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FFB38B6C-94D1-468E-B375-E3FAEBFCBD3A}" xr6:coauthVersionLast="47" xr6:coauthVersionMax="47" xr10:uidLastSave="{00000000-0000-0000-0000-000000000000}"/>
  <bookViews>
    <workbookView xWindow="390" yWindow="390" windowWidth="27240" windowHeight="14550" xr2:uid="{489546A9-0C4F-43EE-99E6-6DCF77ED4514}"/>
  </bookViews>
  <sheets>
    <sheet name="Mexico Choice White Grease " sheetId="1" r:id="rId1"/>
    <sheet name="Mexico Used Cooking Oil" sheetId="2" r:id="rId2"/>
    <sheet name="Mexico Yellow Grease" sheetId="3" r:id="rId3"/>
    <sheet name="Mexico Poultry Fat " sheetId="4" r:id="rId4"/>
    <sheet name="Mexico Inedible Tallow" sheetId="5" r:id="rId5"/>
    <sheet name="Canada Inedible Tallow" sheetId="6" r:id="rId6"/>
    <sheet name="Canada Used Cooking Oil" sheetId="7" r:id="rId7"/>
    <sheet name="Canada Yellow Grease" sheetId="8" r:id="rId8"/>
    <sheet name="Canada DCO" sheetId="9" r:id="rId9"/>
    <sheet name="Canada Choice White Grease" sheetId="10" r:id="rId10"/>
    <sheet name="Canada Poultry Fat" sheetId="11" r:id="rId11"/>
  </sheets>
  <externalReferences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15" i="11" l="1"/>
  <c r="BG315" i="11"/>
  <c r="BF315" i="11"/>
  <c r="BE315" i="11"/>
  <c r="BD315" i="11"/>
  <c r="BC315" i="11"/>
  <c r="BB315" i="11"/>
  <c r="BA315" i="11"/>
  <c r="AZ315" i="11"/>
  <c r="AY315" i="11"/>
  <c r="AX315" i="11"/>
  <c r="AW315" i="11"/>
  <c r="AV315" i="11"/>
  <c r="AU315" i="11"/>
  <c r="AT315" i="11"/>
  <c r="AS315" i="11"/>
  <c r="AR315" i="11"/>
  <c r="AQ315" i="11"/>
  <c r="AP315" i="11"/>
  <c r="AO315" i="11"/>
  <c r="AN315" i="11"/>
  <c r="AM315" i="11"/>
  <c r="AL315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BH311" i="11"/>
  <c r="BG311" i="11"/>
  <c r="BF311" i="11"/>
  <c r="BE311" i="11"/>
  <c r="BD311" i="11"/>
  <c r="BC311" i="11"/>
  <c r="BB311" i="11"/>
  <c r="BA311" i="11"/>
  <c r="AZ311" i="11"/>
  <c r="AY311" i="11"/>
  <c r="AX311" i="11"/>
  <c r="AW311" i="11"/>
  <c r="AV311" i="11"/>
  <c r="AU311" i="11"/>
  <c r="AT311" i="11"/>
  <c r="AS311" i="11"/>
  <c r="AR311" i="11"/>
  <c r="AQ311" i="11"/>
  <c r="AP311" i="11"/>
  <c r="AO311" i="11"/>
  <c r="AN311" i="11"/>
  <c r="AM311" i="11"/>
  <c r="AL311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J308" i="11"/>
  <c r="BH295" i="11"/>
  <c r="BG295" i="11"/>
  <c r="BF295" i="11"/>
  <c r="BE295" i="11"/>
  <c r="BD295" i="11"/>
  <c r="BC295" i="11"/>
  <c r="BB295" i="11"/>
  <c r="BA295" i="11"/>
  <c r="AZ295" i="11"/>
  <c r="AW295" i="11"/>
  <c r="AV295" i="11"/>
  <c r="AU295" i="11"/>
  <c r="AL295" i="11"/>
  <c r="AK295" i="11"/>
  <c r="AJ295" i="11"/>
  <c r="AI295" i="11"/>
  <c r="AH295" i="11"/>
  <c r="AG295" i="11"/>
  <c r="AF295" i="11"/>
  <c r="AE295" i="11"/>
  <c r="AD295" i="11"/>
  <c r="AA295" i="11"/>
  <c r="Z295" i="11"/>
  <c r="Y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H279" i="11"/>
  <c r="BG279" i="11"/>
  <c r="BF279" i="11"/>
  <c r="BE279" i="11"/>
  <c r="BD279" i="11"/>
  <c r="BC279" i="11"/>
  <c r="BB279" i="11"/>
  <c r="BA279" i="11"/>
  <c r="AZ279" i="11"/>
  <c r="AY279" i="11"/>
  <c r="AY295" i="11" s="1"/>
  <c r="AX279" i="11"/>
  <c r="AX295" i="11" s="1"/>
  <c r="AW279" i="11"/>
  <c r="AV279" i="11"/>
  <c r="AU279" i="11"/>
  <c r="AT279" i="11"/>
  <c r="AT295" i="11" s="1"/>
  <c r="AS279" i="11"/>
  <c r="AS295" i="11" s="1"/>
  <c r="AR279" i="11"/>
  <c r="AR295" i="11" s="1"/>
  <c r="AQ279" i="11"/>
  <c r="AQ295" i="11" s="1"/>
  <c r="AP279" i="11"/>
  <c r="AP295" i="11" s="1"/>
  <c r="AO279" i="11"/>
  <c r="AO295" i="11" s="1"/>
  <c r="AN279" i="11"/>
  <c r="AN295" i="11" s="1"/>
  <c r="AM279" i="11"/>
  <c r="AM295" i="11" s="1"/>
  <c r="AL279" i="11"/>
  <c r="AK279" i="11"/>
  <c r="AJ279" i="11"/>
  <c r="AI279" i="11"/>
  <c r="AH279" i="11"/>
  <c r="AG279" i="11"/>
  <c r="AF279" i="11"/>
  <c r="AE279" i="11"/>
  <c r="AD279" i="11"/>
  <c r="AC279" i="11"/>
  <c r="AC295" i="11" s="1"/>
  <c r="AB279" i="11"/>
  <c r="AB295" i="11" s="1"/>
  <c r="AA279" i="11"/>
  <c r="Z279" i="11"/>
  <c r="Y279" i="11"/>
  <c r="X279" i="11"/>
  <c r="X295" i="11" s="1"/>
  <c r="W279" i="11"/>
  <c r="W295" i="11" s="1"/>
  <c r="V279" i="11"/>
  <c r="V295" i="11" s="1"/>
  <c r="U279" i="11"/>
  <c r="U295" i="11" s="1"/>
  <c r="T279" i="11"/>
  <c r="T295" i="11" s="1"/>
  <c r="S279" i="11"/>
  <c r="S295" i="11" s="1"/>
  <c r="R279" i="11"/>
  <c r="R295" i="11" s="1"/>
  <c r="Q279" i="11"/>
  <c r="Q295" i="11" s="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B295" i="11" s="1"/>
  <c r="K277" i="11"/>
  <c r="K278" i="11" s="1"/>
  <c r="BH275" i="11"/>
  <c r="BG275" i="11"/>
  <c r="BF275" i="11"/>
  <c r="BE275" i="11"/>
  <c r="BD275" i="11"/>
  <c r="BC275" i="11"/>
  <c r="BB275" i="11"/>
  <c r="BA275" i="11"/>
  <c r="AZ275" i="11"/>
  <c r="AY275" i="11"/>
  <c r="AX275" i="11"/>
  <c r="AW275" i="11"/>
  <c r="AV275" i="11"/>
  <c r="AU275" i="11"/>
  <c r="AT275" i="11"/>
  <c r="AS275" i="11"/>
  <c r="AR275" i="11"/>
  <c r="AQ275" i="11"/>
  <c r="AP275" i="11"/>
  <c r="AO275" i="11"/>
  <c r="AN275" i="11"/>
  <c r="AM275" i="11"/>
  <c r="AL275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E274" i="11"/>
  <c r="K274" i="11"/>
  <c r="AD273" i="11"/>
  <c r="V273" i="11"/>
  <c r="AE272" i="11"/>
  <c r="AD272" i="11"/>
  <c r="O272" i="11"/>
  <c r="N272" i="11"/>
  <c r="M272" i="11"/>
  <c r="L272" i="11"/>
  <c r="K272" i="11"/>
  <c r="S271" i="11"/>
  <c r="Q271" i="11"/>
  <c r="P271" i="11"/>
  <c r="O271" i="11"/>
  <c r="N271" i="11"/>
  <c r="N32" i="11" s="1"/>
  <c r="M271" i="11"/>
  <c r="L271" i="11"/>
  <c r="K271" i="11"/>
  <c r="AD269" i="11"/>
  <c r="AD268" i="11"/>
  <c r="AD29" i="11" s="1"/>
  <c r="Q268" i="11"/>
  <c r="Q29" i="11" s="1"/>
  <c r="Q77" i="11" s="1"/>
  <c r="Q157" i="11" s="1"/>
  <c r="O268" i="11"/>
  <c r="N268" i="11"/>
  <c r="M268" i="11"/>
  <c r="V267" i="11"/>
  <c r="S267" i="11"/>
  <c r="S266" i="11"/>
  <c r="R266" i="11"/>
  <c r="Q266" i="11"/>
  <c r="AD265" i="11"/>
  <c r="M265" i="11"/>
  <c r="AD264" i="11"/>
  <c r="O263" i="11"/>
  <c r="N263" i="11"/>
  <c r="M263" i="11"/>
  <c r="AD262" i="11"/>
  <c r="AE261" i="11"/>
  <c r="AD261" i="11"/>
  <c r="S260" i="11"/>
  <c r="R260" i="11"/>
  <c r="Q260" i="11"/>
  <c r="P260" i="11"/>
  <c r="O260" i="11"/>
  <c r="N260" i="11"/>
  <c r="M260" i="11"/>
  <c r="BH259" i="11"/>
  <c r="BG259" i="11"/>
  <c r="BF259" i="11"/>
  <c r="BE259" i="11"/>
  <c r="BD259" i="11"/>
  <c r="BC259" i="11"/>
  <c r="BB259" i="11"/>
  <c r="BA259" i="11"/>
  <c r="AZ259" i="11"/>
  <c r="AY259" i="11"/>
  <c r="AX259" i="11"/>
  <c r="AW259" i="11"/>
  <c r="AV259" i="11"/>
  <c r="AU259" i="11"/>
  <c r="AT259" i="11"/>
  <c r="AS259" i="11"/>
  <c r="AR259" i="11"/>
  <c r="AQ259" i="11"/>
  <c r="AP259" i="11"/>
  <c r="AO259" i="11"/>
  <c r="AN259" i="11"/>
  <c r="AM259" i="11"/>
  <c r="AL259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BH243" i="11"/>
  <c r="BG243" i="11"/>
  <c r="BF243" i="11"/>
  <c r="BE243" i="11"/>
  <c r="BD243" i="11"/>
  <c r="BC243" i="11"/>
  <c r="BB243" i="11"/>
  <c r="BA243" i="11"/>
  <c r="AZ243" i="11"/>
  <c r="AY243" i="11"/>
  <c r="AX243" i="11"/>
  <c r="AW243" i="11"/>
  <c r="AV243" i="11"/>
  <c r="AU243" i="11"/>
  <c r="AT243" i="11"/>
  <c r="AS243" i="11"/>
  <c r="AR243" i="11"/>
  <c r="AQ243" i="11"/>
  <c r="AP243" i="11"/>
  <c r="AO243" i="11"/>
  <c r="AN243" i="11"/>
  <c r="AM243" i="11"/>
  <c r="AL243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E240" i="11"/>
  <c r="V240" i="11"/>
  <c r="U240" i="11"/>
  <c r="T240" i="11"/>
  <c r="S240" i="11"/>
  <c r="R240" i="11"/>
  <c r="Q240" i="11"/>
  <c r="P240" i="11"/>
  <c r="BH227" i="11"/>
  <c r="BG227" i="11"/>
  <c r="BF227" i="11"/>
  <c r="BE227" i="11"/>
  <c r="BD227" i="11"/>
  <c r="BC227" i="11"/>
  <c r="BB227" i="11"/>
  <c r="BA227" i="11"/>
  <c r="AZ227" i="11"/>
  <c r="AY227" i="11"/>
  <c r="AX227" i="11"/>
  <c r="AW227" i="11"/>
  <c r="AV227" i="11"/>
  <c r="AU227" i="11"/>
  <c r="AT227" i="11"/>
  <c r="AS227" i="11"/>
  <c r="AR227" i="11"/>
  <c r="AQ227" i="11"/>
  <c r="AP227" i="11"/>
  <c r="AO227" i="11"/>
  <c r="AN227" i="11"/>
  <c r="AM227" i="11"/>
  <c r="AL227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J226" i="11"/>
  <c r="K225" i="11"/>
  <c r="J225" i="11" s="1"/>
  <c r="AF224" i="11"/>
  <c r="AE224" i="11"/>
  <c r="AD224" i="11"/>
  <c r="AD240" i="11" s="1"/>
  <c r="AC224" i="11"/>
  <c r="AC240" i="11" s="1"/>
  <c r="AB224" i="11"/>
  <c r="AA224" i="11"/>
  <c r="Z224" i="11"/>
  <c r="Y224" i="11"/>
  <c r="X224" i="11"/>
  <c r="W224" i="11"/>
  <c r="V224" i="11"/>
  <c r="V272" i="11" s="1"/>
  <c r="U224" i="11"/>
  <c r="T224" i="11"/>
  <c r="S224" i="11"/>
  <c r="S272" i="11" s="1"/>
  <c r="R224" i="11"/>
  <c r="R272" i="11" s="1"/>
  <c r="R271" i="11" s="1"/>
  <c r="Q224" i="11"/>
  <c r="Q272" i="11" s="1"/>
  <c r="P224" i="11"/>
  <c r="P272" i="11" s="1"/>
  <c r="O224" i="11"/>
  <c r="O240" i="11" s="1"/>
  <c r="N224" i="11"/>
  <c r="N240" i="11" s="1"/>
  <c r="M224" i="11"/>
  <c r="M240" i="11" s="1"/>
  <c r="L224" i="11"/>
  <c r="L240" i="11" s="1"/>
  <c r="K224" i="11"/>
  <c r="K240" i="11" s="1"/>
  <c r="J224" i="11"/>
  <c r="AG223" i="11"/>
  <c r="AG222" i="11"/>
  <c r="BH211" i="11"/>
  <c r="BG211" i="11"/>
  <c r="BF211" i="11"/>
  <c r="BE211" i="11"/>
  <c r="BD211" i="11"/>
  <c r="BC211" i="11"/>
  <c r="BB211" i="11"/>
  <c r="BA211" i="11"/>
  <c r="AZ211" i="11"/>
  <c r="AY211" i="11"/>
  <c r="AX211" i="11"/>
  <c r="AW211" i="11"/>
  <c r="AV211" i="11"/>
  <c r="AU211" i="11"/>
  <c r="AT211" i="11"/>
  <c r="AS211" i="11"/>
  <c r="AR211" i="11"/>
  <c r="AQ211" i="11"/>
  <c r="AP211" i="11"/>
  <c r="AO211" i="11"/>
  <c r="AN211" i="11"/>
  <c r="AM211" i="11"/>
  <c r="AL211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BH196" i="11"/>
  <c r="BG196" i="11"/>
  <c r="BF196" i="11"/>
  <c r="BE196" i="11"/>
  <c r="BD196" i="11"/>
  <c r="BC196" i="11"/>
  <c r="BB196" i="11"/>
  <c r="BA196" i="11"/>
  <c r="AZ196" i="11"/>
  <c r="AY196" i="11"/>
  <c r="AX196" i="11"/>
  <c r="AW196" i="11"/>
  <c r="AV196" i="11"/>
  <c r="AU196" i="11"/>
  <c r="AT196" i="11"/>
  <c r="AS196" i="11"/>
  <c r="AR196" i="11"/>
  <c r="AQ196" i="11"/>
  <c r="AP196" i="11"/>
  <c r="AO196" i="11"/>
  <c r="AN196" i="11"/>
  <c r="AM196" i="11"/>
  <c r="AL196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H161" i="11"/>
  <c r="H154" i="11"/>
  <c r="C152" i="11"/>
  <c r="BH148" i="11"/>
  <c r="BG148" i="11"/>
  <c r="BF148" i="11"/>
  <c r="BE148" i="11"/>
  <c r="BD148" i="11"/>
  <c r="BC148" i="11"/>
  <c r="BB148" i="11"/>
  <c r="BA148" i="11"/>
  <c r="AZ148" i="11"/>
  <c r="AY148" i="11"/>
  <c r="AX148" i="11"/>
  <c r="AW148" i="11"/>
  <c r="AV148" i="11"/>
  <c r="AU148" i="11"/>
  <c r="AT148" i="11"/>
  <c r="AS148" i="11"/>
  <c r="AR148" i="11"/>
  <c r="AQ148" i="11"/>
  <c r="AP148" i="11"/>
  <c r="AO148" i="11"/>
  <c r="AN148" i="11"/>
  <c r="AM148" i="11"/>
  <c r="AL148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BH132" i="11"/>
  <c r="BG132" i="11"/>
  <c r="BF132" i="11"/>
  <c r="BE132" i="11"/>
  <c r="BD132" i="11"/>
  <c r="BC132" i="11"/>
  <c r="BB132" i="11"/>
  <c r="BA132" i="11"/>
  <c r="AZ132" i="11"/>
  <c r="AY132" i="11"/>
  <c r="AX132" i="11"/>
  <c r="AW132" i="11"/>
  <c r="AV132" i="11"/>
  <c r="AU132" i="11"/>
  <c r="AT132" i="11"/>
  <c r="AS132" i="11"/>
  <c r="AR132" i="11"/>
  <c r="AQ132" i="11"/>
  <c r="AP132" i="11"/>
  <c r="AO132" i="11"/>
  <c r="AN132" i="11"/>
  <c r="AM132" i="11"/>
  <c r="AL132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BH116" i="11"/>
  <c r="BG116" i="11"/>
  <c r="BF116" i="11"/>
  <c r="BE116" i="11"/>
  <c r="BD116" i="11"/>
  <c r="BC116" i="11"/>
  <c r="BB116" i="11"/>
  <c r="BA116" i="11"/>
  <c r="AZ116" i="11"/>
  <c r="AY116" i="11"/>
  <c r="AX116" i="11"/>
  <c r="AW116" i="11"/>
  <c r="AV116" i="11"/>
  <c r="AU116" i="11"/>
  <c r="AT116" i="11"/>
  <c r="AS116" i="11"/>
  <c r="AR116" i="11"/>
  <c r="AQ116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BH100" i="11"/>
  <c r="BG100" i="11"/>
  <c r="BF100" i="11"/>
  <c r="BE100" i="11"/>
  <c r="BD100" i="11"/>
  <c r="BC100" i="11"/>
  <c r="BB100" i="11"/>
  <c r="BA100" i="11"/>
  <c r="AZ100" i="11"/>
  <c r="AY100" i="11"/>
  <c r="AX100" i="11"/>
  <c r="AW100" i="11"/>
  <c r="AV100" i="11"/>
  <c r="AU100" i="11"/>
  <c r="AT100" i="11"/>
  <c r="AS100" i="11"/>
  <c r="AR100" i="11"/>
  <c r="AQ100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P97" i="11"/>
  <c r="BH96" i="11"/>
  <c r="BG96" i="11"/>
  <c r="BF96" i="11"/>
  <c r="BE96" i="11"/>
  <c r="BD96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H95" i="11"/>
  <c r="BG95" i="11"/>
  <c r="BF95" i="11"/>
  <c r="BE95" i="11"/>
  <c r="BD95" i="11"/>
  <c r="BC95" i="11"/>
  <c r="BB95" i="11"/>
  <c r="BA95" i="11"/>
  <c r="AZ95" i="11"/>
  <c r="AY95" i="11"/>
  <c r="AX95" i="11"/>
  <c r="AW95" i="11"/>
  <c r="AV95" i="11"/>
  <c r="AU95" i="11"/>
  <c r="AT95" i="11"/>
  <c r="AS95" i="11"/>
  <c r="AR95" i="11"/>
  <c r="AQ95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H94" i="11"/>
  <c r="BG94" i="11"/>
  <c r="BF94" i="11"/>
  <c r="BE94" i="11"/>
  <c r="BD94" i="11"/>
  <c r="BC94" i="11"/>
  <c r="BB94" i="11"/>
  <c r="BA94" i="11"/>
  <c r="AZ94" i="11"/>
  <c r="AY94" i="11"/>
  <c r="AX94" i="11"/>
  <c r="AW94" i="11"/>
  <c r="AV94" i="11"/>
  <c r="AU94" i="11"/>
  <c r="AT94" i="11"/>
  <c r="AS94" i="11"/>
  <c r="AR94" i="11"/>
  <c r="AQ94" i="11"/>
  <c r="AP94" i="11"/>
  <c r="AO94" i="11"/>
  <c r="AN94" i="11"/>
  <c r="AM94" i="11"/>
  <c r="AL94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H93" i="11"/>
  <c r="BG93" i="11"/>
  <c r="BF93" i="11"/>
  <c r="BE93" i="11"/>
  <c r="BD93" i="11"/>
  <c r="BC93" i="11"/>
  <c r="BB93" i="11"/>
  <c r="BA93" i="11"/>
  <c r="AZ93" i="11"/>
  <c r="AY93" i="11"/>
  <c r="AX93" i="11"/>
  <c r="AW93" i="11"/>
  <c r="AV93" i="11"/>
  <c r="AU93" i="11"/>
  <c r="AT93" i="11"/>
  <c r="AS93" i="11"/>
  <c r="AR93" i="11"/>
  <c r="AQ93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H92" i="11"/>
  <c r="BG92" i="11"/>
  <c r="BF92" i="11"/>
  <c r="BE92" i="11"/>
  <c r="BD92" i="11"/>
  <c r="BC92" i="11"/>
  <c r="BB92" i="11"/>
  <c r="BA92" i="11"/>
  <c r="AZ92" i="11"/>
  <c r="AY92" i="11"/>
  <c r="AX92" i="11"/>
  <c r="AW92" i="11"/>
  <c r="AV92" i="11"/>
  <c r="AU92" i="11"/>
  <c r="AT92" i="11"/>
  <c r="AS92" i="11"/>
  <c r="AR92" i="11"/>
  <c r="AQ92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H91" i="11"/>
  <c r="BG91" i="11"/>
  <c r="BF91" i="11"/>
  <c r="BE91" i="11"/>
  <c r="BD91" i="11"/>
  <c r="BC91" i="11"/>
  <c r="BB91" i="11"/>
  <c r="BA91" i="11"/>
  <c r="AZ91" i="11"/>
  <c r="AY91" i="11"/>
  <c r="AX91" i="11"/>
  <c r="AW91" i="11"/>
  <c r="AV91" i="11"/>
  <c r="AU91" i="11"/>
  <c r="AT91" i="11"/>
  <c r="AS91" i="11"/>
  <c r="AR91" i="11"/>
  <c r="AQ91" i="11"/>
  <c r="AP91" i="11"/>
  <c r="AO91" i="11"/>
  <c r="AN91" i="11"/>
  <c r="AM91" i="11"/>
  <c r="AL91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H90" i="11"/>
  <c r="BG90" i="11"/>
  <c r="BF90" i="11"/>
  <c r="BE90" i="11"/>
  <c r="BD90" i="11"/>
  <c r="BC90" i="11"/>
  <c r="BB90" i="11"/>
  <c r="BA90" i="11"/>
  <c r="AZ90" i="11"/>
  <c r="AY90" i="11"/>
  <c r="AX90" i="11"/>
  <c r="AW90" i="11"/>
  <c r="AV90" i="11"/>
  <c r="AU90" i="11"/>
  <c r="AT90" i="11"/>
  <c r="AS90" i="11"/>
  <c r="AR90" i="11"/>
  <c r="AQ90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C154" i="11" s="1"/>
  <c r="BH89" i="11"/>
  <c r="BG89" i="11"/>
  <c r="BF89" i="11"/>
  <c r="BE89" i="11"/>
  <c r="BD89" i="11"/>
  <c r="BC89" i="11"/>
  <c r="BB89" i="11"/>
  <c r="BA89" i="11"/>
  <c r="AZ89" i="11"/>
  <c r="AY89" i="11"/>
  <c r="AX89" i="11"/>
  <c r="AW89" i="11"/>
  <c r="AV89" i="11"/>
  <c r="AU89" i="11"/>
  <c r="AT89" i="11"/>
  <c r="AS89" i="11"/>
  <c r="AR89" i="11"/>
  <c r="AQ89" i="11"/>
  <c r="AP89" i="11"/>
  <c r="AO89" i="11"/>
  <c r="AN89" i="11"/>
  <c r="AM89" i="11"/>
  <c r="AL89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H88" i="11"/>
  <c r="BG88" i="11"/>
  <c r="BF88" i="11"/>
  <c r="BE88" i="11"/>
  <c r="BD88" i="11"/>
  <c r="BC88" i="11"/>
  <c r="BB88" i="11"/>
  <c r="BA88" i="11"/>
  <c r="AZ88" i="11"/>
  <c r="AY88" i="11"/>
  <c r="AX88" i="11"/>
  <c r="AW88" i="11"/>
  <c r="AV88" i="11"/>
  <c r="AU88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S97" i="11" s="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H87" i="11"/>
  <c r="BG87" i="11"/>
  <c r="BF87" i="11"/>
  <c r="BE87" i="11"/>
  <c r="BD87" i="11"/>
  <c r="BC87" i="11"/>
  <c r="BB87" i="11"/>
  <c r="BA87" i="11"/>
  <c r="AZ87" i="11"/>
  <c r="AY87" i="11"/>
  <c r="AX87" i="11"/>
  <c r="AW87" i="11"/>
  <c r="AV87" i="11"/>
  <c r="AU87" i="11"/>
  <c r="AT87" i="11"/>
  <c r="AS87" i="11"/>
  <c r="AR87" i="11"/>
  <c r="AR97" i="11" s="1"/>
  <c r="AQ87" i="11"/>
  <c r="AP87" i="11"/>
  <c r="AO87" i="11"/>
  <c r="AN87" i="11"/>
  <c r="AM87" i="11"/>
  <c r="AL87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V97" i="11" s="1"/>
  <c r="U87" i="11"/>
  <c r="T87" i="11"/>
  <c r="S87" i="11"/>
  <c r="R87" i="11"/>
  <c r="Q87" i="11"/>
  <c r="P87" i="11"/>
  <c r="O87" i="11"/>
  <c r="N87" i="11"/>
  <c r="M87" i="11"/>
  <c r="L87" i="11"/>
  <c r="K87" i="11"/>
  <c r="K97" i="11" s="1"/>
  <c r="J87" i="11"/>
  <c r="I87" i="11"/>
  <c r="H87" i="11"/>
  <c r="G87" i="11"/>
  <c r="F87" i="11"/>
  <c r="E87" i="11"/>
  <c r="D87" i="11"/>
  <c r="C87" i="11"/>
  <c r="BH86" i="11"/>
  <c r="BG86" i="11"/>
  <c r="BF86" i="11"/>
  <c r="BE86" i="11"/>
  <c r="BD86" i="11"/>
  <c r="BC86" i="11"/>
  <c r="BB86" i="11"/>
  <c r="BA86" i="11"/>
  <c r="AZ86" i="11"/>
  <c r="AY86" i="11"/>
  <c r="AX86" i="11"/>
  <c r="AW86" i="11"/>
  <c r="AV86" i="11"/>
  <c r="AU86" i="11"/>
  <c r="AT86" i="11"/>
  <c r="AS86" i="11"/>
  <c r="AR86" i="11"/>
  <c r="AQ86" i="11"/>
  <c r="AP86" i="11"/>
  <c r="AO86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Y97" i="11" s="1"/>
  <c r="X86" i="11"/>
  <c r="X97" i="11" s="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C97" i="11" s="1"/>
  <c r="BH85" i="11"/>
  <c r="BG85" i="11"/>
  <c r="BF85" i="11"/>
  <c r="BE85" i="11"/>
  <c r="BD85" i="11"/>
  <c r="BC85" i="11"/>
  <c r="BB85" i="11"/>
  <c r="BA85" i="11"/>
  <c r="AZ85" i="11"/>
  <c r="AY85" i="11"/>
  <c r="AX85" i="11"/>
  <c r="AW85" i="11"/>
  <c r="AV85" i="11"/>
  <c r="AU85" i="11"/>
  <c r="AT85" i="11"/>
  <c r="AS85" i="11"/>
  <c r="AR85" i="11"/>
  <c r="AQ85" i="11"/>
  <c r="AP85" i="11"/>
  <c r="AO85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B97" i="11" s="1"/>
  <c r="AA85" i="11"/>
  <c r="Z85" i="11"/>
  <c r="Y85" i="11"/>
  <c r="X85" i="11"/>
  <c r="W85" i="11"/>
  <c r="V85" i="11"/>
  <c r="U85" i="11"/>
  <c r="T85" i="11"/>
  <c r="S85" i="11"/>
  <c r="R85" i="11"/>
  <c r="Q85" i="11"/>
  <c r="Q97" i="11" s="1"/>
  <c r="P85" i="11"/>
  <c r="P97" i="11" s="1"/>
  <c r="O85" i="11"/>
  <c r="N85" i="11"/>
  <c r="M85" i="11"/>
  <c r="L85" i="11"/>
  <c r="K85" i="11"/>
  <c r="J85" i="11"/>
  <c r="I85" i="11"/>
  <c r="H85" i="11"/>
  <c r="G85" i="11"/>
  <c r="F85" i="11"/>
  <c r="F97" i="11" s="1"/>
  <c r="E85" i="11"/>
  <c r="D85" i="11"/>
  <c r="C85" i="11"/>
  <c r="BH84" i="11"/>
  <c r="BG84" i="11"/>
  <c r="BF84" i="11"/>
  <c r="BE84" i="11"/>
  <c r="BD84" i="11"/>
  <c r="BC84" i="11"/>
  <c r="BB84" i="11"/>
  <c r="BA84" i="11"/>
  <c r="AZ84" i="11"/>
  <c r="AY84" i="11"/>
  <c r="AX84" i="11"/>
  <c r="AW84" i="11"/>
  <c r="AV84" i="11"/>
  <c r="AU84" i="11"/>
  <c r="AT84" i="11"/>
  <c r="AS84" i="11"/>
  <c r="AR84" i="11"/>
  <c r="AQ84" i="11"/>
  <c r="AP84" i="11"/>
  <c r="AO84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E80" i="11"/>
  <c r="E160" i="11" s="1"/>
  <c r="D80" i="11"/>
  <c r="D160" i="11" s="1"/>
  <c r="F79" i="11"/>
  <c r="F159" i="11" s="1"/>
  <c r="E79" i="11"/>
  <c r="E159" i="11" s="1"/>
  <c r="E77" i="11"/>
  <c r="C77" i="11"/>
  <c r="J76" i="11"/>
  <c r="J156" i="11" s="1"/>
  <c r="C76" i="11"/>
  <c r="C156" i="11" s="1"/>
  <c r="C75" i="11"/>
  <c r="C155" i="11" s="1"/>
  <c r="C74" i="11"/>
  <c r="E73" i="11"/>
  <c r="D73" i="11"/>
  <c r="C73" i="11"/>
  <c r="C153" i="11" s="1"/>
  <c r="O72" i="11"/>
  <c r="O152" i="11" s="1"/>
  <c r="N72" i="11"/>
  <c r="N152" i="11" s="1"/>
  <c r="M72" i="11"/>
  <c r="M152" i="11" s="1"/>
  <c r="C72" i="11"/>
  <c r="AD71" i="11"/>
  <c r="AD151" i="11" s="1"/>
  <c r="G71" i="11"/>
  <c r="G151" i="11" s="1"/>
  <c r="F71" i="11"/>
  <c r="F151" i="11" s="1"/>
  <c r="E71" i="11"/>
  <c r="E151" i="11" s="1"/>
  <c r="D71" i="11"/>
  <c r="D151" i="11" s="1"/>
  <c r="C71" i="11"/>
  <c r="C151" i="11" s="1"/>
  <c r="J70" i="11"/>
  <c r="J150" i="11" s="1"/>
  <c r="G70" i="11"/>
  <c r="G150" i="11" s="1"/>
  <c r="F70" i="11"/>
  <c r="F150" i="11" s="1"/>
  <c r="C70" i="11"/>
  <c r="J69" i="11"/>
  <c r="I69" i="11"/>
  <c r="H69" i="11"/>
  <c r="C69" i="11"/>
  <c r="BH68" i="11"/>
  <c r="BG68" i="11"/>
  <c r="BF68" i="11"/>
  <c r="BE68" i="11"/>
  <c r="BD68" i="11"/>
  <c r="BC68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BH65" i="11"/>
  <c r="BG65" i="11"/>
  <c r="BF65" i="11"/>
  <c r="BE65" i="11"/>
  <c r="BD65" i="11"/>
  <c r="BC65" i="11"/>
  <c r="BB65" i="11"/>
  <c r="BA65" i="11"/>
  <c r="AZ65" i="11"/>
  <c r="AY65" i="11"/>
  <c r="AX65" i="11"/>
  <c r="AW65" i="11"/>
  <c r="AV65" i="11"/>
  <c r="AU65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N65" i="11"/>
  <c r="M65" i="11"/>
  <c r="M12" i="11" s="1"/>
  <c r="AH64" i="11"/>
  <c r="AG64" i="11"/>
  <c r="AF64" i="11"/>
  <c r="AE64" i="11"/>
  <c r="AE65" i="11" s="1"/>
  <c r="AE12" i="11" s="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J80" i="11" s="1"/>
  <c r="J160" i="11" s="1"/>
  <c r="I64" i="11"/>
  <c r="H64" i="11"/>
  <c r="G64" i="11"/>
  <c r="F64" i="11"/>
  <c r="E64" i="11"/>
  <c r="D64" i="11"/>
  <c r="C64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D79" i="11" s="1"/>
  <c r="D159" i="11" s="1"/>
  <c r="C63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C65" i="11" s="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J77" i="11" s="1"/>
  <c r="J157" i="11" s="1"/>
  <c r="I61" i="11"/>
  <c r="H61" i="11"/>
  <c r="G61" i="11"/>
  <c r="F61" i="11"/>
  <c r="E61" i="11"/>
  <c r="D61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W65" i="11" s="1"/>
  <c r="W12" i="11" s="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AH56" i="11"/>
  <c r="AG56" i="11"/>
  <c r="AF56" i="11"/>
  <c r="AE56" i="11"/>
  <c r="AD56" i="11"/>
  <c r="AC56" i="11"/>
  <c r="AC65" i="11" s="1"/>
  <c r="AC12" i="11" s="1"/>
  <c r="AB56" i="11"/>
  <c r="AA56" i="11"/>
  <c r="AA65" i="11" s="1"/>
  <c r="AA12" i="11" s="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G65" i="11" s="1"/>
  <c r="G12" i="11" s="1"/>
  <c r="F56" i="11"/>
  <c r="E56" i="11"/>
  <c r="E65" i="11" s="1"/>
  <c r="D56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O65" i="11" s="1"/>
  <c r="N54" i="11"/>
  <c r="M54" i="11"/>
  <c r="L54" i="11"/>
  <c r="K54" i="11"/>
  <c r="J54" i="11"/>
  <c r="I54" i="11"/>
  <c r="H54" i="11"/>
  <c r="G54" i="11"/>
  <c r="F54" i="11"/>
  <c r="E54" i="11"/>
  <c r="D54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V65" i="11" s="1"/>
  <c r="U53" i="11"/>
  <c r="U65" i="11" s="1"/>
  <c r="U12" i="11" s="1"/>
  <c r="T53" i="11"/>
  <c r="S53" i="11"/>
  <c r="R53" i="11"/>
  <c r="Q53" i="11"/>
  <c r="P53" i="11"/>
  <c r="P65" i="11" s="1"/>
  <c r="P12" i="11" s="1"/>
  <c r="O53" i="11"/>
  <c r="N53" i="11"/>
  <c r="M53" i="11"/>
  <c r="L53" i="11"/>
  <c r="K53" i="11"/>
  <c r="J53" i="11"/>
  <c r="I53" i="11"/>
  <c r="H53" i="11"/>
  <c r="G53" i="11"/>
  <c r="F53" i="11"/>
  <c r="E53" i="11"/>
  <c r="D53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BH49" i="11"/>
  <c r="BG49" i="11"/>
  <c r="BF49" i="11"/>
  <c r="BE49" i="11"/>
  <c r="BD49" i="11"/>
  <c r="BC49" i="11"/>
  <c r="BB49" i="11"/>
  <c r="BA49" i="1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O49" i="11"/>
  <c r="O5" i="11" s="1"/>
  <c r="M49" i="11"/>
  <c r="M5" i="11" s="1"/>
  <c r="L49" i="11"/>
  <c r="L5" i="11" s="1"/>
  <c r="K49" i="11"/>
  <c r="K5" i="11" s="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I80" i="11" s="1"/>
  <c r="I160" i="11" s="1"/>
  <c r="H48" i="11"/>
  <c r="G48" i="11"/>
  <c r="F48" i="11"/>
  <c r="E48" i="11"/>
  <c r="D48" i="11"/>
  <c r="C48" i="11"/>
  <c r="C80" i="11" s="1"/>
  <c r="C160" i="11" s="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J79" i="11" s="1"/>
  <c r="J159" i="11" s="1"/>
  <c r="I47" i="11"/>
  <c r="I79" i="11" s="1"/>
  <c r="I159" i="11" s="1"/>
  <c r="H47" i="11"/>
  <c r="H79" i="11" s="1"/>
  <c r="H159" i="11" s="1"/>
  <c r="G47" i="11"/>
  <c r="G79" i="11" s="1"/>
  <c r="G159" i="11" s="1"/>
  <c r="F47" i="11"/>
  <c r="E47" i="11"/>
  <c r="D47" i="11"/>
  <c r="C47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J78" i="11" s="1"/>
  <c r="J158" i="11" s="1"/>
  <c r="I46" i="11"/>
  <c r="H46" i="11"/>
  <c r="H78" i="11" s="1"/>
  <c r="H158" i="11" s="1"/>
  <c r="G46" i="11"/>
  <c r="G78" i="11" s="1"/>
  <c r="G158" i="11" s="1"/>
  <c r="F46" i="11"/>
  <c r="F78" i="11" s="1"/>
  <c r="F158" i="11" s="1"/>
  <c r="E46" i="11"/>
  <c r="E78" i="11" s="1"/>
  <c r="E158" i="11" s="1"/>
  <c r="D46" i="11"/>
  <c r="D78" i="11" s="1"/>
  <c r="D158" i="11" s="1"/>
  <c r="C46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I77" i="11" s="1"/>
  <c r="I157" i="11" s="1"/>
  <c r="H45" i="11"/>
  <c r="H77" i="11" s="1"/>
  <c r="H157" i="11" s="1"/>
  <c r="G45" i="11"/>
  <c r="G77" i="11" s="1"/>
  <c r="G157" i="11" s="1"/>
  <c r="F45" i="11"/>
  <c r="F77" i="11" s="1"/>
  <c r="F157" i="11" s="1"/>
  <c r="E45" i="11"/>
  <c r="D45" i="11"/>
  <c r="D77" i="11" s="1"/>
  <c r="D157" i="11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I76" i="11" s="1"/>
  <c r="I156" i="11" s="1"/>
  <c r="H44" i="11"/>
  <c r="H76" i="11" s="1"/>
  <c r="H156" i="11" s="1"/>
  <c r="G44" i="11"/>
  <c r="G76" i="11" s="1"/>
  <c r="F44" i="11"/>
  <c r="E44" i="11"/>
  <c r="E76" i="11" s="1"/>
  <c r="E156" i="11" s="1"/>
  <c r="D44" i="11"/>
  <c r="D76" i="11" s="1"/>
  <c r="D156" i="11" s="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J75" i="11" s="1"/>
  <c r="J155" i="11" s="1"/>
  <c r="I43" i="11"/>
  <c r="I75" i="11" s="1"/>
  <c r="I155" i="11" s="1"/>
  <c r="H43" i="11"/>
  <c r="H75" i="11" s="1"/>
  <c r="H155" i="11" s="1"/>
  <c r="G43" i="11"/>
  <c r="G75" i="11" s="1"/>
  <c r="G155" i="11" s="1"/>
  <c r="F43" i="11"/>
  <c r="E43" i="11"/>
  <c r="D43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H74" i="11" s="1"/>
  <c r="G42" i="11"/>
  <c r="G74" i="11" s="1"/>
  <c r="G154" i="11" s="1"/>
  <c r="F42" i="11"/>
  <c r="F74" i="11" s="1"/>
  <c r="E42" i="11"/>
  <c r="E74" i="11" s="1"/>
  <c r="E154" i="11" s="1"/>
  <c r="D42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W49" i="11" s="1"/>
  <c r="W5" i="11" s="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J73" i="11" s="1"/>
  <c r="J153" i="11" s="1"/>
  <c r="I41" i="11"/>
  <c r="I73" i="11" s="1"/>
  <c r="I153" i="11" s="1"/>
  <c r="H41" i="11"/>
  <c r="G41" i="11"/>
  <c r="G73" i="11" s="1"/>
  <c r="G153" i="11" s="1"/>
  <c r="F41" i="11"/>
  <c r="F73" i="11" s="1"/>
  <c r="F153" i="11" s="1"/>
  <c r="E41" i="11"/>
  <c r="D41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I72" i="11" s="1"/>
  <c r="I152" i="11" s="1"/>
  <c r="H40" i="11"/>
  <c r="H72" i="11" s="1"/>
  <c r="H152" i="11" s="1"/>
  <c r="G40" i="11"/>
  <c r="F40" i="11"/>
  <c r="E40" i="11"/>
  <c r="D40" i="11"/>
  <c r="D72" i="11" s="1"/>
  <c r="D152" i="11" s="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N49" i="11" s="1"/>
  <c r="N5" i="11" s="1"/>
  <c r="M39" i="11"/>
  <c r="L39" i="11"/>
  <c r="K39" i="11"/>
  <c r="J39" i="11"/>
  <c r="J71" i="11" s="1"/>
  <c r="I39" i="11"/>
  <c r="I71" i="11" s="1"/>
  <c r="I151" i="11" s="1"/>
  <c r="H39" i="11"/>
  <c r="H71" i="11" s="1"/>
  <c r="H151" i="11" s="1"/>
  <c r="G39" i="11"/>
  <c r="F39" i="11"/>
  <c r="E39" i="11"/>
  <c r="D39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I70" i="11" s="1"/>
  <c r="I150" i="11" s="1"/>
  <c r="H38" i="11"/>
  <c r="H70" i="11" s="1"/>
  <c r="H150" i="11" s="1"/>
  <c r="G38" i="11"/>
  <c r="F38" i="11"/>
  <c r="E38" i="11"/>
  <c r="E70" i="11" s="1"/>
  <c r="E150" i="11" s="1"/>
  <c r="D38" i="11"/>
  <c r="D70" i="11" s="1"/>
  <c r="D150" i="11" s="1"/>
  <c r="AH37" i="11"/>
  <c r="AG37" i="11"/>
  <c r="AF37" i="11"/>
  <c r="AE37" i="11"/>
  <c r="AD37" i="11"/>
  <c r="AC37" i="11"/>
  <c r="AB37" i="11"/>
  <c r="AA37" i="11"/>
  <c r="Z37" i="11"/>
  <c r="Y37" i="11"/>
  <c r="X37" i="11"/>
  <c r="X49" i="11" s="1"/>
  <c r="X5" i="11" s="1"/>
  <c r="W37" i="11"/>
  <c r="V37" i="11"/>
  <c r="U37" i="11"/>
  <c r="U49" i="11" s="1"/>
  <c r="T37" i="11"/>
  <c r="T49" i="11" s="1"/>
  <c r="T5" i="11" s="1"/>
  <c r="S37" i="11"/>
  <c r="S49" i="11" s="1"/>
  <c r="S5" i="11" s="1"/>
  <c r="R37" i="11"/>
  <c r="R49" i="11" s="1"/>
  <c r="R5" i="11" s="1"/>
  <c r="Q37" i="11"/>
  <c r="P37" i="11"/>
  <c r="P49" i="11" s="1"/>
  <c r="P5" i="11" s="1"/>
  <c r="O37" i="11"/>
  <c r="N37" i="11"/>
  <c r="M37" i="11"/>
  <c r="L37" i="11"/>
  <c r="K37" i="11"/>
  <c r="J37" i="11"/>
  <c r="I37" i="11"/>
  <c r="H37" i="11"/>
  <c r="G37" i="11"/>
  <c r="F37" i="11"/>
  <c r="E37" i="11"/>
  <c r="D37" i="11"/>
  <c r="D69" i="11" s="1"/>
  <c r="BF36" i="11"/>
  <c r="BE36" i="11"/>
  <c r="BD36" i="11"/>
  <c r="BC36" i="11"/>
  <c r="BB36" i="11"/>
  <c r="BA36" i="11"/>
  <c r="AZ36" i="11"/>
  <c r="AY36" i="11"/>
  <c r="AX36" i="11"/>
  <c r="AW36" i="11"/>
  <c r="AP36" i="11"/>
  <c r="AJ36" i="11"/>
  <c r="AI36" i="11"/>
  <c r="AG36" i="11"/>
  <c r="AD36" i="11"/>
  <c r="AC36" i="11"/>
  <c r="AB36" i="11"/>
  <c r="AA36" i="11"/>
  <c r="T36" i="11"/>
  <c r="S36" i="11"/>
  <c r="R36" i="11"/>
  <c r="Q36" i="11"/>
  <c r="P36" i="11"/>
  <c r="O36" i="11"/>
  <c r="N36" i="11"/>
  <c r="M36" i="11"/>
  <c r="K36" i="11"/>
  <c r="G36" i="11"/>
  <c r="F36" i="11"/>
  <c r="E36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3" i="11"/>
  <c r="I33" i="11"/>
  <c r="H33" i="11"/>
  <c r="G33" i="11"/>
  <c r="F33" i="11"/>
  <c r="E33" i="11"/>
  <c r="D33" i="11"/>
  <c r="D4" i="11" s="1"/>
  <c r="C33" i="11"/>
  <c r="C4" i="11" s="1"/>
  <c r="S32" i="11"/>
  <c r="S80" i="11" s="1"/>
  <c r="S160" i="11" s="1"/>
  <c r="R32" i="11"/>
  <c r="R80" i="11" s="1"/>
  <c r="R160" i="11" s="1"/>
  <c r="Q32" i="11"/>
  <c r="Q80" i="11" s="1"/>
  <c r="Q160" i="11" s="1"/>
  <c r="P32" i="11"/>
  <c r="P80" i="11" s="1"/>
  <c r="P160" i="11" s="1"/>
  <c r="O32" i="11"/>
  <c r="M32" i="11"/>
  <c r="L32" i="11"/>
  <c r="L80" i="11" s="1"/>
  <c r="L160" i="11" s="1"/>
  <c r="K32" i="11"/>
  <c r="AD30" i="11"/>
  <c r="O29" i="11"/>
  <c r="O77" i="11" s="1"/>
  <c r="N29" i="11"/>
  <c r="N77" i="11" s="1"/>
  <c r="N157" i="11" s="1"/>
  <c r="M29" i="11"/>
  <c r="M77" i="11" s="1"/>
  <c r="M157" i="11" s="1"/>
  <c r="V28" i="11"/>
  <c r="S28" i="11"/>
  <c r="S27" i="11"/>
  <c r="S75" i="11" s="1"/>
  <c r="S155" i="11" s="1"/>
  <c r="R27" i="11"/>
  <c r="R75" i="11" s="1"/>
  <c r="R155" i="11" s="1"/>
  <c r="Q27" i="11"/>
  <c r="Q75" i="11" s="1"/>
  <c r="Q155" i="11" s="1"/>
  <c r="AD26" i="11"/>
  <c r="M26" i="11"/>
  <c r="M74" i="11" s="1"/>
  <c r="AD25" i="11"/>
  <c r="O24" i="11"/>
  <c r="N24" i="11"/>
  <c r="M24" i="11"/>
  <c r="AD23" i="11"/>
  <c r="AE22" i="11"/>
  <c r="AE70" i="11" s="1"/>
  <c r="AE150" i="11" s="1"/>
  <c r="AD22" i="11"/>
  <c r="S21" i="11"/>
  <c r="R21" i="11"/>
  <c r="Q21" i="11"/>
  <c r="P21" i="11"/>
  <c r="O21" i="11"/>
  <c r="N21" i="11"/>
  <c r="M21" i="11"/>
  <c r="BH20" i="11"/>
  <c r="BH36" i="11" s="1"/>
  <c r="BG20" i="11"/>
  <c r="BG36" i="11" s="1"/>
  <c r="BF20" i="11"/>
  <c r="BE20" i="11"/>
  <c r="BD20" i="11"/>
  <c r="BC20" i="11"/>
  <c r="BB20" i="11"/>
  <c r="BA20" i="11"/>
  <c r="AZ20" i="11"/>
  <c r="AY20" i="11"/>
  <c r="AX20" i="11"/>
  <c r="AW20" i="11"/>
  <c r="AV20" i="11"/>
  <c r="AV36" i="11" s="1"/>
  <c r="AU20" i="11"/>
  <c r="AU36" i="11" s="1"/>
  <c r="AT20" i="11"/>
  <c r="AT36" i="11" s="1"/>
  <c r="AS20" i="11"/>
  <c r="AS36" i="11" s="1"/>
  <c r="AR20" i="11"/>
  <c r="AR36" i="11" s="1"/>
  <c r="AQ20" i="11"/>
  <c r="AQ36" i="11" s="1"/>
  <c r="AP20" i="11"/>
  <c r="AO20" i="11"/>
  <c r="AO36" i="11" s="1"/>
  <c r="AN20" i="11"/>
  <c r="AN36" i="11" s="1"/>
  <c r="AM20" i="11"/>
  <c r="AM36" i="11" s="1"/>
  <c r="AL20" i="11"/>
  <c r="AL36" i="11" s="1"/>
  <c r="AK20" i="11"/>
  <c r="AK36" i="11" s="1"/>
  <c r="AJ20" i="11"/>
  <c r="AI20" i="11"/>
  <c r="AH20" i="11"/>
  <c r="AH36" i="11" s="1"/>
  <c r="AG20" i="11"/>
  <c r="AF20" i="11"/>
  <c r="AF36" i="11" s="1"/>
  <c r="AE20" i="11"/>
  <c r="AE36" i="11" s="1"/>
  <c r="AD20" i="11"/>
  <c r="AC20" i="11"/>
  <c r="AB20" i="11"/>
  <c r="AA20" i="11"/>
  <c r="Z20" i="11"/>
  <c r="Z36" i="11" s="1"/>
  <c r="Y20" i="11"/>
  <c r="Y36" i="11" s="1"/>
  <c r="X20" i="11"/>
  <c r="X36" i="11" s="1"/>
  <c r="W20" i="11"/>
  <c r="W36" i="11" s="1"/>
  <c r="V20" i="11"/>
  <c r="V36" i="11" s="1"/>
  <c r="U20" i="11"/>
  <c r="U36" i="11" s="1"/>
  <c r="T20" i="11"/>
  <c r="S20" i="11"/>
  <c r="R20" i="11"/>
  <c r="Q20" i="11"/>
  <c r="P20" i="11"/>
  <c r="O20" i="11"/>
  <c r="N20" i="11"/>
  <c r="M20" i="11"/>
  <c r="L20" i="11"/>
  <c r="L36" i="11" s="1"/>
  <c r="K20" i="11"/>
  <c r="J20" i="11"/>
  <c r="J36" i="11" s="1"/>
  <c r="I20" i="11"/>
  <c r="I36" i="11" s="1"/>
  <c r="H20" i="11"/>
  <c r="H36" i="11" s="1"/>
  <c r="G20" i="11"/>
  <c r="F20" i="11"/>
  <c r="E20" i="11"/>
  <c r="D20" i="11"/>
  <c r="D36" i="11" s="1"/>
  <c r="C20" i="11"/>
  <c r="C36" i="11" s="1"/>
  <c r="B20" i="11"/>
  <c r="B36" i="11" s="1"/>
  <c r="AH14" i="11"/>
  <c r="AG14" i="11"/>
  <c r="AF14" i="11"/>
  <c r="AE14" i="11"/>
  <c r="AF3" i="11" s="1"/>
  <c r="AD14" i="11"/>
  <c r="AC14" i="11"/>
  <c r="AB14" i="11"/>
  <c r="AA14" i="11"/>
  <c r="Z14" i="11"/>
  <c r="Y14" i="11"/>
  <c r="Z3" i="11" s="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F3" i="11" s="1"/>
  <c r="D14" i="11"/>
  <c r="C14" i="11"/>
  <c r="V12" i="11"/>
  <c r="O12" i="11"/>
  <c r="N12" i="11"/>
  <c r="E12" i="11"/>
  <c r="C12" i="11"/>
  <c r="BH10" i="11"/>
  <c r="BG10" i="11"/>
  <c r="BF10" i="11"/>
  <c r="BE10" i="11"/>
  <c r="BD10" i="11"/>
  <c r="BC10" i="11"/>
  <c r="BB10" i="11"/>
  <c r="BA10" i="11"/>
  <c r="AZ10" i="11"/>
  <c r="AZ8" i="11" s="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K8" i="11" s="1"/>
  <c r="AJ10" i="11"/>
  <c r="AI10" i="11"/>
  <c r="AH10" i="11"/>
  <c r="AG10" i="11"/>
  <c r="AF10" i="11"/>
  <c r="AF8" i="11" s="1"/>
  <c r="AE10" i="11"/>
  <c r="AE8" i="11" s="1"/>
  <c r="AD10" i="11"/>
  <c r="AD8" i="11" s="1"/>
  <c r="AC10" i="11"/>
  <c r="AB10" i="11"/>
  <c r="AA10" i="11"/>
  <c r="AA8" i="11" s="1"/>
  <c r="Z10" i="11"/>
  <c r="Y10" i="11"/>
  <c r="X10" i="11"/>
  <c r="X8" i="11" s="1"/>
  <c r="W10" i="11"/>
  <c r="V10" i="11"/>
  <c r="U10" i="11"/>
  <c r="T10" i="11"/>
  <c r="S10" i="11"/>
  <c r="R10" i="11"/>
  <c r="Q10" i="11"/>
  <c r="P10" i="11"/>
  <c r="O10" i="11"/>
  <c r="O8" i="11" s="1"/>
  <c r="N10" i="11"/>
  <c r="M10" i="11"/>
  <c r="L10" i="11"/>
  <c r="L8" i="11" s="1"/>
  <c r="K10" i="11"/>
  <c r="J10" i="11"/>
  <c r="I10" i="11"/>
  <c r="H10" i="11"/>
  <c r="G10" i="11"/>
  <c r="F10" i="11"/>
  <c r="E10" i="11"/>
  <c r="D10" i="11"/>
  <c r="C10" i="11"/>
  <c r="BH9" i="11"/>
  <c r="BH8" i="11" s="1"/>
  <c r="BG9" i="11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S8" i="11" s="1"/>
  <c r="AR9" i="11"/>
  <c r="AR8" i="11" s="1"/>
  <c r="AQ9" i="11"/>
  <c r="AP9" i="11"/>
  <c r="AP8" i="11" s="1"/>
  <c r="AO9" i="11"/>
  <c r="AO8" i="11" s="1"/>
  <c r="AN9" i="11"/>
  <c r="AM9" i="11"/>
  <c r="AM8" i="11" s="1"/>
  <c r="AL9" i="11"/>
  <c r="AK9" i="11"/>
  <c r="AJ9" i="11"/>
  <c r="AI9" i="11"/>
  <c r="AH9" i="11"/>
  <c r="AG9" i="11"/>
  <c r="AF9" i="11"/>
  <c r="AE9" i="11"/>
  <c r="AD9" i="11"/>
  <c r="AC9" i="11"/>
  <c r="AB9" i="11"/>
  <c r="AB8" i="11" s="1"/>
  <c r="AA9" i="11"/>
  <c r="Z9" i="11"/>
  <c r="Y9" i="11"/>
  <c r="X9" i="11"/>
  <c r="W9" i="11"/>
  <c r="W8" i="11" s="1"/>
  <c r="V9" i="11"/>
  <c r="V8" i="11" s="1"/>
  <c r="U9" i="11"/>
  <c r="T9" i="11"/>
  <c r="T8" i="11" s="1"/>
  <c r="S9" i="11"/>
  <c r="S8" i="11" s="1"/>
  <c r="R9" i="11"/>
  <c r="R8" i="11" s="1"/>
  <c r="Q9" i="11"/>
  <c r="Q8" i="11" s="1"/>
  <c r="P9" i="11"/>
  <c r="P8" i="11" s="1"/>
  <c r="O9" i="11"/>
  <c r="N9" i="11"/>
  <c r="M9" i="11"/>
  <c r="L9" i="11"/>
  <c r="K9" i="11"/>
  <c r="J9" i="11"/>
  <c r="J8" i="11" s="1"/>
  <c r="I9" i="11"/>
  <c r="H9" i="11"/>
  <c r="G9" i="11"/>
  <c r="F9" i="11"/>
  <c r="E9" i="11"/>
  <c r="D9" i="11"/>
  <c r="C9" i="11"/>
  <c r="BG8" i="11"/>
  <c r="BF8" i="11"/>
  <c r="BD8" i="11"/>
  <c r="BC8" i="11"/>
  <c r="BB8" i="11"/>
  <c r="BA8" i="11"/>
  <c r="AY8" i="11"/>
  <c r="AQ8" i="11"/>
  <c r="AN8" i="11"/>
  <c r="AL8" i="11"/>
  <c r="AJ8" i="11"/>
  <c r="AH8" i="11"/>
  <c r="AG8" i="11"/>
  <c r="AC8" i="11"/>
  <c r="U8" i="11"/>
  <c r="N8" i="11"/>
  <c r="K8" i="11"/>
  <c r="I8" i="11"/>
  <c r="H8" i="11"/>
  <c r="G8" i="11"/>
  <c r="F8" i="11"/>
  <c r="E8" i="11"/>
  <c r="D8" i="11"/>
  <c r="U5" i="11"/>
  <c r="J4" i="11"/>
  <c r="I4" i="11"/>
  <c r="H4" i="11"/>
  <c r="G4" i="11"/>
  <c r="F4" i="11"/>
  <c r="E4" i="11"/>
  <c r="AI3" i="11"/>
  <c r="AG3" i="11"/>
  <c r="AB3" i="11"/>
  <c r="AA3" i="11"/>
  <c r="Y3" i="11"/>
  <c r="X3" i="11"/>
  <c r="W3" i="11"/>
  <c r="V3" i="11"/>
  <c r="U3" i="11"/>
  <c r="S3" i="11"/>
  <c r="P3" i="11"/>
  <c r="N3" i="11"/>
  <c r="M3" i="11"/>
  <c r="K3" i="11"/>
  <c r="J3" i="11"/>
  <c r="I3" i="11"/>
  <c r="C3" i="11"/>
  <c r="B339" i="10"/>
  <c r="B323" i="10"/>
  <c r="Y320" i="10"/>
  <c r="X320" i="10"/>
  <c r="V320" i="10"/>
  <c r="Q320" i="10"/>
  <c r="P320" i="10"/>
  <c r="J320" i="10"/>
  <c r="I320" i="10"/>
  <c r="H320" i="10"/>
  <c r="G320" i="10"/>
  <c r="F320" i="10"/>
  <c r="E320" i="10"/>
  <c r="D320" i="10"/>
  <c r="C320" i="10"/>
  <c r="AF304" i="10"/>
  <c r="AE304" i="10"/>
  <c r="Y304" i="10"/>
  <c r="X304" i="10"/>
  <c r="W304" i="10"/>
  <c r="W320" i="10" s="1"/>
  <c r="V304" i="10"/>
  <c r="AE303" i="10"/>
  <c r="AA303" i="10"/>
  <c r="Y303" i="10"/>
  <c r="X303" i="10"/>
  <c r="AA302" i="10"/>
  <c r="Y302" i="10"/>
  <c r="X302" i="10"/>
  <c r="V301" i="10"/>
  <c r="AA300" i="10"/>
  <c r="Y300" i="10"/>
  <c r="X300" i="10"/>
  <c r="W300" i="10"/>
  <c r="AA299" i="10"/>
  <c r="X299" i="10"/>
  <c r="W299" i="10"/>
  <c r="Y298" i="10"/>
  <c r="X298" i="10"/>
  <c r="W298" i="10"/>
  <c r="V298" i="10"/>
  <c r="K298" i="10"/>
  <c r="Y297" i="10"/>
  <c r="Z296" i="10"/>
  <c r="Y296" i="10"/>
  <c r="X296" i="10"/>
  <c r="W296" i="10"/>
  <c r="AA295" i="10"/>
  <c r="Z295" i="10"/>
  <c r="Y295" i="10"/>
  <c r="X295" i="10"/>
  <c r="W295" i="10"/>
  <c r="V295" i="10"/>
  <c r="AA294" i="10"/>
  <c r="Z294" i="10"/>
  <c r="Y294" i="10"/>
  <c r="X294" i="10"/>
  <c r="W294" i="10"/>
  <c r="V294" i="10"/>
  <c r="V293" i="10"/>
  <c r="Y292" i="10"/>
  <c r="X292" i="10"/>
  <c r="W292" i="10"/>
  <c r="V292" i="10"/>
  <c r="S292" i="10"/>
  <c r="Q292" i="10"/>
  <c r="P292" i="10"/>
  <c r="B291" i="10"/>
  <c r="B307" i="10" s="1"/>
  <c r="AT275" i="10"/>
  <c r="AS275" i="10"/>
  <c r="AR275" i="10"/>
  <c r="B275" i="10"/>
  <c r="BH272" i="10"/>
  <c r="BG272" i="10"/>
  <c r="BF272" i="10"/>
  <c r="BE272" i="10"/>
  <c r="BD272" i="10"/>
  <c r="BC272" i="10"/>
  <c r="BB272" i="10"/>
  <c r="BA272" i="10"/>
  <c r="AZ272" i="10"/>
  <c r="AY272" i="10"/>
  <c r="AX272" i="10"/>
  <c r="AW272" i="10"/>
  <c r="AV272" i="10"/>
  <c r="AU272" i="10"/>
  <c r="AT272" i="10"/>
  <c r="AS272" i="10"/>
  <c r="AR272" i="10"/>
  <c r="AQ272" i="10"/>
  <c r="AP272" i="10"/>
  <c r="AO272" i="10"/>
  <c r="AN272" i="10"/>
  <c r="AM272" i="10"/>
  <c r="AL272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K304" i="10" s="1"/>
  <c r="J272" i="10"/>
  <c r="AA259" i="10"/>
  <c r="Z259" i="10"/>
  <c r="B259" i="10"/>
  <c r="AF256" i="10"/>
  <c r="AE256" i="10"/>
  <c r="AD256" i="10"/>
  <c r="AC256" i="10"/>
  <c r="AB256" i="10"/>
  <c r="AA256" i="10"/>
  <c r="AA304" i="10" s="1"/>
  <c r="Z256" i="10"/>
  <c r="Z304" i="10" s="1"/>
  <c r="Y256" i="10"/>
  <c r="X256" i="10"/>
  <c r="W256" i="10"/>
  <c r="V256" i="10"/>
  <c r="U256" i="10"/>
  <c r="U304" i="10" s="1"/>
  <c r="T256" i="10"/>
  <c r="T304" i="10" s="1"/>
  <c r="S256" i="10"/>
  <c r="S304" i="10" s="1"/>
  <c r="R256" i="10"/>
  <c r="R304" i="10" s="1"/>
  <c r="Q256" i="10"/>
  <c r="Q304" i="10" s="1"/>
  <c r="P256" i="10"/>
  <c r="P304" i="10" s="1"/>
  <c r="O256" i="10"/>
  <c r="O304" i="10" s="1"/>
  <c r="N256" i="10"/>
  <c r="N304" i="10" s="1"/>
  <c r="M256" i="10"/>
  <c r="L256" i="10"/>
  <c r="K256" i="10"/>
  <c r="J256" i="10"/>
  <c r="J304" i="10" s="1"/>
  <c r="I256" i="10"/>
  <c r="H256" i="10"/>
  <c r="G256" i="10"/>
  <c r="F256" i="10"/>
  <c r="E256" i="10"/>
  <c r="D256" i="10"/>
  <c r="C256" i="10"/>
  <c r="B256" i="10"/>
  <c r="V243" i="10"/>
  <c r="U243" i="10"/>
  <c r="T243" i="10"/>
  <c r="S243" i="10"/>
  <c r="B243" i="10"/>
  <c r="AF240" i="10"/>
  <c r="AG240" i="10" s="1"/>
  <c r="B227" i="10"/>
  <c r="AH224" i="10"/>
  <c r="AH213" i="10" s="1"/>
  <c r="AG224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B211" i="10"/>
  <c r="AD207" i="10"/>
  <c r="AE205" i="10"/>
  <c r="AE78" i="10" s="1"/>
  <c r="AE158" i="10" s="1"/>
  <c r="AE200" i="10"/>
  <c r="AD200" i="10"/>
  <c r="AC200" i="10"/>
  <c r="AC73" i="10" s="1"/>
  <c r="AC153" i="10" s="1"/>
  <c r="AH198" i="10"/>
  <c r="AH71" i="10" s="1"/>
  <c r="AH151" i="10" s="1"/>
  <c r="AG198" i="10"/>
  <c r="AG71" i="10" s="1"/>
  <c r="AG151" i="10" s="1"/>
  <c r="Y198" i="10"/>
  <c r="Y196" i="10"/>
  <c r="D196" i="10"/>
  <c r="C196" i="10"/>
  <c r="B196" i="10"/>
  <c r="J159" i="10"/>
  <c r="I159" i="10"/>
  <c r="H159" i="10"/>
  <c r="H155" i="10"/>
  <c r="D155" i="10"/>
  <c r="I153" i="10"/>
  <c r="H153" i="10"/>
  <c r="G153" i="10"/>
  <c r="N151" i="10"/>
  <c r="M151" i="10"/>
  <c r="L151" i="10"/>
  <c r="K151" i="10"/>
  <c r="H150" i="10"/>
  <c r="B148" i="10"/>
  <c r="AY132" i="10"/>
  <c r="AX132" i="10"/>
  <c r="V132" i="10"/>
  <c r="U132" i="10"/>
  <c r="T132" i="10"/>
  <c r="S132" i="10"/>
  <c r="R132" i="10"/>
  <c r="B132" i="10"/>
  <c r="R116" i="10"/>
  <c r="Q116" i="10"/>
  <c r="P116" i="10"/>
  <c r="B116" i="10"/>
  <c r="BH112" i="10"/>
  <c r="BG112" i="10"/>
  <c r="BG96" i="10" s="1"/>
  <c r="BF112" i="10"/>
  <c r="BF96" i="10" s="1"/>
  <c r="BE112" i="10"/>
  <c r="BE96" i="10" s="1"/>
  <c r="BD112" i="10"/>
  <c r="BD96" i="10" s="1"/>
  <c r="BC112" i="10"/>
  <c r="BC96" i="10" s="1"/>
  <c r="BB112" i="10"/>
  <c r="BB96" i="10" s="1"/>
  <c r="BA112" i="10"/>
  <c r="BA96" i="10" s="1"/>
  <c r="AZ112" i="10"/>
  <c r="AZ96" i="10" s="1"/>
  <c r="AY112" i="10"/>
  <c r="AY96" i="10" s="1"/>
  <c r="AX112" i="10"/>
  <c r="AW112" i="10"/>
  <c r="AV112" i="10"/>
  <c r="AU112" i="10"/>
  <c r="AT112" i="10"/>
  <c r="AS112" i="10"/>
  <c r="AR112" i="10"/>
  <c r="AQ112" i="10"/>
  <c r="AP112" i="10"/>
  <c r="AO112" i="10"/>
  <c r="AN112" i="10"/>
  <c r="AM112" i="10"/>
  <c r="AL112" i="10"/>
  <c r="AL96" i="10" s="1"/>
  <c r="AK112" i="10"/>
  <c r="AK96" i="10" s="1"/>
  <c r="AJ112" i="10"/>
  <c r="AJ96" i="10" s="1"/>
  <c r="AI112" i="10"/>
  <c r="AI96" i="10" s="1"/>
  <c r="AH112" i="10"/>
  <c r="AH96" i="10" s="1"/>
  <c r="AG112" i="10"/>
  <c r="AG96" i="10" s="1"/>
  <c r="AF112" i="10"/>
  <c r="AF96" i="10" s="1"/>
  <c r="AE112" i="10"/>
  <c r="AE96" i="10" s="1"/>
  <c r="AD112" i="10"/>
  <c r="AD96" i="10" s="1"/>
  <c r="AC112" i="10"/>
  <c r="AC96" i="10" s="1"/>
  <c r="AB112" i="10"/>
  <c r="AB96" i="10" s="1"/>
  <c r="BH111" i="10"/>
  <c r="BG111" i="10"/>
  <c r="BF111" i="10"/>
  <c r="BE111" i="10"/>
  <c r="BD111" i="10"/>
  <c r="BC111" i="10"/>
  <c r="BB111" i="10"/>
  <c r="BA111" i="10"/>
  <c r="AZ111" i="10"/>
  <c r="AY111" i="10"/>
  <c r="AY95" i="10" s="1"/>
  <c r="AX111" i="10"/>
  <c r="AX95" i="10" s="1"/>
  <c r="AW111" i="10"/>
  <c r="AW95" i="10" s="1"/>
  <c r="AV111" i="10"/>
  <c r="AV95" i="10" s="1"/>
  <c r="AU111" i="10"/>
  <c r="AU95" i="10" s="1"/>
  <c r="AT111" i="10"/>
  <c r="AT95" i="10" s="1"/>
  <c r="AS111" i="10"/>
  <c r="AS95" i="10" s="1"/>
  <c r="AR111" i="10"/>
  <c r="AR95" i="10" s="1"/>
  <c r="AQ111" i="10"/>
  <c r="AQ95" i="10" s="1"/>
  <c r="AP111" i="10"/>
  <c r="AO111" i="10"/>
  <c r="AN111" i="10"/>
  <c r="AM111" i="10"/>
  <c r="AM95" i="10" s="1"/>
  <c r="AL111" i="10"/>
  <c r="AL95" i="10" s="1"/>
  <c r="AK111" i="10"/>
  <c r="AK95" i="10" s="1"/>
  <c r="AJ111" i="10"/>
  <c r="AI111" i="10"/>
  <c r="AH111" i="10"/>
  <c r="AG111" i="10"/>
  <c r="AF111" i="10"/>
  <c r="AE111" i="10"/>
  <c r="AD111" i="10"/>
  <c r="AC111" i="10"/>
  <c r="AC95" i="10" s="1"/>
  <c r="AB111" i="10"/>
  <c r="AB95" i="10" s="1"/>
  <c r="BH110" i="10"/>
  <c r="BG110" i="10"/>
  <c r="BG94" i="10" s="1"/>
  <c r="BF110" i="10"/>
  <c r="BF94" i="10" s="1"/>
  <c r="BE110" i="10"/>
  <c r="BE94" i="10" s="1"/>
  <c r="BD110" i="10"/>
  <c r="BC110" i="10"/>
  <c r="BB110" i="10"/>
  <c r="BA110" i="10"/>
  <c r="AZ110" i="10"/>
  <c r="AY110" i="10"/>
  <c r="AX110" i="10"/>
  <c r="AW110" i="10"/>
  <c r="AV110" i="10"/>
  <c r="AV94" i="10" s="1"/>
  <c r="AU110" i="10"/>
  <c r="AT110" i="10"/>
  <c r="AS110" i="10"/>
  <c r="AR110" i="10"/>
  <c r="AQ110" i="10"/>
  <c r="AQ94" i="10" s="1"/>
  <c r="AP110" i="10"/>
  <c r="AP94" i="10" s="1"/>
  <c r="AO110" i="10"/>
  <c r="AN110" i="10"/>
  <c r="AN94" i="10" s="1"/>
  <c r="AM110" i="10"/>
  <c r="AM94" i="10" s="1"/>
  <c r="AL110" i="10"/>
  <c r="AL94" i="10" s="1"/>
  <c r="AK110" i="10"/>
  <c r="AK94" i="10" s="1"/>
  <c r="AJ110" i="10"/>
  <c r="AJ94" i="10" s="1"/>
  <c r="AI110" i="10"/>
  <c r="AH110" i="10"/>
  <c r="AG110" i="10"/>
  <c r="AF110" i="10"/>
  <c r="AE110" i="10"/>
  <c r="AD110" i="10"/>
  <c r="AC110" i="10"/>
  <c r="AB110" i="10"/>
  <c r="BH109" i="10"/>
  <c r="BG109" i="10"/>
  <c r="BF109" i="10"/>
  <c r="BE109" i="10"/>
  <c r="BD109" i="10"/>
  <c r="BC109" i="10"/>
  <c r="BB109" i="10"/>
  <c r="BB93" i="10" s="1"/>
  <c r="BA109" i="10"/>
  <c r="BA93" i="10" s="1"/>
  <c r="AZ109" i="10"/>
  <c r="AY109" i="10"/>
  <c r="AX109" i="10"/>
  <c r="AX93" i="10" s="1"/>
  <c r="AW109" i="10"/>
  <c r="AW93" i="10" s="1"/>
  <c r="AV109" i="10"/>
  <c r="AU109" i="10"/>
  <c r="AT109" i="10"/>
  <c r="AS109" i="10"/>
  <c r="AR109" i="10"/>
  <c r="AQ109" i="10"/>
  <c r="AP109" i="10"/>
  <c r="AO109" i="10"/>
  <c r="AN109" i="10"/>
  <c r="AM109" i="10"/>
  <c r="AL109" i="10"/>
  <c r="AK109" i="10"/>
  <c r="AJ109" i="10"/>
  <c r="AI109" i="10"/>
  <c r="AH109" i="10"/>
  <c r="AG109" i="10"/>
  <c r="AF109" i="10"/>
  <c r="AF93" i="10" s="1"/>
  <c r="AE109" i="10"/>
  <c r="AE93" i="10" s="1"/>
  <c r="AD109" i="10"/>
  <c r="AC109" i="10"/>
  <c r="AB109" i="10"/>
  <c r="AB93" i="10" s="1"/>
  <c r="BH108" i="10"/>
  <c r="BH92" i="10" s="1"/>
  <c r="BG108" i="10"/>
  <c r="BF108" i="10"/>
  <c r="BE108" i="10"/>
  <c r="BD108" i="10"/>
  <c r="BC108" i="10"/>
  <c r="BB108" i="10"/>
  <c r="BA108" i="10"/>
  <c r="AZ108" i="10"/>
  <c r="AY108" i="10"/>
  <c r="AX108" i="10"/>
  <c r="AW108" i="10"/>
  <c r="AW92" i="10" s="1"/>
  <c r="AV108" i="10"/>
  <c r="AV92" i="10" s="1"/>
  <c r="AU108" i="10"/>
  <c r="AT108" i="10"/>
  <c r="AS108" i="10"/>
  <c r="AR108" i="10"/>
  <c r="AQ108" i="10"/>
  <c r="AQ92" i="10" s="1"/>
  <c r="AP108" i="10"/>
  <c r="AP92" i="10" s="1"/>
  <c r="AO108" i="10"/>
  <c r="AN108" i="10"/>
  <c r="AM108" i="10"/>
  <c r="AL108" i="10"/>
  <c r="AL92" i="10" s="1"/>
  <c r="AK108" i="10"/>
  <c r="AJ108" i="10"/>
  <c r="AI108" i="10"/>
  <c r="AH108" i="10"/>
  <c r="AG108" i="10"/>
  <c r="AF108" i="10"/>
  <c r="AE108" i="10"/>
  <c r="AD108" i="10"/>
  <c r="AC108" i="10"/>
  <c r="AB108" i="10"/>
  <c r="BH107" i="10"/>
  <c r="BH91" i="10" s="1"/>
  <c r="BG107" i="10"/>
  <c r="BG91" i="10" s="1"/>
  <c r="BF107" i="10"/>
  <c r="BE107" i="10"/>
  <c r="BD107" i="10"/>
  <c r="BC107" i="10"/>
  <c r="BB107" i="10"/>
  <c r="BA107" i="10"/>
  <c r="AZ107" i="10"/>
  <c r="AY107" i="10"/>
  <c r="AX107" i="10"/>
  <c r="AW107" i="10"/>
  <c r="AW91" i="10" s="1"/>
  <c r="AV107" i="10"/>
  <c r="AU107" i="10"/>
  <c r="AT107" i="10"/>
  <c r="AS107" i="10"/>
  <c r="AR107" i="10"/>
  <c r="AQ107" i="10"/>
  <c r="AP107" i="10"/>
  <c r="AO107" i="10"/>
  <c r="AO91" i="10" s="1"/>
  <c r="AN107" i="10"/>
  <c r="AN91" i="10" s="1"/>
  <c r="AM107" i="10"/>
  <c r="AM91" i="10" s="1"/>
  <c r="AL107" i="10"/>
  <c r="AL91" i="10" s="1"/>
  <c r="AK107" i="10"/>
  <c r="AK91" i="10" s="1"/>
  <c r="AJ107" i="10"/>
  <c r="AI107" i="10"/>
  <c r="AH107" i="10"/>
  <c r="AG107" i="10"/>
  <c r="AF107" i="10"/>
  <c r="AE107" i="10"/>
  <c r="AD107" i="10"/>
  <c r="AC107" i="10"/>
  <c r="AB107" i="10"/>
  <c r="BH106" i="10"/>
  <c r="BG106" i="10"/>
  <c r="BF106" i="10"/>
  <c r="BE106" i="10"/>
  <c r="BD106" i="10"/>
  <c r="BC106" i="10"/>
  <c r="BC90" i="10" s="1"/>
  <c r="BB106" i="10"/>
  <c r="BB90" i="10" s="1"/>
  <c r="BA106" i="10"/>
  <c r="BA90" i="10" s="1"/>
  <c r="AZ106" i="10"/>
  <c r="AZ90" i="10" s="1"/>
  <c r="AY106" i="10"/>
  <c r="AY90" i="10" s="1"/>
  <c r="AX106" i="10"/>
  <c r="AX90" i="10" s="1"/>
  <c r="AW106" i="10"/>
  <c r="AW90" i="10" s="1"/>
  <c r="AV106" i="10"/>
  <c r="AV90" i="10" s="1"/>
  <c r="AU106" i="10"/>
  <c r="AT106" i="10"/>
  <c r="AS106" i="10"/>
  <c r="AR106" i="10"/>
  <c r="AQ106" i="10"/>
  <c r="AP106" i="10"/>
  <c r="AO106" i="10"/>
  <c r="AN106" i="10"/>
  <c r="AM106" i="10"/>
  <c r="AL106" i="10"/>
  <c r="AL90" i="10" s="1"/>
  <c r="AK106" i="10"/>
  <c r="AJ106" i="10"/>
  <c r="AI106" i="10"/>
  <c r="AH106" i="10"/>
  <c r="AG106" i="10"/>
  <c r="AG90" i="10" s="1"/>
  <c r="AF106" i="10"/>
  <c r="AF90" i="10" s="1"/>
  <c r="AE106" i="10"/>
  <c r="AE90" i="10" s="1"/>
  <c r="AD106" i="10"/>
  <c r="AD90" i="10" s="1"/>
  <c r="AC106" i="10"/>
  <c r="AC90" i="10" s="1"/>
  <c r="AB106" i="10"/>
  <c r="BH105" i="10"/>
  <c r="BH89" i="10" s="1"/>
  <c r="BG105" i="10"/>
  <c r="BG89" i="10" s="1"/>
  <c r="BF105" i="10"/>
  <c r="BE105" i="10"/>
  <c r="BD105" i="10"/>
  <c r="BC105" i="10"/>
  <c r="BB105" i="10"/>
  <c r="BA105" i="10"/>
  <c r="AZ105" i="10"/>
  <c r="AY105" i="10"/>
  <c r="AX105" i="10"/>
  <c r="AW105" i="10"/>
  <c r="AW89" i="10" s="1"/>
  <c r="AV105" i="10"/>
  <c r="AU105" i="10"/>
  <c r="AU89" i="10" s="1"/>
  <c r="AT105" i="10"/>
  <c r="AT89" i="10" s="1"/>
  <c r="AS105" i="10"/>
  <c r="AS89" i="10" s="1"/>
  <c r="AR105" i="10"/>
  <c r="AR89" i="10" s="1"/>
  <c r="AQ105" i="10"/>
  <c r="AQ89" i="10" s="1"/>
  <c r="AP105" i="10"/>
  <c r="AO105" i="10"/>
  <c r="AO89" i="10" s="1"/>
  <c r="AN105" i="10"/>
  <c r="AN89" i="10" s="1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BH104" i="10"/>
  <c r="BH88" i="10" s="1"/>
  <c r="BG104" i="10"/>
  <c r="BG88" i="10" s="1"/>
  <c r="BF104" i="10"/>
  <c r="BF88" i="10" s="1"/>
  <c r="BE104" i="10"/>
  <c r="BE88" i="10" s="1"/>
  <c r="BD104" i="10"/>
  <c r="BC104" i="10"/>
  <c r="BC88" i="10" s="1"/>
  <c r="BB104" i="10"/>
  <c r="BB88" i="10" s="1"/>
  <c r="BA104" i="10"/>
  <c r="AZ104" i="10"/>
  <c r="AY104" i="10"/>
  <c r="AX104" i="10"/>
  <c r="AW104" i="10"/>
  <c r="AV104" i="10"/>
  <c r="AU104" i="10"/>
  <c r="AT104" i="10"/>
  <c r="AS104" i="10"/>
  <c r="AR104" i="10"/>
  <c r="AQ104" i="10"/>
  <c r="AP104" i="10"/>
  <c r="AO104" i="10"/>
  <c r="AN104" i="10"/>
  <c r="AM104" i="10"/>
  <c r="AM88" i="10" s="1"/>
  <c r="AL104" i="10"/>
  <c r="AL88" i="10" s="1"/>
  <c r="AK104" i="10"/>
  <c r="AK88" i="10" s="1"/>
  <c r="AJ104" i="10"/>
  <c r="AJ88" i="10" s="1"/>
  <c r="AI104" i="10"/>
  <c r="AI88" i="10" s="1"/>
  <c r="AH104" i="10"/>
  <c r="AG104" i="10"/>
  <c r="AG88" i="10" s="1"/>
  <c r="AF104" i="10"/>
  <c r="AF88" i="10" s="1"/>
  <c r="AE104" i="10"/>
  <c r="AD104" i="10"/>
  <c r="AC104" i="10"/>
  <c r="AC88" i="10" s="1"/>
  <c r="AB104" i="10"/>
  <c r="AB88" i="10" s="1"/>
  <c r="BH103" i="10"/>
  <c r="BG103" i="10"/>
  <c r="BF103" i="10"/>
  <c r="BE103" i="10"/>
  <c r="BD103" i="10"/>
  <c r="BC103" i="10"/>
  <c r="BB103" i="10"/>
  <c r="BA103" i="10"/>
  <c r="BA87" i="10" s="1"/>
  <c r="AZ103" i="10"/>
  <c r="AY103" i="10"/>
  <c r="AX103" i="10"/>
  <c r="AX87" i="10" s="1"/>
  <c r="AW103" i="10"/>
  <c r="AW87" i="10" s="1"/>
  <c r="AV103" i="10"/>
  <c r="AU103" i="10"/>
  <c r="AU87" i="10" s="1"/>
  <c r="AT103" i="10"/>
  <c r="AT87" i="10" s="1"/>
  <c r="AS103" i="10"/>
  <c r="AR103" i="10"/>
  <c r="AQ103" i="10"/>
  <c r="AP103" i="10"/>
  <c r="AO103" i="10"/>
  <c r="AO87" i="10" s="1"/>
  <c r="AN103" i="10"/>
  <c r="AN87" i="10" s="1"/>
  <c r="AM103" i="10"/>
  <c r="AM87" i="10" s="1"/>
  <c r="AL103" i="10"/>
  <c r="AL87" i="10" s="1"/>
  <c r="AK103" i="10"/>
  <c r="AK87" i="10" s="1"/>
  <c r="AJ103" i="10"/>
  <c r="AI103" i="10"/>
  <c r="AH103" i="10"/>
  <c r="AG103" i="10"/>
  <c r="AF103" i="10"/>
  <c r="AE103" i="10"/>
  <c r="AE87" i="10" s="1"/>
  <c r="AD103" i="10"/>
  <c r="AC103" i="10"/>
  <c r="AB103" i="10"/>
  <c r="AB87" i="10" s="1"/>
  <c r="BH102" i="10"/>
  <c r="BH86" i="10" s="1"/>
  <c r="BG102" i="10"/>
  <c r="BF102" i="10"/>
  <c r="BE102" i="10"/>
  <c r="BD102" i="10"/>
  <c r="BC102" i="10"/>
  <c r="BB102" i="10"/>
  <c r="BA102" i="10"/>
  <c r="AZ102" i="10"/>
  <c r="AZ86" i="10" s="1"/>
  <c r="AY102" i="10"/>
  <c r="AY86" i="10" s="1"/>
  <c r="AX102" i="10"/>
  <c r="AX86" i="10" s="1"/>
  <c r="AW102" i="10"/>
  <c r="AW86" i="10" s="1"/>
  <c r="AV102" i="10"/>
  <c r="AV86" i="10" s="1"/>
  <c r="AU102" i="10"/>
  <c r="AT102" i="10"/>
  <c r="AS102" i="10"/>
  <c r="AR102" i="10"/>
  <c r="AQ102" i="10"/>
  <c r="AQ86" i="10" s="1"/>
  <c r="AP102" i="10"/>
  <c r="AP86" i="10" s="1"/>
  <c r="AO102" i="10"/>
  <c r="AN102" i="10"/>
  <c r="AM102" i="10"/>
  <c r="AM86" i="10" s="1"/>
  <c r="AL102" i="10"/>
  <c r="AL86" i="10" s="1"/>
  <c r="AK102" i="10"/>
  <c r="AJ102" i="10"/>
  <c r="AI102" i="10"/>
  <c r="AH102" i="10"/>
  <c r="AG102" i="10"/>
  <c r="AF102" i="10"/>
  <c r="AE102" i="10"/>
  <c r="AD102" i="10"/>
  <c r="AC102" i="10"/>
  <c r="AB102" i="10"/>
  <c r="BH101" i="10"/>
  <c r="BH85" i="10" s="1"/>
  <c r="BG101" i="10"/>
  <c r="BG85" i="10" s="1"/>
  <c r="BF101" i="10"/>
  <c r="BE101" i="10"/>
  <c r="BD101" i="10"/>
  <c r="BC101" i="10"/>
  <c r="BB101" i="10"/>
  <c r="BA101" i="10"/>
  <c r="BA85" i="10" s="1"/>
  <c r="AZ101" i="10"/>
  <c r="AY101" i="10"/>
  <c r="AX101" i="10"/>
  <c r="AW101" i="10"/>
  <c r="AV101" i="10"/>
  <c r="AU101" i="10"/>
  <c r="AT101" i="10"/>
  <c r="AS101" i="10"/>
  <c r="AR101" i="10"/>
  <c r="AQ101" i="10"/>
  <c r="AP101" i="10"/>
  <c r="AO101" i="10"/>
  <c r="AN101" i="10"/>
  <c r="AM101" i="10"/>
  <c r="AM85" i="10" s="1"/>
  <c r="AL101" i="10"/>
  <c r="AL85" i="10" s="1"/>
  <c r="AK101" i="10"/>
  <c r="AK85" i="10" s="1"/>
  <c r="AJ101" i="10"/>
  <c r="AI101" i="10"/>
  <c r="AH101" i="10"/>
  <c r="AG101" i="10"/>
  <c r="AF101" i="10"/>
  <c r="AE101" i="10"/>
  <c r="AE85" i="10" s="1"/>
  <c r="AD101" i="10"/>
  <c r="AC101" i="10"/>
  <c r="AB101" i="10"/>
  <c r="BH100" i="10"/>
  <c r="AG100" i="10"/>
  <c r="B100" i="10"/>
  <c r="BH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H95" i="10"/>
  <c r="BG95" i="10"/>
  <c r="BF95" i="10"/>
  <c r="BE95" i="10"/>
  <c r="BD95" i="10"/>
  <c r="BC95" i="10"/>
  <c r="BB95" i="10"/>
  <c r="BA95" i="10"/>
  <c r="AZ95" i="10"/>
  <c r="AP95" i="10"/>
  <c r="AO95" i="10"/>
  <c r="AN95" i="10"/>
  <c r="AJ95" i="10"/>
  <c r="AI95" i="10"/>
  <c r="AH95" i="10"/>
  <c r="AG95" i="10"/>
  <c r="AF95" i="10"/>
  <c r="AE95" i="10"/>
  <c r="AD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H94" i="10"/>
  <c r="BD94" i="10"/>
  <c r="BC94" i="10"/>
  <c r="BB94" i="10"/>
  <c r="BA94" i="10"/>
  <c r="AZ94" i="10"/>
  <c r="AY94" i="10"/>
  <c r="AX94" i="10"/>
  <c r="AW94" i="10"/>
  <c r="AU94" i="10"/>
  <c r="AT94" i="10"/>
  <c r="AS94" i="10"/>
  <c r="AR94" i="10"/>
  <c r="AO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H93" i="10"/>
  <c r="BG93" i="10"/>
  <c r="BF93" i="10"/>
  <c r="BE93" i="10"/>
  <c r="BD93" i="10"/>
  <c r="BC93" i="10"/>
  <c r="AZ93" i="10"/>
  <c r="AY93" i="10"/>
  <c r="AV93" i="10"/>
  <c r="AU93" i="10"/>
  <c r="AT93" i="10"/>
  <c r="AS93" i="10"/>
  <c r="AR93" i="10"/>
  <c r="AQ93" i="10"/>
  <c r="AP93" i="10"/>
  <c r="AO93" i="10"/>
  <c r="AN93" i="10"/>
  <c r="AM93" i="10"/>
  <c r="AL93" i="10"/>
  <c r="AK93" i="10"/>
  <c r="AJ93" i="10"/>
  <c r="AI93" i="10"/>
  <c r="AH93" i="10"/>
  <c r="AG93" i="10"/>
  <c r="AD93" i="10"/>
  <c r="AC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G92" i="10"/>
  <c r="BF92" i="10"/>
  <c r="BE92" i="10"/>
  <c r="BD92" i="10"/>
  <c r="BC92" i="10"/>
  <c r="BB92" i="10"/>
  <c r="BA92" i="10"/>
  <c r="AZ92" i="10"/>
  <c r="AY92" i="10"/>
  <c r="AX92" i="10"/>
  <c r="AU92" i="10"/>
  <c r="AT92" i="10"/>
  <c r="AS92" i="10"/>
  <c r="AR92" i="10"/>
  <c r="AO92" i="10"/>
  <c r="AN92" i="10"/>
  <c r="AM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F91" i="10"/>
  <c r="BE91" i="10"/>
  <c r="BD91" i="10"/>
  <c r="BC91" i="10"/>
  <c r="BB91" i="10"/>
  <c r="BA91" i="10"/>
  <c r="AZ91" i="10"/>
  <c r="AY91" i="10"/>
  <c r="AX91" i="10"/>
  <c r="AV91" i="10"/>
  <c r="AU91" i="10"/>
  <c r="AT91" i="10"/>
  <c r="AS91" i="10"/>
  <c r="AR91" i="10"/>
  <c r="AQ91" i="10"/>
  <c r="AP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F155" i="10" s="1"/>
  <c r="E91" i="10"/>
  <c r="D91" i="10"/>
  <c r="C91" i="10"/>
  <c r="C97" i="10" s="1"/>
  <c r="BH90" i="10"/>
  <c r="BG90" i="10"/>
  <c r="BF90" i="10"/>
  <c r="BE90" i="10"/>
  <c r="BD90" i="10"/>
  <c r="AU90" i="10"/>
  <c r="AT90" i="10"/>
  <c r="AS90" i="10"/>
  <c r="AR90" i="10"/>
  <c r="AQ90" i="10"/>
  <c r="AP90" i="10"/>
  <c r="AO90" i="10"/>
  <c r="AN90" i="10"/>
  <c r="AM90" i="10"/>
  <c r="AK90" i="10"/>
  <c r="AJ90" i="10"/>
  <c r="AI90" i="10"/>
  <c r="AH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F89" i="10"/>
  <c r="BE89" i="10"/>
  <c r="BD89" i="10"/>
  <c r="BC89" i="10"/>
  <c r="BB89" i="10"/>
  <c r="BA89" i="10"/>
  <c r="AZ89" i="10"/>
  <c r="AY89" i="10"/>
  <c r="AX89" i="10"/>
  <c r="AV89" i="10"/>
  <c r="AP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D88" i="10"/>
  <c r="BA88" i="10"/>
  <c r="AZ88" i="10"/>
  <c r="AY88" i="10"/>
  <c r="AX88" i="10"/>
  <c r="AW88" i="10"/>
  <c r="AV88" i="10"/>
  <c r="AU88" i="10"/>
  <c r="AT88" i="10"/>
  <c r="AS88" i="10"/>
  <c r="AR88" i="10"/>
  <c r="AQ88" i="10"/>
  <c r="AP88" i="10"/>
  <c r="AO88" i="10"/>
  <c r="AN88" i="10"/>
  <c r="AH88" i="10"/>
  <c r="AE88" i="10"/>
  <c r="AD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H87" i="10"/>
  <c r="BG87" i="10"/>
  <c r="BF87" i="10"/>
  <c r="BE87" i="10"/>
  <c r="BD87" i="10"/>
  <c r="BC87" i="10"/>
  <c r="BB87" i="10"/>
  <c r="AZ87" i="10"/>
  <c r="AY87" i="10"/>
  <c r="AV87" i="10"/>
  <c r="AS87" i="10"/>
  <c r="AR87" i="10"/>
  <c r="AQ87" i="10"/>
  <c r="AP87" i="10"/>
  <c r="AJ87" i="10"/>
  <c r="AI87" i="10"/>
  <c r="AH87" i="10"/>
  <c r="AG87" i="10"/>
  <c r="AF87" i="10"/>
  <c r="AD87" i="10"/>
  <c r="AC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D97" i="10" s="1"/>
  <c r="C87" i="10"/>
  <c r="BG86" i="10"/>
  <c r="BF86" i="10"/>
  <c r="BE86" i="10"/>
  <c r="BD86" i="10"/>
  <c r="BC86" i="10"/>
  <c r="BB86" i="10"/>
  <c r="BA86" i="10"/>
  <c r="AU86" i="10"/>
  <c r="AT86" i="10"/>
  <c r="AS86" i="10"/>
  <c r="AR86" i="10"/>
  <c r="AO86" i="10"/>
  <c r="AN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I97" i="10" s="1"/>
  <c r="H86" i="10"/>
  <c r="G86" i="10"/>
  <c r="F86" i="10"/>
  <c r="E86" i="10"/>
  <c r="D86" i="10"/>
  <c r="C86" i="10"/>
  <c r="BF85" i="10"/>
  <c r="BE85" i="10"/>
  <c r="BD85" i="10"/>
  <c r="BC85" i="10"/>
  <c r="BB85" i="10"/>
  <c r="AZ85" i="10"/>
  <c r="AY85" i="10"/>
  <c r="AX85" i="10"/>
  <c r="AW85" i="10"/>
  <c r="AV85" i="10"/>
  <c r="AU85" i="10"/>
  <c r="AT85" i="10"/>
  <c r="AT97" i="10" s="1"/>
  <c r="AS85" i="10"/>
  <c r="AS97" i="10" s="1"/>
  <c r="AR85" i="10"/>
  <c r="AQ85" i="10"/>
  <c r="AP85" i="10"/>
  <c r="AO85" i="10"/>
  <c r="AN85" i="10"/>
  <c r="AJ85" i="10"/>
  <c r="AI85" i="10"/>
  <c r="AH85" i="10"/>
  <c r="AG85" i="10"/>
  <c r="AF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H84" i="10"/>
  <c r="BG84" i="10"/>
  <c r="BF84" i="10"/>
  <c r="BE84" i="10"/>
  <c r="B84" i="10"/>
  <c r="I79" i="10"/>
  <c r="I78" i="10"/>
  <c r="H78" i="10"/>
  <c r="G78" i="10"/>
  <c r="F78" i="10"/>
  <c r="E78" i="10"/>
  <c r="AF76" i="10"/>
  <c r="AF156" i="10" s="1"/>
  <c r="I76" i="10"/>
  <c r="I156" i="10" s="1"/>
  <c r="H76" i="10"/>
  <c r="H156" i="10" s="1"/>
  <c r="AF75" i="10"/>
  <c r="AF155" i="10" s="1"/>
  <c r="AD75" i="10"/>
  <c r="AD155" i="10" s="1"/>
  <c r="AC75" i="10"/>
  <c r="AC155" i="10" s="1"/>
  <c r="AB75" i="10"/>
  <c r="AB155" i="10" s="1"/>
  <c r="AA75" i="10"/>
  <c r="G75" i="10"/>
  <c r="F75" i="10"/>
  <c r="E75" i="10"/>
  <c r="D75" i="10"/>
  <c r="C75" i="10"/>
  <c r="AB74" i="10"/>
  <c r="X74" i="10"/>
  <c r="X154" i="10" s="1"/>
  <c r="W74" i="10"/>
  <c r="W154" i="10" s="1"/>
  <c r="AB73" i="10"/>
  <c r="AB153" i="10" s="1"/>
  <c r="AA73" i="10"/>
  <c r="AA153" i="10" s="1"/>
  <c r="G73" i="10"/>
  <c r="F73" i="10"/>
  <c r="F153" i="10" s="1"/>
  <c r="Z72" i="10"/>
  <c r="Z152" i="10" s="1"/>
  <c r="X72" i="10"/>
  <c r="X152" i="10" s="1"/>
  <c r="W72" i="10"/>
  <c r="W152" i="10" s="1"/>
  <c r="V72" i="10"/>
  <c r="V152" i="10" s="1"/>
  <c r="U72" i="10"/>
  <c r="U152" i="10" s="1"/>
  <c r="E72" i="10"/>
  <c r="E152" i="10" s="1"/>
  <c r="D72" i="10"/>
  <c r="D152" i="10" s="1"/>
  <c r="C72" i="10"/>
  <c r="C152" i="10" s="1"/>
  <c r="AC70" i="10"/>
  <c r="AC150" i="10" s="1"/>
  <c r="AA70" i="10"/>
  <c r="AA150" i="10" s="1"/>
  <c r="Z70" i="10"/>
  <c r="Z150" i="10" s="1"/>
  <c r="X70" i="10"/>
  <c r="X150" i="10" s="1"/>
  <c r="W70" i="10"/>
  <c r="W150" i="10" s="1"/>
  <c r="R70" i="10"/>
  <c r="R150" i="10" s="1"/>
  <c r="AT68" i="10"/>
  <c r="AS68" i="10"/>
  <c r="AF68" i="10"/>
  <c r="AD68" i="10"/>
  <c r="AC68" i="10"/>
  <c r="X68" i="10"/>
  <c r="W68" i="10"/>
  <c r="U68" i="10"/>
  <c r="T68" i="10"/>
  <c r="S68" i="10"/>
  <c r="B68" i="10"/>
  <c r="BH65" i="10"/>
  <c r="BG65" i="10"/>
  <c r="BF65" i="10"/>
  <c r="BE65" i="10"/>
  <c r="BD65" i="10"/>
  <c r="BC65" i="10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G65" i="10"/>
  <c r="G12" i="10" s="1"/>
  <c r="E65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AG61" i="10"/>
  <c r="AF61" i="10"/>
  <c r="AE61" i="10"/>
  <c r="AD61" i="10"/>
  <c r="AC61" i="10"/>
  <c r="AB61" i="10"/>
  <c r="AB65" i="10" s="1"/>
  <c r="AB12" i="10" s="1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F65" i="10" s="1"/>
  <c r="E61" i="10"/>
  <c r="D61" i="10"/>
  <c r="D65" i="10" s="1"/>
  <c r="D12" i="10" s="1"/>
  <c r="C61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AH59" i="10"/>
  <c r="AG59" i="10"/>
  <c r="AF59" i="10"/>
  <c r="AE59" i="10"/>
  <c r="AE75" i="10" s="1"/>
  <c r="AE155" i="10" s="1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AH56" i="10"/>
  <c r="AG56" i="10"/>
  <c r="AF56" i="10"/>
  <c r="AE56" i="10"/>
  <c r="AD56" i="10"/>
  <c r="AC56" i="10"/>
  <c r="AC65" i="10" s="1"/>
  <c r="AC12" i="10" s="1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Q65" i="10" s="1"/>
  <c r="Q12" i="10" s="1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V52" i="10"/>
  <c r="AU52" i="10"/>
  <c r="AT52" i="10"/>
  <c r="AS52" i="10"/>
  <c r="X52" i="10"/>
  <c r="W52" i="10"/>
  <c r="V52" i="10"/>
  <c r="U52" i="10"/>
  <c r="T52" i="10"/>
  <c r="S52" i="10"/>
  <c r="I52" i="10"/>
  <c r="H52" i="10"/>
  <c r="G52" i="10"/>
  <c r="F52" i="10"/>
  <c r="E52" i="10"/>
  <c r="B52" i="10"/>
  <c r="BH49" i="10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R49" i="10"/>
  <c r="R5" i="10" s="1"/>
  <c r="P49" i="10"/>
  <c r="P5" i="10" s="1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O80" i="10" s="1"/>
  <c r="O160" i="10" s="1"/>
  <c r="N48" i="10"/>
  <c r="M48" i="10"/>
  <c r="L48" i="10"/>
  <c r="K48" i="10"/>
  <c r="J48" i="10"/>
  <c r="I48" i="10"/>
  <c r="H48" i="10"/>
  <c r="G48" i="10"/>
  <c r="G80" i="10" s="1"/>
  <c r="G160" i="10" s="1"/>
  <c r="F48" i="10"/>
  <c r="F80" i="10" s="1"/>
  <c r="F160" i="10" s="1"/>
  <c r="E48" i="10"/>
  <c r="E80" i="10" s="1"/>
  <c r="E160" i="10" s="1"/>
  <c r="D48" i="10"/>
  <c r="D80" i="10" s="1"/>
  <c r="D160" i="10" s="1"/>
  <c r="C48" i="10"/>
  <c r="C80" i="10" s="1"/>
  <c r="C160" i="10" s="1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H79" i="10" s="1"/>
  <c r="G47" i="10"/>
  <c r="F47" i="10"/>
  <c r="E47" i="10"/>
  <c r="D47" i="10"/>
  <c r="C47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D78" i="10" s="1"/>
  <c r="C46" i="10"/>
  <c r="C78" i="10" s="1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I77" i="10" s="1"/>
  <c r="I157" i="10" s="1"/>
  <c r="H45" i="10"/>
  <c r="H77" i="10" s="1"/>
  <c r="H157" i="10" s="1"/>
  <c r="G45" i="10"/>
  <c r="G77" i="10" s="1"/>
  <c r="G157" i="10" s="1"/>
  <c r="F45" i="10"/>
  <c r="F77" i="10" s="1"/>
  <c r="F157" i="10" s="1"/>
  <c r="E45" i="10"/>
  <c r="E77" i="10" s="1"/>
  <c r="E157" i="10" s="1"/>
  <c r="D45" i="10"/>
  <c r="C45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G76" i="10" s="1"/>
  <c r="G156" i="10" s="1"/>
  <c r="F44" i="10"/>
  <c r="F76" i="10" s="1"/>
  <c r="F156" i="10" s="1"/>
  <c r="E44" i="10"/>
  <c r="E76" i="10" s="1"/>
  <c r="E156" i="10" s="1"/>
  <c r="D44" i="10"/>
  <c r="D76" i="10" s="1"/>
  <c r="D156" i="10" s="1"/>
  <c r="C44" i="10"/>
  <c r="C76" i="10" s="1"/>
  <c r="C156" i="10" s="1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O49" i="10" s="1"/>
  <c r="O5" i="10" s="1"/>
  <c r="N43" i="10"/>
  <c r="M43" i="10"/>
  <c r="L43" i="10"/>
  <c r="K43" i="10"/>
  <c r="J43" i="10"/>
  <c r="I43" i="10"/>
  <c r="H43" i="10"/>
  <c r="H75" i="10" s="1"/>
  <c r="G43" i="10"/>
  <c r="F43" i="10"/>
  <c r="E43" i="10"/>
  <c r="D43" i="10"/>
  <c r="C43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L49" i="10" s="1"/>
  <c r="L5" i="10" s="1"/>
  <c r="K42" i="10"/>
  <c r="J42" i="10"/>
  <c r="I42" i="10"/>
  <c r="H42" i="10"/>
  <c r="G42" i="10"/>
  <c r="F42" i="10"/>
  <c r="F74" i="10" s="1"/>
  <c r="E42" i="10"/>
  <c r="D42" i="10"/>
  <c r="C42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I73" i="10" s="1"/>
  <c r="H41" i="10"/>
  <c r="H73" i="10" s="1"/>
  <c r="G41" i="10"/>
  <c r="F41" i="10"/>
  <c r="E41" i="10"/>
  <c r="E73" i="10" s="1"/>
  <c r="E153" i="10" s="1"/>
  <c r="D41" i="10"/>
  <c r="C41" i="10"/>
  <c r="AH40" i="10"/>
  <c r="AG40" i="10"/>
  <c r="AF40" i="10"/>
  <c r="AE40" i="10"/>
  <c r="AD40" i="10"/>
  <c r="AC40" i="10"/>
  <c r="AB40" i="10"/>
  <c r="AB72" i="10" s="1"/>
  <c r="AB152" i="10" s="1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I72" i="10" s="1"/>
  <c r="I152" i="10" s="1"/>
  <c r="H40" i="10"/>
  <c r="H72" i="10" s="1"/>
  <c r="H152" i="10" s="1"/>
  <c r="G40" i="10"/>
  <c r="G72" i="10" s="1"/>
  <c r="G152" i="10" s="1"/>
  <c r="F40" i="10"/>
  <c r="F72" i="10" s="1"/>
  <c r="F152" i="10" s="1"/>
  <c r="E40" i="10"/>
  <c r="D40" i="10"/>
  <c r="C40" i="10"/>
  <c r="AH39" i="10"/>
  <c r="AG39" i="10"/>
  <c r="AF39" i="10"/>
  <c r="AE39" i="10"/>
  <c r="AD39" i="10"/>
  <c r="AC39" i="10"/>
  <c r="AB39" i="10"/>
  <c r="AA39" i="10"/>
  <c r="Z39" i="10"/>
  <c r="Y39" i="10"/>
  <c r="X39" i="10"/>
  <c r="X49" i="10" s="1"/>
  <c r="X5" i="10" s="1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H71" i="10" s="1"/>
  <c r="H151" i="10" s="1"/>
  <c r="G39" i="10"/>
  <c r="G71" i="10" s="1"/>
  <c r="G151" i="10" s="1"/>
  <c r="F39" i="10"/>
  <c r="F71" i="10" s="1"/>
  <c r="F151" i="10" s="1"/>
  <c r="E39" i="10"/>
  <c r="E71" i="10" s="1"/>
  <c r="E151" i="10" s="1"/>
  <c r="D39" i="10"/>
  <c r="D71" i="10" s="1"/>
  <c r="D151" i="10" s="1"/>
  <c r="C39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I70" i="10" s="1"/>
  <c r="H38" i="10"/>
  <c r="H70" i="10" s="1"/>
  <c r="G38" i="10"/>
  <c r="G70" i="10" s="1"/>
  <c r="G150" i="10" s="1"/>
  <c r="F38" i="10"/>
  <c r="F70" i="10" s="1"/>
  <c r="F150" i="10" s="1"/>
  <c r="E38" i="10"/>
  <c r="E70" i="10" s="1"/>
  <c r="E150" i="10" s="1"/>
  <c r="D38" i="10"/>
  <c r="D70" i="10" s="1"/>
  <c r="D150" i="10" s="1"/>
  <c r="C38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AV36" i="10"/>
  <c r="AU36" i="10"/>
  <c r="AT36" i="10"/>
  <c r="AS36" i="10"/>
  <c r="AR36" i="10"/>
  <c r="AQ36" i="10"/>
  <c r="AP36" i="10"/>
  <c r="BH32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G208" i="10" s="1"/>
  <c r="AF32" i="10"/>
  <c r="AF208" i="10" s="1"/>
  <c r="AE32" i="10"/>
  <c r="AE208" i="10" s="1"/>
  <c r="AD32" i="10"/>
  <c r="AD208" i="10" s="1"/>
  <c r="AC32" i="10"/>
  <c r="AC208" i="10" s="1"/>
  <c r="AB32" i="10"/>
  <c r="AB208" i="10" s="1"/>
  <c r="AB14" i="10" s="1"/>
  <c r="AA32" i="10"/>
  <c r="AA208" i="10" s="1"/>
  <c r="Z32" i="10"/>
  <c r="Z208" i="10" s="1"/>
  <c r="Y32" i="10"/>
  <c r="Y208" i="10" s="1"/>
  <c r="X32" i="10"/>
  <c r="X208" i="10" s="1"/>
  <c r="W32" i="10"/>
  <c r="W208" i="10" s="1"/>
  <c r="V32" i="10"/>
  <c r="V208" i="10" s="1"/>
  <c r="V14" i="10" s="1"/>
  <c r="U32" i="10"/>
  <c r="U208" i="10" s="1"/>
  <c r="U14" i="10" s="1"/>
  <c r="T32" i="10"/>
  <c r="T208" i="10" s="1"/>
  <c r="T14" i="10" s="1"/>
  <c r="S32" i="10"/>
  <c r="S208" i="10" s="1"/>
  <c r="R32" i="10"/>
  <c r="R208" i="10" s="1"/>
  <c r="Q32" i="10"/>
  <c r="Q208" i="10" s="1"/>
  <c r="P32" i="10"/>
  <c r="P208" i="10" s="1"/>
  <c r="O32" i="10"/>
  <c r="O208" i="10" s="1"/>
  <c r="N32" i="10"/>
  <c r="N208" i="10" s="1"/>
  <c r="M32" i="10"/>
  <c r="M208" i="10" s="1"/>
  <c r="L32" i="10"/>
  <c r="L208" i="10" s="1"/>
  <c r="K32" i="10"/>
  <c r="K208" i="10" s="1"/>
  <c r="J32" i="10"/>
  <c r="J208" i="10" s="1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G207" i="10" s="1"/>
  <c r="AG80" i="10" s="1"/>
  <c r="AG160" i="10" s="1"/>
  <c r="AF31" i="10"/>
  <c r="AF207" i="10" s="1"/>
  <c r="AF80" i="10" s="1"/>
  <c r="AF160" i="10" s="1"/>
  <c r="AE31" i="10"/>
  <c r="AE207" i="10" s="1"/>
  <c r="AE80" i="10" s="1"/>
  <c r="AE160" i="10" s="1"/>
  <c r="AD31" i="10"/>
  <c r="AC31" i="10"/>
  <c r="AC207" i="10" s="1"/>
  <c r="AB31" i="10"/>
  <c r="AB207" i="10" s="1"/>
  <c r="AA31" i="10"/>
  <c r="AA207" i="10" s="1"/>
  <c r="AA80" i="10" s="1"/>
  <c r="AA160" i="10" s="1"/>
  <c r="Z31" i="10"/>
  <c r="Z207" i="10" s="1"/>
  <c r="Z80" i="10" s="1"/>
  <c r="Z160" i="10" s="1"/>
  <c r="Y31" i="10"/>
  <c r="Y207" i="10" s="1"/>
  <c r="X31" i="10"/>
  <c r="X207" i="10" s="1"/>
  <c r="W31" i="10"/>
  <c r="W207" i="10" s="1"/>
  <c r="W80" i="10" s="1"/>
  <c r="W160" i="10" s="1"/>
  <c r="V31" i="10"/>
  <c r="V207" i="10" s="1"/>
  <c r="V80" i="10" s="1"/>
  <c r="V160" i="10" s="1"/>
  <c r="U31" i="10"/>
  <c r="U207" i="10" s="1"/>
  <c r="U80" i="10" s="1"/>
  <c r="U160" i="10" s="1"/>
  <c r="T31" i="10"/>
  <c r="T207" i="10" s="1"/>
  <c r="T80" i="10" s="1"/>
  <c r="T160" i="10" s="1"/>
  <c r="S31" i="10"/>
  <c r="S207" i="10" s="1"/>
  <c r="S80" i="10" s="1"/>
  <c r="S160" i="10" s="1"/>
  <c r="R31" i="10"/>
  <c r="R207" i="10" s="1"/>
  <c r="R80" i="10" s="1"/>
  <c r="R160" i="10" s="1"/>
  <c r="Q31" i="10"/>
  <c r="Q207" i="10" s="1"/>
  <c r="P31" i="10"/>
  <c r="P207" i="10" s="1"/>
  <c r="O31" i="10"/>
  <c r="O207" i="10" s="1"/>
  <c r="N31" i="10"/>
  <c r="N207" i="10" s="1"/>
  <c r="N80" i="10" s="1"/>
  <c r="N160" i="10" s="1"/>
  <c r="M31" i="10"/>
  <c r="M207" i="10" s="1"/>
  <c r="M80" i="10" s="1"/>
  <c r="M160" i="10" s="1"/>
  <c r="L31" i="10"/>
  <c r="L207" i="10" s="1"/>
  <c r="L80" i="10" s="1"/>
  <c r="L160" i="10" s="1"/>
  <c r="K31" i="10"/>
  <c r="J31" i="10"/>
  <c r="J207" i="10" s="1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G206" i="10" s="1"/>
  <c r="AF30" i="10"/>
  <c r="AF206" i="10" s="1"/>
  <c r="AE30" i="10"/>
  <c r="AE206" i="10" s="1"/>
  <c r="AD30" i="10"/>
  <c r="AD206" i="10" s="1"/>
  <c r="AC30" i="10"/>
  <c r="AC206" i="10" s="1"/>
  <c r="AB30" i="10"/>
  <c r="AB206" i="10" s="1"/>
  <c r="AA30" i="10"/>
  <c r="AA206" i="10" s="1"/>
  <c r="Z30" i="10"/>
  <c r="Z206" i="10" s="1"/>
  <c r="Z79" i="10" s="1"/>
  <c r="Z159" i="10" s="1"/>
  <c r="Y30" i="10"/>
  <c r="Y206" i="10" s="1"/>
  <c r="X30" i="10"/>
  <c r="X206" i="10" s="1"/>
  <c r="W30" i="10"/>
  <c r="W206" i="10" s="1"/>
  <c r="V30" i="10"/>
  <c r="V206" i="10" s="1"/>
  <c r="U30" i="10"/>
  <c r="U206" i="10" s="1"/>
  <c r="U79" i="10" s="1"/>
  <c r="U159" i="10" s="1"/>
  <c r="T30" i="10"/>
  <c r="T206" i="10" s="1"/>
  <c r="S30" i="10"/>
  <c r="S206" i="10" s="1"/>
  <c r="R30" i="10"/>
  <c r="R206" i="10" s="1"/>
  <c r="Q30" i="10"/>
  <c r="Q206" i="10" s="1"/>
  <c r="Q79" i="10" s="1"/>
  <c r="Q159" i="10" s="1"/>
  <c r="P30" i="10"/>
  <c r="P206" i="10" s="1"/>
  <c r="P79" i="10" s="1"/>
  <c r="P159" i="10" s="1"/>
  <c r="O30" i="10"/>
  <c r="O206" i="10" s="1"/>
  <c r="O79" i="10" s="1"/>
  <c r="O159" i="10" s="1"/>
  <c r="N30" i="10"/>
  <c r="N206" i="10" s="1"/>
  <c r="M30" i="10"/>
  <c r="M206" i="10" s="1"/>
  <c r="L30" i="10"/>
  <c r="L206" i="10" s="1"/>
  <c r="L79" i="10" s="1"/>
  <c r="L159" i="10" s="1"/>
  <c r="K30" i="10"/>
  <c r="K206" i="10" s="1"/>
  <c r="J30" i="10"/>
  <c r="J206" i="10" s="1"/>
  <c r="J79" i="10" s="1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G205" i="10" s="1"/>
  <c r="AF29" i="10"/>
  <c r="AF205" i="10" s="1"/>
  <c r="AF78" i="10" s="1"/>
  <c r="AF158" i="10" s="1"/>
  <c r="AE29" i="10"/>
  <c r="AD29" i="10"/>
  <c r="AD205" i="10" s="1"/>
  <c r="AD78" i="10" s="1"/>
  <c r="AC29" i="10"/>
  <c r="AC205" i="10" s="1"/>
  <c r="AC78" i="10" s="1"/>
  <c r="AB29" i="10"/>
  <c r="AB205" i="10" s="1"/>
  <c r="AB78" i="10" s="1"/>
  <c r="AA29" i="10"/>
  <c r="AA205" i="10" s="1"/>
  <c r="AA78" i="10" s="1"/>
  <c r="AA158" i="10" s="1"/>
  <c r="Z29" i="10"/>
  <c r="Z205" i="10" s="1"/>
  <c r="Z78" i="10" s="1"/>
  <c r="Y29" i="10"/>
  <c r="Y205" i="10" s="1"/>
  <c r="Y78" i="10" s="1"/>
  <c r="X29" i="10"/>
  <c r="X205" i="10" s="1"/>
  <c r="X78" i="10" s="1"/>
  <c r="W29" i="10"/>
  <c r="W205" i="10" s="1"/>
  <c r="V29" i="10"/>
  <c r="V205" i="10" s="1"/>
  <c r="V78" i="10" s="1"/>
  <c r="U29" i="10"/>
  <c r="U205" i="10" s="1"/>
  <c r="T29" i="10"/>
  <c r="T205" i="10" s="1"/>
  <c r="S29" i="10"/>
  <c r="S205" i="10" s="1"/>
  <c r="R29" i="10"/>
  <c r="R205" i="10" s="1"/>
  <c r="Q29" i="10"/>
  <c r="Q205" i="10" s="1"/>
  <c r="P29" i="10"/>
  <c r="P205" i="10" s="1"/>
  <c r="O29" i="10"/>
  <c r="O205" i="10" s="1"/>
  <c r="O78" i="10" s="1"/>
  <c r="O158" i="10" s="1"/>
  <c r="N29" i="10"/>
  <c r="N205" i="10" s="1"/>
  <c r="M29" i="10"/>
  <c r="M205" i="10" s="1"/>
  <c r="L29" i="10"/>
  <c r="L205" i="10" s="1"/>
  <c r="L78" i="10" s="1"/>
  <c r="L158" i="10" s="1"/>
  <c r="K29" i="10"/>
  <c r="K205" i="10" s="1"/>
  <c r="J29" i="10"/>
  <c r="J205" i="10" s="1"/>
  <c r="J78" i="10" s="1"/>
  <c r="J158" i="10" s="1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G204" i="10" s="1"/>
  <c r="AF28" i="10"/>
  <c r="AF204" i="10" s="1"/>
  <c r="AE28" i="10"/>
  <c r="AE204" i="10" s="1"/>
  <c r="AD28" i="10"/>
  <c r="AD204" i="10" s="1"/>
  <c r="AC28" i="10"/>
  <c r="AC204" i="10" s="1"/>
  <c r="AB28" i="10"/>
  <c r="AB204" i="10" s="1"/>
  <c r="AA28" i="10"/>
  <c r="AA204" i="10" s="1"/>
  <c r="Z28" i="10"/>
  <c r="Z204" i="10" s="1"/>
  <c r="Y28" i="10"/>
  <c r="Y204" i="10" s="1"/>
  <c r="X28" i="10"/>
  <c r="X204" i="10" s="1"/>
  <c r="W28" i="10"/>
  <c r="W204" i="10" s="1"/>
  <c r="V28" i="10"/>
  <c r="V204" i="10" s="1"/>
  <c r="U28" i="10"/>
  <c r="U204" i="10" s="1"/>
  <c r="T28" i="10"/>
  <c r="T204" i="10" s="1"/>
  <c r="S28" i="10"/>
  <c r="S204" i="10" s="1"/>
  <c r="R28" i="10"/>
  <c r="R204" i="10" s="1"/>
  <c r="R77" i="10" s="1"/>
  <c r="R157" i="10" s="1"/>
  <c r="Q28" i="10"/>
  <c r="Q204" i="10" s="1"/>
  <c r="Q77" i="10" s="1"/>
  <c r="Q157" i="10" s="1"/>
  <c r="P28" i="10"/>
  <c r="P204" i="10" s="1"/>
  <c r="P77" i="10" s="1"/>
  <c r="P157" i="10" s="1"/>
  <c r="O28" i="10"/>
  <c r="O204" i="10" s="1"/>
  <c r="O77" i="10" s="1"/>
  <c r="N28" i="10"/>
  <c r="N204" i="10" s="1"/>
  <c r="N77" i="10" s="1"/>
  <c r="M28" i="10"/>
  <c r="M204" i="10" s="1"/>
  <c r="M77" i="10" s="1"/>
  <c r="M157" i="10" s="1"/>
  <c r="L28" i="10"/>
  <c r="L204" i="10" s="1"/>
  <c r="L77" i="10" s="1"/>
  <c r="L157" i="10" s="1"/>
  <c r="K28" i="10"/>
  <c r="K204" i="10" s="1"/>
  <c r="K77" i="10" s="1"/>
  <c r="K157" i="10" s="1"/>
  <c r="J28" i="10"/>
  <c r="J204" i="10" s="1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H203" i="10" s="1"/>
  <c r="AG27" i="10"/>
  <c r="AG203" i="10" s="1"/>
  <c r="AG76" i="10" s="1"/>
  <c r="AG156" i="10" s="1"/>
  <c r="AF27" i="10"/>
  <c r="AF203" i="10" s="1"/>
  <c r="AE27" i="10"/>
  <c r="AE203" i="10" s="1"/>
  <c r="AD27" i="10"/>
  <c r="AD203" i="10" s="1"/>
  <c r="AC27" i="10"/>
  <c r="AC203" i="10" s="1"/>
  <c r="AB27" i="10"/>
  <c r="AB203" i="10" s="1"/>
  <c r="AA27" i="10"/>
  <c r="AA203" i="10" s="1"/>
  <c r="Z27" i="10"/>
  <c r="Z203" i="10" s="1"/>
  <c r="Y27" i="10"/>
  <c r="Y203" i="10" s="1"/>
  <c r="X27" i="10"/>
  <c r="X203" i="10" s="1"/>
  <c r="X76" i="10" s="1"/>
  <c r="X156" i="10" s="1"/>
  <c r="W27" i="10"/>
  <c r="W203" i="10" s="1"/>
  <c r="W76" i="10" s="1"/>
  <c r="W156" i="10" s="1"/>
  <c r="V27" i="10"/>
  <c r="V203" i="10" s="1"/>
  <c r="U27" i="10"/>
  <c r="U203" i="10" s="1"/>
  <c r="U76" i="10" s="1"/>
  <c r="U156" i="10" s="1"/>
  <c r="T27" i="10"/>
  <c r="T203" i="10" s="1"/>
  <c r="T76" i="10" s="1"/>
  <c r="T156" i="10" s="1"/>
  <c r="S27" i="10"/>
  <c r="S203" i="10" s="1"/>
  <c r="S76" i="10" s="1"/>
  <c r="S156" i="10" s="1"/>
  <c r="R27" i="10"/>
  <c r="R203" i="10" s="1"/>
  <c r="R76" i="10" s="1"/>
  <c r="Q27" i="10"/>
  <c r="Q203" i="10" s="1"/>
  <c r="Q76" i="10" s="1"/>
  <c r="P27" i="10"/>
  <c r="P203" i="10" s="1"/>
  <c r="P76" i="10" s="1"/>
  <c r="P156" i="10" s="1"/>
  <c r="O27" i="10"/>
  <c r="O203" i="10" s="1"/>
  <c r="O76" i="10" s="1"/>
  <c r="O156" i="10" s="1"/>
  <c r="N27" i="10"/>
  <c r="N203" i="10" s="1"/>
  <c r="M27" i="10"/>
  <c r="M203" i="10" s="1"/>
  <c r="L27" i="10"/>
  <c r="L203" i="10" s="1"/>
  <c r="K27" i="10"/>
  <c r="K203" i="10" s="1"/>
  <c r="K76" i="10" s="1"/>
  <c r="K156" i="10" s="1"/>
  <c r="J27" i="10"/>
  <c r="J203" i="10" s="1"/>
  <c r="J76" i="10" s="1"/>
  <c r="J156" i="10" s="1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H202" i="10" s="1"/>
  <c r="AG26" i="10"/>
  <c r="AG202" i="10" s="1"/>
  <c r="AF26" i="10"/>
  <c r="AF202" i="10" s="1"/>
  <c r="AE26" i="10"/>
  <c r="AE202" i="10" s="1"/>
  <c r="AD26" i="10"/>
  <c r="AD202" i="10" s="1"/>
  <c r="AC26" i="10"/>
  <c r="AC202" i="10" s="1"/>
  <c r="AB26" i="10"/>
  <c r="AB202" i="10" s="1"/>
  <c r="AA26" i="10"/>
  <c r="AA202" i="10" s="1"/>
  <c r="Z26" i="10"/>
  <c r="Z202" i="10" s="1"/>
  <c r="Z75" i="10" s="1"/>
  <c r="Z155" i="10" s="1"/>
  <c r="Y26" i="10"/>
  <c r="Y202" i="10" s="1"/>
  <c r="X26" i="10"/>
  <c r="X202" i="10" s="1"/>
  <c r="W26" i="10"/>
  <c r="W202" i="10" s="1"/>
  <c r="V26" i="10"/>
  <c r="V202" i="10" s="1"/>
  <c r="V75" i="10" s="1"/>
  <c r="V155" i="10" s="1"/>
  <c r="U26" i="10"/>
  <c r="U202" i="10" s="1"/>
  <c r="T26" i="10"/>
  <c r="T202" i="10" s="1"/>
  <c r="S26" i="10"/>
  <c r="S202" i="10" s="1"/>
  <c r="R26" i="10"/>
  <c r="R202" i="10" s="1"/>
  <c r="R75" i="10" s="1"/>
  <c r="R155" i="10" s="1"/>
  <c r="Q26" i="10"/>
  <c r="Q202" i="10" s="1"/>
  <c r="P26" i="10"/>
  <c r="P202" i="10" s="1"/>
  <c r="O26" i="10"/>
  <c r="O202" i="10" s="1"/>
  <c r="N26" i="10"/>
  <c r="N202" i="10" s="1"/>
  <c r="M26" i="10"/>
  <c r="M202" i="10" s="1"/>
  <c r="L26" i="10"/>
  <c r="L202" i="10" s="1"/>
  <c r="L75" i="10" s="1"/>
  <c r="L155" i="10" s="1"/>
  <c r="K26" i="10"/>
  <c r="K202" i="10" s="1"/>
  <c r="J26" i="10"/>
  <c r="J202" i="10" s="1"/>
  <c r="J75" i="10" s="1"/>
  <c r="J155" i="10" s="1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H201" i="10" s="1"/>
  <c r="AG25" i="10"/>
  <c r="AG201" i="10" s="1"/>
  <c r="AG74" i="10" s="1"/>
  <c r="AG154" i="10" s="1"/>
  <c r="AF25" i="10"/>
  <c r="AF201" i="10" s="1"/>
  <c r="AE25" i="10"/>
  <c r="AE201" i="10" s="1"/>
  <c r="AD25" i="10"/>
  <c r="AD201" i="10" s="1"/>
  <c r="AC25" i="10"/>
  <c r="AC201" i="10" s="1"/>
  <c r="AC74" i="10" s="1"/>
  <c r="AC154" i="10" s="1"/>
  <c r="AB25" i="10"/>
  <c r="AB201" i="10" s="1"/>
  <c r="AA25" i="10"/>
  <c r="AA201" i="10" s="1"/>
  <c r="AA74" i="10" s="1"/>
  <c r="AA154" i="10" s="1"/>
  <c r="Z25" i="10"/>
  <c r="Z201" i="10" s="1"/>
  <c r="Y25" i="10"/>
  <c r="Y201" i="10" s="1"/>
  <c r="Y74" i="10" s="1"/>
  <c r="Y154" i="10" s="1"/>
  <c r="X25" i="10"/>
  <c r="X201" i="10" s="1"/>
  <c r="W25" i="10"/>
  <c r="W201" i="10" s="1"/>
  <c r="V25" i="10"/>
  <c r="V201" i="10" s="1"/>
  <c r="U25" i="10"/>
  <c r="U201" i="10" s="1"/>
  <c r="T25" i="10"/>
  <c r="T201" i="10" s="1"/>
  <c r="S25" i="10"/>
  <c r="S201" i="10" s="1"/>
  <c r="R25" i="10"/>
  <c r="R201" i="10" s="1"/>
  <c r="Q25" i="10"/>
  <c r="Q201" i="10" s="1"/>
  <c r="Q74" i="10" s="1"/>
  <c r="Q154" i="10" s="1"/>
  <c r="P25" i="10"/>
  <c r="P201" i="10" s="1"/>
  <c r="P74" i="10" s="1"/>
  <c r="P154" i="10" s="1"/>
  <c r="O25" i="10"/>
  <c r="O201" i="10" s="1"/>
  <c r="O74" i="10" s="1"/>
  <c r="O154" i="10" s="1"/>
  <c r="N25" i="10"/>
  <c r="N201" i="10" s="1"/>
  <c r="N74" i="10" s="1"/>
  <c r="N154" i="10" s="1"/>
  <c r="M25" i="10"/>
  <c r="M201" i="10" s="1"/>
  <c r="L25" i="10"/>
  <c r="L201" i="10" s="1"/>
  <c r="K25" i="10"/>
  <c r="K201" i="10" s="1"/>
  <c r="K74" i="10" s="1"/>
  <c r="K154" i="10" s="1"/>
  <c r="J25" i="10"/>
  <c r="J201" i="10" s="1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H200" i="10" s="1"/>
  <c r="AG24" i="10"/>
  <c r="AF24" i="10"/>
  <c r="AF200" i="10" s="1"/>
  <c r="AE24" i="10"/>
  <c r="AD24" i="10"/>
  <c r="AC24" i="10"/>
  <c r="AB24" i="10"/>
  <c r="AB200" i="10" s="1"/>
  <c r="AA24" i="10"/>
  <c r="AA200" i="10" s="1"/>
  <c r="Z24" i="10"/>
  <c r="Z200" i="10" s="1"/>
  <c r="Y24" i="10"/>
  <c r="Y200" i="10" s="1"/>
  <c r="X24" i="10"/>
  <c r="X200" i="10" s="1"/>
  <c r="W24" i="10"/>
  <c r="W200" i="10" s="1"/>
  <c r="V24" i="10"/>
  <c r="V200" i="10" s="1"/>
  <c r="U24" i="10"/>
  <c r="U200" i="10" s="1"/>
  <c r="T24" i="10"/>
  <c r="T200" i="10" s="1"/>
  <c r="T73" i="10" s="1"/>
  <c r="T153" i="10" s="1"/>
  <c r="S24" i="10"/>
  <c r="S200" i="10" s="1"/>
  <c r="S73" i="10" s="1"/>
  <c r="S153" i="10" s="1"/>
  <c r="R24" i="10"/>
  <c r="R200" i="10" s="1"/>
  <c r="R73" i="10" s="1"/>
  <c r="R153" i="10" s="1"/>
  <c r="Q24" i="10"/>
  <c r="Q200" i="10" s="1"/>
  <c r="P24" i="10"/>
  <c r="P200" i="10" s="1"/>
  <c r="O24" i="10"/>
  <c r="O200" i="10" s="1"/>
  <c r="N24" i="10"/>
  <c r="N200" i="10" s="1"/>
  <c r="N73" i="10" s="1"/>
  <c r="N153" i="10" s="1"/>
  <c r="M24" i="10"/>
  <c r="M200" i="10" s="1"/>
  <c r="L24" i="10"/>
  <c r="L200" i="10" s="1"/>
  <c r="K24" i="10"/>
  <c r="K200" i="10" s="1"/>
  <c r="J24" i="10"/>
  <c r="J200" i="10" s="1"/>
  <c r="J73" i="10" s="1"/>
  <c r="J153" i="10" s="1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H199" i="10" s="1"/>
  <c r="AG23" i="10"/>
  <c r="AG199" i="10" s="1"/>
  <c r="AF23" i="10"/>
  <c r="AF199" i="10" s="1"/>
  <c r="AE23" i="10"/>
  <c r="AE199" i="10" s="1"/>
  <c r="AD23" i="10"/>
  <c r="AD199" i="10" s="1"/>
  <c r="AC23" i="10"/>
  <c r="AC199" i="10" s="1"/>
  <c r="AB23" i="10"/>
  <c r="AB199" i="10" s="1"/>
  <c r="AA23" i="10"/>
  <c r="AA199" i="10" s="1"/>
  <c r="AA72" i="10" s="1"/>
  <c r="AA152" i="10" s="1"/>
  <c r="Z23" i="10"/>
  <c r="Z199" i="10" s="1"/>
  <c r="Y23" i="10"/>
  <c r="Y199" i="10" s="1"/>
  <c r="Y72" i="10" s="1"/>
  <c r="Y152" i="10" s="1"/>
  <c r="X23" i="10"/>
  <c r="X199" i="10" s="1"/>
  <c r="W23" i="10"/>
  <c r="W199" i="10" s="1"/>
  <c r="V23" i="10"/>
  <c r="V199" i="10" s="1"/>
  <c r="U23" i="10"/>
  <c r="U199" i="10" s="1"/>
  <c r="T23" i="10"/>
  <c r="T199" i="10" s="1"/>
  <c r="S23" i="10"/>
  <c r="S199" i="10" s="1"/>
  <c r="R23" i="10"/>
  <c r="R199" i="10" s="1"/>
  <c r="Q23" i="10"/>
  <c r="Q199" i="10" s="1"/>
  <c r="P23" i="10"/>
  <c r="P199" i="10" s="1"/>
  <c r="O23" i="10"/>
  <c r="O199" i="10" s="1"/>
  <c r="N23" i="10"/>
  <c r="N199" i="10" s="1"/>
  <c r="M23" i="10"/>
  <c r="M199" i="10" s="1"/>
  <c r="L23" i="10"/>
  <c r="L199" i="10" s="1"/>
  <c r="K23" i="10"/>
  <c r="K199" i="10" s="1"/>
  <c r="J23" i="10"/>
  <c r="J199" i="10" s="1"/>
  <c r="J72" i="10" s="1"/>
  <c r="J152" i="10" s="1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F198" i="10" s="1"/>
  <c r="AF71" i="10" s="1"/>
  <c r="AF151" i="10" s="1"/>
  <c r="AE22" i="10"/>
  <c r="AE198" i="10" s="1"/>
  <c r="AE71" i="10" s="1"/>
  <c r="AE151" i="10" s="1"/>
  <c r="AD22" i="10"/>
  <c r="AD198" i="10" s="1"/>
  <c r="AC22" i="10"/>
  <c r="AC198" i="10" s="1"/>
  <c r="AB22" i="10"/>
  <c r="AB198" i="10" s="1"/>
  <c r="AA22" i="10"/>
  <c r="AA198" i="10" s="1"/>
  <c r="Z22" i="10"/>
  <c r="Z198" i="10" s="1"/>
  <c r="Y22" i="10"/>
  <c r="X22" i="10"/>
  <c r="X198" i="10" s="1"/>
  <c r="W22" i="10"/>
  <c r="W198" i="10" s="1"/>
  <c r="V22" i="10"/>
  <c r="V198" i="10" s="1"/>
  <c r="U22" i="10"/>
  <c r="U198" i="10" s="1"/>
  <c r="T22" i="10"/>
  <c r="T198" i="10" s="1"/>
  <c r="S22" i="10"/>
  <c r="S198" i="10" s="1"/>
  <c r="R22" i="10"/>
  <c r="R198" i="10" s="1"/>
  <c r="R71" i="10" s="1"/>
  <c r="R151" i="10" s="1"/>
  <c r="Q22" i="10"/>
  <c r="Q198" i="10" s="1"/>
  <c r="Q71" i="10" s="1"/>
  <c r="Q151" i="10" s="1"/>
  <c r="P22" i="10"/>
  <c r="P198" i="10" s="1"/>
  <c r="P71" i="10" s="1"/>
  <c r="P151" i="10" s="1"/>
  <c r="O22" i="10"/>
  <c r="O198" i="10" s="1"/>
  <c r="O71" i="10" s="1"/>
  <c r="O151" i="10" s="1"/>
  <c r="N22" i="10"/>
  <c r="N198" i="10" s="1"/>
  <c r="N71" i="10" s="1"/>
  <c r="M22" i="10"/>
  <c r="M198" i="10" s="1"/>
  <c r="M71" i="10" s="1"/>
  <c r="L22" i="10"/>
  <c r="L198" i="10" s="1"/>
  <c r="L71" i="10" s="1"/>
  <c r="K22" i="10"/>
  <c r="K198" i="10" s="1"/>
  <c r="K71" i="10" s="1"/>
  <c r="J22" i="10"/>
  <c r="J198" i="10" s="1"/>
  <c r="J71" i="10" s="1"/>
  <c r="J151" i="10" s="1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H197" i="10" s="1"/>
  <c r="AG21" i="10"/>
  <c r="AG197" i="10" s="1"/>
  <c r="AF21" i="10"/>
  <c r="AF197" i="10" s="1"/>
  <c r="AE21" i="10"/>
  <c r="AE197" i="10" s="1"/>
  <c r="AE70" i="10" s="1"/>
  <c r="AD21" i="10"/>
  <c r="AD197" i="10" s="1"/>
  <c r="AC21" i="10"/>
  <c r="AC197" i="10" s="1"/>
  <c r="AB21" i="10"/>
  <c r="AB197" i="10" s="1"/>
  <c r="AA21" i="10"/>
  <c r="AA197" i="10" s="1"/>
  <c r="Z21" i="10"/>
  <c r="Z197" i="10" s="1"/>
  <c r="Y21" i="10"/>
  <c r="Y197" i="10" s="1"/>
  <c r="X21" i="10"/>
  <c r="X197" i="10" s="1"/>
  <c r="W21" i="10"/>
  <c r="W197" i="10" s="1"/>
  <c r="V21" i="10"/>
  <c r="V197" i="10" s="1"/>
  <c r="V70" i="10" s="1"/>
  <c r="V150" i="10" s="1"/>
  <c r="U21" i="10"/>
  <c r="U197" i="10" s="1"/>
  <c r="T21" i="10"/>
  <c r="T197" i="10" s="1"/>
  <c r="S21" i="10"/>
  <c r="S197" i="10" s="1"/>
  <c r="S70" i="10" s="1"/>
  <c r="S150" i="10" s="1"/>
  <c r="R21" i="10"/>
  <c r="R197" i="10" s="1"/>
  <c r="Q21" i="10"/>
  <c r="Q197" i="10" s="1"/>
  <c r="Q70" i="10" s="1"/>
  <c r="Q150" i="10" s="1"/>
  <c r="P21" i="10"/>
  <c r="P197" i="10" s="1"/>
  <c r="O21" i="10"/>
  <c r="O197" i="10" s="1"/>
  <c r="N21" i="10"/>
  <c r="N197" i="10" s="1"/>
  <c r="M21" i="10"/>
  <c r="M197" i="10" s="1"/>
  <c r="L21" i="10"/>
  <c r="L197" i="10" s="1"/>
  <c r="K21" i="10"/>
  <c r="K197" i="10" s="1"/>
  <c r="J21" i="10"/>
  <c r="J197" i="10" s="1"/>
  <c r="BH20" i="10"/>
  <c r="BH36" i="10" s="1"/>
  <c r="AV20" i="10"/>
  <c r="AU20" i="10"/>
  <c r="AT20" i="10"/>
  <c r="AS20" i="10"/>
  <c r="AR20" i="10"/>
  <c r="AQ20" i="10"/>
  <c r="AP20" i="10"/>
  <c r="AO20" i="10"/>
  <c r="AO36" i="10" s="1"/>
  <c r="AN20" i="10"/>
  <c r="AN36" i="10" s="1"/>
  <c r="AM20" i="10"/>
  <c r="AM36" i="10" s="1"/>
  <c r="AL20" i="10"/>
  <c r="AL36" i="10" s="1"/>
  <c r="Z20" i="10"/>
  <c r="Z36" i="10" s="1"/>
  <c r="Y20" i="10"/>
  <c r="Y36" i="10" s="1"/>
  <c r="X20" i="10"/>
  <c r="X36" i="10" s="1"/>
  <c r="W20" i="10"/>
  <c r="W36" i="10" s="1"/>
  <c r="V20" i="10"/>
  <c r="V36" i="10" s="1"/>
  <c r="U20" i="10"/>
  <c r="U36" i="10" s="1"/>
  <c r="T20" i="10"/>
  <c r="T36" i="10" s="1"/>
  <c r="S20" i="10"/>
  <c r="S36" i="10" s="1"/>
  <c r="R20" i="10"/>
  <c r="R36" i="10" s="1"/>
  <c r="Q20" i="10"/>
  <c r="Q36" i="10" s="1"/>
  <c r="P20" i="10"/>
  <c r="P36" i="10" s="1"/>
  <c r="D20" i="10"/>
  <c r="D36" i="10" s="1"/>
  <c r="C20" i="10"/>
  <c r="C36" i="10" s="1"/>
  <c r="B20" i="10"/>
  <c r="B36" i="10" s="1"/>
  <c r="AG14" i="10"/>
  <c r="AH3" i="10" s="1"/>
  <c r="AF14" i="10"/>
  <c r="AE14" i="10"/>
  <c r="AF3" i="10" s="1"/>
  <c r="AD14" i="10"/>
  <c r="AC14" i="10"/>
  <c r="AA14" i="10"/>
  <c r="Z14" i="10"/>
  <c r="Y14" i="10"/>
  <c r="X14" i="10"/>
  <c r="W14" i="10"/>
  <c r="S14" i="10"/>
  <c r="R14" i="10"/>
  <c r="Q14" i="10"/>
  <c r="P14" i="10"/>
  <c r="O14" i="10"/>
  <c r="N14" i="10"/>
  <c r="M14" i="10"/>
  <c r="L14" i="10"/>
  <c r="K14" i="10"/>
  <c r="L3" i="10" s="1"/>
  <c r="J14" i="10"/>
  <c r="K3" i="10" s="1"/>
  <c r="I14" i="10"/>
  <c r="J3" i="10" s="1"/>
  <c r="H14" i="10"/>
  <c r="G14" i="10"/>
  <c r="F14" i="10"/>
  <c r="E14" i="10"/>
  <c r="D14" i="10"/>
  <c r="C14" i="10"/>
  <c r="F12" i="10"/>
  <c r="E12" i="10"/>
  <c r="BH10" i="10"/>
  <c r="BH8" i="10" s="1"/>
  <c r="BG10" i="10"/>
  <c r="BG8" i="10" s="1"/>
  <c r="BF10" i="10"/>
  <c r="BF8" i="10" s="1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R8" i="10" s="1"/>
  <c r="Q10" i="10"/>
  <c r="Q8" i="10" s="1"/>
  <c r="P10" i="10"/>
  <c r="P8" i="10" s="1"/>
  <c r="O10" i="10"/>
  <c r="O8" i="10" s="1"/>
  <c r="N10" i="10"/>
  <c r="N8" i="10" s="1"/>
  <c r="M10" i="10"/>
  <c r="L10" i="10"/>
  <c r="K10" i="10"/>
  <c r="J10" i="10"/>
  <c r="I10" i="10"/>
  <c r="H10" i="10"/>
  <c r="G10" i="10"/>
  <c r="F10" i="10"/>
  <c r="E10" i="10"/>
  <c r="D10" i="10"/>
  <c r="C10" i="10"/>
  <c r="BH9" i="10"/>
  <c r="BG9" i="10"/>
  <c r="BF9" i="10"/>
  <c r="BE9" i="10"/>
  <c r="BD9" i="10"/>
  <c r="BD8" i="10" s="1"/>
  <c r="BC9" i="10"/>
  <c r="BC8" i="10" s="1"/>
  <c r="BB9" i="10"/>
  <c r="BB8" i="10" s="1"/>
  <c r="BA9" i="10"/>
  <c r="BA8" i="10" s="1"/>
  <c r="AZ9" i="10"/>
  <c r="AZ8" i="10" s="1"/>
  <c r="AY9" i="10"/>
  <c r="AY8" i="10" s="1"/>
  <c r="AX9" i="10"/>
  <c r="AX8" i="10" s="1"/>
  <c r="AW9" i="10"/>
  <c r="AW8" i="10" s="1"/>
  <c r="AV9" i="10"/>
  <c r="AV8" i="10" s="1"/>
  <c r="AU9" i="10"/>
  <c r="AU8" i="10" s="1"/>
  <c r="AT9" i="10"/>
  <c r="AS9" i="10"/>
  <c r="AR9" i="10"/>
  <c r="AR8" i="10" s="1"/>
  <c r="AQ9" i="10"/>
  <c r="AP9" i="10"/>
  <c r="AO9" i="10"/>
  <c r="AN9" i="10"/>
  <c r="AM9" i="10"/>
  <c r="AL9" i="10"/>
  <c r="AK9" i="10"/>
  <c r="AJ9" i="10"/>
  <c r="AI9" i="10"/>
  <c r="AH9" i="10"/>
  <c r="AH8" i="10" s="1"/>
  <c r="AG9" i="10"/>
  <c r="AG8" i="10" s="1"/>
  <c r="AF9" i="10"/>
  <c r="AF8" i="10" s="1"/>
  <c r="AE9" i="10"/>
  <c r="AE8" i="10" s="1"/>
  <c r="AD9" i="10"/>
  <c r="AD8" i="10" s="1"/>
  <c r="AC9" i="10"/>
  <c r="AC8" i="10" s="1"/>
  <c r="AB9" i="10"/>
  <c r="AB8" i="10" s="1"/>
  <c r="AA9" i="10"/>
  <c r="AA8" i="10" s="1"/>
  <c r="Z9" i="10"/>
  <c r="Z8" i="10" s="1"/>
  <c r="Y9" i="10"/>
  <c r="Y8" i="10" s="1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L8" i="10" s="1"/>
  <c r="K9" i="10"/>
  <c r="K8" i="10" s="1"/>
  <c r="J9" i="10"/>
  <c r="J8" i="10" s="1"/>
  <c r="I9" i="10"/>
  <c r="I8" i="10" s="1"/>
  <c r="H9" i="10"/>
  <c r="H8" i="10" s="1"/>
  <c r="G9" i="10"/>
  <c r="G8" i="10" s="1"/>
  <c r="F9" i="10"/>
  <c r="F8" i="10" s="1"/>
  <c r="E9" i="10"/>
  <c r="E8" i="10" s="1"/>
  <c r="D9" i="10"/>
  <c r="D8" i="10" s="1"/>
  <c r="C9" i="10"/>
  <c r="C8" i="10" s="1"/>
  <c r="AT8" i="10"/>
  <c r="AS8" i="10"/>
  <c r="AQ8" i="10"/>
  <c r="AP8" i="10"/>
  <c r="AO8" i="10"/>
  <c r="AN8" i="10"/>
  <c r="AM8" i="10"/>
  <c r="AL8" i="10"/>
  <c r="AK8" i="10"/>
  <c r="AJ8" i="10"/>
  <c r="X8" i="10"/>
  <c r="W8" i="10"/>
  <c r="V8" i="10"/>
  <c r="U8" i="10"/>
  <c r="T8" i="10"/>
  <c r="S8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W3" i="10"/>
  <c r="W69" i="10" s="1"/>
  <c r="V3" i="10"/>
  <c r="U3" i="10"/>
  <c r="U69" i="10" s="1"/>
  <c r="T3" i="10"/>
  <c r="T69" i="10" s="1"/>
  <c r="S3" i="10"/>
  <c r="R3" i="10"/>
  <c r="Q3" i="10"/>
  <c r="P3" i="10"/>
  <c r="O3" i="10"/>
  <c r="N3" i="10"/>
  <c r="M3" i="10"/>
  <c r="C3" i="10"/>
  <c r="C69" i="10" s="1"/>
  <c r="BH2" i="10"/>
  <c r="BG2" i="10"/>
  <c r="BF2" i="10"/>
  <c r="BE2" i="10"/>
  <c r="BD2" i="10"/>
  <c r="BD132" i="10" s="1"/>
  <c r="BC2" i="10"/>
  <c r="BB2" i="10"/>
  <c r="BA2" i="10"/>
  <c r="AZ2" i="10"/>
  <c r="AY2" i="10"/>
  <c r="AY52" i="10" s="1"/>
  <c r="AX2" i="10"/>
  <c r="AX52" i="10" s="1"/>
  <c r="AW2" i="10"/>
  <c r="AW52" i="10" s="1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G84" i="10" s="1"/>
  <c r="AF2" i="10"/>
  <c r="AE2" i="10"/>
  <c r="AD2" i="10"/>
  <c r="AC2" i="10"/>
  <c r="AB2" i="10"/>
  <c r="AB259" i="10" s="1"/>
  <c r="AA2" i="10"/>
  <c r="Z2" i="10"/>
  <c r="Z100" i="10" s="1"/>
  <c r="Y2" i="10"/>
  <c r="Y243" i="10" s="1"/>
  <c r="X2" i="10"/>
  <c r="X84" i="10" s="1"/>
  <c r="W2" i="10"/>
  <c r="W116" i="10" s="1"/>
  <c r="V2" i="10"/>
  <c r="V116" i="10" s="1"/>
  <c r="U2" i="10"/>
  <c r="U116" i="10" s="1"/>
  <c r="T2" i="10"/>
  <c r="T116" i="10" s="1"/>
  <c r="S2" i="10"/>
  <c r="S116" i="10" s="1"/>
  <c r="R2" i="10"/>
  <c r="Q2" i="10"/>
  <c r="P2" i="10"/>
  <c r="O2" i="10"/>
  <c r="N2" i="10"/>
  <c r="N243" i="10" s="1"/>
  <c r="M2" i="10"/>
  <c r="L2" i="10"/>
  <c r="K2" i="10"/>
  <c r="J2" i="10"/>
  <c r="J291" i="10" s="1"/>
  <c r="J307" i="10" s="1"/>
  <c r="I2" i="10"/>
  <c r="H2" i="10"/>
  <c r="G2" i="10"/>
  <c r="F2" i="10"/>
  <c r="E2" i="10"/>
  <c r="D2" i="10"/>
  <c r="D100" i="10" s="1"/>
  <c r="C2" i="10"/>
  <c r="AH180" i="9"/>
  <c r="AF180" i="9"/>
  <c r="AE180" i="9"/>
  <c r="AD180" i="9"/>
  <c r="AH178" i="9"/>
  <c r="AG178" i="9"/>
  <c r="AF178" i="9"/>
  <c r="AE178" i="9"/>
  <c r="AD178" i="9"/>
  <c r="AD83" i="9" s="1"/>
  <c r="AD163" i="9" s="1"/>
  <c r="AH177" i="9"/>
  <c r="AG177" i="9"/>
  <c r="AH175" i="9"/>
  <c r="AE173" i="9"/>
  <c r="AH170" i="9"/>
  <c r="AG170" i="9"/>
  <c r="AF170" i="9"/>
  <c r="AE170" i="9"/>
  <c r="AD170" i="9"/>
  <c r="BH169" i="9"/>
  <c r="BG169" i="9"/>
  <c r="BF169" i="9"/>
  <c r="BE169" i="9"/>
  <c r="BD169" i="9"/>
  <c r="BC169" i="9"/>
  <c r="BB169" i="9"/>
  <c r="BA169" i="9"/>
  <c r="AZ169" i="9"/>
  <c r="AY169" i="9"/>
  <c r="AX169" i="9"/>
  <c r="AW169" i="9"/>
  <c r="AV169" i="9"/>
  <c r="AU169" i="9"/>
  <c r="AT169" i="9"/>
  <c r="AS169" i="9"/>
  <c r="AR169" i="9"/>
  <c r="AQ169" i="9"/>
  <c r="AP169" i="9"/>
  <c r="AO169" i="9"/>
  <c r="AN169" i="9"/>
  <c r="AM169" i="9"/>
  <c r="AL169" i="9"/>
  <c r="AK169" i="9"/>
  <c r="AJ169" i="9"/>
  <c r="AI169" i="9"/>
  <c r="AH169" i="9"/>
  <c r="AG169" i="9"/>
  <c r="AF169" i="9"/>
  <c r="AE169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BH153" i="9"/>
  <c r="BG153" i="9"/>
  <c r="BF153" i="9"/>
  <c r="BE153" i="9"/>
  <c r="BD153" i="9"/>
  <c r="BC153" i="9"/>
  <c r="BB153" i="9"/>
  <c r="BA153" i="9"/>
  <c r="AZ153" i="9"/>
  <c r="AY153" i="9"/>
  <c r="AX153" i="9"/>
  <c r="AW153" i="9"/>
  <c r="AV153" i="9"/>
  <c r="AU153" i="9"/>
  <c r="AT153" i="9"/>
  <c r="AS153" i="9"/>
  <c r="AR153" i="9"/>
  <c r="AQ153" i="9"/>
  <c r="AP153" i="9"/>
  <c r="AO153" i="9"/>
  <c r="AN153" i="9"/>
  <c r="AM153" i="9"/>
  <c r="AL153" i="9"/>
  <c r="AK153" i="9"/>
  <c r="AJ153" i="9"/>
  <c r="AI153" i="9"/>
  <c r="AH153" i="9"/>
  <c r="AG153" i="9"/>
  <c r="AF153" i="9"/>
  <c r="AE153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BH137" i="9"/>
  <c r="BG137" i="9"/>
  <c r="BF137" i="9"/>
  <c r="BE137" i="9"/>
  <c r="BD137" i="9"/>
  <c r="BC137" i="9"/>
  <c r="BB137" i="9"/>
  <c r="BA137" i="9"/>
  <c r="AZ137" i="9"/>
  <c r="AY137" i="9"/>
  <c r="AX137" i="9"/>
  <c r="AW137" i="9"/>
  <c r="AV137" i="9"/>
  <c r="AU137" i="9"/>
  <c r="AT137" i="9"/>
  <c r="AS137" i="9"/>
  <c r="AR137" i="9"/>
  <c r="AQ137" i="9"/>
  <c r="AP137" i="9"/>
  <c r="AO137" i="9"/>
  <c r="AN137" i="9"/>
  <c r="AM137" i="9"/>
  <c r="AL137" i="9"/>
  <c r="AK137" i="9"/>
  <c r="AJ137" i="9"/>
  <c r="AI137" i="9"/>
  <c r="AH137" i="9"/>
  <c r="AG137" i="9"/>
  <c r="AF137" i="9"/>
  <c r="AE137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U134" i="9"/>
  <c r="AU10" i="9" s="1"/>
  <c r="AQ134" i="9"/>
  <c r="AQ10" i="9" s="1"/>
  <c r="AD134" i="9"/>
  <c r="AD10" i="9" s="1"/>
  <c r="BH133" i="9"/>
  <c r="BG133" i="9"/>
  <c r="BF133" i="9"/>
  <c r="BE133" i="9"/>
  <c r="BD133" i="9"/>
  <c r="BC133" i="9"/>
  <c r="BB133" i="9"/>
  <c r="BA133" i="9"/>
  <c r="AZ133" i="9"/>
  <c r="AY133" i="9"/>
  <c r="AX133" i="9"/>
  <c r="AW133" i="9"/>
  <c r="AV133" i="9"/>
  <c r="AU133" i="9"/>
  <c r="AT133" i="9"/>
  <c r="AS133" i="9"/>
  <c r="AR133" i="9"/>
  <c r="AQ133" i="9"/>
  <c r="AP133" i="9"/>
  <c r="AO133" i="9"/>
  <c r="AN133" i="9"/>
  <c r="AN101" i="9" s="1"/>
  <c r="AM133" i="9"/>
  <c r="AM101" i="9" s="1"/>
  <c r="AL133" i="9"/>
  <c r="AK133" i="9"/>
  <c r="AJ133" i="9"/>
  <c r="AI133" i="9"/>
  <c r="AH133" i="9"/>
  <c r="AG133" i="9"/>
  <c r="AF133" i="9"/>
  <c r="AE133" i="9"/>
  <c r="AD133" i="9"/>
  <c r="BH132" i="9"/>
  <c r="BG132" i="9"/>
  <c r="BF132" i="9"/>
  <c r="BE132" i="9"/>
  <c r="BD132" i="9"/>
  <c r="BC132" i="9"/>
  <c r="BB132" i="9"/>
  <c r="BA132" i="9"/>
  <c r="AZ132" i="9"/>
  <c r="AY132" i="9"/>
  <c r="AX132" i="9"/>
  <c r="AW132" i="9"/>
  <c r="AW100" i="9" s="1"/>
  <c r="AV132" i="9"/>
  <c r="AU132" i="9"/>
  <c r="AT132" i="9"/>
  <c r="AS132" i="9"/>
  <c r="AR132" i="9"/>
  <c r="AQ132" i="9"/>
  <c r="AP132" i="9"/>
  <c r="AO132" i="9"/>
  <c r="AN132" i="9"/>
  <c r="AM132" i="9"/>
  <c r="AL132" i="9"/>
  <c r="AK132" i="9"/>
  <c r="AJ132" i="9"/>
  <c r="AI132" i="9"/>
  <c r="AH132" i="9"/>
  <c r="AG132" i="9"/>
  <c r="AF132" i="9"/>
  <c r="AE132" i="9"/>
  <c r="AD132" i="9"/>
  <c r="BH131" i="9"/>
  <c r="BG131" i="9"/>
  <c r="BF131" i="9"/>
  <c r="BF99" i="9" s="1"/>
  <c r="BE131" i="9"/>
  <c r="BE99" i="9" s="1"/>
  <c r="BD131" i="9"/>
  <c r="BC131" i="9"/>
  <c r="BB131" i="9"/>
  <c r="BA131" i="9"/>
  <c r="AZ131" i="9"/>
  <c r="AY131" i="9"/>
  <c r="AX131" i="9"/>
  <c r="AW131" i="9"/>
  <c r="AV131" i="9"/>
  <c r="AU131" i="9"/>
  <c r="AT131" i="9"/>
  <c r="AS131" i="9"/>
  <c r="AR131" i="9"/>
  <c r="AQ131" i="9"/>
  <c r="AP131" i="9"/>
  <c r="AO131" i="9"/>
  <c r="AN131" i="9"/>
  <c r="AM131" i="9"/>
  <c r="AL131" i="9"/>
  <c r="AK131" i="9"/>
  <c r="AJ131" i="9"/>
  <c r="AJ99" i="9" s="1"/>
  <c r="AI131" i="9"/>
  <c r="AI99" i="9" s="1"/>
  <c r="AH131" i="9"/>
  <c r="AG131" i="9"/>
  <c r="AF131" i="9"/>
  <c r="AE131" i="9"/>
  <c r="AD131" i="9"/>
  <c r="BH130" i="9"/>
  <c r="BG130" i="9"/>
  <c r="BF130" i="9"/>
  <c r="BE130" i="9"/>
  <c r="BD130" i="9"/>
  <c r="BC130" i="9"/>
  <c r="BB130" i="9"/>
  <c r="BA130" i="9"/>
  <c r="AZ130" i="9"/>
  <c r="AY130" i="9"/>
  <c r="AX130" i="9"/>
  <c r="AW130" i="9"/>
  <c r="AV130" i="9"/>
  <c r="AU130" i="9"/>
  <c r="AT130" i="9"/>
  <c r="AS130" i="9"/>
  <c r="AS98" i="9" s="1"/>
  <c r="AR130" i="9"/>
  <c r="AQ130" i="9"/>
  <c r="AP130" i="9"/>
  <c r="AO130" i="9"/>
  <c r="AN130" i="9"/>
  <c r="AM130" i="9"/>
  <c r="AL130" i="9"/>
  <c r="AK130" i="9"/>
  <c r="AJ130" i="9"/>
  <c r="AI130" i="9"/>
  <c r="AH130" i="9"/>
  <c r="AG130" i="9"/>
  <c r="AF130" i="9"/>
  <c r="AE130" i="9"/>
  <c r="AD130" i="9"/>
  <c r="BH129" i="9"/>
  <c r="BG129" i="9"/>
  <c r="BF129" i="9"/>
  <c r="BE129" i="9"/>
  <c r="BD129" i="9"/>
  <c r="BC129" i="9"/>
  <c r="BB129" i="9"/>
  <c r="BB97" i="9" s="1"/>
  <c r="BA129" i="9"/>
  <c r="AZ129" i="9"/>
  <c r="AY129" i="9"/>
  <c r="AX129" i="9"/>
  <c r="AW129" i="9"/>
  <c r="AV129" i="9"/>
  <c r="AU129" i="9"/>
  <c r="AT129" i="9"/>
  <c r="AS129" i="9"/>
  <c r="AR129" i="9"/>
  <c r="AQ129" i="9"/>
  <c r="AP129" i="9"/>
  <c r="AO129" i="9"/>
  <c r="AN129" i="9"/>
  <c r="AM129" i="9"/>
  <c r="AL129" i="9"/>
  <c r="AK129" i="9"/>
  <c r="AJ129" i="9"/>
  <c r="AI129" i="9"/>
  <c r="AH129" i="9"/>
  <c r="AG129" i="9"/>
  <c r="AF129" i="9"/>
  <c r="AF97" i="9" s="1"/>
  <c r="AE129" i="9"/>
  <c r="AD129" i="9"/>
  <c r="BH128" i="9"/>
  <c r="BG128" i="9"/>
  <c r="BF128" i="9"/>
  <c r="BE128" i="9"/>
  <c r="BD128" i="9"/>
  <c r="BC128" i="9"/>
  <c r="BB128" i="9"/>
  <c r="BA128" i="9"/>
  <c r="AZ128" i="9"/>
  <c r="AY128" i="9"/>
  <c r="AX128" i="9"/>
  <c r="AW128" i="9"/>
  <c r="AV128" i="9"/>
  <c r="AU128" i="9"/>
  <c r="AT128" i="9"/>
  <c r="AS128" i="9"/>
  <c r="AR128" i="9"/>
  <c r="AQ128" i="9"/>
  <c r="AP128" i="9"/>
  <c r="AO128" i="9"/>
  <c r="AO96" i="9" s="1"/>
  <c r="AN128" i="9"/>
  <c r="AN96" i="9" s="1"/>
  <c r="AM128" i="9"/>
  <c r="AL128" i="9"/>
  <c r="AK128" i="9"/>
  <c r="AJ128" i="9"/>
  <c r="AI128" i="9"/>
  <c r="AH128" i="9"/>
  <c r="AG128" i="9"/>
  <c r="AF128" i="9"/>
  <c r="AE128" i="9"/>
  <c r="AD128" i="9"/>
  <c r="BH127" i="9"/>
  <c r="BG127" i="9"/>
  <c r="BF127" i="9"/>
  <c r="BE127" i="9"/>
  <c r="BD127" i="9"/>
  <c r="BC127" i="9"/>
  <c r="BB127" i="9"/>
  <c r="BA127" i="9"/>
  <c r="AZ127" i="9"/>
  <c r="AY127" i="9"/>
  <c r="AX127" i="9"/>
  <c r="AX95" i="9" s="1"/>
  <c r="AW127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AI127" i="9"/>
  <c r="AH127" i="9"/>
  <c r="AG127" i="9"/>
  <c r="AF127" i="9"/>
  <c r="AE127" i="9"/>
  <c r="AD127" i="9"/>
  <c r="BH126" i="9"/>
  <c r="BG126" i="9"/>
  <c r="BG94" i="9" s="1"/>
  <c r="BF126" i="9"/>
  <c r="BF94" i="9" s="1"/>
  <c r="BE126" i="9"/>
  <c r="BD126" i="9"/>
  <c r="BC126" i="9"/>
  <c r="BB126" i="9"/>
  <c r="BA126" i="9"/>
  <c r="AZ126" i="9"/>
  <c r="AZ134" i="9" s="1"/>
  <c r="AZ10" i="9" s="1"/>
  <c r="AY126" i="9"/>
  <c r="AX126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K94" i="9" s="1"/>
  <c r="AJ126" i="9"/>
  <c r="AJ94" i="9" s="1"/>
  <c r="AI126" i="9"/>
  <c r="AH126" i="9"/>
  <c r="AG126" i="9"/>
  <c r="AF126" i="9"/>
  <c r="AE126" i="9"/>
  <c r="AD126" i="9"/>
  <c r="BH125" i="9"/>
  <c r="BG125" i="9"/>
  <c r="BF125" i="9"/>
  <c r="BE125" i="9"/>
  <c r="BD125" i="9"/>
  <c r="BC125" i="9"/>
  <c r="BB125" i="9"/>
  <c r="BA125" i="9"/>
  <c r="AZ125" i="9"/>
  <c r="AY125" i="9"/>
  <c r="AX125" i="9"/>
  <c r="AW125" i="9"/>
  <c r="AV125" i="9"/>
  <c r="AU125" i="9"/>
  <c r="AT125" i="9"/>
  <c r="AT93" i="9" s="1"/>
  <c r="AS125" i="9"/>
  <c r="AR125" i="9"/>
  <c r="AQ125" i="9"/>
  <c r="AP125" i="9"/>
  <c r="AO125" i="9"/>
  <c r="AN125" i="9"/>
  <c r="AM125" i="9"/>
  <c r="AL125" i="9"/>
  <c r="AK125" i="9"/>
  <c r="AJ125" i="9"/>
  <c r="AI125" i="9"/>
  <c r="AH125" i="9"/>
  <c r="AG125" i="9"/>
  <c r="AF125" i="9"/>
  <c r="AE125" i="9"/>
  <c r="AD125" i="9"/>
  <c r="BH124" i="9"/>
  <c r="BG124" i="9"/>
  <c r="BF124" i="9"/>
  <c r="BE124" i="9"/>
  <c r="BD124" i="9"/>
  <c r="BC124" i="9"/>
  <c r="BC92" i="9" s="1"/>
  <c r="BB124" i="9"/>
  <c r="BB92" i="9" s="1"/>
  <c r="BA124" i="9"/>
  <c r="AZ124" i="9"/>
  <c r="AY124" i="9"/>
  <c r="AX124" i="9"/>
  <c r="AW124" i="9"/>
  <c r="AV124" i="9"/>
  <c r="AU124" i="9"/>
  <c r="AT124" i="9"/>
  <c r="AS124" i="9"/>
  <c r="AR124" i="9"/>
  <c r="AQ124" i="9"/>
  <c r="AP124" i="9"/>
  <c r="AO124" i="9"/>
  <c r="AN124" i="9"/>
  <c r="AM124" i="9"/>
  <c r="AL124" i="9"/>
  <c r="AK124" i="9"/>
  <c r="AJ124" i="9"/>
  <c r="AI124" i="9"/>
  <c r="AH124" i="9"/>
  <c r="AG124" i="9"/>
  <c r="AG92" i="9" s="1"/>
  <c r="AF124" i="9"/>
  <c r="AF92" i="9" s="1"/>
  <c r="AE124" i="9"/>
  <c r="AD124" i="9"/>
  <c r="BH123" i="9"/>
  <c r="BG123" i="9"/>
  <c r="BF123" i="9"/>
  <c r="BE123" i="9"/>
  <c r="BD123" i="9"/>
  <c r="BC123" i="9"/>
  <c r="BB123" i="9"/>
  <c r="BA123" i="9"/>
  <c r="AZ123" i="9"/>
  <c r="AY123" i="9"/>
  <c r="AX123" i="9"/>
  <c r="AW123" i="9"/>
  <c r="AV123" i="9"/>
  <c r="AU123" i="9"/>
  <c r="AT123" i="9"/>
  <c r="AS123" i="9"/>
  <c r="AR123" i="9"/>
  <c r="AQ123" i="9"/>
  <c r="AP123" i="9"/>
  <c r="AP91" i="9" s="1"/>
  <c r="AO123" i="9"/>
  <c r="AO91" i="9" s="1"/>
  <c r="AN123" i="9"/>
  <c r="AM123" i="9"/>
  <c r="AL123" i="9"/>
  <c r="AK123" i="9"/>
  <c r="AJ123" i="9"/>
  <c r="AI123" i="9"/>
  <c r="AH123" i="9"/>
  <c r="AG123" i="9"/>
  <c r="AF123" i="9"/>
  <c r="AE123" i="9"/>
  <c r="AD123" i="9"/>
  <c r="BH122" i="9"/>
  <c r="BH134" i="9" s="1"/>
  <c r="BG122" i="9"/>
  <c r="BF122" i="9"/>
  <c r="BE122" i="9"/>
  <c r="BD122" i="9"/>
  <c r="BD134" i="9" s="1"/>
  <c r="BC122" i="9"/>
  <c r="BB122" i="9"/>
  <c r="BA122" i="9"/>
  <c r="AZ122" i="9"/>
  <c r="AY122" i="9"/>
  <c r="AX122" i="9"/>
  <c r="AW122" i="9"/>
  <c r="AV122" i="9"/>
  <c r="AU122" i="9"/>
  <c r="AT122" i="9"/>
  <c r="AS122" i="9"/>
  <c r="AR122" i="9"/>
  <c r="AQ122" i="9"/>
  <c r="AP122" i="9"/>
  <c r="AO122" i="9"/>
  <c r="AN122" i="9"/>
  <c r="AM122" i="9"/>
  <c r="AL122" i="9"/>
  <c r="AL134" i="9" s="1"/>
  <c r="AK122" i="9"/>
  <c r="AJ122" i="9"/>
  <c r="AI122" i="9"/>
  <c r="AH122" i="9"/>
  <c r="AH134" i="9" s="1"/>
  <c r="AH10" i="9" s="1"/>
  <c r="AG122" i="9"/>
  <c r="AF122" i="9"/>
  <c r="AE122" i="9"/>
  <c r="AD122" i="9"/>
  <c r="BH121" i="9"/>
  <c r="BG121" i="9"/>
  <c r="BF121" i="9"/>
  <c r="BE121" i="9"/>
  <c r="BD121" i="9"/>
  <c r="BC121" i="9"/>
  <c r="BB121" i="9"/>
  <c r="BA121" i="9"/>
  <c r="AZ121" i="9"/>
  <c r="AY121" i="9"/>
  <c r="AX121" i="9"/>
  <c r="AW121" i="9"/>
  <c r="AV121" i="9"/>
  <c r="AU121" i="9"/>
  <c r="AT121" i="9"/>
  <c r="AS121" i="9"/>
  <c r="AR121" i="9"/>
  <c r="AQ121" i="9"/>
  <c r="AP121" i="9"/>
  <c r="AO121" i="9"/>
  <c r="AN121" i="9"/>
  <c r="AM121" i="9"/>
  <c r="AL121" i="9"/>
  <c r="AK121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BH117" i="9"/>
  <c r="BH101" i="9" s="1"/>
  <c r="BG117" i="9"/>
  <c r="BF117" i="9"/>
  <c r="BE117" i="9"/>
  <c r="BD117" i="9"/>
  <c r="BC117" i="9"/>
  <c r="BB117" i="9"/>
  <c r="BA117" i="9"/>
  <c r="BA101" i="9" s="1"/>
  <c r="AZ117" i="9"/>
  <c r="AZ101" i="9" s="1"/>
  <c r="AY117" i="9"/>
  <c r="AX117" i="9"/>
  <c r="AW117" i="9"/>
  <c r="AV117" i="9"/>
  <c r="AU117" i="9"/>
  <c r="AT117" i="9"/>
  <c r="AS117" i="9"/>
  <c r="AR117" i="9"/>
  <c r="AQ117" i="9"/>
  <c r="AP117" i="9"/>
  <c r="AO117" i="9"/>
  <c r="AN117" i="9"/>
  <c r="AM117" i="9"/>
  <c r="AL117" i="9"/>
  <c r="AL101" i="9" s="1"/>
  <c r="AK117" i="9"/>
  <c r="AJ117" i="9"/>
  <c r="AI117" i="9"/>
  <c r="AH117" i="9"/>
  <c r="AG117" i="9"/>
  <c r="AG101" i="9" s="1"/>
  <c r="AF117" i="9"/>
  <c r="AE117" i="9"/>
  <c r="AE101" i="9" s="1"/>
  <c r="AD117" i="9"/>
  <c r="AD101" i="9" s="1"/>
  <c r="BH116" i="9"/>
  <c r="BG116" i="9"/>
  <c r="BF116" i="9"/>
  <c r="BE116" i="9"/>
  <c r="BD116" i="9"/>
  <c r="BC116" i="9"/>
  <c r="BB116" i="9"/>
  <c r="BA116" i="9"/>
  <c r="AZ116" i="9"/>
  <c r="AY116" i="9"/>
  <c r="AX116" i="9"/>
  <c r="AW116" i="9"/>
  <c r="AV116" i="9"/>
  <c r="AU116" i="9"/>
  <c r="AU100" i="9" s="1"/>
  <c r="AT116" i="9"/>
  <c r="AS116" i="9"/>
  <c r="AR116" i="9"/>
  <c r="AQ116" i="9"/>
  <c r="AP116" i="9"/>
  <c r="AO116" i="9"/>
  <c r="AN116" i="9"/>
  <c r="AN100" i="9" s="1"/>
  <c r="AM116" i="9"/>
  <c r="AM100" i="9" s="1"/>
  <c r="AL116" i="9"/>
  <c r="AK116" i="9"/>
  <c r="AJ116" i="9"/>
  <c r="AI116" i="9"/>
  <c r="AH116" i="9"/>
  <c r="AG116" i="9"/>
  <c r="AF116" i="9"/>
  <c r="AE116" i="9"/>
  <c r="AD116" i="9"/>
  <c r="BH115" i="9"/>
  <c r="BG115" i="9"/>
  <c r="BF115" i="9"/>
  <c r="BE115" i="9"/>
  <c r="BD115" i="9"/>
  <c r="BD99" i="9" s="1"/>
  <c r="BC115" i="9"/>
  <c r="BB115" i="9"/>
  <c r="BA115" i="9"/>
  <c r="AZ115" i="9"/>
  <c r="AY115" i="9"/>
  <c r="AY99" i="9" s="1"/>
  <c r="AX115" i="9"/>
  <c r="AW115" i="9"/>
  <c r="AV115" i="9"/>
  <c r="AV99" i="9" s="1"/>
  <c r="AU115" i="9"/>
  <c r="AT115" i="9"/>
  <c r="AS115" i="9"/>
  <c r="AR115" i="9"/>
  <c r="AQ115" i="9"/>
  <c r="AP115" i="9"/>
  <c r="AO115" i="9"/>
  <c r="AN115" i="9"/>
  <c r="AM115" i="9"/>
  <c r="AL115" i="9"/>
  <c r="AK115" i="9"/>
  <c r="AJ115" i="9"/>
  <c r="AI115" i="9"/>
  <c r="AH115" i="9"/>
  <c r="AH99" i="9" s="1"/>
  <c r="AG115" i="9"/>
  <c r="AF115" i="9"/>
  <c r="AE115" i="9"/>
  <c r="AD115" i="9"/>
  <c r="BH114" i="9"/>
  <c r="BH98" i="9" s="1"/>
  <c r="BG114" i="9"/>
  <c r="BF114" i="9"/>
  <c r="BF98" i="9" s="1"/>
  <c r="BE114" i="9"/>
  <c r="BE98" i="9" s="1"/>
  <c r="BD114" i="9"/>
  <c r="BC114" i="9"/>
  <c r="BB114" i="9"/>
  <c r="BA114" i="9"/>
  <c r="AZ114" i="9"/>
  <c r="AY114" i="9"/>
  <c r="AX114" i="9"/>
  <c r="AW114" i="9"/>
  <c r="AV114" i="9"/>
  <c r="AU114" i="9"/>
  <c r="AT114" i="9"/>
  <c r="AS114" i="9"/>
  <c r="AR114" i="9"/>
  <c r="AQ114" i="9"/>
  <c r="AQ98" i="9" s="1"/>
  <c r="AP114" i="9"/>
  <c r="AO114" i="9"/>
  <c r="AN114" i="9"/>
  <c r="AM114" i="9"/>
  <c r="AL114" i="9"/>
  <c r="AL98" i="9" s="1"/>
  <c r="AK114" i="9"/>
  <c r="AJ114" i="9"/>
  <c r="AJ98" i="9" s="1"/>
  <c r="AI114" i="9"/>
  <c r="AI98" i="9" s="1"/>
  <c r="AH114" i="9"/>
  <c r="AG114" i="9"/>
  <c r="AF114" i="9"/>
  <c r="AE114" i="9"/>
  <c r="AD114" i="9"/>
  <c r="BH113" i="9"/>
  <c r="BG113" i="9"/>
  <c r="BF113" i="9"/>
  <c r="BE113" i="9"/>
  <c r="BD113" i="9"/>
  <c r="BC113" i="9"/>
  <c r="BB113" i="9"/>
  <c r="BA113" i="9"/>
  <c r="AZ113" i="9"/>
  <c r="AZ97" i="9" s="1"/>
  <c r="AY113" i="9"/>
  <c r="AX113" i="9"/>
  <c r="AW113" i="9"/>
  <c r="AV113" i="9"/>
  <c r="AU113" i="9"/>
  <c r="AU118" i="9" s="1"/>
  <c r="AT113" i="9"/>
  <c r="AS113" i="9"/>
  <c r="AS97" i="9" s="1"/>
  <c r="AR113" i="9"/>
  <c r="AR97" i="9" s="1"/>
  <c r="AQ113" i="9"/>
  <c r="AP113" i="9"/>
  <c r="AO113" i="9"/>
  <c r="AN113" i="9"/>
  <c r="AM113" i="9"/>
  <c r="AL113" i="9"/>
  <c r="AK113" i="9"/>
  <c r="AJ113" i="9"/>
  <c r="AI113" i="9"/>
  <c r="AH113" i="9"/>
  <c r="AG113" i="9"/>
  <c r="AF113" i="9"/>
  <c r="AE113" i="9"/>
  <c r="AD113" i="9"/>
  <c r="AD97" i="9" s="1"/>
  <c r="BH112" i="9"/>
  <c r="BG112" i="9"/>
  <c r="BF112" i="9"/>
  <c r="BE112" i="9"/>
  <c r="BD112" i="9"/>
  <c r="BC112" i="9"/>
  <c r="BB112" i="9"/>
  <c r="BA112" i="9"/>
  <c r="AZ112" i="9"/>
  <c r="AY112" i="9"/>
  <c r="AX112" i="9"/>
  <c r="AW112" i="9"/>
  <c r="AV112" i="9"/>
  <c r="AU112" i="9"/>
  <c r="AT112" i="9"/>
  <c r="AS112" i="9"/>
  <c r="AR112" i="9"/>
  <c r="AQ112" i="9"/>
  <c r="AP112" i="9"/>
  <c r="AO112" i="9"/>
  <c r="AN112" i="9"/>
  <c r="AM112" i="9"/>
  <c r="AM96" i="9" s="1"/>
  <c r="AL112" i="9"/>
  <c r="AK112" i="9"/>
  <c r="AJ112" i="9"/>
  <c r="AI112" i="9"/>
  <c r="AH112" i="9"/>
  <c r="AG112" i="9"/>
  <c r="AF112" i="9"/>
  <c r="AF96" i="9" s="1"/>
  <c r="AE112" i="9"/>
  <c r="AE96" i="9" s="1"/>
  <c r="AD112" i="9"/>
  <c r="BH111" i="9"/>
  <c r="BG111" i="9"/>
  <c r="BF111" i="9"/>
  <c r="BE111" i="9"/>
  <c r="BD111" i="9"/>
  <c r="BC111" i="9"/>
  <c r="BB111" i="9"/>
  <c r="BA111" i="9"/>
  <c r="AZ111" i="9"/>
  <c r="AY111" i="9"/>
  <c r="AX111" i="9"/>
  <c r="AW111" i="9"/>
  <c r="AV111" i="9"/>
  <c r="AV95" i="9" s="1"/>
  <c r="AU111" i="9"/>
  <c r="AT111" i="9"/>
  <c r="AS111" i="9"/>
  <c r="AR111" i="9"/>
  <c r="AQ111" i="9"/>
  <c r="AP111" i="9"/>
  <c r="AO111" i="9"/>
  <c r="AO95" i="9" s="1"/>
  <c r="AN111" i="9"/>
  <c r="AN95" i="9" s="1"/>
  <c r="AM111" i="9"/>
  <c r="AL111" i="9"/>
  <c r="AK111" i="9"/>
  <c r="AJ111" i="9"/>
  <c r="AI111" i="9"/>
  <c r="AH111" i="9"/>
  <c r="AG111" i="9"/>
  <c r="AF111" i="9"/>
  <c r="AE111" i="9"/>
  <c r="AD111" i="9"/>
  <c r="BH110" i="9"/>
  <c r="BG110" i="9"/>
  <c r="BF110" i="9"/>
  <c r="BE110" i="9"/>
  <c r="BE94" i="9" s="1"/>
  <c r="BD110" i="9"/>
  <c r="BC110" i="9"/>
  <c r="BB110" i="9"/>
  <c r="BA110" i="9"/>
  <c r="AZ110" i="9"/>
  <c r="AY110" i="9"/>
  <c r="AX110" i="9"/>
  <c r="AX118" i="9" s="1"/>
  <c r="AX9" i="9" s="1"/>
  <c r="AW110" i="9"/>
  <c r="AV110" i="9"/>
  <c r="AU110" i="9"/>
  <c r="AT110" i="9"/>
  <c r="AS110" i="9"/>
  <c r="AR110" i="9"/>
  <c r="AQ110" i="9"/>
  <c r="AP110" i="9"/>
  <c r="AO110" i="9"/>
  <c r="AN110" i="9"/>
  <c r="AM110" i="9"/>
  <c r="AL110" i="9"/>
  <c r="AK110" i="9"/>
  <c r="AJ110" i="9"/>
  <c r="AI110" i="9"/>
  <c r="AI94" i="9" s="1"/>
  <c r="AH110" i="9"/>
  <c r="AG110" i="9"/>
  <c r="AF110" i="9"/>
  <c r="AE110" i="9"/>
  <c r="AD110" i="9"/>
  <c r="AD94" i="9" s="1"/>
  <c r="BH109" i="9"/>
  <c r="BG109" i="9"/>
  <c r="BG93" i="9" s="1"/>
  <c r="BF109" i="9"/>
  <c r="BF93" i="9" s="1"/>
  <c r="BE109" i="9"/>
  <c r="BD109" i="9"/>
  <c r="BC109" i="9"/>
  <c r="BB109" i="9"/>
  <c r="BA109" i="9"/>
  <c r="AZ109" i="9"/>
  <c r="AY109" i="9"/>
  <c r="AX109" i="9"/>
  <c r="AW109" i="9"/>
  <c r="AV109" i="9"/>
  <c r="AU109" i="9"/>
  <c r="AT109" i="9"/>
  <c r="AS109" i="9"/>
  <c r="AR109" i="9"/>
  <c r="AR93" i="9" s="1"/>
  <c r="AQ109" i="9"/>
  <c r="AP109" i="9"/>
  <c r="AO109" i="9"/>
  <c r="AN109" i="9"/>
  <c r="AM109" i="9"/>
  <c r="AL109" i="9"/>
  <c r="AK109" i="9"/>
  <c r="AK93" i="9" s="1"/>
  <c r="AJ109" i="9"/>
  <c r="AJ93" i="9" s="1"/>
  <c r="AI109" i="9"/>
  <c r="AH109" i="9"/>
  <c r="AG109" i="9"/>
  <c r="AF109" i="9"/>
  <c r="AE109" i="9"/>
  <c r="AD109" i="9"/>
  <c r="BH108" i="9"/>
  <c r="BG108" i="9"/>
  <c r="BF108" i="9"/>
  <c r="BE108" i="9"/>
  <c r="BD108" i="9"/>
  <c r="BC108" i="9"/>
  <c r="BB108" i="9"/>
  <c r="BA108" i="9"/>
  <c r="BA92" i="9" s="1"/>
  <c r="AZ108" i="9"/>
  <c r="AY108" i="9"/>
  <c r="AX108" i="9"/>
  <c r="AW108" i="9"/>
  <c r="AV108" i="9"/>
  <c r="AU108" i="9"/>
  <c r="AT108" i="9"/>
  <c r="AT118" i="9" s="1"/>
  <c r="AS108" i="9"/>
  <c r="AR108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E108" i="9"/>
  <c r="AD108" i="9"/>
  <c r="BH107" i="9"/>
  <c r="BG107" i="9"/>
  <c r="BF107" i="9"/>
  <c r="BE107" i="9"/>
  <c r="BD107" i="9"/>
  <c r="BC107" i="9"/>
  <c r="BC91" i="9" s="1"/>
  <c r="BB107" i="9"/>
  <c r="BB91" i="9" s="1"/>
  <c r="BA107" i="9"/>
  <c r="AZ107" i="9"/>
  <c r="AY107" i="9"/>
  <c r="AX107" i="9"/>
  <c r="AW107" i="9"/>
  <c r="AV107" i="9"/>
  <c r="AU107" i="9"/>
  <c r="AT107" i="9"/>
  <c r="AS107" i="9"/>
  <c r="AR107" i="9"/>
  <c r="AQ107" i="9"/>
  <c r="AP107" i="9"/>
  <c r="AO107" i="9"/>
  <c r="AN107" i="9"/>
  <c r="AN91" i="9" s="1"/>
  <c r="AM107" i="9"/>
  <c r="AL107" i="9"/>
  <c r="AK107" i="9"/>
  <c r="AJ107" i="9"/>
  <c r="AI107" i="9"/>
  <c r="AH107" i="9"/>
  <c r="AG107" i="9"/>
  <c r="AG91" i="9" s="1"/>
  <c r="AF107" i="9"/>
  <c r="AF91" i="9" s="1"/>
  <c r="AE107" i="9"/>
  <c r="AD107" i="9"/>
  <c r="BH106" i="9"/>
  <c r="BG106" i="9"/>
  <c r="BF106" i="9"/>
  <c r="BE106" i="9"/>
  <c r="BD106" i="9"/>
  <c r="BD118" i="9" s="1"/>
  <c r="BD9" i="9" s="1"/>
  <c r="BD8" i="9" s="1"/>
  <c r="BC106" i="9"/>
  <c r="BC118" i="9" s="1"/>
  <c r="BC9" i="9" s="1"/>
  <c r="BB106" i="9"/>
  <c r="BA106" i="9"/>
  <c r="AZ106" i="9"/>
  <c r="AY106" i="9"/>
  <c r="AX106" i="9"/>
  <c r="AW106" i="9"/>
  <c r="AW90" i="9" s="1"/>
  <c r="AV106" i="9"/>
  <c r="AU106" i="9"/>
  <c r="AT106" i="9"/>
  <c r="AS106" i="9"/>
  <c r="AR106" i="9"/>
  <c r="AQ106" i="9"/>
  <c r="AQ118" i="9" s="1"/>
  <c r="AP106" i="9"/>
  <c r="AO106" i="9"/>
  <c r="AN106" i="9"/>
  <c r="AM106" i="9"/>
  <c r="AL106" i="9"/>
  <c r="AK106" i="9"/>
  <c r="AJ106" i="9"/>
  <c r="AI106" i="9"/>
  <c r="AH106" i="9"/>
  <c r="AH118" i="9" s="1"/>
  <c r="AH9" i="9" s="1"/>
  <c r="AH8" i="9" s="1"/>
  <c r="AG106" i="9"/>
  <c r="AG118" i="9" s="1"/>
  <c r="AG9" i="9" s="1"/>
  <c r="AF106" i="9"/>
  <c r="AE106" i="9"/>
  <c r="AD106" i="9"/>
  <c r="BH105" i="9"/>
  <c r="BG105" i="9"/>
  <c r="BF105" i="9"/>
  <c r="BE105" i="9"/>
  <c r="BD105" i="9"/>
  <c r="BC105" i="9"/>
  <c r="BB105" i="9"/>
  <c r="BA105" i="9"/>
  <c r="AZ105" i="9"/>
  <c r="AY105" i="9"/>
  <c r="AX105" i="9"/>
  <c r="AW105" i="9"/>
  <c r="AV105" i="9"/>
  <c r="AU105" i="9"/>
  <c r="AT105" i="9"/>
  <c r="AS105" i="9"/>
  <c r="AR105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BG101" i="9"/>
  <c r="BF101" i="9"/>
  <c r="BE101" i="9"/>
  <c r="BD101" i="9"/>
  <c r="BC101" i="9"/>
  <c r="BB101" i="9"/>
  <c r="AY101" i="9"/>
  <c r="AX101" i="9"/>
  <c r="AW101" i="9"/>
  <c r="AV101" i="9"/>
  <c r="AU101" i="9"/>
  <c r="AT101" i="9"/>
  <c r="AS101" i="9"/>
  <c r="AR101" i="9"/>
  <c r="AQ101" i="9"/>
  <c r="AP101" i="9"/>
  <c r="AO101" i="9"/>
  <c r="AK101" i="9"/>
  <c r="AJ101" i="9"/>
  <c r="AI101" i="9"/>
  <c r="AH101" i="9"/>
  <c r="AF101" i="9"/>
  <c r="BH100" i="9"/>
  <c r="BG100" i="9"/>
  <c r="BF100" i="9"/>
  <c r="BE100" i="9"/>
  <c r="BD100" i="9"/>
  <c r="BC100" i="9"/>
  <c r="BB100" i="9"/>
  <c r="BA100" i="9"/>
  <c r="AZ100" i="9"/>
  <c r="AY100" i="9"/>
  <c r="AX100" i="9"/>
  <c r="AT100" i="9"/>
  <c r="AS100" i="9"/>
  <c r="AR100" i="9"/>
  <c r="AQ100" i="9"/>
  <c r="AP100" i="9"/>
  <c r="AO100" i="9"/>
  <c r="AL100" i="9"/>
  <c r="AK100" i="9"/>
  <c r="AJ100" i="9"/>
  <c r="AI100" i="9"/>
  <c r="AH100" i="9"/>
  <c r="AG100" i="9"/>
  <c r="AF100" i="9"/>
  <c r="AE100" i="9"/>
  <c r="AD100" i="9"/>
  <c r="BH99" i="9"/>
  <c r="BG99" i="9"/>
  <c r="BC99" i="9"/>
  <c r="BB99" i="9"/>
  <c r="BA99" i="9"/>
  <c r="AZ99" i="9"/>
  <c r="AX99" i="9"/>
  <c r="AW99" i="9"/>
  <c r="AU99" i="9"/>
  <c r="AT99" i="9"/>
  <c r="AS99" i="9"/>
  <c r="AR99" i="9"/>
  <c r="AQ99" i="9"/>
  <c r="AP99" i="9"/>
  <c r="AO99" i="9"/>
  <c r="AN99" i="9"/>
  <c r="AM99" i="9"/>
  <c r="AL99" i="9"/>
  <c r="AK99" i="9"/>
  <c r="AG99" i="9"/>
  <c r="AF99" i="9"/>
  <c r="AE99" i="9"/>
  <c r="AD99" i="9"/>
  <c r="BG98" i="9"/>
  <c r="BD98" i="9"/>
  <c r="BC98" i="9"/>
  <c r="BB98" i="9"/>
  <c r="BA98" i="9"/>
  <c r="AZ98" i="9"/>
  <c r="AY98" i="9"/>
  <c r="AX98" i="9"/>
  <c r="AW98" i="9"/>
  <c r="AV98" i="9"/>
  <c r="AU98" i="9"/>
  <c r="AT98" i="9"/>
  <c r="AP98" i="9"/>
  <c r="AO98" i="9"/>
  <c r="AN98" i="9"/>
  <c r="AM98" i="9"/>
  <c r="AK98" i="9"/>
  <c r="AH98" i="9"/>
  <c r="AG98" i="9"/>
  <c r="AF98" i="9"/>
  <c r="AE98" i="9"/>
  <c r="AD98" i="9"/>
  <c r="BH97" i="9"/>
  <c r="BG97" i="9"/>
  <c r="BF97" i="9"/>
  <c r="BE97" i="9"/>
  <c r="BD97" i="9"/>
  <c r="BC97" i="9"/>
  <c r="AY97" i="9"/>
  <c r="AX97" i="9"/>
  <c r="AW97" i="9"/>
  <c r="AV97" i="9"/>
  <c r="AU97" i="9"/>
  <c r="AT97" i="9"/>
  <c r="AQ97" i="9"/>
  <c r="AP97" i="9"/>
  <c r="AO97" i="9"/>
  <c r="AN97" i="9"/>
  <c r="AM97" i="9"/>
  <c r="AL97" i="9"/>
  <c r="AK97" i="9"/>
  <c r="AJ97" i="9"/>
  <c r="AI97" i="9"/>
  <c r="AH97" i="9"/>
  <c r="AG97" i="9"/>
  <c r="BH96" i="9"/>
  <c r="BG96" i="9"/>
  <c r="BF96" i="9"/>
  <c r="BE96" i="9"/>
  <c r="BD96" i="9"/>
  <c r="BC96" i="9"/>
  <c r="BB96" i="9"/>
  <c r="AZ96" i="9"/>
  <c r="AY96" i="9"/>
  <c r="AX96" i="9"/>
  <c r="AW96" i="9"/>
  <c r="AV96" i="9"/>
  <c r="AU96" i="9"/>
  <c r="AT96" i="9"/>
  <c r="AS96" i="9"/>
  <c r="AR96" i="9"/>
  <c r="AQ96" i="9"/>
  <c r="AP96" i="9"/>
  <c r="AL96" i="9"/>
  <c r="AK96" i="9"/>
  <c r="AJ96" i="9"/>
  <c r="AI96" i="9"/>
  <c r="AH96" i="9"/>
  <c r="AG96" i="9"/>
  <c r="AD96" i="9"/>
  <c r="BH95" i="9"/>
  <c r="BG95" i="9"/>
  <c r="BF95" i="9"/>
  <c r="BE95" i="9"/>
  <c r="BD95" i="9"/>
  <c r="BC95" i="9"/>
  <c r="BB95" i="9"/>
  <c r="BA95" i="9"/>
  <c r="AZ95" i="9"/>
  <c r="AY95" i="9"/>
  <c r="AU95" i="9"/>
  <c r="AT95" i="9"/>
  <c r="AS95" i="9"/>
  <c r="AR95" i="9"/>
  <c r="AQ95" i="9"/>
  <c r="AP95" i="9"/>
  <c r="AM95" i="9"/>
  <c r="AL95" i="9"/>
  <c r="AK95" i="9"/>
  <c r="AJ95" i="9"/>
  <c r="AI95" i="9"/>
  <c r="AH95" i="9"/>
  <c r="AG95" i="9"/>
  <c r="AF95" i="9"/>
  <c r="AE95" i="9"/>
  <c r="AD95" i="9"/>
  <c r="BH94" i="9"/>
  <c r="BD94" i="9"/>
  <c r="BC94" i="9"/>
  <c r="BB94" i="9"/>
  <c r="BA94" i="9"/>
  <c r="AY94" i="9"/>
  <c r="AV94" i="9"/>
  <c r="AU94" i="9"/>
  <c r="AT94" i="9"/>
  <c r="AS94" i="9"/>
  <c r="AR94" i="9"/>
  <c r="AQ94" i="9"/>
  <c r="AP94" i="9"/>
  <c r="AO94" i="9"/>
  <c r="AN94" i="9"/>
  <c r="AM94" i="9"/>
  <c r="AL94" i="9"/>
  <c r="AH94" i="9"/>
  <c r="AG94" i="9"/>
  <c r="AF94" i="9"/>
  <c r="AE94" i="9"/>
  <c r="BH93" i="9"/>
  <c r="BE93" i="9"/>
  <c r="BD93" i="9"/>
  <c r="BC93" i="9"/>
  <c r="BB93" i="9"/>
  <c r="BA93" i="9"/>
  <c r="AZ93" i="9"/>
  <c r="AY93" i="9"/>
  <c r="AX93" i="9"/>
  <c r="AW93" i="9"/>
  <c r="AV93" i="9"/>
  <c r="AU93" i="9"/>
  <c r="AQ93" i="9"/>
  <c r="AP93" i="9"/>
  <c r="AO93" i="9"/>
  <c r="AN93" i="9"/>
  <c r="AM93" i="9"/>
  <c r="AL93" i="9"/>
  <c r="AI93" i="9"/>
  <c r="AH93" i="9"/>
  <c r="AG93" i="9"/>
  <c r="AF93" i="9"/>
  <c r="AE93" i="9"/>
  <c r="AD93" i="9"/>
  <c r="BH92" i="9"/>
  <c r="BG92" i="9"/>
  <c r="BF92" i="9"/>
  <c r="BE92" i="9"/>
  <c r="BD92" i="9"/>
  <c r="AZ92" i="9"/>
  <c r="AY92" i="9"/>
  <c r="AX92" i="9"/>
  <c r="AW92" i="9"/>
  <c r="AV92" i="9"/>
  <c r="AU92" i="9"/>
  <c r="AR92" i="9"/>
  <c r="AQ92" i="9"/>
  <c r="AP92" i="9"/>
  <c r="AO92" i="9"/>
  <c r="AN92" i="9"/>
  <c r="AM92" i="9"/>
  <c r="AL92" i="9"/>
  <c r="AK92" i="9"/>
  <c r="AJ92" i="9"/>
  <c r="AI92" i="9"/>
  <c r="AH92" i="9"/>
  <c r="AD92" i="9"/>
  <c r="BH91" i="9"/>
  <c r="BG91" i="9"/>
  <c r="BF91" i="9"/>
  <c r="BE91" i="9"/>
  <c r="BD91" i="9"/>
  <c r="BA91" i="9"/>
  <c r="AZ91" i="9"/>
  <c r="AY91" i="9"/>
  <c r="AX91" i="9"/>
  <c r="AW91" i="9"/>
  <c r="AV91" i="9"/>
  <c r="AU91" i="9"/>
  <c r="AT91" i="9"/>
  <c r="AS91" i="9"/>
  <c r="AR91" i="9"/>
  <c r="AQ91" i="9"/>
  <c r="AM91" i="9"/>
  <c r="AL91" i="9"/>
  <c r="AK91" i="9"/>
  <c r="AJ91" i="9"/>
  <c r="AI91" i="9"/>
  <c r="AH91" i="9"/>
  <c r="AE91" i="9"/>
  <c r="AD91" i="9"/>
  <c r="BH90" i="9"/>
  <c r="BH102" i="9" s="1"/>
  <c r="BG90" i="9"/>
  <c r="BF90" i="9"/>
  <c r="BE90" i="9"/>
  <c r="BD90" i="9"/>
  <c r="BC90" i="9"/>
  <c r="BB90" i="9"/>
  <c r="BA90" i="9"/>
  <c r="AZ90" i="9"/>
  <c r="AV90" i="9"/>
  <c r="AU90" i="9"/>
  <c r="AT90" i="9"/>
  <c r="AS90" i="9"/>
  <c r="AQ90" i="9"/>
  <c r="AN90" i="9"/>
  <c r="AM90" i="9"/>
  <c r="AL90" i="9"/>
  <c r="AK90" i="9"/>
  <c r="AJ90" i="9"/>
  <c r="AI90" i="9"/>
  <c r="AH90" i="9"/>
  <c r="AG90" i="9"/>
  <c r="AF90" i="9"/>
  <c r="AE90" i="9"/>
  <c r="AD90" i="9"/>
  <c r="BH89" i="9"/>
  <c r="BG89" i="9"/>
  <c r="BF89" i="9"/>
  <c r="BE89" i="9"/>
  <c r="BD89" i="9"/>
  <c r="BC89" i="9"/>
  <c r="BB89" i="9"/>
  <c r="BA89" i="9"/>
  <c r="AZ89" i="9"/>
  <c r="AY89" i="9"/>
  <c r="AX89" i="9"/>
  <c r="AW89" i="9"/>
  <c r="AV89" i="9"/>
  <c r="AU89" i="9"/>
  <c r="AT89" i="9"/>
  <c r="AS89" i="9"/>
  <c r="AR89" i="9"/>
  <c r="AQ89" i="9"/>
  <c r="AP89" i="9"/>
  <c r="AO89" i="9"/>
  <c r="AN89" i="9"/>
  <c r="AM89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D85" i="9"/>
  <c r="AH83" i="9"/>
  <c r="AH163" i="9" s="1"/>
  <c r="AF81" i="9"/>
  <c r="AH80" i="9"/>
  <c r="AE76" i="9"/>
  <c r="BH73" i="9"/>
  <c r="BG73" i="9"/>
  <c r="BF73" i="9"/>
  <c r="BE73" i="9"/>
  <c r="BD73" i="9"/>
  <c r="BC73" i="9"/>
  <c r="BB73" i="9"/>
  <c r="BA73" i="9"/>
  <c r="AZ73" i="9"/>
  <c r="AY73" i="9"/>
  <c r="AX73" i="9"/>
  <c r="AW73" i="9"/>
  <c r="AV73" i="9"/>
  <c r="AU73" i="9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BH70" i="9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E70" i="9"/>
  <c r="AE12" i="9" s="1"/>
  <c r="AD70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AI60" i="9"/>
  <c r="AH60" i="9"/>
  <c r="AG60" i="9"/>
  <c r="AF60" i="9"/>
  <c r="AE60" i="9"/>
  <c r="AD60" i="9"/>
  <c r="AC60" i="9"/>
  <c r="AC70" i="9" s="1"/>
  <c r="AB60" i="9"/>
  <c r="AB70" i="9" s="1"/>
  <c r="AA60" i="9"/>
  <c r="Z60" i="9"/>
  <c r="Y60" i="9"/>
  <c r="X60" i="9"/>
  <c r="W60" i="9"/>
  <c r="V60" i="9"/>
  <c r="U60" i="9"/>
  <c r="T60" i="9"/>
  <c r="S60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V70" i="9" s="1"/>
  <c r="U58" i="9"/>
  <c r="T58" i="9"/>
  <c r="S58" i="9"/>
  <c r="BH57" i="9"/>
  <c r="BG57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BH54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F54" i="9"/>
  <c r="AF5" i="9" s="1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AH50" i="9"/>
  <c r="AG50" i="9"/>
  <c r="AF50" i="9"/>
  <c r="AE50" i="9"/>
  <c r="AE54" i="9" s="1"/>
  <c r="AE5" i="9" s="1"/>
  <c r="AD50" i="9"/>
  <c r="AC50" i="9"/>
  <c r="AB50" i="9"/>
  <c r="AA50" i="9"/>
  <c r="Z50" i="9"/>
  <c r="Y50" i="9"/>
  <c r="X50" i="9"/>
  <c r="W50" i="9"/>
  <c r="V50" i="9"/>
  <c r="U50" i="9"/>
  <c r="T50" i="9"/>
  <c r="S50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AI43" i="9"/>
  <c r="AH43" i="9"/>
  <c r="AG43" i="9"/>
  <c r="AG54" i="9" s="1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AI42" i="9"/>
  <c r="AH42" i="9"/>
  <c r="AH54" i="9" s="1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T38" i="9"/>
  <c r="AD38" i="9"/>
  <c r="AD4" i="9" s="1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D181" i="9" s="1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G180" i="9" s="1"/>
  <c r="AF36" i="9"/>
  <c r="AE36" i="9"/>
  <c r="AD36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H179" i="9" s="1"/>
  <c r="AG35" i="9"/>
  <c r="AF35" i="9"/>
  <c r="AE35" i="9"/>
  <c r="AE179" i="9" s="1"/>
  <c r="AD35" i="9"/>
  <c r="AD179" i="9" s="1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F177" i="9" s="1"/>
  <c r="AE33" i="9"/>
  <c r="AD33" i="9"/>
  <c r="AD177" i="9" s="1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H176" i="9" s="1"/>
  <c r="AG32" i="9"/>
  <c r="AG176" i="9" s="1"/>
  <c r="AF32" i="9"/>
  <c r="AF176" i="9" s="1"/>
  <c r="AE32" i="9"/>
  <c r="AE176" i="9" s="1"/>
  <c r="AD32" i="9"/>
  <c r="AD176" i="9" s="1"/>
  <c r="AD81" i="9" s="1"/>
  <c r="AD161" i="9" s="1"/>
  <c r="BH31" i="9"/>
  <c r="BG31" i="9"/>
  <c r="BF31" i="9"/>
  <c r="BE31" i="9"/>
  <c r="BD31" i="9"/>
  <c r="BC31" i="9"/>
  <c r="BB31" i="9"/>
  <c r="BA31" i="9"/>
  <c r="AZ31" i="9"/>
  <c r="AY31" i="9"/>
  <c r="AX31" i="9"/>
  <c r="AW31" i="9"/>
  <c r="AW38" i="9" s="1"/>
  <c r="AW4" i="9" s="1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D175" i="9" s="1"/>
  <c r="AD80" i="9" s="1"/>
  <c r="AD160" i="9" s="1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D174" i="9" s="1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F173" i="9" s="1"/>
  <c r="AE29" i="9"/>
  <c r="AD29" i="9"/>
  <c r="AD173" i="9" s="1"/>
  <c r="AD78" i="9" s="1"/>
  <c r="AD158" i="9" s="1"/>
  <c r="BH28" i="9"/>
  <c r="BG28" i="9"/>
  <c r="BF28" i="9"/>
  <c r="BE28" i="9"/>
  <c r="BD28" i="9"/>
  <c r="BC28" i="9"/>
  <c r="BB28" i="9"/>
  <c r="BA28" i="9"/>
  <c r="AZ28" i="9"/>
  <c r="AZ38" i="9" s="1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G172" i="9" s="1"/>
  <c r="AF28" i="9"/>
  <c r="AE28" i="9"/>
  <c r="AE172" i="9" s="1"/>
  <c r="AD28" i="9"/>
  <c r="AD172" i="9" s="1"/>
  <c r="AD77" i="9" s="1"/>
  <c r="AD157" i="9" s="1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G171" i="9" s="1"/>
  <c r="AF27" i="9"/>
  <c r="AF171" i="9" s="1"/>
  <c r="AE27" i="9"/>
  <c r="AE171" i="9" s="1"/>
  <c r="AD27" i="9"/>
  <c r="AD171" i="9" s="1"/>
  <c r="BH26" i="9"/>
  <c r="BG26" i="9"/>
  <c r="BF26" i="9"/>
  <c r="BE26" i="9"/>
  <c r="BD26" i="9"/>
  <c r="BC26" i="9"/>
  <c r="BB26" i="9"/>
  <c r="BA26" i="9"/>
  <c r="AZ26" i="9"/>
  <c r="AY26" i="9"/>
  <c r="AY38" i="9" s="1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D14" i="9"/>
  <c r="AE3" i="9" s="1"/>
  <c r="BH10" i="9"/>
  <c r="BD10" i="9"/>
  <c r="AL10" i="9"/>
  <c r="AU9" i="9"/>
  <c r="AU8" i="9" s="1"/>
  <c r="AT9" i="9"/>
  <c r="AQ9" i="9"/>
  <c r="AQ8" i="9" s="1"/>
  <c r="AC8" i="9"/>
  <c r="AH5" i="9"/>
  <c r="AG5" i="9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A12" i="8"/>
  <c r="V10" i="8"/>
  <c r="U10" i="8"/>
  <c r="T10" i="8"/>
  <c r="T8" i="8" s="1"/>
  <c r="S10" i="8"/>
  <c r="S8" i="8" s="1"/>
  <c r="R10" i="8"/>
  <c r="Q10" i="8"/>
  <c r="P10" i="8"/>
  <c r="P8" i="8" s="1"/>
  <c r="O10" i="8"/>
  <c r="N10" i="8"/>
  <c r="N8" i="8" s="1"/>
  <c r="M10" i="8"/>
  <c r="M8" i="8" s="1"/>
  <c r="L10" i="8"/>
  <c r="K10" i="8"/>
  <c r="J10" i="8"/>
  <c r="I10" i="8"/>
  <c r="H10" i="8"/>
  <c r="G10" i="8"/>
  <c r="F10" i="8"/>
  <c r="E10" i="8"/>
  <c r="E8" i="8" s="1"/>
  <c r="D10" i="8"/>
  <c r="D8" i="8" s="1"/>
  <c r="C10" i="8"/>
  <c r="AI9" i="8"/>
  <c r="AE9" i="8"/>
  <c r="AB9" i="8"/>
  <c r="AB8" i="8" s="1"/>
  <c r="V9" i="8"/>
  <c r="U9" i="8"/>
  <c r="U8" i="8" s="1"/>
  <c r="T9" i="8"/>
  <c r="S9" i="8"/>
  <c r="R9" i="8"/>
  <c r="Q9" i="8"/>
  <c r="P9" i="8"/>
  <c r="O9" i="8"/>
  <c r="N9" i="8"/>
  <c r="M9" i="8"/>
  <c r="L9" i="8"/>
  <c r="K9" i="8"/>
  <c r="J9" i="8"/>
  <c r="J8" i="8" s="1"/>
  <c r="I9" i="8"/>
  <c r="I8" i="8" s="1"/>
  <c r="H9" i="8"/>
  <c r="H8" i="8" s="1"/>
  <c r="G9" i="8"/>
  <c r="G8" i="8" s="1"/>
  <c r="F9" i="8"/>
  <c r="F8" i="8" s="1"/>
  <c r="E9" i="8"/>
  <c r="D9" i="8"/>
  <c r="C9" i="8"/>
  <c r="V8" i="8"/>
  <c r="R8" i="8"/>
  <c r="Q8" i="8"/>
  <c r="O8" i="8"/>
  <c r="L8" i="8"/>
  <c r="C8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L2" i="8"/>
  <c r="J2" i="8"/>
  <c r="I2" i="8"/>
  <c r="H2" i="8"/>
  <c r="G2" i="8"/>
  <c r="F2" i="8"/>
  <c r="E2" i="8"/>
  <c r="D2" i="8"/>
  <c r="C2" i="8"/>
  <c r="B2" i="8"/>
  <c r="V182" i="7"/>
  <c r="U182" i="7"/>
  <c r="V181" i="7"/>
  <c r="U181" i="7"/>
  <c r="U86" i="7" s="1"/>
  <c r="U166" i="7" s="1"/>
  <c r="V180" i="7"/>
  <c r="U180" i="7"/>
  <c r="V179" i="7"/>
  <c r="U179" i="7"/>
  <c r="V178" i="7"/>
  <c r="U178" i="7"/>
  <c r="V177" i="7"/>
  <c r="U177" i="7"/>
  <c r="V176" i="7"/>
  <c r="U176" i="7"/>
  <c r="V175" i="7"/>
  <c r="U175" i="7"/>
  <c r="V174" i="7"/>
  <c r="U174" i="7"/>
  <c r="V173" i="7"/>
  <c r="V78" i="7" s="1"/>
  <c r="V158" i="7" s="1"/>
  <c r="U173" i="7"/>
  <c r="V172" i="7"/>
  <c r="U172" i="7"/>
  <c r="V171" i="7"/>
  <c r="U171" i="7"/>
  <c r="BH170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AV167" i="7"/>
  <c r="AS167" i="7"/>
  <c r="AT167" i="7" s="1"/>
  <c r="AU167" i="7" s="1"/>
  <c r="AP167" i="7"/>
  <c r="AL167" i="7"/>
  <c r="U160" i="7"/>
  <c r="U155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BH138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BH134" i="7"/>
  <c r="BH102" i="7" s="1"/>
  <c r="BG134" i="7"/>
  <c r="BF134" i="7"/>
  <c r="BE134" i="7"/>
  <c r="BD134" i="7"/>
  <c r="BD102" i="7" s="1"/>
  <c r="BC134" i="7"/>
  <c r="BC102" i="7" s="1"/>
  <c r="BB134" i="7"/>
  <c r="BB102" i="7" s="1"/>
  <c r="BA134" i="7"/>
  <c r="AZ134" i="7"/>
  <c r="AY134" i="7"/>
  <c r="AX134" i="7"/>
  <c r="AW134" i="7"/>
  <c r="AV134" i="7"/>
  <c r="AU134" i="7"/>
  <c r="AT134" i="7"/>
  <c r="AS134" i="7"/>
  <c r="AR134" i="7"/>
  <c r="AR102" i="7" s="1"/>
  <c r="AQ134" i="7"/>
  <c r="AP134" i="7"/>
  <c r="AO134" i="7"/>
  <c r="AO102" i="7" s="1"/>
  <c r="AN134" i="7"/>
  <c r="AM134" i="7"/>
  <c r="AM102" i="7" s="1"/>
  <c r="AL134" i="7"/>
  <c r="AL102" i="7" s="1"/>
  <c r="AK134" i="7"/>
  <c r="AJ134" i="7"/>
  <c r="AI134" i="7"/>
  <c r="AH134" i="7"/>
  <c r="AH102" i="7" s="1"/>
  <c r="AG134" i="7"/>
  <c r="AF134" i="7"/>
  <c r="AF102" i="7" s="1"/>
  <c r="AE134" i="7"/>
  <c r="AD134" i="7"/>
  <c r="BH133" i="7"/>
  <c r="BG133" i="7"/>
  <c r="BF133" i="7"/>
  <c r="BE133" i="7"/>
  <c r="BD133" i="7"/>
  <c r="BC133" i="7"/>
  <c r="BB133" i="7"/>
  <c r="BA133" i="7"/>
  <c r="BA101" i="7" s="1"/>
  <c r="AZ133" i="7"/>
  <c r="AY133" i="7"/>
  <c r="AX133" i="7"/>
  <c r="AX101" i="7" s="1"/>
  <c r="AW133" i="7"/>
  <c r="AV133" i="7"/>
  <c r="AV101" i="7" s="1"/>
  <c r="AU133" i="7"/>
  <c r="AU101" i="7" s="1"/>
  <c r="AT133" i="7"/>
  <c r="AT101" i="7" s="1"/>
  <c r="AS133" i="7"/>
  <c r="AR133" i="7"/>
  <c r="AQ133" i="7"/>
  <c r="AQ101" i="7" s="1"/>
  <c r="AP133" i="7"/>
  <c r="AP101" i="7" s="1"/>
  <c r="AO133" i="7"/>
  <c r="AO101" i="7" s="1"/>
  <c r="AN133" i="7"/>
  <c r="AM133" i="7"/>
  <c r="AL133" i="7"/>
  <c r="AK133" i="7"/>
  <c r="AJ133" i="7"/>
  <c r="AI133" i="7"/>
  <c r="AH133" i="7"/>
  <c r="AG133" i="7"/>
  <c r="AF133" i="7"/>
  <c r="AE133" i="7"/>
  <c r="AE101" i="7" s="1"/>
  <c r="AD133" i="7"/>
  <c r="BH132" i="7"/>
  <c r="BG132" i="7"/>
  <c r="BG100" i="7" s="1"/>
  <c r="BF132" i="7"/>
  <c r="BE132" i="7"/>
  <c r="BE100" i="7" s="1"/>
  <c r="BD132" i="7"/>
  <c r="BD100" i="7" s="1"/>
  <c r="BC132" i="7"/>
  <c r="BB132" i="7"/>
  <c r="BA132" i="7"/>
  <c r="AZ132" i="7"/>
  <c r="AZ100" i="7" s="1"/>
  <c r="AY132" i="7"/>
  <c r="AY100" i="7" s="1"/>
  <c r="AX132" i="7"/>
  <c r="AX100" i="7" s="1"/>
  <c r="AW132" i="7"/>
  <c r="AV132" i="7"/>
  <c r="AU132" i="7"/>
  <c r="AT132" i="7"/>
  <c r="AS132" i="7"/>
  <c r="AR132" i="7"/>
  <c r="AQ132" i="7"/>
  <c r="AP132" i="7"/>
  <c r="AO132" i="7"/>
  <c r="AN132" i="7"/>
  <c r="AN100" i="7" s="1"/>
  <c r="AM132" i="7"/>
  <c r="AL132" i="7"/>
  <c r="AK132" i="7"/>
  <c r="AK100" i="7" s="1"/>
  <c r="AJ132" i="7"/>
  <c r="AI132" i="7"/>
  <c r="AI100" i="7" s="1"/>
  <c r="AH132" i="7"/>
  <c r="AH100" i="7" s="1"/>
  <c r="AG132" i="7"/>
  <c r="AF132" i="7"/>
  <c r="AE132" i="7"/>
  <c r="AD132" i="7"/>
  <c r="AD100" i="7" s="1"/>
  <c r="BH131" i="7"/>
  <c r="BH99" i="7" s="1"/>
  <c r="BG131" i="7"/>
  <c r="BG99" i="7" s="1"/>
  <c r="BF131" i="7"/>
  <c r="BE131" i="7"/>
  <c r="BD131" i="7"/>
  <c r="BC131" i="7"/>
  <c r="BB131" i="7"/>
  <c r="BA131" i="7"/>
  <c r="AZ131" i="7"/>
  <c r="AY131" i="7"/>
  <c r="AX131" i="7"/>
  <c r="AW131" i="7"/>
  <c r="AW99" i="7" s="1"/>
  <c r="AV131" i="7"/>
  <c r="AU131" i="7"/>
  <c r="AT131" i="7"/>
  <c r="AT99" i="7" s="1"/>
  <c r="AS131" i="7"/>
  <c r="AR131" i="7"/>
  <c r="AR99" i="7" s="1"/>
  <c r="AQ131" i="7"/>
  <c r="AQ99" i="7" s="1"/>
  <c r="AP131" i="7"/>
  <c r="AP99" i="7" s="1"/>
  <c r="AO131" i="7"/>
  <c r="AN131" i="7"/>
  <c r="AM131" i="7"/>
  <c r="AM99" i="7" s="1"/>
  <c r="AL131" i="7"/>
  <c r="AL99" i="7" s="1"/>
  <c r="AK131" i="7"/>
  <c r="AK99" i="7" s="1"/>
  <c r="AJ131" i="7"/>
  <c r="AI131" i="7"/>
  <c r="AH131" i="7"/>
  <c r="AG131" i="7"/>
  <c r="AF131" i="7"/>
  <c r="AE131" i="7"/>
  <c r="AD131" i="7"/>
  <c r="BH130" i="7"/>
  <c r="BG130" i="7"/>
  <c r="BF130" i="7"/>
  <c r="BF98" i="7" s="1"/>
  <c r="BE130" i="7"/>
  <c r="BD130" i="7"/>
  <c r="BC130" i="7"/>
  <c r="BC98" i="7" s="1"/>
  <c r="BB130" i="7"/>
  <c r="BA130" i="7"/>
  <c r="BA98" i="7" s="1"/>
  <c r="AZ130" i="7"/>
  <c r="AZ98" i="7" s="1"/>
  <c r="AY130" i="7"/>
  <c r="AX130" i="7"/>
  <c r="AW130" i="7"/>
  <c r="AV130" i="7"/>
  <c r="AV98" i="7" s="1"/>
  <c r="AU130" i="7"/>
  <c r="AU98" i="7" s="1"/>
  <c r="AT130" i="7"/>
  <c r="AS130" i="7"/>
  <c r="AR130" i="7"/>
  <c r="AQ130" i="7"/>
  <c r="AP130" i="7"/>
  <c r="AO130" i="7"/>
  <c r="AN130" i="7"/>
  <c r="AM130" i="7"/>
  <c r="AL130" i="7"/>
  <c r="AK130" i="7"/>
  <c r="AJ130" i="7"/>
  <c r="AJ98" i="7" s="1"/>
  <c r="AI130" i="7"/>
  <c r="AH130" i="7"/>
  <c r="AG130" i="7"/>
  <c r="AG98" i="7" s="1"/>
  <c r="AF130" i="7"/>
  <c r="AE130" i="7"/>
  <c r="AE98" i="7" s="1"/>
  <c r="AD130" i="7"/>
  <c r="AD98" i="7" s="1"/>
  <c r="BH129" i="7"/>
  <c r="BH97" i="7" s="1"/>
  <c r="BG129" i="7"/>
  <c r="BF129" i="7"/>
  <c r="BE129" i="7"/>
  <c r="BE97" i="7" s="1"/>
  <c r="BD129" i="7"/>
  <c r="BC129" i="7"/>
  <c r="BC97" i="7" s="1"/>
  <c r="BB129" i="7"/>
  <c r="BA129" i="7"/>
  <c r="AZ129" i="7"/>
  <c r="AY129" i="7"/>
  <c r="AX129" i="7"/>
  <c r="AW129" i="7"/>
  <c r="AV129" i="7"/>
  <c r="AU129" i="7"/>
  <c r="AT129" i="7"/>
  <c r="AS129" i="7"/>
  <c r="AS97" i="7" s="1"/>
  <c r="AR129" i="7"/>
  <c r="AQ129" i="7"/>
  <c r="AP129" i="7"/>
  <c r="AP97" i="7" s="1"/>
  <c r="AO129" i="7"/>
  <c r="AN129" i="7"/>
  <c r="AN97" i="7" s="1"/>
  <c r="AM129" i="7"/>
  <c r="AM97" i="7" s="1"/>
  <c r="AL129" i="7"/>
  <c r="AL135" i="7" s="1"/>
  <c r="AL10" i="7" s="1"/>
  <c r="AL10" i="8" s="1"/>
  <c r="AK129" i="7"/>
  <c r="AJ129" i="7"/>
  <c r="AI129" i="7"/>
  <c r="AI97" i="7" s="1"/>
  <c r="AH129" i="7"/>
  <c r="AH97" i="7" s="1"/>
  <c r="AG129" i="7"/>
  <c r="AG97" i="7" s="1"/>
  <c r="AF129" i="7"/>
  <c r="AE129" i="7"/>
  <c r="AD129" i="7"/>
  <c r="BH128" i="7"/>
  <c r="BG128" i="7"/>
  <c r="BF128" i="7"/>
  <c r="BE128" i="7"/>
  <c r="BD128" i="7"/>
  <c r="BC128" i="7"/>
  <c r="BB128" i="7"/>
  <c r="BB96" i="7" s="1"/>
  <c r="BA128" i="7"/>
  <c r="AZ128" i="7"/>
  <c r="AY128" i="7"/>
  <c r="AY96" i="7" s="1"/>
  <c r="AX128" i="7"/>
  <c r="AW128" i="7"/>
  <c r="AW96" i="7" s="1"/>
  <c r="AV128" i="7"/>
  <c r="AV96" i="7" s="1"/>
  <c r="AU128" i="7"/>
  <c r="AT128" i="7"/>
  <c r="AS128" i="7"/>
  <c r="AR128" i="7"/>
  <c r="AR96" i="7" s="1"/>
  <c r="AQ128" i="7"/>
  <c r="AQ96" i="7" s="1"/>
  <c r="AP128" i="7"/>
  <c r="AP96" i="7" s="1"/>
  <c r="AO128" i="7"/>
  <c r="AN128" i="7"/>
  <c r="AM128" i="7"/>
  <c r="AL128" i="7"/>
  <c r="AK128" i="7"/>
  <c r="AJ128" i="7"/>
  <c r="AI128" i="7"/>
  <c r="AH128" i="7"/>
  <c r="AG128" i="7"/>
  <c r="AF128" i="7"/>
  <c r="AF96" i="7" s="1"/>
  <c r="AE128" i="7"/>
  <c r="AD128" i="7"/>
  <c r="BH127" i="7"/>
  <c r="BH95" i="7" s="1"/>
  <c r="BG127" i="7"/>
  <c r="BF127" i="7"/>
  <c r="BF95" i="7" s="1"/>
  <c r="BE127" i="7"/>
  <c r="BE95" i="7" s="1"/>
  <c r="BD127" i="7"/>
  <c r="BD95" i="7" s="1"/>
  <c r="BC127" i="7"/>
  <c r="BB127" i="7"/>
  <c r="BA127" i="7"/>
  <c r="BA95" i="7" s="1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O95" i="7" s="1"/>
  <c r="AN127" i="7"/>
  <c r="AM127" i="7"/>
  <c r="AL127" i="7"/>
  <c r="AL95" i="7" s="1"/>
  <c r="AK127" i="7"/>
  <c r="AJ127" i="7"/>
  <c r="AJ95" i="7" s="1"/>
  <c r="AI127" i="7"/>
  <c r="AI95" i="7" s="1"/>
  <c r="AH127" i="7"/>
  <c r="AG127" i="7"/>
  <c r="AF127" i="7"/>
  <c r="AE127" i="7"/>
  <c r="AE95" i="7" s="1"/>
  <c r="AD127" i="7"/>
  <c r="AD95" i="7" s="1"/>
  <c r="BH126" i="7"/>
  <c r="BH94" i="7" s="1"/>
  <c r="BG126" i="7"/>
  <c r="BF126" i="7"/>
  <c r="BE126" i="7"/>
  <c r="BD126" i="7"/>
  <c r="BC126" i="7"/>
  <c r="BB126" i="7"/>
  <c r="BA126" i="7"/>
  <c r="AZ126" i="7"/>
  <c r="AY126" i="7"/>
  <c r="AX126" i="7"/>
  <c r="AX94" i="7" s="1"/>
  <c r="AW126" i="7"/>
  <c r="AV126" i="7"/>
  <c r="AU126" i="7"/>
  <c r="AU94" i="7" s="1"/>
  <c r="AT126" i="7"/>
  <c r="AS126" i="7"/>
  <c r="AS94" i="7" s="1"/>
  <c r="AR126" i="7"/>
  <c r="AR94" i="7" s="1"/>
  <c r="AQ126" i="7"/>
  <c r="AP126" i="7"/>
  <c r="AO126" i="7"/>
  <c r="AN126" i="7"/>
  <c r="AN94" i="7" s="1"/>
  <c r="AM126" i="7"/>
  <c r="AL126" i="7"/>
  <c r="AL94" i="7" s="1"/>
  <c r="AK126" i="7"/>
  <c r="AK94" i="7" s="1"/>
  <c r="AJ126" i="7"/>
  <c r="AI126" i="7"/>
  <c r="AH126" i="7"/>
  <c r="AG126" i="7"/>
  <c r="AF126" i="7"/>
  <c r="AE126" i="7"/>
  <c r="AD126" i="7"/>
  <c r="BH125" i="7"/>
  <c r="BG125" i="7"/>
  <c r="BG93" i="7" s="1"/>
  <c r="BF125" i="7"/>
  <c r="BE125" i="7"/>
  <c r="BD125" i="7"/>
  <c r="BD93" i="7" s="1"/>
  <c r="BC125" i="7"/>
  <c r="BB125" i="7"/>
  <c r="BB93" i="7" s="1"/>
  <c r="BA125" i="7"/>
  <c r="BA93" i="7" s="1"/>
  <c r="AZ125" i="7"/>
  <c r="AZ135" i="7" s="1"/>
  <c r="AZ10" i="7" s="1"/>
  <c r="AY125" i="7"/>
  <c r="AX125" i="7"/>
  <c r="AW125" i="7"/>
  <c r="AW93" i="7" s="1"/>
  <c r="AV125" i="7"/>
  <c r="AV93" i="7" s="1"/>
  <c r="AU125" i="7"/>
  <c r="AT125" i="7"/>
  <c r="AT93" i="7" s="1"/>
  <c r="AS125" i="7"/>
  <c r="AS93" i="7" s="1"/>
  <c r="AR125" i="7"/>
  <c r="AQ125" i="7"/>
  <c r="AP125" i="7"/>
  <c r="AO125" i="7"/>
  <c r="AN125" i="7"/>
  <c r="AM125" i="7"/>
  <c r="AL125" i="7"/>
  <c r="AK125" i="7"/>
  <c r="AK93" i="7" s="1"/>
  <c r="AJ125" i="7"/>
  <c r="AI125" i="7"/>
  <c r="AH125" i="7"/>
  <c r="AH93" i="7" s="1"/>
  <c r="AG125" i="7"/>
  <c r="AF125" i="7"/>
  <c r="AF93" i="7" s="1"/>
  <c r="AE125" i="7"/>
  <c r="AE93" i="7" s="1"/>
  <c r="AD125" i="7"/>
  <c r="AD93" i="7" s="1"/>
  <c r="BH124" i="7"/>
  <c r="BH135" i="7" s="1"/>
  <c r="BH10" i="7" s="1"/>
  <c r="BG124" i="7"/>
  <c r="BF124" i="7"/>
  <c r="BF92" i="7" s="1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T92" i="7" s="1"/>
  <c r="AS124" i="7"/>
  <c r="AR124" i="7"/>
  <c r="AQ124" i="7"/>
  <c r="AQ92" i="7" s="1"/>
  <c r="AP124" i="7"/>
  <c r="AO124" i="7"/>
  <c r="AO92" i="7" s="1"/>
  <c r="AN124" i="7"/>
  <c r="AN92" i="7" s="1"/>
  <c r="AM124" i="7"/>
  <c r="AM135" i="7" s="1"/>
  <c r="AM10" i="7" s="1"/>
  <c r="AM10" i="8" s="1"/>
  <c r="AL124" i="7"/>
  <c r="AK124" i="7"/>
  <c r="AJ124" i="7"/>
  <c r="AJ92" i="7" s="1"/>
  <c r="AI124" i="7"/>
  <c r="AH124" i="7"/>
  <c r="AG124" i="7"/>
  <c r="AF124" i="7"/>
  <c r="AE124" i="7"/>
  <c r="AD124" i="7"/>
  <c r="BH123" i="7"/>
  <c r="BG123" i="7"/>
  <c r="BF123" i="7"/>
  <c r="BE123" i="7"/>
  <c r="BD123" i="7"/>
  <c r="BC123" i="7"/>
  <c r="BC91" i="7" s="1"/>
  <c r="BB123" i="7"/>
  <c r="BA123" i="7"/>
  <c r="AZ123" i="7"/>
  <c r="AZ91" i="7" s="1"/>
  <c r="AY123" i="7"/>
  <c r="AX123" i="7"/>
  <c r="AX91" i="7" s="1"/>
  <c r="AW123" i="7"/>
  <c r="AV123" i="7"/>
  <c r="AV135" i="7" s="1"/>
  <c r="AV10" i="7" s="1"/>
  <c r="AV10" i="8" s="1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G91" i="7" s="1"/>
  <c r="AF123" i="7"/>
  <c r="AE123" i="7"/>
  <c r="AD123" i="7"/>
  <c r="AD91" i="7" s="1"/>
  <c r="BH122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BH118" i="7"/>
  <c r="BG118" i="7"/>
  <c r="BF118" i="7"/>
  <c r="BF102" i="7" s="1"/>
  <c r="BE118" i="7"/>
  <c r="BD118" i="7"/>
  <c r="BC118" i="7"/>
  <c r="BB118" i="7"/>
  <c r="BA118" i="7"/>
  <c r="AZ118" i="7"/>
  <c r="AY118" i="7"/>
  <c r="AX118" i="7"/>
  <c r="AW118" i="7"/>
  <c r="AV118" i="7"/>
  <c r="AV102" i="7" s="1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J102" i="7" s="1"/>
  <c r="AI118" i="7"/>
  <c r="AH118" i="7"/>
  <c r="AG118" i="7"/>
  <c r="AF118" i="7"/>
  <c r="AE118" i="7"/>
  <c r="AD118" i="7"/>
  <c r="AD102" i="7" s="1"/>
  <c r="BH117" i="7"/>
  <c r="BH101" i="7" s="1"/>
  <c r="BG117" i="7"/>
  <c r="BF117" i="7"/>
  <c r="BE117" i="7"/>
  <c r="BE101" i="7" s="1"/>
  <c r="BD117" i="7"/>
  <c r="BD101" i="7" s="1"/>
  <c r="BC117" i="7"/>
  <c r="BC101" i="7" s="1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I101" i="7" s="1"/>
  <c r="AH117" i="7"/>
  <c r="AH101" i="7" s="1"/>
  <c r="AG117" i="7"/>
  <c r="AG101" i="7" s="1"/>
  <c r="AF117" i="7"/>
  <c r="AE117" i="7"/>
  <c r="AD117" i="7"/>
  <c r="BH116" i="7"/>
  <c r="BG116" i="7"/>
  <c r="BF116" i="7"/>
  <c r="BE116" i="7"/>
  <c r="BD116" i="7"/>
  <c r="BC116" i="7"/>
  <c r="BB116" i="7"/>
  <c r="BB100" i="7" s="1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F100" i="7" s="1"/>
  <c r="AE116" i="7"/>
  <c r="AD116" i="7"/>
  <c r="BH115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BH114" i="7"/>
  <c r="BH98" i="7" s="1"/>
  <c r="BG114" i="7"/>
  <c r="BF114" i="7"/>
  <c r="BE114" i="7"/>
  <c r="BD114" i="7"/>
  <c r="BC114" i="7"/>
  <c r="BB114" i="7"/>
  <c r="BA114" i="7"/>
  <c r="AZ114" i="7"/>
  <c r="AY114" i="7"/>
  <c r="AX114" i="7"/>
  <c r="AX98" i="7" s="1"/>
  <c r="AW114" i="7"/>
  <c r="AV114" i="7"/>
  <c r="AU114" i="7"/>
  <c r="AT114" i="7"/>
  <c r="AS114" i="7"/>
  <c r="AR114" i="7"/>
  <c r="AQ114" i="7"/>
  <c r="AP114" i="7"/>
  <c r="AP98" i="7" s="1"/>
  <c r="AO114" i="7"/>
  <c r="AN114" i="7"/>
  <c r="AN98" i="7" s="1"/>
  <c r="AM114" i="7"/>
  <c r="AM98" i="7" s="1"/>
  <c r="AL114" i="7"/>
  <c r="AL98" i="7" s="1"/>
  <c r="AK114" i="7"/>
  <c r="AJ114" i="7"/>
  <c r="AI114" i="7"/>
  <c r="AH114" i="7"/>
  <c r="AG114" i="7"/>
  <c r="AF114" i="7"/>
  <c r="AE114" i="7"/>
  <c r="AD114" i="7"/>
  <c r="BH113" i="7"/>
  <c r="BG113" i="7"/>
  <c r="BG97" i="7" s="1"/>
  <c r="BF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K113" i="7"/>
  <c r="AJ113" i="7"/>
  <c r="AI113" i="7"/>
  <c r="AH113" i="7"/>
  <c r="AG113" i="7"/>
  <c r="AF113" i="7"/>
  <c r="AE113" i="7"/>
  <c r="AE97" i="7" s="1"/>
  <c r="AD113" i="7"/>
  <c r="BH112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N96" i="7" s="1"/>
  <c r="AM112" i="7"/>
  <c r="AL112" i="7"/>
  <c r="AK112" i="7"/>
  <c r="AJ112" i="7"/>
  <c r="AI112" i="7"/>
  <c r="AI96" i="7" s="1"/>
  <c r="AH112" i="7"/>
  <c r="AH96" i="7" s="1"/>
  <c r="AG112" i="7"/>
  <c r="AF112" i="7"/>
  <c r="AE112" i="7"/>
  <c r="AD112" i="7"/>
  <c r="BH111" i="7"/>
  <c r="BG111" i="7"/>
  <c r="BF111" i="7"/>
  <c r="BE111" i="7"/>
  <c r="BD111" i="7"/>
  <c r="BC111" i="7"/>
  <c r="BC95" i="7" s="1"/>
  <c r="BB111" i="7"/>
  <c r="BA111" i="7"/>
  <c r="AZ111" i="7"/>
  <c r="AY111" i="7"/>
  <c r="AX111" i="7"/>
  <c r="AW111" i="7"/>
  <c r="AW95" i="7" s="1"/>
  <c r="AV111" i="7"/>
  <c r="AV95" i="7" s="1"/>
  <c r="AU111" i="7"/>
  <c r="AU95" i="7" s="1"/>
  <c r="AT111" i="7"/>
  <c r="AS111" i="7"/>
  <c r="AS95" i="7" s="1"/>
  <c r="AR111" i="7"/>
  <c r="AR95" i="7" s="1"/>
  <c r="AQ111" i="7"/>
  <c r="AQ95" i="7" s="1"/>
  <c r="AP111" i="7"/>
  <c r="AO111" i="7"/>
  <c r="AN111" i="7"/>
  <c r="AM111" i="7"/>
  <c r="AL111" i="7"/>
  <c r="AK111" i="7"/>
  <c r="AJ111" i="7"/>
  <c r="AI111" i="7"/>
  <c r="AH111" i="7"/>
  <c r="AG111" i="7"/>
  <c r="AG95" i="7" s="1"/>
  <c r="AF111" i="7"/>
  <c r="AE111" i="7"/>
  <c r="AD111" i="7"/>
  <c r="BH110" i="7"/>
  <c r="BG110" i="7"/>
  <c r="BF110" i="7"/>
  <c r="BE110" i="7"/>
  <c r="BD110" i="7"/>
  <c r="BC110" i="7"/>
  <c r="BB110" i="7"/>
  <c r="BA110" i="7"/>
  <c r="BA94" i="7" s="1"/>
  <c r="AZ110" i="7"/>
  <c r="AZ94" i="7" s="1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D94" i="7" s="1"/>
  <c r="BH109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R119" i="7" s="1"/>
  <c r="AR9" i="7" s="1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BH108" i="7"/>
  <c r="BG108" i="7"/>
  <c r="BF108" i="7"/>
  <c r="BE108" i="7"/>
  <c r="BD108" i="7"/>
  <c r="BC108" i="7"/>
  <c r="BB108" i="7"/>
  <c r="BB92" i="7" s="1"/>
  <c r="BA108" i="7"/>
  <c r="AZ108" i="7"/>
  <c r="AY108" i="7"/>
  <c r="AX108" i="7"/>
  <c r="AW108" i="7"/>
  <c r="AV108" i="7"/>
  <c r="AV92" i="7" s="1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BH107" i="7"/>
  <c r="BG107" i="7"/>
  <c r="BF107" i="7"/>
  <c r="BE107" i="7"/>
  <c r="BD107" i="7"/>
  <c r="BC107" i="7"/>
  <c r="BB107" i="7"/>
  <c r="BA107" i="7"/>
  <c r="BA119" i="7" s="1"/>
  <c r="AZ107" i="7"/>
  <c r="AY107" i="7"/>
  <c r="AX107" i="7"/>
  <c r="AW107" i="7"/>
  <c r="AW119" i="7" s="1"/>
  <c r="AW9" i="7" s="1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I119" i="7" s="1"/>
  <c r="AH107" i="7"/>
  <c r="AG107" i="7"/>
  <c r="AF107" i="7"/>
  <c r="AE107" i="7"/>
  <c r="AE119" i="7" s="1"/>
  <c r="AD107" i="7"/>
  <c r="BH106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BE102" i="7"/>
  <c r="BA102" i="7"/>
  <c r="AZ102" i="7"/>
  <c r="AY102" i="7"/>
  <c r="AX102" i="7"/>
  <c r="AW102" i="7"/>
  <c r="AU102" i="7"/>
  <c r="AT102" i="7"/>
  <c r="AS102" i="7"/>
  <c r="AQ102" i="7"/>
  <c r="AP102" i="7"/>
  <c r="AN102" i="7"/>
  <c r="AI102" i="7"/>
  <c r="AG102" i="7"/>
  <c r="AE102" i="7"/>
  <c r="BG101" i="7"/>
  <c r="BF101" i="7"/>
  <c r="BB101" i="7"/>
  <c r="AZ101" i="7"/>
  <c r="AY101" i="7"/>
  <c r="AW101" i="7"/>
  <c r="AR101" i="7"/>
  <c r="AN101" i="7"/>
  <c r="AM101" i="7"/>
  <c r="AL101" i="7"/>
  <c r="AK101" i="7"/>
  <c r="AJ101" i="7"/>
  <c r="AF101" i="7"/>
  <c r="AD101" i="7"/>
  <c r="BH100" i="7"/>
  <c r="BF100" i="7"/>
  <c r="BA100" i="7"/>
  <c r="AW100" i="7"/>
  <c r="AV100" i="7"/>
  <c r="AU100" i="7"/>
  <c r="AT100" i="7"/>
  <c r="AS100" i="7"/>
  <c r="AR100" i="7"/>
  <c r="AQ100" i="7"/>
  <c r="AP100" i="7"/>
  <c r="AO100" i="7"/>
  <c r="AM100" i="7"/>
  <c r="AL100" i="7"/>
  <c r="AJ100" i="7"/>
  <c r="AE100" i="7"/>
  <c r="BF99" i="7"/>
  <c r="BE99" i="7"/>
  <c r="BD99" i="7"/>
  <c r="BC99" i="7"/>
  <c r="BB99" i="7"/>
  <c r="BA99" i="7"/>
  <c r="AZ99" i="7"/>
  <c r="AY99" i="7"/>
  <c r="AX99" i="7"/>
  <c r="AV99" i="7"/>
  <c r="AU99" i="7"/>
  <c r="AS99" i="7"/>
  <c r="AN99" i="7"/>
  <c r="AJ99" i="7"/>
  <c r="AI99" i="7"/>
  <c r="AH99" i="7"/>
  <c r="AG99" i="7"/>
  <c r="AF99" i="7"/>
  <c r="AE99" i="7"/>
  <c r="AD99" i="7"/>
  <c r="BG98" i="7"/>
  <c r="BE98" i="7"/>
  <c r="BD98" i="7"/>
  <c r="BB98" i="7"/>
  <c r="AW98" i="7"/>
  <c r="AS98" i="7"/>
  <c r="AR98" i="7"/>
  <c r="AQ98" i="7"/>
  <c r="AO98" i="7"/>
  <c r="AK98" i="7"/>
  <c r="AI98" i="7"/>
  <c r="AH98" i="7"/>
  <c r="AF98" i="7"/>
  <c r="BF97" i="7"/>
  <c r="BD97" i="7"/>
  <c r="BB97" i="7"/>
  <c r="BA97" i="7"/>
  <c r="AZ97" i="7"/>
  <c r="AY97" i="7"/>
  <c r="AX97" i="7"/>
  <c r="AW97" i="7"/>
  <c r="AV97" i="7"/>
  <c r="AU97" i="7"/>
  <c r="AT97" i="7"/>
  <c r="AR97" i="7"/>
  <c r="AQ97" i="7"/>
  <c r="AO97" i="7"/>
  <c r="AJ97" i="7"/>
  <c r="AF97" i="7"/>
  <c r="AD97" i="7"/>
  <c r="BH96" i="7"/>
  <c r="BG96" i="7"/>
  <c r="BF96" i="7"/>
  <c r="BE96" i="7"/>
  <c r="BD96" i="7"/>
  <c r="BC96" i="7"/>
  <c r="BA96" i="7"/>
  <c r="AZ96" i="7"/>
  <c r="AX96" i="7"/>
  <c r="AS96" i="7"/>
  <c r="AO96" i="7"/>
  <c r="AM96" i="7"/>
  <c r="AL96" i="7"/>
  <c r="AK96" i="7"/>
  <c r="AJ96" i="7"/>
  <c r="AG96" i="7"/>
  <c r="AE96" i="7"/>
  <c r="AD96" i="7"/>
  <c r="BG95" i="7"/>
  <c r="BB95" i="7"/>
  <c r="AZ95" i="7"/>
  <c r="AY95" i="7"/>
  <c r="AX95" i="7"/>
  <c r="AT95" i="7"/>
  <c r="AP95" i="7"/>
  <c r="AN95" i="7"/>
  <c r="AM95" i="7"/>
  <c r="AK95" i="7"/>
  <c r="AF95" i="7"/>
  <c r="BG94" i="7"/>
  <c r="BF94" i="7"/>
  <c r="BE94" i="7"/>
  <c r="BD94" i="7"/>
  <c r="BC94" i="7"/>
  <c r="BB94" i="7"/>
  <c r="AY94" i="7"/>
  <c r="AW94" i="7"/>
  <c r="AV94" i="7"/>
  <c r="AT94" i="7"/>
  <c r="AO94" i="7"/>
  <c r="AM94" i="7"/>
  <c r="AJ94" i="7"/>
  <c r="AI94" i="7"/>
  <c r="AH94" i="7"/>
  <c r="AG94" i="7"/>
  <c r="AF94" i="7"/>
  <c r="AE94" i="7"/>
  <c r="BH93" i="7"/>
  <c r="BF93" i="7"/>
  <c r="BE93" i="7"/>
  <c r="BC93" i="7"/>
  <c r="AX93" i="7"/>
  <c r="AR93" i="7"/>
  <c r="AQ93" i="7"/>
  <c r="AP93" i="7"/>
  <c r="AO93" i="7"/>
  <c r="AN93" i="7"/>
  <c r="AM93" i="7"/>
  <c r="AL93" i="7"/>
  <c r="AJ93" i="7"/>
  <c r="AI93" i="7"/>
  <c r="AG93" i="7"/>
  <c r="BG92" i="7"/>
  <c r="BE92" i="7"/>
  <c r="BA92" i="7"/>
  <c r="AZ92" i="7"/>
  <c r="AY92" i="7"/>
  <c r="AW92" i="7"/>
  <c r="AU92" i="7"/>
  <c r="AS92" i="7"/>
  <c r="AR92" i="7"/>
  <c r="AP92" i="7"/>
  <c r="AK92" i="7"/>
  <c r="AG92" i="7"/>
  <c r="AF92" i="7"/>
  <c r="AE92" i="7"/>
  <c r="AD92" i="7"/>
  <c r="BH91" i="7"/>
  <c r="BD91" i="7"/>
  <c r="BB91" i="7"/>
  <c r="BA91" i="7"/>
  <c r="AY91" i="7"/>
  <c r="AT91" i="7"/>
  <c r="AP91" i="7"/>
  <c r="AO91" i="7"/>
  <c r="AN91" i="7"/>
  <c r="AM91" i="7"/>
  <c r="AL91" i="7"/>
  <c r="AK91" i="7"/>
  <c r="AJ91" i="7"/>
  <c r="AI91" i="7"/>
  <c r="AH91" i="7"/>
  <c r="AF91" i="7"/>
  <c r="AE91" i="7"/>
  <c r="BH90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V83" i="7"/>
  <c r="V163" i="7" s="1"/>
  <c r="U81" i="7"/>
  <c r="U161" i="7" s="1"/>
  <c r="U80" i="7"/>
  <c r="U77" i="7"/>
  <c r="U76" i="7"/>
  <c r="U156" i="7" s="1"/>
  <c r="BH74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BH71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B71" i="7"/>
  <c r="AB13" i="7" s="1"/>
  <c r="AB12" i="8" s="1"/>
  <c r="AA71" i="7"/>
  <c r="AA13" i="7" s="1"/>
  <c r="X71" i="7"/>
  <c r="X13" i="7" s="1"/>
  <c r="X12" i="8" s="1"/>
  <c r="W71" i="7"/>
  <c r="W13" i="7" s="1"/>
  <c r="W12" i="8" s="1"/>
  <c r="V71" i="7"/>
  <c r="V13" i="7" s="1"/>
  <c r="V12" i="8" s="1"/>
  <c r="M71" i="7"/>
  <c r="M13" i="7" s="1"/>
  <c r="M12" i="8" s="1"/>
  <c r="I71" i="7"/>
  <c r="I13" i="7" s="1"/>
  <c r="I12" i="8" s="1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C71" i="7" s="1"/>
  <c r="C13" i="7" s="1"/>
  <c r="C12" i="8" s="1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U83" i="7" s="1"/>
  <c r="U163" i="7" s="1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L71" i="7" s="1"/>
  <c r="L13" i="7" s="1"/>
  <c r="L12" i="8" s="1"/>
  <c r="K66" i="7"/>
  <c r="J66" i="7"/>
  <c r="I66" i="7"/>
  <c r="H66" i="7"/>
  <c r="G66" i="7"/>
  <c r="F66" i="7"/>
  <c r="E66" i="7"/>
  <c r="D66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V81" i="7" s="1"/>
  <c r="V161" i="7" s="1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AH64" i="7"/>
  <c r="AG64" i="7"/>
  <c r="AF64" i="7"/>
  <c r="AE64" i="7"/>
  <c r="AD64" i="7"/>
  <c r="AC64" i="7"/>
  <c r="AB64" i="7"/>
  <c r="AA64" i="7"/>
  <c r="Z64" i="7"/>
  <c r="Z71" i="7" s="1"/>
  <c r="Z13" i="7" s="1"/>
  <c r="Z12" i="8" s="1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AH62" i="7"/>
  <c r="AG62" i="7"/>
  <c r="AF62" i="7"/>
  <c r="AE62" i="7"/>
  <c r="AD62" i="7"/>
  <c r="AC62" i="7"/>
  <c r="AB62" i="7"/>
  <c r="AA62" i="7"/>
  <c r="Z62" i="7"/>
  <c r="Y62" i="7"/>
  <c r="Y71" i="7" s="1"/>
  <c r="Y13" i="7" s="1"/>
  <c r="Y12" i="8" s="1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V76" i="7" s="1"/>
  <c r="V156" i="7" s="1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W55" i="7"/>
  <c r="U55" i="7"/>
  <c r="T55" i="7"/>
  <c r="T5" i="7" s="1"/>
  <c r="T5" i="8" s="1"/>
  <c r="S55" i="7"/>
  <c r="R55" i="7"/>
  <c r="R5" i="7" s="1"/>
  <c r="R5" i="8" s="1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D55" i="7" s="1"/>
  <c r="D5" i="7" s="1"/>
  <c r="D5" i="8" s="1"/>
  <c r="D6" i="8" s="1"/>
  <c r="D13" i="8" s="1"/>
  <c r="C54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V85" i="7" s="1"/>
  <c r="V165" i="7" s="1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C55" i="7" s="1"/>
  <c r="C5" i="7" s="1"/>
  <c r="C5" i="8" s="1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V82" i="7" s="1"/>
  <c r="V162" i="7" s="1"/>
  <c r="U50" i="7"/>
  <c r="U82" i="7" s="1"/>
  <c r="U162" i="7" s="1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V80" i="7" s="1"/>
  <c r="V160" i="7" s="1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V77" i="7" s="1"/>
  <c r="V157" i="7" s="1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AH44" i="7"/>
  <c r="AG44" i="7"/>
  <c r="AF44" i="7"/>
  <c r="AE44" i="7"/>
  <c r="AD44" i="7"/>
  <c r="AC44" i="7"/>
  <c r="AB44" i="7"/>
  <c r="AA44" i="7"/>
  <c r="Z44" i="7"/>
  <c r="Y44" i="7"/>
  <c r="X44" i="7"/>
  <c r="X55" i="7" s="1"/>
  <c r="X5" i="7" s="1"/>
  <c r="X5" i="8" s="1"/>
  <c r="W44" i="7"/>
  <c r="V44" i="7"/>
  <c r="U44" i="7"/>
  <c r="T44" i="7"/>
  <c r="S44" i="7"/>
  <c r="R44" i="7"/>
  <c r="Q44" i="7"/>
  <c r="Q55" i="7" s="1"/>
  <c r="Q5" i="7" s="1"/>
  <c r="Q5" i="8" s="1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U75" i="7" s="1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X39" i="7"/>
  <c r="X36" i="7"/>
  <c r="X180" i="7" s="1"/>
  <c r="X35" i="7"/>
  <c r="X179" i="7" s="1"/>
  <c r="X84" i="7" s="1"/>
  <c r="X164" i="7" s="1"/>
  <c r="X34" i="7"/>
  <c r="X178" i="7" s="1"/>
  <c r="X83" i="7" s="1"/>
  <c r="X163" i="7" s="1"/>
  <c r="X33" i="7"/>
  <c r="X177" i="7" s="1"/>
  <c r="X82" i="7" s="1"/>
  <c r="X162" i="7" s="1"/>
  <c r="X32" i="7"/>
  <c r="X176" i="7" s="1"/>
  <c r="X29" i="7"/>
  <c r="X173" i="7" s="1"/>
  <c r="X28" i="7"/>
  <c r="X172" i="7" s="1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H15" i="7"/>
  <c r="AH14" i="8" s="1"/>
  <c r="AG15" i="7"/>
  <c r="AG14" i="8" s="1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AC10" i="7"/>
  <c r="AC10" i="8" s="1"/>
  <c r="AB10" i="7"/>
  <c r="AB10" i="8" s="1"/>
  <c r="AA10" i="7"/>
  <c r="AA10" i="8" s="1"/>
  <c r="Z10" i="7"/>
  <c r="Z10" i="8" s="1"/>
  <c r="Y10" i="7"/>
  <c r="Y10" i="8" s="1"/>
  <c r="X10" i="7"/>
  <c r="W10" i="7"/>
  <c r="BA9" i="7"/>
  <c r="AI9" i="7"/>
  <c r="AE9" i="7"/>
  <c r="AC9" i="7"/>
  <c r="AC9" i="8" s="1"/>
  <c r="AC8" i="8" s="1"/>
  <c r="AB9" i="7"/>
  <c r="AA9" i="7"/>
  <c r="Z9" i="7"/>
  <c r="Z9" i="8" s="1"/>
  <c r="Y9" i="7"/>
  <c r="Y9" i="8" s="1"/>
  <c r="X9" i="7"/>
  <c r="X9" i="8" s="1"/>
  <c r="W9" i="7"/>
  <c r="W9" i="8" s="1"/>
  <c r="AB8" i="7"/>
  <c r="Z8" i="7"/>
  <c r="Y8" i="7"/>
  <c r="W5" i="7"/>
  <c r="W5" i="8" s="1"/>
  <c r="U5" i="7"/>
  <c r="U5" i="8" s="1"/>
  <c r="S5" i="7"/>
  <c r="S5" i="8" s="1"/>
  <c r="S6" i="8" s="1"/>
  <c r="S13" i="8" s="1"/>
  <c r="Y4" i="7"/>
  <c r="X4" i="7"/>
  <c r="X4" i="8" s="1"/>
  <c r="W4" i="7"/>
  <c r="AI3" i="7"/>
  <c r="AI3" i="8" s="1"/>
  <c r="W3" i="7"/>
  <c r="W3" i="8" s="1"/>
  <c r="BH343" i="6"/>
  <c r="BG343" i="6"/>
  <c r="BF343" i="6"/>
  <c r="BE343" i="6"/>
  <c r="BD343" i="6"/>
  <c r="BC343" i="6"/>
  <c r="BB343" i="6"/>
  <c r="BA343" i="6"/>
  <c r="AZ343" i="6"/>
  <c r="AY343" i="6"/>
  <c r="AX343" i="6"/>
  <c r="AW343" i="6"/>
  <c r="AV343" i="6"/>
  <c r="AU343" i="6"/>
  <c r="AT343" i="6"/>
  <c r="AS343" i="6"/>
  <c r="AR343" i="6"/>
  <c r="AQ343" i="6"/>
  <c r="AP343" i="6"/>
  <c r="AO343" i="6"/>
  <c r="AN343" i="6"/>
  <c r="AM343" i="6"/>
  <c r="AL343" i="6"/>
  <c r="AK343" i="6"/>
  <c r="AJ343" i="6"/>
  <c r="AI343" i="6"/>
  <c r="AH343" i="6"/>
  <c r="AG343" i="6"/>
  <c r="AF343" i="6"/>
  <c r="AE343" i="6"/>
  <c r="AD343" i="6"/>
  <c r="AC343" i="6"/>
  <c r="AB343" i="6"/>
  <c r="AA343" i="6"/>
  <c r="Z343" i="6"/>
  <c r="Y343" i="6"/>
  <c r="X343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I343" i="6"/>
  <c r="H343" i="6"/>
  <c r="G343" i="6"/>
  <c r="F343" i="6"/>
  <c r="E343" i="6"/>
  <c r="D343" i="6"/>
  <c r="C343" i="6"/>
  <c r="B343" i="6"/>
  <c r="BH341" i="6"/>
  <c r="BG341" i="6"/>
  <c r="BF341" i="6"/>
  <c r="BE341" i="6"/>
  <c r="BD341" i="6"/>
  <c r="BC341" i="6"/>
  <c r="BB341" i="6"/>
  <c r="BA341" i="6"/>
  <c r="AZ341" i="6"/>
  <c r="AY341" i="6"/>
  <c r="AX341" i="6"/>
  <c r="AW341" i="6"/>
  <c r="AV341" i="6"/>
  <c r="AU341" i="6"/>
  <c r="AT341" i="6"/>
  <c r="AS341" i="6"/>
  <c r="AR341" i="6"/>
  <c r="AQ341" i="6"/>
  <c r="AP341" i="6"/>
  <c r="AO341" i="6"/>
  <c r="AN341" i="6"/>
  <c r="AM341" i="6"/>
  <c r="AL341" i="6"/>
  <c r="AK341" i="6"/>
  <c r="AJ341" i="6"/>
  <c r="AI341" i="6"/>
  <c r="AH341" i="6"/>
  <c r="AG341" i="6"/>
  <c r="AF341" i="6"/>
  <c r="AE341" i="6"/>
  <c r="BH339" i="6"/>
  <c r="BG339" i="6"/>
  <c r="BF339" i="6"/>
  <c r="BE339" i="6"/>
  <c r="BD339" i="6"/>
  <c r="BC339" i="6"/>
  <c r="BB339" i="6"/>
  <c r="BA339" i="6"/>
  <c r="AZ339" i="6"/>
  <c r="AY339" i="6"/>
  <c r="AX339" i="6"/>
  <c r="AW339" i="6"/>
  <c r="AV339" i="6"/>
  <c r="AU339" i="6"/>
  <c r="AT339" i="6"/>
  <c r="AS339" i="6"/>
  <c r="AR339" i="6"/>
  <c r="AQ339" i="6"/>
  <c r="AP339" i="6"/>
  <c r="AO339" i="6"/>
  <c r="AN339" i="6"/>
  <c r="AM339" i="6"/>
  <c r="AL339" i="6"/>
  <c r="AK339" i="6"/>
  <c r="AJ339" i="6"/>
  <c r="AI339" i="6"/>
  <c r="AH339" i="6"/>
  <c r="AG339" i="6"/>
  <c r="AF339" i="6"/>
  <c r="AE339" i="6"/>
  <c r="AD339" i="6"/>
  <c r="AC339" i="6"/>
  <c r="AB339" i="6"/>
  <c r="AA339" i="6"/>
  <c r="Z339" i="6"/>
  <c r="Y339" i="6"/>
  <c r="X339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K339" i="6"/>
  <c r="J339" i="6"/>
  <c r="I339" i="6"/>
  <c r="H339" i="6"/>
  <c r="G339" i="6"/>
  <c r="F339" i="6"/>
  <c r="E339" i="6"/>
  <c r="D339" i="6"/>
  <c r="C339" i="6"/>
  <c r="B339" i="6"/>
  <c r="C336" i="6"/>
  <c r="BH323" i="6"/>
  <c r="BG323" i="6"/>
  <c r="BF323" i="6"/>
  <c r="BE323" i="6"/>
  <c r="BD323" i="6"/>
  <c r="BC323" i="6"/>
  <c r="BA323" i="6"/>
  <c r="AZ323" i="6"/>
  <c r="AU323" i="6"/>
  <c r="AP323" i="6"/>
  <c r="AI323" i="6"/>
  <c r="AH323" i="6"/>
  <c r="AG323" i="6"/>
  <c r="AE323" i="6"/>
  <c r="AD323" i="6"/>
  <c r="AC323" i="6"/>
  <c r="Y323" i="6"/>
  <c r="V323" i="6"/>
  <c r="M323" i="6"/>
  <c r="L323" i="6"/>
  <c r="K323" i="6"/>
  <c r="I323" i="6"/>
  <c r="H323" i="6"/>
  <c r="G323" i="6"/>
  <c r="C323" i="6"/>
  <c r="BH307" i="6"/>
  <c r="BG307" i="6"/>
  <c r="BF307" i="6"/>
  <c r="BE307" i="6"/>
  <c r="BD307" i="6"/>
  <c r="BC307" i="6"/>
  <c r="BB307" i="6"/>
  <c r="BB323" i="6" s="1"/>
  <c r="BA307" i="6"/>
  <c r="AZ307" i="6"/>
  <c r="AY307" i="6"/>
  <c r="AY323" i="6" s="1"/>
  <c r="AX307" i="6"/>
  <c r="AX323" i="6" s="1"/>
  <c r="AW307" i="6"/>
  <c r="AW323" i="6" s="1"/>
  <c r="AV307" i="6"/>
  <c r="AV323" i="6" s="1"/>
  <c r="AU307" i="6"/>
  <c r="AT307" i="6"/>
  <c r="AT323" i="6" s="1"/>
  <c r="AS307" i="6"/>
  <c r="AS323" i="6" s="1"/>
  <c r="AR307" i="6"/>
  <c r="AR323" i="6" s="1"/>
  <c r="AQ307" i="6"/>
  <c r="AQ323" i="6" s="1"/>
  <c r="AP307" i="6"/>
  <c r="AO307" i="6"/>
  <c r="AO323" i="6" s="1"/>
  <c r="AN307" i="6"/>
  <c r="AN323" i="6" s="1"/>
  <c r="AM307" i="6"/>
  <c r="AM323" i="6" s="1"/>
  <c r="AL307" i="6"/>
  <c r="AL323" i="6" s="1"/>
  <c r="AK307" i="6"/>
  <c r="AK323" i="6" s="1"/>
  <c r="AJ307" i="6"/>
  <c r="AJ323" i="6" s="1"/>
  <c r="AI307" i="6"/>
  <c r="AH307" i="6"/>
  <c r="AG307" i="6"/>
  <c r="AF307" i="6"/>
  <c r="AF323" i="6" s="1"/>
  <c r="AE307" i="6"/>
  <c r="AD307" i="6"/>
  <c r="AC307" i="6"/>
  <c r="AB307" i="6"/>
  <c r="AB323" i="6" s="1"/>
  <c r="AA307" i="6"/>
  <c r="AA323" i="6" s="1"/>
  <c r="Z307" i="6"/>
  <c r="Z323" i="6" s="1"/>
  <c r="Y307" i="6"/>
  <c r="X307" i="6"/>
  <c r="X323" i="6" s="1"/>
  <c r="W307" i="6"/>
  <c r="W323" i="6" s="1"/>
  <c r="V307" i="6"/>
  <c r="U307" i="6"/>
  <c r="U323" i="6" s="1"/>
  <c r="T307" i="6"/>
  <c r="T323" i="6" s="1"/>
  <c r="S307" i="6"/>
  <c r="S323" i="6" s="1"/>
  <c r="R307" i="6"/>
  <c r="R323" i="6" s="1"/>
  <c r="Q307" i="6"/>
  <c r="Q323" i="6" s="1"/>
  <c r="P307" i="6"/>
  <c r="P323" i="6" s="1"/>
  <c r="O307" i="6"/>
  <c r="O323" i="6" s="1"/>
  <c r="N307" i="6"/>
  <c r="N323" i="6" s="1"/>
  <c r="M307" i="6"/>
  <c r="L307" i="6"/>
  <c r="K307" i="6"/>
  <c r="J307" i="6"/>
  <c r="J323" i="6" s="1"/>
  <c r="I307" i="6"/>
  <c r="H307" i="6"/>
  <c r="G307" i="6"/>
  <c r="F307" i="6"/>
  <c r="F323" i="6" s="1"/>
  <c r="E307" i="6"/>
  <c r="E323" i="6" s="1"/>
  <c r="D307" i="6"/>
  <c r="D323" i="6" s="1"/>
  <c r="C307" i="6"/>
  <c r="B307" i="6"/>
  <c r="B323" i="6" s="1"/>
  <c r="BH291" i="6"/>
  <c r="BG291" i="6"/>
  <c r="BF291" i="6"/>
  <c r="BE291" i="6"/>
  <c r="BD291" i="6"/>
  <c r="BC291" i="6"/>
  <c r="BB291" i="6"/>
  <c r="BA291" i="6"/>
  <c r="AZ291" i="6"/>
  <c r="AY291" i="6"/>
  <c r="AX291" i="6"/>
  <c r="AW291" i="6"/>
  <c r="AV291" i="6"/>
  <c r="AU291" i="6"/>
  <c r="AT291" i="6"/>
  <c r="AS291" i="6"/>
  <c r="AR291" i="6"/>
  <c r="AQ291" i="6"/>
  <c r="AP291" i="6"/>
  <c r="AO291" i="6"/>
  <c r="AN291" i="6"/>
  <c r="AM291" i="6"/>
  <c r="AL291" i="6"/>
  <c r="AK291" i="6"/>
  <c r="AJ291" i="6"/>
  <c r="AI291" i="6"/>
  <c r="AH291" i="6"/>
  <c r="AG291" i="6"/>
  <c r="AF291" i="6"/>
  <c r="AE291" i="6"/>
  <c r="AD291" i="6"/>
  <c r="AC291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K291" i="6"/>
  <c r="J291" i="6"/>
  <c r="I291" i="6"/>
  <c r="H291" i="6"/>
  <c r="G291" i="6"/>
  <c r="F291" i="6"/>
  <c r="E291" i="6"/>
  <c r="D291" i="6"/>
  <c r="C291" i="6"/>
  <c r="B291" i="6"/>
  <c r="AE288" i="6"/>
  <c r="AD288" i="6"/>
  <c r="Y288" i="6"/>
  <c r="V288" i="6"/>
  <c r="U288" i="6"/>
  <c r="T288" i="6"/>
  <c r="S288" i="6"/>
  <c r="Q288" i="6"/>
  <c r="O288" i="6"/>
  <c r="N288" i="6"/>
  <c r="M288" i="6"/>
  <c r="L288" i="6"/>
  <c r="K288" i="6"/>
  <c r="J288" i="6"/>
  <c r="I288" i="6"/>
  <c r="H288" i="6"/>
  <c r="G288" i="6"/>
  <c r="C288" i="6"/>
  <c r="BH275" i="6"/>
  <c r="BG275" i="6"/>
  <c r="BF275" i="6"/>
  <c r="BE275" i="6"/>
  <c r="BD275" i="6"/>
  <c r="BC275" i="6"/>
  <c r="BB275" i="6"/>
  <c r="BA275" i="6"/>
  <c r="AZ275" i="6"/>
  <c r="AY275" i="6"/>
  <c r="AX275" i="6"/>
  <c r="AW275" i="6"/>
  <c r="AV275" i="6"/>
  <c r="AU275" i="6"/>
  <c r="AT275" i="6"/>
  <c r="AS275" i="6"/>
  <c r="AR275" i="6"/>
  <c r="AQ275" i="6"/>
  <c r="AP275" i="6"/>
  <c r="AO275" i="6"/>
  <c r="AN275" i="6"/>
  <c r="AM275" i="6"/>
  <c r="AL275" i="6"/>
  <c r="AK275" i="6"/>
  <c r="AJ275" i="6"/>
  <c r="AI275" i="6"/>
  <c r="AH275" i="6"/>
  <c r="AG275" i="6"/>
  <c r="AF275" i="6"/>
  <c r="AE275" i="6"/>
  <c r="AD275" i="6"/>
  <c r="AC275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F275" i="6"/>
  <c r="E275" i="6"/>
  <c r="D275" i="6"/>
  <c r="C275" i="6"/>
  <c r="B275" i="6"/>
  <c r="AE272" i="6"/>
  <c r="AD272" i="6"/>
  <c r="AC272" i="6"/>
  <c r="AB272" i="6"/>
  <c r="AA272" i="6"/>
  <c r="Z272" i="6"/>
  <c r="Z288" i="6" s="1"/>
  <c r="Y272" i="6"/>
  <c r="X272" i="6"/>
  <c r="X288" i="6" s="1"/>
  <c r="W272" i="6"/>
  <c r="W288" i="6" s="1"/>
  <c r="V272" i="6"/>
  <c r="U272" i="6"/>
  <c r="T272" i="6"/>
  <c r="S272" i="6"/>
  <c r="R272" i="6"/>
  <c r="R288" i="6" s="1"/>
  <c r="Q272" i="6"/>
  <c r="P272" i="6"/>
  <c r="P288" i="6" s="1"/>
  <c r="O272" i="6"/>
  <c r="N272" i="6"/>
  <c r="M272" i="6"/>
  <c r="L272" i="6"/>
  <c r="K272" i="6"/>
  <c r="J272" i="6"/>
  <c r="I272" i="6"/>
  <c r="H272" i="6"/>
  <c r="G272" i="6"/>
  <c r="F272" i="6"/>
  <c r="E272" i="6"/>
  <c r="D272" i="6"/>
  <c r="D288" i="6" s="1"/>
  <c r="C272" i="6"/>
  <c r="B272" i="6"/>
  <c r="BH259" i="6"/>
  <c r="BG259" i="6"/>
  <c r="BF259" i="6"/>
  <c r="BE259" i="6"/>
  <c r="BD259" i="6"/>
  <c r="BC259" i="6"/>
  <c r="BB259" i="6"/>
  <c r="BA259" i="6"/>
  <c r="AZ259" i="6"/>
  <c r="AY259" i="6"/>
  <c r="AX259" i="6"/>
  <c r="AW259" i="6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AG259" i="6"/>
  <c r="AF259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F259" i="6"/>
  <c r="E259" i="6"/>
  <c r="D259" i="6"/>
  <c r="C259" i="6"/>
  <c r="B259" i="6"/>
  <c r="BH243" i="6"/>
  <c r="BG243" i="6"/>
  <c r="BF243" i="6"/>
  <c r="BE243" i="6"/>
  <c r="BD243" i="6"/>
  <c r="BC243" i="6"/>
  <c r="BB243" i="6"/>
  <c r="BA243" i="6"/>
  <c r="AZ243" i="6"/>
  <c r="AY243" i="6"/>
  <c r="AX243" i="6"/>
  <c r="AW243" i="6"/>
  <c r="AV243" i="6"/>
  <c r="AU243" i="6"/>
  <c r="AT243" i="6"/>
  <c r="AS243" i="6"/>
  <c r="AR243" i="6"/>
  <c r="AQ243" i="6"/>
  <c r="AP243" i="6"/>
  <c r="AO243" i="6"/>
  <c r="AN243" i="6"/>
  <c r="AM243" i="6"/>
  <c r="AL243" i="6"/>
  <c r="AK243" i="6"/>
  <c r="AJ243" i="6"/>
  <c r="AI243" i="6"/>
  <c r="AH243" i="6"/>
  <c r="AG243" i="6"/>
  <c r="AF243" i="6"/>
  <c r="AE243" i="6"/>
  <c r="AD243" i="6"/>
  <c r="AC243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F243" i="6"/>
  <c r="E243" i="6"/>
  <c r="D243" i="6"/>
  <c r="C243" i="6"/>
  <c r="B243" i="6"/>
  <c r="AF242" i="6"/>
  <c r="AE242" i="6"/>
  <c r="AD242" i="6"/>
  <c r="AC242" i="6"/>
  <c r="AB242" i="6"/>
  <c r="AA242" i="6"/>
  <c r="Z242" i="6"/>
  <c r="Y242" i="6"/>
  <c r="X242" i="6"/>
  <c r="W242" i="6"/>
  <c r="R242" i="6"/>
  <c r="J242" i="6"/>
  <c r="AH241" i="6"/>
  <c r="AH242" i="6" s="1"/>
  <c r="AG241" i="6"/>
  <c r="AG242" i="6" s="1"/>
  <c r="AF241" i="6"/>
  <c r="AE241" i="6"/>
  <c r="AD241" i="6"/>
  <c r="AC241" i="6"/>
  <c r="AB241" i="6"/>
  <c r="AA241" i="6"/>
  <c r="Z241" i="6"/>
  <c r="Y241" i="6"/>
  <c r="X241" i="6"/>
  <c r="W241" i="6"/>
  <c r="V241" i="6"/>
  <c r="V242" i="6" s="1"/>
  <c r="U241" i="6"/>
  <c r="U242" i="6" s="1"/>
  <c r="T241" i="6"/>
  <c r="T242" i="6" s="1"/>
  <c r="S241" i="6"/>
  <c r="S242" i="6" s="1"/>
  <c r="R241" i="6"/>
  <c r="Q241" i="6"/>
  <c r="Q242" i="6" s="1"/>
  <c r="P241" i="6"/>
  <c r="P242" i="6" s="1"/>
  <c r="O241" i="6"/>
  <c r="O242" i="6" s="1"/>
  <c r="N241" i="6"/>
  <c r="N242" i="6" s="1"/>
  <c r="M241" i="6"/>
  <c r="M242" i="6" s="1"/>
  <c r="L241" i="6"/>
  <c r="L242" i="6" s="1"/>
  <c r="K241" i="6"/>
  <c r="K242" i="6" s="1"/>
  <c r="J241" i="6"/>
  <c r="BH227" i="6"/>
  <c r="BG227" i="6"/>
  <c r="BF227" i="6"/>
  <c r="BE227" i="6"/>
  <c r="BD227" i="6"/>
  <c r="BC227" i="6"/>
  <c r="BB227" i="6"/>
  <c r="BA227" i="6"/>
  <c r="AZ227" i="6"/>
  <c r="AY227" i="6"/>
  <c r="AX227" i="6"/>
  <c r="AW227" i="6"/>
  <c r="AV227" i="6"/>
  <c r="AU227" i="6"/>
  <c r="AT227" i="6"/>
  <c r="AS227" i="6"/>
  <c r="AR227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AE227" i="6"/>
  <c r="AD227" i="6"/>
  <c r="AC227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C227" i="6"/>
  <c r="B227" i="6"/>
  <c r="D224" i="6"/>
  <c r="X223" i="6"/>
  <c r="X80" i="6" s="1"/>
  <c r="X176" i="6" s="1"/>
  <c r="I221" i="6"/>
  <c r="D221" i="6"/>
  <c r="D219" i="6"/>
  <c r="D76" i="6" s="1"/>
  <c r="D172" i="6" s="1"/>
  <c r="Z217" i="6"/>
  <c r="AE215" i="6"/>
  <c r="AE72" i="6" s="1"/>
  <c r="AE168" i="6" s="1"/>
  <c r="AD215" i="6"/>
  <c r="AD72" i="6" s="1"/>
  <c r="Z215" i="6"/>
  <c r="Z72" i="6" s="1"/>
  <c r="Z168" i="6" s="1"/>
  <c r="AD214" i="6"/>
  <c r="BH212" i="6"/>
  <c r="BG212" i="6"/>
  <c r="BF212" i="6"/>
  <c r="BE212" i="6"/>
  <c r="BD212" i="6"/>
  <c r="BC212" i="6"/>
  <c r="BB212" i="6"/>
  <c r="BA212" i="6"/>
  <c r="AZ212" i="6"/>
  <c r="AY212" i="6"/>
  <c r="AX212" i="6"/>
  <c r="AW212" i="6"/>
  <c r="AV212" i="6"/>
  <c r="AU212" i="6"/>
  <c r="AT212" i="6"/>
  <c r="AS212" i="6"/>
  <c r="AR212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AE212" i="6"/>
  <c r="AD212" i="6"/>
  <c r="AC212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C212" i="6"/>
  <c r="B212" i="6"/>
  <c r="AE175" i="6"/>
  <c r="I172" i="6"/>
  <c r="H172" i="6"/>
  <c r="M171" i="6"/>
  <c r="BH164" i="6"/>
  <c r="BG164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C164" i="6"/>
  <c r="B164" i="6"/>
  <c r="BH148" i="6"/>
  <c r="BG148" i="6"/>
  <c r="BF148" i="6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BH132" i="6"/>
  <c r="BG132" i="6"/>
  <c r="BF132" i="6"/>
  <c r="BE132" i="6"/>
  <c r="BD132" i="6"/>
  <c r="BC132" i="6"/>
  <c r="BB132" i="6"/>
  <c r="BA132" i="6"/>
  <c r="AZ132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BH129" i="6"/>
  <c r="BH10" i="6" s="1"/>
  <c r="BG129" i="6"/>
  <c r="BG10" i="6" s="1"/>
  <c r="BF129" i="6"/>
  <c r="BF10" i="6" s="1"/>
  <c r="AE129" i="6"/>
  <c r="AD129" i="6"/>
  <c r="BH128" i="6"/>
  <c r="BG128" i="6"/>
  <c r="BF128" i="6"/>
  <c r="BF96" i="6" s="1"/>
  <c r="BE128" i="6"/>
  <c r="BD128" i="6"/>
  <c r="BC128" i="6"/>
  <c r="BB128" i="6"/>
  <c r="BA128" i="6"/>
  <c r="AZ128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J96" i="6" s="1"/>
  <c r="AI128" i="6"/>
  <c r="AH128" i="6"/>
  <c r="AG128" i="6"/>
  <c r="AF128" i="6"/>
  <c r="BH127" i="6"/>
  <c r="BG127" i="6"/>
  <c r="BF127" i="6"/>
  <c r="BE127" i="6"/>
  <c r="BD127" i="6"/>
  <c r="BC127" i="6"/>
  <c r="BB127" i="6"/>
  <c r="BA127" i="6"/>
  <c r="AZ127" i="6"/>
  <c r="AY127" i="6"/>
  <c r="AX127" i="6"/>
  <c r="AW127" i="6"/>
  <c r="AV127" i="6"/>
  <c r="AU127" i="6"/>
  <c r="AT127" i="6"/>
  <c r="AT95" i="6" s="1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BH126" i="6"/>
  <c r="BG126" i="6"/>
  <c r="BF126" i="6"/>
  <c r="BE126" i="6"/>
  <c r="BE129" i="6" s="1"/>
  <c r="BE10" i="6" s="1"/>
  <c r="BD126" i="6"/>
  <c r="BC126" i="6"/>
  <c r="BB126" i="6"/>
  <c r="BA126" i="6"/>
  <c r="BA94" i="6" s="1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I94" i="6" s="1"/>
  <c r="AH126" i="6"/>
  <c r="AG126" i="6"/>
  <c r="AF126" i="6"/>
  <c r="BH125" i="6"/>
  <c r="BH93" i="6" s="1"/>
  <c r="BG125" i="6"/>
  <c r="BF125" i="6"/>
  <c r="BE125" i="6"/>
  <c r="BE93" i="6" s="1"/>
  <c r="BD125" i="6"/>
  <c r="BC125" i="6"/>
  <c r="BB125" i="6"/>
  <c r="BA125" i="6"/>
  <c r="AZ125" i="6"/>
  <c r="AY125" i="6"/>
  <c r="AX125" i="6"/>
  <c r="AW125" i="6"/>
  <c r="AV125" i="6"/>
  <c r="AU125" i="6"/>
  <c r="AT125" i="6"/>
  <c r="AS125" i="6"/>
  <c r="AR125" i="6"/>
  <c r="AQ125" i="6"/>
  <c r="AP125" i="6"/>
  <c r="AP93" i="6" s="1"/>
  <c r="AO125" i="6"/>
  <c r="AN125" i="6"/>
  <c r="AM125" i="6"/>
  <c r="AL125" i="6"/>
  <c r="AL93" i="6" s="1"/>
  <c r="AK125" i="6"/>
  <c r="AJ125" i="6"/>
  <c r="AI125" i="6"/>
  <c r="AI93" i="6" s="1"/>
  <c r="AH125" i="6"/>
  <c r="AG125" i="6"/>
  <c r="AF125" i="6"/>
  <c r="BH124" i="6"/>
  <c r="BG124" i="6"/>
  <c r="BF124" i="6"/>
  <c r="BE124" i="6"/>
  <c r="BD124" i="6"/>
  <c r="BC124" i="6"/>
  <c r="BB124" i="6"/>
  <c r="BA124" i="6"/>
  <c r="AZ124" i="6"/>
  <c r="AY124" i="6"/>
  <c r="AX124" i="6"/>
  <c r="AX92" i="6" s="1"/>
  <c r="AW124" i="6"/>
  <c r="AW92" i="6" s="1"/>
  <c r="AV124" i="6"/>
  <c r="AU124" i="6"/>
  <c r="AU92" i="6" s="1"/>
  <c r="AT124" i="6"/>
  <c r="AT92" i="6" s="1"/>
  <c r="AS124" i="6"/>
  <c r="AS92" i="6" s="1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BH123" i="6"/>
  <c r="BG123" i="6"/>
  <c r="BG91" i="6" s="1"/>
  <c r="BF123" i="6"/>
  <c r="BE123" i="6"/>
  <c r="BD123" i="6"/>
  <c r="BD91" i="6" s="1"/>
  <c r="BC123" i="6"/>
  <c r="BB123" i="6"/>
  <c r="BA123" i="6"/>
  <c r="AZ123" i="6"/>
  <c r="AY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K123" i="6"/>
  <c r="AK91" i="6" s="1"/>
  <c r="AJ123" i="6"/>
  <c r="AI123" i="6"/>
  <c r="AH123" i="6"/>
  <c r="AG123" i="6"/>
  <c r="AG91" i="6" s="1"/>
  <c r="AF123" i="6"/>
  <c r="AF91" i="6" s="1"/>
  <c r="BH122" i="6"/>
  <c r="BH90" i="6" s="1"/>
  <c r="BG122" i="6"/>
  <c r="BF122" i="6"/>
  <c r="BE122" i="6"/>
  <c r="BD122" i="6"/>
  <c r="BC122" i="6"/>
  <c r="BB122" i="6"/>
  <c r="BA122" i="6"/>
  <c r="AZ122" i="6"/>
  <c r="AY122" i="6"/>
  <c r="AX122" i="6"/>
  <c r="AW122" i="6"/>
  <c r="AV122" i="6"/>
  <c r="AU122" i="6"/>
  <c r="AT122" i="6"/>
  <c r="AS122" i="6"/>
  <c r="AR122" i="6"/>
  <c r="AQ122" i="6"/>
  <c r="AP122" i="6"/>
  <c r="AO122" i="6"/>
  <c r="AN122" i="6"/>
  <c r="AM122" i="6"/>
  <c r="AL122" i="6"/>
  <c r="AL90" i="6" s="1"/>
  <c r="AK122" i="6"/>
  <c r="AJ122" i="6"/>
  <c r="AI122" i="6"/>
  <c r="AH122" i="6"/>
  <c r="AG122" i="6"/>
  <c r="AF122" i="6"/>
  <c r="BH121" i="6"/>
  <c r="BG121" i="6"/>
  <c r="BF121" i="6"/>
  <c r="BE121" i="6"/>
  <c r="BD121" i="6"/>
  <c r="BC121" i="6"/>
  <c r="BB121" i="6"/>
  <c r="BA121" i="6"/>
  <c r="AZ121" i="6"/>
  <c r="AY121" i="6"/>
  <c r="AY89" i="6" s="1"/>
  <c r="AX121" i="6"/>
  <c r="AX89" i="6" s="1"/>
  <c r="AW121" i="6"/>
  <c r="AV121" i="6"/>
  <c r="AU121" i="6"/>
  <c r="AT121" i="6"/>
  <c r="AS121" i="6"/>
  <c r="AR121" i="6"/>
  <c r="AR89" i="6" s="1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BH120" i="6"/>
  <c r="BH88" i="6" s="1"/>
  <c r="BG120" i="6"/>
  <c r="BG88" i="6" s="1"/>
  <c r="BF120" i="6"/>
  <c r="BF88" i="6" s="1"/>
  <c r="BE120" i="6"/>
  <c r="BE88" i="6" s="1"/>
  <c r="BD120" i="6"/>
  <c r="BC120" i="6"/>
  <c r="BC129" i="6" s="1"/>
  <c r="BC10" i="6" s="1"/>
  <c r="BB120" i="6"/>
  <c r="BB88" i="6" s="1"/>
  <c r="BA120" i="6"/>
  <c r="AZ120" i="6"/>
  <c r="AY120" i="6"/>
  <c r="AX120" i="6"/>
  <c r="AW120" i="6"/>
  <c r="AV120" i="6"/>
  <c r="AU120" i="6"/>
  <c r="AT120" i="6"/>
  <c r="AS120" i="6"/>
  <c r="AR120" i="6"/>
  <c r="AQ120" i="6"/>
  <c r="AP120" i="6"/>
  <c r="AP88" i="6" s="1"/>
  <c r="AO120" i="6"/>
  <c r="AN120" i="6"/>
  <c r="AM120" i="6"/>
  <c r="AM88" i="6" s="1"/>
  <c r="AL120" i="6"/>
  <c r="AL88" i="6" s="1"/>
  <c r="AK120" i="6"/>
  <c r="AK88" i="6" s="1"/>
  <c r="AJ120" i="6"/>
  <c r="AJ88" i="6" s="1"/>
  <c r="AI120" i="6"/>
  <c r="AI88" i="6" s="1"/>
  <c r="AH120" i="6"/>
  <c r="AH88" i="6" s="1"/>
  <c r="AG120" i="6"/>
  <c r="AF120" i="6"/>
  <c r="AF88" i="6" s="1"/>
  <c r="BH119" i="6"/>
  <c r="BG119" i="6"/>
  <c r="BF119" i="6"/>
  <c r="BE119" i="6"/>
  <c r="BD119" i="6"/>
  <c r="BC119" i="6"/>
  <c r="BB119" i="6"/>
  <c r="BA119" i="6"/>
  <c r="AZ119" i="6"/>
  <c r="AY119" i="6"/>
  <c r="AX119" i="6"/>
  <c r="AW119" i="6"/>
  <c r="AV119" i="6"/>
  <c r="AU119" i="6"/>
  <c r="AT119" i="6"/>
  <c r="AS119" i="6"/>
  <c r="AR119" i="6"/>
  <c r="AQ119" i="6"/>
  <c r="AP119" i="6"/>
  <c r="AO119" i="6"/>
  <c r="AO87" i="6" s="1"/>
  <c r="AN119" i="6"/>
  <c r="AN87" i="6" s="1"/>
  <c r="AM119" i="6"/>
  <c r="AM129" i="6" s="1"/>
  <c r="AM10" i="6" s="1"/>
  <c r="AL119" i="6"/>
  <c r="AK119" i="6"/>
  <c r="AJ119" i="6"/>
  <c r="AI119" i="6"/>
  <c r="AH119" i="6"/>
  <c r="AG119" i="6"/>
  <c r="AF119" i="6"/>
  <c r="BH118" i="6"/>
  <c r="BG118" i="6"/>
  <c r="BF118" i="6"/>
  <c r="BE118" i="6"/>
  <c r="BD118" i="6"/>
  <c r="BC118" i="6"/>
  <c r="BB118" i="6"/>
  <c r="BA118" i="6"/>
  <c r="AZ118" i="6"/>
  <c r="AY118" i="6"/>
  <c r="AX118" i="6"/>
  <c r="AW118" i="6"/>
  <c r="AV118" i="6"/>
  <c r="AU118" i="6"/>
  <c r="AT118" i="6"/>
  <c r="AS118" i="6"/>
  <c r="AR118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BH117" i="6"/>
  <c r="BG117" i="6"/>
  <c r="BF117" i="6"/>
  <c r="BE117" i="6"/>
  <c r="BD117" i="6"/>
  <c r="BC117" i="6"/>
  <c r="BB117" i="6"/>
  <c r="BB129" i="6" s="1"/>
  <c r="BB10" i="6" s="1"/>
  <c r="BA117" i="6"/>
  <c r="BA129" i="6" s="1"/>
  <c r="AZ117" i="6"/>
  <c r="AY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K117" i="6"/>
  <c r="AJ117" i="6"/>
  <c r="AJ129" i="6" s="1"/>
  <c r="AJ10" i="6" s="1"/>
  <c r="AI117" i="6"/>
  <c r="AH117" i="6"/>
  <c r="AG117" i="6"/>
  <c r="AF117" i="6"/>
  <c r="AF129" i="6" s="1"/>
  <c r="AF10" i="6" s="1"/>
  <c r="BH116" i="6"/>
  <c r="BG116" i="6"/>
  <c r="BF116" i="6"/>
  <c r="BE116" i="6"/>
  <c r="BD116" i="6"/>
  <c r="BC116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BA113" i="6"/>
  <c r="BA9" i="6" s="1"/>
  <c r="BA8" i="6" s="1"/>
  <c r="AK113" i="6"/>
  <c r="AK9" i="6" s="1"/>
  <c r="AJ113" i="6"/>
  <c r="AJ9" i="6" s="1"/>
  <c r="AJ8" i="6" s="1"/>
  <c r="BH112" i="6"/>
  <c r="BH96" i="6" s="1"/>
  <c r="BG112" i="6"/>
  <c r="BG96" i="6" s="1"/>
  <c r="BF112" i="6"/>
  <c r="BE112" i="6"/>
  <c r="BD112" i="6"/>
  <c r="BD96" i="6" s="1"/>
  <c r="BC112" i="6"/>
  <c r="BB112" i="6"/>
  <c r="BA112" i="6"/>
  <c r="AZ112" i="6"/>
  <c r="AY112" i="6"/>
  <c r="AX112" i="6"/>
  <c r="AW112" i="6"/>
  <c r="AV112" i="6"/>
  <c r="AU112" i="6"/>
  <c r="AT112" i="6"/>
  <c r="AT96" i="6" s="1"/>
  <c r="AS112" i="6"/>
  <c r="AS96" i="6" s="1"/>
  <c r="AR112" i="6"/>
  <c r="AR96" i="6" s="1"/>
  <c r="AQ112" i="6"/>
  <c r="AP112" i="6"/>
  <c r="AP96" i="6" s="1"/>
  <c r="AO112" i="6"/>
  <c r="AO96" i="6" s="1"/>
  <c r="AN112" i="6"/>
  <c r="AN96" i="6" s="1"/>
  <c r="AM112" i="6"/>
  <c r="AM96" i="6" s="1"/>
  <c r="AL112" i="6"/>
  <c r="AL96" i="6" s="1"/>
  <c r="AK112" i="6"/>
  <c r="AK96" i="6" s="1"/>
  <c r="AJ112" i="6"/>
  <c r="AI112" i="6"/>
  <c r="AH112" i="6"/>
  <c r="AH96" i="6" s="1"/>
  <c r="AG112" i="6"/>
  <c r="AF112" i="6"/>
  <c r="AE112" i="6"/>
  <c r="AD112" i="6"/>
  <c r="BH111" i="6"/>
  <c r="BG111" i="6"/>
  <c r="BF111" i="6"/>
  <c r="BF95" i="6" s="1"/>
  <c r="BE111" i="6"/>
  <c r="BD111" i="6"/>
  <c r="BC111" i="6"/>
  <c r="BC95" i="6" s="1"/>
  <c r="BB111" i="6"/>
  <c r="BB95" i="6" s="1"/>
  <c r="BA111" i="6"/>
  <c r="BA95" i="6" s="1"/>
  <c r="AZ111" i="6"/>
  <c r="AZ95" i="6" s="1"/>
  <c r="AY111" i="6"/>
  <c r="AY95" i="6" s="1"/>
  <c r="AX111" i="6"/>
  <c r="AW111" i="6"/>
  <c r="AW95" i="6" s="1"/>
  <c r="AV111" i="6"/>
  <c r="AV95" i="6" s="1"/>
  <c r="AU111" i="6"/>
  <c r="AU95" i="6" s="1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F95" i="6" s="1"/>
  <c r="AE111" i="6"/>
  <c r="AE95" i="6" s="1"/>
  <c r="AD111" i="6"/>
  <c r="AD95" i="6" s="1"/>
  <c r="BH110" i="6"/>
  <c r="BH94" i="6" s="1"/>
  <c r="BG110" i="6"/>
  <c r="BG94" i="6" s="1"/>
  <c r="BF110" i="6"/>
  <c r="BF94" i="6" s="1"/>
  <c r="BE110" i="6"/>
  <c r="BD110" i="6"/>
  <c r="BD94" i="6" s="1"/>
  <c r="BC110" i="6"/>
  <c r="BB110" i="6"/>
  <c r="BA110" i="6"/>
  <c r="AZ110" i="6"/>
  <c r="AY110" i="6"/>
  <c r="AX110" i="6"/>
  <c r="AW110" i="6"/>
  <c r="AV110" i="6"/>
  <c r="AU110" i="6"/>
  <c r="AT110" i="6"/>
  <c r="AT94" i="6" s="1"/>
  <c r="AS110" i="6"/>
  <c r="AS94" i="6" s="1"/>
  <c r="AR110" i="6"/>
  <c r="AR94" i="6" s="1"/>
  <c r="AQ110" i="6"/>
  <c r="AQ94" i="6" s="1"/>
  <c r="AP110" i="6"/>
  <c r="AP94" i="6" s="1"/>
  <c r="AO110" i="6"/>
  <c r="AO94" i="6" s="1"/>
  <c r="AN110" i="6"/>
  <c r="AN94" i="6" s="1"/>
  <c r="AM110" i="6"/>
  <c r="AM94" i="6" s="1"/>
  <c r="AL110" i="6"/>
  <c r="AL94" i="6" s="1"/>
  <c r="AK110" i="6"/>
  <c r="AK94" i="6" s="1"/>
  <c r="AJ110" i="6"/>
  <c r="AJ94" i="6" s="1"/>
  <c r="AI110" i="6"/>
  <c r="AH110" i="6"/>
  <c r="AH94" i="6" s="1"/>
  <c r="AG110" i="6"/>
  <c r="AF110" i="6"/>
  <c r="AE110" i="6"/>
  <c r="AD110" i="6"/>
  <c r="BH109" i="6"/>
  <c r="BG109" i="6"/>
  <c r="BF109" i="6"/>
  <c r="BE109" i="6"/>
  <c r="BD109" i="6"/>
  <c r="BD93" i="6" s="1"/>
  <c r="BC109" i="6"/>
  <c r="BC93" i="6" s="1"/>
  <c r="BB109" i="6"/>
  <c r="BB93" i="6" s="1"/>
  <c r="BA109" i="6"/>
  <c r="AZ109" i="6"/>
  <c r="AY109" i="6"/>
  <c r="AY93" i="6" s="1"/>
  <c r="AX109" i="6"/>
  <c r="AX93" i="6" s="1"/>
  <c r="AW109" i="6"/>
  <c r="AW93" i="6" s="1"/>
  <c r="AV109" i="6"/>
  <c r="AU109" i="6"/>
  <c r="AU93" i="6" s="1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H93" i="6" s="1"/>
  <c r="AG109" i="6"/>
  <c r="AG93" i="6" s="1"/>
  <c r="AF109" i="6"/>
  <c r="AF93" i="6" s="1"/>
  <c r="AE109" i="6"/>
  <c r="AD109" i="6"/>
  <c r="BH108" i="6"/>
  <c r="BH92" i="6" s="1"/>
  <c r="BG108" i="6"/>
  <c r="BF108" i="6"/>
  <c r="BF92" i="6" s="1"/>
  <c r="BE108" i="6"/>
  <c r="BE92" i="6" s="1"/>
  <c r="BD108" i="6"/>
  <c r="BC108" i="6"/>
  <c r="BB108" i="6"/>
  <c r="BA108" i="6"/>
  <c r="BA92" i="6" s="1"/>
  <c r="AZ108" i="6"/>
  <c r="AZ92" i="6" s="1"/>
  <c r="AY108" i="6"/>
  <c r="AX108" i="6"/>
  <c r="AW108" i="6"/>
  <c r="AV108" i="6"/>
  <c r="AU108" i="6"/>
  <c r="AT108" i="6"/>
  <c r="AS108" i="6"/>
  <c r="AR108" i="6"/>
  <c r="AQ108" i="6"/>
  <c r="AQ92" i="6" s="1"/>
  <c r="AP108" i="6"/>
  <c r="AO108" i="6"/>
  <c r="AN108" i="6"/>
  <c r="AM108" i="6"/>
  <c r="AL108" i="6"/>
  <c r="AL92" i="6" s="1"/>
  <c r="AK108" i="6"/>
  <c r="AK92" i="6" s="1"/>
  <c r="AJ108" i="6"/>
  <c r="AJ92" i="6" s="1"/>
  <c r="AI108" i="6"/>
  <c r="AI92" i="6" s="1"/>
  <c r="AH108" i="6"/>
  <c r="AH92" i="6" s="1"/>
  <c r="AG108" i="6"/>
  <c r="AG92" i="6" s="1"/>
  <c r="AF108" i="6"/>
  <c r="AF92" i="6" s="1"/>
  <c r="AE108" i="6"/>
  <c r="AE92" i="6" s="1"/>
  <c r="AD108" i="6"/>
  <c r="AD92" i="6" s="1"/>
  <c r="BH107" i="6"/>
  <c r="BG107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U91" i="6" s="1"/>
  <c r="AT107" i="6"/>
  <c r="AS107" i="6"/>
  <c r="AS91" i="6" s="1"/>
  <c r="AR107" i="6"/>
  <c r="AR91" i="6" s="1"/>
  <c r="AQ107" i="6"/>
  <c r="AQ91" i="6" s="1"/>
  <c r="AP107" i="6"/>
  <c r="AP91" i="6" s="1"/>
  <c r="AO107" i="6"/>
  <c r="AO91" i="6" s="1"/>
  <c r="AN107" i="6"/>
  <c r="AN91" i="6" s="1"/>
  <c r="AM107" i="6"/>
  <c r="AM91" i="6" s="1"/>
  <c r="AL107" i="6"/>
  <c r="AK107" i="6"/>
  <c r="AJ107" i="6"/>
  <c r="AI107" i="6"/>
  <c r="AH107" i="6"/>
  <c r="AG107" i="6"/>
  <c r="AF107" i="6"/>
  <c r="AE107" i="6"/>
  <c r="AD107" i="6"/>
  <c r="BH106" i="6"/>
  <c r="BG106" i="6"/>
  <c r="BF106" i="6"/>
  <c r="BF90" i="6" s="1"/>
  <c r="BE106" i="6"/>
  <c r="BD106" i="6"/>
  <c r="BD90" i="6" s="1"/>
  <c r="BC106" i="6"/>
  <c r="BC90" i="6" s="1"/>
  <c r="BB106" i="6"/>
  <c r="BB90" i="6" s="1"/>
  <c r="BA106" i="6"/>
  <c r="BA90" i="6" s="1"/>
  <c r="AZ106" i="6"/>
  <c r="AZ90" i="6" s="1"/>
  <c r="AY106" i="6"/>
  <c r="AY90" i="6" s="1"/>
  <c r="AX106" i="6"/>
  <c r="AW106" i="6"/>
  <c r="AW90" i="6" s="1"/>
  <c r="AV106" i="6"/>
  <c r="AV90" i="6" s="1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J90" i="6" s="1"/>
  <c r="AI106" i="6"/>
  <c r="AH106" i="6"/>
  <c r="AG106" i="6"/>
  <c r="AG90" i="6" s="1"/>
  <c r="AF106" i="6"/>
  <c r="AF90" i="6" s="1"/>
  <c r="AE106" i="6"/>
  <c r="AE90" i="6" s="1"/>
  <c r="AD106" i="6"/>
  <c r="AD90" i="6" s="1"/>
  <c r="BH105" i="6"/>
  <c r="BH89" i="6" s="1"/>
  <c r="BG105" i="6"/>
  <c r="BG89" i="6" s="1"/>
  <c r="BF105" i="6"/>
  <c r="BF89" i="6" s="1"/>
  <c r="BE105" i="6"/>
  <c r="BE89" i="6" s="1"/>
  <c r="BD105" i="6"/>
  <c r="BC105" i="6"/>
  <c r="BB105" i="6"/>
  <c r="BA105" i="6"/>
  <c r="AZ105" i="6"/>
  <c r="AY105" i="6"/>
  <c r="AX105" i="6"/>
  <c r="AW105" i="6"/>
  <c r="AV105" i="6"/>
  <c r="AU105" i="6"/>
  <c r="AU89" i="6" s="1"/>
  <c r="AT105" i="6"/>
  <c r="AT89" i="6" s="1"/>
  <c r="AS105" i="6"/>
  <c r="AS89" i="6" s="1"/>
  <c r="AR105" i="6"/>
  <c r="AQ105" i="6"/>
  <c r="AQ89" i="6" s="1"/>
  <c r="AP105" i="6"/>
  <c r="AP89" i="6" s="1"/>
  <c r="AO105" i="6"/>
  <c r="AO89" i="6" s="1"/>
  <c r="AN105" i="6"/>
  <c r="AM105" i="6"/>
  <c r="AM89" i="6" s="1"/>
  <c r="AL105" i="6"/>
  <c r="AK105" i="6"/>
  <c r="AJ105" i="6"/>
  <c r="AI105" i="6"/>
  <c r="AI89" i="6" s="1"/>
  <c r="AH105" i="6"/>
  <c r="AG105" i="6"/>
  <c r="AF105" i="6"/>
  <c r="AE105" i="6"/>
  <c r="AD105" i="6"/>
  <c r="BH104" i="6"/>
  <c r="BG104" i="6"/>
  <c r="BF104" i="6"/>
  <c r="BE104" i="6"/>
  <c r="BD104" i="6"/>
  <c r="BC104" i="6"/>
  <c r="BB104" i="6"/>
  <c r="BA104" i="6"/>
  <c r="AZ104" i="6"/>
  <c r="AZ88" i="6" s="1"/>
  <c r="AY104" i="6"/>
  <c r="AY88" i="6" s="1"/>
  <c r="AX104" i="6"/>
  <c r="AX88" i="6" s="1"/>
  <c r="AW104" i="6"/>
  <c r="AW88" i="6" s="1"/>
  <c r="AV104" i="6"/>
  <c r="AV88" i="6" s="1"/>
  <c r="AU104" i="6"/>
  <c r="AT104" i="6"/>
  <c r="AS104" i="6"/>
  <c r="AR104" i="6"/>
  <c r="AQ104" i="6"/>
  <c r="AQ88" i="6" s="1"/>
  <c r="AP104" i="6"/>
  <c r="AO104" i="6"/>
  <c r="AN104" i="6"/>
  <c r="AN88" i="6" s="1"/>
  <c r="AM104" i="6"/>
  <c r="AL104" i="6"/>
  <c r="AK104" i="6"/>
  <c r="AJ104" i="6"/>
  <c r="AI104" i="6"/>
  <c r="AH104" i="6"/>
  <c r="AG104" i="6"/>
  <c r="AF104" i="6"/>
  <c r="AE104" i="6"/>
  <c r="AD104" i="6"/>
  <c r="BH103" i="6"/>
  <c r="BH87" i="6" s="1"/>
  <c r="BG103" i="6"/>
  <c r="BF103" i="6"/>
  <c r="BE103" i="6"/>
  <c r="BE87" i="6" s="1"/>
  <c r="BD103" i="6"/>
  <c r="BD87" i="6" s="1"/>
  <c r="BC103" i="6"/>
  <c r="BB103" i="6"/>
  <c r="BB87" i="6" s="1"/>
  <c r="BA103" i="6"/>
  <c r="BA87" i="6" s="1"/>
  <c r="AZ103" i="6"/>
  <c r="AZ87" i="6" s="1"/>
  <c r="AY103" i="6"/>
  <c r="AX103" i="6"/>
  <c r="AW103" i="6"/>
  <c r="AV103" i="6"/>
  <c r="AU103" i="6"/>
  <c r="AT103" i="6"/>
  <c r="AS103" i="6"/>
  <c r="AR103" i="6"/>
  <c r="AQ103" i="6"/>
  <c r="AP103" i="6"/>
  <c r="AP87" i="6" s="1"/>
  <c r="AO103" i="6"/>
  <c r="AN103" i="6"/>
  <c r="AM103" i="6"/>
  <c r="AM87" i="6" s="1"/>
  <c r="AL103" i="6"/>
  <c r="AL87" i="6" s="1"/>
  <c r="AK103" i="6"/>
  <c r="AK87" i="6" s="1"/>
  <c r="AJ103" i="6"/>
  <c r="AJ87" i="6" s="1"/>
  <c r="AI103" i="6"/>
  <c r="AI87" i="6" s="1"/>
  <c r="AH103" i="6"/>
  <c r="AH87" i="6" s="1"/>
  <c r="AG103" i="6"/>
  <c r="AG87" i="6" s="1"/>
  <c r="AF103" i="6"/>
  <c r="AF87" i="6" s="1"/>
  <c r="AE103" i="6"/>
  <c r="AE87" i="6" s="1"/>
  <c r="AD103" i="6"/>
  <c r="AD87" i="6" s="1"/>
  <c r="BH102" i="6"/>
  <c r="BG102" i="6"/>
  <c r="BF102" i="6"/>
  <c r="BE102" i="6"/>
  <c r="BD102" i="6"/>
  <c r="BC102" i="6"/>
  <c r="BB102" i="6"/>
  <c r="BA102" i="6"/>
  <c r="AZ102" i="6"/>
  <c r="AY102" i="6"/>
  <c r="AY86" i="6" s="1"/>
  <c r="AX102" i="6"/>
  <c r="AW102" i="6"/>
  <c r="AV102" i="6"/>
  <c r="AV86" i="6" s="1"/>
  <c r="AU102" i="6"/>
  <c r="AT102" i="6"/>
  <c r="AT86" i="6" s="1"/>
  <c r="AS102" i="6"/>
  <c r="AS86" i="6" s="1"/>
  <c r="AR102" i="6"/>
  <c r="AR86" i="6" s="1"/>
  <c r="AQ102" i="6"/>
  <c r="AP102" i="6"/>
  <c r="AO102" i="6"/>
  <c r="AN102" i="6"/>
  <c r="AN86" i="6" s="1"/>
  <c r="AM102" i="6"/>
  <c r="AM86" i="6" s="1"/>
  <c r="AL102" i="6"/>
  <c r="AK102" i="6"/>
  <c r="AJ102" i="6"/>
  <c r="AI102" i="6"/>
  <c r="AH102" i="6"/>
  <c r="AG102" i="6"/>
  <c r="AF102" i="6"/>
  <c r="AE102" i="6"/>
  <c r="AD102" i="6"/>
  <c r="BH101" i="6"/>
  <c r="BG101" i="6"/>
  <c r="BG85" i="6" s="1"/>
  <c r="BF101" i="6"/>
  <c r="BF85" i="6" s="1"/>
  <c r="BE101" i="6"/>
  <c r="BD101" i="6"/>
  <c r="BC101" i="6"/>
  <c r="BB101" i="6"/>
  <c r="BA101" i="6"/>
  <c r="BA85" i="6" s="1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N85" i="6" s="1"/>
  <c r="AM101" i="6"/>
  <c r="AL101" i="6"/>
  <c r="AK101" i="6"/>
  <c r="AK85" i="6" s="1"/>
  <c r="AJ101" i="6"/>
  <c r="AJ85" i="6" s="1"/>
  <c r="AI101" i="6"/>
  <c r="AH101" i="6"/>
  <c r="AH85" i="6" s="1"/>
  <c r="AG101" i="6"/>
  <c r="AG85" i="6" s="1"/>
  <c r="AF101" i="6"/>
  <c r="AE101" i="6"/>
  <c r="AD101" i="6"/>
  <c r="AD85" i="6" s="1"/>
  <c r="BH100" i="6"/>
  <c r="BG100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K97" i="6"/>
  <c r="J97" i="6"/>
  <c r="I97" i="6"/>
  <c r="BE96" i="6"/>
  <c r="BC96" i="6"/>
  <c r="BB96" i="6"/>
  <c r="BA96" i="6"/>
  <c r="AZ96" i="6"/>
  <c r="AY96" i="6"/>
  <c r="AX96" i="6"/>
  <c r="AW96" i="6"/>
  <c r="AV96" i="6"/>
  <c r="AU96" i="6"/>
  <c r="AI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G97" i="6" s="1"/>
  <c r="F96" i="6"/>
  <c r="E96" i="6"/>
  <c r="D96" i="6"/>
  <c r="C96" i="6"/>
  <c r="BH95" i="6"/>
  <c r="BG95" i="6"/>
  <c r="BE95" i="6"/>
  <c r="BD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C94" i="6"/>
  <c r="BB94" i="6"/>
  <c r="AZ94" i="6"/>
  <c r="AY94" i="6"/>
  <c r="AX94" i="6"/>
  <c r="AW94" i="6"/>
  <c r="AV94" i="6"/>
  <c r="AU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G93" i="6"/>
  <c r="BF93" i="6"/>
  <c r="BA93" i="6"/>
  <c r="AZ93" i="6"/>
  <c r="AV93" i="6"/>
  <c r="AT93" i="6"/>
  <c r="AS93" i="6"/>
  <c r="AR93" i="6"/>
  <c r="AQ93" i="6"/>
  <c r="AO93" i="6"/>
  <c r="AN93" i="6"/>
  <c r="AK93" i="6"/>
  <c r="AJ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G92" i="6"/>
  <c r="BD92" i="6"/>
  <c r="BC92" i="6"/>
  <c r="BB92" i="6"/>
  <c r="AY92" i="6"/>
  <c r="AR92" i="6"/>
  <c r="AP92" i="6"/>
  <c r="AO92" i="6"/>
  <c r="AN92" i="6"/>
  <c r="AM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F91" i="6"/>
  <c r="BC91" i="6"/>
  <c r="BB91" i="6"/>
  <c r="BA91" i="6"/>
  <c r="AZ91" i="6"/>
  <c r="AY91" i="6"/>
  <c r="AX91" i="6"/>
  <c r="AW91" i="6"/>
  <c r="AV91" i="6"/>
  <c r="AT91" i="6"/>
  <c r="AJ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E90" i="6"/>
  <c r="AX90" i="6"/>
  <c r="AU90" i="6"/>
  <c r="AT90" i="6"/>
  <c r="AS90" i="6"/>
  <c r="AR90" i="6"/>
  <c r="AQ90" i="6"/>
  <c r="AP90" i="6"/>
  <c r="AO90" i="6"/>
  <c r="AN90" i="6"/>
  <c r="AM90" i="6"/>
  <c r="AI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M97" i="6" s="1"/>
  <c r="L90" i="6"/>
  <c r="K90" i="6"/>
  <c r="J90" i="6"/>
  <c r="I90" i="6"/>
  <c r="H90" i="6"/>
  <c r="G90" i="6"/>
  <c r="F90" i="6"/>
  <c r="E90" i="6"/>
  <c r="D90" i="6"/>
  <c r="C90" i="6"/>
  <c r="BD89" i="6"/>
  <c r="BC89" i="6"/>
  <c r="BB89" i="6"/>
  <c r="BA89" i="6"/>
  <c r="AZ89" i="6"/>
  <c r="AW89" i="6"/>
  <c r="AL89" i="6"/>
  <c r="AK89" i="6"/>
  <c r="AJ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D88" i="6"/>
  <c r="BA88" i="6"/>
  <c r="AU88" i="6"/>
  <c r="AT88" i="6"/>
  <c r="AS88" i="6"/>
  <c r="AR88" i="6"/>
  <c r="AO88" i="6"/>
  <c r="AE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C87" i="6"/>
  <c r="AY87" i="6"/>
  <c r="AX87" i="6"/>
  <c r="AW87" i="6"/>
  <c r="AV87" i="6"/>
  <c r="AU87" i="6"/>
  <c r="AT87" i="6"/>
  <c r="AS87" i="6"/>
  <c r="AR87" i="6"/>
  <c r="AQ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H86" i="6"/>
  <c r="BG86" i="6"/>
  <c r="BF86" i="6"/>
  <c r="BE86" i="6"/>
  <c r="BD86" i="6"/>
  <c r="BC86" i="6"/>
  <c r="BB86" i="6"/>
  <c r="BA86" i="6"/>
  <c r="AZ86" i="6"/>
  <c r="AX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L97" i="6" s="1"/>
  <c r="K86" i="6"/>
  <c r="J86" i="6"/>
  <c r="I86" i="6"/>
  <c r="H86" i="6"/>
  <c r="H97" i="6" s="1"/>
  <c r="G86" i="6"/>
  <c r="F86" i="6"/>
  <c r="F97" i="6" s="1"/>
  <c r="E86" i="6"/>
  <c r="D86" i="6"/>
  <c r="C86" i="6"/>
  <c r="AY85" i="6"/>
  <c r="AX85" i="6"/>
  <c r="AW85" i="6"/>
  <c r="AV85" i="6"/>
  <c r="AU85" i="6"/>
  <c r="AT85" i="6"/>
  <c r="AS85" i="6"/>
  <c r="AR85" i="6"/>
  <c r="AQ85" i="6"/>
  <c r="AP85" i="6"/>
  <c r="AO85" i="6"/>
  <c r="AM85" i="6"/>
  <c r="AC85" i="6"/>
  <c r="AB85" i="6"/>
  <c r="AA85" i="6"/>
  <c r="AA97" i="6" s="1"/>
  <c r="Z85" i="6"/>
  <c r="Y85" i="6"/>
  <c r="Y97" i="6" s="1"/>
  <c r="X85" i="6"/>
  <c r="X97" i="6" s="1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E97" i="6" s="1"/>
  <c r="D85" i="6"/>
  <c r="C85" i="6"/>
  <c r="C97" i="6" s="1"/>
  <c r="BH84" i="6"/>
  <c r="BG84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D79" i="6"/>
  <c r="AD78" i="6"/>
  <c r="AD174" i="6" s="1"/>
  <c r="AE77" i="6"/>
  <c r="AE173" i="6" s="1"/>
  <c r="AD77" i="6"/>
  <c r="AD173" i="6" s="1"/>
  <c r="O73" i="6"/>
  <c r="O169" i="6" s="1"/>
  <c r="N73" i="6"/>
  <c r="N169" i="6" s="1"/>
  <c r="I72" i="6"/>
  <c r="I168" i="6" s="1"/>
  <c r="Q71" i="6"/>
  <c r="Q167" i="6" s="1"/>
  <c r="M71" i="6"/>
  <c r="M167" i="6" s="1"/>
  <c r="I71" i="6"/>
  <c r="I167" i="6" s="1"/>
  <c r="K70" i="6"/>
  <c r="K166" i="6" s="1"/>
  <c r="J69" i="6"/>
  <c r="I69" i="6"/>
  <c r="BH68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R65" i="6" s="1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M65" i="6" s="1"/>
  <c r="M12" i="6" s="1"/>
  <c r="L60" i="6"/>
  <c r="K60" i="6"/>
  <c r="J60" i="6"/>
  <c r="I60" i="6"/>
  <c r="H60" i="6"/>
  <c r="G60" i="6"/>
  <c r="F60" i="6"/>
  <c r="E60" i="6"/>
  <c r="D60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D65" i="6" s="1"/>
  <c r="D12" i="6" s="1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AI54" i="6"/>
  <c r="AH54" i="6"/>
  <c r="AG54" i="6"/>
  <c r="AF54" i="6"/>
  <c r="AE54" i="6"/>
  <c r="AD54" i="6"/>
  <c r="AD65" i="6" s="1"/>
  <c r="AC54" i="6"/>
  <c r="AB54" i="6"/>
  <c r="AA54" i="6"/>
  <c r="AA65" i="6" s="1"/>
  <c r="AA12" i="6" s="1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H65" i="6" s="1"/>
  <c r="H12" i="6" s="1"/>
  <c r="G54" i="6"/>
  <c r="G65" i="6" s="1"/>
  <c r="G12" i="6" s="1"/>
  <c r="F54" i="6"/>
  <c r="F65" i="6" s="1"/>
  <c r="F12" i="6" s="1"/>
  <c r="E54" i="6"/>
  <c r="E65" i="6" s="1"/>
  <c r="E12" i="6" s="1"/>
  <c r="D54" i="6"/>
  <c r="AI53" i="6"/>
  <c r="AH53" i="6"/>
  <c r="AG53" i="6"/>
  <c r="AF53" i="6"/>
  <c r="AE53" i="6"/>
  <c r="AD53" i="6"/>
  <c r="AC53" i="6"/>
  <c r="AB53" i="6"/>
  <c r="AA53" i="6"/>
  <c r="Z53" i="6"/>
  <c r="Y53" i="6"/>
  <c r="X53" i="6"/>
  <c r="X65" i="6" s="1"/>
  <c r="W53" i="6"/>
  <c r="W65" i="6" s="1"/>
  <c r="W12" i="6" s="1"/>
  <c r="V53" i="6"/>
  <c r="V65" i="6" s="1"/>
  <c r="V12" i="6" s="1"/>
  <c r="U53" i="6"/>
  <c r="U65" i="6" s="1"/>
  <c r="U12" i="6" s="1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BH52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W49" i="6"/>
  <c r="W5" i="6" s="1"/>
  <c r="T49" i="6"/>
  <c r="T5" i="6" s="1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AH42" i="6"/>
  <c r="AG42" i="6"/>
  <c r="AF42" i="6"/>
  <c r="AE42" i="6"/>
  <c r="AD42" i="6"/>
  <c r="AC42" i="6"/>
  <c r="AB42" i="6"/>
  <c r="AA42" i="6"/>
  <c r="Z42" i="6"/>
  <c r="Y42" i="6"/>
  <c r="X42" i="6"/>
  <c r="X49" i="6" s="1"/>
  <c r="X5" i="6" s="1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R49" i="6" s="1"/>
  <c r="R5" i="6" s="1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AI38" i="6"/>
  <c r="AH38" i="6"/>
  <c r="AG38" i="6"/>
  <c r="AF38" i="6"/>
  <c r="AE38" i="6"/>
  <c r="AD38" i="6"/>
  <c r="AD49" i="6" s="1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Q49" i="6" s="1"/>
  <c r="Q5" i="6" s="1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BH36" i="6"/>
  <c r="BG36" i="6"/>
  <c r="BF36" i="6"/>
  <c r="BE36" i="6"/>
  <c r="BD36" i="6"/>
  <c r="AO36" i="6"/>
  <c r="AM36" i="6"/>
  <c r="AL36" i="6"/>
  <c r="AK36" i="6"/>
  <c r="AJ36" i="6"/>
  <c r="AI36" i="6"/>
  <c r="AH36" i="6"/>
  <c r="AG36" i="6"/>
  <c r="AF36" i="6"/>
  <c r="AE36" i="6"/>
  <c r="AD36" i="6"/>
  <c r="AC36" i="6"/>
  <c r="M36" i="6"/>
  <c r="L36" i="6"/>
  <c r="I36" i="6"/>
  <c r="H36" i="6"/>
  <c r="G36" i="6"/>
  <c r="AE34" i="6"/>
  <c r="AD34" i="6"/>
  <c r="Z34" i="6"/>
  <c r="Y34" i="6"/>
  <c r="X34" i="6"/>
  <c r="W34" i="6"/>
  <c r="I34" i="6"/>
  <c r="H34" i="6"/>
  <c r="D34" i="6"/>
  <c r="C34" i="6"/>
  <c r="AE33" i="6"/>
  <c r="AE320" i="6" s="1"/>
  <c r="AE336" i="6" s="1"/>
  <c r="AD33" i="6"/>
  <c r="AD320" i="6" s="1"/>
  <c r="AD336" i="6" s="1"/>
  <c r="Z33" i="6"/>
  <c r="Z30" i="6" s="1"/>
  <c r="Z222" i="6" s="1"/>
  <c r="Z79" i="6" s="1"/>
  <c r="Z175" i="6" s="1"/>
  <c r="Y33" i="6"/>
  <c r="Y320" i="6" s="1"/>
  <c r="Y336" i="6" s="1"/>
  <c r="X33" i="6"/>
  <c r="X320" i="6" s="1"/>
  <c r="X336" i="6" s="1"/>
  <c r="W33" i="6"/>
  <c r="V33" i="6"/>
  <c r="U33" i="6"/>
  <c r="U4" i="6" s="1"/>
  <c r="T33" i="6"/>
  <c r="S33" i="6"/>
  <c r="R33" i="6"/>
  <c r="Q33" i="6"/>
  <c r="P33" i="6"/>
  <c r="P22" i="6" s="1"/>
  <c r="P214" i="6" s="1"/>
  <c r="O33" i="6"/>
  <c r="O27" i="6" s="1"/>
  <c r="O219" i="6" s="1"/>
  <c r="N33" i="6"/>
  <c r="N27" i="6" s="1"/>
  <c r="N219" i="6" s="1"/>
  <c r="M33" i="6"/>
  <c r="L33" i="6"/>
  <c r="K33" i="6"/>
  <c r="J33" i="6"/>
  <c r="I33" i="6"/>
  <c r="I320" i="6" s="1"/>
  <c r="I336" i="6" s="1"/>
  <c r="H33" i="6"/>
  <c r="H320" i="6" s="1"/>
  <c r="H336" i="6" s="1"/>
  <c r="D33" i="6"/>
  <c r="D320" i="6" s="1"/>
  <c r="D336" i="6" s="1"/>
  <c r="C33" i="6"/>
  <c r="C320" i="6" s="1"/>
  <c r="AE32" i="6"/>
  <c r="AE224" i="6" s="1"/>
  <c r="AD32" i="6"/>
  <c r="AD224" i="6" s="1"/>
  <c r="Z32" i="6"/>
  <c r="Z224" i="6" s="1"/>
  <c r="Y32" i="6"/>
  <c r="Y224" i="6" s="1"/>
  <c r="X32" i="6"/>
  <c r="X224" i="6" s="1"/>
  <c r="O32" i="6"/>
  <c r="O224" i="6" s="1"/>
  <c r="N32" i="6"/>
  <c r="N224" i="6" s="1"/>
  <c r="M32" i="6"/>
  <c r="M224" i="6" s="1"/>
  <c r="L32" i="6"/>
  <c r="L224" i="6" s="1"/>
  <c r="K32" i="6"/>
  <c r="K224" i="6" s="1"/>
  <c r="I32" i="6"/>
  <c r="I224" i="6" s="1"/>
  <c r="H32" i="6"/>
  <c r="H224" i="6" s="1"/>
  <c r="D32" i="6"/>
  <c r="AE31" i="6"/>
  <c r="AE223" i="6" s="1"/>
  <c r="AD31" i="6"/>
  <c r="AD223" i="6" s="1"/>
  <c r="Z31" i="6"/>
  <c r="Z223" i="6" s="1"/>
  <c r="Y31" i="6"/>
  <c r="Y223" i="6" s="1"/>
  <c r="X31" i="6"/>
  <c r="W31" i="6"/>
  <c r="W223" i="6" s="1"/>
  <c r="V31" i="6"/>
  <c r="V223" i="6" s="1"/>
  <c r="U31" i="6"/>
  <c r="U223" i="6" s="1"/>
  <c r="T31" i="6"/>
  <c r="T223" i="6" s="1"/>
  <c r="S31" i="6"/>
  <c r="S223" i="6" s="1"/>
  <c r="R31" i="6"/>
  <c r="R223" i="6" s="1"/>
  <c r="Q31" i="6"/>
  <c r="Q223" i="6" s="1"/>
  <c r="P31" i="6"/>
  <c r="P223" i="6" s="1"/>
  <c r="K31" i="6"/>
  <c r="K223" i="6" s="1"/>
  <c r="K80" i="6" s="1"/>
  <c r="K176" i="6" s="1"/>
  <c r="I31" i="6"/>
  <c r="I223" i="6" s="1"/>
  <c r="H31" i="6"/>
  <c r="H223" i="6" s="1"/>
  <c r="D31" i="6"/>
  <c r="D223" i="6" s="1"/>
  <c r="AE30" i="6"/>
  <c r="AE222" i="6" s="1"/>
  <c r="AE79" i="6" s="1"/>
  <c r="AD30" i="6"/>
  <c r="AD222" i="6" s="1"/>
  <c r="Y30" i="6"/>
  <c r="Y222" i="6" s="1"/>
  <c r="Y79" i="6" s="1"/>
  <c r="Y175" i="6" s="1"/>
  <c r="V30" i="6"/>
  <c r="V222" i="6" s="1"/>
  <c r="V79" i="6" s="1"/>
  <c r="V175" i="6" s="1"/>
  <c r="U30" i="6"/>
  <c r="U222" i="6" s="1"/>
  <c r="U79" i="6" s="1"/>
  <c r="U175" i="6" s="1"/>
  <c r="T30" i="6"/>
  <c r="T222" i="6" s="1"/>
  <c r="S30" i="6"/>
  <c r="S222" i="6" s="1"/>
  <c r="R30" i="6"/>
  <c r="R222" i="6" s="1"/>
  <c r="Q30" i="6"/>
  <c r="Q222" i="6" s="1"/>
  <c r="P30" i="6"/>
  <c r="P222" i="6" s="1"/>
  <c r="O30" i="6"/>
  <c r="O222" i="6" s="1"/>
  <c r="N30" i="6"/>
  <c r="N222" i="6" s="1"/>
  <c r="M30" i="6"/>
  <c r="M222" i="6" s="1"/>
  <c r="L30" i="6"/>
  <c r="L222" i="6" s="1"/>
  <c r="K30" i="6"/>
  <c r="K222" i="6" s="1"/>
  <c r="K79" i="6" s="1"/>
  <c r="K175" i="6" s="1"/>
  <c r="I30" i="6"/>
  <c r="I222" i="6" s="1"/>
  <c r="I79" i="6" s="1"/>
  <c r="I175" i="6" s="1"/>
  <c r="H30" i="6"/>
  <c r="H222" i="6" s="1"/>
  <c r="H79" i="6" s="1"/>
  <c r="H175" i="6" s="1"/>
  <c r="AE29" i="6"/>
  <c r="AE221" i="6" s="1"/>
  <c r="AD29" i="6"/>
  <c r="AD221" i="6" s="1"/>
  <c r="Z29" i="6"/>
  <c r="Z221" i="6" s="1"/>
  <c r="Y29" i="6"/>
  <c r="Y221" i="6" s="1"/>
  <c r="Y78" i="6" s="1"/>
  <c r="Y174" i="6" s="1"/>
  <c r="X29" i="6"/>
  <c r="X221" i="6" s="1"/>
  <c r="Q29" i="6"/>
  <c r="Q221" i="6" s="1"/>
  <c r="O29" i="6"/>
  <c r="O221" i="6" s="1"/>
  <c r="N29" i="6"/>
  <c r="N221" i="6" s="1"/>
  <c r="M29" i="6"/>
  <c r="M221" i="6" s="1"/>
  <c r="L29" i="6"/>
  <c r="L221" i="6" s="1"/>
  <c r="K29" i="6"/>
  <c r="K221" i="6" s="1"/>
  <c r="J29" i="6"/>
  <c r="J221" i="6" s="1"/>
  <c r="I29" i="6"/>
  <c r="H29" i="6"/>
  <c r="H221" i="6" s="1"/>
  <c r="H78" i="6" s="1"/>
  <c r="H174" i="6" s="1"/>
  <c r="D29" i="6"/>
  <c r="AE28" i="6"/>
  <c r="AE220" i="6" s="1"/>
  <c r="AD28" i="6"/>
  <c r="AD220" i="6" s="1"/>
  <c r="Z28" i="6"/>
  <c r="Z220" i="6" s="1"/>
  <c r="Z77" i="6" s="1"/>
  <c r="Z173" i="6" s="1"/>
  <c r="Y28" i="6"/>
  <c r="Y220" i="6" s="1"/>
  <c r="Y77" i="6" s="1"/>
  <c r="Y173" i="6" s="1"/>
  <c r="X28" i="6"/>
  <c r="X220" i="6" s="1"/>
  <c r="X77" i="6" s="1"/>
  <c r="X173" i="6" s="1"/>
  <c r="W28" i="6"/>
  <c r="W220" i="6" s="1"/>
  <c r="T28" i="6"/>
  <c r="T220" i="6" s="1"/>
  <c r="S28" i="6"/>
  <c r="S220" i="6" s="1"/>
  <c r="R28" i="6"/>
  <c r="R220" i="6" s="1"/>
  <c r="Q28" i="6"/>
  <c r="Q220" i="6" s="1"/>
  <c r="Q77" i="6" s="1"/>
  <c r="Q173" i="6" s="1"/>
  <c r="P28" i="6"/>
  <c r="P220" i="6" s="1"/>
  <c r="M28" i="6"/>
  <c r="M220" i="6" s="1"/>
  <c r="I28" i="6"/>
  <c r="I220" i="6" s="1"/>
  <c r="I77" i="6" s="1"/>
  <c r="I173" i="6" s="1"/>
  <c r="H28" i="6"/>
  <c r="H220" i="6" s="1"/>
  <c r="D28" i="6"/>
  <c r="D220" i="6" s="1"/>
  <c r="D77" i="6" s="1"/>
  <c r="D173" i="6" s="1"/>
  <c r="AE27" i="6"/>
  <c r="AD27" i="6"/>
  <c r="AD219" i="6" s="1"/>
  <c r="AD76" i="6" s="1"/>
  <c r="AD172" i="6" s="1"/>
  <c r="Z27" i="6"/>
  <c r="Z219" i="6" s="1"/>
  <c r="T27" i="6"/>
  <c r="T219" i="6" s="1"/>
  <c r="Q27" i="6"/>
  <c r="Q219" i="6" s="1"/>
  <c r="P27" i="6"/>
  <c r="P219" i="6" s="1"/>
  <c r="M27" i="6"/>
  <c r="M219" i="6" s="1"/>
  <c r="L27" i="6"/>
  <c r="L219" i="6" s="1"/>
  <c r="K27" i="6"/>
  <c r="K219" i="6" s="1"/>
  <c r="J27" i="6"/>
  <c r="J219" i="6" s="1"/>
  <c r="I27" i="6"/>
  <c r="I219" i="6" s="1"/>
  <c r="I76" i="6" s="1"/>
  <c r="H27" i="6"/>
  <c r="H219" i="6" s="1"/>
  <c r="H76" i="6" s="1"/>
  <c r="D27" i="6"/>
  <c r="AE26" i="6"/>
  <c r="AE218" i="6" s="1"/>
  <c r="AD26" i="6"/>
  <c r="AD218" i="6" s="1"/>
  <c r="AD75" i="6" s="1"/>
  <c r="AD171" i="6" s="1"/>
  <c r="Z26" i="6"/>
  <c r="Z218" i="6" s="1"/>
  <c r="Y26" i="6"/>
  <c r="Y218" i="6" s="1"/>
  <c r="X26" i="6"/>
  <c r="X218" i="6" s="1"/>
  <c r="O26" i="6"/>
  <c r="O218" i="6" s="1"/>
  <c r="M26" i="6"/>
  <c r="M218" i="6" s="1"/>
  <c r="M75" i="6" s="1"/>
  <c r="L26" i="6"/>
  <c r="L218" i="6" s="1"/>
  <c r="L75" i="6" s="1"/>
  <c r="L171" i="6" s="1"/>
  <c r="K26" i="6"/>
  <c r="K218" i="6" s="1"/>
  <c r="K75" i="6" s="1"/>
  <c r="K171" i="6" s="1"/>
  <c r="J26" i="6"/>
  <c r="J218" i="6" s="1"/>
  <c r="I26" i="6"/>
  <c r="I218" i="6" s="1"/>
  <c r="H26" i="6"/>
  <c r="H218" i="6" s="1"/>
  <c r="D26" i="6"/>
  <c r="D218" i="6" s="1"/>
  <c r="AD25" i="6"/>
  <c r="AD217" i="6" s="1"/>
  <c r="Z25" i="6"/>
  <c r="Y25" i="6"/>
  <c r="Y217" i="6" s="1"/>
  <c r="X25" i="6"/>
  <c r="X217" i="6" s="1"/>
  <c r="S25" i="6"/>
  <c r="S217" i="6" s="1"/>
  <c r="R25" i="6"/>
  <c r="R217" i="6" s="1"/>
  <c r="Q25" i="6"/>
  <c r="Q217" i="6" s="1"/>
  <c r="P25" i="6"/>
  <c r="P217" i="6" s="1"/>
  <c r="O25" i="6"/>
  <c r="O217" i="6" s="1"/>
  <c r="O74" i="6" s="1"/>
  <c r="O170" i="6" s="1"/>
  <c r="N25" i="6"/>
  <c r="N217" i="6" s="1"/>
  <c r="M25" i="6"/>
  <c r="M217" i="6" s="1"/>
  <c r="M74" i="6" s="1"/>
  <c r="M170" i="6" s="1"/>
  <c r="L25" i="6"/>
  <c r="L217" i="6" s="1"/>
  <c r="L74" i="6" s="1"/>
  <c r="L170" i="6" s="1"/>
  <c r="K25" i="6"/>
  <c r="K217" i="6" s="1"/>
  <c r="K74" i="6" s="1"/>
  <c r="K170" i="6" s="1"/>
  <c r="H25" i="6"/>
  <c r="H217" i="6" s="1"/>
  <c r="D25" i="6"/>
  <c r="D217" i="6" s="1"/>
  <c r="AE24" i="6"/>
  <c r="AE216" i="6" s="1"/>
  <c r="AD24" i="6"/>
  <c r="AD216" i="6" s="1"/>
  <c r="Z24" i="6"/>
  <c r="Z216" i="6" s="1"/>
  <c r="Y24" i="6"/>
  <c r="Y216" i="6" s="1"/>
  <c r="S24" i="6"/>
  <c r="S216" i="6" s="1"/>
  <c r="S73" i="6" s="1"/>
  <c r="S169" i="6" s="1"/>
  <c r="R24" i="6"/>
  <c r="R216" i="6" s="1"/>
  <c r="R73" i="6" s="1"/>
  <c r="R169" i="6" s="1"/>
  <c r="Q24" i="6"/>
  <c r="Q216" i="6" s="1"/>
  <c r="Q73" i="6" s="1"/>
  <c r="Q169" i="6" s="1"/>
  <c r="P24" i="6"/>
  <c r="P216" i="6" s="1"/>
  <c r="P73" i="6" s="1"/>
  <c r="P169" i="6" s="1"/>
  <c r="O24" i="6"/>
  <c r="O216" i="6" s="1"/>
  <c r="N24" i="6"/>
  <c r="N216" i="6" s="1"/>
  <c r="M24" i="6"/>
  <c r="L24" i="6"/>
  <c r="L216" i="6" s="1"/>
  <c r="K24" i="6"/>
  <c r="I24" i="6"/>
  <c r="I216" i="6" s="1"/>
  <c r="H24" i="6"/>
  <c r="H216" i="6" s="1"/>
  <c r="D24" i="6"/>
  <c r="D216" i="6" s="1"/>
  <c r="AE23" i="6"/>
  <c r="AD23" i="6"/>
  <c r="Z23" i="6"/>
  <c r="Y23" i="6"/>
  <c r="Y215" i="6" s="1"/>
  <c r="X23" i="6"/>
  <c r="X215" i="6" s="1"/>
  <c r="W23" i="6"/>
  <c r="W215" i="6" s="1"/>
  <c r="T23" i="6"/>
  <c r="T215" i="6" s="1"/>
  <c r="S23" i="6"/>
  <c r="S215" i="6" s="1"/>
  <c r="R23" i="6"/>
  <c r="R215" i="6" s="1"/>
  <c r="Q23" i="6"/>
  <c r="Q215" i="6" s="1"/>
  <c r="Q72" i="6" s="1"/>
  <c r="Q168" i="6" s="1"/>
  <c r="M23" i="6"/>
  <c r="M215" i="6" s="1"/>
  <c r="K23" i="6"/>
  <c r="K215" i="6" s="1"/>
  <c r="J23" i="6"/>
  <c r="J215" i="6" s="1"/>
  <c r="I23" i="6"/>
  <c r="I215" i="6" s="1"/>
  <c r="H23" i="6"/>
  <c r="H215" i="6" s="1"/>
  <c r="D23" i="6"/>
  <c r="D215" i="6" s="1"/>
  <c r="AE22" i="6"/>
  <c r="AE214" i="6" s="1"/>
  <c r="AE71" i="6" s="1"/>
  <c r="AE167" i="6" s="1"/>
  <c r="AD22" i="6"/>
  <c r="Z22" i="6"/>
  <c r="Z214" i="6" s="1"/>
  <c r="Y22" i="6"/>
  <c r="Y214" i="6" s="1"/>
  <c r="X22" i="6"/>
  <c r="X214" i="6" s="1"/>
  <c r="W22" i="6"/>
  <c r="W214" i="6" s="1"/>
  <c r="V22" i="6"/>
  <c r="V214" i="6" s="1"/>
  <c r="U22" i="6"/>
  <c r="U214" i="6" s="1"/>
  <c r="Q22" i="6"/>
  <c r="Q214" i="6" s="1"/>
  <c r="O22" i="6"/>
  <c r="O214" i="6" s="1"/>
  <c r="M22" i="6"/>
  <c r="M214" i="6" s="1"/>
  <c r="L22" i="6"/>
  <c r="L214" i="6" s="1"/>
  <c r="K22" i="6"/>
  <c r="K214" i="6" s="1"/>
  <c r="K71" i="6" s="1"/>
  <c r="K167" i="6" s="1"/>
  <c r="J22" i="6"/>
  <c r="J214" i="6" s="1"/>
  <c r="J71" i="6" s="1"/>
  <c r="J167" i="6" s="1"/>
  <c r="I22" i="6"/>
  <c r="I214" i="6" s="1"/>
  <c r="H22" i="6"/>
  <c r="H214" i="6" s="1"/>
  <c r="H71" i="6" s="1"/>
  <c r="H167" i="6" s="1"/>
  <c r="D22" i="6"/>
  <c r="D214" i="6" s="1"/>
  <c r="D71" i="6" s="1"/>
  <c r="AE21" i="6"/>
  <c r="AE213" i="6" s="1"/>
  <c r="AD21" i="6"/>
  <c r="AD213" i="6" s="1"/>
  <c r="Z21" i="6"/>
  <c r="Z213" i="6" s="1"/>
  <c r="Y21" i="6"/>
  <c r="Y213" i="6" s="1"/>
  <c r="X21" i="6"/>
  <c r="X213" i="6" s="1"/>
  <c r="Q21" i="6"/>
  <c r="Q213" i="6" s="1"/>
  <c r="Q70" i="6" s="1"/>
  <c r="Q166" i="6" s="1"/>
  <c r="P21" i="6"/>
  <c r="P213" i="6" s="1"/>
  <c r="O21" i="6"/>
  <c r="O213" i="6" s="1"/>
  <c r="O70" i="6" s="1"/>
  <c r="O166" i="6" s="1"/>
  <c r="N21" i="6"/>
  <c r="N213" i="6" s="1"/>
  <c r="M21" i="6"/>
  <c r="M213" i="6" s="1"/>
  <c r="M70" i="6" s="1"/>
  <c r="M166" i="6" s="1"/>
  <c r="L21" i="6"/>
  <c r="L213" i="6" s="1"/>
  <c r="L70" i="6" s="1"/>
  <c r="L166" i="6" s="1"/>
  <c r="K21" i="6"/>
  <c r="K213" i="6" s="1"/>
  <c r="J21" i="6"/>
  <c r="J213" i="6" s="1"/>
  <c r="I21" i="6"/>
  <c r="I213" i="6" s="1"/>
  <c r="H21" i="6"/>
  <c r="H213" i="6" s="1"/>
  <c r="D21" i="6"/>
  <c r="D213" i="6" s="1"/>
  <c r="BH20" i="6"/>
  <c r="BG20" i="6"/>
  <c r="BF20" i="6"/>
  <c r="BE20" i="6"/>
  <c r="BD20" i="6"/>
  <c r="BC20" i="6"/>
  <c r="BC36" i="6" s="1"/>
  <c r="BB20" i="6"/>
  <c r="BB36" i="6" s="1"/>
  <c r="BA20" i="6"/>
  <c r="BA36" i="6" s="1"/>
  <c r="AZ20" i="6"/>
  <c r="AZ36" i="6" s="1"/>
  <c r="AY20" i="6"/>
  <c r="AY36" i="6" s="1"/>
  <c r="AX20" i="6"/>
  <c r="AX36" i="6" s="1"/>
  <c r="AW20" i="6"/>
  <c r="AW36" i="6" s="1"/>
  <c r="AV20" i="6"/>
  <c r="AV36" i="6" s="1"/>
  <c r="AU20" i="6"/>
  <c r="AU36" i="6" s="1"/>
  <c r="AT20" i="6"/>
  <c r="AT36" i="6" s="1"/>
  <c r="AS20" i="6"/>
  <c r="AS36" i="6" s="1"/>
  <c r="AR20" i="6"/>
  <c r="AR36" i="6" s="1"/>
  <c r="AQ20" i="6"/>
  <c r="AQ36" i="6" s="1"/>
  <c r="AP20" i="6"/>
  <c r="AP36" i="6" s="1"/>
  <c r="AO20" i="6"/>
  <c r="AN20" i="6"/>
  <c r="AN36" i="6" s="1"/>
  <c r="AM20" i="6"/>
  <c r="AL20" i="6"/>
  <c r="AK20" i="6"/>
  <c r="AJ20" i="6"/>
  <c r="AI20" i="6"/>
  <c r="AH20" i="6"/>
  <c r="AG20" i="6"/>
  <c r="AF20" i="6"/>
  <c r="AE20" i="6"/>
  <c r="AD20" i="6"/>
  <c r="AC20" i="6"/>
  <c r="AB20" i="6"/>
  <c r="AB36" i="6" s="1"/>
  <c r="AA20" i="6"/>
  <c r="AA36" i="6" s="1"/>
  <c r="Z20" i="6"/>
  <c r="Z36" i="6" s="1"/>
  <c r="Y20" i="6"/>
  <c r="Y36" i="6" s="1"/>
  <c r="X20" i="6"/>
  <c r="X36" i="6" s="1"/>
  <c r="W20" i="6"/>
  <c r="W36" i="6" s="1"/>
  <c r="V20" i="6"/>
  <c r="V36" i="6" s="1"/>
  <c r="U20" i="6"/>
  <c r="U36" i="6" s="1"/>
  <c r="T20" i="6"/>
  <c r="T36" i="6" s="1"/>
  <c r="S20" i="6"/>
  <c r="S36" i="6" s="1"/>
  <c r="R20" i="6"/>
  <c r="R36" i="6" s="1"/>
  <c r="Q20" i="6"/>
  <c r="Q36" i="6" s="1"/>
  <c r="P20" i="6"/>
  <c r="P36" i="6" s="1"/>
  <c r="O20" i="6"/>
  <c r="O36" i="6" s="1"/>
  <c r="N20" i="6"/>
  <c r="N36" i="6" s="1"/>
  <c r="M20" i="6"/>
  <c r="L20" i="6"/>
  <c r="K20" i="6"/>
  <c r="K36" i="6" s="1"/>
  <c r="J20" i="6"/>
  <c r="J36" i="6" s="1"/>
  <c r="I20" i="6"/>
  <c r="H20" i="6"/>
  <c r="G20" i="6"/>
  <c r="F20" i="6"/>
  <c r="F36" i="6" s="1"/>
  <c r="E20" i="6"/>
  <c r="E36" i="6" s="1"/>
  <c r="D20" i="6"/>
  <c r="D36" i="6" s="1"/>
  <c r="C20" i="6"/>
  <c r="C36" i="6" s="1"/>
  <c r="B20" i="6"/>
  <c r="B36" i="6" s="1"/>
  <c r="I15" i="6"/>
  <c r="AD14" i="6"/>
  <c r="AE3" i="6" s="1"/>
  <c r="Z14" i="6"/>
  <c r="Y14" i="6"/>
  <c r="X14" i="6"/>
  <c r="K14" i="6"/>
  <c r="I14" i="6"/>
  <c r="H14" i="6"/>
  <c r="D14" i="6"/>
  <c r="X12" i="6"/>
  <c r="R12" i="6"/>
  <c r="BA10" i="6"/>
  <c r="AE10" i="6"/>
  <c r="AD10" i="6"/>
  <c r="AC10" i="6"/>
  <c r="AC8" i="6" s="1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G8" i="6" s="1"/>
  <c r="F10" i="6"/>
  <c r="F8" i="6" s="1"/>
  <c r="E10" i="6"/>
  <c r="E8" i="6" s="1"/>
  <c r="D10" i="6"/>
  <c r="D8" i="6" s="1"/>
  <c r="C10" i="6"/>
  <c r="AC9" i="6"/>
  <c r="AB9" i="6"/>
  <c r="AA9" i="6"/>
  <c r="Z9" i="6"/>
  <c r="Y9" i="6"/>
  <c r="Y8" i="6" s="1"/>
  <c r="X9" i="6"/>
  <c r="W9" i="6"/>
  <c r="V9" i="6"/>
  <c r="U9" i="6"/>
  <c r="U8" i="6" s="1"/>
  <c r="T9" i="6"/>
  <c r="S9" i="6"/>
  <c r="S8" i="6" s="1"/>
  <c r="R9" i="6"/>
  <c r="R8" i="6" s="1"/>
  <c r="Q9" i="6"/>
  <c r="Q8" i="6" s="1"/>
  <c r="P9" i="6"/>
  <c r="P8" i="6" s="1"/>
  <c r="O9" i="6"/>
  <c r="N9" i="6"/>
  <c r="M9" i="6"/>
  <c r="L9" i="6"/>
  <c r="K9" i="6"/>
  <c r="J9" i="6"/>
  <c r="I9" i="6"/>
  <c r="H9" i="6"/>
  <c r="G9" i="6"/>
  <c r="F9" i="6"/>
  <c r="E9" i="6"/>
  <c r="D9" i="6"/>
  <c r="C9" i="6"/>
  <c r="C8" i="6" s="1"/>
  <c r="AB8" i="6"/>
  <c r="AA8" i="6"/>
  <c r="Z8" i="6"/>
  <c r="O8" i="6"/>
  <c r="N8" i="6"/>
  <c r="M8" i="6"/>
  <c r="L8" i="6"/>
  <c r="K8" i="6"/>
  <c r="J8" i="6"/>
  <c r="I8" i="6"/>
  <c r="H8" i="6"/>
  <c r="L6" i="6"/>
  <c r="J6" i="6"/>
  <c r="AD5" i="6"/>
  <c r="AE4" i="6"/>
  <c r="AE14" i="6" s="1"/>
  <c r="AD4" i="6"/>
  <c r="Z4" i="6"/>
  <c r="Y4" i="6"/>
  <c r="X4" i="6"/>
  <c r="W4" i="6"/>
  <c r="W14" i="6" s="1"/>
  <c r="V4" i="6"/>
  <c r="T4" i="6"/>
  <c r="S4" i="6"/>
  <c r="R4" i="6"/>
  <c r="Q4" i="6"/>
  <c r="P4" i="6"/>
  <c r="O4" i="6"/>
  <c r="N4" i="6"/>
  <c r="M4" i="6"/>
  <c r="L4" i="6"/>
  <c r="K4" i="6"/>
  <c r="J4" i="6"/>
  <c r="I4" i="6"/>
  <c r="H4" i="6"/>
  <c r="D4" i="6"/>
  <c r="C4" i="6"/>
  <c r="AF3" i="6"/>
  <c r="AA3" i="6"/>
  <c r="Z3" i="6"/>
  <c r="L3" i="6"/>
  <c r="J3" i="6"/>
  <c r="I3" i="6"/>
  <c r="I6" i="6" s="1"/>
  <c r="I13" i="6" s="1"/>
  <c r="C3" i="6"/>
  <c r="BH339" i="5"/>
  <c r="BG339" i="5"/>
  <c r="BF339" i="5"/>
  <c r="BE339" i="5"/>
  <c r="BD339" i="5"/>
  <c r="BC339" i="5"/>
  <c r="BB339" i="5"/>
  <c r="BA339" i="5"/>
  <c r="AZ339" i="5"/>
  <c r="AY339" i="5"/>
  <c r="AX339" i="5"/>
  <c r="AW339" i="5"/>
  <c r="AV339" i="5"/>
  <c r="AU339" i="5"/>
  <c r="AT339" i="5"/>
  <c r="AS339" i="5"/>
  <c r="AR339" i="5"/>
  <c r="AQ339" i="5"/>
  <c r="AP339" i="5"/>
  <c r="AO339" i="5"/>
  <c r="AN339" i="5"/>
  <c r="AM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BH323" i="5"/>
  <c r="BG323" i="5"/>
  <c r="BF323" i="5"/>
  <c r="BE323" i="5"/>
  <c r="BD323" i="5"/>
  <c r="BC323" i="5"/>
  <c r="BB323" i="5"/>
  <c r="BA323" i="5"/>
  <c r="AZ323" i="5"/>
  <c r="AY323" i="5"/>
  <c r="AX323" i="5"/>
  <c r="AW323" i="5"/>
  <c r="AV323" i="5"/>
  <c r="AU323" i="5"/>
  <c r="AT323" i="5"/>
  <c r="AS323" i="5"/>
  <c r="AR323" i="5"/>
  <c r="AQ323" i="5"/>
  <c r="AP323" i="5"/>
  <c r="AO323" i="5"/>
  <c r="AN323" i="5"/>
  <c r="AM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AG320" i="5"/>
  <c r="AF320" i="5"/>
  <c r="AE320" i="5"/>
  <c r="AD320" i="5"/>
  <c r="AC320" i="5"/>
  <c r="AB320" i="5"/>
  <c r="AA320" i="5"/>
  <c r="Z320" i="5"/>
  <c r="O320" i="5"/>
  <c r="N320" i="5"/>
  <c r="M320" i="5"/>
  <c r="L320" i="5"/>
  <c r="K320" i="5"/>
  <c r="J320" i="5"/>
  <c r="AW307" i="5"/>
  <c r="AV307" i="5"/>
  <c r="AU307" i="5"/>
  <c r="AT307" i="5"/>
  <c r="AS307" i="5"/>
  <c r="AR307" i="5"/>
  <c r="AQ307" i="5"/>
  <c r="AP307" i="5"/>
  <c r="AO307" i="5"/>
  <c r="AN307" i="5"/>
  <c r="AA307" i="5"/>
  <c r="Z307" i="5"/>
  <c r="X307" i="5"/>
  <c r="W307" i="5"/>
  <c r="V307" i="5"/>
  <c r="U307" i="5"/>
  <c r="T307" i="5"/>
  <c r="S307" i="5"/>
  <c r="R307" i="5"/>
  <c r="G307" i="5"/>
  <c r="E307" i="5"/>
  <c r="D307" i="5"/>
  <c r="C307" i="5"/>
  <c r="B307" i="5"/>
  <c r="AH304" i="5"/>
  <c r="AH320" i="5" s="1"/>
  <c r="AG304" i="5"/>
  <c r="AF304" i="5"/>
  <c r="AE304" i="5"/>
  <c r="AD304" i="5"/>
  <c r="AC304" i="5"/>
  <c r="AB304" i="5"/>
  <c r="AA304" i="5"/>
  <c r="Z304" i="5"/>
  <c r="Y304" i="5"/>
  <c r="Y320" i="5" s="1"/>
  <c r="X304" i="5"/>
  <c r="X320" i="5" s="1"/>
  <c r="W304" i="5"/>
  <c r="W320" i="5" s="1"/>
  <c r="V304" i="5"/>
  <c r="V320" i="5" s="1"/>
  <c r="U304" i="5"/>
  <c r="U320" i="5" s="1"/>
  <c r="T304" i="5"/>
  <c r="T320" i="5" s="1"/>
  <c r="S304" i="5"/>
  <c r="S320" i="5" s="1"/>
  <c r="R304" i="5"/>
  <c r="R320" i="5" s="1"/>
  <c r="Q304" i="5"/>
  <c r="Q320" i="5" s="1"/>
  <c r="P304" i="5"/>
  <c r="P320" i="5" s="1"/>
  <c r="O304" i="5"/>
  <c r="N304" i="5"/>
  <c r="M304" i="5"/>
  <c r="L304" i="5"/>
  <c r="K304" i="5"/>
  <c r="J304" i="5"/>
  <c r="BH291" i="5"/>
  <c r="BH307" i="5" s="1"/>
  <c r="BG291" i="5"/>
  <c r="BG307" i="5" s="1"/>
  <c r="BF291" i="5"/>
  <c r="BF307" i="5" s="1"/>
  <c r="BE291" i="5"/>
  <c r="BE307" i="5" s="1"/>
  <c r="BD291" i="5"/>
  <c r="BD307" i="5" s="1"/>
  <c r="BC291" i="5"/>
  <c r="BC307" i="5" s="1"/>
  <c r="BB291" i="5"/>
  <c r="BB307" i="5" s="1"/>
  <c r="BA291" i="5"/>
  <c r="BA307" i="5" s="1"/>
  <c r="AZ291" i="5"/>
  <c r="AZ307" i="5" s="1"/>
  <c r="AY291" i="5"/>
  <c r="AY307" i="5" s="1"/>
  <c r="AX291" i="5"/>
  <c r="AX307" i="5" s="1"/>
  <c r="AW291" i="5"/>
  <c r="AV291" i="5"/>
  <c r="AU291" i="5"/>
  <c r="AT291" i="5"/>
  <c r="AS291" i="5"/>
  <c r="AR291" i="5"/>
  <c r="AQ291" i="5"/>
  <c r="AP291" i="5"/>
  <c r="AO291" i="5"/>
  <c r="AN291" i="5"/>
  <c r="AM291" i="5"/>
  <c r="AM307" i="5" s="1"/>
  <c r="AL291" i="5"/>
  <c r="AL307" i="5" s="1"/>
  <c r="AK291" i="5"/>
  <c r="AK307" i="5" s="1"/>
  <c r="AJ291" i="5"/>
  <c r="AJ307" i="5" s="1"/>
  <c r="AI291" i="5"/>
  <c r="AI307" i="5" s="1"/>
  <c r="AH291" i="5"/>
  <c r="AH307" i="5" s="1"/>
  <c r="AG291" i="5"/>
  <c r="AG307" i="5" s="1"/>
  <c r="AF291" i="5"/>
  <c r="AF307" i="5" s="1"/>
  <c r="AE291" i="5"/>
  <c r="AE307" i="5" s="1"/>
  <c r="AD291" i="5"/>
  <c r="AD307" i="5" s="1"/>
  <c r="AC291" i="5"/>
  <c r="AC307" i="5" s="1"/>
  <c r="AB291" i="5"/>
  <c r="AB307" i="5" s="1"/>
  <c r="AA291" i="5"/>
  <c r="Z291" i="5"/>
  <c r="Y291" i="5"/>
  <c r="Y307" i="5" s="1"/>
  <c r="X291" i="5"/>
  <c r="W291" i="5"/>
  <c r="V291" i="5"/>
  <c r="U291" i="5"/>
  <c r="T291" i="5"/>
  <c r="S291" i="5"/>
  <c r="R291" i="5"/>
  <c r="Q291" i="5"/>
  <c r="Q307" i="5" s="1"/>
  <c r="P291" i="5"/>
  <c r="P307" i="5" s="1"/>
  <c r="O291" i="5"/>
  <c r="O307" i="5" s="1"/>
  <c r="N291" i="5"/>
  <c r="N307" i="5" s="1"/>
  <c r="M291" i="5"/>
  <c r="M307" i="5" s="1"/>
  <c r="L291" i="5"/>
  <c r="L307" i="5" s="1"/>
  <c r="K291" i="5"/>
  <c r="K307" i="5" s="1"/>
  <c r="J291" i="5"/>
  <c r="J307" i="5" s="1"/>
  <c r="I291" i="5"/>
  <c r="I307" i="5" s="1"/>
  <c r="H291" i="5"/>
  <c r="H307" i="5" s="1"/>
  <c r="G291" i="5"/>
  <c r="F291" i="5"/>
  <c r="F307" i="5" s="1"/>
  <c r="E291" i="5"/>
  <c r="D291" i="5"/>
  <c r="C291" i="5"/>
  <c r="B291" i="5"/>
  <c r="AF288" i="5"/>
  <c r="BH275" i="5"/>
  <c r="BG275" i="5"/>
  <c r="BF275" i="5"/>
  <c r="BE275" i="5"/>
  <c r="BD275" i="5"/>
  <c r="BC275" i="5"/>
  <c r="BB275" i="5"/>
  <c r="BA275" i="5"/>
  <c r="AZ275" i="5"/>
  <c r="AY275" i="5"/>
  <c r="AX275" i="5"/>
  <c r="AW275" i="5"/>
  <c r="AV275" i="5"/>
  <c r="AU275" i="5"/>
  <c r="AT275" i="5"/>
  <c r="AS275" i="5"/>
  <c r="AR275" i="5"/>
  <c r="AQ275" i="5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AH268" i="5"/>
  <c r="AF268" i="5"/>
  <c r="AE268" i="5"/>
  <c r="AG268" i="5" s="1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AG265" i="5"/>
  <c r="AF265" i="5"/>
  <c r="AE265" i="5"/>
  <c r="AD265" i="5"/>
  <c r="AH265" i="5" s="1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AF261" i="5"/>
  <c r="AE261" i="5"/>
  <c r="AD261" i="5"/>
  <c r="AH261" i="5" s="1"/>
  <c r="AC261" i="5"/>
  <c r="AB261" i="5"/>
  <c r="AG261" i="5" s="1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AF260" i="5"/>
  <c r="AE260" i="5"/>
  <c r="AD260" i="5"/>
  <c r="AC260" i="5"/>
  <c r="AB260" i="5"/>
  <c r="AG260" i="5" s="1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BH259" i="5"/>
  <c r="BG259" i="5"/>
  <c r="BF259" i="5"/>
  <c r="BE259" i="5"/>
  <c r="BD259" i="5"/>
  <c r="BC259" i="5"/>
  <c r="BB259" i="5"/>
  <c r="BA259" i="5"/>
  <c r="AZ259" i="5"/>
  <c r="AY259" i="5"/>
  <c r="AX259" i="5"/>
  <c r="AW259" i="5"/>
  <c r="AV259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BH243" i="5"/>
  <c r="BG243" i="5"/>
  <c r="BF243" i="5"/>
  <c r="BE243" i="5"/>
  <c r="BD243" i="5"/>
  <c r="BC243" i="5"/>
  <c r="BB243" i="5"/>
  <c r="BA243" i="5"/>
  <c r="AZ243" i="5"/>
  <c r="AY243" i="5"/>
  <c r="AX243" i="5"/>
  <c r="AW243" i="5"/>
  <c r="AV243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BH227" i="5"/>
  <c r="BG227" i="5"/>
  <c r="BF227" i="5"/>
  <c r="BE227" i="5"/>
  <c r="BD227" i="5"/>
  <c r="BC227" i="5"/>
  <c r="BB227" i="5"/>
  <c r="BA227" i="5"/>
  <c r="AZ227" i="5"/>
  <c r="AY227" i="5"/>
  <c r="AX227" i="5"/>
  <c r="AW227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E223" i="5"/>
  <c r="AB223" i="5"/>
  <c r="AA223" i="5"/>
  <c r="Z223" i="5"/>
  <c r="Y223" i="5"/>
  <c r="X223" i="5"/>
  <c r="W223" i="5"/>
  <c r="V223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AH212" i="5"/>
  <c r="AH223" i="5" s="1"/>
  <c r="AG212" i="5"/>
  <c r="AG223" i="5" s="1"/>
  <c r="AF212" i="5"/>
  <c r="AF223" i="5" s="1"/>
  <c r="AE212" i="5"/>
  <c r="AD212" i="5"/>
  <c r="AD223" i="5" s="1"/>
  <c r="AC212" i="5"/>
  <c r="AC223" i="5" s="1"/>
  <c r="AB212" i="5"/>
  <c r="AA212" i="5"/>
  <c r="Z212" i="5"/>
  <c r="Y212" i="5"/>
  <c r="X212" i="5"/>
  <c r="W212" i="5"/>
  <c r="V212" i="5"/>
  <c r="U212" i="5"/>
  <c r="U223" i="5" s="1"/>
  <c r="T212" i="5"/>
  <c r="T223" i="5" s="1"/>
  <c r="S212" i="5"/>
  <c r="S223" i="5" s="1"/>
  <c r="R212" i="5"/>
  <c r="R223" i="5" s="1"/>
  <c r="Q212" i="5"/>
  <c r="Q223" i="5" s="1"/>
  <c r="P212" i="5"/>
  <c r="P223" i="5" s="1"/>
  <c r="O212" i="5"/>
  <c r="O223" i="5" s="1"/>
  <c r="N212" i="5"/>
  <c r="N223" i="5" s="1"/>
  <c r="M212" i="5"/>
  <c r="M223" i="5" s="1"/>
  <c r="L212" i="5"/>
  <c r="L223" i="5" s="1"/>
  <c r="K212" i="5"/>
  <c r="K223" i="5" s="1"/>
  <c r="J212" i="5"/>
  <c r="J223" i="5" s="1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BH208" i="5"/>
  <c r="BH207" i="5" s="1"/>
  <c r="BG208" i="5"/>
  <c r="BF208" i="5"/>
  <c r="BF203" i="5" s="1"/>
  <c r="BE208" i="5"/>
  <c r="BE200" i="5" s="1"/>
  <c r="BD208" i="5"/>
  <c r="BC208" i="5"/>
  <c r="BB208" i="5"/>
  <c r="BA208" i="5"/>
  <c r="AZ208" i="5"/>
  <c r="AY208" i="5"/>
  <c r="AX208" i="5"/>
  <c r="AW208" i="5"/>
  <c r="AV208" i="5"/>
  <c r="AU208" i="5"/>
  <c r="AU200" i="5" s="1"/>
  <c r="AT208" i="5"/>
  <c r="AS208" i="5"/>
  <c r="AR208" i="5"/>
  <c r="AQ208" i="5"/>
  <c r="AQ205" i="5" s="1"/>
  <c r="AP208" i="5"/>
  <c r="AP199" i="5" s="1"/>
  <c r="AO208" i="5"/>
  <c r="AO199" i="5" s="1"/>
  <c r="AN208" i="5"/>
  <c r="AN199" i="5" s="1"/>
  <c r="AM208" i="5"/>
  <c r="AL208" i="5"/>
  <c r="AL200" i="5" s="1"/>
  <c r="AK208" i="5"/>
  <c r="AJ208" i="5"/>
  <c r="AJ203" i="5" s="1"/>
  <c r="AI208" i="5"/>
  <c r="AI200" i="5" s="1"/>
  <c r="AH208" i="5"/>
  <c r="AH198" i="5" s="1"/>
  <c r="AH71" i="5" s="1"/>
  <c r="AG208" i="5"/>
  <c r="AF208" i="5"/>
  <c r="AE208" i="5"/>
  <c r="AD208" i="5"/>
  <c r="AC208" i="5"/>
  <c r="AB208" i="5"/>
  <c r="AA208" i="5"/>
  <c r="Z208" i="5"/>
  <c r="Y208" i="5"/>
  <c r="Y205" i="5" s="1"/>
  <c r="Y78" i="5" s="1"/>
  <c r="Y158" i="5" s="1"/>
  <c r="X208" i="5"/>
  <c r="W208" i="5"/>
  <c r="V208" i="5"/>
  <c r="U208" i="5"/>
  <c r="U205" i="5" s="1"/>
  <c r="T208" i="5"/>
  <c r="T199" i="5" s="1"/>
  <c r="S208" i="5"/>
  <c r="S199" i="5" s="1"/>
  <c r="R208" i="5"/>
  <c r="R199" i="5" s="1"/>
  <c r="R72" i="5" s="1"/>
  <c r="R152" i="5" s="1"/>
  <c r="Q208" i="5"/>
  <c r="P208" i="5"/>
  <c r="P204" i="5" s="1"/>
  <c r="O208" i="5"/>
  <c r="N208" i="5"/>
  <c r="N203" i="5" s="1"/>
  <c r="M208" i="5"/>
  <c r="M200" i="5" s="1"/>
  <c r="L208" i="5"/>
  <c r="K208" i="5"/>
  <c r="J208" i="5"/>
  <c r="BG207" i="5"/>
  <c r="BF207" i="5"/>
  <c r="BE207" i="5"/>
  <c r="BD207" i="5"/>
  <c r="BA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E207" i="5"/>
  <c r="W207" i="5"/>
  <c r="V207" i="5"/>
  <c r="U207" i="5"/>
  <c r="T207" i="5"/>
  <c r="S207" i="5"/>
  <c r="R207" i="5"/>
  <c r="Q207" i="5"/>
  <c r="P207" i="5"/>
  <c r="O207" i="5"/>
  <c r="N207" i="5"/>
  <c r="M207" i="5"/>
  <c r="BH206" i="5"/>
  <c r="AT206" i="5"/>
  <c r="AS206" i="5"/>
  <c r="AR206" i="5"/>
  <c r="AQ206" i="5"/>
  <c r="AP206" i="5"/>
  <c r="AO206" i="5"/>
  <c r="AN206" i="5"/>
  <c r="AM206" i="5"/>
  <c r="AL206" i="5"/>
  <c r="Z206" i="5"/>
  <c r="Y206" i="5"/>
  <c r="X206" i="5"/>
  <c r="W206" i="5"/>
  <c r="V206" i="5"/>
  <c r="U206" i="5"/>
  <c r="T206" i="5"/>
  <c r="S206" i="5"/>
  <c r="R206" i="5"/>
  <c r="Q206" i="5"/>
  <c r="P206" i="5"/>
  <c r="BG205" i="5"/>
  <c r="BF205" i="5"/>
  <c r="BA205" i="5"/>
  <c r="AW205" i="5"/>
  <c r="AV205" i="5"/>
  <c r="AU205" i="5"/>
  <c r="AT205" i="5"/>
  <c r="AS205" i="5"/>
  <c r="AR205" i="5"/>
  <c r="AN205" i="5"/>
  <c r="AM205" i="5"/>
  <c r="AK205" i="5"/>
  <c r="AJ205" i="5"/>
  <c r="AE205" i="5"/>
  <c r="Z205" i="5"/>
  <c r="X205" i="5"/>
  <c r="X78" i="5" s="1"/>
  <c r="X158" i="5" s="1"/>
  <c r="W205" i="5"/>
  <c r="W78" i="5" s="1"/>
  <c r="W158" i="5" s="1"/>
  <c r="V205" i="5"/>
  <c r="R205" i="5"/>
  <c r="Q205" i="5"/>
  <c r="O205" i="5"/>
  <c r="N205" i="5"/>
  <c r="BG204" i="5"/>
  <c r="BF204" i="5"/>
  <c r="BE204" i="5"/>
  <c r="BA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E204" i="5"/>
  <c r="W204" i="5"/>
  <c r="V204" i="5"/>
  <c r="U204" i="5"/>
  <c r="U77" i="5" s="1"/>
  <c r="U157" i="5" s="1"/>
  <c r="T204" i="5"/>
  <c r="S204" i="5"/>
  <c r="R204" i="5"/>
  <c r="Q204" i="5"/>
  <c r="O204" i="5"/>
  <c r="N204" i="5"/>
  <c r="M204" i="5"/>
  <c r="L204" i="5"/>
  <c r="BH203" i="5"/>
  <c r="BG203" i="5"/>
  <c r="AV203" i="5"/>
  <c r="AS203" i="5"/>
  <c r="AR203" i="5"/>
  <c r="AQ203" i="5"/>
  <c r="AP203" i="5"/>
  <c r="AO203" i="5"/>
  <c r="AN203" i="5"/>
  <c r="AM203" i="5"/>
  <c r="AL203" i="5"/>
  <c r="AK203" i="5"/>
  <c r="Z203" i="5"/>
  <c r="X203" i="5"/>
  <c r="W203" i="5"/>
  <c r="V203" i="5"/>
  <c r="V76" i="5" s="1"/>
  <c r="U203" i="5"/>
  <c r="T203" i="5"/>
  <c r="S203" i="5"/>
  <c r="R203" i="5"/>
  <c r="Q203" i="5"/>
  <c r="P203" i="5"/>
  <c r="O203" i="5"/>
  <c r="BF202" i="5"/>
  <c r="BE202" i="5"/>
  <c r="BA202" i="5"/>
  <c r="AW202" i="5"/>
  <c r="AV202" i="5"/>
  <c r="AU202" i="5"/>
  <c r="AT202" i="5"/>
  <c r="AS202" i="5"/>
  <c r="AR202" i="5"/>
  <c r="AQ202" i="5"/>
  <c r="AM202" i="5"/>
  <c r="AJ202" i="5"/>
  <c r="AI202" i="5"/>
  <c r="AE202" i="5"/>
  <c r="X202" i="5"/>
  <c r="W202" i="5"/>
  <c r="V202" i="5"/>
  <c r="U202" i="5"/>
  <c r="Q202" i="5"/>
  <c r="N202" i="5"/>
  <c r="M202" i="5"/>
  <c r="K202" i="5"/>
  <c r="BH201" i="5"/>
  <c r="BG201" i="5"/>
  <c r="BF201" i="5"/>
  <c r="BE201" i="5"/>
  <c r="BD201" i="5"/>
  <c r="BA201" i="5"/>
  <c r="AS201" i="5"/>
  <c r="AR201" i="5"/>
  <c r="AQ201" i="5"/>
  <c r="AP201" i="5"/>
  <c r="AN201" i="5"/>
  <c r="AM201" i="5"/>
  <c r="AL201" i="5"/>
  <c r="AK201" i="5"/>
  <c r="AJ201" i="5"/>
  <c r="AI201" i="5"/>
  <c r="AH201" i="5"/>
  <c r="AE201" i="5"/>
  <c r="AE74" i="5" s="1"/>
  <c r="AE154" i="5" s="1"/>
  <c r="W201" i="5"/>
  <c r="V201" i="5"/>
  <c r="U201" i="5"/>
  <c r="T201" i="5"/>
  <c r="R201" i="5"/>
  <c r="Q201" i="5"/>
  <c r="P201" i="5"/>
  <c r="O201" i="5"/>
  <c r="N201" i="5"/>
  <c r="M201" i="5"/>
  <c r="L201" i="5"/>
  <c r="BH200" i="5"/>
  <c r="BG200" i="5"/>
  <c r="BF200" i="5"/>
  <c r="AW200" i="5"/>
  <c r="AT200" i="5"/>
  <c r="AS200" i="5"/>
  <c r="AR200" i="5"/>
  <c r="AQ200" i="5"/>
  <c r="AP200" i="5"/>
  <c r="AO200" i="5"/>
  <c r="AN200" i="5"/>
  <c r="AM200" i="5"/>
  <c r="AK200" i="5"/>
  <c r="AJ200" i="5"/>
  <c r="AA200" i="5"/>
  <c r="W200" i="5"/>
  <c r="V200" i="5"/>
  <c r="U200" i="5"/>
  <c r="T200" i="5"/>
  <c r="S200" i="5"/>
  <c r="R200" i="5"/>
  <c r="Q200" i="5"/>
  <c r="Q73" i="5" s="1"/>
  <c r="P200" i="5"/>
  <c r="O200" i="5"/>
  <c r="O73" i="5" s="1"/>
  <c r="O153" i="5" s="1"/>
  <c r="N200" i="5"/>
  <c r="BE199" i="5"/>
  <c r="BA199" i="5"/>
  <c r="AU199" i="5"/>
  <c r="AT199" i="5"/>
  <c r="AS199" i="5"/>
  <c r="AR199" i="5"/>
  <c r="AQ199" i="5"/>
  <c r="AM199" i="5"/>
  <c r="AI199" i="5"/>
  <c r="AH199" i="5"/>
  <c r="AE199" i="5"/>
  <c r="AA199" i="5"/>
  <c r="W199" i="5"/>
  <c r="V199" i="5"/>
  <c r="U199" i="5"/>
  <c r="Q199" i="5"/>
  <c r="M199" i="5"/>
  <c r="L199" i="5"/>
  <c r="BG198" i="5"/>
  <c r="BF198" i="5"/>
  <c r="BE198" i="5"/>
  <c r="BD198" i="5"/>
  <c r="BC198" i="5"/>
  <c r="BA198" i="5"/>
  <c r="AS198" i="5"/>
  <c r="AR198" i="5"/>
  <c r="AQ198" i="5"/>
  <c r="AP198" i="5"/>
  <c r="AO198" i="5"/>
  <c r="AN198" i="5"/>
  <c r="AM198" i="5"/>
  <c r="AK198" i="5"/>
  <c r="AJ198" i="5"/>
  <c r="AI198" i="5"/>
  <c r="AE198" i="5"/>
  <c r="AB198" i="5"/>
  <c r="W198" i="5"/>
  <c r="V198" i="5"/>
  <c r="U198" i="5"/>
  <c r="T198" i="5"/>
  <c r="S198" i="5"/>
  <c r="R198" i="5"/>
  <c r="Q198" i="5"/>
  <c r="O198" i="5"/>
  <c r="N198" i="5"/>
  <c r="M198" i="5"/>
  <c r="BH197" i="5"/>
  <c r="BG197" i="5"/>
  <c r="BF197" i="5"/>
  <c r="BE197" i="5"/>
  <c r="AW197" i="5"/>
  <c r="AV197" i="5"/>
  <c r="AT197" i="5"/>
  <c r="AS197" i="5"/>
  <c r="AR197" i="5"/>
  <c r="AQ197" i="5"/>
  <c r="AP197" i="5"/>
  <c r="AO197" i="5"/>
  <c r="AN197" i="5"/>
  <c r="AM197" i="5"/>
  <c r="AK197" i="5"/>
  <c r="AJ197" i="5"/>
  <c r="AI197" i="5"/>
  <c r="Z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BH196" i="5"/>
  <c r="BG196" i="5"/>
  <c r="BF196" i="5"/>
  <c r="BE196" i="5"/>
  <c r="BD196" i="5"/>
  <c r="BC196" i="5"/>
  <c r="BB196" i="5"/>
  <c r="BA196" i="5"/>
  <c r="AZ196" i="5"/>
  <c r="AY196" i="5"/>
  <c r="AX196" i="5"/>
  <c r="AW196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V159" i="5"/>
  <c r="V156" i="5"/>
  <c r="U154" i="5"/>
  <c r="N154" i="5"/>
  <c r="Q153" i="5"/>
  <c r="AA152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BH129" i="5"/>
  <c r="BG129" i="5"/>
  <c r="BF129" i="5"/>
  <c r="BF10" i="5" s="1"/>
  <c r="BE129" i="5"/>
  <c r="BD129" i="5"/>
  <c r="BD10" i="5" s="1"/>
  <c r="BC129" i="5"/>
  <c r="BB129" i="5"/>
  <c r="BB10" i="5" s="1"/>
  <c r="BA129" i="5"/>
  <c r="BA10" i="5" s="1"/>
  <c r="AZ129" i="5"/>
  <c r="AY129" i="5"/>
  <c r="AX129" i="5"/>
  <c r="AX10" i="5" s="1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J10" i="5" s="1"/>
  <c r="AI129" i="5"/>
  <c r="AH129" i="5"/>
  <c r="AH10" i="5" s="1"/>
  <c r="AG129" i="5"/>
  <c r="AG10" i="5" s="1"/>
  <c r="AF129" i="5"/>
  <c r="AF10" i="5" s="1"/>
  <c r="AE129" i="5"/>
  <c r="AE10" i="5" s="1"/>
  <c r="AD129" i="5"/>
  <c r="AC129" i="5"/>
  <c r="AB129" i="5"/>
  <c r="AB10" i="5" s="1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N10" i="5" s="1"/>
  <c r="M129" i="5"/>
  <c r="L129" i="5"/>
  <c r="L10" i="5" s="1"/>
  <c r="K129" i="5"/>
  <c r="K10" i="5" s="1"/>
  <c r="J129" i="5"/>
  <c r="J10" i="5" s="1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BH113" i="5"/>
  <c r="BG113" i="5"/>
  <c r="BF113" i="5"/>
  <c r="BE113" i="5"/>
  <c r="BD113" i="5"/>
  <c r="BC113" i="5"/>
  <c r="BB113" i="5"/>
  <c r="BA113" i="5"/>
  <c r="BA9" i="5" s="1"/>
  <c r="BA8" i="5" s="1"/>
  <c r="AZ113" i="5"/>
  <c r="AZ9" i="5" s="1"/>
  <c r="AY113" i="5"/>
  <c r="AX113" i="5"/>
  <c r="AX9" i="5" s="1"/>
  <c r="AX8" i="5" s="1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E9" i="5" s="1"/>
  <c r="AE8" i="5" s="1"/>
  <c r="AD113" i="5"/>
  <c r="AD9" i="5" s="1"/>
  <c r="AC113" i="5"/>
  <c r="AB113" i="5"/>
  <c r="AB9" i="5" s="1"/>
  <c r="AB8" i="5" s="1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J9" i="5" s="1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K97" i="5"/>
  <c r="E97" i="5"/>
  <c r="D97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G97" i="5" s="1"/>
  <c r="AF95" i="5"/>
  <c r="AF97" i="5" s="1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X97" i="5" s="1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E97" i="5" s="1"/>
  <c r="AD92" i="5"/>
  <c r="AD97" i="5" s="1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C97" i="5" s="1"/>
  <c r="AB89" i="5"/>
  <c r="AB97" i="5" s="1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H97" i="5" s="1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AA97" i="5" s="1"/>
  <c r="Z86" i="5"/>
  <c r="Z97" i="5" s="1"/>
  <c r="Y86" i="5"/>
  <c r="Y97" i="5" s="1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C97" i="5" s="1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S97" i="5" s="1"/>
  <c r="R85" i="5"/>
  <c r="R97" i="5" s="1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Z78" i="5"/>
  <c r="Z158" i="5" s="1"/>
  <c r="V78" i="5"/>
  <c r="V158" i="5" s="1"/>
  <c r="R76" i="5"/>
  <c r="R156" i="5" s="1"/>
  <c r="U75" i="5"/>
  <c r="U155" i="5" s="1"/>
  <c r="AA72" i="5"/>
  <c r="W72" i="5"/>
  <c r="W152" i="5" s="1"/>
  <c r="W71" i="5"/>
  <c r="W151" i="5" s="1"/>
  <c r="S71" i="5"/>
  <c r="S151" i="5" s="1"/>
  <c r="R71" i="5"/>
  <c r="R151" i="5" s="1"/>
  <c r="Q71" i="5"/>
  <c r="Q151" i="5" s="1"/>
  <c r="N70" i="5"/>
  <c r="N150" i="5" s="1"/>
  <c r="X69" i="5"/>
  <c r="U69" i="5"/>
  <c r="N69" i="5"/>
  <c r="N149" i="5" s="1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G65" i="5"/>
  <c r="AG12" i="5" s="1"/>
  <c r="AF65" i="5"/>
  <c r="AF12" i="5" s="1"/>
  <c r="AB65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C65" i="5" s="1"/>
  <c r="C12" i="5" s="1"/>
  <c r="AH63" i="5"/>
  <c r="AG63" i="5"/>
  <c r="AF63" i="5"/>
  <c r="AE63" i="5"/>
  <c r="AD63" i="5"/>
  <c r="AC63" i="5"/>
  <c r="AB63" i="5"/>
  <c r="AA63" i="5"/>
  <c r="Z63" i="5"/>
  <c r="Y63" i="5"/>
  <c r="X63" i="5"/>
  <c r="W63" i="5"/>
  <c r="W79" i="5" s="1"/>
  <c r="W159" i="5" s="1"/>
  <c r="V63" i="5"/>
  <c r="U63" i="5"/>
  <c r="T63" i="5"/>
  <c r="S63" i="5"/>
  <c r="R63" i="5"/>
  <c r="R79" i="5" s="1"/>
  <c r="R159" i="5" s="1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N65" i="5" s="1"/>
  <c r="N12" i="5" s="1"/>
  <c r="M57" i="5"/>
  <c r="L57" i="5"/>
  <c r="K57" i="5"/>
  <c r="J57" i="5"/>
  <c r="I57" i="5"/>
  <c r="H57" i="5"/>
  <c r="G57" i="5"/>
  <c r="F57" i="5"/>
  <c r="E57" i="5"/>
  <c r="D57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Q65" i="5" s="1"/>
  <c r="Q12" i="5" s="1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P65" i="5" s="1"/>
  <c r="O53" i="5"/>
  <c r="N53" i="5"/>
  <c r="M53" i="5"/>
  <c r="L53" i="5"/>
  <c r="K53" i="5"/>
  <c r="J53" i="5"/>
  <c r="I53" i="5"/>
  <c r="H53" i="5"/>
  <c r="G53" i="5"/>
  <c r="F53" i="5"/>
  <c r="E53" i="5"/>
  <c r="D53" i="5"/>
  <c r="D65" i="5" s="1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C49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N77" i="5" s="1"/>
  <c r="N157" i="5" s="1"/>
  <c r="M45" i="5"/>
  <c r="L45" i="5"/>
  <c r="K45" i="5"/>
  <c r="J45" i="5"/>
  <c r="I45" i="5"/>
  <c r="H45" i="5"/>
  <c r="G45" i="5"/>
  <c r="F45" i="5"/>
  <c r="E45" i="5"/>
  <c r="D45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N76" i="5" s="1"/>
  <c r="N156" i="5" s="1"/>
  <c r="M44" i="5"/>
  <c r="L44" i="5"/>
  <c r="K44" i="5"/>
  <c r="J44" i="5"/>
  <c r="I44" i="5"/>
  <c r="H44" i="5"/>
  <c r="G44" i="5"/>
  <c r="F44" i="5"/>
  <c r="E44" i="5"/>
  <c r="D44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N75" i="5" s="1"/>
  <c r="N155" i="5" s="1"/>
  <c r="M43" i="5"/>
  <c r="L43" i="5"/>
  <c r="K43" i="5"/>
  <c r="J43" i="5"/>
  <c r="I43" i="5"/>
  <c r="H43" i="5"/>
  <c r="G43" i="5"/>
  <c r="F43" i="5"/>
  <c r="E43" i="5"/>
  <c r="D43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Q74" i="5" s="1"/>
  <c r="Q154" i="5" s="1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AH41" i="5"/>
  <c r="AG41" i="5"/>
  <c r="AF41" i="5"/>
  <c r="AE41" i="5"/>
  <c r="AD41" i="5"/>
  <c r="AC41" i="5"/>
  <c r="AB41" i="5"/>
  <c r="AA41" i="5"/>
  <c r="Z41" i="5"/>
  <c r="Y41" i="5"/>
  <c r="X41" i="5"/>
  <c r="W41" i="5"/>
  <c r="W73" i="5" s="1"/>
  <c r="W153" i="5" s="1"/>
  <c r="V41" i="5"/>
  <c r="U41" i="5"/>
  <c r="T41" i="5"/>
  <c r="T73" i="5" s="1"/>
  <c r="T153" i="5" s="1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AH40" i="5"/>
  <c r="AG40" i="5"/>
  <c r="AF40" i="5"/>
  <c r="AE40" i="5"/>
  <c r="AD40" i="5"/>
  <c r="AC40" i="5"/>
  <c r="AC49" i="5" s="1"/>
  <c r="AC5" i="5" s="1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V71" i="5" s="1"/>
  <c r="V151" i="5" s="1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W49" i="5" s="1"/>
  <c r="V38" i="5"/>
  <c r="U38" i="5"/>
  <c r="T38" i="5"/>
  <c r="S38" i="5"/>
  <c r="R38" i="5"/>
  <c r="Q38" i="5"/>
  <c r="P38" i="5"/>
  <c r="O38" i="5"/>
  <c r="O70" i="5" s="1"/>
  <c r="O150" i="5" s="1"/>
  <c r="N38" i="5"/>
  <c r="M38" i="5"/>
  <c r="L38" i="5"/>
  <c r="K38" i="5"/>
  <c r="J38" i="5"/>
  <c r="I38" i="5"/>
  <c r="H38" i="5"/>
  <c r="G38" i="5"/>
  <c r="F38" i="5"/>
  <c r="E38" i="5"/>
  <c r="D38" i="5"/>
  <c r="AI37" i="5"/>
  <c r="AH37" i="5"/>
  <c r="AG37" i="5"/>
  <c r="AF37" i="5"/>
  <c r="AE37" i="5"/>
  <c r="AD37" i="5"/>
  <c r="AC37" i="5"/>
  <c r="AB37" i="5"/>
  <c r="AB49" i="5" s="1"/>
  <c r="AB5" i="5" s="1"/>
  <c r="AB6" i="5" s="1"/>
  <c r="AB13" i="5" s="1"/>
  <c r="AA37" i="5"/>
  <c r="AA49" i="5" s="1"/>
  <c r="AA5" i="5" s="1"/>
  <c r="Z37" i="5"/>
  <c r="Z49" i="5" s="1"/>
  <c r="Z5" i="5" s="1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E49" i="5" s="1"/>
  <c r="E5" i="5" s="1"/>
  <c r="D37" i="5"/>
  <c r="D49" i="5" s="1"/>
  <c r="D5" i="5" s="1"/>
  <c r="BG36" i="5"/>
  <c r="AZ36" i="5"/>
  <c r="AV36" i="5"/>
  <c r="AU36" i="5"/>
  <c r="AT36" i="5"/>
  <c r="AQ36" i="5"/>
  <c r="AP36" i="5"/>
  <c r="AK36" i="5"/>
  <c r="AD36" i="5"/>
  <c r="Z36" i="5"/>
  <c r="Y36" i="5"/>
  <c r="W36" i="5"/>
  <c r="V36" i="5"/>
  <c r="U36" i="5"/>
  <c r="T36" i="5"/>
  <c r="S36" i="5"/>
  <c r="R36" i="5"/>
  <c r="Q36" i="5"/>
  <c r="H36" i="5"/>
  <c r="D36" i="5"/>
  <c r="C36" i="5"/>
  <c r="B36" i="5"/>
  <c r="I33" i="5"/>
  <c r="H33" i="5"/>
  <c r="G33" i="5"/>
  <c r="F33" i="5"/>
  <c r="E33" i="5"/>
  <c r="D33" i="5"/>
  <c r="C33" i="5"/>
  <c r="AM32" i="5"/>
  <c r="AK32" i="5"/>
  <c r="AG32" i="5"/>
  <c r="Y32" i="5"/>
  <c r="X32" i="5"/>
  <c r="V32" i="5"/>
  <c r="U32" i="5"/>
  <c r="U80" i="5" s="1"/>
  <c r="U160" i="5" s="1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R32" i="5" s="1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V79" i="5" s="1"/>
  <c r="U31" i="5"/>
  <c r="T31" i="5"/>
  <c r="S31" i="5"/>
  <c r="R31" i="5"/>
  <c r="Q31" i="5"/>
  <c r="P31" i="5"/>
  <c r="P79" i="5" s="1"/>
  <c r="P159" i="5" s="1"/>
  <c r="O31" i="5"/>
  <c r="N31" i="5"/>
  <c r="M31" i="5"/>
  <c r="L31" i="5"/>
  <c r="K31" i="5"/>
  <c r="J31" i="5"/>
  <c r="I31" i="5" s="1"/>
  <c r="I79" i="5" s="1"/>
  <c r="I159" i="5" s="1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Q78" i="5" s="1"/>
  <c r="Q158" i="5" s="1"/>
  <c r="P30" i="5"/>
  <c r="O30" i="5"/>
  <c r="N30" i="5"/>
  <c r="M30" i="5"/>
  <c r="L30" i="5"/>
  <c r="K30" i="5"/>
  <c r="J30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V77" i="5" s="1"/>
  <c r="V157" i="5" s="1"/>
  <c r="U29" i="5"/>
  <c r="T29" i="5"/>
  <c r="S29" i="5"/>
  <c r="R29" i="5"/>
  <c r="Q29" i="5"/>
  <c r="P29" i="5"/>
  <c r="O29" i="5"/>
  <c r="N29" i="5"/>
  <c r="M29" i="5"/>
  <c r="L29" i="5"/>
  <c r="K29" i="5"/>
  <c r="J29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S76" i="5" s="1"/>
  <c r="S156" i="5" s="1"/>
  <c r="R28" i="5"/>
  <c r="Q28" i="5"/>
  <c r="Q76" i="5" s="1"/>
  <c r="Q156" i="5" s="1"/>
  <c r="P28" i="5"/>
  <c r="P76" i="5" s="1"/>
  <c r="P156" i="5" s="1"/>
  <c r="O28" i="5"/>
  <c r="N28" i="5"/>
  <c r="M28" i="5"/>
  <c r="L28" i="5"/>
  <c r="K28" i="5"/>
  <c r="J28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X75" i="5" s="1"/>
  <c r="X155" i="5" s="1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I75" i="5" s="1"/>
  <c r="I155" i="5" s="1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U74" i="5" s="1"/>
  <c r="T26" i="5"/>
  <c r="S26" i="5"/>
  <c r="R26" i="5"/>
  <c r="Q26" i="5"/>
  <c r="P26" i="5"/>
  <c r="O26" i="5"/>
  <c r="N26" i="5"/>
  <c r="N74" i="5" s="1"/>
  <c r="M26" i="5"/>
  <c r="L26" i="5"/>
  <c r="K26" i="5"/>
  <c r="J26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U73" i="5" s="1"/>
  <c r="U153" i="5" s="1"/>
  <c r="T25" i="5"/>
  <c r="S25" i="5"/>
  <c r="R25" i="5"/>
  <c r="Q25" i="5"/>
  <c r="P25" i="5"/>
  <c r="O25" i="5"/>
  <c r="N25" i="5"/>
  <c r="N73" i="5" s="1"/>
  <c r="N153" i="5" s="1"/>
  <c r="M25" i="5"/>
  <c r="M73" i="5" s="1"/>
  <c r="M153" i="5" s="1"/>
  <c r="L25" i="5"/>
  <c r="K25" i="5"/>
  <c r="J25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U72" i="5" s="1"/>
  <c r="T24" i="5"/>
  <c r="S24" i="5"/>
  <c r="R24" i="5"/>
  <c r="Q24" i="5"/>
  <c r="Q72" i="5" s="1"/>
  <c r="Q152" i="5" s="1"/>
  <c r="P24" i="5"/>
  <c r="O24" i="5"/>
  <c r="N24" i="5"/>
  <c r="M24" i="5"/>
  <c r="L24" i="5"/>
  <c r="K24" i="5"/>
  <c r="J24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U71" i="5" s="1"/>
  <c r="U151" i="5" s="1"/>
  <c r="T23" i="5"/>
  <c r="S23" i="5"/>
  <c r="R23" i="5"/>
  <c r="Q23" i="5"/>
  <c r="P23" i="5"/>
  <c r="O23" i="5"/>
  <c r="N23" i="5"/>
  <c r="M23" i="5"/>
  <c r="M71" i="5" s="1"/>
  <c r="L23" i="5"/>
  <c r="K23" i="5"/>
  <c r="J23" i="5"/>
  <c r="BH22" i="5"/>
  <c r="BG22" i="5"/>
  <c r="BF22" i="5"/>
  <c r="BE22" i="5"/>
  <c r="BD22" i="5"/>
  <c r="BC22" i="5"/>
  <c r="BB22" i="5"/>
  <c r="BA22" i="5"/>
  <c r="AZ22" i="5"/>
  <c r="AZ32" i="5" s="1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W70" i="5" s="1"/>
  <c r="W150" i="5" s="1"/>
  <c r="V22" i="5"/>
  <c r="U22" i="5"/>
  <c r="T22" i="5"/>
  <c r="S22" i="5"/>
  <c r="R22" i="5"/>
  <c r="Q22" i="5"/>
  <c r="P22" i="5"/>
  <c r="O22" i="5"/>
  <c r="N22" i="5"/>
  <c r="M22" i="5"/>
  <c r="M70" i="5" s="1"/>
  <c r="M150" i="5" s="1"/>
  <c r="L22" i="5"/>
  <c r="K22" i="5"/>
  <c r="J22" i="5"/>
  <c r="BH21" i="5"/>
  <c r="BG21" i="5"/>
  <c r="BG32" i="5" s="1"/>
  <c r="BF21" i="5"/>
  <c r="BE21" i="5"/>
  <c r="BD21" i="5"/>
  <c r="BC21" i="5"/>
  <c r="BC32" i="5" s="1"/>
  <c r="BB21" i="5"/>
  <c r="BA21" i="5"/>
  <c r="AZ21" i="5"/>
  <c r="AY21" i="5"/>
  <c r="AX21" i="5"/>
  <c r="AW21" i="5"/>
  <c r="AW32" i="5" s="1"/>
  <c r="AV21" i="5"/>
  <c r="AV32" i="5" s="1"/>
  <c r="AU21" i="5"/>
  <c r="AT21" i="5"/>
  <c r="AT32" i="5" s="1"/>
  <c r="AS21" i="5"/>
  <c r="AS32" i="5" s="1"/>
  <c r="AR21" i="5"/>
  <c r="AQ21" i="5"/>
  <c r="AP21" i="5"/>
  <c r="AP32" i="5" s="1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C32" i="5" s="1"/>
  <c r="AB21" i="5"/>
  <c r="AA21" i="5"/>
  <c r="AA32" i="5" s="1"/>
  <c r="Z21" i="5"/>
  <c r="Y21" i="5"/>
  <c r="X21" i="5"/>
  <c r="W21" i="5"/>
  <c r="W69" i="5" s="1"/>
  <c r="V21" i="5"/>
  <c r="V69" i="5" s="1"/>
  <c r="V149" i="5" s="1"/>
  <c r="U21" i="5"/>
  <c r="T21" i="5"/>
  <c r="S21" i="5"/>
  <c r="R21" i="5"/>
  <c r="Q21" i="5"/>
  <c r="P21" i="5"/>
  <c r="O21" i="5"/>
  <c r="N21" i="5"/>
  <c r="M21" i="5"/>
  <c r="L21" i="5"/>
  <c r="K21" i="5"/>
  <c r="K32" i="5" s="1"/>
  <c r="J21" i="5"/>
  <c r="BH20" i="5"/>
  <c r="BH36" i="5" s="1"/>
  <c r="BG20" i="5"/>
  <c r="BF20" i="5"/>
  <c r="BF36" i="5" s="1"/>
  <c r="BE20" i="5"/>
  <c r="BE36" i="5" s="1"/>
  <c r="BD20" i="5"/>
  <c r="BD36" i="5" s="1"/>
  <c r="BC20" i="5"/>
  <c r="BC36" i="5" s="1"/>
  <c r="BB20" i="5"/>
  <c r="BB36" i="5" s="1"/>
  <c r="BA20" i="5"/>
  <c r="BA36" i="5" s="1"/>
  <c r="AZ20" i="5"/>
  <c r="AY20" i="5"/>
  <c r="AY36" i="5" s="1"/>
  <c r="AX20" i="5"/>
  <c r="AX36" i="5" s="1"/>
  <c r="AW20" i="5"/>
  <c r="AW36" i="5" s="1"/>
  <c r="AV20" i="5"/>
  <c r="AU20" i="5"/>
  <c r="AT20" i="5"/>
  <c r="AS20" i="5"/>
  <c r="AS36" i="5" s="1"/>
  <c r="AR20" i="5"/>
  <c r="AR36" i="5" s="1"/>
  <c r="AQ20" i="5"/>
  <c r="AP20" i="5"/>
  <c r="AO20" i="5"/>
  <c r="AO36" i="5" s="1"/>
  <c r="AN20" i="5"/>
  <c r="AN36" i="5" s="1"/>
  <c r="AM20" i="5"/>
  <c r="AM36" i="5" s="1"/>
  <c r="AL20" i="5"/>
  <c r="AL36" i="5" s="1"/>
  <c r="AK20" i="5"/>
  <c r="AJ20" i="5"/>
  <c r="AJ36" i="5" s="1"/>
  <c r="AI20" i="5"/>
  <c r="AI36" i="5" s="1"/>
  <c r="AH20" i="5"/>
  <c r="AH36" i="5" s="1"/>
  <c r="AG20" i="5"/>
  <c r="AG36" i="5" s="1"/>
  <c r="AF20" i="5"/>
  <c r="AF36" i="5" s="1"/>
  <c r="AE20" i="5"/>
  <c r="AE36" i="5" s="1"/>
  <c r="AD20" i="5"/>
  <c r="AC20" i="5"/>
  <c r="AC36" i="5" s="1"/>
  <c r="AB20" i="5"/>
  <c r="AB36" i="5" s="1"/>
  <c r="AA20" i="5"/>
  <c r="AA36" i="5" s="1"/>
  <c r="Z20" i="5"/>
  <c r="Y20" i="5"/>
  <c r="X20" i="5"/>
  <c r="X36" i="5" s="1"/>
  <c r="W20" i="5"/>
  <c r="V20" i="5"/>
  <c r="U20" i="5"/>
  <c r="T20" i="5"/>
  <c r="S20" i="5"/>
  <c r="R20" i="5"/>
  <c r="Q20" i="5"/>
  <c r="P20" i="5"/>
  <c r="P36" i="5" s="1"/>
  <c r="O20" i="5"/>
  <c r="O36" i="5" s="1"/>
  <c r="N20" i="5"/>
  <c r="N36" i="5" s="1"/>
  <c r="M20" i="5"/>
  <c r="M36" i="5" s="1"/>
  <c r="L20" i="5"/>
  <c r="L36" i="5" s="1"/>
  <c r="K20" i="5"/>
  <c r="K36" i="5" s="1"/>
  <c r="J20" i="5"/>
  <c r="J36" i="5" s="1"/>
  <c r="I20" i="5"/>
  <c r="I36" i="5" s="1"/>
  <c r="H20" i="5"/>
  <c r="G20" i="5"/>
  <c r="G36" i="5" s="1"/>
  <c r="F20" i="5"/>
  <c r="F36" i="5" s="1"/>
  <c r="E20" i="5"/>
  <c r="E36" i="5" s="1"/>
  <c r="D20" i="5"/>
  <c r="C20" i="5"/>
  <c r="B20" i="5"/>
  <c r="AP15" i="5"/>
  <c r="AM15" i="5"/>
  <c r="AL15" i="5"/>
  <c r="AB15" i="5"/>
  <c r="C15" i="5"/>
  <c r="I14" i="5"/>
  <c r="H14" i="5"/>
  <c r="G14" i="5"/>
  <c r="F14" i="5"/>
  <c r="E14" i="5"/>
  <c r="D14" i="5"/>
  <c r="C14" i="5"/>
  <c r="D3" i="5" s="1"/>
  <c r="BC13" i="5"/>
  <c r="P12" i="5"/>
  <c r="D12" i="5"/>
  <c r="AL11" i="5"/>
  <c r="BH10" i="5"/>
  <c r="BG10" i="5"/>
  <c r="BE10" i="5"/>
  <c r="BC10" i="5"/>
  <c r="AZ10" i="5"/>
  <c r="AY10" i="5"/>
  <c r="AW10" i="5"/>
  <c r="AV10" i="5"/>
  <c r="AV8" i="5" s="1"/>
  <c r="AU10" i="5"/>
  <c r="AU8" i="5" s="1"/>
  <c r="AT10" i="5"/>
  <c r="AS10" i="5"/>
  <c r="AS8" i="5" s="1"/>
  <c r="AR10" i="5"/>
  <c r="AQ10" i="5"/>
  <c r="AQ8" i="5" s="1"/>
  <c r="AP10" i="5"/>
  <c r="AP8" i="5" s="1"/>
  <c r="AO10" i="5"/>
  <c r="AN10" i="5"/>
  <c r="AM10" i="5"/>
  <c r="AL10" i="5"/>
  <c r="AK10" i="5"/>
  <c r="AI10" i="5"/>
  <c r="AD10" i="5"/>
  <c r="AD8" i="5" s="1"/>
  <c r="AC10" i="5"/>
  <c r="AA10" i="5"/>
  <c r="Z10" i="5"/>
  <c r="Y10" i="5"/>
  <c r="X10" i="5"/>
  <c r="W10" i="5"/>
  <c r="W8" i="5" s="1"/>
  <c r="V10" i="5"/>
  <c r="U10" i="5"/>
  <c r="U8" i="5" s="1"/>
  <c r="T10" i="5"/>
  <c r="T8" i="5" s="1"/>
  <c r="S10" i="5"/>
  <c r="S8" i="5" s="1"/>
  <c r="R10" i="5"/>
  <c r="Q10" i="5"/>
  <c r="Q8" i="5" s="1"/>
  <c r="P10" i="5"/>
  <c r="O10" i="5"/>
  <c r="M10" i="5"/>
  <c r="I10" i="5"/>
  <c r="H10" i="5"/>
  <c r="G10" i="5"/>
  <c r="F10" i="5"/>
  <c r="E10" i="5"/>
  <c r="D10" i="5"/>
  <c r="D8" i="5" s="1"/>
  <c r="C10" i="5"/>
  <c r="BH9" i="5"/>
  <c r="BH8" i="5" s="1"/>
  <c r="BG9" i="5"/>
  <c r="BG8" i="5" s="1"/>
  <c r="BF9" i="5"/>
  <c r="BE9" i="5"/>
  <c r="BE8" i="5" s="1"/>
  <c r="BD9" i="5"/>
  <c r="BD8" i="5" s="1"/>
  <c r="BC9" i="5"/>
  <c r="BC8" i="5" s="1"/>
  <c r="BB9" i="5"/>
  <c r="BB8" i="5" s="1"/>
  <c r="AY9" i="5"/>
  <c r="AW9" i="5"/>
  <c r="AW8" i="5" s="1"/>
  <c r="AV9" i="5"/>
  <c r="AU9" i="5"/>
  <c r="AT9" i="5"/>
  <c r="AT8" i="5" s="1"/>
  <c r="AS9" i="5"/>
  <c r="AR9" i="5"/>
  <c r="AQ9" i="5"/>
  <c r="AP9" i="5"/>
  <c r="AO9" i="5"/>
  <c r="AO8" i="5" s="1"/>
  <c r="AN9" i="5"/>
  <c r="AN8" i="5" s="1"/>
  <c r="AM9" i="5"/>
  <c r="AL9" i="5"/>
  <c r="AK9" i="5"/>
  <c r="AJ9" i="5"/>
  <c r="AI9" i="5"/>
  <c r="AH9" i="5"/>
  <c r="AH8" i="5" s="1"/>
  <c r="AG9" i="5"/>
  <c r="AG8" i="5" s="1"/>
  <c r="AF9" i="5"/>
  <c r="AF8" i="5" s="1"/>
  <c r="AC9" i="5"/>
  <c r="AC8" i="5" s="1"/>
  <c r="AA9" i="5"/>
  <c r="AA8" i="5" s="1"/>
  <c r="Z9" i="5"/>
  <c r="Y9" i="5"/>
  <c r="X9" i="5"/>
  <c r="W9" i="5"/>
  <c r="V9" i="5"/>
  <c r="V8" i="5" s="1"/>
  <c r="U9" i="5"/>
  <c r="T9" i="5"/>
  <c r="S9" i="5"/>
  <c r="R9" i="5"/>
  <c r="Q9" i="5"/>
  <c r="P9" i="5"/>
  <c r="O9" i="5"/>
  <c r="N9" i="5"/>
  <c r="M9" i="5"/>
  <c r="L9" i="5"/>
  <c r="L8" i="5" s="1"/>
  <c r="K9" i="5"/>
  <c r="K8" i="5" s="1"/>
  <c r="I9" i="5"/>
  <c r="I8" i="5" s="1"/>
  <c r="H9" i="5"/>
  <c r="G9" i="5"/>
  <c r="G8" i="5" s="1"/>
  <c r="F9" i="5"/>
  <c r="E9" i="5"/>
  <c r="E8" i="5" s="1"/>
  <c r="D9" i="5"/>
  <c r="C9" i="5"/>
  <c r="C8" i="5" s="1"/>
  <c r="BF8" i="5"/>
  <c r="AZ8" i="5"/>
  <c r="AY8" i="5"/>
  <c r="AM8" i="5"/>
  <c r="AL8" i="5"/>
  <c r="AK8" i="5"/>
  <c r="AJ8" i="5"/>
  <c r="AI8" i="5"/>
  <c r="Z8" i="5"/>
  <c r="Y8" i="5"/>
  <c r="X8" i="5"/>
  <c r="P8" i="5"/>
  <c r="O8" i="5"/>
  <c r="N8" i="5"/>
  <c r="M8" i="5"/>
  <c r="J8" i="5"/>
  <c r="H8" i="5"/>
  <c r="F8" i="5"/>
  <c r="AW7" i="5"/>
  <c r="AW11" i="5" s="1"/>
  <c r="AT7" i="5"/>
  <c r="AS7" i="5"/>
  <c r="AS11" i="5" s="1"/>
  <c r="AR7" i="5"/>
  <c r="AQ7" i="5"/>
  <c r="AP7" i="5"/>
  <c r="AO7" i="5"/>
  <c r="AL7" i="5"/>
  <c r="BH6" i="5"/>
  <c r="BH13" i="5" s="1"/>
  <c r="BG6" i="5"/>
  <c r="BG13" i="5" s="1"/>
  <c r="BE6" i="5"/>
  <c r="BE13" i="5" s="1"/>
  <c r="BD6" i="5"/>
  <c r="BD13" i="5" s="1"/>
  <c r="BC6" i="5"/>
  <c r="BB6" i="5"/>
  <c r="BB13" i="5" s="1"/>
  <c r="BA6" i="5"/>
  <c r="BA13" i="5" s="1"/>
  <c r="AS6" i="5"/>
  <c r="AS13" i="5" s="1"/>
  <c r="AS15" i="5" s="1"/>
  <c r="AQ6" i="5"/>
  <c r="AQ13" i="5" s="1"/>
  <c r="AQ15" i="5" s="1"/>
  <c r="W6" i="5"/>
  <c r="W13" i="5" s="1"/>
  <c r="W5" i="5"/>
  <c r="C5" i="5"/>
  <c r="BH4" i="5"/>
  <c r="BG4" i="5"/>
  <c r="BF4" i="5"/>
  <c r="BF6" i="5" s="1"/>
  <c r="BF13" i="5" s="1"/>
  <c r="BE4" i="5"/>
  <c r="BD4" i="5"/>
  <c r="BC4" i="5"/>
  <c r="BB4" i="5"/>
  <c r="BA4" i="5"/>
  <c r="AZ4" i="5"/>
  <c r="AY4" i="5"/>
  <c r="AX4" i="5"/>
  <c r="AW4" i="5"/>
  <c r="AV4" i="5"/>
  <c r="AU4" i="5"/>
  <c r="AT4" i="5"/>
  <c r="AT6" i="5" s="1"/>
  <c r="AT13" i="5" s="1"/>
  <c r="AT15" i="5" s="1"/>
  <c r="AS4" i="5"/>
  <c r="AR4" i="5"/>
  <c r="AQ4" i="5"/>
  <c r="AP4" i="5"/>
  <c r="AP6" i="5" s="1"/>
  <c r="AP13" i="5" s="1"/>
  <c r="AO4" i="5"/>
  <c r="AN4" i="5"/>
  <c r="AN6" i="5" s="1"/>
  <c r="AN13" i="5" s="1"/>
  <c r="AM4" i="5"/>
  <c r="AL4" i="5"/>
  <c r="AK4" i="5"/>
  <c r="AJ4" i="5"/>
  <c r="AJ6" i="5" s="1"/>
  <c r="AJ13" i="5" s="1"/>
  <c r="AI4" i="5"/>
  <c r="AI6" i="5" s="1"/>
  <c r="AI13" i="5" s="1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H4" i="5"/>
  <c r="G4" i="5"/>
  <c r="F4" i="5"/>
  <c r="C4" i="5"/>
  <c r="BH3" i="5"/>
  <c r="BG3" i="5"/>
  <c r="BF3" i="5"/>
  <c r="BE3" i="5"/>
  <c r="BD3" i="5"/>
  <c r="BC3" i="5"/>
  <c r="BB3" i="5"/>
  <c r="BA3" i="5"/>
  <c r="AZ3" i="5"/>
  <c r="AY3" i="5"/>
  <c r="AY6" i="5" s="1"/>
  <c r="AY13" i="5" s="1"/>
  <c r="AY15" i="5" s="1"/>
  <c r="AX3" i="5"/>
  <c r="AX6" i="5" s="1"/>
  <c r="AX13" i="5" s="1"/>
  <c r="AW3" i="5"/>
  <c r="AW6" i="5" s="1"/>
  <c r="AW13" i="5" s="1"/>
  <c r="AW15" i="5" s="1"/>
  <c r="AV3" i="5"/>
  <c r="AV6" i="5" s="1"/>
  <c r="AV13" i="5" s="1"/>
  <c r="AV7" i="5" s="1"/>
  <c r="AV11" i="5" s="1"/>
  <c r="AU3" i="5"/>
  <c r="AU6" i="5" s="1"/>
  <c r="AU13" i="5" s="1"/>
  <c r="AT3" i="5"/>
  <c r="AS3" i="5"/>
  <c r="AR3" i="5"/>
  <c r="AR6" i="5" s="1"/>
  <c r="AR13" i="5" s="1"/>
  <c r="AR15" i="5" s="1"/>
  <c r="AQ3" i="5"/>
  <c r="AP3" i="5"/>
  <c r="AO3" i="5"/>
  <c r="AO6" i="5" s="1"/>
  <c r="AO13" i="5" s="1"/>
  <c r="AO15" i="5" s="1"/>
  <c r="AN3" i="5"/>
  <c r="AM3" i="5"/>
  <c r="AM6" i="5" s="1"/>
  <c r="AM13" i="5" s="1"/>
  <c r="AM7" i="5" s="1"/>
  <c r="AM11" i="5" s="1"/>
  <c r="AL3" i="5"/>
  <c r="AL6" i="5" s="1"/>
  <c r="AL13" i="5" s="1"/>
  <c r="AK3" i="5"/>
  <c r="AK6" i="5" s="1"/>
  <c r="AK13" i="5" s="1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I3" i="5"/>
  <c r="H3" i="5"/>
  <c r="G3" i="5"/>
  <c r="E3" i="5"/>
  <c r="C3" i="5"/>
  <c r="C6" i="5" s="1"/>
  <c r="C13" i="5" s="1"/>
  <c r="C7" i="5" s="1"/>
  <c r="C11" i="5" s="1"/>
  <c r="AF327" i="4"/>
  <c r="AE327" i="4"/>
  <c r="AD327" i="4"/>
  <c r="AC327" i="4"/>
  <c r="AB327" i="4"/>
  <c r="AA327" i="4"/>
  <c r="Z327" i="4"/>
  <c r="Y327" i="4"/>
  <c r="X327" i="4"/>
  <c r="X247" i="4" s="1"/>
  <c r="X24" i="4" s="1"/>
  <c r="X200" i="4" s="1"/>
  <c r="W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H326" i="4"/>
  <c r="BG326" i="4"/>
  <c r="BF326" i="4"/>
  <c r="BE326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Q326" i="4"/>
  <c r="AP326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F323" i="4"/>
  <c r="AE323" i="4"/>
  <c r="AD323" i="4"/>
  <c r="AC323" i="4"/>
  <c r="AB323" i="4"/>
  <c r="AA323" i="4"/>
  <c r="Z323" i="4"/>
  <c r="Y323" i="4"/>
  <c r="X323" i="4"/>
  <c r="W323" i="4"/>
  <c r="V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H322" i="4"/>
  <c r="BG322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R322" i="4"/>
  <c r="AQ322" i="4"/>
  <c r="AP322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AF319" i="4"/>
  <c r="AE319" i="4"/>
  <c r="AD319" i="4"/>
  <c r="AC319" i="4"/>
  <c r="AB319" i="4"/>
  <c r="AA319" i="4"/>
  <c r="Z319" i="4"/>
  <c r="Y319" i="4"/>
  <c r="Y269" i="4" s="1"/>
  <c r="X319" i="4"/>
  <c r="X264" i="4" s="1"/>
  <c r="W319" i="4"/>
  <c r="V319" i="4"/>
  <c r="U319" i="4"/>
  <c r="T319" i="4"/>
  <c r="T266" i="4" s="1"/>
  <c r="S319" i="4"/>
  <c r="S261" i="4" s="1"/>
  <c r="R319" i="4"/>
  <c r="R266" i="4" s="1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H318" i="4"/>
  <c r="BG318" i="4"/>
  <c r="BF318" i="4"/>
  <c r="BE318" i="4"/>
  <c r="BD318" i="4"/>
  <c r="BC318" i="4"/>
  <c r="BB318" i="4"/>
  <c r="BA318" i="4"/>
  <c r="AZ318" i="4"/>
  <c r="AY318" i="4"/>
  <c r="AX318" i="4"/>
  <c r="AW318" i="4"/>
  <c r="AV318" i="4"/>
  <c r="AU318" i="4"/>
  <c r="AT318" i="4"/>
  <c r="AS318" i="4"/>
  <c r="AR318" i="4"/>
  <c r="AQ318" i="4"/>
  <c r="AP318" i="4"/>
  <c r="AO318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BH314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J307" i="4"/>
  <c r="C300" i="4"/>
  <c r="C299" i="4"/>
  <c r="BE294" i="4"/>
  <c r="AZ294" i="4"/>
  <c r="AY294" i="4"/>
  <c r="AX294" i="4"/>
  <c r="AV294" i="4"/>
  <c r="AU294" i="4"/>
  <c r="AT294" i="4"/>
  <c r="AS294" i="4"/>
  <c r="AO294" i="4"/>
  <c r="AN294" i="4"/>
  <c r="AC294" i="4"/>
  <c r="AB294" i="4"/>
  <c r="Z294" i="4"/>
  <c r="Y294" i="4"/>
  <c r="X294" i="4"/>
  <c r="W294" i="4"/>
  <c r="V294" i="4"/>
  <c r="U294" i="4"/>
  <c r="T294" i="4"/>
  <c r="S294" i="4"/>
  <c r="R294" i="4"/>
  <c r="M294" i="4"/>
  <c r="G294" i="4"/>
  <c r="F294" i="4"/>
  <c r="D294" i="4"/>
  <c r="C294" i="4"/>
  <c r="B294" i="4"/>
  <c r="BH278" i="4"/>
  <c r="BH294" i="4" s="1"/>
  <c r="BG278" i="4"/>
  <c r="BG294" i="4" s="1"/>
  <c r="BF278" i="4"/>
  <c r="BF294" i="4" s="1"/>
  <c r="BE278" i="4"/>
  <c r="BD278" i="4"/>
  <c r="BD294" i="4" s="1"/>
  <c r="BC278" i="4"/>
  <c r="BC294" i="4" s="1"/>
  <c r="BB278" i="4"/>
  <c r="BB294" i="4" s="1"/>
  <c r="BA278" i="4"/>
  <c r="BA294" i="4" s="1"/>
  <c r="AZ278" i="4"/>
  <c r="AY278" i="4"/>
  <c r="AX278" i="4"/>
  <c r="AW278" i="4"/>
  <c r="AW294" i="4" s="1"/>
  <c r="AV278" i="4"/>
  <c r="AU278" i="4"/>
  <c r="AT278" i="4"/>
  <c r="AS278" i="4"/>
  <c r="AR278" i="4"/>
  <c r="AR294" i="4" s="1"/>
  <c r="AQ278" i="4"/>
  <c r="AQ294" i="4" s="1"/>
  <c r="AP278" i="4"/>
  <c r="AP294" i="4" s="1"/>
  <c r="AO278" i="4"/>
  <c r="AN278" i="4"/>
  <c r="AM278" i="4"/>
  <c r="AM294" i="4" s="1"/>
  <c r="AL278" i="4"/>
  <c r="AL294" i="4" s="1"/>
  <c r="AK278" i="4"/>
  <c r="AK294" i="4" s="1"/>
  <c r="AJ278" i="4"/>
  <c r="AJ294" i="4" s="1"/>
  <c r="AI278" i="4"/>
  <c r="AI294" i="4" s="1"/>
  <c r="AH278" i="4"/>
  <c r="AH294" i="4" s="1"/>
  <c r="AG278" i="4"/>
  <c r="AG294" i="4" s="1"/>
  <c r="AF278" i="4"/>
  <c r="AF294" i="4" s="1"/>
  <c r="AE278" i="4"/>
  <c r="AE294" i="4" s="1"/>
  <c r="AD278" i="4"/>
  <c r="AD294" i="4" s="1"/>
  <c r="AC278" i="4"/>
  <c r="AB278" i="4"/>
  <c r="AA278" i="4"/>
  <c r="AA294" i="4" s="1"/>
  <c r="Z278" i="4"/>
  <c r="Y278" i="4"/>
  <c r="X278" i="4"/>
  <c r="W278" i="4"/>
  <c r="V278" i="4"/>
  <c r="U278" i="4"/>
  <c r="T278" i="4"/>
  <c r="S278" i="4"/>
  <c r="R278" i="4"/>
  <c r="Q278" i="4"/>
  <c r="Q294" i="4" s="1"/>
  <c r="P278" i="4"/>
  <c r="P294" i="4" s="1"/>
  <c r="O278" i="4"/>
  <c r="O294" i="4" s="1"/>
  <c r="N278" i="4"/>
  <c r="N294" i="4" s="1"/>
  <c r="M278" i="4"/>
  <c r="L278" i="4"/>
  <c r="L294" i="4" s="1"/>
  <c r="K278" i="4"/>
  <c r="K294" i="4" s="1"/>
  <c r="J278" i="4"/>
  <c r="J294" i="4" s="1"/>
  <c r="I278" i="4"/>
  <c r="I294" i="4" s="1"/>
  <c r="H278" i="4"/>
  <c r="H294" i="4" s="1"/>
  <c r="G278" i="4"/>
  <c r="F278" i="4"/>
  <c r="E278" i="4"/>
  <c r="E294" i="4" s="1"/>
  <c r="D278" i="4"/>
  <c r="C278" i="4"/>
  <c r="B278" i="4"/>
  <c r="BH274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E271" i="4"/>
  <c r="D271" i="4"/>
  <c r="AF270" i="4"/>
  <c r="AD270" i="4"/>
  <c r="AC270" i="4"/>
  <c r="AA270" i="4"/>
  <c r="Z270" i="4"/>
  <c r="Y270" i="4"/>
  <c r="X270" i="4"/>
  <c r="U270" i="4"/>
  <c r="T270" i="4"/>
  <c r="S270" i="4"/>
  <c r="N270" i="4"/>
  <c r="H270" i="4"/>
  <c r="G270" i="4"/>
  <c r="E270" i="4"/>
  <c r="D270" i="4"/>
  <c r="AE269" i="4"/>
  <c r="AD269" i="4"/>
  <c r="AC269" i="4"/>
  <c r="AB269" i="4"/>
  <c r="AA269" i="4"/>
  <c r="Z269" i="4"/>
  <c r="W269" i="4"/>
  <c r="T269" i="4"/>
  <c r="R269" i="4"/>
  <c r="Q269" i="4"/>
  <c r="Q30" i="4" s="1"/>
  <c r="Q206" i="4" s="1"/>
  <c r="P269" i="4"/>
  <c r="M269" i="4"/>
  <c r="M30" i="4" s="1"/>
  <c r="M206" i="4" s="1"/>
  <c r="L269" i="4"/>
  <c r="L30" i="4" s="1"/>
  <c r="L206" i="4" s="1"/>
  <c r="I269" i="4"/>
  <c r="H269" i="4"/>
  <c r="G269" i="4"/>
  <c r="F269" i="4"/>
  <c r="E269" i="4"/>
  <c r="D269" i="4"/>
  <c r="AE268" i="4"/>
  <c r="AD268" i="4"/>
  <c r="AC268" i="4"/>
  <c r="AA268" i="4"/>
  <c r="Z268" i="4"/>
  <c r="Y268" i="4"/>
  <c r="X268" i="4"/>
  <c r="W268" i="4"/>
  <c r="U268" i="4"/>
  <c r="T268" i="4"/>
  <c r="S268" i="4"/>
  <c r="Q268" i="4"/>
  <c r="N268" i="4"/>
  <c r="I268" i="4"/>
  <c r="H268" i="4"/>
  <c r="G268" i="4"/>
  <c r="G271" i="4" s="1"/>
  <c r="E268" i="4"/>
  <c r="D268" i="4"/>
  <c r="AF267" i="4"/>
  <c r="AE267" i="4"/>
  <c r="AD267" i="4"/>
  <c r="AC267" i="4"/>
  <c r="AA267" i="4"/>
  <c r="Z267" i="4"/>
  <c r="Y267" i="4"/>
  <c r="X267" i="4"/>
  <c r="V267" i="4"/>
  <c r="U267" i="4"/>
  <c r="T267" i="4"/>
  <c r="S267" i="4"/>
  <c r="Q267" i="4"/>
  <c r="Q28" i="4" s="1"/>
  <c r="Q204" i="4" s="1"/>
  <c r="P267" i="4"/>
  <c r="O267" i="4"/>
  <c r="O28" i="4" s="1"/>
  <c r="O204" i="4" s="1"/>
  <c r="N267" i="4"/>
  <c r="M267" i="4"/>
  <c r="L267" i="4"/>
  <c r="J267" i="4"/>
  <c r="I267" i="4"/>
  <c r="H267" i="4"/>
  <c r="G267" i="4"/>
  <c r="E267" i="4"/>
  <c r="D267" i="4"/>
  <c r="AD266" i="4"/>
  <c r="AC266" i="4"/>
  <c r="AB266" i="4"/>
  <c r="AA266" i="4"/>
  <c r="Z266" i="4"/>
  <c r="Y266" i="4"/>
  <c r="X266" i="4"/>
  <c r="W266" i="4"/>
  <c r="M266" i="4"/>
  <c r="H266" i="4"/>
  <c r="G266" i="4"/>
  <c r="F266" i="4"/>
  <c r="E266" i="4"/>
  <c r="D266" i="4"/>
  <c r="AE265" i="4"/>
  <c r="AD265" i="4"/>
  <c r="AC265" i="4"/>
  <c r="AA265" i="4"/>
  <c r="Z265" i="4"/>
  <c r="Y265" i="4"/>
  <c r="X265" i="4"/>
  <c r="U265" i="4"/>
  <c r="T265" i="4"/>
  <c r="S265" i="4"/>
  <c r="R265" i="4"/>
  <c r="L265" i="4"/>
  <c r="I265" i="4"/>
  <c r="H265" i="4"/>
  <c r="G265" i="4"/>
  <c r="E265" i="4"/>
  <c r="D265" i="4"/>
  <c r="AE264" i="4"/>
  <c r="AD264" i="4"/>
  <c r="AC264" i="4"/>
  <c r="AC25" i="4" s="1"/>
  <c r="AC201" i="4" s="1"/>
  <c r="AB264" i="4"/>
  <c r="AB25" i="4" s="1"/>
  <c r="AB201" i="4" s="1"/>
  <c r="AA264" i="4"/>
  <c r="Z264" i="4"/>
  <c r="Y264" i="4"/>
  <c r="T264" i="4"/>
  <c r="S264" i="4"/>
  <c r="Q264" i="4"/>
  <c r="P264" i="4"/>
  <c r="O264" i="4"/>
  <c r="L264" i="4"/>
  <c r="I264" i="4"/>
  <c r="H264" i="4"/>
  <c r="G264" i="4"/>
  <c r="F264" i="4"/>
  <c r="E264" i="4"/>
  <c r="D264" i="4"/>
  <c r="AD263" i="4"/>
  <c r="AC263" i="4"/>
  <c r="AB263" i="4"/>
  <c r="AA263" i="4"/>
  <c r="Z263" i="4"/>
  <c r="Y263" i="4"/>
  <c r="X263" i="4"/>
  <c r="W263" i="4"/>
  <c r="U263" i="4"/>
  <c r="T263" i="4"/>
  <c r="S263" i="4"/>
  <c r="Q263" i="4"/>
  <c r="Q24" i="4" s="1"/>
  <c r="P263" i="4"/>
  <c r="M263" i="4"/>
  <c r="H263" i="4"/>
  <c r="G263" i="4"/>
  <c r="F263" i="4"/>
  <c r="F24" i="4" s="1"/>
  <c r="F200" i="4" s="1"/>
  <c r="E263" i="4"/>
  <c r="D263" i="4"/>
  <c r="AF262" i="4"/>
  <c r="AE262" i="4"/>
  <c r="AD262" i="4"/>
  <c r="AC262" i="4"/>
  <c r="AA262" i="4"/>
  <c r="Z262" i="4"/>
  <c r="Y262" i="4"/>
  <c r="X262" i="4"/>
  <c r="T262" i="4"/>
  <c r="S262" i="4"/>
  <c r="P262" i="4"/>
  <c r="P23" i="4" s="1"/>
  <c r="P199" i="4" s="1"/>
  <c r="M262" i="4"/>
  <c r="L262" i="4"/>
  <c r="J262" i="4"/>
  <c r="I262" i="4"/>
  <c r="H262" i="4"/>
  <c r="G262" i="4"/>
  <c r="E262" i="4"/>
  <c r="D262" i="4"/>
  <c r="AF261" i="4"/>
  <c r="AD261" i="4"/>
  <c r="AC261" i="4"/>
  <c r="AB261" i="4"/>
  <c r="AA261" i="4"/>
  <c r="Z261" i="4"/>
  <c r="Y261" i="4"/>
  <c r="X261" i="4"/>
  <c r="W261" i="4"/>
  <c r="T261" i="4"/>
  <c r="Q261" i="4"/>
  <c r="J261" i="4"/>
  <c r="H261" i="4"/>
  <c r="G261" i="4"/>
  <c r="F261" i="4"/>
  <c r="E261" i="4"/>
  <c r="D261" i="4"/>
  <c r="AD260" i="4"/>
  <c r="AC260" i="4"/>
  <c r="AA260" i="4"/>
  <c r="Z260" i="4"/>
  <c r="Y260" i="4"/>
  <c r="X260" i="4"/>
  <c r="W260" i="4"/>
  <c r="T260" i="4"/>
  <c r="S260" i="4"/>
  <c r="M260" i="4"/>
  <c r="L260" i="4"/>
  <c r="H260" i="4"/>
  <c r="G260" i="4"/>
  <c r="E260" i="4"/>
  <c r="D260" i="4"/>
  <c r="AE259" i="4"/>
  <c r="AD259" i="4"/>
  <c r="AC259" i="4"/>
  <c r="AB259" i="4"/>
  <c r="AA259" i="4"/>
  <c r="Z259" i="4"/>
  <c r="Z271" i="4" s="1"/>
  <c r="Y259" i="4"/>
  <c r="Y271" i="4" s="1"/>
  <c r="X259" i="4"/>
  <c r="U259" i="4"/>
  <c r="T259" i="4"/>
  <c r="S259" i="4"/>
  <c r="P259" i="4"/>
  <c r="O259" i="4"/>
  <c r="I259" i="4"/>
  <c r="H259" i="4"/>
  <c r="G259" i="4"/>
  <c r="F259" i="4"/>
  <c r="E259" i="4"/>
  <c r="D259" i="4"/>
  <c r="BH258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AQ258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D254" i="4"/>
  <c r="AD31" i="4" s="1"/>
  <c r="AD207" i="4" s="1"/>
  <c r="AD14" i="4" s="1"/>
  <c r="AC254" i="4"/>
  <c r="AC31" i="4" s="1"/>
  <c r="AC207" i="4" s="1"/>
  <c r="AC14" i="4" s="1"/>
  <c r="AB254" i="4"/>
  <c r="AA254" i="4"/>
  <c r="AA31" i="4" s="1"/>
  <c r="AA207" i="4" s="1"/>
  <c r="AA14" i="4" s="1"/>
  <c r="Z254" i="4"/>
  <c r="Z31" i="4" s="1"/>
  <c r="Z207" i="4" s="1"/>
  <c r="Z14" i="4" s="1"/>
  <c r="Y254" i="4"/>
  <c r="Y31" i="4" s="1"/>
  <c r="Y207" i="4" s="1"/>
  <c r="Y14" i="4" s="1"/>
  <c r="X254" i="4"/>
  <c r="X31" i="4" s="1"/>
  <c r="X207" i="4" s="1"/>
  <c r="X14" i="4" s="1"/>
  <c r="H254" i="4"/>
  <c r="AE253" i="4"/>
  <c r="Z253" i="4"/>
  <c r="Y253" i="4"/>
  <c r="Q253" i="4"/>
  <c r="N253" i="4"/>
  <c r="M253" i="4"/>
  <c r="P252" i="4"/>
  <c r="O252" i="4"/>
  <c r="N252" i="4"/>
  <c r="M252" i="4"/>
  <c r="L252" i="4"/>
  <c r="K252" i="4"/>
  <c r="Z251" i="4"/>
  <c r="Z28" i="4" s="1"/>
  <c r="Z204" i="4" s="1"/>
  <c r="Y251" i="4"/>
  <c r="Y28" i="4" s="1"/>
  <c r="Y204" i="4" s="1"/>
  <c r="U251" i="4"/>
  <c r="U28" i="4" s="1"/>
  <c r="U204" i="4" s="1"/>
  <c r="T251" i="4"/>
  <c r="T28" i="4" s="1"/>
  <c r="T204" i="4" s="1"/>
  <c r="S251" i="4"/>
  <c r="S28" i="4" s="1"/>
  <c r="S204" i="4" s="1"/>
  <c r="R251" i="4"/>
  <c r="Q251" i="4"/>
  <c r="P251" i="4"/>
  <c r="M251" i="4"/>
  <c r="J251" i="4"/>
  <c r="H251" i="4"/>
  <c r="G251" i="4"/>
  <c r="F251" i="4"/>
  <c r="AC250" i="4"/>
  <c r="AC27" i="4" s="1"/>
  <c r="AC203" i="4" s="1"/>
  <c r="Q250" i="4"/>
  <c r="N250" i="4"/>
  <c r="M250" i="4"/>
  <c r="T249" i="4"/>
  <c r="T26" i="4" s="1"/>
  <c r="N249" i="4"/>
  <c r="L249" i="4"/>
  <c r="K249" i="4"/>
  <c r="J249" i="4"/>
  <c r="I249" i="4"/>
  <c r="H249" i="4"/>
  <c r="H26" i="4" s="1"/>
  <c r="H202" i="4" s="1"/>
  <c r="G249" i="4"/>
  <c r="G26" i="4" s="1"/>
  <c r="G202" i="4" s="1"/>
  <c r="F249" i="4"/>
  <c r="Y248" i="4"/>
  <c r="Q248" i="4"/>
  <c r="Q25" i="4" s="1"/>
  <c r="Q201" i="4" s="1"/>
  <c r="N248" i="4"/>
  <c r="M248" i="4"/>
  <c r="AB247" i="4"/>
  <c r="L247" i="4"/>
  <c r="J247" i="4"/>
  <c r="I247" i="4"/>
  <c r="H247" i="4"/>
  <c r="G247" i="4"/>
  <c r="U246" i="4"/>
  <c r="T246" i="4"/>
  <c r="T23" i="4" s="1"/>
  <c r="T199" i="4" s="1"/>
  <c r="S246" i="4"/>
  <c r="R246" i="4"/>
  <c r="Q246" i="4"/>
  <c r="P246" i="4"/>
  <c r="O246" i="4"/>
  <c r="L246" i="4"/>
  <c r="I246" i="4"/>
  <c r="G246" i="4"/>
  <c r="F246" i="4"/>
  <c r="AC245" i="4"/>
  <c r="T245" i="4"/>
  <c r="S245" i="4"/>
  <c r="Q245" i="4"/>
  <c r="N245" i="4"/>
  <c r="K245" i="4"/>
  <c r="J245" i="4"/>
  <c r="H245" i="4"/>
  <c r="AA244" i="4"/>
  <c r="X243" i="4"/>
  <c r="U243" i="4"/>
  <c r="O243" i="4"/>
  <c r="O20" i="4" s="1"/>
  <c r="N243" i="4"/>
  <c r="L243" i="4"/>
  <c r="K243" i="4"/>
  <c r="BH242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F222" i="4"/>
  <c r="AF254" i="4" s="1"/>
  <c r="AE222" i="4"/>
  <c r="AE254" i="4" s="1"/>
  <c r="AD222" i="4"/>
  <c r="AC222" i="4"/>
  <c r="AB222" i="4"/>
  <c r="AA222" i="4"/>
  <c r="Z222" i="4"/>
  <c r="Y222" i="4"/>
  <c r="X222" i="4"/>
  <c r="W222" i="4"/>
  <c r="V222" i="4"/>
  <c r="U222" i="4"/>
  <c r="U254" i="4" s="1"/>
  <c r="T222" i="4"/>
  <c r="S222" i="4"/>
  <c r="S254" i="4" s="1"/>
  <c r="R222" i="4"/>
  <c r="R254" i="4" s="1"/>
  <c r="Q222" i="4"/>
  <c r="P222" i="4"/>
  <c r="P254" i="4" s="1"/>
  <c r="O222" i="4"/>
  <c r="O254" i="4" s="1"/>
  <c r="N222" i="4"/>
  <c r="N254" i="4" s="1"/>
  <c r="M222" i="4"/>
  <c r="M254" i="4" s="1"/>
  <c r="L222" i="4"/>
  <c r="L254" i="4" s="1"/>
  <c r="K222" i="4"/>
  <c r="K254" i="4" s="1"/>
  <c r="J222" i="4"/>
  <c r="J254" i="4" s="1"/>
  <c r="I222" i="4"/>
  <c r="I254" i="4" s="1"/>
  <c r="H222" i="4"/>
  <c r="G222" i="4"/>
  <c r="G254" i="4" s="1"/>
  <c r="G31" i="4" s="1"/>
  <c r="G207" i="4" s="1"/>
  <c r="G14" i="4" s="1"/>
  <c r="F222" i="4"/>
  <c r="F254" i="4" s="1"/>
  <c r="E222" i="4"/>
  <c r="E254" i="4" s="1"/>
  <c r="D222" i="4"/>
  <c r="D254" i="4" s="1"/>
  <c r="AF221" i="4"/>
  <c r="AF253" i="4" s="1"/>
  <c r="AE221" i="4"/>
  <c r="AD221" i="4"/>
  <c r="AC221" i="4"/>
  <c r="AC253" i="4" s="1"/>
  <c r="AB221" i="4"/>
  <c r="AB253" i="4" s="1"/>
  <c r="AA221" i="4"/>
  <c r="AA253" i="4" s="1"/>
  <c r="Z221" i="4"/>
  <c r="Y221" i="4"/>
  <c r="X221" i="4"/>
  <c r="W221" i="4"/>
  <c r="V221" i="4"/>
  <c r="U221" i="4"/>
  <c r="U253" i="4" s="1"/>
  <c r="T221" i="4"/>
  <c r="T253" i="4" s="1"/>
  <c r="T30" i="4" s="1"/>
  <c r="S221" i="4"/>
  <c r="R221" i="4"/>
  <c r="Q221" i="4"/>
  <c r="P221" i="4"/>
  <c r="P253" i="4" s="1"/>
  <c r="P30" i="4" s="1"/>
  <c r="P206" i="4" s="1"/>
  <c r="O221" i="4"/>
  <c r="O253" i="4" s="1"/>
  <c r="N221" i="4"/>
  <c r="M221" i="4"/>
  <c r="L221" i="4"/>
  <c r="L253" i="4" s="1"/>
  <c r="K221" i="4"/>
  <c r="K253" i="4" s="1"/>
  <c r="J221" i="4"/>
  <c r="J253" i="4" s="1"/>
  <c r="I221" i="4"/>
  <c r="I253" i="4" s="1"/>
  <c r="H221" i="4"/>
  <c r="G221" i="4"/>
  <c r="G253" i="4" s="1"/>
  <c r="F221" i="4"/>
  <c r="F253" i="4" s="1"/>
  <c r="F30" i="4" s="1"/>
  <c r="F206" i="4" s="1"/>
  <c r="E221" i="4"/>
  <c r="E253" i="4" s="1"/>
  <c r="D221" i="4"/>
  <c r="D253" i="4" s="1"/>
  <c r="AF220" i="4"/>
  <c r="AF252" i="4" s="1"/>
  <c r="AE220" i="4"/>
  <c r="AE252" i="4" s="1"/>
  <c r="AE29" i="4" s="1"/>
  <c r="AD220" i="4"/>
  <c r="AD252" i="4" s="1"/>
  <c r="AD29" i="4" s="1"/>
  <c r="AC220" i="4"/>
  <c r="AC252" i="4" s="1"/>
  <c r="AC29" i="4" s="1"/>
  <c r="AB220" i="4"/>
  <c r="AB252" i="4" s="1"/>
  <c r="AA220" i="4"/>
  <c r="AA252" i="4" s="1"/>
  <c r="AA29" i="4" s="1"/>
  <c r="AA205" i="4" s="1"/>
  <c r="Z220" i="4"/>
  <c r="Z252" i="4" s="1"/>
  <c r="Z29" i="4" s="1"/>
  <c r="Y220" i="4"/>
  <c r="Y252" i="4" s="1"/>
  <c r="Y29" i="4" s="1"/>
  <c r="Y205" i="4" s="1"/>
  <c r="X220" i="4"/>
  <c r="X252" i="4" s="1"/>
  <c r="X29" i="4" s="1"/>
  <c r="X205" i="4" s="1"/>
  <c r="W220" i="4"/>
  <c r="V220" i="4"/>
  <c r="U220" i="4"/>
  <c r="T220" i="4"/>
  <c r="S220" i="4"/>
  <c r="R220" i="4"/>
  <c r="Q220" i="4"/>
  <c r="Q252" i="4" s="1"/>
  <c r="P220" i="4"/>
  <c r="O220" i="4"/>
  <c r="N220" i="4"/>
  <c r="M220" i="4"/>
  <c r="L220" i="4"/>
  <c r="K220" i="4"/>
  <c r="J220" i="4"/>
  <c r="J252" i="4" s="1"/>
  <c r="I220" i="4"/>
  <c r="I252" i="4" s="1"/>
  <c r="H220" i="4"/>
  <c r="H252" i="4" s="1"/>
  <c r="G220" i="4"/>
  <c r="G252" i="4" s="1"/>
  <c r="G29" i="4" s="1"/>
  <c r="G205" i="4" s="1"/>
  <c r="F220" i="4"/>
  <c r="F252" i="4" s="1"/>
  <c r="E220" i="4"/>
  <c r="E252" i="4" s="1"/>
  <c r="E29" i="4" s="1"/>
  <c r="E205" i="4" s="1"/>
  <c r="D220" i="4"/>
  <c r="D252" i="4" s="1"/>
  <c r="AF219" i="4"/>
  <c r="AF251" i="4" s="1"/>
  <c r="AE219" i="4"/>
  <c r="AE251" i="4" s="1"/>
  <c r="AD219" i="4"/>
  <c r="AD251" i="4" s="1"/>
  <c r="AC219" i="4"/>
  <c r="AC251" i="4" s="1"/>
  <c r="AB219" i="4"/>
  <c r="AB251" i="4" s="1"/>
  <c r="AA219" i="4"/>
  <c r="AA251" i="4" s="1"/>
  <c r="Z219" i="4"/>
  <c r="Y219" i="4"/>
  <c r="X219" i="4"/>
  <c r="X251" i="4" s="1"/>
  <c r="X28" i="4" s="1"/>
  <c r="X204" i="4" s="1"/>
  <c r="W219" i="4"/>
  <c r="V219" i="4"/>
  <c r="U219" i="4"/>
  <c r="T219" i="4"/>
  <c r="S219" i="4"/>
  <c r="R219" i="4"/>
  <c r="Q219" i="4"/>
  <c r="P219" i="4"/>
  <c r="O219" i="4"/>
  <c r="O251" i="4" s="1"/>
  <c r="N219" i="4"/>
  <c r="N251" i="4" s="1"/>
  <c r="M219" i="4"/>
  <c r="L219" i="4"/>
  <c r="L251" i="4" s="1"/>
  <c r="L28" i="4" s="1"/>
  <c r="L204" i="4" s="1"/>
  <c r="K219" i="4"/>
  <c r="K251" i="4" s="1"/>
  <c r="J219" i="4"/>
  <c r="I219" i="4"/>
  <c r="I251" i="4" s="1"/>
  <c r="H219" i="4"/>
  <c r="G219" i="4"/>
  <c r="F219" i="4"/>
  <c r="E219" i="4"/>
  <c r="E251" i="4" s="1"/>
  <c r="D219" i="4"/>
  <c r="D251" i="4" s="1"/>
  <c r="D28" i="4" s="1"/>
  <c r="AF218" i="4"/>
  <c r="AF250" i="4" s="1"/>
  <c r="AE218" i="4"/>
  <c r="AE250" i="4" s="1"/>
  <c r="AD218" i="4"/>
  <c r="AD250" i="4" s="1"/>
  <c r="AD27" i="4" s="1"/>
  <c r="AD203" i="4" s="1"/>
  <c r="AC218" i="4"/>
  <c r="AB218" i="4"/>
  <c r="AB250" i="4" s="1"/>
  <c r="AB27" i="4" s="1"/>
  <c r="AB203" i="4" s="1"/>
  <c r="AA218" i="4"/>
  <c r="AA250" i="4" s="1"/>
  <c r="AA27" i="4" s="1"/>
  <c r="AA203" i="4" s="1"/>
  <c r="Z218" i="4"/>
  <c r="Y218" i="4"/>
  <c r="Y250" i="4" s="1"/>
  <c r="X218" i="4"/>
  <c r="W218" i="4"/>
  <c r="V218" i="4"/>
  <c r="U218" i="4"/>
  <c r="T218" i="4"/>
  <c r="S218" i="4"/>
  <c r="R218" i="4"/>
  <c r="Q218" i="4"/>
  <c r="P218" i="4"/>
  <c r="P250" i="4" s="1"/>
  <c r="O218" i="4"/>
  <c r="O250" i="4" s="1"/>
  <c r="N218" i="4"/>
  <c r="M218" i="4"/>
  <c r="L218" i="4"/>
  <c r="L250" i="4" s="1"/>
  <c r="K218" i="4"/>
  <c r="K250" i="4" s="1"/>
  <c r="J218" i="4"/>
  <c r="J250" i="4" s="1"/>
  <c r="I218" i="4"/>
  <c r="I250" i="4" s="1"/>
  <c r="H218" i="4"/>
  <c r="H250" i="4" s="1"/>
  <c r="H27" i="4" s="1"/>
  <c r="H203" i="4" s="1"/>
  <c r="G218" i="4"/>
  <c r="G250" i="4" s="1"/>
  <c r="G27" i="4" s="1"/>
  <c r="G203" i="4" s="1"/>
  <c r="F218" i="4"/>
  <c r="F250" i="4" s="1"/>
  <c r="F27" i="4" s="1"/>
  <c r="F203" i="4" s="1"/>
  <c r="E218" i="4"/>
  <c r="E250" i="4" s="1"/>
  <c r="E27" i="4" s="1"/>
  <c r="E203" i="4" s="1"/>
  <c r="D218" i="4"/>
  <c r="D250" i="4" s="1"/>
  <c r="D27" i="4" s="1"/>
  <c r="D203" i="4" s="1"/>
  <c r="AF217" i="4"/>
  <c r="AF249" i="4" s="1"/>
  <c r="AE217" i="4"/>
  <c r="AE249" i="4" s="1"/>
  <c r="AD217" i="4"/>
  <c r="AD249" i="4" s="1"/>
  <c r="AD26" i="4" s="1"/>
  <c r="AD202" i="4" s="1"/>
  <c r="AC217" i="4"/>
  <c r="AC249" i="4" s="1"/>
  <c r="AB217" i="4"/>
  <c r="AB249" i="4" s="1"/>
  <c r="AA217" i="4"/>
  <c r="AA249" i="4" s="1"/>
  <c r="AA26" i="4" s="1"/>
  <c r="AA202" i="4" s="1"/>
  <c r="Z217" i="4"/>
  <c r="Z249" i="4" s="1"/>
  <c r="Z26" i="4" s="1"/>
  <c r="Z202" i="4" s="1"/>
  <c r="Y217" i="4"/>
  <c r="Y249" i="4" s="1"/>
  <c r="X217" i="4"/>
  <c r="W217" i="4"/>
  <c r="W249" i="4" s="1"/>
  <c r="V217" i="4"/>
  <c r="U217" i="4"/>
  <c r="T217" i="4"/>
  <c r="S217" i="4"/>
  <c r="R217" i="4"/>
  <c r="R249" i="4" s="1"/>
  <c r="Q217" i="4"/>
  <c r="Q249" i="4" s="1"/>
  <c r="P217" i="4"/>
  <c r="P249" i="4" s="1"/>
  <c r="O217" i="4"/>
  <c r="O249" i="4" s="1"/>
  <c r="N217" i="4"/>
  <c r="M217" i="4"/>
  <c r="M249" i="4" s="1"/>
  <c r="L217" i="4"/>
  <c r="K217" i="4"/>
  <c r="J217" i="4"/>
  <c r="I217" i="4"/>
  <c r="H217" i="4"/>
  <c r="G217" i="4"/>
  <c r="F217" i="4"/>
  <c r="E217" i="4"/>
  <c r="E249" i="4" s="1"/>
  <c r="D217" i="4"/>
  <c r="AF216" i="4"/>
  <c r="AF248" i="4" s="1"/>
  <c r="AE216" i="4"/>
  <c r="AE248" i="4" s="1"/>
  <c r="AD216" i="4"/>
  <c r="AD248" i="4" s="1"/>
  <c r="AC216" i="4"/>
  <c r="AC248" i="4" s="1"/>
  <c r="AB216" i="4"/>
  <c r="AB248" i="4" s="1"/>
  <c r="AA216" i="4"/>
  <c r="AA248" i="4" s="1"/>
  <c r="Z216" i="4"/>
  <c r="Y216" i="4"/>
  <c r="X216" i="4"/>
  <c r="W216" i="4"/>
  <c r="V216" i="4"/>
  <c r="U216" i="4"/>
  <c r="T216" i="4"/>
  <c r="S216" i="4"/>
  <c r="R216" i="4"/>
  <c r="Q216" i="4"/>
  <c r="P216" i="4"/>
  <c r="P248" i="4" s="1"/>
  <c r="P25" i="4" s="1"/>
  <c r="P201" i="4" s="1"/>
  <c r="O216" i="4"/>
  <c r="O248" i="4" s="1"/>
  <c r="O25" i="4" s="1"/>
  <c r="O201" i="4" s="1"/>
  <c r="N216" i="4"/>
  <c r="M216" i="4"/>
  <c r="L216" i="4"/>
  <c r="L248" i="4" s="1"/>
  <c r="L25" i="4" s="1"/>
  <c r="L201" i="4" s="1"/>
  <c r="K216" i="4"/>
  <c r="K248" i="4" s="1"/>
  <c r="J216" i="4"/>
  <c r="J248" i="4" s="1"/>
  <c r="I216" i="4"/>
  <c r="I248" i="4" s="1"/>
  <c r="H216" i="4"/>
  <c r="H248" i="4" s="1"/>
  <c r="G216" i="4"/>
  <c r="G248" i="4" s="1"/>
  <c r="F216" i="4"/>
  <c r="F248" i="4" s="1"/>
  <c r="E216" i="4"/>
  <c r="E248" i="4" s="1"/>
  <c r="D216" i="4"/>
  <c r="AF215" i="4"/>
  <c r="AF247" i="4" s="1"/>
  <c r="AE215" i="4"/>
  <c r="AE247" i="4" s="1"/>
  <c r="AD215" i="4"/>
  <c r="AD247" i="4" s="1"/>
  <c r="AC215" i="4"/>
  <c r="AC247" i="4" s="1"/>
  <c r="AB215" i="4"/>
  <c r="AA215" i="4"/>
  <c r="AA247" i="4" s="1"/>
  <c r="AA24" i="4" s="1"/>
  <c r="AA200" i="4" s="1"/>
  <c r="Z215" i="4"/>
  <c r="Y215" i="4"/>
  <c r="Y247" i="4" s="1"/>
  <c r="X215" i="4"/>
  <c r="W215" i="4"/>
  <c r="W247" i="4" s="1"/>
  <c r="V215" i="4"/>
  <c r="U215" i="4"/>
  <c r="U247" i="4" s="1"/>
  <c r="T215" i="4"/>
  <c r="T247" i="4" s="1"/>
  <c r="S215" i="4"/>
  <c r="S247" i="4" s="1"/>
  <c r="R215" i="4"/>
  <c r="Q215" i="4"/>
  <c r="Q247" i="4" s="1"/>
  <c r="P215" i="4"/>
  <c r="P247" i="4" s="1"/>
  <c r="P24" i="4" s="1"/>
  <c r="P200" i="4" s="1"/>
  <c r="O215" i="4"/>
  <c r="O247" i="4" s="1"/>
  <c r="N215" i="4"/>
  <c r="N247" i="4" s="1"/>
  <c r="M215" i="4"/>
  <c r="M247" i="4" s="1"/>
  <c r="L215" i="4"/>
  <c r="K215" i="4"/>
  <c r="K247" i="4" s="1"/>
  <c r="J215" i="4"/>
  <c r="I215" i="4"/>
  <c r="H215" i="4"/>
  <c r="G215" i="4"/>
  <c r="F215" i="4"/>
  <c r="F247" i="4" s="1"/>
  <c r="E215" i="4"/>
  <c r="E247" i="4" s="1"/>
  <c r="D215" i="4"/>
  <c r="AF214" i="4"/>
  <c r="AF246" i="4" s="1"/>
  <c r="AE214" i="4"/>
  <c r="AE246" i="4" s="1"/>
  <c r="AD214" i="4"/>
  <c r="AD246" i="4" s="1"/>
  <c r="AC214" i="4"/>
  <c r="AC246" i="4" s="1"/>
  <c r="AB214" i="4"/>
  <c r="AB246" i="4" s="1"/>
  <c r="AA214" i="4"/>
  <c r="AA246" i="4" s="1"/>
  <c r="Z214" i="4"/>
  <c r="Z246" i="4" s="1"/>
  <c r="Z23" i="4" s="1"/>
  <c r="Z199" i="4" s="1"/>
  <c r="Y214" i="4"/>
  <c r="Y246" i="4" s="1"/>
  <c r="Y23" i="4" s="1"/>
  <c r="Y199" i="4" s="1"/>
  <c r="X214" i="4"/>
  <c r="X246" i="4" s="1"/>
  <c r="X23" i="4" s="1"/>
  <c r="W214" i="4"/>
  <c r="V214" i="4"/>
  <c r="U214" i="4"/>
  <c r="T214" i="4"/>
  <c r="S214" i="4"/>
  <c r="R214" i="4"/>
  <c r="Q214" i="4"/>
  <c r="P214" i="4"/>
  <c r="O214" i="4"/>
  <c r="N214" i="4"/>
  <c r="N246" i="4" s="1"/>
  <c r="M214" i="4"/>
  <c r="M246" i="4" s="1"/>
  <c r="L214" i="4"/>
  <c r="K214" i="4"/>
  <c r="K246" i="4" s="1"/>
  <c r="J214" i="4"/>
  <c r="J246" i="4" s="1"/>
  <c r="I214" i="4"/>
  <c r="H214" i="4"/>
  <c r="H246" i="4" s="1"/>
  <c r="G214" i="4"/>
  <c r="F214" i="4"/>
  <c r="E214" i="4"/>
  <c r="E246" i="4" s="1"/>
  <c r="E23" i="4" s="1"/>
  <c r="E199" i="4" s="1"/>
  <c r="D214" i="4"/>
  <c r="AF213" i="4"/>
  <c r="AF245" i="4" s="1"/>
  <c r="AE213" i="4"/>
  <c r="AE245" i="4" s="1"/>
  <c r="AD213" i="4"/>
  <c r="AD245" i="4" s="1"/>
  <c r="AD22" i="4" s="1"/>
  <c r="AD198" i="4" s="1"/>
  <c r="AC213" i="4"/>
  <c r="AB213" i="4"/>
  <c r="AB245" i="4" s="1"/>
  <c r="AB22" i="4" s="1"/>
  <c r="AB198" i="4" s="1"/>
  <c r="AA213" i="4"/>
  <c r="Z213" i="4"/>
  <c r="Y213" i="4"/>
  <c r="X213" i="4"/>
  <c r="W213" i="4"/>
  <c r="V213" i="4"/>
  <c r="U213" i="4"/>
  <c r="U245" i="4" s="1"/>
  <c r="T213" i="4"/>
  <c r="S213" i="4"/>
  <c r="R213" i="4"/>
  <c r="Q213" i="4"/>
  <c r="P213" i="4"/>
  <c r="P245" i="4" s="1"/>
  <c r="O213" i="4"/>
  <c r="O245" i="4" s="1"/>
  <c r="N213" i="4"/>
  <c r="M213" i="4"/>
  <c r="M245" i="4" s="1"/>
  <c r="L213" i="4"/>
  <c r="L245" i="4" s="1"/>
  <c r="K213" i="4"/>
  <c r="J213" i="4"/>
  <c r="I213" i="4"/>
  <c r="I245" i="4" s="1"/>
  <c r="H213" i="4"/>
  <c r="G213" i="4"/>
  <c r="G245" i="4" s="1"/>
  <c r="G22" i="4" s="1"/>
  <c r="G198" i="4" s="1"/>
  <c r="F213" i="4"/>
  <c r="F245" i="4" s="1"/>
  <c r="F22" i="4" s="1"/>
  <c r="F198" i="4" s="1"/>
  <c r="E213" i="4"/>
  <c r="E245" i="4" s="1"/>
  <c r="E22" i="4" s="1"/>
  <c r="E198" i="4" s="1"/>
  <c r="D213" i="4"/>
  <c r="AF212" i="4"/>
  <c r="AF244" i="4" s="1"/>
  <c r="AE212" i="4"/>
  <c r="AE244" i="4" s="1"/>
  <c r="AD212" i="4"/>
  <c r="AC212" i="4"/>
  <c r="AC244" i="4" s="1"/>
  <c r="AC21" i="4" s="1"/>
  <c r="AB212" i="4"/>
  <c r="AB244" i="4" s="1"/>
  <c r="AA212" i="4"/>
  <c r="Z212" i="4"/>
  <c r="Z244" i="4" s="1"/>
  <c r="Z21" i="4" s="1"/>
  <c r="Z197" i="4" s="1"/>
  <c r="Y212" i="4"/>
  <c r="Y244" i="4" s="1"/>
  <c r="X212" i="4"/>
  <c r="W212" i="4"/>
  <c r="V212" i="4"/>
  <c r="U212" i="4"/>
  <c r="T212" i="4"/>
  <c r="S212" i="4"/>
  <c r="S244" i="4" s="1"/>
  <c r="S21" i="4" s="1"/>
  <c r="S197" i="4" s="1"/>
  <c r="R212" i="4"/>
  <c r="Q212" i="4"/>
  <c r="P212" i="4"/>
  <c r="P244" i="4" s="1"/>
  <c r="O212" i="4"/>
  <c r="O244" i="4" s="1"/>
  <c r="N212" i="4"/>
  <c r="N244" i="4" s="1"/>
  <c r="M212" i="4"/>
  <c r="M244" i="4" s="1"/>
  <c r="L212" i="4"/>
  <c r="L244" i="4" s="1"/>
  <c r="K212" i="4"/>
  <c r="K244" i="4" s="1"/>
  <c r="J212" i="4"/>
  <c r="J244" i="4" s="1"/>
  <c r="I212" i="4"/>
  <c r="I244" i="4" s="1"/>
  <c r="H212" i="4"/>
  <c r="H244" i="4" s="1"/>
  <c r="G212" i="4"/>
  <c r="G244" i="4" s="1"/>
  <c r="G21" i="4" s="1"/>
  <c r="F212" i="4"/>
  <c r="F244" i="4" s="1"/>
  <c r="E212" i="4"/>
  <c r="E244" i="4" s="1"/>
  <c r="D212" i="4"/>
  <c r="AF211" i="4"/>
  <c r="AE211" i="4"/>
  <c r="AD211" i="4"/>
  <c r="AD243" i="4" s="1"/>
  <c r="AC211" i="4"/>
  <c r="AB211" i="4"/>
  <c r="AA211" i="4"/>
  <c r="AA243" i="4" s="1"/>
  <c r="Z211" i="4"/>
  <c r="Z243" i="4" s="1"/>
  <c r="Y211" i="4"/>
  <c r="Y243" i="4" s="1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I243" i="4" s="1"/>
  <c r="H211" i="4"/>
  <c r="H243" i="4" s="1"/>
  <c r="G211" i="4"/>
  <c r="F211" i="4"/>
  <c r="E211" i="4"/>
  <c r="D211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S207" i="4"/>
  <c r="S14" i="4" s="1"/>
  <c r="Z206" i="4"/>
  <c r="Y206" i="4"/>
  <c r="T206" i="4"/>
  <c r="AE205" i="4"/>
  <c r="AD205" i="4"/>
  <c r="AC205" i="4"/>
  <c r="Z205" i="4"/>
  <c r="D204" i="4"/>
  <c r="M203" i="4"/>
  <c r="Y202" i="4"/>
  <c r="T202" i="4"/>
  <c r="AD201" i="4"/>
  <c r="AA201" i="4"/>
  <c r="Q200" i="4"/>
  <c r="AC199" i="4"/>
  <c r="AA199" i="4"/>
  <c r="X199" i="4"/>
  <c r="J198" i="4"/>
  <c r="AC197" i="4"/>
  <c r="AA197" i="4"/>
  <c r="Y197" i="4"/>
  <c r="G197" i="4"/>
  <c r="E197" i="4"/>
  <c r="O196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C154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X96" i="4"/>
  <c r="AW96" i="4"/>
  <c r="AV96" i="4"/>
  <c r="AT96" i="4"/>
  <c r="AS96" i="4"/>
  <c r="AR96" i="4"/>
  <c r="AP96" i="4"/>
  <c r="U96" i="4"/>
  <c r="G96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C151" i="4" s="1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C96" i="4" s="1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F96" i="4" s="1"/>
  <c r="E85" i="4"/>
  <c r="E96" i="4" s="1"/>
  <c r="D85" i="4"/>
  <c r="D96" i="4" s="1"/>
  <c r="C85" i="4"/>
  <c r="C96" i="4" s="1"/>
  <c r="BH84" i="4"/>
  <c r="BG84" i="4"/>
  <c r="BF84" i="4"/>
  <c r="BE84" i="4"/>
  <c r="BD84" i="4"/>
  <c r="BD96" i="4" s="1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Q96" i="4" s="1"/>
  <c r="AP84" i="4"/>
  <c r="AO84" i="4"/>
  <c r="AN84" i="4"/>
  <c r="AM84" i="4"/>
  <c r="AL84" i="4"/>
  <c r="AK84" i="4"/>
  <c r="AJ84" i="4"/>
  <c r="AI84" i="4"/>
  <c r="AH84" i="4"/>
  <c r="AH96" i="4" s="1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L96" i="4" s="1"/>
  <c r="K84" i="4"/>
  <c r="J84" i="4"/>
  <c r="I84" i="4"/>
  <c r="H84" i="4"/>
  <c r="G84" i="4"/>
  <c r="F84" i="4"/>
  <c r="E84" i="4"/>
  <c r="D84" i="4"/>
  <c r="C84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C76" i="4"/>
  <c r="C156" i="4" s="1"/>
  <c r="C75" i="4"/>
  <c r="C155" i="4" s="1"/>
  <c r="C74" i="4"/>
  <c r="C73" i="4"/>
  <c r="C153" i="4" s="1"/>
  <c r="C72" i="4"/>
  <c r="C152" i="4" s="1"/>
  <c r="C71" i="4"/>
  <c r="C70" i="4"/>
  <c r="C150" i="4" s="1"/>
  <c r="C69" i="4"/>
  <c r="C68" i="4"/>
  <c r="C148" i="4" s="1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Z64" i="4"/>
  <c r="Z12" i="4" s="1"/>
  <c r="X64" i="4"/>
  <c r="X12" i="4" s="1"/>
  <c r="W64" i="4"/>
  <c r="W12" i="4" s="1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AH62" i="4"/>
  <c r="AG62" i="4"/>
  <c r="AF62" i="4"/>
  <c r="AE62" i="4"/>
  <c r="AD62" i="4"/>
  <c r="AC62" i="4"/>
  <c r="AB62" i="4"/>
  <c r="AA62" i="4"/>
  <c r="Z62" i="4"/>
  <c r="Y62" i="4"/>
  <c r="Y64" i="4" s="1"/>
  <c r="Y12" i="4" s="1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R64" i="4" s="1"/>
  <c r="R12" i="4" s="1"/>
  <c r="Q53" i="4"/>
  <c r="P53" i="4"/>
  <c r="O53" i="4"/>
  <c r="N53" i="4"/>
  <c r="N64" i="4" s="1"/>
  <c r="N12" i="4" s="1"/>
  <c r="M53" i="4"/>
  <c r="L53" i="4"/>
  <c r="K53" i="4"/>
  <c r="J53" i="4"/>
  <c r="I53" i="4"/>
  <c r="H53" i="4"/>
  <c r="G53" i="4"/>
  <c r="F53" i="4"/>
  <c r="E53" i="4"/>
  <c r="D53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P64" i="4" s="1"/>
  <c r="P12" i="4" s="1"/>
  <c r="O52" i="4"/>
  <c r="O64" i="4" s="1"/>
  <c r="O12" i="4" s="1"/>
  <c r="N52" i="4"/>
  <c r="M52" i="4"/>
  <c r="L52" i="4"/>
  <c r="K52" i="4"/>
  <c r="J52" i="4"/>
  <c r="I52" i="4"/>
  <c r="H52" i="4"/>
  <c r="G52" i="4"/>
  <c r="F52" i="4"/>
  <c r="E52" i="4"/>
  <c r="D52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J48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I48" i="4" s="1"/>
  <c r="I5" i="4" s="1"/>
  <c r="H47" i="4"/>
  <c r="G47" i="4"/>
  <c r="F47" i="4"/>
  <c r="E47" i="4"/>
  <c r="D47" i="4"/>
  <c r="C47" i="4"/>
  <c r="C78" i="4" s="1"/>
  <c r="C158" i="4" s="1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C77" i="4" s="1"/>
  <c r="C157" i="4" s="1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L48" i="4" s="1"/>
  <c r="L5" i="4" s="1"/>
  <c r="K43" i="4"/>
  <c r="K48" i="4" s="1"/>
  <c r="K5" i="4" s="1"/>
  <c r="J43" i="4"/>
  <c r="I43" i="4"/>
  <c r="H43" i="4"/>
  <c r="G43" i="4"/>
  <c r="F43" i="4"/>
  <c r="E43" i="4"/>
  <c r="D43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O48" i="4" s="1"/>
  <c r="O5" i="4" s="1"/>
  <c r="N41" i="4"/>
  <c r="M41" i="4"/>
  <c r="L41" i="4"/>
  <c r="K41" i="4"/>
  <c r="J41" i="4"/>
  <c r="I41" i="4"/>
  <c r="H41" i="4"/>
  <c r="G41" i="4"/>
  <c r="F41" i="4"/>
  <c r="E41" i="4"/>
  <c r="D41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P48" i="4" s="1"/>
  <c r="P5" i="4" s="1"/>
  <c r="O40" i="4"/>
  <c r="N40" i="4"/>
  <c r="M40" i="4"/>
  <c r="L40" i="4"/>
  <c r="K40" i="4"/>
  <c r="J40" i="4"/>
  <c r="I40" i="4"/>
  <c r="H40" i="4"/>
  <c r="G40" i="4"/>
  <c r="F40" i="4"/>
  <c r="E40" i="4"/>
  <c r="D40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I38" i="4"/>
  <c r="AH38" i="4"/>
  <c r="AG38" i="4"/>
  <c r="AF38" i="4"/>
  <c r="AF48" i="4" s="1"/>
  <c r="AF5" i="4" s="1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79" i="4" s="1"/>
  <c r="C159" i="4" s="1"/>
  <c r="BG35" i="4"/>
  <c r="BE35" i="4"/>
  <c r="BD35" i="4"/>
  <c r="BC35" i="4"/>
  <c r="BB35" i="4"/>
  <c r="BA35" i="4"/>
  <c r="AZ35" i="4"/>
  <c r="AY35" i="4"/>
  <c r="AX35" i="4"/>
  <c r="AW35" i="4"/>
  <c r="AV35" i="4"/>
  <c r="AU35" i="4"/>
  <c r="AG35" i="4"/>
  <c r="AF35" i="4"/>
  <c r="AE35" i="4"/>
  <c r="AD35" i="4"/>
  <c r="AC35" i="4"/>
  <c r="AB35" i="4"/>
  <c r="AA35" i="4"/>
  <c r="Z35" i="4"/>
  <c r="Y35" i="4"/>
  <c r="O35" i="4"/>
  <c r="M35" i="4"/>
  <c r="L35" i="4"/>
  <c r="K35" i="4"/>
  <c r="J35" i="4"/>
  <c r="I35" i="4"/>
  <c r="H35" i="4"/>
  <c r="G35" i="4"/>
  <c r="F35" i="4"/>
  <c r="E35" i="4"/>
  <c r="D35" i="4"/>
  <c r="C35" i="4"/>
  <c r="C32" i="4"/>
  <c r="C4" i="4" s="1"/>
  <c r="AF31" i="4"/>
  <c r="AF207" i="4" s="1"/>
  <c r="AF14" i="4" s="1"/>
  <c r="S31" i="4"/>
  <c r="N31" i="4"/>
  <c r="N207" i="4" s="1"/>
  <c r="N14" i="4" s="1"/>
  <c r="H31" i="4"/>
  <c r="H207" i="4" s="1"/>
  <c r="H14" i="4" s="1"/>
  <c r="AE30" i="4"/>
  <c r="AE206" i="4" s="1"/>
  <c r="AC30" i="4"/>
  <c r="AC206" i="4" s="1"/>
  <c r="AB30" i="4"/>
  <c r="AB206" i="4" s="1"/>
  <c r="AA30" i="4"/>
  <c r="AA206" i="4" s="1"/>
  <c r="Z30" i="4"/>
  <c r="Y30" i="4"/>
  <c r="I30" i="4"/>
  <c r="I206" i="4" s="1"/>
  <c r="G30" i="4"/>
  <c r="G206" i="4" s="1"/>
  <c r="E30" i="4"/>
  <c r="E206" i="4" s="1"/>
  <c r="D30" i="4"/>
  <c r="D206" i="4" s="1"/>
  <c r="Q29" i="4"/>
  <c r="Q205" i="4" s="1"/>
  <c r="N29" i="4"/>
  <c r="N205" i="4" s="1"/>
  <c r="D29" i="4"/>
  <c r="D205" i="4" s="1"/>
  <c r="AF28" i="4"/>
  <c r="AF204" i="4" s="1"/>
  <c r="AE28" i="4"/>
  <c r="AE204" i="4" s="1"/>
  <c r="AD28" i="4"/>
  <c r="AD204" i="4" s="1"/>
  <c r="AC28" i="4"/>
  <c r="AC204" i="4" s="1"/>
  <c r="AA28" i="4"/>
  <c r="AA204" i="4" s="1"/>
  <c r="N28" i="4"/>
  <c r="N204" i="4" s="1"/>
  <c r="M28" i="4"/>
  <c r="M204" i="4" s="1"/>
  <c r="J28" i="4"/>
  <c r="J204" i="4" s="1"/>
  <c r="I28" i="4"/>
  <c r="I204" i="4" s="1"/>
  <c r="H28" i="4"/>
  <c r="H204" i="4" s="1"/>
  <c r="G28" i="4"/>
  <c r="G204" i="4" s="1"/>
  <c r="E28" i="4"/>
  <c r="E204" i="4" s="1"/>
  <c r="Y27" i="4"/>
  <c r="Y203" i="4" s="1"/>
  <c r="M27" i="4"/>
  <c r="AE26" i="4"/>
  <c r="AE202" i="4" s="1"/>
  <c r="AC26" i="4"/>
  <c r="AC202" i="4" s="1"/>
  <c r="Y26" i="4"/>
  <c r="R26" i="4"/>
  <c r="R202" i="4" s="1"/>
  <c r="L26" i="4"/>
  <c r="L202" i="4" s="1"/>
  <c r="E26" i="4"/>
  <c r="E202" i="4" s="1"/>
  <c r="AE25" i="4"/>
  <c r="AE201" i="4" s="1"/>
  <c r="AD25" i="4"/>
  <c r="AA25" i="4"/>
  <c r="Y25" i="4"/>
  <c r="Y201" i="4" s="1"/>
  <c r="I25" i="4"/>
  <c r="I201" i="4" s="1"/>
  <c r="H25" i="4"/>
  <c r="H201" i="4" s="1"/>
  <c r="G25" i="4"/>
  <c r="G201" i="4" s="1"/>
  <c r="F25" i="4"/>
  <c r="F201" i="4" s="1"/>
  <c r="E25" i="4"/>
  <c r="E201" i="4" s="1"/>
  <c r="AD24" i="4"/>
  <c r="AD200" i="4" s="1"/>
  <c r="AC24" i="4"/>
  <c r="AC200" i="4" s="1"/>
  <c r="AB24" i="4"/>
  <c r="AB200" i="4" s="1"/>
  <c r="Y24" i="4"/>
  <c r="Y200" i="4" s="1"/>
  <c r="W24" i="4"/>
  <c r="W200" i="4" s="1"/>
  <c r="U24" i="4"/>
  <c r="U200" i="4" s="1"/>
  <c r="T24" i="4"/>
  <c r="T200" i="4" s="1"/>
  <c r="S24" i="4"/>
  <c r="S200" i="4" s="1"/>
  <c r="E24" i="4"/>
  <c r="E200" i="4" s="1"/>
  <c r="AF23" i="4"/>
  <c r="AF199" i="4" s="1"/>
  <c r="AE23" i="4"/>
  <c r="AE199" i="4" s="1"/>
  <c r="AD23" i="4"/>
  <c r="AD199" i="4" s="1"/>
  <c r="AC23" i="4"/>
  <c r="AA23" i="4"/>
  <c r="M23" i="4"/>
  <c r="M199" i="4" s="1"/>
  <c r="L23" i="4"/>
  <c r="L199" i="4" s="1"/>
  <c r="J23" i="4"/>
  <c r="J199" i="4" s="1"/>
  <c r="I23" i="4"/>
  <c r="I199" i="4" s="1"/>
  <c r="H23" i="4"/>
  <c r="H199" i="4" s="1"/>
  <c r="G23" i="4"/>
  <c r="G199" i="4" s="1"/>
  <c r="AC22" i="4"/>
  <c r="AC198" i="4" s="1"/>
  <c r="T22" i="4"/>
  <c r="T198" i="4" s="1"/>
  <c r="S22" i="4"/>
  <c r="S198" i="4" s="1"/>
  <c r="Q22" i="4"/>
  <c r="Q198" i="4" s="1"/>
  <c r="J22" i="4"/>
  <c r="H22" i="4"/>
  <c r="H198" i="4" s="1"/>
  <c r="AA21" i="4"/>
  <c r="Y21" i="4"/>
  <c r="M21" i="4"/>
  <c r="M197" i="4" s="1"/>
  <c r="L21" i="4"/>
  <c r="L197" i="4" s="1"/>
  <c r="E21" i="4"/>
  <c r="AD20" i="4"/>
  <c r="AD196" i="4" s="1"/>
  <c r="Z20" i="4"/>
  <c r="Y20" i="4"/>
  <c r="U20" i="4"/>
  <c r="I20" i="4"/>
  <c r="H20" i="4"/>
  <c r="H196" i="4" s="1"/>
  <c r="BH19" i="4"/>
  <c r="BH35" i="4" s="1"/>
  <c r="BG19" i="4"/>
  <c r="BF19" i="4"/>
  <c r="BF35" i="4" s="1"/>
  <c r="BE19" i="4"/>
  <c r="BD19" i="4"/>
  <c r="BC19" i="4"/>
  <c r="BB19" i="4"/>
  <c r="BA19" i="4"/>
  <c r="AZ19" i="4"/>
  <c r="AY19" i="4"/>
  <c r="AX19" i="4"/>
  <c r="AW19" i="4"/>
  <c r="AV19" i="4"/>
  <c r="AU19" i="4"/>
  <c r="AT19" i="4"/>
  <c r="AT35" i="4" s="1"/>
  <c r="AS19" i="4"/>
  <c r="AS35" i="4" s="1"/>
  <c r="AR19" i="4"/>
  <c r="AR35" i="4" s="1"/>
  <c r="AQ19" i="4"/>
  <c r="AQ35" i="4" s="1"/>
  <c r="AP19" i="4"/>
  <c r="AP35" i="4" s="1"/>
  <c r="AO19" i="4"/>
  <c r="AO35" i="4" s="1"/>
  <c r="AN19" i="4"/>
  <c r="AN35" i="4" s="1"/>
  <c r="AM19" i="4"/>
  <c r="AM35" i="4" s="1"/>
  <c r="AL19" i="4"/>
  <c r="AL35" i="4" s="1"/>
  <c r="AK19" i="4"/>
  <c r="AK35" i="4" s="1"/>
  <c r="AJ19" i="4"/>
  <c r="AJ35" i="4" s="1"/>
  <c r="AI19" i="4"/>
  <c r="AI35" i="4" s="1"/>
  <c r="AH19" i="4"/>
  <c r="AH35" i="4" s="1"/>
  <c r="AG19" i="4"/>
  <c r="AF19" i="4"/>
  <c r="AE19" i="4"/>
  <c r="AD19" i="4"/>
  <c r="AC19" i="4"/>
  <c r="AB19" i="4"/>
  <c r="AA19" i="4"/>
  <c r="Z19" i="4"/>
  <c r="Y19" i="4"/>
  <c r="X19" i="4"/>
  <c r="X35" i="4" s="1"/>
  <c r="W19" i="4"/>
  <c r="W35" i="4" s="1"/>
  <c r="V19" i="4"/>
  <c r="V35" i="4" s="1"/>
  <c r="U19" i="4"/>
  <c r="U35" i="4" s="1"/>
  <c r="T19" i="4"/>
  <c r="T35" i="4" s="1"/>
  <c r="S19" i="4"/>
  <c r="S35" i="4" s="1"/>
  <c r="R19" i="4"/>
  <c r="R35" i="4" s="1"/>
  <c r="Q19" i="4"/>
  <c r="Q35" i="4" s="1"/>
  <c r="P19" i="4"/>
  <c r="P35" i="4" s="1"/>
  <c r="O19" i="4"/>
  <c r="N19" i="4"/>
  <c r="N35" i="4" s="1"/>
  <c r="M19" i="4"/>
  <c r="L19" i="4"/>
  <c r="K19" i="4"/>
  <c r="J19" i="4"/>
  <c r="I19" i="4"/>
  <c r="H19" i="4"/>
  <c r="G19" i="4"/>
  <c r="F19" i="4"/>
  <c r="E19" i="4"/>
  <c r="D19" i="4"/>
  <c r="C19" i="4"/>
  <c r="B19" i="4"/>
  <c r="B35" i="4" s="1"/>
  <c r="C14" i="4"/>
  <c r="BH10" i="4"/>
  <c r="BG10" i="4"/>
  <c r="BF10" i="4"/>
  <c r="BE10" i="4"/>
  <c r="BD10" i="4"/>
  <c r="BC10" i="4"/>
  <c r="BB10" i="4"/>
  <c r="BA10" i="4"/>
  <c r="AZ10" i="4"/>
  <c r="AY10" i="4"/>
  <c r="AX10" i="4"/>
  <c r="AX8" i="4" s="1"/>
  <c r="AW10" i="4"/>
  <c r="AV10" i="4"/>
  <c r="AV8" i="4" s="1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F8" i="4" s="1"/>
  <c r="AE10" i="4"/>
  <c r="AE8" i="4" s="1"/>
  <c r="AD10" i="4"/>
  <c r="AD8" i="4" s="1"/>
  <c r="AC10" i="4"/>
  <c r="AC8" i="4" s="1"/>
  <c r="AB10" i="4"/>
  <c r="AB8" i="4" s="1"/>
  <c r="AA10" i="4"/>
  <c r="Z10" i="4"/>
  <c r="Z8" i="4" s="1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F8" i="4" s="1"/>
  <c r="E10" i="4"/>
  <c r="D10" i="4"/>
  <c r="D8" i="4" s="1"/>
  <c r="C10" i="4"/>
  <c r="BH9" i="4"/>
  <c r="BH8" i="4" s="1"/>
  <c r="BG9" i="4"/>
  <c r="BG8" i="4" s="1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R8" i="4" s="1"/>
  <c r="AQ9" i="4"/>
  <c r="AQ8" i="4" s="1"/>
  <c r="AP9" i="4"/>
  <c r="AP8" i="4" s="1"/>
  <c r="AO9" i="4"/>
  <c r="AN9" i="4"/>
  <c r="AN8" i="4" s="1"/>
  <c r="AM9" i="4"/>
  <c r="AM8" i="4" s="1"/>
  <c r="AL9" i="4"/>
  <c r="AL8" i="4" s="1"/>
  <c r="AK9" i="4"/>
  <c r="AK8" i="4" s="1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V8" i="4" s="1"/>
  <c r="U9" i="4"/>
  <c r="U8" i="4" s="1"/>
  <c r="T9" i="4"/>
  <c r="T8" i="4" s="1"/>
  <c r="S9" i="4"/>
  <c r="S8" i="4" s="1"/>
  <c r="R9" i="4"/>
  <c r="R8" i="4" s="1"/>
  <c r="Q9" i="4"/>
  <c r="Q8" i="4" s="1"/>
  <c r="P9" i="4"/>
  <c r="P8" i="4" s="1"/>
  <c r="O9" i="4"/>
  <c r="O8" i="4" s="1"/>
  <c r="N9" i="4"/>
  <c r="M9" i="4"/>
  <c r="L9" i="4"/>
  <c r="K9" i="4"/>
  <c r="J9" i="4"/>
  <c r="I9" i="4"/>
  <c r="H9" i="4"/>
  <c r="G9" i="4"/>
  <c r="F9" i="4"/>
  <c r="E9" i="4"/>
  <c r="D9" i="4"/>
  <c r="C9" i="4"/>
  <c r="BF8" i="4"/>
  <c r="BE8" i="4"/>
  <c r="BD8" i="4"/>
  <c r="BC8" i="4"/>
  <c r="BB8" i="4"/>
  <c r="BA8" i="4"/>
  <c r="AZ8" i="4"/>
  <c r="AY8" i="4"/>
  <c r="AO8" i="4"/>
  <c r="AJ8" i="4"/>
  <c r="AI8" i="4"/>
  <c r="AH8" i="4"/>
  <c r="AG8" i="4"/>
  <c r="N8" i="4"/>
  <c r="M8" i="4"/>
  <c r="L8" i="4"/>
  <c r="K8" i="4"/>
  <c r="J8" i="4"/>
  <c r="I8" i="4"/>
  <c r="H8" i="4"/>
  <c r="G8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G3" i="4"/>
  <c r="AE3" i="4"/>
  <c r="AD3" i="4"/>
  <c r="I3" i="4"/>
  <c r="H3" i="4"/>
  <c r="C3" i="4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U10" i="3"/>
  <c r="AT10" i="3"/>
  <c r="V10" i="3"/>
  <c r="U10" i="3"/>
  <c r="T10" i="3"/>
  <c r="S10" i="3"/>
  <c r="R10" i="3"/>
  <c r="Q10" i="3"/>
  <c r="P10" i="3"/>
  <c r="P8" i="3" s="1"/>
  <c r="O10" i="3"/>
  <c r="O8" i="3" s="1"/>
  <c r="N10" i="3"/>
  <c r="M10" i="3"/>
  <c r="L10" i="3"/>
  <c r="L8" i="3" s="1"/>
  <c r="K10" i="3"/>
  <c r="J10" i="3"/>
  <c r="I10" i="3"/>
  <c r="H10" i="3"/>
  <c r="G10" i="3"/>
  <c r="F10" i="3"/>
  <c r="E10" i="3"/>
  <c r="D10" i="3"/>
  <c r="C10" i="3"/>
  <c r="V9" i="3"/>
  <c r="U9" i="3"/>
  <c r="T9" i="3"/>
  <c r="S9" i="3"/>
  <c r="R9" i="3"/>
  <c r="Q9" i="3"/>
  <c r="P9" i="3"/>
  <c r="O9" i="3"/>
  <c r="N9" i="3"/>
  <c r="N8" i="3" s="1"/>
  <c r="M9" i="3"/>
  <c r="M8" i="3" s="1"/>
  <c r="L9" i="3"/>
  <c r="K9" i="3"/>
  <c r="K8" i="3" s="1"/>
  <c r="J9" i="3"/>
  <c r="I9" i="3"/>
  <c r="H9" i="3"/>
  <c r="G9" i="3"/>
  <c r="G8" i="3" s="1"/>
  <c r="F9" i="3"/>
  <c r="E9" i="3"/>
  <c r="E8" i="3" s="1"/>
  <c r="D9" i="3"/>
  <c r="D8" i="3" s="1"/>
  <c r="C9" i="3"/>
  <c r="C8" i="3" s="1"/>
  <c r="V8" i="3"/>
  <c r="U8" i="3"/>
  <c r="T8" i="3"/>
  <c r="S8" i="3"/>
  <c r="J8" i="3"/>
  <c r="I8" i="3"/>
  <c r="H8" i="3"/>
  <c r="F8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C195" i="2"/>
  <c r="AV193" i="2"/>
  <c r="AU193" i="2"/>
  <c r="AV192" i="2"/>
  <c r="AU192" i="2"/>
  <c r="Y192" i="2"/>
  <c r="Y193" i="2" s="1"/>
  <c r="X192" i="2"/>
  <c r="X193" i="2" s="1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K191" i="2"/>
  <c r="AJ191" i="2"/>
  <c r="AG191" i="2"/>
  <c r="AF191" i="2"/>
  <c r="AD191" i="2"/>
  <c r="AC191" i="2"/>
  <c r="AB191" i="2"/>
  <c r="AA191" i="2"/>
  <c r="Z191" i="2"/>
  <c r="Y191" i="2"/>
  <c r="X191" i="2"/>
  <c r="X185" i="2" s="1"/>
  <c r="W191" i="2"/>
  <c r="W185" i="2" s="1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N190" i="2"/>
  <c r="AH190" i="2"/>
  <c r="AF190" i="2"/>
  <c r="AE190" i="2"/>
  <c r="AD190" i="2"/>
  <c r="AC190" i="2"/>
  <c r="AB190" i="2"/>
  <c r="AA190" i="2"/>
  <c r="Z190" i="2"/>
  <c r="Y190" i="2"/>
  <c r="X190" i="2"/>
  <c r="W190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R187" i="2"/>
  <c r="AR191" i="2" s="1"/>
  <c r="AQ187" i="2"/>
  <c r="AQ191" i="2" s="1"/>
  <c r="AP187" i="2"/>
  <c r="AP191" i="2" s="1"/>
  <c r="AO187" i="2"/>
  <c r="AO191" i="2" s="1"/>
  <c r="AN187" i="2"/>
  <c r="AN191" i="2" s="1"/>
  <c r="AM187" i="2"/>
  <c r="AM191" i="2" s="1"/>
  <c r="AL187" i="2"/>
  <c r="AL191" i="2" s="1"/>
  <c r="AK187" i="2"/>
  <c r="AJ187" i="2"/>
  <c r="AI187" i="2"/>
  <c r="AI191" i="2" s="1"/>
  <c r="AH187" i="2"/>
  <c r="AH191" i="2" s="1"/>
  <c r="AG187" i="2"/>
  <c r="AF187" i="2"/>
  <c r="AE187" i="2"/>
  <c r="AE191" i="2" s="1"/>
  <c r="AR186" i="2"/>
  <c r="AR190" i="2" s="1"/>
  <c r="AQ186" i="2"/>
  <c r="AQ190" i="2" s="1"/>
  <c r="AP186" i="2"/>
  <c r="AP190" i="2" s="1"/>
  <c r="AO186" i="2"/>
  <c r="AO190" i="2" s="1"/>
  <c r="AN186" i="2"/>
  <c r="AM186" i="2"/>
  <c r="AM190" i="2" s="1"/>
  <c r="AL186" i="2"/>
  <c r="AL190" i="2" s="1"/>
  <c r="AK186" i="2"/>
  <c r="AK190" i="2" s="1"/>
  <c r="AJ186" i="2"/>
  <c r="AJ190" i="2" s="1"/>
  <c r="AI186" i="2"/>
  <c r="AI190" i="2" s="1"/>
  <c r="AH186" i="2"/>
  <c r="AG186" i="2"/>
  <c r="AG190" i="2" s="1"/>
  <c r="AF186" i="2"/>
  <c r="AE186" i="2"/>
  <c r="Y185" i="2"/>
  <c r="Y184" i="2"/>
  <c r="X184" i="2"/>
  <c r="W184" i="2"/>
  <c r="W192" i="2" s="1"/>
  <c r="W193" i="2" s="1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BH166" i="2"/>
  <c r="BE166" i="2"/>
  <c r="BD166" i="2"/>
  <c r="AX166" i="2"/>
  <c r="AW166" i="2"/>
  <c r="AV166" i="2"/>
  <c r="AU166" i="2"/>
  <c r="AT166" i="2"/>
  <c r="AS166" i="2"/>
  <c r="AR166" i="2"/>
  <c r="AA166" i="2"/>
  <c r="X166" i="2"/>
  <c r="W166" i="2"/>
  <c r="Q166" i="2"/>
  <c r="P166" i="2"/>
  <c r="M166" i="2"/>
  <c r="V162" i="2"/>
  <c r="U162" i="2"/>
  <c r="K162" i="2"/>
  <c r="J162" i="2"/>
  <c r="I162" i="2"/>
  <c r="H162" i="2"/>
  <c r="G162" i="2"/>
  <c r="F162" i="2"/>
  <c r="E162" i="2"/>
  <c r="D162" i="2"/>
  <c r="C162" i="2"/>
  <c r="B162" i="2"/>
  <c r="V161" i="2"/>
  <c r="U161" i="2"/>
  <c r="T161" i="2"/>
  <c r="S161" i="2"/>
  <c r="R161" i="2"/>
  <c r="Q161" i="2"/>
  <c r="O161" i="2"/>
  <c r="N161" i="2"/>
  <c r="C161" i="2"/>
  <c r="B161" i="2"/>
  <c r="S160" i="2"/>
  <c r="R160" i="2"/>
  <c r="Q160" i="2"/>
  <c r="P160" i="2"/>
  <c r="O160" i="2"/>
  <c r="N160" i="2"/>
  <c r="M160" i="2"/>
  <c r="L160" i="2"/>
  <c r="K160" i="2"/>
  <c r="J160" i="2"/>
  <c r="H160" i="2"/>
  <c r="G160" i="2"/>
  <c r="V159" i="2"/>
  <c r="K159" i="2"/>
  <c r="J159" i="2"/>
  <c r="I159" i="2"/>
  <c r="H159" i="2"/>
  <c r="G159" i="2"/>
  <c r="F159" i="2"/>
  <c r="E159" i="2"/>
  <c r="D159" i="2"/>
  <c r="C159" i="2"/>
  <c r="B159" i="2"/>
  <c r="V158" i="2"/>
  <c r="U158" i="2"/>
  <c r="T158" i="2"/>
  <c r="S158" i="2"/>
  <c r="R158" i="2"/>
  <c r="Q158" i="2"/>
  <c r="P158" i="2"/>
  <c r="O158" i="2"/>
  <c r="E158" i="2"/>
  <c r="D158" i="2"/>
  <c r="C158" i="2"/>
  <c r="B158" i="2"/>
  <c r="T157" i="2"/>
  <c r="S157" i="2"/>
  <c r="R157" i="2"/>
  <c r="Q157" i="2"/>
  <c r="P157" i="2"/>
  <c r="O157" i="2"/>
  <c r="N157" i="2"/>
  <c r="M157" i="2"/>
  <c r="L157" i="2"/>
  <c r="K157" i="2"/>
  <c r="I157" i="2"/>
  <c r="H157" i="2"/>
  <c r="L156" i="2"/>
  <c r="K156" i="2"/>
  <c r="J156" i="2"/>
  <c r="I156" i="2"/>
  <c r="H156" i="2"/>
  <c r="G156" i="2"/>
  <c r="F156" i="2"/>
  <c r="E156" i="2"/>
  <c r="D156" i="2"/>
  <c r="C156" i="2"/>
  <c r="B156" i="2"/>
  <c r="V155" i="2"/>
  <c r="U155" i="2"/>
  <c r="T155" i="2"/>
  <c r="S155" i="2"/>
  <c r="R155" i="2"/>
  <c r="Q155" i="2"/>
  <c r="P155" i="2"/>
  <c r="E155" i="2"/>
  <c r="D155" i="2"/>
  <c r="C155" i="2"/>
  <c r="B155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V152" i="2"/>
  <c r="U152" i="2"/>
  <c r="T152" i="2"/>
  <c r="R152" i="2"/>
  <c r="Q152" i="2"/>
  <c r="F152" i="2"/>
  <c r="E152" i="2"/>
  <c r="D152" i="2"/>
  <c r="C152" i="2"/>
  <c r="B152" i="2"/>
  <c r="U151" i="2"/>
  <c r="T151" i="2"/>
  <c r="S151" i="2"/>
  <c r="R151" i="2"/>
  <c r="Q151" i="2"/>
  <c r="Q163" i="2" s="1"/>
  <c r="P151" i="2"/>
  <c r="P163" i="2" s="1"/>
  <c r="O151" i="2"/>
  <c r="O163" i="2" s="1"/>
  <c r="N151" i="2"/>
  <c r="N163" i="2" s="1"/>
  <c r="M151" i="2"/>
  <c r="L151" i="2"/>
  <c r="K151" i="2"/>
  <c r="J151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E148" i="2"/>
  <c r="D148" i="2"/>
  <c r="C148" i="2"/>
  <c r="B148" i="2"/>
  <c r="BH147" i="2"/>
  <c r="BG147" i="2"/>
  <c r="BF147" i="2"/>
  <c r="BE147" i="2"/>
  <c r="BD147" i="2"/>
  <c r="BC147" i="2"/>
  <c r="AM147" i="2"/>
  <c r="AL147" i="2"/>
  <c r="AK147" i="2"/>
  <c r="AJ147" i="2"/>
  <c r="AI147" i="2"/>
  <c r="AH147" i="2"/>
  <c r="AG147" i="2"/>
  <c r="AC147" i="2"/>
  <c r="AB147" i="2"/>
  <c r="AA147" i="2"/>
  <c r="Z147" i="2"/>
  <c r="Y147" i="2"/>
  <c r="X147" i="2"/>
  <c r="W147" i="2"/>
  <c r="V147" i="2"/>
  <c r="U147" i="2"/>
  <c r="T147" i="2"/>
  <c r="T162" i="2" s="1"/>
  <c r="S147" i="2"/>
  <c r="S162" i="2" s="1"/>
  <c r="R147" i="2"/>
  <c r="R162" i="2" s="1"/>
  <c r="Q147" i="2"/>
  <c r="Q162" i="2" s="1"/>
  <c r="P147" i="2"/>
  <c r="P162" i="2" s="1"/>
  <c r="O147" i="2"/>
  <c r="O162" i="2" s="1"/>
  <c r="N147" i="2"/>
  <c r="N162" i="2" s="1"/>
  <c r="M147" i="2"/>
  <c r="M162" i="2" s="1"/>
  <c r="L147" i="2"/>
  <c r="L162" i="2" s="1"/>
  <c r="K147" i="2"/>
  <c r="J147" i="2"/>
  <c r="I147" i="2"/>
  <c r="H147" i="2"/>
  <c r="G147" i="2"/>
  <c r="F147" i="2"/>
  <c r="E147" i="2"/>
  <c r="D147" i="2"/>
  <c r="C147" i="2"/>
  <c r="B147" i="2"/>
  <c r="BH146" i="2"/>
  <c r="BG146" i="2"/>
  <c r="AV146" i="2"/>
  <c r="AL146" i="2"/>
  <c r="AK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P161" i="2" s="1"/>
  <c r="O146" i="2"/>
  <c r="N146" i="2"/>
  <c r="M146" i="2"/>
  <c r="M161" i="2" s="1"/>
  <c r="L146" i="2"/>
  <c r="L161" i="2" s="1"/>
  <c r="K146" i="2"/>
  <c r="K161" i="2" s="1"/>
  <c r="J146" i="2"/>
  <c r="J161" i="2" s="1"/>
  <c r="I146" i="2"/>
  <c r="I161" i="2" s="1"/>
  <c r="H146" i="2"/>
  <c r="G146" i="2"/>
  <c r="G161" i="2" s="1"/>
  <c r="F146" i="2"/>
  <c r="F161" i="2" s="1"/>
  <c r="E146" i="2"/>
  <c r="E161" i="2" s="1"/>
  <c r="D146" i="2"/>
  <c r="D161" i="2" s="1"/>
  <c r="C146" i="2"/>
  <c r="B146" i="2"/>
  <c r="BE145" i="2"/>
  <c r="BD145" i="2"/>
  <c r="BA145" i="2"/>
  <c r="AZ145" i="2"/>
  <c r="AX145" i="2"/>
  <c r="AW145" i="2"/>
  <c r="AT145" i="2"/>
  <c r="AS145" i="2"/>
  <c r="AR145" i="2"/>
  <c r="AQ145" i="2"/>
  <c r="AP145" i="2"/>
  <c r="AO145" i="2"/>
  <c r="AI145" i="2"/>
  <c r="AH145" i="2"/>
  <c r="AE145" i="2"/>
  <c r="AD145" i="2"/>
  <c r="AC145" i="2"/>
  <c r="AB145" i="2"/>
  <c r="AA145" i="2"/>
  <c r="Z145" i="2"/>
  <c r="Y145" i="2"/>
  <c r="X145" i="2"/>
  <c r="W145" i="2"/>
  <c r="V145" i="2"/>
  <c r="V160" i="2" s="1"/>
  <c r="U145" i="2"/>
  <c r="U160" i="2" s="1"/>
  <c r="T145" i="2"/>
  <c r="T160" i="2" s="1"/>
  <c r="S145" i="2"/>
  <c r="R145" i="2"/>
  <c r="Q145" i="2"/>
  <c r="P145" i="2"/>
  <c r="O145" i="2"/>
  <c r="N145" i="2"/>
  <c r="M145" i="2"/>
  <c r="L145" i="2"/>
  <c r="K145" i="2"/>
  <c r="J145" i="2"/>
  <c r="I145" i="2"/>
  <c r="I160" i="2" s="1"/>
  <c r="H145" i="2"/>
  <c r="G145" i="2"/>
  <c r="F145" i="2"/>
  <c r="F160" i="2" s="1"/>
  <c r="E145" i="2"/>
  <c r="E160" i="2" s="1"/>
  <c r="D145" i="2"/>
  <c r="D160" i="2" s="1"/>
  <c r="C145" i="2"/>
  <c r="C160" i="2" s="1"/>
  <c r="B145" i="2"/>
  <c r="B160" i="2" s="1"/>
  <c r="BH144" i="2"/>
  <c r="BG144" i="2"/>
  <c r="BF144" i="2"/>
  <c r="AR144" i="2"/>
  <c r="AQ144" i="2"/>
  <c r="AP144" i="2"/>
  <c r="AO144" i="2"/>
  <c r="AN144" i="2"/>
  <c r="AM144" i="2"/>
  <c r="AL144" i="2"/>
  <c r="AK144" i="2"/>
  <c r="AJ144" i="2"/>
  <c r="AI144" i="2"/>
  <c r="AH144" i="2"/>
  <c r="AC144" i="2"/>
  <c r="AB144" i="2"/>
  <c r="AA144" i="2"/>
  <c r="Z144" i="2"/>
  <c r="Y144" i="2"/>
  <c r="X144" i="2"/>
  <c r="W144" i="2"/>
  <c r="V144" i="2"/>
  <c r="U144" i="2"/>
  <c r="U159" i="2" s="1"/>
  <c r="T144" i="2"/>
  <c r="T159" i="2" s="1"/>
  <c r="S144" i="2"/>
  <c r="S159" i="2" s="1"/>
  <c r="R144" i="2"/>
  <c r="R159" i="2" s="1"/>
  <c r="Q144" i="2"/>
  <c r="Q159" i="2" s="1"/>
  <c r="P144" i="2"/>
  <c r="P159" i="2" s="1"/>
  <c r="O144" i="2"/>
  <c r="O159" i="2" s="1"/>
  <c r="N144" i="2"/>
  <c r="N159" i="2" s="1"/>
  <c r="M144" i="2"/>
  <c r="M159" i="2" s="1"/>
  <c r="L144" i="2"/>
  <c r="L159" i="2" s="1"/>
  <c r="K144" i="2"/>
  <c r="J144" i="2"/>
  <c r="I144" i="2"/>
  <c r="H144" i="2"/>
  <c r="G144" i="2"/>
  <c r="F144" i="2"/>
  <c r="E144" i="2"/>
  <c r="D144" i="2"/>
  <c r="C144" i="2"/>
  <c r="B144" i="2"/>
  <c r="BA143" i="2"/>
  <c r="AZ143" i="2"/>
  <c r="AY143" i="2"/>
  <c r="AX143" i="2"/>
  <c r="AW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N158" i="2" s="1"/>
  <c r="M143" i="2"/>
  <c r="M158" i="2" s="1"/>
  <c r="L143" i="2"/>
  <c r="L158" i="2" s="1"/>
  <c r="K143" i="2"/>
  <c r="K158" i="2" s="1"/>
  <c r="J143" i="2"/>
  <c r="J158" i="2" s="1"/>
  <c r="I143" i="2"/>
  <c r="I158" i="2" s="1"/>
  <c r="H143" i="2"/>
  <c r="H158" i="2" s="1"/>
  <c r="G143" i="2"/>
  <c r="G158" i="2" s="1"/>
  <c r="F143" i="2"/>
  <c r="F158" i="2" s="1"/>
  <c r="E143" i="2"/>
  <c r="D143" i="2"/>
  <c r="C143" i="2"/>
  <c r="B143" i="2"/>
  <c r="BF142" i="2"/>
  <c r="BB142" i="2"/>
  <c r="AY142" i="2"/>
  <c r="AJ142" i="2"/>
  <c r="AF142" i="2"/>
  <c r="AC142" i="2"/>
  <c r="AB142" i="2"/>
  <c r="AA142" i="2"/>
  <c r="Z142" i="2"/>
  <c r="Y142" i="2"/>
  <c r="X142" i="2"/>
  <c r="W142" i="2"/>
  <c r="V142" i="2"/>
  <c r="V157" i="2" s="1"/>
  <c r="U142" i="2"/>
  <c r="U157" i="2" s="1"/>
  <c r="T142" i="2"/>
  <c r="S142" i="2"/>
  <c r="R142" i="2"/>
  <c r="Q142" i="2"/>
  <c r="P142" i="2"/>
  <c r="O142" i="2"/>
  <c r="N142" i="2"/>
  <c r="M142" i="2"/>
  <c r="L142" i="2"/>
  <c r="K142" i="2"/>
  <c r="J142" i="2"/>
  <c r="J157" i="2" s="1"/>
  <c r="I142" i="2"/>
  <c r="H142" i="2"/>
  <c r="G142" i="2"/>
  <c r="G157" i="2" s="1"/>
  <c r="F142" i="2"/>
  <c r="F157" i="2" s="1"/>
  <c r="E142" i="2"/>
  <c r="E157" i="2" s="1"/>
  <c r="D142" i="2"/>
  <c r="D157" i="2" s="1"/>
  <c r="C142" i="2"/>
  <c r="C157" i="2" s="1"/>
  <c r="B142" i="2"/>
  <c r="B157" i="2" s="1"/>
  <c r="BH141" i="2"/>
  <c r="AW141" i="2"/>
  <c r="AV141" i="2"/>
  <c r="AU141" i="2"/>
  <c r="AT141" i="2"/>
  <c r="AS141" i="2"/>
  <c r="AR141" i="2"/>
  <c r="AQ141" i="2"/>
  <c r="AP141" i="2"/>
  <c r="AO141" i="2"/>
  <c r="AM141" i="2"/>
  <c r="AL141" i="2"/>
  <c r="AK141" i="2"/>
  <c r="AC141" i="2"/>
  <c r="AB141" i="2"/>
  <c r="AA141" i="2"/>
  <c r="Z141" i="2"/>
  <c r="Y141" i="2"/>
  <c r="X141" i="2"/>
  <c r="W141" i="2"/>
  <c r="V141" i="2"/>
  <c r="V156" i="2" s="1"/>
  <c r="U141" i="2"/>
  <c r="U156" i="2" s="1"/>
  <c r="T141" i="2"/>
  <c r="T156" i="2" s="1"/>
  <c r="S141" i="2"/>
  <c r="S156" i="2" s="1"/>
  <c r="R141" i="2"/>
  <c r="R156" i="2" s="1"/>
  <c r="Q141" i="2"/>
  <c r="Q156" i="2" s="1"/>
  <c r="P141" i="2"/>
  <c r="P156" i="2" s="1"/>
  <c r="O141" i="2"/>
  <c r="O156" i="2" s="1"/>
  <c r="N141" i="2"/>
  <c r="N156" i="2" s="1"/>
  <c r="M141" i="2"/>
  <c r="M156" i="2" s="1"/>
  <c r="L141" i="2"/>
  <c r="K141" i="2"/>
  <c r="J141" i="2"/>
  <c r="I141" i="2"/>
  <c r="H141" i="2"/>
  <c r="G141" i="2"/>
  <c r="F141" i="2"/>
  <c r="E141" i="2"/>
  <c r="D141" i="2"/>
  <c r="C141" i="2"/>
  <c r="B141" i="2"/>
  <c r="BF140" i="2"/>
  <c r="BE140" i="2"/>
  <c r="BD140" i="2"/>
  <c r="BC140" i="2"/>
  <c r="BB140" i="2"/>
  <c r="BA140" i="2"/>
  <c r="AZ140" i="2"/>
  <c r="AY140" i="2"/>
  <c r="AX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O155" i="2" s="1"/>
  <c r="N140" i="2"/>
  <c r="N155" i="2" s="1"/>
  <c r="M140" i="2"/>
  <c r="M155" i="2" s="1"/>
  <c r="L140" i="2"/>
  <c r="L155" i="2" s="1"/>
  <c r="K140" i="2"/>
  <c r="K155" i="2" s="1"/>
  <c r="J140" i="2"/>
  <c r="J155" i="2" s="1"/>
  <c r="I140" i="2"/>
  <c r="I155" i="2" s="1"/>
  <c r="H140" i="2"/>
  <c r="H155" i="2" s="1"/>
  <c r="G140" i="2"/>
  <c r="G155" i="2" s="1"/>
  <c r="F140" i="2"/>
  <c r="F155" i="2" s="1"/>
  <c r="E140" i="2"/>
  <c r="D140" i="2"/>
  <c r="C140" i="2"/>
  <c r="B140" i="2"/>
  <c r="BC139" i="2"/>
  <c r="AS139" i="2"/>
  <c r="AR139" i="2"/>
  <c r="AQ139" i="2"/>
  <c r="AC139" i="2"/>
  <c r="AB139" i="2"/>
  <c r="AA139" i="2"/>
  <c r="Z139" i="2"/>
  <c r="Y139" i="2"/>
  <c r="X139" i="2"/>
  <c r="W139" i="2"/>
  <c r="V139" i="2"/>
  <c r="V154" i="2" s="1"/>
  <c r="U139" i="2"/>
  <c r="U154" i="2" s="1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H154" i="2" s="1"/>
  <c r="G139" i="2"/>
  <c r="G154" i="2" s="1"/>
  <c r="F139" i="2"/>
  <c r="F154" i="2" s="1"/>
  <c r="E139" i="2"/>
  <c r="E154" i="2" s="1"/>
  <c r="D139" i="2"/>
  <c r="D154" i="2" s="1"/>
  <c r="C139" i="2"/>
  <c r="C154" i="2" s="1"/>
  <c r="B139" i="2"/>
  <c r="B154" i="2" s="1"/>
  <c r="AZ138" i="2"/>
  <c r="AX138" i="2"/>
  <c r="AV138" i="2"/>
  <c r="AU138" i="2"/>
  <c r="AS138" i="2"/>
  <c r="AQ138" i="2"/>
  <c r="AO138" i="2"/>
  <c r="AD138" i="2"/>
  <c r="AC138" i="2"/>
  <c r="AB138" i="2"/>
  <c r="AA138" i="2"/>
  <c r="Z138" i="2"/>
  <c r="Y138" i="2"/>
  <c r="X138" i="2"/>
  <c r="W138" i="2"/>
  <c r="V138" i="2"/>
  <c r="V153" i="2" s="1"/>
  <c r="U138" i="2"/>
  <c r="T138" i="2"/>
  <c r="S138" i="2"/>
  <c r="S153" i="2" s="1"/>
  <c r="R138" i="2"/>
  <c r="Q138" i="2"/>
  <c r="Q153" i="2" s="1"/>
  <c r="P138" i="2"/>
  <c r="P153" i="2" s="1"/>
  <c r="O138" i="2"/>
  <c r="O153" i="2" s="1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BH137" i="2"/>
  <c r="BG137" i="2"/>
  <c r="BF137" i="2"/>
  <c r="BE137" i="2"/>
  <c r="BD137" i="2"/>
  <c r="BC137" i="2"/>
  <c r="BB137" i="2"/>
  <c r="BA137" i="2"/>
  <c r="AZ137" i="2"/>
  <c r="AO137" i="2"/>
  <c r="AN137" i="2"/>
  <c r="AM137" i="2"/>
  <c r="AL137" i="2"/>
  <c r="AK137" i="2"/>
  <c r="AJ137" i="2"/>
  <c r="AI137" i="2"/>
  <c r="AH137" i="2"/>
  <c r="AG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P152" i="2" s="1"/>
  <c r="O137" i="2"/>
  <c r="O152" i="2" s="1"/>
  <c r="N137" i="2"/>
  <c r="N152" i="2" s="1"/>
  <c r="M137" i="2"/>
  <c r="M152" i="2" s="1"/>
  <c r="L137" i="2"/>
  <c r="L152" i="2" s="1"/>
  <c r="K137" i="2"/>
  <c r="K152" i="2" s="1"/>
  <c r="J137" i="2"/>
  <c r="J152" i="2" s="1"/>
  <c r="I137" i="2"/>
  <c r="I152" i="2" s="1"/>
  <c r="H137" i="2"/>
  <c r="H152" i="2" s="1"/>
  <c r="G137" i="2"/>
  <c r="G152" i="2" s="1"/>
  <c r="F137" i="2"/>
  <c r="E137" i="2"/>
  <c r="D137" i="2"/>
  <c r="C137" i="2"/>
  <c r="B137" i="2"/>
  <c r="BD136" i="2"/>
  <c r="AX136" i="2"/>
  <c r="AW136" i="2"/>
  <c r="AV136" i="2"/>
  <c r="AU136" i="2"/>
  <c r="AT136" i="2"/>
  <c r="AS136" i="2"/>
  <c r="AR136" i="2"/>
  <c r="AC136" i="2"/>
  <c r="AB136" i="2"/>
  <c r="AA136" i="2"/>
  <c r="AA148" i="2" s="1"/>
  <c r="Z136" i="2"/>
  <c r="Y136" i="2"/>
  <c r="Y148" i="2" s="1"/>
  <c r="X136" i="2"/>
  <c r="X148" i="2" s="1"/>
  <c r="W136" i="2"/>
  <c r="V136" i="2"/>
  <c r="U136" i="2"/>
  <c r="T136" i="2"/>
  <c r="S136" i="2"/>
  <c r="R136" i="2"/>
  <c r="Q136" i="2"/>
  <c r="Q148" i="2" s="1"/>
  <c r="P136" i="2"/>
  <c r="P148" i="2" s="1"/>
  <c r="O136" i="2"/>
  <c r="N136" i="2"/>
  <c r="M136" i="2"/>
  <c r="L136" i="2"/>
  <c r="K136" i="2"/>
  <c r="J136" i="2"/>
  <c r="I136" i="2"/>
  <c r="H136" i="2"/>
  <c r="H151" i="2" s="1"/>
  <c r="G136" i="2"/>
  <c r="F136" i="2"/>
  <c r="E136" i="2"/>
  <c r="E151" i="2" s="1"/>
  <c r="D136" i="2"/>
  <c r="D151" i="2" s="1"/>
  <c r="C136" i="2"/>
  <c r="C151" i="2" s="1"/>
  <c r="B136" i="2"/>
  <c r="B151" i="2" s="1"/>
  <c r="B163" i="2" s="1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B120" i="2"/>
  <c r="AQ117" i="2"/>
  <c r="AN117" i="2"/>
  <c r="AM117" i="2"/>
  <c r="AL117" i="2"/>
  <c r="AK117" i="2"/>
  <c r="AJ117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S147" i="2" s="1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BH115" i="2"/>
  <c r="BG115" i="2"/>
  <c r="BF115" i="2"/>
  <c r="BE115" i="2"/>
  <c r="BD115" i="2"/>
  <c r="BC115" i="2"/>
  <c r="BB115" i="2"/>
  <c r="BB146" i="2" s="1"/>
  <c r="BA115" i="2"/>
  <c r="BA117" i="2" s="1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V145" i="2" s="1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M143" i="2" s="1"/>
  <c r="AL112" i="2"/>
  <c r="AK112" i="2"/>
  <c r="AJ112" i="2"/>
  <c r="AI112" i="2"/>
  <c r="AH112" i="2"/>
  <c r="AG112" i="2"/>
  <c r="AF112" i="2"/>
  <c r="AE112" i="2"/>
  <c r="AD112" i="2"/>
  <c r="BH111" i="2"/>
  <c r="BG111" i="2"/>
  <c r="BF111" i="2"/>
  <c r="BE111" i="2"/>
  <c r="BD111" i="2"/>
  <c r="BC111" i="2"/>
  <c r="BB111" i="2"/>
  <c r="BA111" i="2"/>
  <c r="AZ111" i="2"/>
  <c r="AY111" i="2"/>
  <c r="AX111" i="2"/>
  <c r="AX142" i="2" s="1"/>
  <c r="AW111" i="2"/>
  <c r="AW142" i="2" s="1"/>
  <c r="AV111" i="2"/>
  <c r="AV142" i="2" s="1"/>
  <c r="AU111" i="2"/>
  <c r="AU142" i="2" s="1"/>
  <c r="AT111" i="2"/>
  <c r="AT142" i="2" s="1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BH110" i="2"/>
  <c r="BG110" i="2"/>
  <c r="BF110" i="2"/>
  <c r="BE110" i="2"/>
  <c r="BD110" i="2"/>
  <c r="BC110" i="2"/>
  <c r="BB110" i="2"/>
  <c r="BB117" i="2" s="1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N141" i="2" s="1"/>
  <c r="AM110" i="2"/>
  <c r="AL110" i="2"/>
  <c r="AK110" i="2"/>
  <c r="AJ110" i="2"/>
  <c r="AI110" i="2"/>
  <c r="AH110" i="2"/>
  <c r="AG110" i="2"/>
  <c r="AF110" i="2"/>
  <c r="AE110" i="2"/>
  <c r="AD110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BH108" i="2"/>
  <c r="BG108" i="2"/>
  <c r="BF108" i="2"/>
  <c r="BE108" i="2"/>
  <c r="BD108" i="2"/>
  <c r="BC108" i="2"/>
  <c r="BB108" i="2"/>
  <c r="BA108" i="2"/>
  <c r="AZ108" i="2"/>
  <c r="AZ139" i="2" s="1"/>
  <c r="AY108" i="2"/>
  <c r="AY139" i="2" s="1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R138" i="2" s="1"/>
  <c r="AQ107" i="2"/>
  <c r="AP107" i="2"/>
  <c r="AP138" i="2" s="1"/>
  <c r="AO107" i="2"/>
  <c r="AN107" i="2"/>
  <c r="AN138" i="2" s="1"/>
  <c r="AM107" i="2"/>
  <c r="AM138" i="2" s="1"/>
  <c r="AL107" i="2"/>
  <c r="AK107" i="2"/>
  <c r="AJ107" i="2"/>
  <c r="AI107" i="2"/>
  <c r="AH107" i="2"/>
  <c r="AG107" i="2"/>
  <c r="AF107" i="2"/>
  <c r="AE107" i="2"/>
  <c r="AD107" i="2"/>
  <c r="BH106" i="2"/>
  <c r="BG106" i="2"/>
  <c r="BF106" i="2"/>
  <c r="BE106" i="2"/>
  <c r="BD106" i="2"/>
  <c r="BC106" i="2"/>
  <c r="BB106" i="2"/>
  <c r="BA106" i="2"/>
  <c r="AZ106" i="2"/>
  <c r="AY106" i="2"/>
  <c r="AY137" i="2" s="1"/>
  <c r="AX106" i="2"/>
  <c r="AW106" i="2"/>
  <c r="AV106" i="2"/>
  <c r="AU106" i="2"/>
  <c r="AT106" i="2"/>
  <c r="AT117" i="2" s="1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BH105" i="2"/>
  <c r="BG105" i="2"/>
  <c r="BF105" i="2"/>
  <c r="BF117" i="2" s="1"/>
  <c r="BE105" i="2"/>
  <c r="BE117" i="2" s="1"/>
  <c r="BD105" i="2"/>
  <c r="BD117" i="2" s="1"/>
  <c r="BC105" i="2"/>
  <c r="BC117" i="2" s="1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I117" i="2" s="1"/>
  <c r="AH105" i="2"/>
  <c r="AG105" i="2"/>
  <c r="AG117" i="2" s="1"/>
  <c r="AF105" i="2"/>
  <c r="AE105" i="2"/>
  <c r="AE117" i="2" s="1"/>
  <c r="AD105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E101" i="2"/>
  <c r="BH100" i="2"/>
  <c r="BG100" i="2"/>
  <c r="BF100" i="2"/>
  <c r="BE100" i="2"/>
  <c r="BD100" i="2"/>
  <c r="BC100" i="2"/>
  <c r="BB100" i="2"/>
  <c r="BB147" i="2" s="1"/>
  <c r="BA100" i="2"/>
  <c r="BA147" i="2" s="1"/>
  <c r="AZ100" i="2"/>
  <c r="AY100" i="2"/>
  <c r="AX100" i="2"/>
  <c r="AX147" i="2" s="1"/>
  <c r="AW100" i="2"/>
  <c r="AV100" i="2"/>
  <c r="AU100" i="2"/>
  <c r="AT100" i="2"/>
  <c r="AS100" i="2"/>
  <c r="AR100" i="2"/>
  <c r="AR147" i="2" s="1"/>
  <c r="AQ100" i="2"/>
  <c r="AQ147" i="2" s="1"/>
  <c r="AP100" i="2"/>
  <c r="AP147" i="2" s="1"/>
  <c r="AO100" i="2"/>
  <c r="AO147" i="2" s="1"/>
  <c r="AN100" i="2"/>
  <c r="AN147" i="2" s="1"/>
  <c r="AM100" i="2"/>
  <c r="AL100" i="2"/>
  <c r="AK100" i="2"/>
  <c r="AJ100" i="2"/>
  <c r="AI100" i="2"/>
  <c r="AH100" i="2"/>
  <c r="AG100" i="2"/>
  <c r="AF100" i="2"/>
  <c r="AF147" i="2" s="1"/>
  <c r="AE100" i="2"/>
  <c r="AE147" i="2" s="1"/>
  <c r="AD100" i="2"/>
  <c r="BH99" i="2"/>
  <c r="BG99" i="2"/>
  <c r="BF99" i="2"/>
  <c r="BE99" i="2"/>
  <c r="BE146" i="2" s="1"/>
  <c r="BD99" i="2"/>
  <c r="BD146" i="2" s="1"/>
  <c r="BC99" i="2"/>
  <c r="BC146" i="2" s="1"/>
  <c r="BB99" i="2"/>
  <c r="BA99" i="2"/>
  <c r="BA146" i="2" s="1"/>
  <c r="AZ99" i="2"/>
  <c r="AZ146" i="2" s="1"/>
  <c r="AY99" i="2"/>
  <c r="AY146" i="2" s="1"/>
  <c r="AX99" i="2"/>
  <c r="AX146" i="2" s="1"/>
  <c r="AW99" i="2"/>
  <c r="AW146" i="2" s="1"/>
  <c r="AV99" i="2"/>
  <c r="AU99" i="2"/>
  <c r="AU146" i="2" s="1"/>
  <c r="AT99" i="2"/>
  <c r="AT146" i="2" s="1"/>
  <c r="AS99" i="2"/>
  <c r="AS146" i="2" s="1"/>
  <c r="AR99" i="2"/>
  <c r="AR146" i="2" s="1"/>
  <c r="AQ99" i="2"/>
  <c r="AQ146" i="2" s="1"/>
  <c r="AP99" i="2"/>
  <c r="AP146" i="2" s="1"/>
  <c r="AO99" i="2"/>
  <c r="AO146" i="2" s="1"/>
  <c r="AN99" i="2"/>
  <c r="AN146" i="2" s="1"/>
  <c r="AM99" i="2"/>
  <c r="AL99" i="2"/>
  <c r="AK99" i="2"/>
  <c r="AJ99" i="2"/>
  <c r="AI99" i="2"/>
  <c r="AH99" i="2"/>
  <c r="AG99" i="2"/>
  <c r="AF99" i="2"/>
  <c r="AE99" i="2"/>
  <c r="AD99" i="2"/>
  <c r="BH98" i="2"/>
  <c r="BH145" i="2" s="1"/>
  <c r="BG98" i="2"/>
  <c r="BG145" i="2" s="1"/>
  <c r="BF98" i="2"/>
  <c r="BF145" i="2" s="1"/>
  <c r="BE98" i="2"/>
  <c r="BD98" i="2"/>
  <c r="BC98" i="2"/>
  <c r="BC145" i="2" s="1"/>
  <c r="BB98" i="2"/>
  <c r="BB145" i="2" s="1"/>
  <c r="BA98" i="2"/>
  <c r="AZ98" i="2"/>
  <c r="AY98" i="2"/>
  <c r="AY145" i="2" s="1"/>
  <c r="AX98" i="2"/>
  <c r="AW98" i="2"/>
  <c r="AV98" i="2"/>
  <c r="AU98" i="2"/>
  <c r="AT98" i="2"/>
  <c r="AS98" i="2"/>
  <c r="AR98" i="2"/>
  <c r="AQ98" i="2"/>
  <c r="AP98" i="2"/>
  <c r="AO98" i="2"/>
  <c r="AN98" i="2"/>
  <c r="AN145" i="2" s="1"/>
  <c r="AM98" i="2"/>
  <c r="AM145" i="2" s="1"/>
  <c r="AL98" i="2"/>
  <c r="AL145" i="2" s="1"/>
  <c r="AK98" i="2"/>
  <c r="AK145" i="2" s="1"/>
  <c r="AJ98" i="2"/>
  <c r="AJ145" i="2" s="1"/>
  <c r="AI98" i="2"/>
  <c r="AH98" i="2"/>
  <c r="AG98" i="2"/>
  <c r="AG145" i="2" s="1"/>
  <c r="AF98" i="2"/>
  <c r="AF145" i="2" s="1"/>
  <c r="AE98" i="2"/>
  <c r="AD98" i="2"/>
  <c r="BH97" i="2"/>
  <c r="BG97" i="2"/>
  <c r="BF97" i="2"/>
  <c r="BE97" i="2"/>
  <c r="BE144" i="2" s="1"/>
  <c r="BD97" i="2"/>
  <c r="BC97" i="2"/>
  <c r="BC144" i="2" s="1"/>
  <c r="BB97" i="2"/>
  <c r="BA97" i="2"/>
  <c r="AZ97" i="2"/>
  <c r="AY97" i="2"/>
  <c r="AX97" i="2"/>
  <c r="AW97" i="2"/>
  <c r="AW144" i="2" s="1"/>
  <c r="AV97" i="2"/>
  <c r="AV144" i="2" s="1"/>
  <c r="AU97" i="2"/>
  <c r="AU144" i="2" s="1"/>
  <c r="AT97" i="2"/>
  <c r="AT144" i="2" s="1"/>
  <c r="AS97" i="2"/>
  <c r="AS144" i="2" s="1"/>
  <c r="AR97" i="2"/>
  <c r="AQ97" i="2"/>
  <c r="AP97" i="2"/>
  <c r="AO97" i="2"/>
  <c r="AN97" i="2"/>
  <c r="AM97" i="2"/>
  <c r="AL97" i="2"/>
  <c r="AK97" i="2"/>
  <c r="AJ97" i="2"/>
  <c r="AI97" i="2"/>
  <c r="AH97" i="2"/>
  <c r="AG97" i="2"/>
  <c r="AG144" i="2" s="1"/>
  <c r="AF97" i="2"/>
  <c r="AE97" i="2"/>
  <c r="AD97" i="2"/>
  <c r="BH96" i="2"/>
  <c r="BG96" i="2"/>
  <c r="BF96" i="2"/>
  <c r="BF143" i="2" s="1"/>
  <c r="BE96" i="2"/>
  <c r="BE143" i="2" s="1"/>
  <c r="BD96" i="2"/>
  <c r="BD143" i="2" s="1"/>
  <c r="BC96" i="2"/>
  <c r="BC143" i="2" s="1"/>
  <c r="BB96" i="2"/>
  <c r="BB143" i="2" s="1"/>
  <c r="BA96" i="2"/>
  <c r="AZ96" i="2"/>
  <c r="AY96" i="2"/>
  <c r="AX96" i="2"/>
  <c r="AW96" i="2"/>
  <c r="AV96" i="2"/>
  <c r="AV143" i="2" s="1"/>
  <c r="AU96" i="2"/>
  <c r="AU143" i="2" s="1"/>
  <c r="AT96" i="2"/>
  <c r="AT143" i="2" s="1"/>
  <c r="AS96" i="2"/>
  <c r="AS143" i="2" s="1"/>
  <c r="AR96" i="2"/>
  <c r="AQ96" i="2"/>
  <c r="AP96" i="2"/>
  <c r="AP143" i="2" s="1"/>
  <c r="AO96" i="2"/>
  <c r="AN96" i="2"/>
  <c r="AM96" i="2"/>
  <c r="AL96" i="2"/>
  <c r="AK96" i="2"/>
  <c r="AJ96" i="2"/>
  <c r="AJ143" i="2" s="1"/>
  <c r="AI96" i="2"/>
  <c r="AI143" i="2" s="1"/>
  <c r="AH96" i="2"/>
  <c r="AH143" i="2" s="1"/>
  <c r="AG96" i="2"/>
  <c r="AG143" i="2" s="1"/>
  <c r="AF96" i="2"/>
  <c r="AF143" i="2" s="1"/>
  <c r="AE96" i="2"/>
  <c r="AD96" i="2"/>
  <c r="BH95" i="2"/>
  <c r="BH142" i="2" s="1"/>
  <c r="BG95" i="2"/>
  <c r="BG142" i="2" s="1"/>
  <c r="BF95" i="2"/>
  <c r="BE95" i="2"/>
  <c r="BE142" i="2" s="1"/>
  <c r="BD95" i="2"/>
  <c r="BD142" i="2" s="1"/>
  <c r="BC95" i="2"/>
  <c r="BC142" i="2" s="1"/>
  <c r="BB95" i="2"/>
  <c r="BA95" i="2"/>
  <c r="AZ95" i="2"/>
  <c r="AY95" i="2"/>
  <c r="AX95" i="2"/>
  <c r="AW95" i="2"/>
  <c r="AV95" i="2"/>
  <c r="AU95" i="2"/>
  <c r="AT95" i="2"/>
  <c r="AS95" i="2"/>
  <c r="AS142" i="2" s="1"/>
  <c r="AR95" i="2"/>
  <c r="AR142" i="2" s="1"/>
  <c r="AQ95" i="2"/>
  <c r="AQ142" i="2" s="1"/>
  <c r="AP95" i="2"/>
  <c r="AP142" i="2" s="1"/>
  <c r="AO95" i="2"/>
  <c r="AO142" i="2" s="1"/>
  <c r="AN95" i="2"/>
  <c r="AN142" i="2" s="1"/>
  <c r="AM95" i="2"/>
  <c r="AM142" i="2" s="1"/>
  <c r="AL95" i="2"/>
  <c r="AL142" i="2" s="1"/>
  <c r="AK95" i="2"/>
  <c r="AK142" i="2" s="1"/>
  <c r="AJ95" i="2"/>
  <c r="AI95" i="2"/>
  <c r="AI142" i="2" s="1"/>
  <c r="AH95" i="2"/>
  <c r="AH142" i="2" s="1"/>
  <c r="AG95" i="2"/>
  <c r="AG142" i="2" s="1"/>
  <c r="AF95" i="2"/>
  <c r="AE95" i="2"/>
  <c r="AD95" i="2"/>
  <c r="BH94" i="2"/>
  <c r="BG94" i="2"/>
  <c r="BG141" i="2" s="1"/>
  <c r="BF94" i="2"/>
  <c r="BF141" i="2" s="1"/>
  <c r="BE94" i="2"/>
  <c r="BE141" i="2" s="1"/>
  <c r="BD94" i="2"/>
  <c r="BC94" i="2"/>
  <c r="BB94" i="2"/>
  <c r="BB141" i="2" s="1"/>
  <c r="BA94" i="2"/>
  <c r="BA141" i="2" s="1"/>
  <c r="AZ94" i="2"/>
  <c r="AZ141" i="2" s="1"/>
  <c r="AY94" i="2"/>
  <c r="AY141" i="2" s="1"/>
  <c r="AX94" i="2"/>
  <c r="AX141" i="2" s="1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J141" i="2" s="1"/>
  <c r="AI94" i="2"/>
  <c r="AI141" i="2" s="1"/>
  <c r="AH94" i="2"/>
  <c r="AG94" i="2"/>
  <c r="AF94" i="2"/>
  <c r="AF141" i="2" s="1"/>
  <c r="AE94" i="2"/>
  <c r="AE141" i="2" s="1"/>
  <c r="AD94" i="2"/>
  <c r="AD141" i="2" s="1"/>
  <c r="BH93" i="2"/>
  <c r="BG93" i="2"/>
  <c r="BG140" i="2" s="1"/>
  <c r="BF93" i="2"/>
  <c r="BE93" i="2"/>
  <c r="BD93" i="2"/>
  <c r="BC93" i="2"/>
  <c r="BB93" i="2"/>
  <c r="BA93" i="2"/>
  <c r="AZ93" i="2"/>
  <c r="AY93" i="2"/>
  <c r="AX93" i="2"/>
  <c r="AW93" i="2"/>
  <c r="AV93" i="2"/>
  <c r="AU93" i="2"/>
  <c r="AU140" i="2" s="1"/>
  <c r="AT93" i="2"/>
  <c r="AS93" i="2"/>
  <c r="AR93" i="2"/>
  <c r="AQ93" i="2"/>
  <c r="AP93" i="2"/>
  <c r="AO93" i="2"/>
  <c r="AO140" i="2" s="1"/>
  <c r="AN93" i="2"/>
  <c r="AN140" i="2" s="1"/>
  <c r="AM93" i="2"/>
  <c r="AM140" i="2" s="1"/>
  <c r="AL93" i="2"/>
  <c r="AL140" i="2" s="1"/>
  <c r="AK93" i="2"/>
  <c r="AK140" i="2" s="1"/>
  <c r="AJ93" i="2"/>
  <c r="AI93" i="2"/>
  <c r="AH93" i="2"/>
  <c r="AG93" i="2"/>
  <c r="AF93" i="2"/>
  <c r="AE93" i="2"/>
  <c r="AD93" i="2"/>
  <c r="BH92" i="2"/>
  <c r="BH139" i="2" s="1"/>
  <c r="BG92" i="2"/>
  <c r="BG139" i="2" s="1"/>
  <c r="BF92" i="2"/>
  <c r="BE92" i="2"/>
  <c r="BD92" i="2"/>
  <c r="BD139" i="2" s="1"/>
  <c r="BC92" i="2"/>
  <c r="BB92" i="2"/>
  <c r="BA92" i="2"/>
  <c r="AZ92" i="2"/>
  <c r="AY92" i="2"/>
  <c r="AX92" i="2"/>
  <c r="AX139" i="2" s="1"/>
  <c r="AW92" i="2"/>
  <c r="AW139" i="2" s="1"/>
  <c r="AV92" i="2"/>
  <c r="AV139" i="2" s="1"/>
  <c r="AU92" i="2"/>
  <c r="AU139" i="2" s="1"/>
  <c r="AT92" i="2"/>
  <c r="AT139" i="2" s="1"/>
  <c r="AS92" i="2"/>
  <c r="AR92" i="2"/>
  <c r="AQ92" i="2"/>
  <c r="AP92" i="2"/>
  <c r="AP139" i="2" s="1"/>
  <c r="AO92" i="2"/>
  <c r="AO139" i="2" s="1"/>
  <c r="AN92" i="2"/>
  <c r="AN139" i="2" s="1"/>
  <c r="AM92" i="2"/>
  <c r="AM139" i="2" s="1"/>
  <c r="AL92" i="2"/>
  <c r="AL139" i="2" s="1"/>
  <c r="AK92" i="2"/>
  <c r="AK139" i="2" s="1"/>
  <c r="AJ92" i="2"/>
  <c r="AI92" i="2"/>
  <c r="AH92" i="2"/>
  <c r="AH139" i="2" s="1"/>
  <c r="AG92" i="2"/>
  <c r="AG139" i="2" s="1"/>
  <c r="AF92" i="2"/>
  <c r="AE92" i="2"/>
  <c r="AD92" i="2"/>
  <c r="AD139" i="2" s="1"/>
  <c r="BH91" i="2"/>
  <c r="BH138" i="2" s="1"/>
  <c r="BG91" i="2"/>
  <c r="BF91" i="2"/>
  <c r="BF138" i="2" s="1"/>
  <c r="BE91" i="2"/>
  <c r="BD91" i="2"/>
  <c r="BD138" i="2" s="1"/>
  <c r="BC91" i="2"/>
  <c r="BC138" i="2" s="1"/>
  <c r="BB91" i="2"/>
  <c r="BB138" i="2" s="1"/>
  <c r="BA91" i="2"/>
  <c r="BA138" i="2" s="1"/>
  <c r="AZ91" i="2"/>
  <c r="AY91" i="2"/>
  <c r="AY138" i="2" s="1"/>
  <c r="AX91" i="2"/>
  <c r="AW91" i="2"/>
  <c r="AW138" i="2" s="1"/>
  <c r="AV91" i="2"/>
  <c r="AU91" i="2"/>
  <c r="AT91" i="2"/>
  <c r="AT138" i="2" s="1"/>
  <c r="AS91" i="2"/>
  <c r="AR91" i="2"/>
  <c r="AQ91" i="2"/>
  <c r="AP91" i="2"/>
  <c r="AO91" i="2"/>
  <c r="AN91" i="2"/>
  <c r="AM91" i="2"/>
  <c r="AL91" i="2"/>
  <c r="AL138" i="2" s="1"/>
  <c r="AK91" i="2"/>
  <c r="AK138" i="2" s="1"/>
  <c r="AJ91" i="2"/>
  <c r="AJ138" i="2" s="1"/>
  <c r="AI91" i="2"/>
  <c r="AI138" i="2" s="1"/>
  <c r="AH91" i="2"/>
  <c r="AH138" i="2" s="1"/>
  <c r="AG91" i="2"/>
  <c r="AG138" i="2" s="1"/>
  <c r="AF91" i="2"/>
  <c r="AF138" i="2" s="1"/>
  <c r="AE91" i="2"/>
  <c r="AE138" i="2" s="1"/>
  <c r="AD91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S137" i="2" s="1"/>
  <c r="AR90" i="2"/>
  <c r="AR137" i="2" s="1"/>
  <c r="AQ90" i="2"/>
  <c r="AP90" i="2"/>
  <c r="AO90" i="2"/>
  <c r="AN90" i="2"/>
  <c r="AM90" i="2"/>
  <c r="AL90" i="2"/>
  <c r="AK90" i="2"/>
  <c r="AJ90" i="2"/>
  <c r="AI90" i="2"/>
  <c r="AH90" i="2"/>
  <c r="AG90" i="2"/>
  <c r="AF90" i="2"/>
  <c r="AF137" i="2" s="1"/>
  <c r="AE90" i="2"/>
  <c r="AD90" i="2"/>
  <c r="BH89" i="2"/>
  <c r="BG89" i="2"/>
  <c r="BF89" i="2"/>
  <c r="BE89" i="2"/>
  <c r="BD89" i="2"/>
  <c r="BC89" i="2"/>
  <c r="BB89" i="2"/>
  <c r="BA89" i="2"/>
  <c r="BA101" i="2" s="1"/>
  <c r="AZ89" i="2"/>
  <c r="AZ101" i="2" s="1"/>
  <c r="AY89" i="2"/>
  <c r="AY101" i="2" s="1"/>
  <c r="AX89" i="2"/>
  <c r="AX101" i="2" s="1"/>
  <c r="AW89" i="2"/>
  <c r="AV89" i="2"/>
  <c r="AV101" i="2" s="1"/>
  <c r="AU89" i="2"/>
  <c r="AT89" i="2"/>
  <c r="AS89" i="2"/>
  <c r="AR89" i="2"/>
  <c r="AQ89" i="2"/>
  <c r="AQ136" i="2" s="1"/>
  <c r="AP89" i="2"/>
  <c r="AP136" i="2" s="1"/>
  <c r="AO89" i="2"/>
  <c r="AN89" i="2"/>
  <c r="AM89" i="2"/>
  <c r="AM136" i="2" s="1"/>
  <c r="AL89" i="2"/>
  <c r="AK89" i="2"/>
  <c r="AJ89" i="2"/>
  <c r="AI89" i="2"/>
  <c r="AH89" i="2"/>
  <c r="AG89" i="2"/>
  <c r="AG136" i="2" s="1"/>
  <c r="AF89" i="2"/>
  <c r="AF136" i="2" s="1"/>
  <c r="AE89" i="2"/>
  <c r="AE136" i="2" s="1"/>
  <c r="AD89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BH73" i="2"/>
  <c r="BG73" i="2"/>
  <c r="BG166" i="2" s="1"/>
  <c r="BF73" i="2"/>
  <c r="BF166" i="2" s="1"/>
  <c r="BE73" i="2"/>
  <c r="BD73" i="2"/>
  <c r="BC73" i="2"/>
  <c r="BC166" i="2" s="1"/>
  <c r="BB73" i="2"/>
  <c r="BB166" i="2" s="1"/>
  <c r="BA73" i="2"/>
  <c r="BA166" i="2" s="1"/>
  <c r="AZ73" i="2"/>
  <c r="AZ166" i="2" s="1"/>
  <c r="AY73" i="2"/>
  <c r="AY166" i="2" s="1"/>
  <c r="AX73" i="2"/>
  <c r="AW73" i="2"/>
  <c r="AV73" i="2"/>
  <c r="AU73" i="2"/>
  <c r="AT73" i="2"/>
  <c r="AS73" i="2"/>
  <c r="AR73" i="2"/>
  <c r="AQ73" i="2"/>
  <c r="AQ166" i="2" s="1"/>
  <c r="AP73" i="2"/>
  <c r="AP166" i="2" s="1"/>
  <c r="AO73" i="2"/>
  <c r="AO166" i="2" s="1"/>
  <c r="AN73" i="2"/>
  <c r="AN166" i="2" s="1"/>
  <c r="AM73" i="2"/>
  <c r="AM166" i="2" s="1"/>
  <c r="AL73" i="2"/>
  <c r="AL166" i="2" s="1"/>
  <c r="AK73" i="2"/>
  <c r="AK166" i="2" s="1"/>
  <c r="AJ73" i="2"/>
  <c r="AJ166" i="2" s="1"/>
  <c r="AI73" i="2"/>
  <c r="AI166" i="2" s="1"/>
  <c r="AH73" i="2"/>
  <c r="AH166" i="2" s="1"/>
  <c r="AG73" i="2"/>
  <c r="AG166" i="2" s="1"/>
  <c r="AF73" i="2"/>
  <c r="AF166" i="2" s="1"/>
  <c r="AE73" i="2"/>
  <c r="AE166" i="2" s="1"/>
  <c r="AD73" i="2"/>
  <c r="AD166" i="2" s="1"/>
  <c r="AC73" i="2"/>
  <c r="AC166" i="2" s="1"/>
  <c r="AB73" i="2"/>
  <c r="AB166" i="2" s="1"/>
  <c r="AA73" i="2"/>
  <c r="Z73" i="2"/>
  <c r="Z166" i="2" s="1"/>
  <c r="Y73" i="2"/>
  <c r="Y166" i="2" s="1"/>
  <c r="X73" i="2"/>
  <c r="W73" i="2"/>
  <c r="V73" i="2"/>
  <c r="V166" i="2" s="1"/>
  <c r="U73" i="2"/>
  <c r="U166" i="2" s="1"/>
  <c r="T73" i="2"/>
  <c r="T166" i="2" s="1"/>
  <c r="S73" i="2"/>
  <c r="S166" i="2" s="1"/>
  <c r="R73" i="2"/>
  <c r="R166" i="2" s="1"/>
  <c r="Q73" i="2"/>
  <c r="P73" i="2"/>
  <c r="O73" i="2"/>
  <c r="O166" i="2" s="1"/>
  <c r="N73" i="2"/>
  <c r="N166" i="2" s="1"/>
  <c r="M73" i="2"/>
  <c r="L73" i="2"/>
  <c r="L166" i="2" s="1"/>
  <c r="K73" i="2"/>
  <c r="K166" i="2" s="1"/>
  <c r="J73" i="2"/>
  <c r="J166" i="2" s="1"/>
  <c r="I73" i="2"/>
  <c r="I166" i="2" s="1"/>
  <c r="H73" i="2"/>
  <c r="H166" i="2" s="1"/>
  <c r="G73" i="2"/>
  <c r="G166" i="2" s="1"/>
  <c r="F73" i="2"/>
  <c r="F166" i="2" s="1"/>
  <c r="E73" i="2"/>
  <c r="E166" i="2" s="1"/>
  <c r="D73" i="2"/>
  <c r="D166" i="2" s="1"/>
  <c r="C73" i="2"/>
  <c r="C166" i="2" s="1"/>
  <c r="B73" i="2"/>
  <c r="B166" i="2" s="1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69" i="2"/>
  <c r="AG69" i="2"/>
  <c r="AG70" i="2" s="1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Q70" i="2" s="1"/>
  <c r="P67" i="2"/>
  <c r="O67" i="2"/>
  <c r="N67" i="2"/>
  <c r="N70" i="2" s="1"/>
  <c r="N12" i="2" s="1"/>
  <c r="N12" i="3" s="1"/>
  <c r="M67" i="2"/>
  <c r="L67" i="2"/>
  <c r="K67" i="2"/>
  <c r="J67" i="2"/>
  <c r="I67" i="2"/>
  <c r="H67" i="2"/>
  <c r="G67" i="2"/>
  <c r="F67" i="2"/>
  <c r="E67" i="2"/>
  <c r="D67" i="2"/>
  <c r="C67" i="2"/>
  <c r="C70" i="2" s="1"/>
  <c r="C12" i="2" s="1"/>
  <c r="C12" i="3" s="1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P70" i="2" s="1"/>
  <c r="P12" i="2" s="1"/>
  <c r="P12" i="3" s="1"/>
  <c r="O65" i="2"/>
  <c r="N65" i="2"/>
  <c r="M65" i="2"/>
  <c r="L65" i="2"/>
  <c r="K65" i="2"/>
  <c r="J65" i="2"/>
  <c r="I65" i="2"/>
  <c r="H65" i="2"/>
  <c r="G65" i="2"/>
  <c r="F65" i="2"/>
  <c r="E65" i="2"/>
  <c r="D65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S70" i="2" s="1"/>
  <c r="S12" i="2" s="1"/>
  <c r="S12" i="3" s="1"/>
  <c r="R63" i="2"/>
  <c r="R70" i="2" s="1"/>
  <c r="R12" i="2" s="1"/>
  <c r="R12" i="3" s="1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AH59" i="2"/>
  <c r="AH70" i="2" s="1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H58" i="2"/>
  <c r="AG58" i="2"/>
  <c r="AF58" i="2"/>
  <c r="AF70" i="2" s="1"/>
  <c r="AF12" i="2" s="1"/>
  <c r="AF12" i="3" s="1"/>
  <c r="AE58" i="2"/>
  <c r="AE70" i="2" s="1"/>
  <c r="AE12" i="2" s="1"/>
  <c r="AE12" i="3" s="1"/>
  <c r="AD58" i="2"/>
  <c r="AD70" i="2" s="1"/>
  <c r="AD12" i="2" s="1"/>
  <c r="AD12" i="3" s="1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J70" i="2" s="1"/>
  <c r="J12" i="2" s="1"/>
  <c r="J12" i="3" s="1"/>
  <c r="I58" i="2"/>
  <c r="I70" i="2" s="1"/>
  <c r="I12" i="2" s="1"/>
  <c r="I12" i="3" s="1"/>
  <c r="H58" i="2"/>
  <c r="H70" i="2" s="1"/>
  <c r="G58" i="2"/>
  <c r="F58" i="2"/>
  <c r="E58" i="2"/>
  <c r="D58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H51" i="2"/>
  <c r="AG51" i="2"/>
  <c r="AF51" i="2"/>
  <c r="AE51" i="2"/>
  <c r="AD51" i="2"/>
  <c r="AC51" i="2"/>
  <c r="AB51" i="2"/>
  <c r="AA51" i="2"/>
  <c r="AA54" i="2" s="1"/>
  <c r="AA5" i="2" s="1"/>
  <c r="AA5" i="3" s="1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E54" i="2" s="1"/>
  <c r="E5" i="2" s="1"/>
  <c r="E5" i="3" s="1"/>
  <c r="D51" i="2"/>
  <c r="D54" i="2" s="1"/>
  <c r="D5" i="2" s="1"/>
  <c r="D5" i="3" s="1"/>
  <c r="D6" i="3" s="1"/>
  <c r="D13" i="3" s="1"/>
  <c r="C51" i="2"/>
  <c r="C54" i="2" s="1"/>
  <c r="C5" i="2" s="1"/>
  <c r="C5" i="3" s="1"/>
  <c r="C6" i="3" s="1"/>
  <c r="C13" i="3" s="1"/>
  <c r="C7" i="3" s="1"/>
  <c r="C11" i="3" s="1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AH48" i="2"/>
  <c r="AG48" i="2"/>
  <c r="AF48" i="2"/>
  <c r="AE48" i="2"/>
  <c r="AD48" i="2"/>
  <c r="AC48" i="2"/>
  <c r="AB48" i="2"/>
  <c r="AB54" i="2" s="1"/>
  <c r="AB5" i="2" s="1"/>
  <c r="AB5" i="3" s="1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F54" i="2" s="1"/>
  <c r="E48" i="2"/>
  <c r="D48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AH44" i="2"/>
  <c r="AG44" i="2"/>
  <c r="AF44" i="2"/>
  <c r="AE44" i="2"/>
  <c r="AD44" i="2"/>
  <c r="AC44" i="2"/>
  <c r="AB44" i="2"/>
  <c r="AA44" i="2"/>
  <c r="Z44" i="2"/>
  <c r="Z54" i="2" s="1"/>
  <c r="Z5" i="2" s="1"/>
  <c r="Z5" i="3" s="1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AH43" i="2"/>
  <c r="AG43" i="2"/>
  <c r="AF43" i="2"/>
  <c r="AE43" i="2"/>
  <c r="AD43" i="2"/>
  <c r="AC43" i="2"/>
  <c r="AB43" i="2"/>
  <c r="AA43" i="2"/>
  <c r="Z43" i="2"/>
  <c r="Y43" i="2"/>
  <c r="X43" i="2"/>
  <c r="X54" i="2" s="1"/>
  <c r="X5" i="2" s="1"/>
  <c r="X5" i="3" s="1"/>
  <c r="W43" i="2"/>
  <c r="W54" i="2" s="1"/>
  <c r="W5" i="2" s="1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V54" i="2" s="1"/>
  <c r="V5" i="2" s="1"/>
  <c r="V5" i="3" s="1"/>
  <c r="U42" i="2"/>
  <c r="U54" i="2" s="1"/>
  <c r="U5" i="2" s="1"/>
  <c r="U5" i="3" s="1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Y38" i="2"/>
  <c r="X38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Q12" i="2"/>
  <c r="Q12" i="3" s="1"/>
  <c r="H12" i="2"/>
  <c r="H12" i="3" s="1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V10" i="3" s="1"/>
  <c r="AU10" i="2"/>
  <c r="AT10" i="2"/>
  <c r="AS10" i="2"/>
  <c r="AS10" i="3" s="1"/>
  <c r="AR10" i="2"/>
  <c r="AR10" i="3" s="1"/>
  <c r="AQ10" i="2"/>
  <c r="AQ10" i="3" s="1"/>
  <c r="AP10" i="2"/>
  <c r="AP10" i="3" s="1"/>
  <c r="AO10" i="2"/>
  <c r="AO10" i="3" s="1"/>
  <c r="AN10" i="2"/>
  <c r="AN10" i="3" s="1"/>
  <c r="AM10" i="2"/>
  <c r="AM10" i="3" s="1"/>
  <c r="AL10" i="2"/>
  <c r="AL10" i="3" s="1"/>
  <c r="AK10" i="2"/>
  <c r="AK10" i="3" s="1"/>
  <c r="AJ10" i="2"/>
  <c r="AJ10" i="3" s="1"/>
  <c r="AI10" i="2"/>
  <c r="AI10" i="3" s="1"/>
  <c r="AH10" i="2"/>
  <c r="AH10" i="3" s="1"/>
  <c r="AG10" i="2"/>
  <c r="AG10" i="3" s="1"/>
  <c r="AF10" i="2"/>
  <c r="AF10" i="3" s="1"/>
  <c r="AE10" i="2"/>
  <c r="AE10" i="3" s="1"/>
  <c r="AD10" i="2"/>
  <c r="AD10" i="3" s="1"/>
  <c r="AC10" i="2"/>
  <c r="AC10" i="3" s="1"/>
  <c r="AB10" i="2"/>
  <c r="AB10" i="3" s="1"/>
  <c r="AA10" i="2"/>
  <c r="AA10" i="3" s="1"/>
  <c r="Z10" i="2"/>
  <c r="Z10" i="3" s="1"/>
  <c r="Y10" i="2"/>
  <c r="Y10" i="3" s="1"/>
  <c r="X10" i="2"/>
  <c r="X10" i="3" s="1"/>
  <c r="W10" i="2"/>
  <c r="W9" i="2"/>
  <c r="W9" i="3" s="1"/>
  <c r="F5" i="2"/>
  <c r="F5" i="3" s="1"/>
  <c r="Y4" i="2"/>
  <c r="X4" i="2"/>
  <c r="W4" i="2"/>
  <c r="W3" i="2"/>
  <c r="W3" i="3" s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E320" i="1"/>
  <c r="AA320" i="1"/>
  <c r="Z320" i="1"/>
  <c r="W320" i="1"/>
  <c r="U320" i="1"/>
  <c r="T320" i="1"/>
  <c r="P320" i="1"/>
  <c r="I320" i="1"/>
  <c r="G320" i="1"/>
  <c r="E320" i="1"/>
  <c r="D320" i="1"/>
  <c r="BH307" i="1"/>
  <c r="BG307" i="1"/>
  <c r="BF307" i="1"/>
  <c r="BE307" i="1"/>
  <c r="BD307" i="1"/>
  <c r="AZ307" i="1"/>
  <c r="AU307" i="1"/>
  <c r="AT307" i="1"/>
  <c r="AR307" i="1"/>
  <c r="AQ307" i="1"/>
  <c r="AP307" i="1"/>
  <c r="AO307" i="1"/>
  <c r="AN307" i="1"/>
  <c r="AM307" i="1"/>
  <c r="AL307" i="1"/>
  <c r="AK307" i="1"/>
  <c r="AJ307" i="1"/>
  <c r="AI307" i="1"/>
  <c r="AH307" i="1"/>
  <c r="AD307" i="1"/>
  <c r="Y307" i="1"/>
  <c r="X307" i="1"/>
  <c r="V307" i="1"/>
  <c r="U307" i="1"/>
  <c r="T307" i="1"/>
  <c r="S307" i="1"/>
  <c r="R307" i="1"/>
  <c r="Q307" i="1"/>
  <c r="P307" i="1"/>
  <c r="N307" i="1"/>
  <c r="L307" i="1"/>
  <c r="C307" i="1"/>
  <c r="B307" i="1"/>
  <c r="AE304" i="1"/>
  <c r="AD304" i="1"/>
  <c r="AB304" i="1"/>
  <c r="AA304" i="1"/>
  <c r="Z304" i="1"/>
  <c r="Y304" i="1"/>
  <c r="X304" i="1"/>
  <c r="W304" i="1"/>
  <c r="V304" i="1"/>
  <c r="U304" i="1"/>
  <c r="T304" i="1"/>
  <c r="P304" i="1"/>
  <c r="BH291" i="1"/>
  <c r="BG291" i="1"/>
  <c r="BF291" i="1"/>
  <c r="BE291" i="1"/>
  <c r="BD291" i="1"/>
  <c r="BC291" i="1"/>
  <c r="BC307" i="1" s="1"/>
  <c r="BB291" i="1"/>
  <c r="BB307" i="1" s="1"/>
  <c r="BA291" i="1"/>
  <c r="BA307" i="1" s="1"/>
  <c r="AZ291" i="1"/>
  <c r="AY291" i="1"/>
  <c r="AY307" i="1" s="1"/>
  <c r="AX291" i="1"/>
  <c r="AX307" i="1" s="1"/>
  <c r="AW291" i="1"/>
  <c r="AW307" i="1" s="1"/>
  <c r="AV291" i="1"/>
  <c r="AV307" i="1" s="1"/>
  <c r="AU291" i="1"/>
  <c r="AT291" i="1"/>
  <c r="AS291" i="1"/>
  <c r="AS307" i="1" s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G307" i="1" s="1"/>
  <c r="AF291" i="1"/>
  <c r="AF307" i="1" s="1"/>
  <c r="AE291" i="1"/>
  <c r="AE307" i="1" s="1"/>
  <c r="AD291" i="1"/>
  <c r="AC291" i="1"/>
  <c r="AC307" i="1" s="1"/>
  <c r="AB291" i="1"/>
  <c r="AB307" i="1" s="1"/>
  <c r="AA291" i="1"/>
  <c r="AA307" i="1" s="1"/>
  <c r="Z291" i="1"/>
  <c r="Z307" i="1" s="1"/>
  <c r="Y291" i="1"/>
  <c r="X291" i="1"/>
  <c r="W291" i="1"/>
  <c r="W307" i="1" s="1"/>
  <c r="V291" i="1"/>
  <c r="U291" i="1"/>
  <c r="T291" i="1"/>
  <c r="S291" i="1"/>
  <c r="R291" i="1"/>
  <c r="Q291" i="1"/>
  <c r="P291" i="1"/>
  <c r="O291" i="1"/>
  <c r="O307" i="1" s="1"/>
  <c r="N291" i="1"/>
  <c r="M291" i="1"/>
  <c r="M307" i="1" s="1"/>
  <c r="L291" i="1"/>
  <c r="K291" i="1"/>
  <c r="K307" i="1" s="1"/>
  <c r="J291" i="1"/>
  <c r="J307" i="1" s="1"/>
  <c r="I291" i="1"/>
  <c r="I307" i="1" s="1"/>
  <c r="H291" i="1"/>
  <c r="H307" i="1" s="1"/>
  <c r="G291" i="1"/>
  <c r="G307" i="1" s="1"/>
  <c r="F291" i="1"/>
  <c r="F307" i="1" s="1"/>
  <c r="E291" i="1"/>
  <c r="E307" i="1" s="1"/>
  <c r="D291" i="1"/>
  <c r="D307" i="1" s="1"/>
  <c r="C291" i="1"/>
  <c r="B291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E256" i="1"/>
  <c r="AB256" i="1"/>
  <c r="Z256" i="1"/>
  <c r="U256" i="1"/>
  <c r="T256" i="1"/>
  <c r="S256" i="1"/>
  <c r="R256" i="1"/>
  <c r="Q256" i="1"/>
  <c r="P256" i="1"/>
  <c r="O256" i="1"/>
  <c r="J256" i="1"/>
  <c r="I256" i="1"/>
  <c r="F256" i="1"/>
  <c r="D256" i="1"/>
  <c r="B256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E224" i="1"/>
  <c r="AD224" i="1"/>
  <c r="AD320" i="1" s="1"/>
  <c r="AC224" i="1"/>
  <c r="AC213" i="1" s="1"/>
  <c r="AB224" i="1"/>
  <c r="AB320" i="1" s="1"/>
  <c r="AA224" i="1"/>
  <c r="AA214" i="1" s="1"/>
  <c r="Z224" i="1"/>
  <c r="Z214" i="1" s="1"/>
  <c r="Y224" i="1"/>
  <c r="Y320" i="1" s="1"/>
  <c r="X224" i="1"/>
  <c r="X320" i="1" s="1"/>
  <c r="W224" i="1"/>
  <c r="W223" i="1" s="1"/>
  <c r="V224" i="1"/>
  <c r="V214" i="1" s="1"/>
  <c r="U224" i="1"/>
  <c r="T224" i="1"/>
  <c r="T219" i="1" s="1"/>
  <c r="S224" i="1"/>
  <c r="S219" i="1" s="1"/>
  <c r="R224" i="1"/>
  <c r="Q224" i="1"/>
  <c r="P224" i="1"/>
  <c r="O224" i="1"/>
  <c r="O214" i="1" s="1"/>
  <c r="N224" i="1"/>
  <c r="M224" i="1"/>
  <c r="L224" i="1"/>
  <c r="K224" i="1"/>
  <c r="J224" i="1"/>
  <c r="J320" i="1" s="1"/>
  <c r="I224" i="1"/>
  <c r="H224" i="1"/>
  <c r="H320" i="1" s="1"/>
  <c r="G224" i="1"/>
  <c r="F224" i="1"/>
  <c r="F320" i="1" s="1"/>
  <c r="E224" i="1"/>
  <c r="D224" i="1"/>
  <c r="C224" i="1"/>
  <c r="C320" i="1" s="1"/>
  <c r="AE223" i="1"/>
  <c r="AD223" i="1"/>
  <c r="AC223" i="1"/>
  <c r="AB223" i="1"/>
  <c r="AA223" i="1"/>
  <c r="Z223" i="1"/>
  <c r="Y223" i="1"/>
  <c r="U223" i="1"/>
  <c r="N223" i="1"/>
  <c r="J223" i="1"/>
  <c r="I223" i="1"/>
  <c r="AE222" i="1"/>
  <c r="AD222" i="1"/>
  <c r="AB222" i="1"/>
  <c r="AA222" i="1"/>
  <c r="Z222" i="1"/>
  <c r="Y222" i="1"/>
  <c r="X222" i="1"/>
  <c r="W222" i="1"/>
  <c r="V222" i="1"/>
  <c r="U222" i="1"/>
  <c r="T222" i="1"/>
  <c r="S222" i="1"/>
  <c r="R222" i="1"/>
  <c r="N222" i="1"/>
  <c r="J222" i="1"/>
  <c r="I222" i="1"/>
  <c r="AE221" i="1"/>
  <c r="AD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J221" i="1"/>
  <c r="I221" i="1"/>
  <c r="AE220" i="1"/>
  <c r="AD220" i="1"/>
  <c r="AB220" i="1"/>
  <c r="AA220" i="1"/>
  <c r="Z220" i="1"/>
  <c r="Y220" i="1"/>
  <c r="V220" i="1"/>
  <c r="O220" i="1"/>
  <c r="N220" i="1"/>
  <c r="M220" i="1"/>
  <c r="L220" i="1"/>
  <c r="K220" i="1"/>
  <c r="J220" i="1"/>
  <c r="E220" i="1" s="1"/>
  <c r="I220" i="1"/>
  <c r="H220" i="1"/>
  <c r="G220" i="1"/>
  <c r="F220" i="1"/>
  <c r="AE219" i="1"/>
  <c r="AD219" i="1"/>
  <c r="AC219" i="1"/>
  <c r="AB219" i="1"/>
  <c r="AA219" i="1"/>
  <c r="Z219" i="1"/>
  <c r="Y219" i="1"/>
  <c r="X219" i="1"/>
  <c r="W219" i="1"/>
  <c r="V219" i="1"/>
  <c r="U219" i="1"/>
  <c r="M219" i="1"/>
  <c r="J219" i="1"/>
  <c r="I219" i="1"/>
  <c r="H219" i="1"/>
  <c r="E219" i="1"/>
  <c r="D219" i="1"/>
  <c r="C219" i="1"/>
  <c r="AE218" i="1"/>
  <c r="AD218" i="1"/>
  <c r="AB218" i="1"/>
  <c r="Z218" i="1"/>
  <c r="Y218" i="1"/>
  <c r="X218" i="1"/>
  <c r="W218" i="1"/>
  <c r="U218" i="1"/>
  <c r="S218" i="1"/>
  <c r="Q218" i="1"/>
  <c r="N218" i="1"/>
  <c r="I218" i="1"/>
  <c r="AE217" i="1"/>
  <c r="AD217" i="1"/>
  <c r="AB217" i="1"/>
  <c r="AA217" i="1"/>
  <c r="Z217" i="1"/>
  <c r="W217" i="1"/>
  <c r="U217" i="1"/>
  <c r="P217" i="1"/>
  <c r="J217" i="1"/>
  <c r="E217" i="1" s="1"/>
  <c r="I217" i="1"/>
  <c r="AE216" i="1"/>
  <c r="AD216" i="1"/>
  <c r="AB216" i="1"/>
  <c r="AA216" i="1"/>
  <c r="Z216" i="1"/>
  <c r="Y216" i="1"/>
  <c r="X216" i="1"/>
  <c r="W216" i="1"/>
  <c r="V216" i="1"/>
  <c r="U216" i="1"/>
  <c r="T216" i="1"/>
  <c r="P216" i="1"/>
  <c r="N216" i="1"/>
  <c r="J216" i="1"/>
  <c r="I216" i="1"/>
  <c r="D216" i="1" s="1"/>
  <c r="AE215" i="1"/>
  <c r="AB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J215" i="1"/>
  <c r="I215" i="1"/>
  <c r="AE214" i="1"/>
  <c r="AD214" i="1"/>
  <c r="AB214" i="1"/>
  <c r="Y214" i="1"/>
  <c r="X214" i="1"/>
  <c r="Q214" i="1"/>
  <c r="P214" i="1"/>
  <c r="N214" i="1"/>
  <c r="M214" i="1"/>
  <c r="L214" i="1"/>
  <c r="K214" i="1"/>
  <c r="J214" i="1"/>
  <c r="I214" i="1"/>
  <c r="H214" i="1"/>
  <c r="G214" i="1"/>
  <c r="F214" i="1"/>
  <c r="B214" i="1"/>
  <c r="AE213" i="1"/>
  <c r="AD213" i="1"/>
  <c r="AB213" i="1"/>
  <c r="AA213" i="1"/>
  <c r="Z213" i="1"/>
  <c r="Y213" i="1"/>
  <c r="X213" i="1"/>
  <c r="W213" i="1"/>
  <c r="V213" i="1"/>
  <c r="U213" i="1"/>
  <c r="Q213" i="1"/>
  <c r="J213" i="1"/>
  <c r="E213" i="1" s="1"/>
  <c r="I213" i="1"/>
  <c r="AE212" i="1"/>
  <c r="AD212" i="1"/>
  <c r="AB212" i="1"/>
  <c r="Z212" i="1"/>
  <c r="Y212" i="1"/>
  <c r="X212" i="1"/>
  <c r="W212" i="1"/>
  <c r="V212" i="1"/>
  <c r="U212" i="1"/>
  <c r="T212" i="1"/>
  <c r="S212" i="1"/>
  <c r="R212" i="1"/>
  <c r="Q212" i="1"/>
  <c r="P212" i="1"/>
  <c r="N212" i="1"/>
  <c r="J212" i="1"/>
  <c r="I212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J160" i="1"/>
  <c r="AE158" i="1"/>
  <c r="AE150" i="1"/>
  <c r="AB150" i="1"/>
  <c r="AA150" i="1"/>
  <c r="Z150" i="1"/>
  <c r="Y150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BH112" i="1"/>
  <c r="BH96" i="1" s="1"/>
  <c r="BG112" i="1"/>
  <c r="BG96" i="1" s="1"/>
  <c r="BF112" i="1"/>
  <c r="BF96" i="1" s="1"/>
  <c r="BE112" i="1"/>
  <c r="BE96" i="1" s="1"/>
  <c r="BD112" i="1"/>
  <c r="BD96" i="1" s="1"/>
  <c r="BC112" i="1"/>
  <c r="BC96" i="1" s="1"/>
  <c r="BB112" i="1"/>
  <c r="BA112" i="1"/>
  <c r="AZ112" i="1"/>
  <c r="AY112" i="1"/>
  <c r="AY96" i="1" s="1"/>
  <c r="AX112" i="1"/>
  <c r="AW112" i="1"/>
  <c r="AV112" i="1"/>
  <c r="AU112" i="1"/>
  <c r="AT112" i="1"/>
  <c r="AT96" i="1" s="1"/>
  <c r="AS112" i="1"/>
  <c r="AS96" i="1" s="1"/>
  <c r="AR112" i="1"/>
  <c r="AR96" i="1" s="1"/>
  <c r="AQ112" i="1"/>
  <c r="AQ96" i="1" s="1"/>
  <c r="AP112" i="1"/>
  <c r="AO112" i="1"/>
  <c r="AN112" i="1"/>
  <c r="AN96" i="1" s="1"/>
  <c r="AM112" i="1"/>
  <c r="AL112" i="1"/>
  <c r="AL96" i="1" s="1"/>
  <c r="AK112" i="1"/>
  <c r="AJ112" i="1"/>
  <c r="AI112" i="1"/>
  <c r="AH112" i="1"/>
  <c r="AG112" i="1"/>
  <c r="AF112" i="1"/>
  <c r="AE112" i="1"/>
  <c r="AD112" i="1"/>
  <c r="AC112" i="1"/>
  <c r="AB112" i="1"/>
  <c r="AB96" i="1" s="1"/>
  <c r="AA112" i="1"/>
  <c r="AA96" i="1" s="1"/>
  <c r="Z112" i="1"/>
  <c r="Y112" i="1"/>
  <c r="X112" i="1"/>
  <c r="X96" i="1" s="1"/>
  <c r="W112" i="1"/>
  <c r="W96" i="1" s="1"/>
  <c r="V112" i="1"/>
  <c r="U112" i="1"/>
  <c r="U96" i="1" s="1"/>
  <c r="T112" i="1"/>
  <c r="S112" i="1"/>
  <c r="R112" i="1"/>
  <c r="R96" i="1" s="1"/>
  <c r="Q112" i="1"/>
  <c r="P112" i="1"/>
  <c r="P96" i="1" s="1"/>
  <c r="O112" i="1"/>
  <c r="O96" i="1" s="1"/>
  <c r="N112" i="1"/>
  <c r="N96" i="1" s="1"/>
  <c r="M112" i="1"/>
  <c r="M96" i="1" s="1"/>
  <c r="M160" i="1" s="1"/>
  <c r="L112" i="1"/>
  <c r="L96" i="1" s="1"/>
  <c r="K112" i="1"/>
  <c r="K96" i="1" s="1"/>
  <c r="K160" i="1" s="1"/>
  <c r="J112" i="1"/>
  <c r="BH111" i="1"/>
  <c r="BG111" i="1"/>
  <c r="BG95" i="1" s="1"/>
  <c r="BF111" i="1"/>
  <c r="BF95" i="1" s="1"/>
  <c r="BE111" i="1"/>
  <c r="BD111" i="1"/>
  <c r="BD95" i="1" s="1"/>
  <c r="BC111" i="1"/>
  <c r="BB111" i="1"/>
  <c r="BA111" i="1"/>
  <c r="AZ111" i="1"/>
  <c r="AY111" i="1"/>
  <c r="AX111" i="1"/>
  <c r="AW111" i="1"/>
  <c r="AV111" i="1"/>
  <c r="AU111" i="1"/>
  <c r="AU95" i="1" s="1"/>
  <c r="AT111" i="1"/>
  <c r="AS111" i="1"/>
  <c r="AS95" i="1" s="1"/>
  <c r="AR111" i="1"/>
  <c r="AR95" i="1" s="1"/>
  <c r="AQ111" i="1"/>
  <c r="AQ95" i="1" s="1"/>
  <c r="AP111" i="1"/>
  <c r="AP95" i="1" s="1"/>
  <c r="AO111" i="1"/>
  <c r="AO95" i="1" s="1"/>
  <c r="AN111" i="1"/>
  <c r="AN95" i="1" s="1"/>
  <c r="AM111" i="1"/>
  <c r="AL111" i="1"/>
  <c r="AK111" i="1"/>
  <c r="AK95" i="1" s="1"/>
  <c r="AJ111" i="1"/>
  <c r="AJ95" i="1" s="1"/>
  <c r="AI111" i="1"/>
  <c r="AH111" i="1"/>
  <c r="AH95" i="1" s="1"/>
  <c r="AG111" i="1"/>
  <c r="AF111" i="1"/>
  <c r="AE111" i="1"/>
  <c r="AE95" i="1" s="1"/>
  <c r="AD111" i="1"/>
  <c r="AC111" i="1"/>
  <c r="AB111" i="1"/>
  <c r="AB95" i="1" s="1"/>
  <c r="AA111" i="1"/>
  <c r="Z111" i="1"/>
  <c r="Y111" i="1"/>
  <c r="Y95" i="1" s="1"/>
  <c r="X111" i="1"/>
  <c r="W111" i="1"/>
  <c r="W95" i="1" s="1"/>
  <c r="V111" i="1"/>
  <c r="V95" i="1" s="1"/>
  <c r="U111" i="1"/>
  <c r="U95" i="1" s="1"/>
  <c r="T111" i="1"/>
  <c r="T95" i="1" s="1"/>
  <c r="S111" i="1"/>
  <c r="S95" i="1" s="1"/>
  <c r="R111" i="1"/>
  <c r="R95" i="1" s="1"/>
  <c r="Q111" i="1"/>
  <c r="P111" i="1"/>
  <c r="O111" i="1"/>
  <c r="O95" i="1" s="1"/>
  <c r="N111" i="1"/>
  <c r="N95" i="1" s="1"/>
  <c r="M111" i="1"/>
  <c r="L111" i="1"/>
  <c r="L95" i="1" s="1"/>
  <c r="K111" i="1"/>
  <c r="J111" i="1"/>
  <c r="BH110" i="1"/>
  <c r="BG110" i="1"/>
  <c r="BF110" i="1"/>
  <c r="BE110" i="1"/>
  <c r="BD110" i="1"/>
  <c r="BC110" i="1"/>
  <c r="BB110" i="1"/>
  <c r="BB94" i="1" s="1"/>
  <c r="BA110" i="1"/>
  <c r="AZ110" i="1"/>
  <c r="AZ94" i="1" s="1"/>
  <c r="AY110" i="1"/>
  <c r="AY94" i="1" s="1"/>
  <c r="AX110" i="1"/>
  <c r="AX94" i="1" s="1"/>
  <c r="AW110" i="1"/>
  <c r="AW94" i="1" s="1"/>
  <c r="AV110" i="1"/>
  <c r="AV94" i="1" s="1"/>
  <c r="AU110" i="1"/>
  <c r="AU94" i="1" s="1"/>
  <c r="AT110" i="1"/>
  <c r="AS110" i="1"/>
  <c r="AR110" i="1"/>
  <c r="AQ110" i="1"/>
  <c r="AQ94" i="1" s="1"/>
  <c r="AP110" i="1"/>
  <c r="AO110" i="1"/>
  <c r="AO94" i="1" s="1"/>
  <c r="AN110" i="1"/>
  <c r="AM110" i="1"/>
  <c r="AL110" i="1"/>
  <c r="AL94" i="1" s="1"/>
  <c r="AK110" i="1"/>
  <c r="AJ110" i="1"/>
  <c r="AI110" i="1"/>
  <c r="AH110" i="1"/>
  <c r="AG110" i="1"/>
  <c r="AF110" i="1"/>
  <c r="AF94" i="1" s="1"/>
  <c r="AE110" i="1"/>
  <c r="AD110" i="1"/>
  <c r="AD94" i="1" s="1"/>
  <c r="AC110" i="1"/>
  <c r="AC94" i="1" s="1"/>
  <c r="AB110" i="1"/>
  <c r="AB94" i="1" s="1"/>
  <c r="AA110" i="1"/>
  <c r="AA94" i="1" s="1"/>
  <c r="Z110" i="1"/>
  <c r="Z94" i="1" s="1"/>
  <c r="Y110" i="1"/>
  <c r="Y94" i="1" s="1"/>
  <c r="X110" i="1"/>
  <c r="W110" i="1"/>
  <c r="V110" i="1"/>
  <c r="U110" i="1"/>
  <c r="U94" i="1" s="1"/>
  <c r="T110" i="1"/>
  <c r="S110" i="1"/>
  <c r="S94" i="1" s="1"/>
  <c r="R110" i="1"/>
  <c r="Q110" i="1"/>
  <c r="Q94" i="1" s="1"/>
  <c r="P110" i="1"/>
  <c r="P94" i="1" s="1"/>
  <c r="O110" i="1"/>
  <c r="N110" i="1"/>
  <c r="M110" i="1"/>
  <c r="M94" i="1" s="1"/>
  <c r="L110" i="1"/>
  <c r="K110" i="1"/>
  <c r="J110" i="1"/>
  <c r="BH109" i="1"/>
  <c r="BG109" i="1"/>
  <c r="BG93" i="1" s="1"/>
  <c r="BF109" i="1"/>
  <c r="BF93" i="1" s="1"/>
  <c r="BE109" i="1"/>
  <c r="BE93" i="1" s="1"/>
  <c r="BD109" i="1"/>
  <c r="BD93" i="1" s="1"/>
  <c r="BC109" i="1"/>
  <c r="BC93" i="1" s="1"/>
  <c r="BB109" i="1"/>
  <c r="BB93" i="1" s="1"/>
  <c r="BA109" i="1"/>
  <c r="AZ109" i="1"/>
  <c r="AY109" i="1"/>
  <c r="AX109" i="1"/>
  <c r="AX93" i="1" s="1"/>
  <c r="AW109" i="1"/>
  <c r="AV109" i="1"/>
  <c r="AU109" i="1"/>
  <c r="AT109" i="1"/>
  <c r="AS109" i="1"/>
  <c r="AR109" i="1"/>
  <c r="AQ109" i="1"/>
  <c r="AQ93" i="1" s="1"/>
  <c r="AP109" i="1"/>
  <c r="AO109" i="1"/>
  <c r="AN109" i="1"/>
  <c r="AN93" i="1" s="1"/>
  <c r="AM109" i="1"/>
  <c r="AL109" i="1"/>
  <c r="AK109" i="1"/>
  <c r="AJ109" i="1"/>
  <c r="AI109" i="1"/>
  <c r="AI93" i="1" s="1"/>
  <c r="AH109" i="1"/>
  <c r="AH93" i="1" s="1"/>
  <c r="AG109" i="1"/>
  <c r="AG93" i="1" s="1"/>
  <c r="AF109" i="1"/>
  <c r="AF93" i="1" s="1"/>
  <c r="AE109" i="1"/>
  <c r="AD109" i="1"/>
  <c r="AC109" i="1"/>
  <c r="AC93" i="1" s="1"/>
  <c r="AB109" i="1"/>
  <c r="AB93" i="1" s="1"/>
  <c r="AA109" i="1"/>
  <c r="Z109" i="1"/>
  <c r="Y109" i="1"/>
  <c r="X109" i="1"/>
  <c r="W109" i="1"/>
  <c r="V109" i="1"/>
  <c r="U109" i="1"/>
  <c r="U93" i="1" s="1"/>
  <c r="T109" i="1"/>
  <c r="S109" i="1"/>
  <c r="R109" i="1"/>
  <c r="R93" i="1" s="1"/>
  <c r="Q109" i="1"/>
  <c r="Q93" i="1" s="1"/>
  <c r="P109" i="1"/>
  <c r="O109" i="1"/>
  <c r="O93" i="1" s="1"/>
  <c r="N109" i="1"/>
  <c r="N93" i="1" s="1"/>
  <c r="M109" i="1"/>
  <c r="M93" i="1" s="1"/>
  <c r="L109" i="1"/>
  <c r="L93" i="1" s="1"/>
  <c r="K109" i="1"/>
  <c r="K93" i="1" s="1"/>
  <c r="J109" i="1"/>
  <c r="J93" i="1" s="1"/>
  <c r="BH108" i="1"/>
  <c r="BG108" i="1"/>
  <c r="BF108" i="1"/>
  <c r="BE108" i="1"/>
  <c r="BE92" i="1" s="1"/>
  <c r="BD108" i="1"/>
  <c r="BC108" i="1"/>
  <c r="BB108" i="1"/>
  <c r="BB92" i="1" s="1"/>
  <c r="BA108" i="1"/>
  <c r="AZ108" i="1"/>
  <c r="AY108" i="1"/>
  <c r="AX108" i="1"/>
  <c r="AW108" i="1"/>
  <c r="AV108" i="1"/>
  <c r="AU108" i="1"/>
  <c r="AT108" i="1"/>
  <c r="AT92" i="1" s="1"/>
  <c r="AS108" i="1"/>
  <c r="AR108" i="1"/>
  <c r="AR92" i="1" s="1"/>
  <c r="AQ108" i="1"/>
  <c r="AQ92" i="1" s="1"/>
  <c r="AP108" i="1"/>
  <c r="AP92" i="1" s="1"/>
  <c r="AO108" i="1"/>
  <c r="AO92" i="1" s="1"/>
  <c r="AN108" i="1"/>
  <c r="AN92" i="1" s="1"/>
  <c r="AM108" i="1"/>
  <c r="AM92" i="1" s="1"/>
  <c r="AL108" i="1"/>
  <c r="AK108" i="1"/>
  <c r="AJ108" i="1"/>
  <c r="AI108" i="1"/>
  <c r="AI92" i="1" s="1"/>
  <c r="AH108" i="1"/>
  <c r="AG108" i="1"/>
  <c r="AF108" i="1"/>
  <c r="AF92" i="1" s="1"/>
  <c r="AE108" i="1"/>
  <c r="AD108" i="1"/>
  <c r="AC108" i="1"/>
  <c r="AB108" i="1"/>
  <c r="AA108" i="1"/>
  <c r="Z108" i="1"/>
  <c r="Y108" i="1"/>
  <c r="X108" i="1"/>
  <c r="X92" i="1" s="1"/>
  <c r="W108" i="1"/>
  <c r="V108" i="1"/>
  <c r="V92" i="1" s="1"/>
  <c r="U108" i="1"/>
  <c r="U92" i="1" s="1"/>
  <c r="T108" i="1"/>
  <c r="T92" i="1" s="1"/>
  <c r="S108" i="1"/>
  <c r="S92" i="1" s="1"/>
  <c r="R108" i="1"/>
  <c r="R92" i="1" s="1"/>
  <c r="Q108" i="1"/>
  <c r="Q92" i="1" s="1"/>
  <c r="P108" i="1"/>
  <c r="O108" i="1"/>
  <c r="N108" i="1"/>
  <c r="M108" i="1"/>
  <c r="M92" i="1" s="1"/>
  <c r="L108" i="1"/>
  <c r="K108" i="1"/>
  <c r="J108" i="1"/>
  <c r="J92" i="1" s="1"/>
  <c r="BH107" i="1"/>
  <c r="BG107" i="1"/>
  <c r="BF107" i="1"/>
  <c r="BE107" i="1"/>
  <c r="BD107" i="1"/>
  <c r="BC107" i="1"/>
  <c r="BB107" i="1"/>
  <c r="BA107" i="1"/>
  <c r="BA91" i="1" s="1"/>
  <c r="AZ107" i="1"/>
  <c r="AY107" i="1"/>
  <c r="AY91" i="1" s="1"/>
  <c r="AX107" i="1"/>
  <c r="AX91" i="1" s="1"/>
  <c r="AW107" i="1"/>
  <c r="AW91" i="1" s="1"/>
  <c r="AV107" i="1"/>
  <c r="AV91" i="1" s="1"/>
  <c r="AU107" i="1"/>
  <c r="AU91" i="1" s="1"/>
  <c r="AT107" i="1"/>
  <c r="AT91" i="1" s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E91" i="1" s="1"/>
  <c r="AD107" i="1"/>
  <c r="AC107" i="1"/>
  <c r="AC91" i="1" s="1"/>
  <c r="AB107" i="1"/>
  <c r="AB91" i="1" s="1"/>
  <c r="AA107" i="1"/>
  <c r="AA91" i="1" s="1"/>
  <c r="Z107" i="1"/>
  <c r="Z91" i="1" s="1"/>
  <c r="Y107" i="1"/>
  <c r="Y91" i="1" s="1"/>
  <c r="X107" i="1"/>
  <c r="X91" i="1" s="1"/>
  <c r="W107" i="1"/>
  <c r="V107" i="1"/>
  <c r="U107" i="1"/>
  <c r="T107" i="1"/>
  <c r="T91" i="1" s="1"/>
  <c r="S107" i="1"/>
  <c r="R107" i="1"/>
  <c r="Q107" i="1"/>
  <c r="P107" i="1"/>
  <c r="O107" i="1"/>
  <c r="N107" i="1"/>
  <c r="M107" i="1"/>
  <c r="L107" i="1"/>
  <c r="K107" i="1"/>
  <c r="J107" i="1"/>
  <c r="BH106" i="1"/>
  <c r="BH90" i="1" s="1"/>
  <c r="BG106" i="1"/>
  <c r="BF106" i="1"/>
  <c r="BF90" i="1" s="1"/>
  <c r="BE106" i="1"/>
  <c r="BE90" i="1" s="1"/>
  <c r="BD106" i="1"/>
  <c r="BD90" i="1" s="1"/>
  <c r="BC106" i="1"/>
  <c r="BC90" i="1" s="1"/>
  <c r="BB106" i="1"/>
  <c r="BB90" i="1" s="1"/>
  <c r="BA106" i="1"/>
  <c r="BA90" i="1" s="1"/>
  <c r="AZ106" i="1"/>
  <c r="AY106" i="1"/>
  <c r="AX106" i="1"/>
  <c r="AW106" i="1"/>
  <c r="AV106" i="1"/>
  <c r="AU106" i="1"/>
  <c r="AT106" i="1"/>
  <c r="AS106" i="1"/>
  <c r="AR106" i="1"/>
  <c r="AQ106" i="1"/>
  <c r="AP106" i="1"/>
  <c r="AP90" i="1" s="1"/>
  <c r="AO106" i="1"/>
  <c r="AO90" i="1" s="1"/>
  <c r="AN106" i="1"/>
  <c r="AM106" i="1"/>
  <c r="AL106" i="1"/>
  <c r="AL90" i="1" s="1"/>
  <c r="AK106" i="1"/>
  <c r="AJ106" i="1"/>
  <c r="AJ90" i="1" s="1"/>
  <c r="AI106" i="1"/>
  <c r="AI90" i="1" s="1"/>
  <c r="AH106" i="1"/>
  <c r="AH90" i="1" s="1"/>
  <c r="AG106" i="1"/>
  <c r="AG90" i="1" s="1"/>
  <c r="AF106" i="1"/>
  <c r="AF90" i="1" s="1"/>
  <c r="AE106" i="1"/>
  <c r="AE90" i="1" s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S90" i="1" s="1"/>
  <c r="R106" i="1"/>
  <c r="Q106" i="1"/>
  <c r="P106" i="1"/>
  <c r="P90" i="1" s="1"/>
  <c r="O106" i="1"/>
  <c r="N106" i="1"/>
  <c r="N90" i="1" s="1"/>
  <c r="M106" i="1"/>
  <c r="M90" i="1" s="1"/>
  <c r="L106" i="1"/>
  <c r="L90" i="1" s="1"/>
  <c r="L154" i="1" s="1"/>
  <c r="K106" i="1"/>
  <c r="K90" i="1" s="1"/>
  <c r="K154" i="1" s="1"/>
  <c r="J106" i="1"/>
  <c r="J90" i="1" s="1"/>
  <c r="J154" i="1" s="1"/>
  <c r="BH105" i="1"/>
  <c r="BH89" i="1" s="1"/>
  <c r="BG105" i="1"/>
  <c r="BF105" i="1"/>
  <c r="BE105" i="1"/>
  <c r="BD105" i="1"/>
  <c r="BC105" i="1"/>
  <c r="BC89" i="1" s="1"/>
  <c r="BB105" i="1"/>
  <c r="BA105" i="1"/>
  <c r="AZ105" i="1"/>
  <c r="AZ89" i="1" s="1"/>
  <c r="AY105" i="1"/>
  <c r="AX105" i="1"/>
  <c r="AX89" i="1" s="1"/>
  <c r="AW105" i="1"/>
  <c r="AV105" i="1"/>
  <c r="AV89" i="1" s="1"/>
  <c r="AU105" i="1"/>
  <c r="AT105" i="1"/>
  <c r="AS105" i="1"/>
  <c r="AS89" i="1" s="1"/>
  <c r="AR105" i="1"/>
  <c r="AQ105" i="1"/>
  <c r="AQ89" i="1" s="1"/>
  <c r="AP105" i="1"/>
  <c r="AP89" i="1" s="1"/>
  <c r="AO105" i="1"/>
  <c r="AO89" i="1" s="1"/>
  <c r="AN105" i="1"/>
  <c r="AN89" i="1" s="1"/>
  <c r="AM105" i="1"/>
  <c r="AM89" i="1" s="1"/>
  <c r="AL105" i="1"/>
  <c r="AL89" i="1" s="1"/>
  <c r="AK105" i="1"/>
  <c r="AJ105" i="1"/>
  <c r="AI105" i="1"/>
  <c r="AH105" i="1"/>
  <c r="AG105" i="1"/>
  <c r="AG89" i="1" s="1"/>
  <c r="AF105" i="1"/>
  <c r="AE105" i="1"/>
  <c r="AD105" i="1"/>
  <c r="AD89" i="1" s="1"/>
  <c r="AC105" i="1"/>
  <c r="AB105" i="1"/>
  <c r="AA105" i="1"/>
  <c r="Z105" i="1"/>
  <c r="Z89" i="1" s="1"/>
  <c r="Y105" i="1"/>
  <c r="X105" i="1"/>
  <c r="W105" i="1"/>
  <c r="W89" i="1" s="1"/>
  <c r="V105" i="1"/>
  <c r="U105" i="1"/>
  <c r="U89" i="1" s="1"/>
  <c r="T105" i="1"/>
  <c r="T89" i="1" s="1"/>
  <c r="S105" i="1"/>
  <c r="S89" i="1" s="1"/>
  <c r="R105" i="1"/>
  <c r="R89" i="1" s="1"/>
  <c r="Q105" i="1"/>
  <c r="Q89" i="1" s="1"/>
  <c r="P105" i="1"/>
  <c r="P89" i="1" s="1"/>
  <c r="O105" i="1"/>
  <c r="N105" i="1"/>
  <c r="M105" i="1"/>
  <c r="L105" i="1"/>
  <c r="K105" i="1"/>
  <c r="K89" i="1" s="1"/>
  <c r="J105" i="1"/>
  <c r="BH104" i="1"/>
  <c r="BG104" i="1"/>
  <c r="BF104" i="1"/>
  <c r="BE104" i="1"/>
  <c r="BD104" i="1"/>
  <c r="BC104" i="1"/>
  <c r="BC88" i="1" s="1"/>
  <c r="BB104" i="1"/>
  <c r="BA104" i="1"/>
  <c r="AZ104" i="1"/>
  <c r="AZ88" i="1" s="1"/>
  <c r="AY104" i="1"/>
  <c r="AX104" i="1"/>
  <c r="AX88" i="1" s="1"/>
  <c r="AW104" i="1"/>
  <c r="AW88" i="1" s="1"/>
  <c r="AV104" i="1"/>
  <c r="AV88" i="1" s="1"/>
  <c r="AU104" i="1"/>
  <c r="AU88" i="1" s="1"/>
  <c r="AT104" i="1"/>
  <c r="AT88" i="1" s="1"/>
  <c r="AS104" i="1"/>
  <c r="AS88" i="1" s="1"/>
  <c r="AR104" i="1"/>
  <c r="AR88" i="1" s="1"/>
  <c r="AQ104" i="1"/>
  <c r="AP104" i="1"/>
  <c r="AO104" i="1"/>
  <c r="AN104" i="1"/>
  <c r="AM104" i="1"/>
  <c r="AL104" i="1"/>
  <c r="AK104" i="1"/>
  <c r="AK88" i="1" s="1"/>
  <c r="AJ104" i="1"/>
  <c r="AJ88" i="1" s="1"/>
  <c r="AI104" i="1"/>
  <c r="AH104" i="1"/>
  <c r="AG104" i="1"/>
  <c r="AG88" i="1" s="1"/>
  <c r="AF104" i="1"/>
  <c r="AE104" i="1"/>
  <c r="AD104" i="1"/>
  <c r="AD88" i="1" s="1"/>
  <c r="AC104" i="1"/>
  <c r="AB104" i="1"/>
  <c r="AB88" i="1" s="1"/>
  <c r="AA104" i="1"/>
  <c r="AA88" i="1" s="1"/>
  <c r="Z104" i="1"/>
  <c r="Z88" i="1" s="1"/>
  <c r="Y104" i="1"/>
  <c r="Y88" i="1" s="1"/>
  <c r="X104" i="1"/>
  <c r="X88" i="1" s="1"/>
  <c r="W104" i="1"/>
  <c r="V104" i="1"/>
  <c r="V88" i="1" s="1"/>
  <c r="U104" i="1"/>
  <c r="T104" i="1"/>
  <c r="S104" i="1"/>
  <c r="R104" i="1"/>
  <c r="Q104" i="1"/>
  <c r="P104" i="1"/>
  <c r="O104" i="1"/>
  <c r="N104" i="1"/>
  <c r="M104" i="1"/>
  <c r="M88" i="1" s="1"/>
  <c r="L104" i="1"/>
  <c r="K104" i="1"/>
  <c r="K88" i="1" s="1"/>
  <c r="J104" i="1"/>
  <c r="BH103" i="1"/>
  <c r="BG103" i="1"/>
  <c r="BG87" i="1" s="1"/>
  <c r="BF103" i="1"/>
  <c r="BE103" i="1"/>
  <c r="BD103" i="1"/>
  <c r="BC103" i="1"/>
  <c r="BB103" i="1"/>
  <c r="BA103" i="1"/>
  <c r="BA87" i="1" s="1"/>
  <c r="AZ103" i="1"/>
  <c r="AZ87" i="1" s="1"/>
  <c r="AY103" i="1"/>
  <c r="AX103" i="1"/>
  <c r="AW103" i="1"/>
  <c r="AW87" i="1" s="1"/>
  <c r="AV103" i="1"/>
  <c r="AV87" i="1" s="1"/>
  <c r="AU103" i="1"/>
  <c r="AT103" i="1"/>
  <c r="AS103" i="1"/>
  <c r="AR103" i="1"/>
  <c r="AQ103" i="1"/>
  <c r="AQ87" i="1" s="1"/>
  <c r="AP103" i="1"/>
  <c r="AO103" i="1"/>
  <c r="AN103" i="1"/>
  <c r="AN87" i="1" s="1"/>
  <c r="AM103" i="1"/>
  <c r="AL103" i="1"/>
  <c r="AK103" i="1"/>
  <c r="AK87" i="1" s="1"/>
  <c r="AJ103" i="1"/>
  <c r="AI103" i="1"/>
  <c r="AI87" i="1" s="1"/>
  <c r="AH103" i="1"/>
  <c r="AH87" i="1" s="1"/>
  <c r="AG103" i="1"/>
  <c r="AG87" i="1" s="1"/>
  <c r="AF103" i="1"/>
  <c r="AF87" i="1" s="1"/>
  <c r="AE103" i="1"/>
  <c r="AE87" i="1" s="1"/>
  <c r="AD103" i="1"/>
  <c r="AD87" i="1" s="1"/>
  <c r="AC103" i="1"/>
  <c r="AB103" i="1"/>
  <c r="AA103" i="1"/>
  <c r="AA87" i="1" s="1"/>
  <c r="Z103" i="1"/>
  <c r="Z87" i="1" s="1"/>
  <c r="Y103" i="1"/>
  <c r="X103" i="1"/>
  <c r="W103" i="1"/>
  <c r="V103" i="1"/>
  <c r="U103" i="1"/>
  <c r="U87" i="1" s="1"/>
  <c r="T103" i="1"/>
  <c r="S103" i="1"/>
  <c r="R103" i="1"/>
  <c r="R87" i="1" s="1"/>
  <c r="Q103" i="1"/>
  <c r="P103" i="1"/>
  <c r="O103" i="1"/>
  <c r="O87" i="1" s="1"/>
  <c r="N103" i="1"/>
  <c r="M103" i="1"/>
  <c r="M87" i="1" s="1"/>
  <c r="L103" i="1"/>
  <c r="L87" i="1" s="1"/>
  <c r="K103" i="1"/>
  <c r="K87" i="1" s="1"/>
  <c r="J103" i="1"/>
  <c r="J87" i="1" s="1"/>
  <c r="BH102" i="1"/>
  <c r="BH86" i="1" s="1"/>
  <c r="BG102" i="1"/>
  <c r="BG86" i="1" s="1"/>
  <c r="BF102" i="1"/>
  <c r="BE102" i="1"/>
  <c r="BD102" i="1"/>
  <c r="BC102" i="1"/>
  <c r="BC86" i="1" s="1"/>
  <c r="BB102" i="1"/>
  <c r="BA102" i="1"/>
  <c r="BA86" i="1" s="1"/>
  <c r="AZ102" i="1"/>
  <c r="AY102" i="1"/>
  <c r="AX102" i="1"/>
  <c r="AX86" i="1" s="1"/>
  <c r="AW102" i="1"/>
  <c r="AV102" i="1"/>
  <c r="AU102" i="1"/>
  <c r="AT102" i="1"/>
  <c r="AS102" i="1"/>
  <c r="AR102" i="1"/>
  <c r="AR86" i="1" s="1"/>
  <c r="AQ102" i="1"/>
  <c r="AP102" i="1"/>
  <c r="AP86" i="1" s="1"/>
  <c r="AO102" i="1"/>
  <c r="AO86" i="1" s="1"/>
  <c r="AN102" i="1"/>
  <c r="AN86" i="1" s="1"/>
  <c r="AM102" i="1"/>
  <c r="AM86" i="1" s="1"/>
  <c r="AL102" i="1"/>
  <c r="AL86" i="1" s="1"/>
  <c r="AK102" i="1"/>
  <c r="AK86" i="1" s="1"/>
  <c r="AJ102" i="1"/>
  <c r="AI102" i="1"/>
  <c r="AH102" i="1"/>
  <c r="AG102" i="1"/>
  <c r="AG86" i="1" s="1"/>
  <c r="AF102" i="1"/>
  <c r="AE102" i="1"/>
  <c r="AE86" i="1" s="1"/>
  <c r="AD102" i="1"/>
  <c r="AC102" i="1"/>
  <c r="AB102" i="1"/>
  <c r="AB86" i="1" s="1"/>
  <c r="AA102" i="1"/>
  <c r="Z102" i="1"/>
  <c r="Y102" i="1"/>
  <c r="X102" i="1"/>
  <c r="W102" i="1"/>
  <c r="V102" i="1"/>
  <c r="V86" i="1" s="1"/>
  <c r="U102" i="1"/>
  <c r="T102" i="1"/>
  <c r="T86" i="1" s="1"/>
  <c r="S102" i="1"/>
  <c r="S86" i="1" s="1"/>
  <c r="R102" i="1"/>
  <c r="R86" i="1" s="1"/>
  <c r="Q102" i="1"/>
  <c r="Q86" i="1" s="1"/>
  <c r="P102" i="1"/>
  <c r="P86" i="1" s="1"/>
  <c r="O102" i="1"/>
  <c r="O86" i="1" s="1"/>
  <c r="N102" i="1"/>
  <c r="M102" i="1"/>
  <c r="L102" i="1"/>
  <c r="K102" i="1"/>
  <c r="K86" i="1" s="1"/>
  <c r="J102" i="1"/>
  <c r="BH101" i="1"/>
  <c r="BG101" i="1"/>
  <c r="BF101" i="1"/>
  <c r="BE101" i="1"/>
  <c r="BD101" i="1"/>
  <c r="BC101" i="1"/>
  <c r="BB101" i="1"/>
  <c r="BA101" i="1"/>
  <c r="AZ101" i="1"/>
  <c r="AY101" i="1"/>
  <c r="AY85" i="1" s="1"/>
  <c r="AY97" i="1" s="1"/>
  <c r="AX101" i="1"/>
  <c r="AW101" i="1"/>
  <c r="AW85" i="1" s="1"/>
  <c r="AV101" i="1"/>
  <c r="AV85" i="1" s="1"/>
  <c r="AU101" i="1"/>
  <c r="AU85" i="1" s="1"/>
  <c r="AU97" i="1" s="1"/>
  <c r="AT101" i="1"/>
  <c r="AT85" i="1" s="1"/>
  <c r="AS101" i="1"/>
  <c r="AS85" i="1" s="1"/>
  <c r="AR101" i="1"/>
  <c r="AR85" i="1" s="1"/>
  <c r="AR97" i="1" s="1"/>
  <c r="AQ101" i="1"/>
  <c r="AP101" i="1"/>
  <c r="AP85" i="1" s="1"/>
  <c r="AO101" i="1"/>
  <c r="AN101" i="1"/>
  <c r="AN85" i="1" s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AA85" i="1" s="1"/>
  <c r="Z101" i="1"/>
  <c r="Z85" i="1" s="1"/>
  <c r="Z97" i="1" s="1"/>
  <c r="Y101" i="1"/>
  <c r="Y85" i="1" s="1"/>
  <c r="X101" i="1"/>
  <c r="X85" i="1" s="1"/>
  <c r="X97" i="1" s="1"/>
  <c r="W101" i="1"/>
  <c r="W85" i="1" s="1"/>
  <c r="W97" i="1" s="1"/>
  <c r="V101" i="1"/>
  <c r="V85" i="1" s="1"/>
  <c r="V97" i="1" s="1"/>
  <c r="U101" i="1"/>
  <c r="T101" i="1"/>
  <c r="T85" i="1" s="1"/>
  <c r="S101" i="1"/>
  <c r="S85" i="1" s="1"/>
  <c r="R101" i="1"/>
  <c r="R85" i="1" s="1"/>
  <c r="Q101" i="1"/>
  <c r="P101" i="1"/>
  <c r="O101" i="1"/>
  <c r="N101" i="1"/>
  <c r="M101" i="1"/>
  <c r="L101" i="1"/>
  <c r="K101" i="1"/>
  <c r="J101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BB96" i="1"/>
  <c r="BA96" i="1"/>
  <c r="AZ96" i="1"/>
  <c r="AX96" i="1"/>
  <c r="AW96" i="1"/>
  <c r="AV96" i="1"/>
  <c r="AU96" i="1"/>
  <c r="AP96" i="1"/>
  <c r="AO96" i="1"/>
  <c r="AM96" i="1"/>
  <c r="AK96" i="1"/>
  <c r="AJ96" i="1"/>
  <c r="AI96" i="1"/>
  <c r="AH96" i="1"/>
  <c r="AG96" i="1"/>
  <c r="AF96" i="1"/>
  <c r="AE96" i="1"/>
  <c r="AD96" i="1"/>
  <c r="AC96" i="1"/>
  <c r="Z96" i="1"/>
  <c r="Y96" i="1"/>
  <c r="V96" i="1"/>
  <c r="T96" i="1"/>
  <c r="S96" i="1"/>
  <c r="Q96" i="1"/>
  <c r="J96" i="1"/>
  <c r="I96" i="1"/>
  <c r="H96" i="1"/>
  <c r="G96" i="1"/>
  <c r="F96" i="1"/>
  <c r="E96" i="1"/>
  <c r="D96" i="1"/>
  <c r="C96" i="1"/>
  <c r="BH95" i="1"/>
  <c r="BE95" i="1"/>
  <c r="BC95" i="1"/>
  <c r="BB95" i="1"/>
  <c r="BA95" i="1"/>
  <c r="AZ95" i="1"/>
  <c r="AY95" i="1"/>
  <c r="AX95" i="1"/>
  <c r="AW95" i="1"/>
  <c r="AV95" i="1"/>
  <c r="AT95" i="1"/>
  <c r="AM95" i="1"/>
  <c r="AL95" i="1"/>
  <c r="AI95" i="1"/>
  <c r="AG95" i="1"/>
  <c r="AF95" i="1"/>
  <c r="AD95" i="1"/>
  <c r="AC95" i="1"/>
  <c r="AA95" i="1"/>
  <c r="Z95" i="1"/>
  <c r="X95" i="1"/>
  <c r="Q95" i="1"/>
  <c r="P95" i="1"/>
  <c r="M95" i="1"/>
  <c r="K95" i="1"/>
  <c r="J95" i="1"/>
  <c r="I95" i="1"/>
  <c r="H95" i="1"/>
  <c r="G95" i="1"/>
  <c r="F95" i="1"/>
  <c r="E95" i="1"/>
  <c r="D95" i="1"/>
  <c r="C95" i="1"/>
  <c r="BH94" i="1"/>
  <c r="BG94" i="1"/>
  <c r="BF94" i="1"/>
  <c r="BE94" i="1"/>
  <c r="BD94" i="1"/>
  <c r="BC94" i="1"/>
  <c r="BA94" i="1"/>
  <c r="AT94" i="1"/>
  <c r="AS94" i="1"/>
  <c r="AR94" i="1"/>
  <c r="AP94" i="1"/>
  <c r="AN94" i="1"/>
  <c r="AM94" i="1"/>
  <c r="AK94" i="1"/>
  <c r="AJ94" i="1"/>
  <c r="AI94" i="1"/>
  <c r="AH94" i="1"/>
  <c r="AG94" i="1"/>
  <c r="AE94" i="1"/>
  <c r="X94" i="1"/>
  <c r="W94" i="1"/>
  <c r="V94" i="1"/>
  <c r="T94" i="1"/>
  <c r="R94" i="1"/>
  <c r="O94" i="1"/>
  <c r="N94" i="1"/>
  <c r="L94" i="1"/>
  <c r="K94" i="1"/>
  <c r="J94" i="1"/>
  <c r="I94" i="1"/>
  <c r="H94" i="1"/>
  <c r="G94" i="1"/>
  <c r="F94" i="1"/>
  <c r="E94" i="1"/>
  <c r="D94" i="1"/>
  <c r="C94" i="1"/>
  <c r="BH93" i="1"/>
  <c r="BA93" i="1"/>
  <c r="AZ93" i="1"/>
  <c r="AY93" i="1"/>
  <c r="AW93" i="1"/>
  <c r="AV93" i="1"/>
  <c r="AU93" i="1"/>
  <c r="AT93" i="1"/>
  <c r="AS93" i="1"/>
  <c r="AR93" i="1"/>
  <c r="AP93" i="1"/>
  <c r="AO93" i="1"/>
  <c r="AM93" i="1"/>
  <c r="AL93" i="1"/>
  <c r="AK93" i="1"/>
  <c r="AJ93" i="1"/>
  <c r="AE93" i="1"/>
  <c r="AD93" i="1"/>
  <c r="AA93" i="1"/>
  <c r="Z93" i="1"/>
  <c r="Y93" i="1"/>
  <c r="X93" i="1"/>
  <c r="W93" i="1"/>
  <c r="V93" i="1"/>
  <c r="T93" i="1"/>
  <c r="S93" i="1"/>
  <c r="P93" i="1"/>
  <c r="I93" i="1"/>
  <c r="H93" i="1"/>
  <c r="G93" i="1"/>
  <c r="F93" i="1"/>
  <c r="E93" i="1"/>
  <c r="D93" i="1"/>
  <c r="C93" i="1"/>
  <c r="BH92" i="1"/>
  <c r="BG92" i="1"/>
  <c r="BF92" i="1"/>
  <c r="BD92" i="1"/>
  <c r="BC92" i="1"/>
  <c r="BA92" i="1"/>
  <c r="AZ92" i="1"/>
  <c r="AY92" i="1"/>
  <c r="AX92" i="1"/>
  <c r="AW92" i="1"/>
  <c r="AV92" i="1"/>
  <c r="AU92" i="1"/>
  <c r="AS92" i="1"/>
  <c r="AL92" i="1"/>
  <c r="AK92" i="1"/>
  <c r="AJ92" i="1"/>
  <c r="AH92" i="1"/>
  <c r="AG92" i="1"/>
  <c r="AE92" i="1"/>
  <c r="AD92" i="1"/>
  <c r="AC92" i="1"/>
  <c r="AB92" i="1"/>
  <c r="AA92" i="1"/>
  <c r="Z92" i="1"/>
  <c r="Y92" i="1"/>
  <c r="W92" i="1"/>
  <c r="P92" i="1"/>
  <c r="O92" i="1"/>
  <c r="N92" i="1"/>
  <c r="L92" i="1"/>
  <c r="K92" i="1"/>
  <c r="I92" i="1"/>
  <c r="H92" i="1"/>
  <c r="G92" i="1"/>
  <c r="F92" i="1"/>
  <c r="E92" i="1"/>
  <c r="D92" i="1"/>
  <c r="C92" i="1"/>
  <c r="BH91" i="1"/>
  <c r="BG91" i="1"/>
  <c r="BF91" i="1"/>
  <c r="BE91" i="1"/>
  <c r="BD91" i="1"/>
  <c r="BC91" i="1"/>
  <c r="BB91" i="1"/>
  <c r="AZ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D91" i="1"/>
  <c r="W91" i="1"/>
  <c r="V91" i="1"/>
  <c r="U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G90" i="1"/>
  <c r="AZ90" i="1"/>
  <c r="AY90" i="1"/>
  <c r="AX90" i="1"/>
  <c r="AW90" i="1"/>
  <c r="AV90" i="1"/>
  <c r="AU90" i="1"/>
  <c r="AT90" i="1"/>
  <c r="AS90" i="1"/>
  <c r="AR90" i="1"/>
  <c r="AQ90" i="1"/>
  <c r="AN90" i="1"/>
  <c r="AM90" i="1"/>
  <c r="AK90" i="1"/>
  <c r="AD90" i="1"/>
  <c r="AC90" i="1"/>
  <c r="AB90" i="1"/>
  <c r="AA90" i="1"/>
  <c r="Z90" i="1"/>
  <c r="Y90" i="1"/>
  <c r="X90" i="1"/>
  <c r="W90" i="1"/>
  <c r="V90" i="1"/>
  <c r="U90" i="1"/>
  <c r="T90" i="1"/>
  <c r="R90" i="1"/>
  <c r="Q90" i="1"/>
  <c r="O90" i="1"/>
  <c r="I90" i="1"/>
  <c r="H90" i="1"/>
  <c r="G90" i="1"/>
  <c r="F90" i="1"/>
  <c r="E90" i="1"/>
  <c r="D90" i="1"/>
  <c r="C90" i="1"/>
  <c r="BG89" i="1"/>
  <c r="BF89" i="1"/>
  <c r="BE89" i="1"/>
  <c r="BD89" i="1"/>
  <c r="BB89" i="1"/>
  <c r="BA89" i="1"/>
  <c r="AY89" i="1"/>
  <c r="AW89" i="1"/>
  <c r="AU89" i="1"/>
  <c r="AT89" i="1"/>
  <c r="AR89" i="1"/>
  <c r="AK89" i="1"/>
  <c r="AJ89" i="1"/>
  <c r="AI89" i="1"/>
  <c r="AH89" i="1"/>
  <c r="AF89" i="1"/>
  <c r="AE89" i="1"/>
  <c r="AC89" i="1"/>
  <c r="AB89" i="1"/>
  <c r="AA89" i="1"/>
  <c r="Y89" i="1"/>
  <c r="X89" i="1"/>
  <c r="V89" i="1"/>
  <c r="O89" i="1"/>
  <c r="N89" i="1"/>
  <c r="M89" i="1"/>
  <c r="L89" i="1"/>
  <c r="J89" i="1"/>
  <c r="I89" i="1"/>
  <c r="H89" i="1"/>
  <c r="G89" i="1"/>
  <c r="F89" i="1"/>
  <c r="E89" i="1"/>
  <c r="D89" i="1"/>
  <c r="C89" i="1"/>
  <c r="BH88" i="1"/>
  <c r="BG88" i="1"/>
  <c r="BF88" i="1"/>
  <c r="BE88" i="1"/>
  <c r="BD88" i="1"/>
  <c r="BB88" i="1"/>
  <c r="BA88" i="1"/>
  <c r="AY88" i="1"/>
  <c r="AQ88" i="1"/>
  <c r="AP88" i="1"/>
  <c r="AO88" i="1"/>
  <c r="AN88" i="1"/>
  <c r="AM88" i="1"/>
  <c r="AL88" i="1"/>
  <c r="AI88" i="1"/>
  <c r="AH88" i="1"/>
  <c r="AF88" i="1"/>
  <c r="AE88" i="1"/>
  <c r="AC88" i="1"/>
  <c r="W88" i="1"/>
  <c r="U88" i="1"/>
  <c r="T88" i="1"/>
  <c r="S88" i="1"/>
  <c r="R88" i="1"/>
  <c r="Q88" i="1"/>
  <c r="P88" i="1"/>
  <c r="O88" i="1"/>
  <c r="N88" i="1"/>
  <c r="L88" i="1"/>
  <c r="J88" i="1"/>
  <c r="I88" i="1"/>
  <c r="H88" i="1"/>
  <c r="G88" i="1"/>
  <c r="F88" i="1"/>
  <c r="E88" i="1"/>
  <c r="D88" i="1"/>
  <c r="C88" i="1"/>
  <c r="BH87" i="1"/>
  <c r="BF87" i="1"/>
  <c r="BE87" i="1"/>
  <c r="BD87" i="1"/>
  <c r="BC87" i="1"/>
  <c r="BB87" i="1"/>
  <c r="AY87" i="1"/>
  <c r="AX87" i="1"/>
  <c r="AU87" i="1"/>
  <c r="AT87" i="1"/>
  <c r="AS87" i="1"/>
  <c r="AR87" i="1"/>
  <c r="AP87" i="1"/>
  <c r="AO87" i="1"/>
  <c r="AM87" i="1"/>
  <c r="AL87" i="1"/>
  <c r="AJ87" i="1"/>
  <c r="AC87" i="1"/>
  <c r="AB87" i="1"/>
  <c r="Y87" i="1"/>
  <c r="X87" i="1"/>
  <c r="W87" i="1"/>
  <c r="V87" i="1"/>
  <c r="T87" i="1"/>
  <c r="S87" i="1"/>
  <c r="Q87" i="1"/>
  <c r="P87" i="1"/>
  <c r="N87" i="1"/>
  <c r="I87" i="1"/>
  <c r="H87" i="1"/>
  <c r="G87" i="1"/>
  <c r="F87" i="1"/>
  <c r="E87" i="1"/>
  <c r="D87" i="1"/>
  <c r="C87" i="1"/>
  <c r="BF86" i="1"/>
  <c r="BE86" i="1"/>
  <c r="BD86" i="1"/>
  <c r="BB86" i="1"/>
  <c r="AZ86" i="1"/>
  <c r="AY86" i="1"/>
  <c r="AW86" i="1"/>
  <c r="AV86" i="1"/>
  <c r="AU86" i="1"/>
  <c r="AT86" i="1"/>
  <c r="AS86" i="1"/>
  <c r="AQ86" i="1"/>
  <c r="AJ86" i="1"/>
  <c r="AI86" i="1"/>
  <c r="AH86" i="1"/>
  <c r="AF86" i="1"/>
  <c r="AD86" i="1"/>
  <c r="AC86" i="1"/>
  <c r="AA86" i="1"/>
  <c r="Z86" i="1"/>
  <c r="Y86" i="1"/>
  <c r="X86" i="1"/>
  <c r="W86" i="1"/>
  <c r="U86" i="1"/>
  <c r="N86" i="1"/>
  <c r="M86" i="1"/>
  <c r="L86" i="1"/>
  <c r="J86" i="1"/>
  <c r="I86" i="1"/>
  <c r="H86" i="1"/>
  <c r="G86" i="1"/>
  <c r="F86" i="1"/>
  <c r="E86" i="1"/>
  <c r="D86" i="1"/>
  <c r="C86" i="1"/>
  <c r="C97" i="1" s="1"/>
  <c r="BH85" i="1"/>
  <c r="BG85" i="1"/>
  <c r="BF85" i="1"/>
  <c r="BE85" i="1"/>
  <c r="BD85" i="1"/>
  <c r="BC85" i="1"/>
  <c r="BB85" i="1"/>
  <c r="BA85" i="1"/>
  <c r="AZ85" i="1"/>
  <c r="AX85" i="1"/>
  <c r="AQ85" i="1"/>
  <c r="AO85" i="1"/>
  <c r="AM85" i="1"/>
  <c r="AL85" i="1"/>
  <c r="AK85" i="1"/>
  <c r="AJ85" i="1"/>
  <c r="AI85" i="1"/>
  <c r="AH85" i="1"/>
  <c r="AG85" i="1"/>
  <c r="AF85" i="1"/>
  <c r="AE85" i="1"/>
  <c r="AD85" i="1"/>
  <c r="AC85" i="1"/>
  <c r="AC97" i="1" s="1"/>
  <c r="AB85" i="1"/>
  <c r="U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Y80" i="1"/>
  <c r="Y160" i="1" s="1"/>
  <c r="X80" i="1"/>
  <c r="X160" i="1" s="1"/>
  <c r="O80" i="1"/>
  <c r="O160" i="1" s="1"/>
  <c r="AH79" i="1"/>
  <c r="AH159" i="1" s="1"/>
  <c r="AC77" i="1"/>
  <c r="AC157" i="1" s="1"/>
  <c r="AB77" i="1"/>
  <c r="AB157" i="1" s="1"/>
  <c r="AA77" i="1"/>
  <c r="AA157" i="1" s="1"/>
  <c r="Z77" i="1"/>
  <c r="Z157" i="1" s="1"/>
  <c r="Y77" i="1"/>
  <c r="Y157" i="1" s="1"/>
  <c r="AG76" i="1"/>
  <c r="AG156" i="1" s="1"/>
  <c r="AF76" i="1"/>
  <c r="AF156" i="1" s="1"/>
  <c r="AD76" i="1"/>
  <c r="AD156" i="1" s="1"/>
  <c r="AC76" i="1"/>
  <c r="AC156" i="1" s="1"/>
  <c r="M76" i="1"/>
  <c r="M156" i="1" s="1"/>
  <c r="X75" i="1"/>
  <c r="V75" i="1"/>
  <c r="V155" i="1" s="1"/>
  <c r="U75" i="1"/>
  <c r="U155" i="1" s="1"/>
  <c r="T75" i="1"/>
  <c r="T155" i="1" s="1"/>
  <c r="O75" i="1"/>
  <c r="AG74" i="1"/>
  <c r="AF74" i="1"/>
  <c r="AE74" i="1"/>
  <c r="AD74" i="1"/>
  <c r="AD154" i="1" s="1"/>
  <c r="AC74" i="1"/>
  <c r="AC154" i="1" s="1"/>
  <c r="AB74" i="1"/>
  <c r="AB154" i="1" s="1"/>
  <c r="AA74" i="1"/>
  <c r="AA154" i="1" s="1"/>
  <c r="Z74" i="1"/>
  <c r="Z154" i="1" s="1"/>
  <c r="S73" i="1"/>
  <c r="S153" i="1" s="1"/>
  <c r="R73" i="1"/>
  <c r="R153" i="1" s="1"/>
  <c r="Q73" i="1"/>
  <c r="Q153" i="1" s="1"/>
  <c r="M73" i="1"/>
  <c r="M153" i="1" s="1"/>
  <c r="AC72" i="1"/>
  <c r="AC152" i="1" s="1"/>
  <c r="AB72" i="1"/>
  <c r="AB152" i="1" s="1"/>
  <c r="AA72" i="1"/>
  <c r="AA152" i="1" s="1"/>
  <c r="Z72" i="1"/>
  <c r="Z152" i="1" s="1"/>
  <c r="Y72" i="1"/>
  <c r="Y152" i="1" s="1"/>
  <c r="W72" i="1"/>
  <c r="W152" i="1" s="1"/>
  <c r="V72" i="1"/>
  <c r="V152" i="1" s="1"/>
  <c r="AH71" i="1"/>
  <c r="AG71" i="1"/>
  <c r="AF71" i="1"/>
  <c r="AE71" i="1"/>
  <c r="AD71" i="1"/>
  <c r="AC71" i="1"/>
  <c r="AC151" i="1" s="1"/>
  <c r="N71" i="1"/>
  <c r="N151" i="1" s="1"/>
  <c r="L71" i="1"/>
  <c r="W70" i="1"/>
  <c r="W150" i="1" s="1"/>
  <c r="V70" i="1"/>
  <c r="U70" i="1"/>
  <c r="U150" i="1" s="1"/>
  <c r="T70" i="1"/>
  <c r="S70" i="1"/>
  <c r="R70" i="1"/>
  <c r="Q70" i="1"/>
  <c r="AI69" i="1"/>
  <c r="AI149" i="1" s="1"/>
  <c r="AH69" i="1"/>
  <c r="AH149" i="1" s="1"/>
  <c r="AG69" i="1"/>
  <c r="AG149" i="1" s="1"/>
  <c r="AF69" i="1"/>
  <c r="AE69" i="1"/>
  <c r="AD69" i="1"/>
  <c r="AD149" i="1" s="1"/>
  <c r="AC69" i="1"/>
  <c r="AC149" i="1" s="1"/>
  <c r="P69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K80" i="1" s="1"/>
  <c r="J64" i="1"/>
  <c r="I64" i="1"/>
  <c r="H64" i="1"/>
  <c r="G64" i="1"/>
  <c r="F64" i="1"/>
  <c r="E64" i="1"/>
  <c r="D64" i="1"/>
  <c r="C64" i="1"/>
  <c r="AH63" i="1"/>
  <c r="AG63" i="1"/>
  <c r="AF63" i="1"/>
  <c r="AE63" i="1"/>
  <c r="AD63" i="1"/>
  <c r="AC63" i="1"/>
  <c r="AB63" i="1"/>
  <c r="AA63" i="1"/>
  <c r="Z63" i="1"/>
  <c r="Z79" i="1" s="1"/>
  <c r="Z159" i="1" s="1"/>
  <c r="Y63" i="1"/>
  <c r="Y79" i="1" s="1"/>
  <c r="Y159" i="1" s="1"/>
  <c r="X63" i="1"/>
  <c r="W63" i="1"/>
  <c r="V63" i="1"/>
  <c r="U63" i="1"/>
  <c r="U79" i="1" s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S78" i="1" s="1"/>
  <c r="S158" i="1" s="1"/>
  <c r="R62" i="1"/>
  <c r="R78" i="1" s="1"/>
  <c r="R158" i="1" s="1"/>
  <c r="Q62" i="1"/>
  <c r="Q78" i="1" s="1"/>
  <c r="Q158" i="1" s="1"/>
  <c r="P62" i="1"/>
  <c r="P78" i="1" s="1"/>
  <c r="P158" i="1" s="1"/>
  <c r="O62" i="1"/>
  <c r="O78" i="1" s="1"/>
  <c r="O158" i="1" s="1"/>
  <c r="N62" i="1"/>
  <c r="N78" i="1" s="1"/>
  <c r="N158" i="1" s="1"/>
  <c r="M62" i="1"/>
  <c r="M78" i="1" s="1"/>
  <c r="M158" i="1" s="1"/>
  <c r="L62" i="1"/>
  <c r="L78" i="1" s="1"/>
  <c r="L158" i="1" s="1"/>
  <c r="K62" i="1"/>
  <c r="J62" i="1"/>
  <c r="I62" i="1"/>
  <c r="H62" i="1"/>
  <c r="G62" i="1"/>
  <c r="F62" i="1"/>
  <c r="E62" i="1"/>
  <c r="D62" i="1"/>
  <c r="C62" i="1"/>
  <c r="C65" i="1" s="1"/>
  <c r="C12" i="1" s="1"/>
  <c r="AH61" i="1"/>
  <c r="AG61" i="1"/>
  <c r="AF61" i="1"/>
  <c r="AE61" i="1"/>
  <c r="AE77" i="1" s="1"/>
  <c r="AE157" i="1" s="1"/>
  <c r="AD61" i="1"/>
  <c r="AD77" i="1" s="1"/>
  <c r="AD157" i="1" s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P75" i="1" s="1"/>
  <c r="P155" i="1" s="1"/>
  <c r="O59" i="1"/>
  <c r="N59" i="1"/>
  <c r="M59" i="1"/>
  <c r="L59" i="1"/>
  <c r="K59" i="1"/>
  <c r="J59" i="1"/>
  <c r="I59" i="1"/>
  <c r="H59" i="1"/>
  <c r="G59" i="1"/>
  <c r="F59" i="1"/>
  <c r="E59" i="1"/>
  <c r="D59" i="1"/>
  <c r="AH58" i="1"/>
  <c r="AG58" i="1"/>
  <c r="AF58" i="1"/>
  <c r="AE58" i="1"/>
  <c r="AD58" i="1"/>
  <c r="AC58" i="1"/>
  <c r="AB58" i="1"/>
  <c r="AA58" i="1"/>
  <c r="Z58" i="1"/>
  <c r="Y58" i="1"/>
  <c r="Y74" i="1" s="1"/>
  <c r="Y154" i="1" s="1"/>
  <c r="X58" i="1"/>
  <c r="W58" i="1"/>
  <c r="W65" i="1" s="1"/>
  <c r="W12" i="1" s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U73" i="1" s="1"/>
  <c r="T57" i="1"/>
  <c r="T73" i="1" s="1"/>
  <c r="S57" i="1"/>
  <c r="R57" i="1"/>
  <c r="Q57" i="1"/>
  <c r="P57" i="1"/>
  <c r="P73" i="1" s="1"/>
  <c r="P153" i="1" s="1"/>
  <c r="O57" i="1"/>
  <c r="O73" i="1" s="1"/>
  <c r="O153" i="1" s="1"/>
  <c r="N57" i="1"/>
  <c r="N73" i="1" s="1"/>
  <c r="N153" i="1" s="1"/>
  <c r="M57" i="1"/>
  <c r="L57" i="1"/>
  <c r="L73" i="1" s="1"/>
  <c r="L153" i="1" s="1"/>
  <c r="K57" i="1"/>
  <c r="J57" i="1"/>
  <c r="I57" i="1"/>
  <c r="H57" i="1"/>
  <c r="G57" i="1"/>
  <c r="F57" i="1"/>
  <c r="E57" i="1"/>
  <c r="D57" i="1"/>
  <c r="AH56" i="1"/>
  <c r="AG56" i="1"/>
  <c r="AF56" i="1"/>
  <c r="AE56" i="1"/>
  <c r="AE72" i="1" s="1"/>
  <c r="AE152" i="1" s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V65" i="1" s="1"/>
  <c r="V12" i="1" s="1"/>
  <c r="U55" i="1"/>
  <c r="T55" i="1"/>
  <c r="S55" i="1"/>
  <c r="S65" i="1" s="1"/>
  <c r="S12" i="1" s="1"/>
  <c r="R55" i="1"/>
  <c r="R65" i="1" s="1"/>
  <c r="R12" i="1" s="1"/>
  <c r="Q55" i="1"/>
  <c r="Q65" i="1" s="1"/>
  <c r="Q12" i="1" s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I54" i="1"/>
  <c r="AI70" i="1" s="1"/>
  <c r="AI150" i="1" s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P70" i="1" s="1"/>
  <c r="O54" i="1"/>
  <c r="O70" i="1" s="1"/>
  <c r="O150" i="1" s="1"/>
  <c r="N54" i="1"/>
  <c r="N65" i="1" s="1"/>
  <c r="N12" i="1" s="1"/>
  <c r="M54" i="1"/>
  <c r="L54" i="1"/>
  <c r="K54" i="1"/>
  <c r="K70" i="1" s="1"/>
  <c r="K150" i="1" s="1"/>
  <c r="J54" i="1"/>
  <c r="I54" i="1"/>
  <c r="H54" i="1"/>
  <c r="G54" i="1"/>
  <c r="F54" i="1"/>
  <c r="E54" i="1"/>
  <c r="D54" i="1"/>
  <c r="AI53" i="1"/>
  <c r="AH53" i="1"/>
  <c r="AG53" i="1"/>
  <c r="AF53" i="1"/>
  <c r="AE53" i="1"/>
  <c r="AE65" i="1" s="1"/>
  <c r="AE12" i="1" s="1"/>
  <c r="AD53" i="1"/>
  <c r="AC53" i="1"/>
  <c r="AB53" i="1"/>
  <c r="AA53" i="1"/>
  <c r="Z53" i="1"/>
  <c r="Y53" i="1"/>
  <c r="X53" i="1"/>
  <c r="W53" i="1"/>
  <c r="V53" i="1"/>
  <c r="U53" i="1"/>
  <c r="U65" i="1" s="1"/>
  <c r="U12" i="1" s="1"/>
  <c r="T53" i="1"/>
  <c r="T65" i="1" s="1"/>
  <c r="T12" i="1" s="1"/>
  <c r="S53" i="1"/>
  <c r="R53" i="1"/>
  <c r="Q53" i="1"/>
  <c r="P53" i="1"/>
  <c r="O53" i="1"/>
  <c r="N53" i="1"/>
  <c r="M53" i="1"/>
  <c r="L53" i="1"/>
  <c r="K53" i="1"/>
  <c r="J53" i="1"/>
  <c r="I53" i="1"/>
  <c r="I65" i="1" s="1"/>
  <c r="I12" i="1" s="1"/>
  <c r="H53" i="1"/>
  <c r="G53" i="1"/>
  <c r="F53" i="1"/>
  <c r="E53" i="1"/>
  <c r="D53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M49" i="1"/>
  <c r="L49" i="1"/>
  <c r="K49" i="1"/>
  <c r="J49" i="1"/>
  <c r="I49" i="1"/>
  <c r="H49" i="1"/>
  <c r="H5" i="1" s="1"/>
  <c r="G49" i="1"/>
  <c r="G5" i="1" s="1"/>
  <c r="F49" i="1"/>
  <c r="F5" i="1" s="1"/>
  <c r="E49" i="1"/>
  <c r="E5" i="1" s="1"/>
  <c r="D49" i="1"/>
  <c r="D5" i="1" s="1"/>
  <c r="AH48" i="1"/>
  <c r="AG48" i="1"/>
  <c r="AF48" i="1"/>
  <c r="AE48" i="1"/>
  <c r="AD48" i="1"/>
  <c r="AC48" i="1"/>
  <c r="AB48" i="1"/>
  <c r="AA48" i="1"/>
  <c r="AA80" i="1" s="1"/>
  <c r="AA160" i="1" s="1"/>
  <c r="Z48" i="1"/>
  <c r="Z80" i="1" s="1"/>
  <c r="Z160" i="1" s="1"/>
  <c r="Y48" i="1"/>
  <c r="X48" i="1"/>
  <c r="W48" i="1"/>
  <c r="W80" i="1" s="1"/>
  <c r="W160" i="1" s="1"/>
  <c r="V48" i="1"/>
  <c r="U48" i="1"/>
  <c r="T48" i="1"/>
  <c r="T80" i="1" s="1"/>
  <c r="T160" i="1" s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H46" i="1"/>
  <c r="AG46" i="1"/>
  <c r="AF46" i="1"/>
  <c r="AE46" i="1"/>
  <c r="AE78" i="1" s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K78" i="1" s="1"/>
  <c r="K158" i="1" s="1"/>
  <c r="J46" i="1"/>
  <c r="I46" i="1"/>
  <c r="H46" i="1"/>
  <c r="G46" i="1"/>
  <c r="F46" i="1"/>
  <c r="E46" i="1"/>
  <c r="D46" i="1"/>
  <c r="C46" i="1"/>
  <c r="C49" i="1" s="1"/>
  <c r="C5" i="1" s="1"/>
  <c r="AH45" i="1"/>
  <c r="AG45" i="1"/>
  <c r="AF45" i="1"/>
  <c r="AE45" i="1"/>
  <c r="AD45" i="1"/>
  <c r="AC45" i="1"/>
  <c r="AB45" i="1"/>
  <c r="AA45" i="1"/>
  <c r="Z45" i="1"/>
  <c r="Y45" i="1"/>
  <c r="X45" i="1"/>
  <c r="X77" i="1" s="1"/>
  <c r="X157" i="1" s="1"/>
  <c r="W45" i="1"/>
  <c r="W77" i="1" s="1"/>
  <c r="W157" i="1" s="1"/>
  <c r="V45" i="1"/>
  <c r="V77" i="1" s="1"/>
  <c r="V157" i="1" s="1"/>
  <c r="U45" i="1"/>
  <c r="U77" i="1" s="1"/>
  <c r="U157" i="1" s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H44" i="1"/>
  <c r="AG44" i="1"/>
  <c r="AF44" i="1"/>
  <c r="AE44" i="1"/>
  <c r="AD44" i="1"/>
  <c r="AD49" i="1" s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P76" i="1" s="1"/>
  <c r="P156" i="1" s="1"/>
  <c r="O44" i="1"/>
  <c r="O76" i="1" s="1"/>
  <c r="O156" i="1" s="1"/>
  <c r="N44" i="1"/>
  <c r="N76" i="1" s="1"/>
  <c r="N156" i="1" s="1"/>
  <c r="M44" i="1"/>
  <c r="L44" i="1"/>
  <c r="K44" i="1"/>
  <c r="J44" i="1"/>
  <c r="I44" i="1"/>
  <c r="H44" i="1"/>
  <c r="G44" i="1"/>
  <c r="F44" i="1"/>
  <c r="E44" i="1"/>
  <c r="D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U74" i="1" s="1"/>
  <c r="U154" i="1" s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H41" i="1"/>
  <c r="AG41" i="1"/>
  <c r="AF41" i="1"/>
  <c r="AE41" i="1"/>
  <c r="AD41" i="1"/>
  <c r="AC41" i="1"/>
  <c r="AC49" i="1" s="1"/>
  <c r="AC5" i="1" s="1"/>
  <c r="AB41" i="1"/>
  <c r="AA41" i="1"/>
  <c r="AA49" i="1" s="1"/>
  <c r="AA5" i="1" s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K73" i="1" s="1"/>
  <c r="K153" i="1" s="1"/>
  <c r="J41" i="1"/>
  <c r="I41" i="1"/>
  <c r="H41" i="1"/>
  <c r="G41" i="1"/>
  <c r="F41" i="1"/>
  <c r="E41" i="1"/>
  <c r="D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I38" i="1"/>
  <c r="AH38" i="1"/>
  <c r="AG38" i="1"/>
  <c r="AF38" i="1"/>
  <c r="AE38" i="1"/>
  <c r="AD38" i="1"/>
  <c r="AC38" i="1"/>
  <c r="AB38" i="1"/>
  <c r="AB49" i="1" s="1"/>
  <c r="AB5" i="1" s="1"/>
  <c r="AA38" i="1"/>
  <c r="Z38" i="1"/>
  <c r="Z49" i="1" s="1"/>
  <c r="Z5" i="1" s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I37" i="1"/>
  <c r="AH37" i="1"/>
  <c r="AH49" i="1" s="1"/>
  <c r="AH5" i="1" s="1"/>
  <c r="AG37" i="1"/>
  <c r="AG49" i="1" s="1"/>
  <c r="AG5" i="1" s="1"/>
  <c r="AG6" i="1" s="1"/>
  <c r="AG13" i="1" s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O49" i="1" s="1"/>
  <c r="O5" i="1" s="1"/>
  <c r="N37" i="1"/>
  <c r="M37" i="1"/>
  <c r="L37" i="1"/>
  <c r="L69" i="1" s="1"/>
  <c r="K37" i="1"/>
  <c r="K69" i="1" s="1"/>
  <c r="J37" i="1"/>
  <c r="J69" i="1" s="1"/>
  <c r="I37" i="1"/>
  <c r="H37" i="1"/>
  <c r="G37" i="1"/>
  <c r="F37" i="1"/>
  <c r="E37" i="1"/>
  <c r="D37" i="1"/>
  <c r="AY36" i="1"/>
  <c r="AX36" i="1"/>
  <c r="AW36" i="1"/>
  <c r="AV36" i="1"/>
  <c r="AU36" i="1"/>
  <c r="AT36" i="1"/>
  <c r="AS36" i="1"/>
  <c r="AO36" i="1"/>
  <c r="AC36" i="1"/>
  <c r="Z36" i="1"/>
  <c r="Y36" i="1"/>
  <c r="X36" i="1"/>
  <c r="W36" i="1"/>
  <c r="S36" i="1"/>
  <c r="G36" i="1"/>
  <c r="F36" i="1"/>
  <c r="E36" i="1"/>
  <c r="D36" i="1"/>
  <c r="C36" i="1"/>
  <c r="B36" i="1"/>
  <c r="AB35" i="1"/>
  <c r="O35" i="1"/>
  <c r="M35" i="1"/>
  <c r="L35" i="1"/>
  <c r="K35" i="1"/>
  <c r="J35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AA35" i="1" s="1"/>
  <c r="Z34" i="1"/>
  <c r="Z35" i="1" s="1"/>
  <c r="Y34" i="1"/>
  <c r="Y35" i="1" s="1"/>
  <c r="X34" i="1"/>
  <c r="X35" i="1" s="1"/>
  <c r="W34" i="1"/>
  <c r="V34" i="1"/>
  <c r="V35" i="1" s="1"/>
  <c r="U34" i="1"/>
  <c r="U35" i="1" s="1"/>
  <c r="T34" i="1"/>
  <c r="T35" i="1" s="1"/>
  <c r="S34" i="1"/>
  <c r="S35" i="1" s="1"/>
  <c r="R34" i="1"/>
  <c r="R35" i="1" s="1"/>
  <c r="Q34" i="1"/>
  <c r="Q35" i="1" s="1"/>
  <c r="P34" i="1"/>
  <c r="P35" i="1" s="1"/>
  <c r="O34" i="1"/>
  <c r="N34" i="1"/>
  <c r="N35" i="1" s="1"/>
  <c r="M34" i="1"/>
  <c r="L34" i="1"/>
  <c r="K34" i="1"/>
  <c r="J34" i="1"/>
  <c r="J18" i="1" s="1"/>
  <c r="I34" i="1"/>
  <c r="H34" i="1"/>
  <c r="G34" i="1"/>
  <c r="F34" i="1"/>
  <c r="E34" i="1"/>
  <c r="D34" i="1"/>
  <c r="C34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G80" i="1" s="1"/>
  <c r="AF32" i="1"/>
  <c r="AF80" i="1" s="1"/>
  <c r="AE32" i="1"/>
  <c r="AE80" i="1" s="1"/>
  <c r="AE160" i="1" s="1"/>
  <c r="AD32" i="1"/>
  <c r="AD80" i="1" s="1"/>
  <c r="AD160" i="1" s="1"/>
  <c r="AC32" i="1"/>
  <c r="AC80" i="1" s="1"/>
  <c r="AC160" i="1" s="1"/>
  <c r="AB32" i="1"/>
  <c r="AB80" i="1" s="1"/>
  <c r="AB160" i="1" s="1"/>
  <c r="AA32" i="1"/>
  <c r="Z32" i="1"/>
  <c r="Y32" i="1"/>
  <c r="X32" i="1"/>
  <c r="W32" i="1"/>
  <c r="V32" i="1"/>
  <c r="U32" i="1"/>
  <c r="U80" i="1" s="1"/>
  <c r="U160" i="1" s="1"/>
  <c r="T32" i="1"/>
  <c r="S32" i="1"/>
  <c r="S80" i="1" s="1"/>
  <c r="S160" i="1" s="1"/>
  <c r="R32" i="1"/>
  <c r="R80" i="1" s="1"/>
  <c r="R160" i="1" s="1"/>
  <c r="Q32" i="1"/>
  <c r="Q80" i="1" s="1"/>
  <c r="Q160" i="1" s="1"/>
  <c r="P32" i="1"/>
  <c r="P80" i="1" s="1"/>
  <c r="P160" i="1" s="1"/>
  <c r="O32" i="1"/>
  <c r="N32" i="1"/>
  <c r="N80" i="1" s="1"/>
  <c r="N160" i="1" s="1"/>
  <c r="M32" i="1"/>
  <c r="M80" i="1" s="1"/>
  <c r="L32" i="1"/>
  <c r="K32" i="1"/>
  <c r="J32" i="1"/>
  <c r="J80" i="1" s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G79" i="1" s="1"/>
  <c r="AG159" i="1" s="1"/>
  <c r="AF31" i="1"/>
  <c r="AF79" i="1" s="1"/>
  <c r="AF159" i="1" s="1"/>
  <c r="AE31" i="1"/>
  <c r="AE79" i="1" s="1"/>
  <c r="AE159" i="1" s="1"/>
  <c r="AD31" i="1"/>
  <c r="AD79" i="1" s="1"/>
  <c r="AD159" i="1" s="1"/>
  <c r="AC31" i="1"/>
  <c r="AC79" i="1" s="1"/>
  <c r="AC159" i="1" s="1"/>
  <c r="AB31" i="1"/>
  <c r="AB79" i="1" s="1"/>
  <c r="AB159" i="1" s="1"/>
  <c r="AA31" i="1"/>
  <c r="AA79" i="1" s="1"/>
  <c r="AA159" i="1" s="1"/>
  <c r="Z31" i="1"/>
  <c r="Y31" i="1"/>
  <c r="X31" i="1"/>
  <c r="W31" i="1"/>
  <c r="V31" i="1"/>
  <c r="U31" i="1"/>
  <c r="T31" i="1"/>
  <c r="S31" i="1"/>
  <c r="R31" i="1"/>
  <c r="Q31" i="1"/>
  <c r="P31" i="1"/>
  <c r="P79" i="1" s="1"/>
  <c r="O31" i="1"/>
  <c r="O79" i="1" s="1"/>
  <c r="O159" i="1" s="1"/>
  <c r="N31" i="1"/>
  <c r="N79" i="1" s="1"/>
  <c r="N159" i="1" s="1"/>
  <c r="M31" i="1"/>
  <c r="M79" i="1" s="1"/>
  <c r="M159" i="1" s="1"/>
  <c r="L31" i="1"/>
  <c r="L79" i="1" s="1"/>
  <c r="L159" i="1" s="1"/>
  <c r="K31" i="1"/>
  <c r="K79" i="1" s="1"/>
  <c r="K159" i="1" s="1"/>
  <c r="J31" i="1"/>
  <c r="J79" i="1" s="1"/>
  <c r="J159" i="1" s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G78" i="1" s="1"/>
  <c r="AG158" i="1" s="1"/>
  <c r="AF30" i="1"/>
  <c r="AE30" i="1"/>
  <c r="AD30" i="1"/>
  <c r="AC30" i="1"/>
  <c r="AB30" i="1"/>
  <c r="AA30" i="1"/>
  <c r="Z30" i="1"/>
  <c r="Y30" i="1"/>
  <c r="X30" i="1"/>
  <c r="W30" i="1"/>
  <c r="W78" i="1" s="1"/>
  <c r="W158" i="1" s="1"/>
  <c r="V30" i="1"/>
  <c r="V78" i="1" s="1"/>
  <c r="V158" i="1" s="1"/>
  <c r="U30" i="1"/>
  <c r="T30" i="1"/>
  <c r="S30" i="1"/>
  <c r="R30" i="1"/>
  <c r="Q30" i="1"/>
  <c r="P30" i="1"/>
  <c r="O30" i="1"/>
  <c r="N30" i="1"/>
  <c r="M30" i="1"/>
  <c r="L30" i="1"/>
  <c r="K30" i="1"/>
  <c r="J30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H77" i="1" s="1"/>
  <c r="AG29" i="1"/>
  <c r="AG77" i="1" s="1"/>
  <c r="AF29" i="1"/>
  <c r="AF77" i="1" s="1"/>
  <c r="AE29" i="1"/>
  <c r="AD29" i="1"/>
  <c r="AC29" i="1"/>
  <c r="AB29" i="1"/>
  <c r="AA29" i="1"/>
  <c r="Z29" i="1"/>
  <c r="Y29" i="1"/>
  <c r="X29" i="1"/>
  <c r="W29" i="1"/>
  <c r="V29" i="1"/>
  <c r="U29" i="1"/>
  <c r="T29" i="1"/>
  <c r="T77" i="1" s="1"/>
  <c r="T157" i="1" s="1"/>
  <c r="S29" i="1"/>
  <c r="S77" i="1" s="1"/>
  <c r="S157" i="1" s="1"/>
  <c r="R29" i="1"/>
  <c r="Q29" i="1"/>
  <c r="Q77" i="1" s="1"/>
  <c r="P29" i="1"/>
  <c r="P77" i="1" s="1"/>
  <c r="P157" i="1" s="1"/>
  <c r="O29" i="1"/>
  <c r="O77" i="1" s="1"/>
  <c r="O157" i="1" s="1"/>
  <c r="N29" i="1"/>
  <c r="N77" i="1" s="1"/>
  <c r="N157" i="1" s="1"/>
  <c r="M29" i="1"/>
  <c r="M77" i="1" s="1"/>
  <c r="M157" i="1" s="1"/>
  <c r="L29" i="1"/>
  <c r="L77" i="1" s="1"/>
  <c r="L157" i="1" s="1"/>
  <c r="K29" i="1"/>
  <c r="K77" i="1" s="1"/>
  <c r="K157" i="1" s="1"/>
  <c r="J29" i="1"/>
  <c r="J77" i="1" s="1"/>
  <c r="J157" i="1" s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H76" i="1" s="1"/>
  <c r="AH156" i="1" s="1"/>
  <c r="AG28" i="1"/>
  <c r="AF28" i="1"/>
  <c r="AE28" i="1"/>
  <c r="AD28" i="1"/>
  <c r="AC28" i="1"/>
  <c r="AB28" i="1"/>
  <c r="AB76" i="1" s="1"/>
  <c r="AB156" i="1" s="1"/>
  <c r="AA28" i="1"/>
  <c r="AA76" i="1" s="1"/>
  <c r="Z28" i="1"/>
  <c r="Z76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L76" i="1" s="1"/>
  <c r="L156" i="1" s="1"/>
  <c r="K28" i="1"/>
  <c r="K76" i="1" s="1"/>
  <c r="K156" i="1" s="1"/>
  <c r="J28" i="1"/>
  <c r="J76" i="1" s="1"/>
  <c r="J156" i="1" s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H75" i="1" s="1"/>
  <c r="AH155" i="1" s="1"/>
  <c r="AG27" i="1"/>
  <c r="AG75" i="1" s="1"/>
  <c r="AG155" i="1" s="1"/>
  <c r="AF27" i="1"/>
  <c r="AF75" i="1" s="1"/>
  <c r="AF155" i="1" s="1"/>
  <c r="AE27" i="1"/>
  <c r="AE75" i="1" s="1"/>
  <c r="AE155" i="1" s="1"/>
  <c r="AD27" i="1"/>
  <c r="AD75" i="1" s="1"/>
  <c r="AD155" i="1" s="1"/>
  <c r="AC27" i="1"/>
  <c r="AC75" i="1" s="1"/>
  <c r="AC155" i="1" s="1"/>
  <c r="AB27" i="1"/>
  <c r="AB75" i="1" s="1"/>
  <c r="AB155" i="1" s="1"/>
  <c r="AA27" i="1"/>
  <c r="Z27" i="1"/>
  <c r="Y27" i="1"/>
  <c r="X27" i="1"/>
  <c r="W27" i="1"/>
  <c r="V27" i="1"/>
  <c r="U27" i="1"/>
  <c r="T27" i="1"/>
  <c r="S27" i="1"/>
  <c r="S75" i="1" s="1"/>
  <c r="S155" i="1" s="1"/>
  <c r="R27" i="1"/>
  <c r="R75" i="1" s="1"/>
  <c r="R155" i="1" s="1"/>
  <c r="Q27" i="1"/>
  <c r="Q75" i="1" s="1"/>
  <c r="Q155" i="1" s="1"/>
  <c r="P27" i="1"/>
  <c r="O27" i="1"/>
  <c r="N27" i="1"/>
  <c r="N75" i="1" s="1"/>
  <c r="N155" i="1" s="1"/>
  <c r="M27" i="1"/>
  <c r="M75" i="1" s="1"/>
  <c r="M155" i="1" s="1"/>
  <c r="L27" i="1"/>
  <c r="L75" i="1" s="1"/>
  <c r="L155" i="1" s="1"/>
  <c r="K27" i="1"/>
  <c r="K75" i="1" s="1"/>
  <c r="K155" i="1" s="1"/>
  <c r="J27" i="1"/>
  <c r="J75" i="1" s="1"/>
  <c r="J155" i="1" s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H74" i="1" s="1"/>
  <c r="AG26" i="1"/>
  <c r="AF26" i="1"/>
  <c r="AE26" i="1"/>
  <c r="AD26" i="1"/>
  <c r="AC26" i="1"/>
  <c r="AB26" i="1"/>
  <c r="AA26" i="1"/>
  <c r="Z26" i="1"/>
  <c r="Y26" i="1"/>
  <c r="X26" i="1"/>
  <c r="X74" i="1" s="1"/>
  <c r="W26" i="1"/>
  <c r="W74" i="1" s="1"/>
  <c r="V26" i="1"/>
  <c r="V74" i="1" s="1"/>
  <c r="U26" i="1"/>
  <c r="T26" i="1"/>
  <c r="S26" i="1"/>
  <c r="S74" i="1" s="1"/>
  <c r="S154" i="1" s="1"/>
  <c r="R26" i="1"/>
  <c r="R74" i="1" s="1"/>
  <c r="R154" i="1" s="1"/>
  <c r="Q26" i="1"/>
  <c r="Q74" i="1" s="1"/>
  <c r="Q154" i="1" s="1"/>
  <c r="P26" i="1"/>
  <c r="P74" i="1" s="1"/>
  <c r="P154" i="1" s="1"/>
  <c r="O26" i="1"/>
  <c r="O74" i="1" s="1"/>
  <c r="O154" i="1" s="1"/>
  <c r="N26" i="1"/>
  <c r="M26" i="1"/>
  <c r="L26" i="1"/>
  <c r="L74" i="1" s="1"/>
  <c r="K26" i="1"/>
  <c r="K74" i="1" s="1"/>
  <c r="J26" i="1"/>
  <c r="J74" i="1" s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H73" i="1" s="1"/>
  <c r="AG25" i="1"/>
  <c r="AG73" i="1" s="1"/>
  <c r="AG153" i="1" s="1"/>
  <c r="AF25" i="1"/>
  <c r="AF73" i="1" s="1"/>
  <c r="AF153" i="1" s="1"/>
  <c r="AE25" i="1"/>
  <c r="AE73" i="1" s="1"/>
  <c r="AE153" i="1" s="1"/>
  <c r="AD25" i="1"/>
  <c r="AD73" i="1" s="1"/>
  <c r="AD153" i="1" s="1"/>
  <c r="AC25" i="1"/>
  <c r="AC73" i="1" s="1"/>
  <c r="AC153" i="1" s="1"/>
  <c r="AB25" i="1"/>
  <c r="AB73" i="1" s="1"/>
  <c r="AB153" i="1" s="1"/>
  <c r="AA25" i="1"/>
  <c r="AA73" i="1" s="1"/>
  <c r="AA153" i="1" s="1"/>
  <c r="Z25" i="1"/>
  <c r="Z73" i="1" s="1"/>
  <c r="Z153" i="1" s="1"/>
  <c r="Y25" i="1"/>
  <c r="Y73" i="1" s="1"/>
  <c r="Y153" i="1" s="1"/>
  <c r="X25" i="1"/>
  <c r="X73" i="1" s="1"/>
  <c r="X153" i="1" s="1"/>
  <c r="W25" i="1"/>
  <c r="W73" i="1" s="1"/>
  <c r="W153" i="1" s="1"/>
  <c r="V25" i="1"/>
  <c r="V73" i="1" s="1"/>
  <c r="V153" i="1" s="1"/>
  <c r="U25" i="1"/>
  <c r="T25" i="1"/>
  <c r="S25" i="1"/>
  <c r="R25" i="1"/>
  <c r="Q25" i="1"/>
  <c r="P25" i="1"/>
  <c r="O25" i="1"/>
  <c r="N25" i="1"/>
  <c r="M25" i="1"/>
  <c r="L25" i="1"/>
  <c r="K25" i="1"/>
  <c r="J25" i="1"/>
  <c r="J73" i="1" s="1"/>
  <c r="J153" i="1" s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F72" i="1" s="1"/>
  <c r="AF152" i="1" s="1"/>
  <c r="AE24" i="1"/>
  <c r="AD24" i="1"/>
  <c r="AC24" i="1"/>
  <c r="AB24" i="1"/>
  <c r="AA24" i="1"/>
  <c r="Z24" i="1"/>
  <c r="Y24" i="1"/>
  <c r="X24" i="1"/>
  <c r="W24" i="1"/>
  <c r="V24" i="1"/>
  <c r="U24" i="1"/>
  <c r="T24" i="1"/>
  <c r="T72" i="1" s="1"/>
  <c r="T152" i="1" s="1"/>
  <c r="S24" i="1"/>
  <c r="S72" i="1" s="1"/>
  <c r="S152" i="1" s="1"/>
  <c r="R24" i="1"/>
  <c r="Q24" i="1"/>
  <c r="P24" i="1"/>
  <c r="O24" i="1"/>
  <c r="O72" i="1" s="1"/>
  <c r="O152" i="1" s="1"/>
  <c r="N24" i="1"/>
  <c r="N72" i="1" s="1"/>
  <c r="M24" i="1"/>
  <c r="M72" i="1" s="1"/>
  <c r="M152" i="1" s="1"/>
  <c r="L24" i="1"/>
  <c r="K24" i="1"/>
  <c r="J24" i="1"/>
  <c r="J72" i="1" s="1"/>
  <c r="J152" i="1" s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B71" i="1" s="1"/>
  <c r="AA23" i="1"/>
  <c r="AA71" i="1" s="1"/>
  <c r="AA151" i="1" s="1"/>
  <c r="Z23" i="1"/>
  <c r="Z71" i="1" s="1"/>
  <c r="Z151" i="1" s="1"/>
  <c r="Y23" i="1"/>
  <c r="Y71" i="1" s="1"/>
  <c r="Y151" i="1" s="1"/>
  <c r="X23" i="1"/>
  <c r="X71" i="1" s="1"/>
  <c r="X151" i="1" s="1"/>
  <c r="W23" i="1"/>
  <c r="W71" i="1" s="1"/>
  <c r="W151" i="1" s="1"/>
  <c r="V23" i="1"/>
  <c r="V71" i="1" s="1"/>
  <c r="V151" i="1" s="1"/>
  <c r="U23" i="1"/>
  <c r="U71" i="1" s="1"/>
  <c r="U151" i="1" s="1"/>
  <c r="T23" i="1"/>
  <c r="S23" i="1"/>
  <c r="R23" i="1"/>
  <c r="Q23" i="1"/>
  <c r="P23" i="1"/>
  <c r="O23" i="1"/>
  <c r="O71" i="1" s="1"/>
  <c r="N23" i="1"/>
  <c r="M23" i="1"/>
  <c r="L23" i="1"/>
  <c r="K23" i="1"/>
  <c r="K71" i="1" s="1"/>
  <c r="K151" i="1" s="1"/>
  <c r="J23" i="1"/>
  <c r="J71" i="1" s="1"/>
  <c r="J151" i="1" s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F70" i="1" s="1"/>
  <c r="AF150" i="1" s="1"/>
  <c r="AE22" i="1"/>
  <c r="AE70" i="1" s="1"/>
  <c r="AD22" i="1"/>
  <c r="AD70" i="1" s="1"/>
  <c r="AD150" i="1" s="1"/>
  <c r="AC22" i="1"/>
  <c r="AC70" i="1" s="1"/>
  <c r="AC150" i="1" s="1"/>
  <c r="AB22" i="1"/>
  <c r="AB70" i="1" s="1"/>
  <c r="AA22" i="1"/>
  <c r="AA70" i="1" s="1"/>
  <c r="Z22" i="1"/>
  <c r="Z70" i="1" s="1"/>
  <c r="Y22" i="1"/>
  <c r="Y70" i="1" s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J70" i="1" s="1"/>
  <c r="J150" i="1" s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B69" i="1" s="1"/>
  <c r="AA21" i="1"/>
  <c r="AA69" i="1" s="1"/>
  <c r="Z21" i="1"/>
  <c r="Z69" i="1" s="1"/>
  <c r="Y21" i="1"/>
  <c r="X21" i="1"/>
  <c r="X69" i="1" s="1"/>
  <c r="W21" i="1"/>
  <c r="W69" i="1" s="1"/>
  <c r="V21" i="1"/>
  <c r="V69" i="1" s="1"/>
  <c r="U21" i="1"/>
  <c r="U69" i="1" s="1"/>
  <c r="T21" i="1"/>
  <c r="T69" i="1" s="1"/>
  <c r="S21" i="1"/>
  <c r="R21" i="1"/>
  <c r="Q21" i="1"/>
  <c r="P21" i="1"/>
  <c r="O21" i="1"/>
  <c r="O69" i="1" s="1"/>
  <c r="N21" i="1"/>
  <c r="N69" i="1" s="1"/>
  <c r="M21" i="1"/>
  <c r="M69" i="1" s="1"/>
  <c r="L21" i="1"/>
  <c r="K21" i="1"/>
  <c r="J21" i="1"/>
  <c r="BH20" i="1"/>
  <c r="BH36" i="1" s="1"/>
  <c r="BG20" i="1"/>
  <c r="BG36" i="1" s="1"/>
  <c r="BF20" i="1"/>
  <c r="BF36" i="1" s="1"/>
  <c r="BE20" i="1"/>
  <c r="BE36" i="1" s="1"/>
  <c r="BD20" i="1"/>
  <c r="BD36" i="1" s="1"/>
  <c r="BC20" i="1"/>
  <c r="BC36" i="1" s="1"/>
  <c r="BB20" i="1"/>
  <c r="BB36" i="1" s="1"/>
  <c r="BA20" i="1"/>
  <c r="BA36" i="1" s="1"/>
  <c r="AZ20" i="1"/>
  <c r="AZ36" i="1" s="1"/>
  <c r="AY20" i="1"/>
  <c r="AX20" i="1"/>
  <c r="AW20" i="1"/>
  <c r="AV20" i="1"/>
  <c r="AU20" i="1"/>
  <c r="AT20" i="1"/>
  <c r="AS20" i="1"/>
  <c r="AR20" i="1"/>
  <c r="AR36" i="1" s="1"/>
  <c r="AQ20" i="1"/>
  <c r="AQ36" i="1" s="1"/>
  <c r="AP20" i="1"/>
  <c r="AP36" i="1" s="1"/>
  <c r="AO20" i="1"/>
  <c r="AN20" i="1"/>
  <c r="AN36" i="1" s="1"/>
  <c r="AM20" i="1"/>
  <c r="AM36" i="1" s="1"/>
  <c r="AL20" i="1"/>
  <c r="AL36" i="1" s="1"/>
  <c r="AK20" i="1"/>
  <c r="AK36" i="1" s="1"/>
  <c r="AJ20" i="1"/>
  <c r="AJ36" i="1" s="1"/>
  <c r="AI20" i="1"/>
  <c r="AI36" i="1" s="1"/>
  <c r="AH20" i="1"/>
  <c r="AH36" i="1" s="1"/>
  <c r="AG20" i="1"/>
  <c r="AG36" i="1" s="1"/>
  <c r="AF20" i="1"/>
  <c r="AF36" i="1" s="1"/>
  <c r="AE20" i="1"/>
  <c r="AE36" i="1" s="1"/>
  <c r="AD20" i="1"/>
  <c r="AD36" i="1" s="1"/>
  <c r="AC20" i="1"/>
  <c r="AB20" i="1"/>
  <c r="AB36" i="1" s="1"/>
  <c r="AA20" i="1"/>
  <c r="AA36" i="1" s="1"/>
  <c r="Z20" i="1"/>
  <c r="Y20" i="1"/>
  <c r="X20" i="1"/>
  <c r="W20" i="1"/>
  <c r="V20" i="1"/>
  <c r="V36" i="1" s="1"/>
  <c r="U20" i="1"/>
  <c r="U36" i="1" s="1"/>
  <c r="T20" i="1"/>
  <c r="T36" i="1" s="1"/>
  <c r="S20" i="1"/>
  <c r="R20" i="1"/>
  <c r="R36" i="1" s="1"/>
  <c r="Q20" i="1"/>
  <c r="Q36" i="1" s="1"/>
  <c r="P20" i="1"/>
  <c r="P36" i="1" s="1"/>
  <c r="O20" i="1"/>
  <c r="O36" i="1" s="1"/>
  <c r="N20" i="1"/>
  <c r="N36" i="1" s="1"/>
  <c r="M20" i="1"/>
  <c r="M36" i="1" s="1"/>
  <c r="L20" i="1"/>
  <c r="L36" i="1" s="1"/>
  <c r="K20" i="1"/>
  <c r="K36" i="1" s="1"/>
  <c r="J20" i="1"/>
  <c r="J36" i="1" s="1"/>
  <c r="I20" i="1"/>
  <c r="I36" i="1" s="1"/>
  <c r="H20" i="1"/>
  <c r="H36" i="1" s="1"/>
  <c r="G20" i="1"/>
  <c r="F20" i="1"/>
  <c r="E20" i="1"/>
  <c r="D20" i="1"/>
  <c r="C20" i="1"/>
  <c r="B20" i="1"/>
  <c r="AE18" i="1"/>
  <c r="AD18" i="1"/>
  <c r="AC18" i="1"/>
  <c r="AB18" i="1"/>
  <c r="AA18" i="1"/>
  <c r="Z18" i="1"/>
  <c r="Y18" i="1"/>
  <c r="V18" i="1"/>
  <c r="U18" i="1"/>
  <c r="T18" i="1"/>
  <c r="S18" i="1"/>
  <c r="R18" i="1"/>
  <c r="Q18" i="1"/>
  <c r="P18" i="1"/>
  <c r="O18" i="1"/>
  <c r="N18" i="1"/>
  <c r="M18" i="1"/>
  <c r="L18" i="1"/>
  <c r="K18" i="1"/>
  <c r="I18" i="1"/>
  <c r="H18" i="1"/>
  <c r="G18" i="1"/>
  <c r="F18" i="1"/>
  <c r="E18" i="1"/>
  <c r="D18" i="1"/>
  <c r="C18" i="1"/>
  <c r="BA15" i="1"/>
  <c r="AZ15" i="1"/>
  <c r="AI15" i="1"/>
  <c r="BH14" i="1"/>
  <c r="BG14" i="1"/>
  <c r="BF14" i="1"/>
  <c r="BE14" i="1"/>
  <c r="BD14" i="1"/>
  <c r="BC14" i="1"/>
  <c r="BB14" i="1"/>
  <c r="BA14" i="1"/>
  <c r="AZ14" i="1"/>
  <c r="AY14" i="1"/>
  <c r="AZ3" i="1" s="1"/>
  <c r="AZ6" i="1" s="1"/>
  <c r="AZ13" i="1" s="1"/>
  <c r="AZ7" i="1" s="1"/>
  <c r="AX14" i="1"/>
  <c r="AY3" i="1" s="1"/>
  <c r="AW14" i="1"/>
  <c r="AX3" i="1" s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D3" i="1" s="1"/>
  <c r="AB14" i="1"/>
  <c r="AC3" i="1" s="1"/>
  <c r="AA14" i="1"/>
  <c r="AB3" i="1" s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H3" i="1" s="1"/>
  <c r="F14" i="1"/>
  <c r="G3" i="1" s="1"/>
  <c r="E14" i="1"/>
  <c r="F3" i="1" s="1"/>
  <c r="D14" i="1"/>
  <c r="C14" i="1"/>
  <c r="BC13" i="1"/>
  <c r="BC15" i="1" s="1"/>
  <c r="AO13" i="1"/>
  <c r="AO7" i="1" s="1"/>
  <c r="AN13" i="1"/>
  <c r="AN7" i="1" s="1"/>
  <c r="AN11" i="1" s="1"/>
  <c r="AM13" i="1"/>
  <c r="AM7" i="1" s="1"/>
  <c r="AM11" i="1" s="1"/>
  <c r="AL13" i="1"/>
  <c r="AK13" i="1"/>
  <c r="AI13" i="1"/>
  <c r="AI7" i="1" s="1"/>
  <c r="BH10" i="1"/>
  <c r="BG10" i="1"/>
  <c r="BF10" i="1"/>
  <c r="BE10" i="1"/>
  <c r="BD10" i="1"/>
  <c r="BC10" i="1"/>
  <c r="BB10" i="1"/>
  <c r="BB8" i="1" s="1"/>
  <c r="BA10" i="1"/>
  <c r="BA8" i="1" s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J8" i="1" s="1"/>
  <c r="AI10" i="1"/>
  <c r="AI8" i="1" s="1"/>
  <c r="AI11" i="1" s="1"/>
  <c r="AH10" i="1"/>
  <c r="AH8" i="1" s="1"/>
  <c r="AG10" i="1"/>
  <c r="AG8" i="1" s="1"/>
  <c r="AF10" i="1"/>
  <c r="AF8" i="1" s="1"/>
  <c r="AE10" i="1"/>
  <c r="AE8" i="1" s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J8" i="1" s="1"/>
  <c r="I10" i="1"/>
  <c r="I8" i="1" s="1"/>
  <c r="H10" i="1"/>
  <c r="G10" i="1"/>
  <c r="F10" i="1"/>
  <c r="E10" i="1"/>
  <c r="D10" i="1"/>
  <c r="C10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V8" i="1" s="1"/>
  <c r="AU9" i="1"/>
  <c r="AU8" i="1" s="1"/>
  <c r="AT9" i="1"/>
  <c r="AT8" i="1" s="1"/>
  <c r="AS9" i="1"/>
  <c r="AS8" i="1" s="1"/>
  <c r="AR9" i="1"/>
  <c r="AR8" i="1" s="1"/>
  <c r="AQ9" i="1"/>
  <c r="AQ8" i="1" s="1"/>
  <c r="AP9" i="1"/>
  <c r="AP8" i="1" s="1"/>
  <c r="AO9" i="1"/>
  <c r="AO8" i="1" s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Z8" i="1" s="1"/>
  <c r="Y9" i="1"/>
  <c r="Y8" i="1" s="1"/>
  <c r="X9" i="1"/>
  <c r="X8" i="1" s="1"/>
  <c r="W9" i="1"/>
  <c r="W8" i="1" s="1"/>
  <c r="V9" i="1"/>
  <c r="V8" i="1" s="1"/>
  <c r="U9" i="1"/>
  <c r="U8" i="1" s="1"/>
  <c r="T9" i="1"/>
  <c r="T8" i="1" s="1"/>
  <c r="S9" i="1"/>
  <c r="S8" i="1" s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D8" i="1" s="1"/>
  <c r="C9" i="1"/>
  <c r="C8" i="1" s="1"/>
  <c r="BH8" i="1"/>
  <c r="BG8" i="1"/>
  <c r="BF8" i="1"/>
  <c r="BE8" i="1"/>
  <c r="BD8" i="1"/>
  <c r="BC8" i="1"/>
  <c r="AN8" i="1"/>
  <c r="AM8" i="1"/>
  <c r="AL8" i="1"/>
  <c r="AK8" i="1"/>
  <c r="R8" i="1"/>
  <c r="Q8" i="1"/>
  <c r="P8" i="1"/>
  <c r="O8" i="1"/>
  <c r="N8" i="1"/>
  <c r="M8" i="1"/>
  <c r="L8" i="1"/>
  <c r="K8" i="1"/>
  <c r="BC7" i="1"/>
  <c r="BC11" i="1" s="1"/>
  <c r="BA7" i="1"/>
  <c r="BC6" i="1"/>
  <c r="AO6" i="1"/>
  <c r="AN6" i="1"/>
  <c r="AM6" i="1"/>
  <c r="M5" i="1"/>
  <c r="L5" i="1"/>
  <c r="K5" i="1"/>
  <c r="K6" i="1" s="1"/>
  <c r="K13" i="1" s="1"/>
  <c r="J5" i="1"/>
  <c r="I5" i="1"/>
  <c r="BH4" i="1"/>
  <c r="BG4" i="1"/>
  <c r="BF4" i="1"/>
  <c r="BE4" i="1"/>
  <c r="BD4" i="1"/>
  <c r="BC4" i="1"/>
  <c r="BB4" i="1"/>
  <c r="BA4" i="1"/>
  <c r="AZ4" i="1"/>
  <c r="AY4" i="1"/>
  <c r="AX4" i="1"/>
  <c r="AW4" i="1"/>
  <c r="BL5" i="1" s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BH3" i="1"/>
  <c r="BH6" i="1" s="1"/>
  <c r="BH13" i="1" s="1"/>
  <c r="BG3" i="1"/>
  <c r="BG6" i="1" s="1"/>
  <c r="BG13" i="1" s="1"/>
  <c r="BF3" i="1"/>
  <c r="BF6" i="1" s="1"/>
  <c r="BF13" i="1" s="1"/>
  <c r="BE3" i="1"/>
  <c r="BE6" i="1" s="1"/>
  <c r="BE13" i="1" s="1"/>
  <c r="BD3" i="1"/>
  <c r="BD6" i="1" s="1"/>
  <c r="BD13" i="1" s="1"/>
  <c r="BC3" i="1"/>
  <c r="BB3" i="1"/>
  <c r="BB6" i="1" s="1"/>
  <c r="BB13" i="1" s="1"/>
  <c r="BB7" i="1" s="1"/>
  <c r="BB11" i="1" s="1"/>
  <c r="BA3" i="1"/>
  <c r="BA6" i="1" s="1"/>
  <c r="BA13" i="1" s="1"/>
  <c r="AO3" i="1"/>
  <c r="AN3" i="1"/>
  <c r="AM3" i="1"/>
  <c r="AL3" i="1"/>
  <c r="AL6" i="1" s="1"/>
  <c r="AK3" i="1"/>
  <c r="AK6" i="1" s="1"/>
  <c r="AJ3" i="1"/>
  <c r="AJ6" i="1" s="1"/>
  <c r="AJ13" i="1" s="1"/>
  <c r="AI3" i="1"/>
  <c r="AI6" i="1" s="1"/>
  <c r="AH3" i="1"/>
  <c r="AG3" i="1"/>
  <c r="AF3" i="1"/>
  <c r="AE3" i="1"/>
  <c r="U3" i="1"/>
  <c r="T3" i="1"/>
  <c r="S3" i="1"/>
  <c r="R3" i="1"/>
  <c r="Q3" i="1"/>
  <c r="P3" i="1"/>
  <c r="O3" i="1"/>
  <c r="N3" i="1"/>
  <c r="M3" i="1"/>
  <c r="L3" i="1"/>
  <c r="K3" i="1"/>
  <c r="J3" i="1"/>
  <c r="I3" i="1"/>
  <c r="C3" i="1"/>
  <c r="BD7" i="1" l="1"/>
  <c r="BD11" i="1" s="1"/>
  <c r="BD15" i="1"/>
  <c r="J149" i="1"/>
  <c r="K15" i="1"/>
  <c r="AS97" i="1"/>
  <c r="Y97" i="1"/>
  <c r="AV97" i="1"/>
  <c r="AP97" i="1"/>
  <c r="BE7" i="1"/>
  <c r="BE11" i="1" s="1"/>
  <c r="BE15" i="1"/>
  <c r="AD151" i="1"/>
  <c r="BG15" i="1"/>
  <c r="BG7" i="1"/>
  <c r="BG11" i="1" s="1"/>
  <c r="AE151" i="1"/>
  <c r="AT97" i="1"/>
  <c r="AW97" i="1"/>
  <c r="AG15" i="1"/>
  <c r="AG7" i="1"/>
  <c r="AG11" i="1" s="1"/>
  <c r="BF7" i="1"/>
  <c r="BF11" i="1" s="1"/>
  <c r="BF15" i="1"/>
  <c r="L149" i="1"/>
  <c r="BH7" i="1"/>
  <c r="BH11" i="1" s="1"/>
  <c r="BH15" i="1"/>
  <c r="AF151" i="1"/>
  <c r="M149" i="1"/>
  <c r="P150" i="1"/>
  <c r="AG151" i="1"/>
  <c r="T6" i="1"/>
  <c r="T13" i="1" s="1"/>
  <c r="N149" i="1"/>
  <c r="AH151" i="1"/>
  <c r="AJ7" i="1"/>
  <c r="AJ11" i="1" s="1"/>
  <c r="AJ15" i="1"/>
  <c r="AZ11" i="1"/>
  <c r="AQ97" i="1"/>
  <c r="K149" i="1"/>
  <c r="U6" i="1"/>
  <c r="U13" i="1" s="1"/>
  <c r="U7" i="1" s="1"/>
  <c r="U11" i="1" s="1"/>
  <c r="O149" i="1"/>
  <c r="O81" i="1"/>
  <c r="AO11" i="1"/>
  <c r="R97" i="1"/>
  <c r="S97" i="1"/>
  <c r="AD5" i="1"/>
  <c r="AD6" i="1" s="1"/>
  <c r="AD13" i="1" s="1"/>
  <c r="T97" i="1"/>
  <c r="U97" i="1"/>
  <c r="V151" i="2"/>
  <c r="V163" i="2" s="1"/>
  <c r="V148" i="2"/>
  <c r="O6" i="1"/>
  <c r="O13" i="1" s="1"/>
  <c r="BH97" i="1"/>
  <c r="K65" i="1"/>
  <c r="K12" i="1" s="1"/>
  <c r="K7" i="1" s="1"/>
  <c r="K11" i="1" s="1"/>
  <c r="U78" i="1"/>
  <c r="U158" i="1" s="1"/>
  <c r="M65" i="1"/>
  <c r="M12" i="1" s="1"/>
  <c r="V80" i="1"/>
  <c r="V160" i="1" s="1"/>
  <c r="AF157" i="1"/>
  <c r="AO15" i="1"/>
  <c r="T76" i="1"/>
  <c r="T156" i="1" s="1"/>
  <c r="T153" i="1"/>
  <c r="V154" i="1"/>
  <c r="U76" i="1"/>
  <c r="U156" i="1" s="1"/>
  <c r="AG154" i="1"/>
  <c r="D97" i="1"/>
  <c r="AE97" i="9"/>
  <c r="AE134" i="9"/>
  <c r="AE10" i="9" s="1"/>
  <c r="V70" i="2"/>
  <c r="V12" i="2" s="1"/>
  <c r="V12" i="3" s="1"/>
  <c r="AX8" i="1"/>
  <c r="AK97" i="1"/>
  <c r="B220" i="1"/>
  <c r="G54" i="2"/>
  <c r="G5" i="2" s="1"/>
  <c r="G5" i="3" s="1"/>
  <c r="G6" i="3" s="1"/>
  <c r="G13" i="3" s="1"/>
  <c r="G7" i="3" s="1"/>
  <c r="G11" i="3" s="1"/>
  <c r="AI101" i="2"/>
  <c r="AY8" i="1"/>
  <c r="X3" i="1"/>
  <c r="X6" i="1" s="1"/>
  <c r="X13" i="1" s="1"/>
  <c r="G97" i="1"/>
  <c r="BC136" i="2"/>
  <c r="BC101" i="2"/>
  <c r="AH6" i="1"/>
  <c r="AH13" i="1" s="1"/>
  <c r="H8" i="1"/>
  <c r="AD8" i="1"/>
  <c r="AZ8" i="1"/>
  <c r="Y3" i="1"/>
  <c r="AU3" i="1"/>
  <c r="AU6" i="1" s="1"/>
  <c r="AU13" i="1" s="1"/>
  <c r="AU7" i="1" s="1"/>
  <c r="AU11" i="1" s="1"/>
  <c r="AH153" i="1"/>
  <c r="Y76" i="1"/>
  <c r="Y156" i="1" s="1"/>
  <c r="R77" i="1"/>
  <c r="R157" i="1" s="1"/>
  <c r="AC78" i="1"/>
  <c r="AC158" i="1" s="1"/>
  <c r="AC161" i="1" s="1"/>
  <c r="Q79" i="1"/>
  <c r="Q159" i="1" s="1"/>
  <c r="AF160" i="1"/>
  <c r="H97" i="1"/>
  <c r="AM97" i="1"/>
  <c r="C216" i="1"/>
  <c r="D220" i="1"/>
  <c r="O3" i="4"/>
  <c r="Z149" i="1"/>
  <c r="AG157" i="1"/>
  <c r="T74" i="1"/>
  <c r="T154" i="1" s="1"/>
  <c r="U72" i="1"/>
  <c r="U152" i="1" s="1"/>
  <c r="AD101" i="2"/>
  <c r="AD136" i="2"/>
  <c r="T65" i="5"/>
  <c r="AW118" i="9"/>
  <c r="AW9" i="9" s="1"/>
  <c r="AW94" i="9"/>
  <c r="AX90" i="9"/>
  <c r="AX134" i="9"/>
  <c r="AX10" i="9" s="1"/>
  <c r="BA97" i="9"/>
  <c r="BA134" i="9"/>
  <c r="BA10" i="9" s="1"/>
  <c r="AD54" i="2"/>
  <c r="BE138" i="2"/>
  <c r="BE101" i="2"/>
  <c r="AB8" i="1"/>
  <c r="AS3" i="1"/>
  <c r="AS6" i="1" s="1"/>
  <c r="AS13" i="1" s="1"/>
  <c r="AS7" i="1" s="1"/>
  <c r="AS11" i="1" s="1"/>
  <c r="AT137" i="2"/>
  <c r="AT101" i="2"/>
  <c r="D3" i="1"/>
  <c r="AU15" i="1"/>
  <c r="AV3" i="1"/>
  <c r="AV6" i="1" s="1"/>
  <c r="AV13" i="1" s="1"/>
  <c r="Z156" i="1"/>
  <c r="AD78" i="1"/>
  <c r="AD158" i="1" s="1"/>
  <c r="R79" i="1"/>
  <c r="R159" i="1" s="1"/>
  <c r="AG160" i="1"/>
  <c r="I97" i="1"/>
  <c r="AO97" i="1"/>
  <c r="W74" i="5"/>
  <c r="W154" i="5" s="1"/>
  <c r="W35" i="1"/>
  <c r="W18" i="1"/>
  <c r="S150" i="1"/>
  <c r="AH70" i="1"/>
  <c r="T150" i="1"/>
  <c r="S49" i="1"/>
  <c r="S5" i="1" s="1"/>
  <c r="S6" i="1" s="1"/>
  <c r="S13" i="1" s="1"/>
  <c r="S7" i="1" s="1"/>
  <c r="S11" i="1" s="1"/>
  <c r="U159" i="1"/>
  <c r="AN15" i="1"/>
  <c r="AH157" i="1"/>
  <c r="D215" i="1"/>
  <c r="Z223" i="4"/>
  <c r="Z250" i="4"/>
  <c r="Z27" i="4" s="1"/>
  <c r="Z203" i="4" s="1"/>
  <c r="S15" i="1"/>
  <c r="U49" i="1"/>
  <c r="U5" i="1" s="1"/>
  <c r="AH97" i="1"/>
  <c r="AA97" i="1"/>
  <c r="AP137" i="2"/>
  <c r="AP101" i="2"/>
  <c r="AF101" i="2"/>
  <c r="T70" i="2"/>
  <c r="T12" i="2" s="1"/>
  <c r="T12" i="3" s="1"/>
  <c r="Y3" i="4"/>
  <c r="AO118" i="9"/>
  <c r="AO9" i="9" s="1"/>
  <c r="AO90" i="9"/>
  <c r="AV100" i="9"/>
  <c r="AV134" i="9"/>
  <c r="AV10" i="9" s="1"/>
  <c r="AW8" i="1"/>
  <c r="W154" i="1"/>
  <c r="AR148" i="2"/>
  <c r="H161" i="2"/>
  <c r="H163" i="2" s="1"/>
  <c r="H148" i="2"/>
  <c r="F8" i="1"/>
  <c r="G8" i="1"/>
  <c r="AS15" i="1"/>
  <c r="AT3" i="1"/>
  <c r="AT6" i="1" s="1"/>
  <c r="AT13" i="1" s="1"/>
  <c r="AT7" i="1" s="1"/>
  <c r="AT11" i="1" s="1"/>
  <c r="J54" i="2"/>
  <c r="J5" i="2" s="1"/>
  <c r="J5" i="3" s="1"/>
  <c r="J6" i="3" s="1"/>
  <c r="J13" i="3" s="1"/>
  <c r="J7" i="3" s="1"/>
  <c r="J11" i="3" s="1"/>
  <c r="W70" i="2"/>
  <c r="W12" i="2" s="1"/>
  <c r="W12" i="3" s="1"/>
  <c r="Z3" i="1"/>
  <c r="Z6" i="1" s="1"/>
  <c r="Z13" i="1" s="1"/>
  <c r="Z15" i="1" s="1"/>
  <c r="E3" i="1"/>
  <c r="AA3" i="1"/>
  <c r="AA6" i="1" s="1"/>
  <c r="AA13" i="1" s="1"/>
  <c r="AW3" i="1"/>
  <c r="AW6" i="1" s="1"/>
  <c r="AW13" i="1" s="1"/>
  <c r="M71" i="1"/>
  <c r="M151" i="1" s="1"/>
  <c r="AI71" i="1"/>
  <c r="AI151" i="1" s="1"/>
  <c r="AA156" i="1"/>
  <c r="S79" i="1"/>
  <c r="S159" i="1" s="1"/>
  <c r="L80" i="1"/>
  <c r="L160" i="1" s="1"/>
  <c r="AH80" i="1"/>
  <c r="AH160" i="1" s="1"/>
  <c r="J97" i="1"/>
  <c r="R23" i="4"/>
  <c r="R199" i="4" s="1"/>
  <c r="W149" i="5"/>
  <c r="P49" i="1"/>
  <c r="P5" i="1" s="1"/>
  <c r="L70" i="1"/>
  <c r="L150" i="1" s="1"/>
  <c r="AG65" i="1"/>
  <c r="AG12" i="1" s="1"/>
  <c r="R49" i="1"/>
  <c r="R5" i="1" s="1"/>
  <c r="R6" i="1" s="1"/>
  <c r="R13" i="1" s="1"/>
  <c r="AA149" i="1"/>
  <c r="AA81" i="1"/>
  <c r="X29" i="2"/>
  <c r="X170" i="2" s="1"/>
  <c r="X33" i="2"/>
  <c r="X174" i="2" s="1"/>
  <c r="X82" i="2" s="1"/>
  <c r="X159" i="2" s="1"/>
  <c r="X37" i="2"/>
  <c r="X26" i="2"/>
  <c r="X167" i="2" s="1"/>
  <c r="X30" i="2"/>
  <c r="X171" i="2" s="1"/>
  <c r="X34" i="2"/>
  <c r="X175" i="2" s="1"/>
  <c r="X83" i="2" s="1"/>
  <c r="X160" i="2" s="1"/>
  <c r="X36" i="2"/>
  <c r="X177" i="2" s="1"/>
  <c r="X35" i="2"/>
  <c r="X176" i="2" s="1"/>
  <c r="X32" i="2"/>
  <c r="X173" i="2" s="1"/>
  <c r="X81" i="2" s="1"/>
  <c r="X158" i="2" s="1"/>
  <c r="X31" i="2"/>
  <c r="X172" i="2" s="1"/>
  <c r="X27" i="2"/>
  <c r="X168" i="2" s="1"/>
  <c r="X76" i="2" s="1"/>
  <c r="X153" i="2" s="1"/>
  <c r="V64" i="4"/>
  <c r="V12" i="4" s="1"/>
  <c r="AQ137" i="2"/>
  <c r="AQ101" i="2"/>
  <c r="AS118" i="9"/>
  <c r="AS9" i="9" s="1"/>
  <c r="AS8" i="9" s="1"/>
  <c r="AS92" i="9"/>
  <c r="AS102" i="9" s="1"/>
  <c r="AA8" i="1"/>
  <c r="P65" i="1"/>
  <c r="P12" i="1" s="1"/>
  <c r="X72" i="1"/>
  <c r="X152" i="1" s="1"/>
  <c r="AB6" i="1"/>
  <c r="AB13" i="1" s="1"/>
  <c r="AB7" i="1" s="1"/>
  <c r="AX6" i="1"/>
  <c r="AX13" i="1" s="1"/>
  <c r="AA15" i="1"/>
  <c r="X70" i="1"/>
  <c r="J78" i="1"/>
  <c r="J158" i="1" s="1"/>
  <c r="AF78" i="1"/>
  <c r="T79" i="1"/>
  <c r="T159" i="1" s="1"/>
  <c r="K97" i="1"/>
  <c r="AE149" i="1"/>
  <c r="AC54" i="2"/>
  <c r="AC5" i="2" s="1"/>
  <c r="AC5" i="3" s="1"/>
  <c r="S152" i="2"/>
  <c r="S148" i="2"/>
  <c r="U196" i="4"/>
  <c r="S23" i="4"/>
  <c r="S199" i="4" s="1"/>
  <c r="R150" i="1"/>
  <c r="AL7" i="1"/>
  <c r="AL11" i="1" s="1"/>
  <c r="AL15" i="1"/>
  <c r="R163" i="2"/>
  <c r="X65" i="1"/>
  <c r="X12" i="1" s="1"/>
  <c r="L97" i="1"/>
  <c r="AZ97" i="1"/>
  <c r="AF149" i="1"/>
  <c r="D214" i="1"/>
  <c r="AY136" i="2"/>
  <c r="F48" i="4"/>
  <c r="F5" i="4" s="1"/>
  <c r="AB48" i="4"/>
  <c r="AB5" i="4" s="1"/>
  <c r="AK60" i="4"/>
  <c r="AJ60" i="4"/>
  <c r="BF60" i="4"/>
  <c r="Q49" i="1"/>
  <c r="Q5" i="1" s="1"/>
  <c r="Q6" i="1" s="1"/>
  <c r="Q13" i="1" s="1"/>
  <c r="M70" i="1"/>
  <c r="M150" i="1" s="1"/>
  <c r="T49" i="1"/>
  <c r="T5" i="1" s="1"/>
  <c r="O65" i="1"/>
  <c r="O12" i="1" s="1"/>
  <c r="AR98" i="9"/>
  <c r="AR134" i="9"/>
  <c r="AR10" i="9" s="1"/>
  <c r="Z78" i="1"/>
  <c r="Z158" i="1" s="1"/>
  <c r="W49" i="1"/>
  <c r="W5" i="1" s="1"/>
  <c r="F97" i="1"/>
  <c r="BF101" i="2"/>
  <c r="AB78" i="1"/>
  <c r="W149" i="1"/>
  <c r="AC6" i="1"/>
  <c r="AC13" i="1" s="1"/>
  <c r="P71" i="1"/>
  <c r="P151" i="1" s="1"/>
  <c r="AH78" i="1"/>
  <c r="AH158" i="1" s="1"/>
  <c r="V79" i="1"/>
  <c r="V159" i="1" s="1"/>
  <c r="AE49" i="1"/>
  <c r="Y69" i="1"/>
  <c r="Y65" i="1"/>
  <c r="Y12" i="1" s="1"/>
  <c r="M97" i="1"/>
  <c r="BA97" i="1"/>
  <c r="AF224" i="1"/>
  <c r="E214" i="1"/>
  <c r="W5" i="3"/>
  <c r="W6" i="2"/>
  <c r="AH54" i="2"/>
  <c r="AZ136" i="2"/>
  <c r="R153" i="2"/>
  <c r="R148" i="2"/>
  <c r="S48" i="4"/>
  <c r="S5" i="4" s="1"/>
  <c r="L151" i="1"/>
  <c r="P72" i="1"/>
  <c r="P152" i="1" s="1"/>
  <c r="AH65" i="1"/>
  <c r="H255" i="4"/>
  <c r="H21" i="4"/>
  <c r="AD12" i="9"/>
  <c r="AI66" i="9"/>
  <c r="AI63" i="9"/>
  <c r="BB15" i="1"/>
  <c r="BH140" i="2"/>
  <c r="BH101" i="2"/>
  <c r="V76" i="1"/>
  <c r="AJ97" i="1"/>
  <c r="AA78" i="1"/>
  <c r="AA158" i="1" s="1"/>
  <c r="BB136" i="2"/>
  <c r="BB101" i="2"/>
  <c r="X76" i="1"/>
  <c r="X156" i="1" s="1"/>
  <c r="AL97" i="1"/>
  <c r="AF54" i="2"/>
  <c r="AJ101" i="2"/>
  <c r="AY6" i="1"/>
  <c r="AY13" i="1" s="1"/>
  <c r="Q69" i="1"/>
  <c r="R69" i="1"/>
  <c r="Q71" i="1"/>
  <c r="Q151" i="1" s="1"/>
  <c r="W75" i="1"/>
  <c r="W155" i="1" s="1"/>
  <c r="AE76" i="1"/>
  <c r="AE156" i="1" s="1"/>
  <c r="W79" i="1"/>
  <c r="W159" i="1" s="1"/>
  <c r="Q76" i="1"/>
  <c r="Q156" i="1" s="1"/>
  <c r="AF49" i="1"/>
  <c r="D65" i="1"/>
  <c r="D12" i="1" s="1"/>
  <c r="Z65" i="1"/>
  <c r="Z12" i="1" s="1"/>
  <c r="O155" i="1"/>
  <c r="N97" i="1"/>
  <c r="BB97" i="1"/>
  <c r="BA136" i="2"/>
  <c r="P149" i="1"/>
  <c r="P81" i="1"/>
  <c r="AB97" i="1"/>
  <c r="P6" i="1"/>
  <c r="P13" i="1" s="1"/>
  <c r="T78" i="1"/>
  <c r="T158" i="1" s="1"/>
  <c r="L65" i="1"/>
  <c r="L12" i="1" s="1"/>
  <c r="AE97" i="1"/>
  <c r="AF97" i="1"/>
  <c r="AB149" i="1"/>
  <c r="AG97" i="1"/>
  <c r="AB151" i="1"/>
  <c r="U153" i="1"/>
  <c r="I27" i="4"/>
  <c r="I203" i="4" s="1"/>
  <c r="AB15" i="1"/>
  <c r="R71" i="1"/>
  <c r="R151" i="1" s="1"/>
  <c r="K72" i="1"/>
  <c r="K152" i="1" s="1"/>
  <c r="AG72" i="1"/>
  <c r="AG152" i="1" s="1"/>
  <c r="X79" i="1"/>
  <c r="X159" i="1" s="1"/>
  <c r="E65" i="1"/>
  <c r="E12" i="1" s="1"/>
  <c r="AA65" i="1"/>
  <c r="AA12" i="1" s="1"/>
  <c r="O97" i="1"/>
  <c r="BC97" i="1"/>
  <c r="G256" i="1"/>
  <c r="G218" i="1"/>
  <c r="G212" i="1"/>
  <c r="G222" i="1"/>
  <c r="G221" i="1"/>
  <c r="G223" i="1"/>
  <c r="AC256" i="1"/>
  <c r="AC218" i="1"/>
  <c r="AC212" i="1"/>
  <c r="AC214" i="1"/>
  <c r="AC215" i="1"/>
  <c r="AC320" i="1"/>
  <c r="AC220" i="1"/>
  <c r="AC304" i="1"/>
  <c r="AC221" i="1"/>
  <c r="AC216" i="1"/>
  <c r="AC222" i="1"/>
  <c r="Y54" i="2"/>
  <c r="Y5" i="2" s="1"/>
  <c r="Y5" i="3" s="1"/>
  <c r="T153" i="2"/>
  <c r="T148" i="2"/>
  <c r="L163" i="2"/>
  <c r="N48" i="4"/>
  <c r="N5" i="4" s="1"/>
  <c r="T3" i="4"/>
  <c r="AK15" i="1"/>
  <c r="AK7" i="1"/>
  <c r="AK11" i="1" s="1"/>
  <c r="BG97" i="1"/>
  <c r="X149" i="1"/>
  <c r="AC81" i="1"/>
  <c r="X155" i="1"/>
  <c r="S163" i="2"/>
  <c r="AM15" i="1"/>
  <c r="N70" i="1"/>
  <c r="N150" i="1" s="1"/>
  <c r="X49" i="1"/>
  <c r="X5" i="1" s="1"/>
  <c r="AC8" i="1"/>
  <c r="Q157" i="1"/>
  <c r="Y49" i="1"/>
  <c r="Y5" i="1" s="1"/>
  <c r="O151" i="1"/>
  <c r="J6" i="1"/>
  <c r="J13" i="1" s="1"/>
  <c r="AP3" i="1"/>
  <c r="AP6" i="1" s="1"/>
  <c r="AP13" i="1" s="1"/>
  <c r="AP7" i="1" s="1"/>
  <c r="AP11" i="1" s="1"/>
  <c r="L72" i="1"/>
  <c r="L152" i="1" s="1"/>
  <c r="AH72" i="1"/>
  <c r="AH152" i="1" s="1"/>
  <c r="AH154" i="1"/>
  <c r="Y75" i="1"/>
  <c r="Y155" i="1" s="1"/>
  <c r="F65" i="1"/>
  <c r="F12" i="1" s="1"/>
  <c r="AB65" i="1"/>
  <c r="AB12" i="1" s="1"/>
  <c r="AD72" i="1"/>
  <c r="AI56" i="1"/>
  <c r="P97" i="1"/>
  <c r="BD97" i="1"/>
  <c r="AN97" i="1"/>
  <c r="U153" i="2"/>
  <c r="U163" i="2" s="1"/>
  <c r="U148" i="2"/>
  <c r="M163" i="2"/>
  <c r="AG70" i="1"/>
  <c r="Q72" i="1"/>
  <c r="Q152" i="1" s="1"/>
  <c r="AD97" i="1"/>
  <c r="R72" i="1"/>
  <c r="R152" i="1" s="1"/>
  <c r="S76" i="1"/>
  <c r="S156" i="1" s="1"/>
  <c r="Y33" i="2"/>
  <c r="Y174" i="2" s="1"/>
  <c r="Y37" i="2"/>
  <c r="Y26" i="2"/>
  <c r="Y167" i="2" s="1"/>
  <c r="Y34" i="2"/>
  <c r="Y175" i="2" s="1"/>
  <c r="Y83" i="2" s="1"/>
  <c r="Y160" i="2" s="1"/>
  <c r="Y36" i="2"/>
  <c r="Y177" i="2" s="1"/>
  <c r="Y35" i="2"/>
  <c r="Y176" i="2" s="1"/>
  <c r="Y32" i="2"/>
  <c r="Y173" i="2" s="1"/>
  <c r="Y31" i="2"/>
  <c r="Y172" i="2" s="1"/>
  <c r="Y80" i="2" s="1"/>
  <c r="Y157" i="2" s="1"/>
  <c r="Y29" i="2"/>
  <c r="Y170" i="2" s="1"/>
  <c r="Y78" i="2" s="1"/>
  <c r="Y155" i="2" s="1"/>
  <c r="Y27" i="2"/>
  <c r="Y168" i="2" s="1"/>
  <c r="Y76" i="2" s="1"/>
  <c r="Y153" i="2" s="1"/>
  <c r="Y30" i="2"/>
  <c r="Y171" i="2" s="1"/>
  <c r="Y79" i="2" s="1"/>
  <c r="Y156" i="2" s="1"/>
  <c r="X78" i="1"/>
  <c r="X158" i="1" s="1"/>
  <c r="AF154" i="1"/>
  <c r="AI97" i="1"/>
  <c r="AG101" i="2"/>
  <c r="AR3" i="1"/>
  <c r="AR6" i="1" s="1"/>
  <c r="AR13" i="1" s="1"/>
  <c r="AQ15" i="1"/>
  <c r="E97" i="1"/>
  <c r="Z3" i="4"/>
  <c r="U65" i="5"/>
  <c r="X154" i="1"/>
  <c r="P159" i="1"/>
  <c r="S69" i="1"/>
  <c r="S71" i="1"/>
  <c r="S151" i="1" s="1"/>
  <c r="AQ3" i="1"/>
  <c r="AQ6" i="1" s="1"/>
  <c r="AQ13" i="1" s="1"/>
  <c r="AQ7" i="1" s="1"/>
  <c r="AQ11" i="1" s="1"/>
  <c r="U149" i="1"/>
  <c r="T71" i="1"/>
  <c r="T151" i="1" s="1"/>
  <c r="Z75" i="1"/>
  <c r="Z155" i="1" s="1"/>
  <c r="G65" i="1"/>
  <c r="G12" i="1" s="1"/>
  <c r="AC65" i="1"/>
  <c r="AC12" i="1" s="1"/>
  <c r="Q97" i="1"/>
  <c r="BE97" i="1"/>
  <c r="X28" i="2"/>
  <c r="X169" i="2" s="1"/>
  <c r="X77" i="2" s="1"/>
  <c r="X154" i="2" s="1"/>
  <c r="AI65" i="2"/>
  <c r="AI68" i="2"/>
  <c r="AI58" i="2"/>
  <c r="AI69" i="2" s="1"/>
  <c r="AI63" i="2"/>
  <c r="AI61" i="2"/>
  <c r="AJ61" i="2" s="1"/>
  <c r="AI64" i="2"/>
  <c r="AI62" i="2"/>
  <c r="AI60" i="2"/>
  <c r="AI59" i="2"/>
  <c r="AI66" i="2"/>
  <c r="AI67" i="2"/>
  <c r="BG15" i="5"/>
  <c r="BG7" i="5"/>
  <c r="BG11" i="5" s="1"/>
  <c r="R76" i="1"/>
  <c r="R156" i="1" s="1"/>
  <c r="V150" i="1"/>
  <c r="AE154" i="1"/>
  <c r="Y78" i="1"/>
  <c r="Y158" i="1" s="1"/>
  <c r="BA118" i="9"/>
  <c r="BA9" i="9" s="1"/>
  <c r="BA96" i="9"/>
  <c r="AS93" i="9"/>
  <c r="AS134" i="9"/>
  <c r="AS10" i="9" s="1"/>
  <c r="AW95" i="9"/>
  <c r="AW134" i="9"/>
  <c r="AW10" i="9" s="1"/>
  <c r="E8" i="1"/>
  <c r="U15" i="1"/>
  <c r="V3" i="1"/>
  <c r="V6" i="1" s="1"/>
  <c r="V13" i="1" s="1"/>
  <c r="V49" i="1"/>
  <c r="V5" i="1" s="1"/>
  <c r="AH101" i="2"/>
  <c r="W3" i="1"/>
  <c r="W76" i="1"/>
  <c r="W156" i="1" s="1"/>
  <c r="BG138" i="2"/>
  <c r="BG101" i="2"/>
  <c r="AB3" i="4"/>
  <c r="T149" i="1"/>
  <c r="T161" i="1" s="1"/>
  <c r="T81" i="1"/>
  <c r="L6" i="1"/>
  <c r="L13" i="1" s="1"/>
  <c r="BA11" i="1"/>
  <c r="M74" i="1"/>
  <c r="M154" i="1" s="1"/>
  <c r="M6" i="1"/>
  <c r="M13" i="1" s="1"/>
  <c r="V149" i="1"/>
  <c r="N152" i="1"/>
  <c r="N74" i="1"/>
  <c r="N154" i="1" s="1"/>
  <c r="AA75" i="1"/>
  <c r="AA155" i="1" s="1"/>
  <c r="N49" i="1"/>
  <c r="N5" i="1" s="1"/>
  <c r="N6" i="1" s="1"/>
  <c r="N13" i="1" s="1"/>
  <c r="H65" i="1"/>
  <c r="H12" i="1" s="1"/>
  <c r="AD65" i="1"/>
  <c r="J65" i="1"/>
  <c r="J12" i="1" s="1"/>
  <c r="AF65" i="1"/>
  <c r="AF12" i="1" s="1"/>
  <c r="Q150" i="1"/>
  <c r="BF97" i="1"/>
  <c r="AC217" i="1"/>
  <c r="Y28" i="2"/>
  <c r="Y169" i="2" s="1"/>
  <c r="AE54" i="2"/>
  <c r="AE5" i="2" s="1"/>
  <c r="AE5" i="3" s="1"/>
  <c r="O70" i="2"/>
  <c r="O12" i="2" s="1"/>
  <c r="O12" i="3" s="1"/>
  <c r="AH48" i="4"/>
  <c r="AH5" i="4" s="1"/>
  <c r="AC64" i="4"/>
  <c r="AC12" i="4" s="1"/>
  <c r="AB29" i="4"/>
  <c r="AB205" i="4" s="1"/>
  <c r="V254" i="4"/>
  <c r="V31" i="4" s="1"/>
  <c r="V207" i="4" s="1"/>
  <c r="V14" i="4" s="1"/>
  <c r="V252" i="4"/>
  <c r="V29" i="4" s="1"/>
  <c r="V205" i="4" s="1"/>
  <c r="V249" i="4"/>
  <c r="V251" i="4"/>
  <c r="V28" i="4" s="1"/>
  <c r="V204" i="4" s="1"/>
  <c r="BH15" i="5"/>
  <c r="BH7" i="5"/>
  <c r="BH11" i="5" s="1"/>
  <c r="L215" i="1"/>
  <c r="G215" i="1" s="1"/>
  <c r="L212" i="1"/>
  <c r="L222" i="1"/>
  <c r="L219" i="1"/>
  <c r="G219" i="1" s="1"/>
  <c r="L320" i="1"/>
  <c r="L304" i="1"/>
  <c r="L216" i="1"/>
  <c r="G216" i="1" s="1"/>
  <c r="L213" i="1"/>
  <c r="G213" i="1" s="1"/>
  <c r="L54" i="2"/>
  <c r="L5" i="2" s="1"/>
  <c r="L5" i="3" s="1"/>
  <c r="L6" i="3" s="1"/>
  <c r="L13" i="3" s="1"/>
  <c r="L7" i="3" s="1"/>
  <c r="L11" i="3" s="1"/>
  <c r="H48" i="4"/>
  <c r="H5" i="4" s="1"/>
  <c r="X18" i="1"/>
  <c r="L218" i="1"/>
  <c r="M212" i="1"/>
  <c r="H212" i="1" s="1"/>
  <c r="M222" i="1"/>
  <c r="H222" i="1" s="1"/>
  <c r="M320" i="1"/>
  <c r="M304" i="1"/>
  <c r="M216" i="1"/>
  <c r="H216" i="1" s="1"/>
  <c r="M213" i="1"/>
  <c r="H213" i="1" s="1"/>
  <c r="AJ67" i="2"/>
  <c r="C163" i="2"/>
  <c r="T71" i="5"/>
  <c r="T151" i="5" s="1"/>
  <c r="T49" i="5"/>
  <c r="T5" i="5" s="1"/>
  <c r="K218" i="1"/>
  <c r="F218" i="1" s="1"/>
  <c r="K215" i="1"/>
  <c r="F215" i="1" s="1"/>
  <c r="K212" i="1"/>
  <c r="F212" i="1" s="1"/>
  <c r="E221" i="1"/>
  <c r="K222" i="1"/>
  <c r="F222" i="1" s="1"/>
  <c r="D221" i="1"/>
  <c r="K219" i="1"/>
  <c r="F219" i="1" s="1"/>
  <c r="D218" i="1"/>
  <c r="K320" i="1"/>
  <c r="K304" i="1"/>
  <c r="K216" i="1"/>
  <c r="F216" i="1" s="1"/>
  <c r="K213" i="1"/>
  <c r="F213" i="1" s="1"/>
  <c r="D212" i="1"/>
  <c r="M218" i="1"/>
  <c r="H218" i="1" s="1"/>
  <c r="N219" i="1"/>
  <c r="N320" i="1"/>
  <c r="N304" i="1"/>
  <c r="N213" i="1"/>
  <c r="V320" i="1"/>
  <c r="X4" i="3"/>
  <c r="X14" i="2"/>
  <c r="AK101" i="2"/>
  <c r="AW117" i="2"/>
  <c r="D163" i="2"/>
  <c r="Z148" i="2"/>
  <c r="G48" i="4"/>
  <c r="G5" i="4" s="1"/>
  <c r="AC48" i="4"/>
  <c r="AC5" i="4" s="1"/>
  <c r="AA64" i="4"/>
  <c r="AA12" i="4" s="1"/>
  <c r="P223" i="4"/>
  <c r="P243" i="4"/>
  <c r="K25" i="4"/>
  <c r="K201" i="4" s="1"/>
  <c r="AF49" i="5"/>
  <c r="AF5" i="5" s="1"/>
  <c r="AF6" i="5" s="1"/>
  <c r="AF13" i="5" s="1"/>
  <c r="AR58" i="5"/>
  <c r="BD101" i="2"/>
  <c r="O222" i="1"/>
  <c r="O320" i="1"/>
  <c r="O304" i="1"/>
  <c r="O216" i="1"/>
  <c r="O223" i="1"/>
  <c r="Y4" i="3"/>
  <c r="Y14" i="2"/>
  <c r="AL101" i="2"/>
  <c r="BG117" i="2"/>
  <c r="E163" i="2"/>
  <c r="AD48" i="4"/>
  <c r="Q223" i="4"/>
  <c r="Q243" i="4"/>
  <c r="AG49" i="5"/>
  <c r="AG5" i="5" s="1"/>
  <c r="AG6" i="5" s="1"/>
  <c r="AG13" i="5" s="1"/>
  <c r="AC204" i="5"/>
  <c r="AC207" i="5"/>
  <c r="AC80" i="5" s="1"/>
  <c r="AC160" i="5" s="1"/>
  <c r="AC197" i="5"/>
  <c r="AC200" i="5"/>
  <c r="AC202" i="5"/>
  <c r="AC199" i="5"/>
  <c r="AC205" i="5"/>
  <c r="AC203" i="5"/>
  <c r="AC76" i="5" s="1"/>
  <c r="AC156" i="5" s="1"/>
  <c r="AC198" i="5"/>
  <c r="AC71" i="5" s="1"/>
  <c r="AC151" i="5" s="1"/>
  <c r="AC206" i="5"/>
  <c r="AC79" i="5" s="1"/>
  <c r="AC159" i="5" s="1"/>
  <c r="AC201" i="5"/>
  <c r="AC74" i="5" s="1"/>
  <c r="AC154" i="5" s="1"/>
  <c r="AH117" i="2"/>
  <c r="AH136" i="2"/>
  <c r="O218" i="1"/>
  <c r="O219" i="1"/>
  <c r="P222" i="1"/>
  <c r="P219" i="1"/>
  <c r="P213" i="1"/>
  <c r="P223" i="1"/>
  <c r="P220" i="1"/>
  <c r="Z4" i="2"/>
  <c r="M54" i="2"/>
  <c r="M5" i="2" s="1"/>
  <c r="M5" i="3" s="1"/>
  <c r="M6" i="3" s="1"/>
  <c r="M13" i="3" s="1"/>
  <c r="BH117" i="2"/>
  <c r="AE48" i="4"/>
  <c r="AE5" i="4" s="1"/>
  <c r="Q48" i="4"/>
  <c r="Q5" i="4" s="1"/>
  <c r="R223" i="4"/>
  <c r="R243" i="4"/>
  <c r="AD244" i="4"/>
  <c r="AD21" i="4" s="1"/>
  <c r="AD223" i="4"/>
  <c r="W15" i="5"/>
  <c r="H54" i="2"/>
  <c r="H5" i="2" s="1"/>
  <c r="H5" i="3" s="1"/>
  <c r="H6" i="3" s="1"/>
  <c r="H13" i="3" s="1"/>
  <c r="H7" i="3" s="1"/>
  <c r="H11" i="3" s="1"/>
  <c r="AM101" i="2"/>
  <c r="D217" i="1"/>
  <c r="P218" i="1"/>
  <c r="K223" i="1"/>
  <c r="Q222" i="1"/>
  <c r="Q219" i="1"/>
  <c r="Q320" i="1"/>
  <c r="Q304" i="1"/>
  <c r="Q216" i="1"/>
  <c r="Q223" i="1"/>
  <c r="Q220" i="1"/>
  <c r="Q217" i="1"/>
  <c r="W8" i="2"/>
  <c r="W10" i="3"/>
  <c r="W8" i="3" s="1"/>
  <c r="K70" i="2"/>
  <c r="K12" i="2" s="1"/>
  <c r="K12" i="3" s="1"/>
  <c r="AN101" i="2"/>
  <c r="AE137" i="2"/>
  <c r="BD144" i="2"/>
  <c r="AU145" i="2"/>
  <c r="S223" i="4"/>
  <c r="S243" i="4"/>
  <c r="I255" i="4"/>
  <c r="V245" i="4"/>
  <c r="V223" i="4"/>
  <c r="D222" i="1"/>
  <c r="L223" i="1"/>
  <c r="R219" i="1"/>
  <c r="R320" i="1"/>
  <c r="R304" i="1"/>
  <c r="R216" i="1"/>
  <c r="R213" i="1"/>
  <c r="R223" i="1"/>
  <c r="R220" i="1"/>
  <c r="R217" i="1"/>
  <c r="R214" i="1"/>
  <c r="O54" i="2"/>
  <c r="O5" i="2" s="1"/>
  <c r="O5" i="3" s="1"/>
  <c r="O6" i="3" s="1"/>
  <c r="O13" i="3" s="1"/>
  <c r="O7" i="3" s="1"/>
  <c r="O11" i="3" s="1"/>
  <c r="X70" i="2"/>
  <c r="X12" i="2" s="1"/>
  <c r="X12" i="3" s="1"/>
  <c r="L70" i="2"/>
  <c r="L12" i="2" s="1"/>
  <c r="L12" i="3" s="1"/>
  <c r="AG48" i="4"/>
  <c r="AJ38" i="4" s="1"/>
  <c r="U64" i="4"/>
  <c r="U12" i="4" s="1"/>
  <c r="BC57" i="4"/>
  <c r="BA57" i="4"/>
  <c r="AW57" i="4"/>
  <c r="AU96" i="4"/>
  <c r="T223" i="4"/>
  <c r="T243" i="4"/>
  <c r="R49" i="5"/>
  <c r="R5" i="5" s="1"/>
  <c r="R6" i="5" s="1"/>
  <c r="R13" i="5" s="1"/>
  <c r="X149" i="5"/>
  <c r="W148" i="2"/>
  <c r="C80" i="4"/>
  <c r="O213" i="1"/>
  <c r="K217" i="1"/>
  <c r="F217" i="1" s="1"/>
  <c r="R218" i="1"/>
  <c r="E222" i="1"/>
  <c r="M223" i="1"/>
  <c r="S320" i="1"/>
  <c r="S304" i="1"/>
  <c r="S216" i="1"/>
  <c r="S213" i="1"/>
  <c r="S223" i="1"/>
  <c r="S220" i="1"/>
  <c r="S217" i="1"/>
  <c r="S214" i="1"/>
  <c r="P54" i="2"/>
  <c r="P5" i="2" s="1"/>
  <c r="P5" i="3" s="1"/>
  <c r="P6" i="3" s="1"/>
  <c r="P13" i="3" s="1"/>
  <c r="P7" i="3" s="1"/>
  <c r="P11" i="3" s="1"/>
  <c r="Y70" i="2"/>
  <c r="Y12" i="2" s="1"/>
  <c r="Y12" i="3" s="1"/>
  <c r="M70" i="2"/>
  <c r="M12" i="2" s="1"/>
  <c r="M12" i="3" s="1"/>
  <c r="AO117" i="2"/>
  <c r="AF117" i="2"/>
  <c r="Q64" i="4"/>
  <c r="Q12" i="4" s="1"/>
  <c r="U223" i="4"/>
  <c r="I54" i="2"/>
  <c r="I5" i="2" s="1"/>
  <c r="I5" i="3" s="1"/>
  <c r="L217" i="1"/>
  <c r="G217" i="1" s="1"/>
  <c r="K221" i="1"/>
  <c r="F221" i="1" s="1"/>
  <c r="T213" i="1"/>
  <c r="T223" i="1"/>
  <c r="T220" i="1"/>
  <c r="T217" i="1"/>
  <c r="T214" i="1"/>
  <c r="K256" i="1"/>
  <c r="Q54" i="2"/>
  <c r="Q5" i="2" s="1"/>
  <c r="Q5" i="3" s="1"/>
  <c r="D70" i="2"/>
  <c r="D12" i="2" s="1"/>
  <c r="D12" i="3" s="1"/>
  <c r="D7" i="3" s="1"/>
  <c r="D11" i="3" s="1"/>
  <c r="Z70" i="2"/>
  <c r="Z12" i="2" s="1"/>
  <c r="Z12" i="3" s="1"/>
  <c r="J163" i="2"/>
  <c r="J64" i="4"/>
  <c r="J12" i="4" s="1"/>
  <c r="AF64" i="4"/>
  <c r="AF12" i="4" s="1"/>
  <c r="X20" i="4"/>
  <c r="BB15" i="5"/>
  <c r="BB7" i="5"/>
  <c r="BB11" i="5" s="1"/>
  <c r="H49" i="5"/>
  <c r="H5" i="5" s="1"/>
  <c r="AD49" i="5"/>
  <c r="AA3" i="4"/>
  <c r="AY204" i="5"/>
  <c r="AY207" i="5"/>
  <c r="AY197" i="5"/>
  <c r="AY200" i="5"/>
  <c r="AY201" i="5"/>
  <c r="AY199" i="5"/>
  <c r="AY206" i="5"/>
  <c r="AY203" i="5"/>
  <c r="AY205" i="5"/>
  <c r="AY198" i="5"/>
  <c r="AY202" i="5"/>
  <c r="D213" i="1"/>
  <c r="O212" i="1"/>
  <c r="E216" i="1"/>
  <c r="M217" i="1"/>
  <c r="H217" i="1" s="1"/>
  <c r="T218" i="1"/>
  <c r="L221" i="1"/>
  <c r="U220" i="1"/>
  <c r="U214" i="1"/>
  <c r="L256" i="1"/>
  <c r="R54" i="2"/>
  <c r="R5" i="2" s="1"/>
  <c r="R5" i="3" s="1"/>
  <c r="E70" i="2"/>
  <c r="E12" i="2" s="1"/>
  <c r="E12" i="3" s="1"/>
  <c r="AA70" i="2"/>
  <c r="AA12" i="2" s="1"/>
  <c r="AA12" i="3" s="1"/>
  <c r="AR101" i="2"/>
  <c r="K163" i="2"/>
  <c r="K64" i="4"/>
  <c r="K12" i="4" s="1"/>
  <c r="AG64" i="4"/>
  <c r="AG12" i="4" s="1"/>
  <c r="S64" i="4"/>
  <c r="S12" i="4" s="1"/>
  <c r="I22" i="5"/>
  <c r="I70" i="5" s="1"/>
  <c r="I150" i="5" s="1"/>
  <c r="AB71" i="5"/>
  <c r="AB151" i="5" s="1"/>
  <c r="AX97" i="1"/>
  <c r="N217" i="1"/>
  <c r="M221" i="1"/>
  <c r="H221" i="1" s="1"/>
  <c r="V223" i="1"/>
  <c r="V217" i="1"/>
  <c r="V256" i="1"/>
  <c r="M256" i="1"/>
  <c r="S54" i="2"/>
  <c r="S5" i="2" s="1"/>
  <c r="S5" i="3" s="1"/>
  <c r="S6" i="3" s="1"/>
  <c r="S13" i="3" s="1"/>
  <c r="S7" i="3" s="1"/>
  <c r="S11" i="3" s="1"/>
  <c r="F70" i="2"/>
  <c r="F12" i="2" s="1"/>
  <c r="F12" i="3" s="1"/>
  <c r="AB70" i="2"/>
  <c r="AB12" i="2" s="1"/>
  <c r="AB12" i="3" s="1"/>
  <c r="AS101" i="2"/>
  <c r="AR117" i="2"/>
  <c r="I6" i="3"/>
  <c r="I13" i="3" s="1"/>
  <c r="I7" i="3" s="1"/>
  <c r="I11" i="3" s="1"/>
  <c r="E6" i="3"/>
  <c r="E13" i="3" s="1"/>
  <c r="E7" i="3" s="1"/>
  <c r="E11" i="3" s="1"/>
  <c r="L64" i="4"/>
  <c r="L12" i="4" s="1"/>
  <c r="AH64" i="4"/>
  <c r="AH12" i="4" s="1"/>
  <c r="T64" i="4"/>
  <c r="T12" i="4" s="1"/>
  <c r="AY52" i="4"/>
  <c r="AY59" i="4"/>
  <c r="AY96" i="4"/>
  <c r="O217" i="1"/>
  <c r="V218" i="1"/>
  <c r="N221" i="1"/>
  <c r="N256" i="1"/>
  <c r="T54" i="2"/>
  <c r="T5" i="2" s="1"/>
  <c r="T5" i="3" s="1"/>
  <c r="T6" i="3" s="1"/>
  <c r="T13" i="3" s="1"/>
  <c r="G70" i="2"/>
  <c r="G12" i="2" s="1"/>
  <c r="G12" i="3" s="1"/>
  <c r="AC70" i="2"/>
  <c r="AC12" i="2" s="1"/>
  <c r="AC12" i="3" s="1"/>
  <c r="F6" i="3"/>
  <c r="F13" i="3" s="1"/>
  <c r="E48" i="4"/>
  <c r="E5" i="4" s="1"/>
  <c r="AA48" i="4"/>
  <c r="AA5" i="4" s="1"/>
  <c r="M48" i="4"/>
  <c r="M5" i="4" s="1"/>
  <c r="M64" i="4"/>
  <c r="M12" i="4" s="1"/>
  <c r="AA271" i="4"/>
  <c r="AA20" i="4"/>
  <c r="BE15" i="5"/>
  <c r="BE7" i="5"/>
  <c r="BE11" i="5" s="1"/>
  <c r="J304" i="1"/>
  <c r="AJ68" i="2"/>
  <c r="AJ58" i="2"/>
  <c r="AU137" i="2"/>
  <c r="AU101" i="2"/>
  <c r="AP140" i="2"/>
  <c r="AG141" i="2"/>
  <c r="AG148" i="2" s="1"/>
  <c r="BC141" i="2"/>
  <c r="AK143" i="2"/>
  <c r="BG143" i="2"/>
  <c r="AX144" i="2"/>
  <c r="AS117" i="2"/>
  <c r="F151" i="2"/>
  <c r="F163" i="2" s="1"/>
  <c r="F148" i="2"/>
  <c r="AB148" i="2"/>
  <c r="W245" i="4"/>
  <c r="W22" i="4" s="1"/>
  <c r="W198" i="4" s="1"/>
  <c r="W223" i="4"/>
  <c r="H29" i="4"/>
  <c r="H205" i="4" s="1"/>
  <c r="I26" i="4"/>
  <c r="I202" i="4" s="1"/>
  <c r="AI15" i="5"/>
  <c r="AI7" i="5"/>
  <c r="AI11" i="5" s="1"/>
  <c r="E212" i="1"/>
  <c r="AA212" i="1"/>
  <c r="W256" i="1"/>
  <c r="AI136" i="2"/>
  <c r="BE136" i="2"/>
  <c r="AV137" i="2"/>
  <c r="AQ140" i="2"/>
  <c r="AH141" i="2"/>
  <c r="BD141" i="2"/>
  <c r="AL143" i="2"/>
  <c r="BH143" i="2"/>
  <c r="AY144" i="2"/>
  <c r="AT147" i="2"/>
  <c r="G151" i="2"/>
  <c r="G163" i="2" s="1"/>
  <c r="G148" i="2"/>
  <c r="AC148" i="2"/>
  <c r="G64" i="4"/>
  <c r="G12" i="4" s="1"/>
  <c r="X245" i="4"/>
  <c r="X22" i="4" s="1"/>
  <c r="X198" i="4" s="1"/>
  <c r="X223" i="4"/>
  <c r="I29" i="4"/>
  <c r="I205" i="4" s="1"/>
  <c r="P28" i="4"/>
  <c r="P204" i="4" s="1"/>
  <c r="AU7" i="5"/>
  <c r="AU11" i="5" s="1"/>
  <c r="AU15" i="5"/>
  <c r="AJ7" i="5"/>
  <c r="AJ11" i="5" s="1"/>
  <c r="AJ15" i="5"/>
  <c r="BF7" i="5"/>
  <c r="BF11" i="5" s="1"/>
  <c r="BF15" i="5"/>
  <c r="AD12" i="6"/>
  <c r="E215" i="1"/>
  <c r="AA215" i="1"/>
  <c r="X256" i="1"/>
  <c r="AJ136" i="2"/>
  <c r="BF136" i="2"/>
  <c r="AW137" i="2"/>
  <c r="AW101" i="2"/>
  <c r="AE139" i="2"/>
  <c r="BA139" i="2"/>
  <c r="AR140" i="2"/>
  <c r="AD144" i="2"/>
  <c r="AZ144" i="2"/>
  <c r="AU147" i="2"/>
  <c r="AU117" i="2"/>
  <c r="M96" i="4"/>
  <c r="AI96" i="4"/>
  <c r="BE96" i="4"/>
  <c r="Y245" i="4"/>
  <c r="Y223" i="4"/>
  <c r="J29" i="4"/>
  <c r="J205" i="4" s="1"/>
  <c r="W32" i="5"/>
  <c r="AA218" i="1"/>
  <c r="C256" i="1"/>
  <c r="Y256" i="1"/>
  <c r="AK136" i="2"/>
  <c r="BG136" i="2"/>
  <c r="AX137" i="2"/>
  <c r="AF139" i="2"/>
  <c r="AF148" i="2" s="1"/>
  <c r="BB139" i="2"/>
  <c r="AS140" i="2"/>
  <c r="AN143" i="2"/>
  <c r="AE144" i="2"/>
  <c r="BA144" i="2"/>
  <c r="AV147" i="2"/>
  <c r="AV117" i="2"/>
  <c r="I151" i="2"/>
  <c r="I163" i="2" s="1"/>
  <c r="I148" i="2"/>
  <c r="Y196" i="4"/>
  <c r="C64" i="4"/>
  <c r="C12" i="4" s="1"/>
  <c r="N96" i="4"/>
  <c r="AJ96" i="4"/>
  <c r="BF96" i="4"/>
  <c r="V96" i="4"/>
  <c r="AF27" i="4"/>
  <c r="AF203" i="4" s="1"/>
  <c r="Z69" i="5"/>
  <c r="Z32" i="5"/>
  <c r="AL136" i="2"/>
  <c r="BH136" i="2"/>
  <c r="AT140" i="2"/>
  <c r="AO143" i="2"/>
  <c r="AF144" i="2"/>
  <c r="BB144" i="2"/>
  <c r="AJ146" i="2"/>
  <c r="BF146" i="2"/>
  <c r="AW147" i="2"/>
  <c r="J148" i="2"/>
  <c r="Z196" i="4"/>
  <c r="O96" i="4"/>
  <c r="AK96" i="4"/>
  <c r="BG96" i="4"/>
  <c r="W96" i="4"/>
  <c r="AA245" i="4"/>
  <c r="AA22" i="4" s="1"/>
  <c r="AA198" i="4" s="1"/>
  <c r="AA223" i="4"/>
  <c r="AX15" i="5"/>
  <c r="AX7" i="5"/>
  <c r="AX11" i="5" s="1"/>
  <c r="AP11" i="5"/>
  <c r="W214" i="1"/>
  <c r="H215" i="1"/>
  <c r="AD215" i="1"/>
  <c r="E256" i="1"/>
  <c r="AA256" i="1"/>
  <c r="AM148" i="2"/>
  <c r="AX117" i="2"/>
  <c r="K148" i="2"/>
  <c r="T48" i="4"/>
  <c r="T5" i="4" s="1"/>
  <c r="E64" i="4"/>
  <c r="E12" i="4" s="1"/>
  <c r="P96" i="4"/>
  <c r="AL96" i="4"/>
  <c r="BH96" i="4"/>
  <c r="X96" i="4"/>
  <c r="AN7" i="5"/>
  <c r="AN11" i="5" s="1"/>
  <c r="AN15" i="5"/>
  <c r="AB12" i="5"/>
  <c r="AB7" i="5" s="1"/>
  <c r="AB11" i="5" s="1"/>
  <c r="BB57" i="5"/>
  <c r="BB56" i="5"/>
  <c r="BB55" i="5"/>
  <c r="BB54" i="5"/>
  <c r="BB59" i="5"/>
  <c r="AJ41" i="6"/>
  <c r="K54" i="2"/>
  <c r="K5" i="2" s="1"/>
  <c r="K5" i="3" s="1"/>
  <c r="K6" i="3" s="1"/>
  <c r="K13" i="3" s="1"/>
  <c r="K7" i="3" s="1"/>
  <c r="K11" i="3" s="1"/>
  <c r="AG54" i="2"/>
  <c r="AN136" i="2"/>
  <c r="AI139" i="2"/>
  <c r="BE139" i="2"/>
  <c r="AV140" i="2"/>
  <c r="AD142" i="2"/>
  <c r="AZ142" i="2"/>
  <c r="AQ143" i="2"/>
  <c r="AY147" i="2"/>
  <c r="AY117" i="2"/>
  <c r="AP117" i="2"/>
  <c r="L148" i="2"/>
  <c r="U48" i="4"/>
  <c r="U5" i="4" s="1"/>
  <c r="Q96" i="4"/>
  <c r="AM96" i="4"/>
  <c r="Y96" i="4"/>
  <c r="X217" i="1"/>
  <c r="W220" i="1"/>
  <c r="AJ64" i="2"/>
  <c r="AO136" i="2"/>
  <c r="AO101" i="2"/>
  <c r="AJ139" i="2"/>
  <c r="BF139" i="2"/>
  <c r="AW140" i="2"/>
  <c r="AE142" i="2"/>
  <c r="BA142" i="2"/>
  <c r="AR143" i="2"/>
  <c r="AM146" i="2"/>
  <c r="AD147" i="2"/>
  <c r="AZ147" i="2"/>
  <c r="AD117" i="2"/>
  <c r="AZ117" i="2"/>
  <c r="M148" i="2"/>
  <c r="C6" i="4"/>
  <c r="C13" i="4" s="1"/>
  <c r="C7" i="4" s="1"/>
  <c r="C11" i="4" s="1"/>
  <c r="V48" i="4"/>
  <c r="V5" i="4" s="1"/>
  <c r="Y48" i="4"/>
  <c r="Y5" i="4" s="1"/>
  <c r="AN54" i="4"/>
  <c r="AN62" i="4"/>
  <c r="AN52" i="4"/>
  <c r="R96" i="4"/>
  <c r="AN96" i="4"/>
  <c r="Z96" i="4"/>
  <c r="M223" i="4"/>
  <c r="M243" i="4"/>
  <c r="K24" i="4"/>
  <c r="K200" i="4" s="1"/>
  <c r="R250" i="4"/>
  <c r="R27" i="4" s="1"/>
  <c r="R203" i="4" s="1"/>
  <c r="R248" i="4"/>
  <c r="R245" i="4"/>
  <c r="C217" i="1"/>
  <c r="Y217" i="1"/>
  <c r="J218" i="1"/>
  <c r="E218" i="1" s="1"/>
  <c r="X220" i="1"/>
  <c r="H256" i="1"/>
  <c r="AD256" i="1"/>
  <c r="AJ65" i="2"/>
  <c r="N148" i="2"/>
  <c r="W48" i="4"/>
  <c r="W5" i="4" s="1"/>
  <c r="D48" i="4"/>
  <c r="D5" i="4" s="1"/>
  <c r="Z48" i="4"/>
  <c r="Z5" i="4" s="1"/>
  <c r="D64" i="4"/>
  <c r="D12" i="4" s="1"/>
  <c r="AN63" i="4"/>
  <c r="S96" i="4"/>
  <c r="AO96" i="4"/>
  <c r="AA96" i="4"/>
  <c r="N223" i="4"/>
  <c r="AG327" i="4"/>
  <c r="S250" i="4"/>
  <c r="S252" i="4"/>
  <c r="S29" i="4" s="1"/>
  <c r="S205" i="4" s="1"/>
  <c r="S248" i="4"/>
  <c r="S25" i="4" s="1"/>
  <c r="S201" i="4" s="1"/>
  <c r="U149" i="5"/>
  <c r="X223" i="1"/>
  <c r="W4" i="3"/>
  <c r="W6" i="3" s="1"/>
  <c r="W14" i="2"/>
  <c r="W38" i="2"/>
  <c r="N54" i="2"/>
  <c r="N5" i="2" s="1"/>
  <c r="N5" i="3" s="1"/>
  <c r="N6" i="3" s="1"/>
  <c r="N13" i="3" s="1"/>
  <c r="N7" i="3" s="1"/>
  <c r="N11" i="3" s="1"/>
  <c r="U70" i="2"/>
  <c r="U12" i="2" s="1"/>
  <c r="U12" i="3" s="1"/>
  <c r="O148" i="2"/>
  <c r="X48" i="4"/>
  <c r="X5" i="4" s="1"/>
  <c r="T96" i="4"/>
  <c r="AB96" i="4"/>
  <c r="O223" i="4"/>
  <c r="V244" i="4"/>
  <c r="V21" i="4" s="1"/>
  <c r="V197" i="4" s="1"/>
  <c r="M24" i="4"/>
  <c r="M200" i="4" s="1"/>
  <c r="T271" i="4"/>
  <c r="H271" i="4"/>
  <c r="V259" i="4"/>
  <c r="V269" i="4"/>
  <c r="V262" i="4"/>
  <c r="V260" i="4"/>
  <c r="V265" i="4"/>
  <c r="V266" i="4"/>
  <c r="V261" i="4"/>
  <c r="V268" i="4"/>
  <c r="V263" i="4"/>
  <c r="V270" i="4"/>
  <c r="V264" i="4"/>
  <c r="T163" i="2"/>
  <c r="Q6" i="3"/>
  <c r="Q13" i="3" s="1"/>
  <c r="Q7" i="3" s="1"/>
  <c r="Q11" i="3" s="1"/>
  <c r="C149" i="4"/>
  <c r="C160" i="4" s="1"/>
  <c r="AB21" i="4"/>
  <c r="AB197" i="4" s="1"/>
  <c r="I22" i="4"/>
  <c r="I198" i="4" s="1"/>
  <c r="AH327" i="4"/>
  <c r="T250" i="4"/>
  <c r="T27" i="4" s="1"/>
  <c r="T203" i="4" s="1"/>
  <c r="T244" i="4"/>
  <c r="T21" i="4" s="1"/>
  <c r="T197" i="4" s="1"/>
  <c r="R6" i="3"/>
  <c r="R13" i="3" s="1"/>
  <c r="R7" i="3" s="1"/>
  <c r="I96" i="4"/>
  <c r="AE96" i="4"/>
  <c r="AF22" i="4"/>
  <c r="AF198" i="4" s="1"/>
  <c r="R247" i="4"/>
  <c r="U31" i="4"/>
  <c r="U207" i="4" s="1"/>
  <c r="U14" i="4" s="1"/>
  <c r="U244" i="4"/>
  <c r="U249" i="4"/>
  <c r="U26" i="4" s="1"/>
  <c r="U202" i="4" s="1"/>
  <c r="AO11" i="5"/>
  <c r="AB201" i="5"/>
  <c r="AB74" i="5" s="1"/>
  <c r="AB154" i="5" s="1"/>
  <c r="AB204" i="5"/>
  <c r="AB77" i="5" s="1"/>
  <c r="AB157" i="5" s="1"/>
  <c r="AB207" i="5"/>
  <c r="AB197" i="5"/>
  <c r="AB206" i="5"/>
  <c r="AB202" i="5"/>
  <c r="AB75" i="5" s="1"/>
  <c r="AB155" i="5" s="1"/>
  <c r="AB200" i="5"/>
  <c r="AB199" i="5"/>
  <c r="AB72" i="5" s="1"/>
  <c r="AB152" i="5" s="1"/>
  <c r="AB205" i="5"/>
  <c r="AB78" i="5" s="1"/>
  <c r="AB158" i="5" s="1"/>
  <c r="AB203" i="5"/>
  <c r="AX201" i="5"/>
  <c r="AX204" i="5"/>
  <c r="AX207" i="5"/>
  <c r="AX197" i="5"/>
  <c r="AX206" i="5"/>
  <c r="AX199" i="5"/>
  <c r="AX202" i="5"/>
  <c r="AX205" i="5"/>
  <c r="AX200" i="5"/>
  <c r="AX198" i="5"/>
  <c r="AX203" i="5"/>
  <c r="AO59" i="4"/>
  <c r="AO62" i="4"/>
  <c r="AO57" i="4"/>
  <c r="AO55" i="4"/>
  <c r="D223" i="4"/>
  <c r="Z255" i="4"/>
  <c r="Z239" i="4" s="1"/>
  <c r="L22" i="4"/>
  <c r="L198" i="4" s="1"/>
  <c r="AF29" i="4"/>
  <c r="AF205" i="4" s="1"/>
  <c r="W254" i="4"/>
  <c r="W244" i="4"/>
  <c r="W21" i="4" s="1"/>
  <c r="W197" i="4" s="1"/>
  <c r="AQ11" i="5"/>
  <c r="AD207" i="5"/>
  <c r="AD80" i="5" s="1"/>
  <c r="AD160" i="5" s="1"/>
  <c r="AD200" i="5"/>
  <c r="AD203" i="5"/>
  <c r="AD204" i="5"/>
  <c r="AD77" i="5" s="1"/>
  <c r="AD157" i="5" s="1"/>
  <c r="AD202" i="5"/>
  <c r="AD75" i="5" s="1"/>
  <c r="AD155" i="5" s="1"/>
  <c r="AD197" i="5"/>
  <c r="AD205" i="5"/>
  <c r="AD199" i="5"/>
  <c r="AD72" i="5" s="1"/>
  <c r="AD152" i="5" s="1"/>
  <c r="AE69" i="5"/>
  <c r="AD198" i="5"/>
  <c r="AD71" i="5" s="1"/>
  <c r="AD151" i="5" s="1"/>
  <c r="AD201" i="5"/>
  <c r="AD74" i="5" s="1"/>
  <c r="AD154" i="5" s="1"/>
  <c r="AD206" i="5"/>
  <c r="AD79" i="5" s="1"/>
  <c r="AD159" i="5" s="1"/>
  <c r="AZ207" i="5"/>
  <c r="AZ200" i="5"/>
  <c r="AZ203" i="5"/>
  <c r="AZ201" i="5"/>
  <c r="AZ199" i="5"/>
  <c r="AZ206" i="5"/>
  <c r="AZ197" i="5"/>
  <c r="AZ205" i="5"/>
  <c r="AZ204" i="5"/>
  <c r="AZ198" i="5"/>
  <c r="AZ202" i="5"/>
  <c r="U6" i="3"/>
  <c r="U13" i="3" s="1"/>
  <c r="U7" i="3" s="1"/>
  <c r="U11" i="3" s="1"/>
  <c r="Q8" i="3"/>
  <c r="BD62" i="4"/>
  <c r="AP60" i="4"/>
  <c r="O27" i="4"/>
  <c r="O203" i="4" s="1"/>
  <c r="R253" i="4"/>
  <c r="R30" i="4" s="1"/>
  <c r="R206" i="4" s="1"/>
  <c r="AC271" i="4"/>
  <c r="M72" i="5"/>
  <c r="M152" i="5" s="1"/>
  <c r="M65" i="5"/>
  <c r="M12" i="5" s="1"/>
  <c r="AE78" i="6"/>
  <c r="AE174" i="6" s="1"/>
  <c r="V6" i="3"/>
  <c r="V13" i="3" s="1"/>
  <c r="V7" i="3" s="1"/>
  <c r="V11" i="3" s="1"/>
  <c r="R8" i="3"/>
  <c r="W8" i="4"/>
  <c r="AS8" i="4"/>
  <c r="AZ63" i="4"/>
  <c r="AX63" i="4"/>
  <c r="AQ52" i="4"/>
  <c r="AQ57" i="4"/>
  <c r="V247" i="4"/>
  <c r="V24" i="4" s="1"/>
  <c r="V200" i="4" s="1"/>
  <c r="S253" i="4"/>
  <c r="K255" i="4"/>
  <c r="AD271" i="4"/>
  <c r="P6" i="5"/>
  <c r="P13" i="5" s="1"/>
  <c r="T74" i="5"/>
  <c r="T154" i="5" s="1"/>
  <c r="J197" i="5"/>
  <c r="J200" i="5"/>
  <c r="J73" i="5" s="1"/>
  <c r="J153" i="5" s="1"/>
  <c r="J203" i="5"/>
  <c r="J76" i="5" s="1"/>
  <c r="J156" i="5" s="1"/>
  <c r="J206" i="5"/>
  <c r="J79" i="5" s="1"/>
  <c r="J159" i="5" s="1"/>
  <c r="J207" i="5"/>
  <c r="J204" i="5"/>
  <c r="J77" i="5" s="1"/>
  <c r="J157" i="5" s="1"/>
  <c r="J201" i="5"/>
  <c r="J74" i="5" s="1"/>
  <c r="J154" i="5" s="1"/>
  <c r="J198" i="5"/>
  <c r="J71" i="5" s="1"/>
  <c r="J151" i="5" s="1"/>
  <c r="J199" i="5"/>
  <c r="J205" i="5"/>
  <c r="J202" i="5"/>
  <c r="AF197" i="5"/>
  <c r="AF200" i="5"/>
  <c r="AF203" i="5"/>
  <c r="AF206" i="5"/>
  <c r="AF204" i="5"/>
  <c r="AF202" i="5"/>
  <c r="AF75" i="5" s="1"/>
  <c r="AF155" i="5" s="1"/>
  <c r="AF205" i="5"/>
  <c r="AF78" i="5" s="1"/>
  <c r="AF158" i="5" s="1"/>
  <c r="AF201" i="5"/>
  <c r="AF74" i="5" s="1"/>
  <c r="AF154" i="5" s="1"/>
  <c r="AF198" i="5"/>
  <c r="AG69" i="5"/>
  <c r="AG149" i="5" s="1"/>
  <c r="AF207" i="5"/>
  <c r="AF199" i="5"/>
  <c r="AF72" i="5" s="1"/>
  <c r="AF152" i="5" s="1"/>
  <c r="BB197" i="5"/>
  <c r="BB200" i="5"/>
  <c r="BB203" i="5"/>
  <c r="BB206" i="5"/>
  <c r="BB201" i="5"/>
  <c r="BB199" i="5"/>
  <c r="BB204" i="5"/>
  <c r="BB202" i="5"/>
  <c r="BB207" i="5"/>
  <c r="BB205" i="5"/>
  <c r="BB198" i="5"/>
  <c r="X8" i="4"/>
  <c r="AT8" i="4"/>
  <c r="AR62" i="4"/>
  <c r="AR57" i="4"/>
  <c r="D31" i="4"/>
  <c r="D207" i="4" s="1"/>
  <c r="D14" i="4" s="1"/>
  <c r="L20" i="4"/>
  <c r="L255" i="4"/>
  <c r="AT11" i="5"/>
  <c r="Y65" i="5"/>
  <c r="AP61" i="5" s="1"/>
  <c r="C8" i="4"/>
  <c r="Y8" i="4"/>
  <c r="AU8" i="4"/>
  <c r="C15" i="4"/>
  <c r="U30" i="4"/>
  <c r="U206" i="4" s="1"/>
  <c r="E31" i="4"/>
  <c r="E207" i="4" s="1"/>
  <c r="E14" i="4" s="1"/>
  <c r="G24" i="4"/>
  <c r="G200" i="4" s="1"/>
  <c r="Z65" i="5"/>
  <c r="BC63" i="5" s="1"/>
  <c r="AN97" i="5"/>
  <c r="BD97" i="5"/>
  <c r="AJ97" i="5"/>
  <c r="AZ97" i="5"/>
  <c r="F64" i="4"/>
  <c r="F12" i="4" s="1"/>
  <c r="AB64" i="4"/>
  <c r="AB12" i="4" s="1"/>
  <c r="H96" i="4"/>
  <c r="AD96" i="4"/>
  <c r="V253" i="4"/>
  <c r="V30" i="4" s="1"/>
  <c r="V206" i="4" s="1"/>
  <c r="H24" i="4"/>
  <c r="H200" i="4" s="1"/>
  <c r="T248" i="4"/>
  <c r="T25" i="4" s="1"/>
  <c r="T201" i="4" s="1"/>
  <c r="L29" i="4"/>
  <c r="L205" i="4" s="1"/>
  <c r="N255" i="4"/>
  <c r="N239" i="4" s="1"/>
  <c r="E65" i="5"/>
  <c r="E12" i="5" s="1"/>
  <c r="AA65" i="5"/>
  <c r="AR53" i="5"/>
  <c r="AR56" i="5"/>
  <c r="E8" i="4"/>
  <c r="AA8" i="4"/>
  <c r="AW8" i="4"/>
  <c r="C48" i="4"/>
  <c r="C5" i="4" s="1"/>
  <c r="AI63" i="4"/>
  <c r="AU55" i="4"/>
  <c r="AU63" i="4"/>
  <c r="AU53" i="4"/>
  <c r="AU58" i="4"/>
  <c r="J243" i="4"/>
  <c r="J223" i="4"/>
  <c r="AF243" i="4"/>
  <c r="AF223" i="4"/>
  <c r="V246" i="4"/>
  <c r="W253" i="4"/>
  <c r="W30" i="4" s="1"/>
  <c r="W206" i="4" s="1"/>
  <c r="U248" i="4"/>
  <c r="O255" i="4"/>
  <c r="O239" i="4" s="1"/>
  <c r="I196" i="4"/>
  <c r="R48" i="4"/>
  <c r="R5" i="4" s="1"/>
  <c r="H64" i="4"/>
  <c r="H12" i="4" s="1"/>
  <c r="AD64" i="4"/>
  <c r="AD12" i="4" s="1"/>
  <c r="AV53" i="4"/>
  <c r="AV61" i="4"/>
  <c r="J96" i="4"/>
  <c r="AF96" i="4"/>
  <c r="BB96" i="4"/>
  <c r="K223" i="4"/>
  <c r="W246" i="4"/>
  <c r="X253" i="4"/>
  <c r="X30" i="4" s="1"/>
  <c r="X206" i="4" s="1"/>
  <c r="J24" i="4"/>
  <c r="J200" i="4" s="1"/>
  <c r="X248" i="4"/>
  <c r="X25" i="4" s="1"/>
  <c r="X201" i="4" s="1"/>
  <c r="G65" i="5"/>
  <c r="G12" i="5" s="1"/>
  <c r="AC65" i="5"/>
  <c r="I64" i="4"/>
  <c r="I12" i="4" s="1"/>
  <c r="BH52" i="4"/>
  <c r="AL52" i="4"/>
  <c r="AE64" i="4"/>
  <c r="BG60" i="4" s="1"/>
  <c r="BG52" i="4"/>
  <c r="AK52" i="4"/>
  <c r="K96" i="4"/>
  <c r="AG96" i="4"/>
  <c r="BC96" i="4"/>
  <c r="L223" i="4"/>
  <c r="L24" i="4"/>
  <c r="L200" i="4" s="1"/>
  <c r="V6" i="5"/>
  <c r="V13" i="5" s="1"/>
  <c r="BA7" i="5"/>
  <c r="BA11" i="5" s="1"/>
  <c r="BA15" i="5"/>
  <c r="H65" i="5"/>
  <c r="H12" i="5" s="1"/>
  <c r="AT53" i="5"/>
  <c r="AS53" i="5"/>
  <c r="AD65" i="5"/>
  <c r="BD59" i="5" s="1"/>
  <c r="BF53" i="5"/>
  <c r="AR59" i="5"/>
  <c r="AZ96" i="4"/>
  <c r="D246" i="4"/>
  <c r="D23" i="4" s="1"/>
  <c r="D199" i="4" s="1"/>
  <c r="S249" i="4"/>
  <c r="S26" i="4" s="1"/>
  <c r="S202" i="4" s="1"/>
  <c r="R263" i="4"/>
  <c r="J260" i="4"/>
  <c r="J21" i="4" s="1"/>
  <c r="J197" i="4" s="1"/>
  <c r="J265" i="4"/>
  <c r="J26" i="4" s="1"/>
  <c r="J202" i="4" s="1"/>
  <c r="J263" i="4"/>
  <c r="J268" i="4"/>
  <c r="J266" i="4"/>
  <c r="J27" i="4" s="1"/>
  <c r="J203" i="4" s="1"/>
  <c r="J269" i="4"/>
  <c r="J30" i="4" s="1"/>
  <c r="J206" i="4" s="1"/>
  <c r="J264" i="4"/>
  <c r="J25" i="4" s="1"/>
  <c r="J201" i="4" s="1"/>
  <c r="J259" i="4"/>
  <c r="J270" i="4"/>
  <c r="J31" i="4" s="1"/>
  <c r="J207" i="4" s="1"/>
  <c r="J14" i="4" s="1"/>
  <c r="AF260" i="4"/>
  <c r="AF21" i="4" s="1"/>
  <c r="AF197" i="4" s="1"/>
  <c r="AF265" i="4"/>
  <c r="AF26" i="4" s="1"/>
  <c r="AF202" i="4" s="1"/>
  <c r="AF263" i="4"/>
  <c r="AF24" i="4" s="1"/>
  <c r="AF200" i="4" s="1"/>
  <c r="AF268" i="4"/>
  <c r="AF266" i="4"/>
  <c r="AF264" i="4"/>
  <c r="AF25" i="4" s="1"/>
  <c r="AF201" i="4" s="1"/>
  <c r="AF269" i="4"/>
  <c r="AF30" i="4" s="1"/>
  <c r="AF206" i="4" s="1"/>
  <c r="AF259" i="4"/>
  <c r="L65" i="5"/>
  <c r="L12" i="5" s="1"/>
  <c r="AP54" i="5"/>
  <c r="AP59" i="5"/>
  <c r="AO97" i="5"/>
  <c r="AW97" i="5"/>
  <c r="BE97" i="5"/>
  <c r="X79" i="5"/>
  <c r="X159" i="5" s="1"/>
  <c r="AH266" i="5"/>
  <c r="BA96" i="4"/>
  <c r="V243" i="4"/>
  <c r="R244" i="4"/>
  <c r="R21" i="4" s="1"/>
  <c r="R197" i="4" s="1"/>
  <c r="D247" i="4"/>
  <c r="D24" i="4" s="1"/>
  <c r="D200" i="4" s="1"/>
  <c r="Z247" i="4"/>
  <c r="Z24" i="4" s="1"/>
  <c r="Z200" i="4" s="1"/>
  <c r="V248" i="4"/>
  <c r="V25" i="4" s="1"/>
  <c r="V201" i="4" s="1"/>
  <c r="K265" i="4"/>
  <c r="K26" i="4" s="1"/>
  <c r="K202" i="4" s="1"/>
  <c r="K270" i="4"/>
  <c r="K31" i="4" s="1"/>
  <c r="K207" i="4" s="1"/>
  <c r="K14" i="4" s="1"/>
  <c r="K263" i="4"/>
  <c r="K268" i="4"/>
  <c r="K29" i="4" s="1"/>
  <c r="K205" i="4" s="1"/>
  <c r="K269" i="4"/>
  <c r="K30" i="4" s="1"/>
  <c r="K206" i="4" s="1"/>
  <c r="K264" i="4"/>
  <c r="K259" i="4"/>
  <c r="K260" i="4"/>
  <c r="K21" i="4" s="1"/>
  <c r="K197" i="4" s="1"/>
  <c r="K266" i="4"/>
  <c r="K27" i="4" s="1"/>
  <c r="K203" i="4" s="1"/>
  <c r="K261" i="4"/>
  <c r="K22" i="4" s="1"/>
  <c r="K198" i="4" s="1"/>
  <c r="BD7" i="5"/>
  <c r="BD11" i="5" s="1"/>
  <c r="BD15" i="5"/>
  <c r="BC15" i="5"/>
  <c r="BC7" i="5"/>
  <c r="BC11" i="5" s="1"/>
  <c r="F97" i="5"/>
  <c r="V80" i="5"/>
  <c r="V160" i="5" s="1"/>
  <c r="AH151" i="5"/>
  <c r="V49" i="6"/>
  <c r="V5" i="6" s="1"/>
  <c r="AJ52" i="4"/>
  <c r="BF52" i="4"/>
  <c r="AX56" i="4"/>
  <c r="BC59" i="4"/>
  <c r="AX61" i="4"/>
  <c r="AJ62" i="4"/>
  <c r="BF62" i="4"/>
  <c r="W243" i="4"/>
  <c r="W248" i="4"/>
  <c r="R268" i="4"/>
  <c r="L270" i="4"/>
  <c r="L31" i="4" s="1"/>
  <c r="L207" i="4" s="1"/>
  <c r="L14" i="4" s="1"/>
  <c r="L263" i="4"/>
  <c r="L268" i="4"/>
  <c r="L259" i="4"/>
  <c r="L266" i="4"/>
  <c r="L27" i="4" s="1"/>
  <c r="L203" i="4" s="1"/>
  <c r="L261" i="4"/>
  <c r="AK15" i="5"/>
  <c r="AK7" i="5"/>
  <c r="AK11" i="5" s="1"/>
  <c r="R73" i="5"/>
  <c r="R153" i="5" s="1"/>
  <c r="U70" i="5"/>
  <c r="U150" i="5" s="1"/>
  <c r="U49" i="5"/>
  <c r="U5" i="5" s="1"/>
  <c r="U6" i="5" s="1"/>
  <c r="U13" i="5" s="1"/>
  <c r="BA54" i="5"/>
  <c r="AZ54" i="5"/>
  <c r="BG63" i="5"/>
  <c r="BF63" i="5"/>
  <c r="G97" i="5"/>
  <c r="AY97" i="5"/>
  <c r="I223" i="4"/>
  <c r="M268" i="4"/>
  <c r="M29" i="4" s="1"/>
  <c r="M205" i="4" s="1"/>
  <c r="M261" i="4"/>
  <c r="M22" i="4" s="1"/>
  <c r="M198" i="4" s="1"/>
  <c r="M259" i="4"/>
  <c r="M264" i="4"/>
  <c r="M25" i="4" s="1"/>
  <c r="M201" i="4" s="1"/>
  <c r="M265" i="4"/>
  <c r="M26" i="4" s="1"/>
  <c r="M202" i="4" s="1"/>
  <c r="M270" i="4"/>
  <c r="M31" i="4" s="1"/>
  <c r="M207" i="4" s="1"/>
  <c r="M14" i="4" s="1"/>
  <c r="V70" i="5"/>
  <c r="V150" i="5" s="1"/>
  <c r="V49" i="5"/>
  <c r="V5" i="5" s="1"/>
  <c r="L72" i="5"/>
  <c r="L152" i="5" s="1"/>
  <c r="O65" i="5"/>
  <c r="O12" i="5" s="1"/>
  <c r="K75" i="5"/>
  <c r="K155" i="5" s="1"/>
  <c r="AI59" i="4"/>
  <c r="BE59" i="4"/>
  <c r="N263" i="4"/>
  <c r="N24" i="4" s="1"/>
  <c r="N200" i="4" s="1"/>
  <c r="N261" i="4"/>
  <c r="N22" i="4" s="1"/>
  <c r="N198" i="4" s="1"/>
  <c r="N266" i="4"/>
  <c r="N27" i="4" s="1"/>
  <c r="N203" i="4" s="1"/>
  <c r="N264" i="4"/>
  <c r="N25" i="4" s="1"/>
  <c r="N201" i="4" s="1"/>
  <c r="N269" i="4"/>
  <c r="N30" i="4" s="1"/>
  <c r="N206" i="4" s="1"/>
  <c r="N259" i="4"/>
  <c r="N265" i="4"/>
  <c r="N26" i="4" s="1"/>
  <c r="N202" i="4" s="1"/>
  <c r="N260" i="4"/>
  <c r="N21" i="4" s="1"/>
  <c r="N197" i="4" s="1"/>
  <c r="S49" i="5"/>
  <c r="S5" i="5" s="1"/>
  <c r="F65" i="5"/>
  <c r="F12" i="5" s="1"/>
  <c r="AI239" i="6"/>
  <c r="AI234" i="6"/>
  <c r="BA56" i="4"/>
  <c r="AJ59" i="4"/>
  <c r="BF59" i="4"/>
  <c r="D243" i="4"/>
  <c r="D248" i="4"/>
  <c r="D25" i="4" s="1"/>
  <c r="D201" i="4" s="1"/>
  <c r="Z248" i="4"/>
  <c r="Z25" i="4" s="1"/>
  <c r="Z201" i="4" s="1"/>
  <c r="X249" i="4"/>
  <c r="X26" i="4" s="1"/>
  <c r="X202" i="4" s="1"/>
  <c r="O263" i="4"/>
  <c r="O24" i="4" s="1"/>
  <c r="O200" i="4" s="1"/>
  <c r="O268" i="4"/>
  <c r="O29" i="4" s="1"/>
  <c r="O205" i="4" s="1"/>
  <c r="O261" i="4"/>
  <c r="O22" i="4" s="1"/>
  <c r="O198" i="4" s="1"/>
  <c r="O266" i="4"/>
  <c r="O269" i="4"/>
  <c r="O30" i="4" s="1"/>
  <c r="O206" i="4" s="1"/>
  <c r="O265" i="4"/>
  <c r="O26" i="4" s="1"/>
  <c r="O202" i="4" s="1"/>
  <c r="O260" i="4"/>
  <c r="O21" i="4" s="1"/>
  <c r="O197" i="4" s="1"/>
  <c r="O270" i="4"/>
  <c r="O31" i="4" s="1"/>
  <c r="O207" i="4" s="1"/>
  <c r="O14" i="4" s="1"/>
  <c r="Q69" i="5"/>
  <c r="Q32" i="5"/>
  <c r="Q80" i="5" s="1"/>
  <c r="Q160" i="5" s="1"/>
  <c r="AU32" i="5"/>
  <c r="BD60" i="5"/>
  <c r="J97" i="5"/>
  <c r="AJ239" i="6"/>
  <c r="AJ234" i="6"/>
  <c r="E243" i="4"/>
  <c r="E223" i="4"/>
  <c r="AA255" i="4"/>
  <c r="U250" i="4"/>
  <c r="K262" i="4"/>
  <c r="K23" i="4" s="1"/>
  <c r="K199" i="4" s="1"/>
  <c r="P268" i="4"/>
  <c r="P29" i="4" s="1"/>
  <c r="P205" i="4" s="1"/>
  <c r="P261" i="4"/>
  <c r="P22" i="4" s="1"/>
  <c r="P198" i="4" s="1"/>
  <c r="P266" i="4"/>
  <c r="P27" i="4" s="1"/>
  <c r="P203" i="4" s="1"/>
  <c r="P265" i="4"/>
  <c r="P26" i="4" s="1"/>
  <c r="P202" i="4" s="1"/>
  <c r="P260" i="4"/>
  <c r="P21" i="4" s="1"/>
  <c r="P197" i="4" s="1"/>
  <c r="P270" i="4"/>
  <c r="P31" i="4" s="1"/>
  <c r="P207" i="4" s="1"/>
  <c r="P14" i="4" s="1"/>
  <c r="S6" i="5"/>
  <c r="S13" i="5" s="1"/>
  <c r="D6" i="5"/>
  <c r="D13" i="5" s="1"/>
  <c r="R69" i="5"/>
  <c r="R32" i="5"/>
  <c r="R80" i="5" s="1"/>
  <c r="R160" i="5" s="1"/>
  <c r="AN32" i="5"/>
  <c r="H304" i="5"/>
  <c r="H320" i="5" s="1"/>
  <c r="H31" i="5"/>
  <c r="H25" i="5"/>
  <c r="H27" i="5"/>
  <c r="Y49" i="5"/>
  <c r="Y5" i="5" s="1"/>
  <c r="Y6" i="5" s="1"/>
  <c r="Y13" i="5" s="1"/>
  <c r="G49" i="5"/>
  <c r="G5" i="5" s="1"/>
  <c r="G6" i="5" s="1"/>
  <c r="G13" i="5" s="1"/>
  <c r="G7" i="5" s="1"/>
  <c r="G11" i="5" s="1"/>
  <c r="R65" i="5"/>
  <c r="AU55" i="5" s="1"/>
  <c r="V71" i="6"/>
  <c r="V167" i="6" s="1"/>
  <c r="F223" i="4"/>
  <c r="F243" i="4"/>
  <c r="AB223" i="4"/>
  <c r="AB243" i="4"/>
  <c r="X244" i="4"/>
  <c r="D249" i="4"/>
  <c r="D26" i="4" s="1"/>
  <c r="D202" i="4" s="1"/>
  <c r="V250" i="4"/>
  <c r="V27" i="4" s="1"/>
  <c r="V203" i="4" s="1"/>
  <c r="R252" i="4"/>
  <c r="R29" i="4" s="1"/>
  <c r="R205" i="4" s="1"/>
  <c r="Q266" i="4"/>
  <c r="Q27" i="4" s="1"/>
  <c r="Q203" i="4" s="1"/>
  <c r="Q259" i="4"/>
  <c r="Q262" i="4"/>
  <c r="Q23" i="4" s="1"/>
  <c r="Q199" i="4" s="1"/>
  <c r="Q265" i="4"/>
  <c r="Q26" i="4" s="1"/>
  <c r="Q202" i="4" s="1"/>
  <c r="Q260" i="4"/>
  <c r="Q270" i="4"/>
  <c r="S69" i="5"/>
  <c r="S32" i="5"/>
  <c r="S80" i="5" s="1"/>
  <c r="S160" i="5" s="1"/>
  <c r="AO32" i="5"/>
  <c r="AE72" i="5"/>
  <c r="AE152" i="5" s="1"/>
  <c r="I304" i="5"/>
  <c r="I320" i="5" s="1"/>
  <c r="I26" i="5"/>
  <c r="I32" i="5"/>
  <c r="I23" i="5"/>
  <c r="I4" i="5"/>
  <c r="I6" i="5" s="1"/>
  <c r="I13" i="5" s="1"/>
  <c r="I30" i="5"/>
  <c r="I21" i="5"/>
  <c r="I28" i="5"/>
  <c r="I24" i="5"/>
  <c r="I72" i="5" s="1"/>
  <c r="I152" i="5" s="1"/>
  <c r="I25" i="5"/>
  <c r="I73" i="5" s="1"/>
  <c r="I153" i="5" s="1"/>
  <c r="I29" i="5"/>
  <c r="I65" i="5"/>
  <c r="I12" i="5" s="1"/>
  <c r="AE65" i="5"/>
  <c r="AE12" i="5" s="1"/>
  <c r="V75" i="5"/>
  <c r="V155" i="5" s="1"/>
  <c r="W71" i="6"/>
  <c r="W167" i="6" s="1"/>
  <c r="G223" i="4"/>
  <c r="AC223" i="4"/>
  <c r="AC243" i="4"/>
  <c r="W250" i="4"/>
  <c r="W27" i="4" s="1"/>
  <c r="W203" i="4" s="1"/>
  <c r="G243" i="4"/>
  <c r="K267" i="4"/>
  <c r="K28" i="4" s="1"/>
  <c r="K204" i="4" s="1"/>
  <c r="R261" i="4"/>
  <c r="R259" i="4"/>
  <c r="R264" i="4"/>
  <c r="R262" i="4"/>
  <c r="R267" i="4"/>
  <c r="R28" i="4" s="1"/>
  <c r="R204" i="4" s="1"/>
  <c r="R260" i="4"/>
  <c r="R270" i="4"/>
  <c r="R31" i="4" s="1"/>
  <c r="R207" i="4" s="1"/>
  <c r="R14" i="4" s="1"/>
  <c r="F3" i="5"/>
  <c r="T69" i="5"/>
  <c r="T32" i="5"/>
  <c r="T80" i="5" s="1"/>
  <c r="T160" i="5" s="1"/>
  <c r="F49" i="5"/>
  <c r="F5" i="5" s="1"/>
  <c r="J65" i="5"/>
  <c r="J12" i="5" s="1"/>
  <c r="AI56" i="4"/>
  <c r="BE56" i="4"/>
  <c r="BA58" i="4"/>
  <c r="AD255" i="4"/>
  <c r="AD239" i="4" s="1"/>
  <c r="D244" i="4"/>
  <c r="D21" i="4" s="1"/>
  <c r="D197" i="4" s="1"/>
  <c r="X250" i="4"/>
  <c r="X27" i="4" s="1"/>
  <c r="X203" i="4" s="1"/>
  <c r="O271" i="4"/>
  <c r="N262" i="4"/>
  <c r="N23" i="4" s="1"/>
  <c r="N199" i="4" s="1"/>
  <c r="AQ32" i="5"/>
  <c r="AY32" i="5"/>
  <c r="X49" i="5"/>
  <c r="X5" i="5" s="1"/>
  <c r="X6" i="5" s="1"/>
  <c r="X13" i="5" s="1"/>
  <c r="K65" i="5"/>
  <c r="K12" i="5" s="1"/>
  <c r="AX97" i="5"/>
  <c r="N97" i="5"/>
  <c r="N70" i="6"/>
  <c r="N166" i="6" s="1"/>
  <c r="AE243" i="4"/>
  <c r="AE223" i="4"/>
  <c r="W251" i="4"/>
  <c r="O262" i="4"/>
  <c r="O23" i="4" s="1"/>
  <c r="O199" i="4" s="1"/>
  <c r="AG315" i="4"/>
  <c r="G15" i="5"/>
  <c r="V161" i="5"/>
  <c r="O77" i="5"/>
  <c r="O157" i="5" s="1"/>
  <c r="O76" i="5"/>
  <c r="O156" i="5" s="1"/>
  <c r="U264" i="4"/>
  <c r="U269" i="4"/>
  <c r="U260" i="4"/>
  <c r="AB32" i="5"/>
  <c r="AX32" i="5"/>
  <c r="T79" i="5"/>
  <c r="T159" i="5" s="1"/>
  <c r="AH65" i="5"/>
  <c r="AH12" i="5" s="1"/>
  <c r="W80" i="5"/>
  <c r="W160" i="5" s="1"/>
  <c r="K197" i="5"/>
  <c r="K200" i="5"/>
  <c r="K203" i="5"/>
  <c r="K76" i="5" s="1"/>
  <c r="K156" i="5" s="1"/>
  <c r="K206" i="5"/>
  <c r="K199" i="5"/>
  <c r="K207" i="5"/>
  <c r="K80" i="5" s="1"/>
  <c r="K160" i="5" s="1"/>
  <c r="K198" i="5"/>
  <c r="K71" i="5" s="1"/>
  <c r="K151" i="5" s="1"/>
  <c r="K201" i="5"/>
  <c r="K74" i="5" s="1"/>
  <c r="K154" i="5" s="1"/>
  <c r="L69" i="5"/>
  <c r="K204" i="5"/>
  <c r="AG197" i="5"/>
  <c r="AG70" i="5" s="1"/>
  <c r="AG150" i="5" s="1"/>
  <c r="AG200" i="5"/>
  <c r="AG73" i="5" s="1"/>
  <c r="AG153" i="5" s="1"/>
  <c r="AG203" i="5"/>
  <c r="AG206" i="5"/>
  <c r="AG79" i="5" s="1"/>
  <c r="AG159" i="5" s="1"/>
  <c r="AG199" i="5"/>
  <c r="AG72" i="5" s="1"/>
  <c r="AG152" i="5" s="1"/>
  <c r="AG81" i="5"/>
  <c r="AG205" i="5"/>
  <c r="AG202" i="5"/>
  <c r="AG201" i="5"/>
  <c r="AG198" i="5"/>
  <c r="BC197" i="5"/>
  <c r="BC200" i="5"/>
  <c r="BC203" i="5"/>
  <c r="BC206" i="5"/>
  <c r="BC199" i="5"/>
  <c r="BC201" i="5"/>
  <c r="BC204" i="5"/>
  <c r="BC202" i="5"/>
  <c r="BC205" i="5"/>
  <c r="BC207" i="5"/>
  <c r="AA49" i="6"/>
  <c r="AA5" i="6" s="1"/>
  <c r="W259" i="4"/>
  <c r="W264" i="4"/>
  <c r="W262" i="4"/>
  <c r="W267" i="4"/>
  <c r="W265" i="4"/>
  <c r="W26" i="4" s="1"/>
  <c r="W202" i="4" s="1"/>
  <c r="W270" i="4"/>
  <c r="Z6" i="5"/>
  <c r="Z13" i="5" s="1"/>
  <c r="AV15" i="5"/>
  <c r="AD32" i="5"/>
  <c r="P70" i="5"/>
  <c r="P150" i="5" s="1"/>
  <c r="V74" i="5"/>
  <c r="V154" i="5" s="1"/>
  <c r="I49" i="5"/>
  <c r="I5" i="5" s="1"/>
  <c r="AE49" i="5"/>
  <c r="AQ53" i="5"/>
  <c r="P73" i="5"/>
  <c r="P153" i="5" s="1"/>
  <c r="Q77" i="5"/>
  <c r="Q157" i="5" s="1"/>
  <c r="E3" i="6"/>
  <c r="E6" i="6" s="1"/>
  <c r="Q244" i="4"/>
  <c r="Q21" i="4" s="1"/>
  <c r="Q197" i="4" s="1"/>
  <c r="D245" i="4"/>
  <c r="D22" i="4" s="1"/>
  <c r="D198" i="4" s="1"/>
  <c r="Z245" i="4"/>
  <c r="Z22" i="4" s="1"/>
  <c r="Q254" i="4"/>
  <c r="Q31" i="4" s="1"/>
  <c r="Q207" i="4" s="1"/>
  <c r="Q14" i="4" s="1"/>
  <c r="H223" i="4"/>
  <c r="U262" i="4"/>
  <c r="U23" i="4" s="1"/>
  <c r="U199" i="4" s="1"/>
  <c r="E6" i="5"/>
  <c r="E13" i="5" s="1"/>
  <c r="AA6" i="5"/>
  <c r="AA13" i="5" s="1"/>
  <c r="AY7" i="5"/>
  <c r="AY11" i="5" s="1"/>
  <c r="AV62" i="5"/>
  <c r="AY63" i="5"/>
  <c r="AR54" i="5"/>
  <c r="H97" i="5"/>
  <c r="BA97" i="5"/>
  <c r="R77" i="5"/>
  <c r="R157" i="5" s="1"/>
  <c r="AG207" i="5"/>
  <c r="AG80" i="5" s="1"/>
  <c r="AG160" i="5" s="1"/>
  <c r="AE219" i="6"/>
  <c r="AE76" i="6" s="1"/>
  <c r="AE172" i="6" s="1"/>
  <c r="AE75" i="6"/>
  <c r="AE171" i="6" s="1"/>
  <c r="H70" i="6"/>
  <c r="H166" i="6" s="1"/>
  <c r="AF69" i="5"/>
  <c r="U152" i="5"/>
  <c r="K49" i="5"/>
  <c r="K5" i="5" s="1"/>
  <c r="K6" i="5" s="1"/>
  <c r="K13" i="5" s="1"/>
  <c r="AS59" i="5"/>
  <c r="I97" i="5"/>
  <c r="AE71" i="5"/>
  <c r="AE151" i="5" s="1"/>
  <c r="U49" i="6"/>
  <c r="U5" i="6" s="1"/>
  <c r="K65" i="6"/>
  <c r="K12" i="6" s="1"/>
  <c r="AC6" i="5"/>
  <c r="AC13" i="5" s="1"/>
  <c r="V72" i="5"/>
  <c r="V152" i="5" s="1"/>
  <c r="AY56" i="5"/>
  <c r="AT62" i="5"/>
  <c r="H253" i="4"/>
  <c r="H30" i="4" s="1"/>
  <c r="H206" i="4" s="1"/>
  <c r="AD253" i="4"/>
  <c r="AD30" i="4" s="1"/>
  <c r="AD206" i="4" s="1"/>
  <c r="T254" i="4"/>
  <c r="T31" i="4" s="1"/>
  <c r="T207" i="4" s="1"/>
  <c r="T14" i="4" s="1"/>
  <c r="U261" i="4"/>
  <c r="U22" i="4" s="1"/>
  <c r="U198" i="4" s="1"/>
  <c r="U266" i="4"/>
  <c r="H6" i="5"/>
  <c r="H13" i="5" s="1"/>
  <c r="AZ6" i="5"/>
  <c r="AZ13" i="5" s="1"/>
  <c r="Q79" i="5"/>
  <c r="Q159" i="5" s="1"/>
  <c r="S73" i="5"/>
  <c r="S153" i="5" s="1"/>
  <c r="AJ54" i="5"/>
  <c r="AS57" i="5"/>
  <c r="AT59" i="5"/>
  <c r="AQ61" i="5"/>
  <c r="AU62" i="5"/>
  <c r="S79" i="5"/>
  <c r="S159" i="5" s="1"/>
  <c r="AG266" i="5"/>
  <c r="T252" i="4"/>
  <c r="T29" i="4" s="1"/>
  <c r="T205" i="4" s="1"/>
  <c r="F262" i="4"/>
  <c r="F23" i="4" s="1"/>
  <c r="F199" i="4" s="1"/>
  <c r="F267" i="4"/>
  <c r="F28" i="4" s="1"/>
  <c r="F204" i="4" s="1"/>
  <c r="F260" i="4"/>
  <c r="F265" i="4"/>
  <c r="F26" i="4" s="1"/>
  <c r="F202" i="4" s="1"/>
  <c r="F270" i="4"/>
  <c r="F31" i="4" s="1"/>
  <c r="F207" i="4" s="1"/>
  <c r="F14" i="4" s="1"/>
  <c r="F268" i="4"/>
  <c r="F29" i="4" s="1"/>
  <c r="F205" i="4" s="1"/>
  <c r="AB262" i="4"/>
  <c r="AB267" i="4"/>
  <c r="AB28" i="4" s="1"/>
  <c r="AB204" i="4" s="1"/>
  <c r="AB260" i="4"/>
  <c r="AB265" i="4"/>
  <c r="AB26" i="4" s="1"/>
  <c r="AB202" i="4" s="1"/>
  <c r="AB270" i="4"/>
  <c r="AB31" i="4" s="1"/>
  <c r="AB207" i="4" s="1"/>
  <c r="AB14" i="4" s="1"/>
  <c r="AB268" i="4"/>
  <c r="T6" i="5"/>
  <c r="T13" i="5" s="1"/>
  <c r="M151" i="5"/>
  <c r="P77" i="5"/>
  <c r="P157" i="5" s="1"/>
  <c r="C304" i="5"/>
  <c r="C320" i="5" s="1"/>
  <c r="N49" i="5"/>
  <c r="N5" i="5" s="1"/>
  <c r="N6" i="5" s="1"/>
  <c r="N13" i="5" s="1"/>
  <c r="K205" i="5"/>
  <c r="K78" i="5" s="1"/>
  <c r="K158" i="5" s="1"/>
  <c r="U252" i="4"/>
  <c r="U29" i="4" s="1"/>
  <c r="U205" i="4" s="1"/>
  <c r="J3" i="5"/>
  <c r="J6" i="5" s="1"/>
  <c r="J13" i="5" s="1"/>
  <c r="N32" i="5"/>
  <c r="N80" i="5" s="1"/>
  <c r="N160" i="5" s="1"/>
  <c r="AJ32" i="5"/>
  <c r="BF32" i="5"/>
  <c r="D304" i="5"/>
  <c r="D320" i="5" s="1"/>
  <c r="D4" i="5"/>
  <c r="O49" i="5"/>
  <c r="O5" i="5" s="1"/>
  <c r="O6" i="5" s="1"/>
  <c r="O13" i="5" s="1"/>
  <c r="Q70" i="5"/>
  <c r="Q150" i="5" s="1"/>
  <c r="P74" i="5"/>
  <c r="P154" i="5" s="1"/>
  <c r="N78" i="5"/>
  <c r="N158" i="5" s="1"/>
  <c r="O69" i="5"/>
  <c r="O32" i="5"/>
  <c r="O80" i="5" s="1"/>
  <c r="O160" i="5" s="1"/>
  <c r="E304" i="5"/>
  <c r="E320" i="5" s="1"/>
  <c r="E4" i="5"/>
  <c r="R70" i="5"/>
  <c r="R150" i="5" s="1"/>
  <c r="O78" i="5"/>
  <c r="O158" i="5" s="1"/>
  <c r="N14" i="6"/>
  <c r="O69" i="6"/>
  <c r="W252" i="4"/>
  <c r="W29" i="4" s="1"/>
  <c r="W205" i="4" s="1"/>
  <c r="I260" i="4"/>
  <c r="I270" i="4"/>
  <c r="I31" i="4" s="1"/>
  <c r="I207" i="4" s="1"/>
  <c r="I14" i="4" s="1"/>
  <c r="I263" i="4"/>
  <c r="I24" i="4" s="1"/>
  <c r="I200" i="4" s="1"/>
  <c r="I261" i="4"/>
  <c r="I266" i="4"/>
  <c r="AE260" i="4"/>
  <c r="AE21" i="4" s="1"/>
  <c r="AE197" i="4" s="1"/>
  <c r="AE270" i="4"/>
  <c r="AE31" i="4" s="1"/>
  <c r="AE207" i="4" s="1"/>
  <c r="AE14" i="4" s="1"/>
  <c r="AE263" i="4"/>
  <c r="AE24" i="4" s="1"/>
  <c r="AE200" i="4" s="1"/>
  <c r="AE261" i="4"/>
  <c r="AE22" i="4" s="1"/>
  <c r="AE198" i="4" s="1"/>
  <c r="AE266" i="4"/>
  <c r="AE27" i="4" s="1"/>
  <c r="AE203" i="4" s="1"/>
  <c r="P32" i="5"/>
  <c r="P80" i="5" s="1"/>
  <c r="P160" i="5" s="1"/>
  <c r="AL32" i="5"/>
  <c r="BH32" i="5"/>
  <c r="S77" i="5"/>
  <c r="S157" i="5" s="1"/>
  <c r="U79" i="5"/>
  <c r="U159" i="5" s="1"/>
  <c r="J49" i="5"/>
  <c r="J5" i="5" s="1"/>
  <c r="BH53" i="5"/>
  <c r="AW61" i="5"/>
  <c r="AO62" i="5"/>
  <c r="O97" i="5"/>
  <c r="BG97" i="5"/>
  <c r="S70" i="5"/>
  <c r="S150" i="5" s="1"/>
  <c r="AA73" i="5"/>
  <c r="AA153" i="5" s="1"/>
  <c r="AG204" i="5"/>
  <c r="AG77" i="5" s="1"/>
  <c r="AG157" i="5" s="1"/>
  <c r="F304" i="5"/>
  <c r="F320" i="5" s="1"/>
  <c r="P97" i="5"/>
  <c r="AL97" i="5"/>
  <c r="BH97" i="5"/>
  <c r="G304" i="5"/>
  <c r="G320" i="5" s="1"/>
  <c r="BA55" i="5"/>
  <c r="BA63" i="5"/>
  <c r="BA53" i="5"/>
  <c r="Q97" i="5"/>
  <c r="AM97" i="5"/>
  <c r="S49" i="6"/>
  <c r="S5" i="6" s="1"/>
  <c r="AI43" i="6"/>
  <c r="AX38" i="9"/>
  <c r="AO38" i="9"/>
  <c r="AT43" i="9" s="1"/>
  <c r="AF172" i="9"/>
  <c r="AF76" i="9" s="1"/>
  <c r="AF156" i="9" s="1"/>
  <c r="AS38" i="9"/>
  <c r="AN38" i="9"/>
  <c r="AR52" i="9" s="1"/>
  <c r="AE177" i="9"/>
  <c r="AE81" i="9" s="1"/>
  <c r="AE161" i="9" s="1"/>
  <c r="AR38" i="9"/>
  <c r="T97" i="5"/>
  <c r="AP97" i="5"/>
  <c r="BB97" i="5"/>
  <c r="W75" i="5"/>
  <c r="W155" i="5" s="1"/>
  <c r="T72" i="5"/>
  <c r="T152" i="5" s="1"/>
  <c r="O14" i="6"/>
  <c r="P69" i="6"/>
  <c r="AI85" i="6"/>
  <c r="AI113" i="6"/>
  <c r="AI9" i="6" s="1"/>
  <c r="AI8" i="6" s="1"/>
  <c r="BE85" i="6"/>
  <c r="BE113" i="6"/>
  <c r="BE9" i="6" s="1"/>
  <c r="BE8" i="6" s="1"/>
  <c r="AD88" i="6"/>
  <c r="AD113" i="6"/>
  <c r="AD9" i="6" s="1"/>
  <c r="AD8" i="6" s="1"/>
  <c r="AH90" i="6"/>
  <c r="AH97" i="6" s="1"/>
  <c r="AH113" i="6"/>
  <c r="AH9" i="6" s="1"/>
  <c r="AH8" i="6" s="1"/>
  <c r="AG95" i="6"/>
  <c r="AG113" i="6"/>
  <c r="AG9" i="6" s="1"/>
  <c r="S269" i="4"/>
  <c r="R8" i="5"/>
  <c r="AU53" i="5"/>
  <c r="AI63" i="5"/>
  <c r="BH63" i="5" s="1"/>
  <c r="AI61" i="5"/>
  <c r="BH61" i="5" s="1"/>
  <c r="AI59" i="5"/>
  <c r="BE63" i="5"/>
  <c r="U97" i="5"/>
  <c r="AQ97" i="5"/>
  <c r="BC97" i="5"/>
  <c r="T70" i="5"/>
  <c r="T150" i="5" s="1"/>
  <c r="M80" i="5"/>
  <c r="M160" i="5" s="1"/>
  <c r="U78" i="5"/>
  <c r="U158" i="5" s="1"/>
  <c r="AD70" i="6"/>
  <c r="AD166" i="6" s="1"/>
  <c r="Q80" i="6"/>
  <c r="Q176" i="6" s="1"/>
  <c r="AD168" i="6"/>
  <c r="L49" i="5"/>
  <c r="L5" i="5" s="1"/>
  <c r="L6" i="5" s="1"/>
  <c r="L13" i="5" s="1"/>
  <c r="AH49" i="5"/>
  <c r="S65" i="5"/>
  <c r="BF56" i="5"/>
  <c r="AE75" i="5"/>
  <c r="AE155" i="5" s="1"/>
  <c r="T76" i="5"/>
  <c r="T156" i="5" s="1"/>
  <c r="AH262" i="5"/>
  <c r="AE70" i="6"/>
  <c r="AE166" i="6" s="1"/>
  <c r="K216" i="6"/>
  <c r="K73" i="6" s="1"/>
  <c r="K169" i="6" s="1"/>
  <c r="K72" i="6"/>
  <c r="K168" i="6" s="1"/>
  <c r="R80" i="6"/>
  <c r="R176" i="6" s="1"/>
  <c r="AR8" i="5"/>
  <c r="AR11" i="5" s="1"/>
  <c r="AE32" i="5"/>
  <c r="AE80" i="5" s="1"/>
  <c r="AE160" i="5" s="1"/>
  <c r="BA32" i="5"/>
  <c r="M49" i="5"/>
  <c r="M5" i="5" s="1"/>
  <c r="M6" i="5" s="1"/>
  <c r="M13" i="5" s="1"/>
  <c r="BA56" i="5"/>
  <c r="AK56" i="5"/>
  <c r="AK61" i="5"/>
  <c r="AK54" i="5"/>
  <c r="BG56" i="5"/>
  <c r="BG61" i="5"/>
  <c r="W97" i="5"/>
  <c r="AS97" i="5"/>
  <c r="U76" i="5"/>
  <c r="U156" i="5" s="1"/>
  <c r="AG269" i="5"/>
  <c r="L73" i="6"/>
  <c r="L169" i="6" s="1"/>
  <c r="S80" i="6"/>
  <c r="S176" i="6" s="1"/>
  <c r="Y49" i="6"/>
  <c r="Y5" i="6" s="1"/>
  <c r="J32" i="5"/>
  <c r="AF32" i="5"/>
  <c r="BB32" i="5"/>
  <c r="O74" i="5"/>
  <c r="O154" i="5" s="1"/>
  <c r="W77" i="5"/>
  <c r="W157" i="5" s="1"/>
  <c r="BH54" i="5"/>
  <c r="BH59" i="5"/>
  <c r="AT97" i="5"/>
  <c r="BF97" i="5"/>
  <c r="L74" i="5"/>
  <c r="L154" i="5" s="1"/>
  <c r="X198" i="5"/>
  <c r="X201" i="5"/>
  <c r="X74" i="5" s="1"/>
  <c r="X154" i="5" s="1"/>
  <c r="X204" i="5"/>
  <c r="X77" i="5" s="1"/>
  <c r="X157" i="5" s="1"/>
  <c r="X207" i="5"/>
  <c r="X80" i="5" s="1"/>
  <c r="X160" i="5" s="1"/>
  <c r="X199" i="5"/>
  <c r="X72" i="5" s="1"/>
  <c r="X152" i="5" s="1"/>
  <c r="X200" i="5"/>
  <c r="AT198" i="5"/>
  <c r="AT201" i="5"/>
  <c r="AT204" i="5"/>
  <c r="AT207" i="5"/>
  <c r="AT203" i="5"/>
  <c r="M216" i="6"/>
  <c r="M73" i="6" s="1"/>
  <c r="M169" i="6" s="1"/>
  <c r="M72" i="6"/>
  <c r="M168" i="6" s="1"/>
  <c r="T80" i="6"/>
  <c r="T176" i="6" s="1"/>
  <c r="Z49" i="6"/>
  <c r="Z5" i="6" s="1"/>
  <c r="Z6" i="6" s="1"/>
  <c r="Z13" i="6" s="1"/>
  <c r="AY53" i="5"/>
  <c r="V65" i="5"/>
  <c r="AU97" i="5"/>
  <c r="K97" i="5"/>
  <c r="V73" i="5"/>
  <c r="V153" i="5" s="1"/>
  <c r="M74" i="5"/>
  <c r="M154" i="5" s="1"/>
  <c r="W76" i="5"/>
  <c r="W156" i="5" s="1"/>
  <c r="Y198" i="5"/>
  <c r="Y201" i="5"/>
  <c r="Y74" i="5" s="1"/>
  <c r="Y154" i="5" s="1"/>
  <c r="Y204" i="5"/>
  <c r="Y77" i="5" s="1"/>
  <c r="Y157" i="5" s="1"/>
  <c r="Y207" i="5"/>
  <c r="Y197" i="5"/>
  <c r="Y199" i="5"/>
  <c r="Y72" i="5" s="1"/>
  <c r="Y152" i="5" s="1"/>
  <c r="Y202" i="5"/>
  <c r="Y75" i="5" s="1"/>
  <c r="Y155" i="5" s="1"/>
  <c r="AU198" i="5"/>
  <c r="AU201" i="5"/>
  <c r="AU204" i="5"/>
  <c r="AU207" i="5"/>
  <c r="AU197" i="5"/>
  <c r="AU203" i="5"/>
  <c r="AU206" i="5"/>
  <c r="AH269" i="5"/>
  <c r="X3" i="6"/>
  <c r="X6" i="6" s="1"/>
  <c r="X13" i="6" s="1"/>
  <c r="X7" i="6" s="1"/>
  <c r="Q74" i="6"/>
  <c r="Q170" i="6" s="1"/>
  <c r="U320" i="6"/>
  <c r="U336" i="6" s="1"/>
  <c r="U29" i="6"/>
  <c r="U221" i="6" s="1"/>
  <c r="U78" i="6" s="1"/>
  <c r="U174" i="6" s="1"/>
  <c r="U32" i="6"/>
  <c r="U224" i="6" s="1"/>
  <c r="U21" i="6"/>
  <c r="U213" i="6" s="1"/>
  <c r="U70" i="6" s="1"/>
  <c r="U166" i="6" s="1"/>
  <c r="U34" i="6"/>
  <c r="U26" i="6"/>
  <c r="U218" i="6" s="1"/>
  <c r="U75" i="6" s="1"/>
  <c r="U171" i="6" s="1"/>
  <c r="U25" i="6"/>
  <c r="U217" i="6" s="1"/>
  <c r="U74" i="6" s="1"/>
  <c r="U170" i="6" s="1"/>
  <c r="U23" i="6"/>
  <c r="U27" i="6"/>
  <c r="U219" i="6" s="1"/>
  <c r="U28" i="6"/>
  <c r="U220" i="6" s="1"/>
  <c r="U24" i="6"/>
  <c r="U216" i="6" s="1"/>
  <c r="S266" i="4"/>
  <c r="X269" i="4"/>
  <c r="X271" i="4" s="1"/>
  <c r="L32" i="5"/>
  <c r="AH32" i="5"/>
  <c r="AH80" i="5" s="1"/>
  <c r="AH160" i="5" s="1"/>
  <c r="BD32" i="5"/>
  <c r="P49" i="5"/>
  <c r="P5" i="5" s="1"/>
  <c r="W65" i="5"/>
  <c r="AV61" i="5" s="1"/>
  <c r="AZ62" i="5"/>
  <c r="AM63" i="5"/>
  <c r="AV97" i="5"/>
  <c r="L97" i="5"/>
  <c r="Z198" i="5"/>
  <c r="Z201" i="5"/>
  <c r="Z204" i="5"/>
  <c r="Z77" i="5" s="1"/>
  <c r="Z157" i="5" s="1"/>
  <c r="Z207" i="5"/>
  <c r="Z200" i="5"/>
  <c r="Z199" i="5"/>
  <c r="Z72" i="5" s="1"/>
  <c r="Z152" i="5" s="1"/>
  <c r="Z202" i="5"/>
  <c r="Z75" i="5" s="1"/>
  <c r="Z155" i="5" s="1"/>
  <c r="AV198" i="5"/>
  <c r="AV201" i="5"/>
  <c r="AV204" i="5"/>
  <c r="AV207" i="5"/>
  <c r="AV200" i="5"/>
  <c r="AV206" i="5"/>
  <c r="AV199" i="5"/>
  <c r="AG262" i="5"/>
  <c r="V80" i="6"/>
  <c r="V176" i="6" s="1"/>
  <c r="V320" i="6"/>
  <c r="V336" i="6" s="1"/>
  <c r="V32" i="6"/>
  <c r="V224" i="6" s="1"/>
  <c r="V24" i="6"/>
  <c r="V216" i="6" s="1"/>
  <c r="V27" i="6"/>
  <c r="V219" i="6" s="1"/>
  <c r="V34" i="6"/>
  <c r="V26" i="6"/>
  <c r="V218" i="6" s="1"/>
  <c r="V75" i="6" s="1"/>
  <c r="V171" i="6" s="1"/>
  <c r="V25" i="6"/>
  <c r="V217" i="6" s="1"/>
  <c r="V74" i="6" s="1"/>
  <c r="V170" i="6" s="1"/>
  <c r="V21" i="6"/>
  <c r="V213" i="6" s="1"/>
  <c r="V70" i="6" s="1"/>
  <c r="V166" i="6" s="1"/>
  <c r="V23" i="6"/>
  <c r="V215" i="6" s="1"/>
  <c r="V72" i="6" s="1"/>
  <c r="V168" i="6" s="1"/>
  <c r="V29" i="6"/>
  <c r="V221" i="6" s="1"/>
  <c r="V78" i="6" s="1"/>
  <c r="V174" i="6" s="1"/>
  <c r="V28" i="6"/>
  <c r="V220" i="6" s="1"/>
  <c r="V77" i="6" s="1"/>
  <c r="V173" i="6" s="1"/>
  <c r="F49" i="6"/>
  <c r="F5" i="6" s="1"/>
  <c r="AB49" i="6"/>
  <c r="AB5" i="6" s="1"/>
  <c r="AI46" i="6"/>
  <c r="X10" i="8"/>
  <c r="X8" i="8" s="1"/>
  <c r="X8" i="7"/>
  <c r="M32" i="5"/>
  <c r="AI32" i="5"/>
  <c r="BE32" i="5"/>
  <c r="S72" i="5"/>
  <c r="S152" i="5" s="1"/>
  <c r="Q49" i="5"/>
  <c r="Q5" i="5" s="1"/>
  <c r="Q6" i="5" s="1"/>
  <c r="Q13" i="5" s="1"/>
  <c r="X65" i="5"/>
  <c r="AJ55" i="5"/>
  <c r="BD57" i="5"/>
  <c r="BF61" i="5"/>
  <c r="BA62" i="5"/>
  <c r="AN63" i="5"/>
  <c r="AO61" i="5"/>
  <c r="M69" i="5"/>
  <c r="M97" i="5"/>
  <c r="AI97" i="5"/>
  <c r="Y200" i="5"/>
  <c r="Y203" i="5"/>
  <c r="AA198" i="5"/>
  <c r="AA71" i="5" s="1"/>
  <c r="AA151" i="5" s="1"/>
  <c r="AA201" i="5"/>
  <c r="AA204" i="5"/>
  <c r="AA207" i="5"/>
  <c r="AA80" i="5" s="1"/>
  <c r="AA160" i="5" s="1"/>
  <c r="AA203" i="5"/>
  <c r="AA76" i="5" s="1"/>
  <c r="AA156" i="5" s="1"/>
  <c r="AA206" i="5"/>
  <c r="AA202" i="5"/>
  <c r="AA197" i="5"/>
  <c r="AA70" i="5" s="1"/>
  <c r="AA150" i="5" s="1"/>
  <c r="AA205" i="5"/>
  <c r="AA78" i="5" s="1"/>
  <c r="AA158" i="5" s="1"/>
  <c r="AW198" i="5"/>
  <c r="AW201" i="5"/>
  <c r="AW204" i="5"/>
  <c r="AW207" i="5"/>
  <c r="AW203" i="5"/>
  <c r="AW206" i="5"/>
  <c r="AW199" i="5"/>
  <c r="W80" i="6"/>
  <c r="W176" i="6" s="1"/>
  <c r="W320" i="6"/>
  <c r="W336" i="6" s="1"/>
  <c r="W32" i="6"/>
  <c r="W224" i="6" s="1"/>
  <c r="X69" i="6" s="1"/>
  <c r="W24" i="6"/>
  <c r="W26" i="6"/>
  <c r="W218" i="6" s="1"/>
  <c r="W25" i="6"/>
  <c r="W217" i="6" s="1"/>
  <c r="W21" i="6"/>
  <c r="W213" i="6" s="1"/>
  <c r="W70" i="6" s="1"/>
  <c r="W166" i="6" s="1"/>
  <c r="W30" i="6"/>
  <c r="W222" i="6" s="1"/>
  <c r="W79" i="6" s="1"/>
  <c r="W175" i="6" s="1"/>
  <c r="W27" i="6"/>
  <c r="W219" i="6" s="1"/>
  <c r="W76" i="6" s="1"/>
  <c r="W172" i="6" s="1"/>
  <c r="W29" i="6"/>
  <c r="W221" i="6" s="1"/>
  <c r="AV58" i="5"/>
  <c r="AR60" i="5"/>
  <c r="V97" i="5"/>
  <c r="AR97" i="5"/>
  <c r="BH198" i="5"/>
  <c r="AE197" i="5"/>
  <c r="AE70" i="5" s="1"/>
  <c r="AE150" i="5" s="1"/>
  <c r="AE200" i="5"/>
  <c r="AE73" i="5" s="1"/>
  <c r="AE153" i="5" s="1"/>
  <c r="AE203" i="5"/>
  <c r="AE76" i="5" s="1"/>
  <c r="AE156" i="5" s="1"/>
  <c r="AE206" i="5"/>
  <c r="BA197" i="5"/>
  <c r="BA200" i="5"/>
  <c r="BA203" i="5"/>
  <c r="BA206" i="5"/>
  <c r="Z71" i="6"/>
  <c r="Z167" i="6" s="1"/>
  <c r="AY4" i="9"/>
  <c r="BD43" i="9"/>
  <c r="BD42" i="9"/>
  <c r="L197" i="5"/>
  <c r="L200" i="5"/>
  <c r="L73" i="5" s="1"/>
  <c r="L153" i="5" s="1"/>
  <c r="L203" i="5"/>
  <c r="L76" i="5" s="1"/>
  <c r="L156" i="5" s="1"/>
  <c r="L206" i="5"/>
  <c r="L202" i="5"/>
  <c r="L75" i="5" s="1"/>
  <c r="L155" i="5" s="1"/>
  <c r="L205" i="5"/>
  <c r="AH197" i="5"/>
  <c r="AH200" i="5"/>
  <c r="AH203" i="5"/>
  <c r="AH76" i="5" s="1"/>
  <c r="AH156" i="5" s="1"/>
  <c r="AH206" i="5"/>
  <c r="AH79" i="5" s="1"/>
  <c r="AH159" i="5" s="1"/>
  <c r="AH202" i="5"/>
  <c r="AH205" i="5"/>
  <c r="BD197" i="5"/>
  <c r="BD200" i="5"/>
  <c r="BD203" i="5"/>
  <c r="BD206" i="5"/>
  <c r="BD202" i="5"/>
  <c r="BD205" i="5"/>
  <c r="D70" i="6"/>
  <c r="D166" i="6" s="1"/>
  <c r="Y72" i="6"/>
  <c r="Y168" i="6" s="1"/>
  <c r="P69" i="5"/>
  <c r="L198" i="5"/>
  <c r="L71" i="5" s="1"/>
  <c r="L151" i="5" s="1"/>
  <c r="AL198" i="5"/>
  <c r="K78" i="6"/>
  <c r="K174" i="6" s="1"/>
  <c r="N65" i="6"/>
  <c r="N12" i="6" s="1"/>
  <c r="AF65" i="6"/>
  <c r="AF12" i="6" s="1"/>
  <c r="AR9" i="8"/>
  <c r="AW91" i="7"/>
  <c r="AW135" i="7"/>
  <c r="AW10" i="7" s="1"/>
  <c r="AN103" i="7"/>
  <c r="I7" i="6"/>
  <c r="I11" i="6" s="1"/>
  <c r="L78" i="6"/>
  <c r="L174" i="6" s="1"/>
  <c r="AH91" i="6"/>
  <c r="AH129" i="6"/>
  <c r="AH10" i="6" s="1"/>
  <c r="BD129" i="6"/>
  <c r="BD10" i="6" s="1"/>
  <c r="R78" i="5"/>
  <c r="R158" i="5" s="1"/>
  <c r="BD204" i="5"/>
  <c r="O206" i="5"/>
  <c r="O79" i="5" s="1"/>
  <c r="O159" i="5" s="1"/>
  <c r="O199" i="5"/>
  <c r="O202" i="5"/>
  <c r="O75" i="5" s="1"/>
  <c r="O155" i="5" s="1"/>
  <c r="AK206" i="5"/>
  <c r="AK199" i="5"/>
  <c r="AK202" i="5"/>
  <c r="BG206" i="5"/>
  <c r="BG199" i="5"/>
  <c r="BG202" i="5"/>
  <c r="AI240" i="5"/>
  <c r="T8" i="6"/>
  <c r="AD73" i="6"/>
  <c r="AD169" i="6" s="1"/>
  <c r="R77" i="6"/>
  <c r="R173" i="6" s="1"/>
  <c r="M78" i="6"/>
  <c r="M174" i="6" s="1"/>
  <c r="AG65" i="6"/>
  <c r="I165" i="6"/>
  <c r="I177" i="6" s="1"/>
  <c r="I81" i="6"/>
  <c r="AG129" i="6"/>
  <c r="AG10" i="6" s="1"/>
  <c r="AI129" i="6"/>
  <c r="AI10" i="6" s="1"/>
  <c r="Q75" i="5"/>
  <c r="Q155" i="5" s="1"/>
  <c r="AT57" i="5"/>
  <c r="P199" i="5"/>
  <c r="P72" i="5" s="1"/>
  <c r="P152" i="5" s="1"/>
  <c r="P202" i="5"/>
  <c r="P75" i="5" s="1"/>
  <c r="P155" i="5" s="1"/>
  <c r="P205" i="5"/>
  <c r="P78" i="5" s="1"/>
  <c r="P158" i="5" s="1"/>
  <c r="AL199" i="5"/>
  <c r="AL202" i="5"/>
  <c r="AL205" i="5"/>
  <c r="BH199" i="5"/>
  <c r="BH202" i="5"/>
  <c r="BH205" i="5"/>
  <c r="AJ240" i="5"/>
  <c r="I70" i="6"/>
  <c r="I166" i="6" s="1"/>
  <c r="S77" i="6"/>
  <c r="S173" i="6" s="1"/>
  <c r="N78" i="6"/>
  <c r="N174" i="6" s="1"/>
  <c r="L79" i="6"/>
  <c r="L175" i="6" s="1"/>
  <c r="AH65" i="6"/>
  <c r="J165" i="6"/>
  <c r="J177" i="6" s="1"/>
  <c r="J81" i="6"/>
  <c r="AP129" i="6"/>
  <c r="AP10" i="6" s="1"/>
  <c r="AE71" i="7"/>
  <c r="AE13" i="7" s="1"/>
  <c r="AE12" i="8" s="1"/>
  <c r="AL197" i="5"/>
  <c r="P198" i="5"/>
  <c r="AK240" i="5"/>
  <c r="V8" i="6"/>
  <c r="J70" i="6"/>
  <c r="J166" i="6" s="1"/>
  <c r="Z75" i="6"/>
  <c r="Z171" i="6" s="1"/>
  <c r="T77" i="6"/>
  <c r="T173" i="6" s="1"/>
  <c r="D97" i="6"/>
  <c r="Z97" i="6"/>
  <c r="AD97" i="6"/>
  <c r="D7" i="8"/>
  <c r="D11" i="8" s="1"/>
  <c r="AE77" i="5"/>
  <c r="AE157" i="5" s="1"/>
  <c r="W8" i="6"/>
  <c r="M69" i="6"/>
  <c r="L14" i="6"/>
  <c r="L13" i="6" s="1"/>
  <c r="L7" i="6" s="1"/>
  <c r="L11" i="6" s="1"/>
  <c r="AE85" i="6"/>
  <c r="AE97" i="6" s="1"/>
  <c r="AE113" i="6"/>
  <c r="AE9" i="6" s="1"/>
  <c r="AE8" i="6" s="1"/>
  <c r="BA97" i="6"/>
  <c r="BD199" i="5"/>
  <c r="BH204" i="5"/>
  <c r="L207" i="5"/>
  <c r="L80" i="5" s="1"/>
  <c r="L160" i="5" s="1"/>
  <c r="X8" i="6"/>
  <c r="P80" i="6"/>
  <c r="P176" i="6" s="1"/>
  <c r="N69" i="6"/>
  <c r="M14" i="6"/>
  <c r="T65" i="6"/>
  <c r="T12" i="6" s="1"/>
  <c r="Z65" i="6"/>
  <c r="Z12" i="6" s="1"/>
  <c r="AB97" i="6"/>
  <c r="AF85" i="6"/>
  <c r="AF97" i="6" s="1"/>
  <c r="AF113" i="6"/>
  <c r="AF9" i="6" s="1"/>
  <c r="AF8" i="6" s="1"/>
  <c r="BB113" i="6"/>
  <c r="BB9" i="6" s="1"/>
  <c r="BB8" i="6" s="1"/>
  <c r="BB85" i="6"/>
  <c r="BF113" i="6"/>
  <c r="BF9" i="6" s="1"/>
  <c r="BF8" i="6" s="1"/>
  <c r="BF87" i="6"/>
  <c r="AN89" i="6"/>
  <c r="AN113" i="6"/>
  <c r="AN9" i="6" s="1"/>
  <c r="AN8" i="6" s="1"/>
  <c r="AQ96" i="6"/>
  <c r="Y3" i="6"/>
  <c r="X71" i="6"/>
  <c r="X167" i="6" s="1"/>
  <c r="Y73" i="6"/>
  <c r="Y169" i="6" s="1"/>
  <c r="O78" i="6"/>
  <c r="O174" i="6" s="1"/>
  <c r="Y69" i="6"/>
  <c r="D49" i="6"/>
  <c r="D5" i="6" s="1"/>
  <c r="I65" i="6"/>
  <c r="I12" i="6" s="1"/>
  <c r="AG97" i="6"/>
  <c r="BC85" i="6"/>
  <c r="BC113" i="6"/>
  <c r="BC9" i="6" s="1"/>
  <c r="BC8" i="6" s="1"/>
  <c r="BG113" i="6"/>
  <c r="BG9" i="6" s="1"/>
  <c r="BG8" i="6" s="1"/>
  <c r="BG87" i="6"/>
  <c r="S201" i="5"/>
  <c r="AO201" i="5"/>
  <c r="M205" i="5"/>
  <c r="AI205" i="5"/>
  <c r="BE205" i="5"/>
  <c r="Y71" i="6"/>
  <c r="Y167" i="6" s="1"/>
  <c r="Z73" i="6"/>
  <c r="Z169" i="6" s="1"/>
  <c r="N74" i="6"/>
  <c r="N170" i="6" s="1"/>
  <c r="Q78" i="6"/>
  <c r="Q174" i="6" s="1"/>
  <c r="Z69" i="6"/>
  <c r="E49" i="6"/>
  <c r="E5" i="6" s="1"/>
  <c r="AI41" i="6"/>
  <c r="J65" i="6"/>
  <c r="J12" i="6" s="1"/>
  <c r="BD85" i="6"/>
  <c r="BD113" i="6"/>
  <c r="BD9" i="6" s="1"/>
  <c r="BD8" i="6" s="1"/>
  <c r="AU113" i="6"/>
  <c r="AU9" i="6" s="1"/>
  <c r="AU86" i="6"/>
  <c r="AX113" i="6"/>
  <c r="AX9" i="6" s="1"/>
  <c r="W10" i="8"/>
  <c r="W8" i="7"/>
  <c r="AT4" i="9"/>
  <c r="AE73" i="6"/>
  <c r="AE169" i="6" s="1"/>
  <c r="P74" i="6"/>
  <c r="P170" i="6" s="1"/>
  <c r="M79" i="6"/>
  <c r="M175" i="6" s="1"/>
  <c r="G49" i="6"/>
  <c r="G5" i="6" s="1"/>
  <c r="AC49" i="6"/>
  <c r="AC5" i="6" s="1"/>
  <c r="AB65" i="6"/>
  <c r="AB12" i="6" s="1"/>
  <c r="AJ97" i="6"/>
  <c r="Z74" i="6"/>
  <c r="Z170" i="6" s="1"/>
  <c r="F55" i="7"/>
  <c r="F5" i="7" s="1"/>
  <c r="F5" i="8" s="1"/>
  <c r="F6" i="8" s="1"/>
  <c r="F13" i="8" s="1"/>
  <c r="F7" i="8" s="1"/>
  <c r="F11" i="8" s="1"/>
  <c r="AB55" i="7"/>
  <c r="AB5" i="7" s="1"/>
  <c r="AB5" i="8" s="1"/>
  <c r="N199" i="5"/>
  <c r="N72" i="5" s="1"/>
  <c r="N152" i="5" s="1"/>
  <c r="AJ199" i="5"/>
  <c r="BF199" i="5"/>
  <c r="AH260" i="5"/>
  <c r="AG267" i="5"/>
  <c r="AH267" i="5" s="1"/>
  <c r="AG264" i="5"/>
  <c r="AH264" i="5" s="1"/>
  <c r="D75" i="6"/>
  <c r="D171" i="6" s="1"/>
  <c r="T76" i="6"/>
  <c r="T172" i="6" s="1"/>
  <c r="X78" i="6"/>
  <c r="X174" i="6" s="1"/>
  <c r="N79" i="6"/>
  <c r="N175" i="6" s="1"/>
  <c r="N76" i="6"/>
  <c r="N172" i="6" s="1"/>
  <c r="H49" i="6"/>
  <c r="H5" i="6" s="1"/>
  <c r="AC65" i="6"/>
  <c r="AC12" i="6" s="1"/>
  <c r="C6" i="6"/>
  <c r="R74" i="6"/>
  <c r="R170" i="6" s="1"/>
  <c r="O79" i="6"/>
  <c r="O175" i="6" s="1"/>
  <c r="AD175" i="6"/>
  <c r="AO129" i="6"/>
  <c r="AO10" i="6" s="1"/>
  <c r="R72" i="6"/>
  <c r="R168" i="6" s="1"/>
  <c r="S74" i="6"/>
  <c r="S170" i="6" s="1"/>
  <c r="Z78" i="6"/>
  <c r="Z174" i="6" s="1"/>
  <c r="P79" i="6"/>
  <c r="P175" i="6" s="1"/>
  <c r="D80" i="6"/>
  <c r="D176" i="6" s="1"/>
  <c r="AE69" i="6"/>
  <c r="AE65" i="6"/>
  <c r="AE12" i="6" s="1"/>
  <c r="S97" i="6"/>
  <c r="AY97" i="6"/>
  <c r="N97" i="6"/>
  <c r="R202" i="5"/>
  <c r="AN202" i="5"/>
  <c r="S205" i="5"/>
  <c r="S78" i="5" s="1"/>
  <c r="S158" i="5" s="1"/>
  <c r="AO205" i="5"/>
  <c r="P70" i="6"/>
  <c r="P166" i="6" s="1"/>
  <c r="S72" i="6"/>
  <c r="S168" i="6" s="1"/>
  <c r="X74" i="6"/>
  <c r="X170" i="6" s="1"/>
  <c r="Q79" i="6"/>
  <c r="Q175" i="6" s="1"/>
  <c r="T97" i="6"/>
  <c r="O97" i="6"/>
  <c r="AN97" i="6"/>
  <c r="AV89" i="6"/>
  <c r="E288" i="6"/>
  <c r="E33" i="6" s="1"/>
  <c r="AA288" i="6"/>
  <c r="AA33" i="6" s="1"/>
  <c r="V75" i="7"/>
  <c r="V55" i="7"/>
  <c r="V5" i="7" s="1"/>
  <c r="V5" i="8" s="1"/>
  <c r="V6" i="8" s="1"/>
  <c r="V13" i="8" s="1"/>
  <c r="V7" i="8" s="1"/>
  <c r="V11" i="8" s="1"/>
  <c r="S202" i="5"/>
  <c r="S75" i="5" s="1"/>
  <c r="S155" i="5" s="1"/>
  <c r="AO202" i="5"/>
  <c r="T205" i="5"/>
  <c r="T78" i="5" s="1"/>
  <c r="T158" i="5" s="1"/>
  <c r="AP205" i="5"/>
  <c r="M206" i="5"/>
  <c r="M79" i="5" s="1"/>
  <c r="M159" i="5" s="1"/>
  <c r="AI206" i="5"/>
  <c r="BE206" i="5"/>
  <c r="AH263" i="5"/>
  <c r="T72" i="6"/>
  <c r="T168" i="6" s="1"/>
  <c r="Y74" i="6"/>
  <c r="Y170" i="6" s="1"/>
  <c r="H75" i="6"/>
  <c r="H171" i="6" s="1"/>
  <c r="R79" i="6"/>
  <c r="R175" i="6" s="1"/>
  <c r="H80" i="6"/>
  <c r="H176" i="6" s="1"/>
  <c r="R320" i="6"/>
  <c r="R336" i="6" s="1"/>
  <c r="R26" i="6"/>
  <c r="R218" i="6" s="1"/>
  <c r="R75" i="6" s="1"/>
  <c r="R171" i="6" s="1"/>
  <c r="R29" i="6"/>
  <c r="R221" i="6" s="1"/>
  <c r="R78" i="6" s="1"/>
  <c r="R174" i="6" s="1"/>
  <c r="R32" i="6"/>
  <c r="R224" i="6" s="1"/>
  <c r="R27" i="6"/>
  <c r="R219" i="6" s="1"/>
  <c r="R76" i="6" s="1"/>
  <c r="R172" i="6" s="1"/>
  <c r="R22" i="6"/>
  <c r="R214" i="6" s="1"/>
  <c r="R71" i="6" s="1"/>
  <c r="R167" i="6" s="1"/>
  <c r="R34" i="6"/>
  <c r="R21" i="6"/>
  <c r="R213" i="6" s="1"/>
  <c r="R70" i="6" s="1"/>
  <c r="R166" i="6" s="1"/>
  <c r="L49" i="6"/>
  <c r="L5" i="6" s="1"/>
  <c r="U97" i="6"/>
  <c r="I78" i="6"/>
  <c r="I174" i="6" s="1"/>
  <c r="T202" i="5"/>
  <c r="T75" i="5" s="1"/>
  <c r="T155" i="5" s="1"/>
  <c r="AP202" i="5"/>
  <c r="M203" i="5"/>
  <c r="AI203" i="5"/>
  <c r="BE203" i="5"/>
  <c r="N206" i="5"/>
  <c r="N79" i="5" s="1"/>
  <c r="N159" i="5" s="1"/>
  <c r="AJ206" i="5"/>
  <c r="BF206" i="5"/>
  <c r="AG270" i="5"/>
  <c r="AH270" i="5" s="1"/>
  <c r="X70" i="6"/>
  <c r="X166" i="6" s="1"/>
  <c r="D167" i="6"/>
  <c r="I75" i="6"/>
  <c r="I171" i="6" s="1"/>
  <c r="S79" i="6"/>
  <c r="S175" i="6" s="1"/>
  <c r="I80" i="6"/>
  <c r="I176" i="6" s="1"/>
  <c r="S320" i="6"/>
  <c r="S336" i="6" s="1"/>
  <c r="S29" i="6"/>
  <c r="S221" i="6" s="1"/>
  <c r="S78" i="6" s="1"/>
  <c r="S174" i="6" s="1"/>
  <c r="S32" i="6"/>
  <c r="S224" i="6" s="1"/>
  <c r="S27" i="6"/>
  <c r="S219" i="6" s="1"/>
  <c r="S76" i="6" s="1"/>
  <c r="S172" i="6" s="1"/>
  <c r="S22" i="6"/>
  <c r="S214" i="6" s="1"/>
  <c r="S71" i="6" s="1"/>
  <c r="S167" i="6" s="1"/>
  <c r="S34" i="6"/>
  <c r="S26" i="6"/>
  <c r="S218" i="6" s="1"/>
  <c r="S21" i="6"/>
  <c r="S213" i="6" s="1"/>
  <c r="L65" i="6"/>
  <c r="L12" i="6" s="1"/>
  <c r="AI63" i="6"/>
  <c r="AI57" i="6"/>
  <c r="V97" i="6"/>
  <c r="R97" i="6"/>
  <c r="AD71" i="6"/>
  <c r="AD167" i="6" s="1"/>
  <c r="J75" i="6"/>
  <c r="J171" i="6" s="1"/>
  <c r="T79" i="6"/>
  <c r="T175" i="6" s="1"/>
  <c r="T320" i="6"/>
  <c r="T336" i="6" s="1"/>
  <c r="T29" i="6"/>
  <c r="T221" i="6" s="1"/>
  <c r="T78" i="6" s="1"/>
  <c r="T174" i="6" s="1"/>
  <c r="T32" i="6"/>
  <c r="T224" i="6" s="1"/>
  <c r="T21" i="6"/>
  <c r="T213" i="6" s="1"/>
  <c r="T70" i="6" s="1"/>
  <c r="T166" i="6" s="1"/>
  <c r="T24" i="6"/>
  <c r="T216" i="6" s="1"/>
  <c r="T22" i="6"/>
  <c r="T214" i="6" s="1"/>
  <c r="T71" i="6" s="1"/>
  <c r="T167" i="6" s="1"/>
  <c r="T34" i="6"/>
  <c r="T26" i="6"/>
  <c r="T218" i="6" s="1"/>
  <c r="T75" i="6" s="1"/>
  <c r="T171" i="6" s="1"/>
  <c r="T25" i="6"/>
  <c r="T217" i="6" s="1"/>
  <c r="W97" i="6"/>
  <c r="M49" i="6"/>
  <c r="M5" i="6" s="1"/>
  <c r="AH49" i="6"/>
  <c r="AH5" i="6" s="1"/>
  <c r="AC97" i="6"/>
  <c r="F288" i="6"/>
  <c r="F33" i="6"/>
  <c r="AB288" i="6"/>
  <c r="AB33" i="6" s="1"/>
  <c r="L71" i="6"/>
  <c r="L167" i="6" s="1"/>
  <c r="D72" i="6"/>
  <c r="D168" i="6" s="1"/>
  <c r="O75" i="6"/>
  <c r="O171" i="6" s="1"/>
  <c r="Y80" i="6"/>
  <c r="Y176" i="6" s="1"/>
  <c r="AM97" i="6"/>
  <c r="G33" i="6"/>
  <c r="AC288" i="6"/>
  <c r="AC33" i="6" s="1"/>
  <c r="AE135" i="7"/>
  <c r="AE10" i="7" s="1"/>
  <c r="L76" i="6"/>
  <c r="L172" i="6" s="1"/>
  <c r="Z80" i="6"/>
  <c r="Z176" i="6" s="1"/>
  <c r="J320" i="6"/>
  <c r="J336" i="6" s="1"/>
  <c r="J25" i="6"/>
  <c r="J217" i="6" s="1"/>
  <c r="J74" i="6" s="1"/>
  <c r="J170" i="6" s="1"/>
  <c r="J28" i="6"/>
  <c r="J220" i="6" s="1"/>
  <c r="J77" i="6" s="1"/>
  <c r="J173" i="6" s="1"/>
  <c r="J31" i="6"/>
  <c r="J223" i="6" s="1"/>
  <c r="J80" i="6" s="1"/>
  <c r="J176" i="6" s="1"/>
  <c r="J34" i="6"/>
  <c r="O49" i="6"/>
  <c r="O5" i="6" s="1"/>
  <c r="AG288" i="5"/>
  <c r="N22" i="6"/>
  <c r="N214" i="6" s="1"/>
  <c r="D73" i="6"/>
  <c r="D169" i="6" s="1"/>
  <c r="M76" i="6"/>
  <c r="M172" i="6" s="1"/>
  <c r="K320" i="6"/>
  <c r="K336" i="6" s="1"/>
  <c r="K28" i="6"/>
  <c r="K34" i="6"/>
  <c r="P49" i="6"/>
  <c r="P5" i="6" s="1"/>
  <c r="AJ39" i="6"/>
  <c r="AT129" i="6"/>
  <c r="AT10" i="6" s="1"/>
  <c r="L320" i="6"/>
  <c r="L336" i="6" s="1"/>
  <c r="L28" i="6"/>
  <c r="L220" i="6" s="1"/>
  <c r="L77" i="6" s="1"/>
  <c r="L173" i="6" s="1"/>
  <c r="L31" i="6"/>
  <c r="L223" i="6" s="1"/>
  <c r="L80" i="6" s="1"/>
  <c r="L176" i="6" s="1"/>
  <c r="L34" i="6"/>
  <c r="L23" i="6"/>
  <c r="L215" i="6" s="1"/>
  <c r="L72" i="6" s="1"/>
  <c r="L168" i="6" s="1"/>
  <c r="AU129" i="6"/>
  <c r="AU10" i="6" s="1"/>
  <c r="AU119" i="7"/>
  <c r="AU9" i="7" s="1"/>
  <c r="AU91" i="7"/>
  <c r="AL92" i="7"/>
  <c r="AL119" i="7"/>
  <c r="AL9" i="7" s="1"/>
  <c r="BH119" i="7"/>
  <c r="BH9" i="7" s="1"/>
  <c r="BH8" i="7" s="1"/>
  <c r="BH92" i="7"/>
  <c r="AY93" i="7"/>
  <c r="AY119" i="7"/>
  <c r="AY9" i="7" s="1"/>
  <c r="AP94" i="7"/>
  <c r="AP119" i="7"/>
  <c r="AP9" i="7" s="1"/>
  <c r="AT96" i="7"/>
  <c r="AT119" i="7"/>
  <c r="AT9" i="7" s="1"/>
  <c r="AK97" i="7"/>
  <c r="AK119" i="7"/>
  <c r="AK9" i="7" s="1"/>
  <c r="AO119" i="7"/>
  <c r="AO9" i="7" s="1"/>
  <c r="AO99" i="7"/>
  <c r="AS119" i="7"/>
  <c r="AS9" i="7" s="1"/>
  <c r="AS101" i="7"/>
  <c r="Y70" i="6"/>
  <c r="Y166" i="6" s="1"/>
  <c r="H72" i="6"/>
  <c r="H168" i="6" s="1"/>
  <c r="H77" i="6"/>
  <c r="H173" i="6" s="1"/>
  <c r="M320" i="6"/>
  <c r="M336" i="6" s="1"/>
  <c r="M31" i="6"/>
  <c r="M223" i="6" s="1"/>
  <c r="M80" i="6" s="1"/>
  <c r="M176" i="6" s="1"/>
  <c r="M34" i="6"/>
  <c r="C49" i="6"/>
  <c r="C5" i="6" s="1"/>
  <c r="O65" i="6"/>
  <c r="O12" i="6" s="1"/>
  <c r="AV129" i="6"/>
  <c r="AV10" i="6" s="1"/>
  <c r="AL103" i="7"/>
  <c r="Z70" i="6"/>
  <c r="Z166" i="6" s="1"/>
  <c r="P76" i="6"/>
  <c r="P172" i="6" s="1"/>
  <c r="AD80" i="6"/>
  <c r="AD176" i="6" s="1"/>
  <c r="N320" i="6"/>
  <c r="N336" i="6" s="1"/>
  <c r="N31" i="6"/>
  <c r="N223" i="6" s="1"/>
  <c r="N80" i="6" s="1"/>
  <c r="N176" i="6" s="1"/>
  <c r="N34" i="6"/>
  <c r="N23" i="6"/>
  <c r="N215" i="6" s="1"/>
  <c r="N72" i="6" s="1"/>
  <c r="N168" i="6" s="1"/>
  <c r="N26" i="6"/>
  <c r="N218" i="6" s="1"/>
  <c r="N75" i="6" s="1"/>
  <c r="N171" i="6" s="1"/>
  <c r="P65" i="6"/>
  <c r="P12" i="6" s="1"/>
  <c r="AW113" i="6"/>
  <c r="AW9" i="6" s="1"/>
  <c r="H73" i="6"/>
  <c r="H169" i="6" s="1"/>
  <c r="Q76" i="6"/>
  <c r="Q172" i="6" s="1"/>
  <c r="M77" i="6"/>
  <c r="M173" i="6" s="1"/>
  <c r="AE80" i="6"/>
  <c r="AE176" i="6" s="1"/>
  <c r="O320" i="6"/>
  <c r="O336" i="6" s="1"/>
  <c r="O31" i="6"/>
  <c r="O223" i="6" s="1"/>
  <c r="O80" i="6" s="1"/>
  <c r="O176" i="6" s="1"/>
  <c r="O34" i="6"/>
  <c r="O23" i="6"/>
  <c r="Q65" i="6"/>
  <c r="Q12" i="6" s="1"/>
  <c r="AO113" i="6"/>
  <c r="AO9" i="6" s="1"/>
  <c r="AO8" i="6" s="1"/>
  <c r="AO86" i="6"/>
  <c r="BE94" i="6"/>
  <c r="AX129" i="6"/>
  <c r="AX10" i="6" s="1"/>
  <c r="AQ129" i="6"/>
  <c r="AQ10" i="6" s="1"/>
  <c r="I73" i="6"/>
  <c r="I169" i="6" s="1"/>
  <c r="N28" i="6"/>
  <c r="N220" i="6" s="1"/>
  <c r="N77" i="6" s="1"/>
  <c r="N173" i="6" s="1"/>
  <c r="J32" i="6"/>
  <c r="J224" i="6" s="1"/>
  <c r="P320" i="6"/>
  <c r="P336" i="6" s="1"/>
  <c r="P34" i="6"/>
  <c r="P23" i="6"/>
  <c r="P26" i="6"/>
  <c r="P218" i="6" s="1"/>
  <c r="P75" i="6" s="1"/>
  <c r="P171" i="6" s="1"/>
  <c r="P29" i="6"/>
  <c r="P221" i="6" s="1"/>
  <c r="P78" i="6" s="1"/>
  <c r="P174" i="6" s="1"/>
  <c r="P32" i="6"/>
  <c r="P224" i="6" s="1"/>
  <c r="AY113" i="6"/>
  <c r="AY9" i="6" s="1"/>
  <c r="AY8" i="6" s="1"/>
  <c r="AP113" i="6"/>
  <c r="AP9" i="6" s="1"/>
  <c r="AP86" i="6"/>
  <c r="AY129" i="6"/>
  <c r="AY10" i="6" s="1"/>
  <c r="AR129" i="6"/>
  <c r="AR10" i="6" s="1"/>
  <c r="AK129" i="6"/>
  <c r="AK10" i="6" s="1"/>
  <c r="AK8" i="6" s="1"/>
  <c r="S7" i="8"/>
  <c r="S11" i="8" s="1"/>
  <c r="J24" i="6"/>
  <c r="D74" i="6"/>
  <c r="D170" i="6" s="1"/>
  <c r="O28" i="6"/>
  <c r="O220" i="6" s="1"/>
  <c r="O77" i="6" s="1"/>
  <c r="O173" i="6" s="1"/>
  <c r="J30" i="6"/>
  <c r="L69" i="6"/>
  <c r="Q320" i="6"/>
  <c r="Q336" i="6" s="1"/>
  <c r="Q34" i="6"/>
  <c r="Q26" i="6"/>
  <c r="Q218" i="6" s="1"/>
  <c r="Q75" i="6" s="1"/>
  <c r="Q171" i="6" s="1"/>
  <c r="Q32" i="6"/>
  <c r="Q224" i="6" s="1"/>
  <c r="S65" i="6"/>
  <c r="S12" i="6" s="1"/>
  <c r="AZ85" i="6"/>
  <c r="AZ113" i="6"/>
  <c r="AZ9" i="6" s="1"/>
  <c r="AZ8" i="6" s="1"/>
  <c r="AQ86" i="6"/>
  <c r="AX95" i="6"/>
  <c r="AX97" i="6" s="1"/>
  <c r="AZ129" i="6"/>
  <c r="AZ10" i="6" s="1"/>
  <c r="AL129" i="6"/>
  <c r="AL10" i="6" s="1"/>
  <c r="AL85" i="6"/>
  <c r="AL113" i="6"/>
  <c r="AL9" i="6" s="1"/>
  <c r="AL8" i="6" s="1"/>
  <c r="BH85" i="6"/>
  <c r="BH113" i="6"/>
  <c r="BH9" i="6" s="1"/>
  <c r="BH8" i="6" s="1"/>
  <c r="AG88" i="6"/>
  <c r="BC88" i="6"/>
  <c r="AK90" i="6"/>
  <c r="BG90" i="6"/>
  <c r="AS129" i="6"/>
  <c r="AS10" i="6" s="1"/>
  <c r="AM113" i="6"/>
  <c r="AM9" i="6" s="1"/>
  <c r="AM8" i="6" s="1"/>
  <c r="AO97" i="6"/>
  <c r="AA9" i="8"/>
  <c r="AA8" i="8" s="1"/>
  <c r="AA8" i="7"/>
  <c r="I49" i="6"/>
  <c r="I5" i="6" s="1"/>
  <c r="AE49" i="6"/>
  <c r="AJ38" i="6" s="1"/>
  <c r="AP97" i="6"/>
  <c r="AW86" i="6"/>
  <c r="AW129" i="6"/>
  <c r="AW10" i="6" s="1"/>
  <c r="AF256" i="6"/>
  <c r="Z320" i="6"/>
  <c r="Z336" i="6" s="1"/>
  <c r="O69" i="10"/>
  <c r="O6" i="10"/>
  <c r="O13" i="10" s="1"/>
  <c r="X30" i="6"/>
  <c r="X222" i="6" s="1"/>
  <c r="X79" i="6" s="1"/>
  <c r="X175" i="6" s="1"/>
  <c r="J49" i="6"/>
  <c r="J5" i="6" s="1"/>
  <c r="AF49" i="6"/>
  <c r="AF5" i="6" s="1"/>
  <c r="AQ113" i="6"/>
  <c r="AQ9" i="6" s="1"/>
  <c r="H55" i="7"/>
  <c r="H5" i="7" s="1"/>
  <c r="H5" i="8" s="1"/>
  <c r="H6" i="8" s="1"/>
  <c r="H13" i="8" s="1"/>
  <c r="H7" i="8" s="1"/>
  <c r="H11" i="8" s="1"/>
  <c r="U157" i="7"/>
  <c r="U167" i="7" s="1"/>
  <c r="U87" i="7"/>
  <c r="K49" i="6"/>
  <c r="K5" i="6" s="1"/>
  <c r="AG49" i="6"/>
  <c r="AR97" i="6"/>
  <c r="P97" i="6"/>
  <c r="AR113" i="6"/>
  <c r="AR9" i="6" s="1"/>
  <c r="AH71" i="7"/>
  <c r="H74" i="6"/>
  <c r="H170" i="6" s="1"/>
  <c r="AD74" i="6"/>
  <c r="AD170" i="6" s="1"/>
  <c r="X27" i="6"/>
  <c r="D30" i="6"/>
  <c r="AS97" i="6"/>
  <c r="AS113" i="6"/>
  <c r="AS9" i="6" s="1"/>
  <c r="AI91" i="6"/>
  <c r="BE91" i="6"/>
  <c r="AV92" i="6"/>
  <c r="AM93" i="6"/>
  <c r="I25" i="6"/>
  <c r="I217" i="6" s="1"/>
  <c r="I74" i="6" s="1"/>
  <c r="I170" i="6" s="1"/>
  <c r="AE25" i="6"/>
  <c r="AE217" i="6" s="1"/>
  <c r="AE74" i="6" s="1"/>
  <c r="AE170" i="6" s="1"/>
  <c r="Y27" i="6"/>
  <c r="AT97" i="6"/>
  <c r="AT113" i="6"/>
  <c r="AT9" i="6" s="1"/>
  <c r="AT8" i="6" s="1"/>
  <c r="AQ135" i="7"/>
  <c r="AQ10" i="7" s="1"/>
  <c r="AQ10" i="8" s="1"/>
  <c r="AQ91" i="7"/>
  <c r="AH135" i="7"/>
  <c r="AH10" i="7" s="1"/>
  <c r="AH10" i="8" s="1"/>
  <c r="AH92" i="7"/>
  <c r="BD92" i="7"/>
  <c r="BD135" i="7"/>
  <c r="BD10" i="7" s="1"/>
  <c r="AU93" i="7"/>
  <c r="AU135" i="7"/>
  <c r="AU10" i="7" s="1"/>
  <c r="AU10" i="8" s="1"/>
  <c r="AY135" i="7"/>
  <c r="AY10" i="7" s="1"/>
  <c r="AT98" i="7"/>
  <c r="AT135" i="7"/>
  <c r="AT10" i="7" s="1"/>
  <c r="AT10" i="8" s="1"/>
  <c r="X24" i="6"/>
  <c r="Z76" i="6"/>
  <c r="Z172" i="6" s="1"/>
  <c r="N49" i="6"/>
  <c r="N5" i="6" s="1"/>
  <c r="Y65" i="6"/>
  <c r="Y12" i="6" s="1"/>
  <c r="C65" i="6"/>
  <c r="C12" i="6" s="1"/>
  <c r="AU97" i="6"/>
  <c r="AR135" i="7"/>
  <c r="AR10" i="7" s="1"/>
  <c r="AR91" i="7"/>
  <c r="AI135" i="7"/>
  <c r="AI10" i="7" s="1"/>
  <c r="AI92" i="7"/>
  <c r="BE135" i="7"/>
  <c r="BE10" i="7" s="1"/>
  <c r="Q97" i="6"/>
  <c r="AV97" i="6"/>
  <c r="AV113" i="6"/>
  <c r="AV9" i="6" s="1"/>
  <c r="AV8" i="6" s="1"/>
  <c r="AL91" i="6"/>
  <c r="BH91" i="6"/>
  <c r="AN129" i="6"/>
  <c r="AN10" i="6" s="1"/>
  <c r="Y4" i="8"/>
  <c r="Y39" i="7"/>
  <c r="Z4" i="7"/>
  <c r="AS91" i="7"/>
  <c r="AS135" i="7"/>
  <c r="AS10" i="7" s="1"/>
  <c r="AS10" i="8" s="1"/>
  <c r="P71" i="7"/>
  <c r="P13" i="7" s="1"/>
  <c r="P12" i="8" s="1"/>
  <c r="AM92" i="7"/>
  <c r="AU96" i="7"/>
  <c r="AY98" i="7"/>
  <c r="AK102" i="7"/>
  <c r="AD55" i="7"/>
  <c r="AD5" i="7" s="1"/>
  <c r="AD5" i="8" s="1"/>
  <c r="Q71" i="7"/>
  <c r="Q13" i="7" s="1"/>
  <c r="Q12" i="8" s="1"/>
  <c r="AW8" i="7"/>
  <c r="I55" i="7"/>
  <c r="I5" i="7" s="1"/>
  <c r="I5" i="8" s="1"/>
  <c r="I6" i="8" s="1"/>
  <c r="I13" i="8" s="1"/>
  <c r="I7" i="8" s="1"/>
  <c r="I11" i="8" s="1"/>
  <c r="AE55" i="7"/>
  <c r="AE5" i="7" s="1"/>
  <c r="AE5" i="8" s="1"/>
  <c r="Y55" i="7"/>
  <c r="Y5" i="7" s="1"/>
  <c r="Y5" i="8" s="1"/>
  <c r="R71" i="7"/>
  <c r="R13" i="7" s="1"/>
  <c r="R12" i="8" s="1"/>
  <c r="J55" i="7"/>
  <c r="J5" i="7" s="1"/>
  <c r="J5" i="8" s="1"/>
  <c r="AF55" i="7"/>
  <c r="AF5" i="7" s="1"/>
  <c r="AF5" i="8" s="1"/>
  <c r="S71" i="7"/>
  <c r="S13" i="7" s="1"/>
  <c r="S12" i="8" s="1"/>
  <c r="AD54" i="9"/>
  <c r="AD5" i="9" s="1"/>
  <c r="AD6" i="9" s="1"/>
  <c r="AD13" i="9" s="1"/>
  <c r="AC8" i="7"/>
  <c r="AH3" i="7"/>
  <c r="AH55" i="7"/>
  <c r="U71" i="7"/>
  <c r="U13" i="7" s="1"/>
  <c r="U12" i="8" s="1"/>
  <c r="BA8" i="7"/>
  <c r="X81" i="7"/>
  <c r="X161" i="7" s="1"/>
  <c r="AF119" i="7"/>
  <c r="AF9" i="7" s="1"/>
  <c r="BB119" i="7"/>
  <c r="BB9" i="7" s="1"/>
  <c r="AU38" i="9"/>
  <c r="AU4" i="9" s="1"/>
  <c r="BC44" i="9"/>
  <c r="AP38" i="9"/>
  <c r="AG174" i="9"/>
  <c r="AG78" i="9"/>
  <c r="AG158" i="9" s="1"/>
  <c r="BE46" i="9"/>
  <c r="AT50" i="9"/>
  <c r="AF179" i="9"/>
  <c r="AF83" i="9" s="1"/>
  <c r="AF163" i="9" s="1"/>
  <c r="X85" i="7"/>
  <c r="X165" i="7" s="1"/>
  <c r="AV38" i="9"/>
  <c r="AZ45" i="9" s="1"/>
  <c r="AR43" i="9"/>
  <c r="AZ4" i="9"/>
  <c r="BE42" i="9"/>
  <c r="BE52" i="9"/>
  <c r="BE45" i="9"/>
  <c r="AV45" i="9"/>
  <c r="AQ38" i="9"/>
  <c r="AH174" i="9"/>
  <c r="AH78" i="9" s="1"/>
  <c r="AH158" i="9" s="1"/>
  <c r="AG179" i="9"/>
  <c r="AG83" i="9"/>
  <c r="AG163" i="9" s="1"/>
  <c r="Z55" i="7"/>
  <c r="Z5" i="7" s="1"/>
  <c r="Z5" i="8" s="1"/>
  <c r="T71" i="7"/>
  <c r="T13" i="7" s="1"/>
  <c r="T12" i="8" s="1"/>
  <c r="AV119" i="7"/>
  <c r="AV9" i="7" s="1"/>
  <c r="AV91" i="7"/>
  <c r="AZ93" i="7"/>
  <c r="AQ94" i="7"/>
  <c r="AQ119" i="7"/>
  <c r="AQ9" i="7" s="1"/>
  <c r="AH95" i="7"/>
  <c r="AL97" i="7"/>
  <c r="AG100" i="7"/>
  <c r="BC100" i="7"/>
  <c r="BG102" i="7"/>
  <c r="J6" i="8"/>
  <c r="J13" i="8" s="1"/>
  <c r="J7" i="8" s="1"/>
  <c r="J11" i="8" s="1"/>
  <c r="K55" i="7"/>
  <c r="K5" i="7" s="1"/>
  <c r="K5" i="8" s="1"/>
  <c r="K6" i="8" s="1"/>
  <c r="K13" i="8" s="1"/>
  <c r="K7" i="8" s="1"/>
  <c r="K11" i="8" s="1"/>
  <c r="AG55" i="7"/>
  <c r="AI47" i="7" s="1"/>
  <c r="D71" i="7"/>
  <c r="D13" i="7" s="1"/>
  <c r="D12" i="8" s="1"/>
  <c r="AJ103" i="7"/>
  <c r="AD119" i="7"/>
  <c r="AD9" i="7" s="1"/>
  <c r="AM119" i="7"/>
  <c r="AM9" i="7" s="1"/>
  <c r="AM102" i="9"/>
  <c r="X77" i="7"/>
  <c r="X157" i="7" s="1"/>
  <c r="L55" i="7"/>
  <c r="L5" i="7" s="1"/>
  <c r="L5" i="8" s="1"/>
  <c r="L6" i="8" s="1"/>
  <c r="L13" i="8" s="1"/>
  <c r="L7" i="8" s="1"/>
  <c r="L11" i="8" s="1"/>
  <c r="M55" i="7"/>
  <c r="M5" i="7" s="1"/>
  <c r="M5" i="8" s="1"/>
  <c r="M6" i="8" s="1"/>
  <c r="M13" i="8" s="1"/>
  <c r="M7" i="8" s="1"/>
  <c r="M11" i="8" s="1"/>
  <c r="E71" i="7"/>
  <c r="E13" i="7" s="1"/>
  <c r="E12" i="8" s="1"/>
  <c r="AN102" i="9"/>
  <c r="N55" i="7"/>
  <c r="N5" i="7" s="1"/>
  <c r="N5" i="8" s="1"/>
  <c r="N6" i="8" s="1"/>
  <c r="N13" i="8" s="1"/>
  <c r="N7" i="8" s="1"/>
  <c r="N11" i="8" s="1"/>
  <c r="AC71" i="7"/>
  <c r="AC13" i="7" s="1"/>
  <c r="AC12" i="8" s="1"/>
  <c r="O55" i="7"/>
  <c r="O5" i="7" s="1"/>
  <c r="O5" i="8" s="1"/>
  <c r="O6" i="8" s="1"/>
  <c r="O13" i="8" s="1"/>
  <c r="P55" i="7"/>
  <c r="P5" i="7" s="1"/>
  <c r="P5" i="8" s="1"/>
  <c r="P6" i="8" s="1"/>
  <c r="P13" i="8" s="1"/>
  <c r="F71" i="7"/>
  <c r="F13" i="7" s="1"/>
  <c r="F12" i="8" s="1"/>
  <c r="AX135" i="7"/>
  <c r="AX10" i="7" s="1"/>
  <c r="AU97" i="10"/>
  <c r="AJ97" i="10"/>
  <c r="E97" i="10"/>
  <c r="E155" i="10"/>
  <c r="X37" i="7"/>
  <c r="X181" i="7" s="1"/>
  <c r="X30" i="7"/>
  <c r="X27" i="7"/>
  <c r="X171" i="7" s="1"/>
  <c r="X76" i="7" s="1"/>
  <c r="X156" i="7" s="1"/>
  <c r="X31" i="7"/>
  <c r="X175" i="7" s="1"/>
  <c r="X80" i="7" s="1"/>
  <c r="X160" i="7" s="1"/>
  <c r="G71" i="7"/>
  <c r="G13" i="7" s="1"/>
  <c r="G12" i="8" s="1"/>
  <c r="AJ61" i="7"/>
  <c r="BE119" i="7"/>
  <c r="BE9" i="7" s="1"/>
  <c r="BE8" i="7" s="1"/>
  <c r="BE91" i="7"/>
  <c r="V79" i="7"/>
  <c r="V159" i="7" s="1"/>
  <c r="AI62" i="9"/>
  <c r="AV97" i="10"/>
  <c r="H71" i="7"/>
  <c r="H13" i="7" s="1"/>
  <c r="H12" i="8" s="1"/>
  <c r="AD71" i="7"/>
  <c r="AD13" i="7" s="1"/>
  <c r="AD12" i="8" s="1"/>
  <c r="AT8" i="9"/>
  <c r="AW97" i="10"/>
  <c r="AJ59" i="7"/>
  <c r="AX119" i="7"/>
  <c r="AX9" i="7" s="1"/>
  <c r="AX8" i="7" s="1"/>
  <c r="AX97" i="10"/>
  <c r="W4" i="8"/>
  <c r="W39" i="7"/>
  <c r="W6" i="7"/>
  <c r="X38" i="7"/>
  <c r="X182" i="7" s="1"/>
  <c r="U79" i="7"/>
  <c r="U159" i="7" s="1"/>
  <c r="U84" i="7"/>
  <c r="U164" i="7" s="1"/>
  <c r="AO135" i="7"/>
  <c r="AO10" i="7" s="1"/>
  <c r="AO10" i="8" s="1"/>
  <c r="V84" i="7"/>
  <c r="V164" i="7" s="1"/>
  <c r="AP135" i="7"/>
  <c r="AP10" i="7" s="1"/>
  <c r="AP10" i="8" s="1"/>
  <c r="BC92" i="7"/>
  <c r="BC135" i="7"/>
  <c r="BC10" i="7" s="1"/>
  <c r="AJ61" i="9"/>
  <c r="M69" i="10"/>
  <c r="M6" i="10"/>
  <c r="M13" i="10" s="1"/>
  <c r="AE38" i="9"/>
  <c r="BA38" i="9"/>
  <c r="BB44" i="9" s="1"/>
  <c r="AP118" i="9"/>
  <c r="AP9" i="9" s="1"/>
  <c r="AP8" i="9" s="1"/>
  <c r="AP90" i="9"/>
  <c r="AX8" i="9"/>
  <c r="U85" i="7"/>
  <c r="U165" i="7" s="1"/>
  <c r="AD103" i="7"/>
  <c r="AZ103" i="7"/>
  <c r="AJ119" i="7"/>
  <c r="AJ9" i="7" s="1"/>
  <c r="BF119" i="7"/>
  <c r="BF9" i="7" s="1"/>
  <c r="AF135" i="7"/>
  <c r="AF10" i="7" s="1"/>
  <c r="AF10" i="8" s="1"/>
  <c r="BB135" i="7"/>
  <c r="BB10" i="7" s="1"/>
  <c r="AY51" i="9"/>
  <c r="AT92" i="9"/>
  <c r="AI60" i="7"/>
  <c r="AI61" i="7"/>
  <c r="AI66" i="7"/>
  <c r="BG119" i="7"/>
  <c r="BG9" i="7" s="1"/>
  <c r="BG8" i="7" s="1"/>
  <c r="AG103" i="7"/>
  <c r="BC103" i="7"/>
  <c r="AV46" i="9"/>
  <c r="AZ46" i="9"/>
  <c r="AZ47" i="9"/>
  <c r="AZ48" i="9"/>
  <c r="AZ49" i="9"/>
  <c r="AD165" i="9"/>
  <c r="AX92" i="7"/>
  <c r="AW167" i="7"/>
  <c r="Z54" i="9"/>
  <c r="BF102" i="9"/>
  <c r="AD74" i="10"/>
  <c r="AD154" i="10" s="1"/>
  <c r="AD73" i="10"/>
  <c r="AD153" i="10" s="1"/>
  <c r="M49" i="10"/>
  <c r="M5" i="10" s="1"/>
  <c r="AB154" i="10"/>
  <c r="U78" i="7"/>
  <c r="U158" i="7" s="1"/>
  <c r="J71" i="7"/>
  <c r="J13" i="7" s="1"/>
  <c r="J12" i="8" s="1"/>
  <c r="AF71" i="7"/>
  <c r="AF13" i="7" s="1"/>
  <c r="AF12" i="8" s="1"/>
  <c r="AZ119" i="7"/>
  <c r="AZ9" i="7" s="1"/>
  <c r="AZ8" i="7" s="1"/>
  <c r="BB45" i="9"/>
  <c r="BB46" i="9"/>
  <c r="BB47" i="9"/>
  <c r="BB48" i="9"/>
  <c r="BB49" i="9"/>
  <c r="BB50" i="9"/>
  <c r="BB43" i="9"/>
  <c r="BB42" i="9"/>
  <c r="BB52" i="9"/>
  <c r="BB51" i="9"/>
  <c r="S70" i="9"/>
  <c r="BG102" i="9"/>
  <c r="AE74" i="10"/>
  <c r="AE154" i="10" s="1"/>
  <c r="AE73" i="10"/>
  <c r="AE153" i="10" s="1"/>
  <c r="K71" i="7"/>
  <c r="K13" i="7" s="1"/>
  <c r="K12" i="8" s="1"/>
  <c r="AG71" i="7"/>
  <c r="AN119" i="7"/>
  <c r="AN9" i="7" s="1"/>
  <c r="AJ135" i="7"/>
  <c r="AJ10" i="7" s="1"/>
  <c r="AJ10" i="8" s="1"/>
  <c r="BF135" i="7"/>
  <c r="BF10" i="7" s="1"/>
  <c r="T6" i="8"/>
  <c r="T13" i="8" s="1"/>
  <c r="T7" i="8" s="1"/>
  <c r="T11" i="8" s="1"/>
  <c r="AT51" i="9"/>
  <c r="BC46" i="9"/>
  <c r="BC49" i="9"/>
  <c r="T70" i="9"/>
  <c r="W149" i="10"/>
  <c r="AF74" i="10"/>
  <c r="AF154" i="10" s="1"/>
  <c r="C71" i="10"/>
  <c r="C151" i="10" s="1"/>
  <c r="C49" i="10"/>
  <c r="C5" i="10" s="1"/>
  <c r="C6" i="10" s="1"/>
  <c r="C13" i="10" s="1"/>
  <c r="AH62" i="10"/>
  <c r="O298" i="10"/>
  <c r="O303" i="10"/>
  <c r="O300" i="10"/>
  <c r="O295" i="10"/>
  <c r="O296" i="10"/>
  <c r="O301" i="10"/>
  <c r="O302" i="10"/>
  <c r="O294" i="10"/>
  <c r="O299" i="10"/>
  <c r="O293" i="10"/>
  <c r="O297" i="10"/>
  <c r="O292" i="10"/>
  <c r="O320" i="10"/>
  <c r="W6" i="8"/>
  <c r="W8" i="8"/>
  <c r="AI62" i="7"/>
  <c r="AK135" i="7"/>
  <c r="AK10" i="7" s="1"/>
  <c r="AK10" i="8" s="1"/>
  <c r="BG135" i="7"/>
  <c r="BG10" i="7" s="1"/>
  <c r="U6" i="8"/>
  <c r="U13" i="8" s="1"/>
  <c r="AD76" i="9"/>
  <c r="AD156" i="9" s="1"/>
  <c r="AC54" i="9"/>
  <c r="T79" i="10"/>
  <c r="T159" i="10" s="1"/>
  <c r="AC3" i="10"/>
  <c r="E55" i="7"/>
  <c r="E5" i="7" s="1"/>
  <c r="E5" i="8" s="1"/>
  <c r="E6" i="8" s="1"/>
  <c r="E13" i="8" s="1"/>
  <c r="AA55" i="7"/>
  <c r="AA5" i="7" s="1"/>
  <c r="AA5" i="8" s="1"/>
  <c r="AJ62" i="7"/>
  <c r="BF91" i="7"/>
  <c r="AG119" i="7"/>
  <c r="AG9" i="7" s="1"/>
  <c r="BC119" i="7"/>
  <c r="BC9" i="7" s="1"/>
  <c r="AI56" i="10"/>
  <c r="Y71" i="10"/>
  <c r="Y151" i="10" s="1"/>
  <c r="Y70" i="10"/>
  <c r="Y150" i="10" s="1"/>
  <c r="Y8" i="8"/>
  <c r="V86" i="7"/>
  <c r="V166" i="7" s="1"/>
  <c r="N71" i="7"/>
  <c r="N13" i="7" s="1"/>
  <c r="N12" i="8" s="1"/>
  <c r="AI69" i="7"/>
  <c r="AE103" i="7"/>
  <c r="BG91" i="7"/>
  <c r="AH119" i="7"/>
  <c r="AH9" i="7" s="1"/>
  <c r="BD119" i="7"/>
  <c r="BD9" i="7" s="1"/>
  <c r="BD8" i="7" s="1"/>
  <c r="AD135" i="7"/>
  <c r="AD10" i="7" s="1"/>
  <c r="AD10" i="8" s="1"/>
  <c r="Q6" i="8"/>
  <c r="Q13" i="8" s="1"/>
  <c r="AJ49" i="9"/>
  <c r="AJ51" i="9"/>
  <c r="AJ52" i="9"/>
  <c r="AJ46" i="9"/>
  <c r="AJ45" i="9"/>
  <c r="AJ44" i="9"/>
  <c r="AJ43" i="9"/>
  <c r="BF47" i="9"/>
  <c r="BF50" i="9"/>
  <c r="BF43" i="9"/>
  <c r="W70" i="9"/>
  <c r="Z8" i="8"/>
  <c r="G55" i="7"/>
  <c r="G5" i="7" s="1"/>
  <c r="G5" i="8" s="1"/>
  <c r="G6" i="8" s="1"/>
  <c r="G13" i="8" s="1"/>
  <c r="AC55" i="7"/>
  <c r="AC5" i="7" s="1"/>
  <c r="AC5" i="8" s="1"/>
  <c r="O71" i="7"/>
  <c r="O13" i="7" s="1"/>
  <c r="O12" i="8" s="1"/>
  <c r="AF103" i="7"/>
  <c r="AN135" i="7"/>
  <c r="AN10" i="7" s="1"/>
  <c r="AN10" i="8" s="1"/>
  <c r="BA135" i="7"/>
  <c r="BA10" i="7" s="1"/>
  <c r="R6" i="8"/>
  <c r="R13" i="8" s="1"/>
  <c r="AK45" i="9"/>
  <c r="AK44" i="9"/>
  <c r="AK43" i="9"/>
  <c r="BG48" i="9"/>
  <c r="BG49" i="9"/>
  <c r="BG50" i="9"/>
  <c r="BG51" i="9"/>
  <c r="BG47" i="9"/>
  <c r="X70" i="9"/>
  <c r="AJ102" i="9"/>
  <c r="AX94" i="9"/>
  <c r="O157" i="10"/>
  <c r="AF38" i="9"/>
  <c r="AJ47" i="9" s="1"/>
  <c r="BB38" i="9"/>
  <c r="BD46" i="9"/>
  <c r="BD47" i="9"/>
  <c r="BD48" i="9"/>
  <c r="BD49" i="9"/>
  <c r="BD50" i="9"/>
  <c r="BD51" i="9"/>
  <c r="BD45" i="9"/>
  <c r="BD44" i="9"/>
  <c r="U70" i="9"/>
  <c r="AK102" i="9"/>
  <c r="U149" i="10"/>
  <c r="U49" i="10"/>
  <c r="U5" i="10" s="1"/>
  <c r="AG38" i="9"/>
  <c r="BC38" i="9"/>
  <c r="T54" i="9"/>
  <c r="AI47" i="9"/>
  <c r="AI48" i="9"/>
  <c r="AI49" i="9"/>
  <c r="AI50" i="9"/>
  <c r="AI46" i="9"/>
  <c r="AI53" i="9" s="1"/>
  <c r="AI52" i="9"/>
  <c r="AI51" i="9"/>
  <c r="BE47" i="9"/>
  <c r="BE50" i="9"/>
  <c r="AL102" i="9"/>
  <c r="AR118" i="9"/>
  <c r="AR9" i="9" s="1"/>
  <c r="AR8" i="9" s="1"/>
  <c r="AR90" i="9"/>
  <c r="AV118" i="9"/>
  <c r="AV9" i="9" s="1"/>
  <c r="AV8" i="9" s="1"/>
  <c r="AZ118" i="9"/>
  <c r="AZ9" i="9" s="1"/>
  <c r="AZ8" i="9" s="1"/>
  <c r="AZ94" i="9"/>
  <c r="V69" i="10"/>
  <c r="AA155" i="10"/>
  <c r="Y70" i="9"/>
  <c r="AD102" i="9"/>
  <c r="AY90" i="9"/>
  <c r="AY134" i="9"/>
  <c r="AY10" i="9" s="1"/>
  <c r="X3" i="10"/>
  <c r="S54" i="9"/>
  <c r="BE43" i="9"/>
  <c r="Z70" i="9"/>
  <c r="AI64" i="9"/>
  <c r="AE80" i="9"/>
  <c r="AE160" i="9" s="1"/>
  <c r="AD118" i="9"/>
  <c r="AD9" i="9" s="1"/>
  <c r="AD8" i="9" s="1"/>
  <c r="U6" i="10"/>
  <c r="U13" i="10" s="1"/>
  <c r="Y3" i="10"/>
  <c r="BA103" i="7"/>
  <c r="K8" i="8"/>
  <c r="AL38" i="9"/>
  <c r="AQ45" i="9" s="1"/>
  <c r="BH38" i="9"/>
  <c r="BH4" i="9" s="1"/>
  <c r="AU44" i="9"/>
  <c r="AT44" i="9"/>
  <c r="AS44" i="9"/>
  <c r="AG173" i="9"/>
  <c r="AG77" i="9" s="1"/>
  <c r="AG157" i="9" s="1"/>
  <c r="AW46" i="9"/>
  <c r="AF82" i="9"/>
  <c r="AF162" i="9" s="1"/>
  <c r="AA70" i="9"/>
  <c r="AF80" i="9"/>
  <c r="AF160" i="9" s="1"/>
  <c r="AE118" i="9"/>
  <c r="AE9" i="9" s="1"/>
  <c r="AE8" i="9" s="1"/>
  <c r="BA102" i="9"/>
  <c r="N49" i="10"/>
  <c r="N5" i="10" s="1"/>
  <c r="R298" i="10"/>
  <c r="R303" i="10"/>
  <c r="R294" i="10"/>
  <c r="R295" i="10"/>
  <c r="R300" i="10"/>
  <c r="R296" i="10"/>
  <c r="R297" i="10"/>
  <c r="R302" i="10"/>
  <c r="R301" i="10"/>
  <c r="R299" i="10"/>
  <c r="R293" i="10"/>
  <c r="R320" i="10"/>
  <c r="R292" i="10"/>
  <c r="BB103" i="7"/>
  <c r="AG135" i="7"/>
  <c r="AG10" i="7" s="1"/>
  <c r="AG10" i="8" s="1"/>
  <c r="AM38" i="9"/>
  <c r="AH173" i="9"/>
  <c r="AH77" i="9" s="1"/>
  <c r="AH157" i="9" s="1"/>
  <c r="AG82" i="9"/>
  <c r="AG162" i="9" s="1"/>
  <c r="AG80" i="9"/>
  <c r="AG160" i="9" s="1"/>
  <c r="AF134" i="9"/>
  <c r="AF10" i="9" s="1"/>
  <c r="BB134" i="9"/>
  <c r="BB10" i="9" s="1"/>
  <c r="AT134" i="9"/>
  <c r="AT10" i="9" s="1"/>
  <c r="AI77" i="9"/>
  <c r="AI157" i="9" s="1"/>
  <c r="AI173" i="9"/>
  <c r="AH82" i="9"/>
  <c r="AH162" i="9" s="1"/>
  <c r="AH160" i="9"/>
  <c r="AG134" i="9"/>
  <c r="AG10" i="9" s="1"/>
  <c r="AG8" i="9" s="1"/>
  <c r="BC134" i="9"/>
  <c r="BC10" i="9" s="1"/>
  <c r="BC8" i="9" s="1"/>
  <c r="AB3" i="10"/>
  <c r="AD80" i="10"/>
  <c r="AD160" i="10" s="1"/>
  <c r="W54" i="9"/>
  <c r="BE51" i="9"/>
  <c r="AJ64" i="9"/>
  <c r="AU102" i="9"/>
  <c r="M259" i="10"/>
  <c r="M227" i="10"/>
  <c r="M132" i="10"/>
  <c r="M211" i="10"/>
  <c r="M275" i="10"/>
  <c r="M243" i="10"/>
  <c r="M116" i="10"/>
  <c r="M196" i="10"/>
  <c r="M323" i="10"/>
  <c r="M291" i="10"/>
  <c r="M307" i="10" s="1"/>
  <c r="M339" i="10"/>
  <c r="M100" i="10"/>
  <c r="M84" i="10"/>
  <c r="M68" i="10"/>
  <c r="M52" i="10"/>
  <c r="M20" i="10"/>
  <c r="M36" i="10" s="1"/>
  <c r="M148" i="10"/>
  <c r="M2" i="8"/>
  <c r="AI323" i="10"/>
  <c r="AI275" i="10"/>
  <c r="AI243" i="10"/>
  <c r="AI339" i="10"/>
  <c r="AI132" i="10"/>
  <c r="AI291" i="10"/>
  <c r="AI307" i="10" s="1"/>
  <c r="AI148" i="10"/>
  <c r="AI116" i="10"/>
  <c r="AI211" i="10"/>
  <c r="AI196" i="10"/>
  <c r="AI227" i="10"/>
  <c r="AI52" i="10"/>
  <c r="AI259" i="10"/>
  <c r="AI68" i="10"/>
  <c r="AI84" i="10"/>
  <c r="AI20" i="10"/>
  <c r="AI36" i="10" s="1"/>
  <c r="AI100" i="10"/>
  <c r="AI2" i="8"/>
  <c r="BE291" i="10"/>
  <c r="BE307" i="10" s="1"/>
  <c r="BE275" i="10"/>
  <c r="BE243" i="10"/>
  <c r="BE323" i="10"/>
  <c r="BE259" i="10"/>
  <c r="BE339" i="10"/>
  <c r="BE132" i="10"/>
  <c r="BE211" i="10"/>
  <c r="BE148" i="10"/>
  <c r="BE100" i="10"/>
  <c r="BE227" i="10"/>
  <c r="BE196" i="10"/>
  <c r="BE52" i="10"/>
  <c r="BE20" i="10"/>
  <c r="BE36" i="10" s="1"/>
  <c r="BE116" i="10"/>
  <c r="BE68" i="10"/>
  <c r="D3" i="10"/>
  <c r="AF73" i="10"/>
  <c r="AF153" i="10" s="1"/>
  <c r="Q49" i="10"/>
  <c r="Q5" i="10" s="1"/>
  <c r="AT47" i="9"/>
  <c r="X54" i="9"/>
  <c r="AQ44" i="9"/>
  <c r="AR51" i="9"/>
  <c r="AJ58" i="9"/>
  <c r="AF161" i="9"/>
  <c r="N291" i="10"/>
  <c r="N307" i="10" s="1"/>
  <c r="N339" i="10"/>
  <c r="N211" i="10"/>
  <c r="N227" i="10"/>
  <c r="N132" i="10"/>
  <c r="N275" i="10"/>
  <c r="N116" i="10"/>
  <c r="N196" i="10"/>
  <c r="N259" i="10"/>
  <c r="N323" i="10"/>
  <c r="N100" i="10"/>
  <c r="N84" i="10"/>
  <c r="N68" i="10"/>
  <c r="N52" i="10"/>
  <c r="N20" i="10"/>
  <c r="N36" i="10" s="1"/>
  <c r="N148" i="10"/>
  <c r="AJ291" i="10"/>
  <c r="AJ307" i="10" s="1"/>
  <c r="AJ339" i="10"/>
  <c r="AJ323" i="10"/>
  <c r="AJ275" i="10"/>
  <c r="AJ243" i="10"/>
  <c r="AJ211" i="10"/>
  <c r="AJ132" i="10"/>
  <c r="AJ259" i="10"/>
  <c r="AJ227" i="10"/>
  <c r="AJ148" i="10"/>
  <c r="AJ116" i="10"/>
  <c r="AJ196" i="10"/>
  <c r="AJ52" i="10"/>
  <c r="AJ68" i="10"/>
  <c r="AJ84" i="10"/>
  <c r="AJ20" i="10"/>
  <c r="AJ36" i="10" s="1"/>
  <c r="AJ100" i="10"/>
  <c r="BF291" i="10"/>
  <c r="BF307" i="10" s="1"/>
  <c r="BF211" i="10"/>
  <c r="BF275" i="10"/>
  <c r="BF339" i="10"/>
  <c r="BF132" i="10"/>
  <c r="BF243" i="10"/>
  <c r="BF148" i="10"/>
  <c r="BF116" i="10"/>
  <c r="BF227" i="10"/>
  <c r="BF196" i="10"/>
  <c r="BF323" i="10"/>
  <c r="BF52" i="10"/>
  <c r="BF259" i="10"/>
  <c r="BF20" i="10"/>
  <c r="BF36" i="10" s="1"/>
  <c r="BF68" i="10"/>
  <c r="BF100" i="10"/>
  <c r="E3" i="10"/>
  <c r="AD3" i="10"/>
  <c r="AG72" i="10"/>
  <c r="AG152" i="10" s="1"/>
  <c r="Y54" i="9"/>
  <c r="AF118" i="9"/>
  <c r="AF9" i="9" s="1"/>
  <c r="BB118" i="9"/>
  <c r="BB9" i="9" s="1"/>
  <c r="BB8" i="9" s="1"/>
  <c r="AY118" i="9"/>
  <c r="AY9" i="9" s="1"/>
  <c r="AY8" i="9" s="1"/>
  <c r="O291" i="10"/>
  <c r="O307" i="10" s="1"/>
  <c r="O339" i="10"/>
  <c r="O243" i="10"/>
  <c r="O227" i="10"/>
  <c r="O211" i="10"/>
  <c r="O259" i="10"/>
  <c r="O132" i="10"/>
  <c r="O275" i="10"/>
  <c r="O196" i="10"/>
  <c r="O116" i="10"/>
  <c r="O323" i="10"/>
  <c r="O100" i="10"/>
  <c r="O84" i="10"/>
  <c r="O68" i="10"/>
  <c r="O52" i="10"/>
  <c r="O20" i="10"/>
  <c r="O36" i="10" s="1"/>
  <c r="O148" i="10"/>
  <c r="AK291" i="10"/>
  <c r="AK307" i="10" s="1"/>
  <c r="AK243" i="10"/>
  <c r="AK227" i="10"/>
  <c r="AK323" i="10"/>
  <c r="AK275" i="10"/>
  <c r="AK211" i="10"/>
  <c r="AK339" i="10"/>
  <c r="AK132" i="10"/>
  <c r="AK259" i="10"/>
  <c r="AK196" i="10"/>
  <c r="AK148" i="10"/>
  <c r="AK116" i="10"/>
  <c r="AK100" i="10"/>
  <c r="AK52" i="10"/>
  <c r="AK68" i="10"/>
  <c r="AK84" i="10"/>
  <c r="AK20" i="10"/>
  <c r="AK36" i="10" s="1"/>
  <c r="BG291" i="10"/>
  <c r="BG307" i="10" s="1"/>
  <c r="BG243" i="10"/>
  <c r="BG227" i="10"/>
  <c r="BG211" i="10"/>
  <c r="BG275" i="10"/>
  <c r="BG323" i="10"/>
  <c r="BG339" i="10"/>
  <c r="BG132" i="10"/>
  <c r="BG196" i="10"/>
  <c r="BG148" i="10"/>
  <c r="BG116" i="10"/>
  <c r="BG100" i="10"/>
  <c r="BG52" i="10"/>
  <c r="BG259" i="10"/>
  <c r="BG20" i="10"/>
  <c r="BG36" i="10" s="1"/>
  <c r="BG68" i="10"/>
  <c r="M8" i="10"/>
  <c r="AI8" i="10"/>
  <c r="BE8" i="10"/>
  <c r="Z71" i="10"/>
  <c r="Z151" i="10" s="1"/>
  <c r="U54" i="9"/>
  <c r="AQ102" i="9"/>
  <c r="Z3" i="10"/>
  <c r="L74" i="10"/>
  <c r="L154" i="10" s="1"/>
  <c r="AH74" i="10"/>
  <c r="AH154" i="10" s="1"/>
  <c r="AB158" i="10"/>
  <c r="K65" i="10"/>
  <c r="K12" i="10" s="1"/>
  <c r="V54" i="9"/>
  <c r="T149" i="10"/>
  <c r="AA3" i="10"/>
  <c r="M74" i="10"/>
  <c r="M154" i="10" s="1"/>
  <c r="N157" i="10"/>
  <c r="AC158" i="10"/>
  <c r="AD65" i="10"/>
  <c r="AI58" i="10" s="1"/>
  <c r="AE75" i="9"/>
  <c r="AE155" i="9" s="1"/>
  <c r="AE74" i="9"/>
  <c r="AT52" i="9"/>
  <c r="AV102" i="9"/>
  <c r="AI118" i="9"/>
  <c r="AI9" i="9" s="1"/>
  <c r="AI8" i="9" s="1"/>
  <c r="BE118" i="9"/>
  <c r="BE9" i="9" s="1"/>
  <c r="BE8" i="9" s="1"/>
  <c r="AI134" i="9"/>
  <c r="AI10" i="9" s="1"/>
  <c r="BE134" i="9"/>
  <c r="BE10" i="9" s="1"/>
  <c r="F3" i="10"/>
  <c r="AE3" i="10"/>
  <c r="Y76" i="10"/>
  <c r="Y156" i="10" s="1"/>
  <c r="K78" i="10"/>
  <c r="K158" i="10" s="1"/>
  <c r="AG78" i="10"/>
  <c r="AG158" i="10" s="1"/>
  <c r="AC72" i="10"/>
  <c r="AC152" i="10" s="1"/>
  <c r="I65" i="10"/>
  <c r="I12" i="10" s="1"/>
  <c r="AE65" i="10"/>
  <c r="AE12" i="10" s="1"/>
  <c r="AE181" i="9"/>
  <c r="AE85" i="9" s="1"/>
  <c r="AE165" i="9" s="1"/>
  <c r="AA54" i="9"/>
  <c r="AJ118" i="9"/>
  <c r="AJ9" i="9" s="1"/>
  <c r="BF118" i="9"/>
  <c r="BF9" i="9" s="1"/>
  <c r="BF8" i="9" s="1"/>
  <c r="AJ134" i="9"/>
  <c r="AJ10" i="9" s="1"/>
  <c r="BF134" i="9"/>
  <c r="BF10" i="9" s="1"/>
  <c r="H275" i="10"/>
  <c r="H259" i="10"/>
  <c r="H339" i="10"/>
  <c r="H243" i="10"/>
  <c r="H291" i="10"/>
  <c r="H307" i="10" s="1"/>
  <c r="H323" i="10"/>
  <c r="H116" i="10"/>
  <c r="H227" i="10"/>
  <c r="H211" i="10"/>
  <c r="H148" i="10"/>
  <c r="H132" i="10"/>
  <c r="H100" i="10"/>
  <c r="H84" i="10"/>
  <c r="H68" i="10"/>
  <c r="H20" i="10"/>
  <c r="H36" i="10" s="1"/>
  <c r="H196" i="10"/>
  <c r="AD323" i="10"/>
  <c r="AD275" i="10"/>
  <c r="AD259" i="10"/>
  <c r="AD291" i="10"/>
  <c r="AD307" i="10" s="1"/>
  <c r="AD116" i="10"/>
  <c r="AD243" i="10"/>
  <c r="AD339" i="10"/>
  <c r="AD148" i="10"/>
  <c r="AD132" i="10"/>
  <c r="AD227" i="10"/>
  <c r="AD211" i="10"/>
  <c r="AD100" i="10"/>
  <c r="AD84" i="10"/>
  <c r="AD52" i="10"/>
  <c r="AD196" i="10"/>
  <c r="AD20" i="10"/>
  <c r="AD36" i="10" s="1"/>
  <c r="AZ323" i="10"/>
  <c r="AZ275" i="10"/>
  <c r="AZ259" i="10"/>
  <c r="AZ291" i="10"/>
  <c r="AZ307" i="10" s="1"/>
  <c r="AZ116" i="10"/>
  <c r="AZ227" i="10"/>
  <c r="AZ339" i="10"/>
  <c r="AZ196" i="10"/>
  <c r="AZ211" i="10"/>
  <c r="AZ100" i="10"/>
  <c r="AZ243" i="10"/>
  <c r="AZ148" i="10"/>
  <c r="AZ20" i="10"/>
  <c r="AZ36" i="10" s="1"/>
  <c r="AZ68" i="10"/>
  <c r="AZ52" i="10"/>
  <c r="AD72" i="10"/>
  <c r="AD152" i="10" s="1"/>
  <c r="J65" i="10"/>
  <c r="J12" i="10" s="1"/>
  <c r="AF65" i="10"/>
  <c r="AF12" i="10" s="1"/>
  <c r="AO97" i="10"/>
  <c r="H97" i="10"/>
  <c r="AD97" i="10"/>
  <c r="AH171" i="9"/>
  <c r="AH38" i="9"/>
  <c r="BD38" i="9"/>
  <c r="BD4" i="9" s="1"/>
  <c r="AF181" i="9"/>
  <c r="AF85" i="9"/>
  <c r="AF165" i="9" s="1"/>
  <c r="AB54" i="9"/>
  <c r="AE83" i="9"/>
  <c r="AE163" i="9" s="1"/>
  <c r="AK118" i="9"/>
  <c r="AK9" i="9" s="1"/>
  <c r="BG118" i="9"/>
  <c r="BG9" i="9" s="1"/>
  <c r="BG8" i="9" s="1"/>
  <c r="AK134" i="9"/>
  <c r="AK10" i="9" s="1"/>
  <c r="BG134" i="9"/>
  <c r="BG10" i="9" s="1"/>
  <c r="I275" i="10"/>
  <c r="I259" i="10"/>
  <c r="I339" i="10"/>
  <c r="I243" i="10"/>
  <c r="I291" i="10"/>
  <c r="I307" i="10" s="1"/>
  <c r="I323" i="10"/>
  <c r="I116" i="10"/>
  <c r="I227" i="10"/>
  <c r="I148" i="10"/>
  <c r="I132" i="10"/>
  <c r="I196" i="10"/>
  <c r="I100" i="10"/>
  <c r="I84" i="10"/>
  <c r="I68" i="10"/>
  <c r="I20" i="10"/>
  <c r="I36" i="10" s="1"/>
  <c r="I211" i="10"/>
  <c r="AE275" i="10"/>
  <c r="AE259" i="10"/>
  <c r="AE291" i="10"/>
  <c r="AE307" i="10" s="1"/>
  <c r="AE323" i="10"/>
  <c r="AE243" i="10"/>
  <c r="AE339" i="10"/>
  <c r="AE116" i="10"/>
  <c r="AE148" i="10"/>
  <c r="AE132" i="10"/>
  <c r="AE227" i="10"/>
  <c r="AE211" i="10"/>
  <c r="AE196" i="10"/>
  <c r="AE100" i="10"/>
  <c r="AE84" i="10"/>
  <c r="AE52" i="10"/>
  <c r="AE20" i="10"/>
  <c r="AE36" i="10" s="1"/>
  <c r="AE68" i="10"/>
  <c r="BA323" i="10"/>
  <c r="BA275" i="10"/>
  <c r="BA259" i="10"/>
  <c r="BA291" i="10"/>
  <c r="BA307" i="10" s="1"/>
  <c r="BA116" i="10"/>
  <c r="BA227" i="10"/>
  <c r="BA339" i="10"/>
  <c r="BA196" i="10"/>
  <c r="BA211" i="10"/>
  <c r="BA243" i="10"/>
  <c r="BA148" i="10"/>
  <c r="BA132" i="10"/>
  <c r="BA100" i="10"/>
  <c r="BA20" i="10"/>
  <c r="BA36" i="10" s="1"/>
  <c r="BA68" i="10"/>
  <c r="BA52" i="10"/>
  <c r="H3" i="10"/>
  <c r="AG3" i="10"/>
  <c r="AF15" i="10"/>
  <c r="AZ84" i="10"/>
  <c r="AP97" i="10"/>
  <c r="J301" i="10"/>
  <c r="J292" i="10"/>
  <c r="J299" i="10"/>
  <c r="J302" i="10"/>
  <c r="J293" i="10"/>
  <c r="J294" i="10"/>
  <c r="J295" i="10"/>
  <c r="J303" i="10"/>
  <c r="J300" i="10"/>
  <c r="J296" i="10"/>
  <c r="J297" i="10"/>
  <c r="J298" i="10"/>
  <c r="C6" i="8"/>
  <c r="C13" i="8" s="1"/>
  <c r="C7" i="8" s="1"/>
  <c r="C11" i="8" s="1"/>
  <c r="AI171" i="9"/>
  <c r="AI38" i="9"/>
  <c r="BE38" i="9"/>
  <c r="BE4" i="9" s="1"/>
  <c r="AD79" i="9"/>
  <c r="AD159" i="9" s="1"/>
  <c r="AG181" i="9"/>
  <c r="AG85" i="9"/>
  <c r="AG165" i="9" s="1"/>
  <c r="AL118" i="9"/>
  <c r="AL9" i="9" s="1"/>
  <c r="AL8" i="9" s="1"/>
  <c r="BH118" i="9"/>
  <c r="BH9" i="9" s="1"/>
  <c r="BH8" i="9" s="1"/>
  <c r="J275" i="10"/>
  <c r="J259" i="10"/>
  <c r="J339" i="10"/>
  <c r="J243" i="10"/>
  <c r="J323" i="10"/>
  <c r="J227" i="10"/>
  <c r="J132" i="10"/>
  <c r="J211" i="10"/>
  <c r="J148" i="10"/>
  <c r="J116" i="10"/>
  <c r="J196" i="10"/>
  <c r="J100" i="10"/>
  <c r="J84" i="10"/>
  <c r="J68" i="10"/>
  <c r="J52" i="10"/>
  <c r="J20" i="10"/>
  <c r="J36" i="10" s="1"/>
  <c r="AF275" i="10"/>
  <c r="AF259" i="10"/>
  <c r="AF339" i="10"/>
  <c r="AF323" i="10"/>
  <c r="AF243" i="10"/>
  <c r="AF132" i="10"/>
  <c r="AF291" i="10"/>
  <c r="AF307" i="10" s="1"/>
  <c r="AF148" i="10"/>
  <c r="AF116" i="10"/>
  <c r="AF227" i="10"/>
  <c r="AF211" i="10"/>
  <c r="AF52" i="10"/>
  <c r="AF196" i="10"/>
  <c r="AF84" i="10"/>
  <c r="AF20" i="10"/>
  <c r="AF36" i="10" s="1"/>
  <c r="AF100" i="10"/>
  <c r="BB275" i="10"/>
  <c r="BB259" i="10"/>
  <c r="BB291" i="10"/>
  <c r="BB307" i="10" s="1"/>
  <c r="BB227" i="10"/>
  <c r="BB323" i="10"/>
  <c r="BB339" i="10"/>
  <c r="BB132" i="10"/>
  <c r="BB211" i="10"/>
  <c r="BB243" i="10"/>
  <c r="BB148" i="10"/>
  <c r="BB116" i="10"/>
  <c r="BB100" i="10"/>
  <c r="BB196" i="10"/>
  <c r="BB52" i="10"/>
  <c r="BB20" i="10"/>
  <c r="BB36" i="10" s="1"/>
  <c r="BB68" i="10"/>
  <c r="AB76" i="10"/>
  <c r="AB156" i="10" s="1"/>
  <c r="H65" i="10"/>
  <c r="H12" i="10" s="1"/>
  <c r="AI61" i="10"/>
  <c r="AH73" i="10"/>
  <c r="AH153" i="10" s="1"/>
  <c r="BA84" i="10"/>
  <c r="AQ97" i="10"/>
  <c r="AY97" i="10"/>
  <c r="AZ132" i="10"/>
  <c r="AJ38" i="9"/>
  <c r="BF38" i="9"/>
  <c r="BF4" i="9" s="1"/>
  <c r="AE174" i="9"/>
  <c r="AE78" i="9" s="1"/>
  <c r="AE158" i="9" s="1"/>
  <c r="AD84" i="9"/>
  <c r="AD164" i="9" s="1"/>
  <c r="AH181" i="9"/>
  <c r="AH85" i="9"/>
  <c r="AH165" i="9" s="1"/>
  <c r="AM118" i="9"/>
  <c r="AM9" i="9" s="1"/>
  <c r="AM8" i="9" s="1"/>
  <c r="AD75" i="9"/>
  <c r="AD155" i="9" s="1"/>
  <c r="K339" i="10"/>
  <c r="K275" i="10"/>
  <c r="K243" i="10"/>
  <c r="K259" i="10"/>
  <c r="K227" i="10"/>
  <c r="K211" i="10"/>
  <c r="K132" i="10"/>
  <c r="K116" i="10"/>
  <c r="K196" i="10"/>
  <c r="K100" i="10"/>
  <c r="K84" i="10"/>
  <c r="K68" i="10"/>
  <c r="K323" i="10"/>
  <c r="K52" i="10"/>
  <c r="K291" i="10"/>
  <c r="K307" i="10" s="1"/>
  <c r="K20" i="10"/>
  <c r="K36" i="10" s="1"/>
  <c r="K148" i="10"/>
  <c r="K2" i="8"/>
  <c r="AG323" i="10"/>
  <c r="AG275" i="10"/>
  <c r="AG243" i="10"/>
  <c r="AG339" i="10"/>
  <c r="AG291" i="10"/>
  <c r="AG307" i="10" s="1"/>
  <c r="AG148" i="10"/>
  <c r="AG132" i="10"/>
  <c r="AG211" i="10"/>
  <c r="AG227" i="10"/>
  <c r="AG52" i="10"/>
  <c r="AG196" i="10"/>
  <c r="AG116" i="10"/>
  <c r="AG259" i="10"/>
  <c r="AG68" i="10"/>
  <c r="AG20" i="10"/>
  <c r="AG36" i="10" s="1"/>
  <c r="AG2" i="8"/>
  <c r="BC291" i="10"/>
  <c r="BC307" i="10" s="1"/>
  <c r="BC227" i="10"/>
  <c r="BC323" i="10"/>
  <c r="BC259" i="10"/>
  <c r="BC339" i="10"/>
  <c r="BC275" i="10"/>
  <c r="BC211" i="10"/>
  <c r="BC243" i="10"/>
  <c r="BC132" i="10"/>
  <c r="BC116" i="10"/>
  <c r="BC100" i="10"/>
  <c r="BC196" i="10"/>
  <c r="BC52" i="10"/>
  <c r="BC148" i="10"/>
  <c r="BC20" i="10"/>
  <c r="BC36" i="10" s="1"/>
  <c r="BC68" i="10"/>
  <c r="BB84" i="10"/>
  <c r="AR97" i="10"/>
  <c r="AK38" i="9"/>
  <c r="AO47" i="9" s="1"/>
  <c r="BG38" i="9"/>
  <c r="BH46" i="9" s="1"/>
  <c r="AF174" i="9"/>
  <c r="AF78" i="9" s="1"/>
  <c r="AF158" i="9" s="1"/>
  <c r="AN118" i="9"/>
  <c r="AN9" i="9" s="1"/>
  <c r="AN134" i="9"/>
  <c r="AN10" i="9" s="1"/>
  <c r="L339" i="10"/>
  <c r="L275" i="10"/>
  <c r="L243" i="10"/>
  <c r="L211" i="10"/>
  <c r="L259" i="10"/>
  <c r="L227" i="10"/>
  <c r="L116" i="10"/>
  <c r="L196" i="10"/>
  <c r="L323" i="10"/>
  <c r="L100" i="10"/>
  <c r="L84" i="10"/>
  <c r="L68" i="10"/>
  <c r="L52" i="10"/>
  <c r="L291" i="10"/>
  <c r="L307" i="10" s="1"/>
  <c r="L132" i="10"/>
  <c r="L20" i="10"/>
  <c r="L36" i="10" s="1"/>
  <c r="L148" i="10"/>
  <c r="AH323" i="10"/>
  <c r="AH275" i="10"/>
  <c r="AH243" i="10"/>
  <c r="AH211" i="10"/>
  <c r="AH339" i="10"/>
  <c r="AH291" i="10"/>
  <c r="AH307" i="10" s="1"/>
  <c r="AH148" i="10"/>
  <c r="AH132" i="10"/>
  <c r="AH116" i="10"/>
  <c r="AH227" i="10"/>
  <c r="AH52" i="10"/>
  <c r="AH196" i="10"/>
  <c r="AH259" i="10"/>
  <c r="AH68" i="10"/>
  <c r="AH84" i="10"/>
  <c r="AH20" i="10"/>
  <c r="AH36" i="10" s="1"/>
  <c r="AH100" i="10"/>
  <c r="BD339" i="10"/>
  <c r="BD291" i="10"/>
  <c r="BD307" i="10" s="1"/>
  <c r="BD211" i="10"/>
  <c r="BD323" i="10"/>
  <c r="BD259" i="10"/>
  <c r="BD275" i="10"/>
  <c r="BD243" i="10"/>
  <c r="BD148" i="10"/>
  <c r="BD100" i="10"/>
  <c r="BD227" i="10"/>
  <c r="BD196" i="10"/>
  <c r="BD52" i="10"/>
  <c r="BD20" i="10"/>
  <c r="BD36" i="10" s="1"/>
  <c r="BD116" i="10"/>
  <c r="BD68" i="10"/>
  <c r="S49" i="10"/>
  <c r="S5" i="10" s="1"/>
  <c r="BC84" i="10"/>
  <c r="W49" i="10"/>
  <c r="W5" i="10" s="1"/>
  <c r="W6" i="10" s="1"/>
  <c r="W13" i="10" s="1"/>
  <c r="T49" i="10"/>
  <c r="T5" i="10" s="1"/>
  <c r="T6" i="10" s="1"/>
  <c r="T13" i="10" s="1"/>
  <c r="BD84" i="10"/>
  <c r="AI97" i="10"/>
  <c r="N320" i="10"/>
  <c r="N295" i="10"/>
  <c r="N299" i="10"/>
  <c r="N294" i="10"/>
  <c r="N303" i="10"/>
  <c r="N300" i="10"/>
  <c r="N301" i="10"/>
  <c r="N302" i="10"/>
  <c r="N298" i="10"/>
  <c r="N293" i="10"/>
  <c r="N296" i="10"/>
  <c r="N297" i="10"/>
  <c r="N292" i="10"/>
  <c r="AD82" i="9"/>
  <c r="AD162" i="9" s="1"/>
  <c r="AR45" i="9"/>
  <c r="AT46" i="9"/>
  <c r="AG76" i="9"/>
  <c r="AG156" i="9" s="1"/>
  <c r="AM134" i="9"/>
  <c r="AM10" i="9" s="1"/>
  <c r="AI170" i="9"/>
  <c r="N69" i="10"/>
  <c r="N6" i="10"/>
  <c r="N13" i="10" s="1"/>
  <c r="G3" i="10"/>
  <c r="AF69" i="10"/>
  <c r="AF6" i="10"/>
  <c r="AF13" i="10" s="1"/>
  <c r="AF7" i="10" s="1"/>
  <c r="AF11" i="10" s="1"/>
  <c r="P78" i="10"/>
  <c r="P158" i="10" s="1"/>
  <c r="I71" i="10"/>
  <c r="I151" i="10" s="1"/>
  <c r="P65" i="10"/>
  <c r="P12" i="10" s="1"/>
  <c r="AH61" i="10"/>
  <c r="AB70" i="10"/>
  <c r="AB150" i="10" s="1"/>
  <c r="T303" i="10"/>
  <c r="T294" i="10"/>
  <c r="T302" i="10"/>
  <c r="T295" i="10"/>
  <c r="T300" i="10"/>
  <c r="T296" i="10"/>
  <c r="T297" i="10"/>
  <c r="T299" i="10"/>
  <c r="T293" i="10"/>
  <c r="T320" i="10"/>
  <c r="T298" i="10"/>
  <c r="T292" i="10"/>
  <c r="T301" i="10"/>
  <c r="AE92" i="9"/>
  <c r="AE102" i="9" s="1"/>
  <c r="AO134" i="9"/>
  <c r="AO10" i="9" s="1"/>
  <c r="P69" i="10"/>
  <c r="P6" i="10"/>
  <c r="P13" i="10" s="1"/>
  <c r="I3" i="10"/>
  <c r="AH69" i="10"/>
  <c r="AH6" i="10"/>
  <c r="AD74" i="9"/>
  <c r="AG81" i="9"/>
  <c r="AG161" i="9" s="1"/>
  <c r="AP134" i="9"/>
  <c r="AP10" i="9" s="1"/>
  <c r="Q69" i="10"/>
  <c r="Q6" i="10"/>
  <c r="Q13" i="10" s="1"/>
  <c r="J69" i="10"/>
  <c r="J6" i="10"/>
  <c r="J13" i="10" s="1"/>
  <c r="AE150" i="10"/>
  <c r="X71" i="10"/>
  <c r="X151" i="10" s="1"/>
  <c r="Q72" i="10"/>
  <c r="Q152" i="10" s="1"/>
  <c r="Z77" i="10"/>
  <c r="Z157" i="10" s="1"/>
  <c r="S78" i="10"/>
  <c r="S158" i="10" s="1"/>
  <c r="V49" i="10"/>
  <c r="V5" i="10" s="1"/>
  <c r="V6" i="10" s="1"/>
  <c r="V13" i="10" s="1"/>
  <c r="AH81" i="9"/>
  <c r="AH161" i="9" s="1"/>
  <c r="R69" i="10"/>
  <c r="R6" i="10"/>
  <c r="R13" i="10" s="1"/>
  <c r="K69" i="10"/>
  <c r="K6" i="10"/>
  <c r="K13" i="10" s="1"/>
  <c r="J70" i="10"/>
  <c r="J150" i="10" s="1"/>
  <c r="AF70" i="10"/>
  <c r="AF150" i="10" s="1"/>
  <c r="R72" i="10"/>
  <c r="R152" i="10" s="1"/>
  <c r="K73" i="10"/>
  <c r="K153" i="10" s="1"/>
  <c r="Z74" i="10"/>
  <c r="Z154" i="10" s="1"/>
  <c r="S75" i="10"/>
  <c r="S155" i="10" s="1"/>
  <c r="L76" i="10"/>
  <c r="L156" i="10" s="1"/>
  <c r="AA77" i="10"/>
  <c r="AA157" i="10" s="1"/>
  <c r="T78" i="10"/>
  <c r="T158" i="10" s="1"/>
  <c r="M79" i="10"/>
  <c r="M159" i="10" s="1"/>
  <c r="AB80" i="10"/>
  <c r="AB160" i="10" s="1"/>
  <c r="U15" i="10"/>
  <c r="S71" i="10"/>
  <c r="S151" i="10" s="1"/>
  <c r="AF70" i="9"/>
  <c r="AF12" i="9" s="1"/>
  <c r="S69" i="10"/>
  <c r="S6" i="10"/>
  <c r="S13" i="10" s="1"/>
  <c r="L69" i="10"/>
  <c r="L6" i="10"/>
  <c r="L13" i="10" s="1"/>
  <c r="K70" i="10"/>
  <c r="K150" i="10" s="1"/>
  <c r="AG70" i="10"/>
  <c r="AG150" i="10" s="1"/>
  <c r="S72" i="10"/>
  <c r="S152" i="10" s="1"/>
  <c r="L73" i="10"/>
  <c r="L153" i="10" s="1"/>
  <c r="T75" i="10"/>
  <c r="T155" i="10" s="1"/>
  <c r="M76" i="10"/>
  <c r="M156" i="10" s="1"/>
  <c r="AB77" i="10"/>
  <c r="AB157" i="10" s="1"/>
  <c r="U78" i="10"/>
  <c r="U158" i="10" s="1"/>
  <c r="N79" i="10"/>
  <c r="N159" i="10" s="1"/>
  <c r="AC80" i="10"/>
  <c r="AC160" i="10" s="1"/>
  <c r="I150" i="10"/>
  <c r="C158" i="10"/>
  <c r="I80" i="10"/>
  <c r="I160" i="10" s="1"/>
  <c r="T71" i="10"/>
  <c r="AE76" i="10"/>
  <c r="AE156" i="10" s="1"/>
  <c r="E158" i="10"/>
  <c r="AG200" i="10"/>
  <c r="AG73" i="10" s="1"/>
  <c r="AG153" i="10" s="1"/>
  <c r="AE84" i="9"/>
  <c r="AE164" i="9" s="1"/>
  <c r="AG70" i="9"/>
  <c r="AG12" i="9" s="1"/>
  <c r="AH172" i="9"/>
  <c r="AH76" i="9" s="1"/>
  <c r="AH156" i="9" s="1"/>
  <c r="L70" i="10"/>
  <c r="L150" i="10" s="1"/>
  <c r="AH70" i="10"/>
  <c r="AH150" i="10" s="1"/>
  <c r="AA71" i="10"/>
  <c r="AA151" i="10" s="1"/>
  <c r="T72" i="10"/>
  <c r="T152" i="10" s="1"/>
  <c r="M73" i="10"/>
  <c r="M153" i="10" s="1"/>
  <c r="U75" i="10"/>
  <c r="U155" i="10" s="1"/>
  <c r="N76" i="10"/>
  <c r="N156" i="10" s="1"/>
  <c r="AC77" i="10"/>
  <c r="AC157" i="10" s="1"/>
  <c r="V158" i="10"/>
  <c r="C73" i="10"/>
  <c r="C153" i="10" s="1"/>
  <c r="D158" i="10"/>
  <c r="V65" i="10"/>
  <c r="V12" i="10" s="1"/>
  <c r="AG65" i="10"/>
  <c r="AG12" i="10" s="1"/>
  <c r="U71" i="10"/>
  <c r="U151" i="10" s="1"/>
  <c r="AG79" i="9"/>
  <c r="AG159" i="9" s="1"/>
  <c r="AF84" i="9"/>
  <c r="AF164" i="9" s="1"/>
  <c r="AH70" i="9"/>
  <c r="AH12" i="9" s="1"/>
  <c r="AF102" i="9"/>
  <c r="BB102" i="9"/>
  <c r="AI172" i="9"/>
  <c r="AI76" i="9" s="1"/>
  <c r="AI156" i="9" s="1"/>
  <c r="M70" i="10"/>
  <c r="M150" i="10" s="1"/>
  <c r="AB71" i="10"/>
  <c r="AB151" i="10" s="1"/>
  <c r="AD77" i="10"/>
  <c r="AD157" i="10" s="1"/>
  <c r="W78" i="10"/>
  <c r="W158" i="10" s="1"/>
  <c r="D73" i="10"/>
  <c r="D153" i="10" s="1"/>
  <c r="E74" i="10"/>
  <c r="E154" i="10" s="1"/>
  <c r="I75" i="10"/>
  <c r="I155" i="10" s="1"/>
  <c r="W65" i="10"/>
  <c r="W12" i="10" s="1"/>
  <c r="V71" i="10"/>
  <c r="V151" i="10" s="1"/>
  <c r="G158" i="10"/>
  <c r="AH79" i="9"/>
  <c r="AH159" i="9" s="1"/>
  <c r="AG84" i="9"/>
  <c r="AG164" i="9" s="1"/>
  <c r="AT42" i="9"/>
  <c r="AG102" i="9"/>
  <c r="BC102" i="9"/>
  <c r="AE175" i="9"/>
  <c r="AE79" i="9" s="1"/>
  <c r="AE159" i="9" s="1"/>
  <c r="E323" i="10"/>
  <c r="E291" i="10"/>
  <c r="E307" i="10" s="1"/>
  <c r="E275" i="10"/>
  <c r="E339" i="10"/>
  <c r="E243" i="10"/>
  <c r="E259" i="10"/>
  <c r="E227" i="10"/>
  <c r="E68" i="10"/>
  <c r="E84" i="10"/>
  <c r="E211" i="10"/>
  <c r="E148" i="10"/>
  <c r="E132" i="10"/>
  <c r="E116" i="10"/>
  <c r="E100" i="10"/>
  <c r="E20" i="10"/>
  <c r="E36" i="10" s="1"/>
  <c r="AA323" i="10"/>
  <c r="AA291" i="10"/>
  <c r="AA307" i="10" s="1"/>
  <c r="AA275" i="10"/>
  <c r="AA243" i="10"/>
  <c r="AA227" i="10"/>
  <c r="AA68" i="10"/>
  <c r="AA84" i="10"/>
  <c r="AA339" i="10"/>
  <c r="AA148" i="10"/>
  <c r="AA132" i="10"/>
  <c r="AA116" i="10"/>
  <c r="AA100" i="10"/>
  <c r="AA211" i="10"/>
  <c r="AA52" i="10"/>
  <c r="AA196" i="10"/>
  <c r="AA20" i="10"/>
  <c r="AA36" i="10" s="1"/>
  <c r="AW323" i="10"/>
  <c r="AW339" i="10"/>
  <c r="AW227" i="10"/>
  <c r="AW211" i="10"/>
  <c r="AW259" i="10"/>
  <c r="AW275" i="10"/>
  <c r="AW68" i="10"/>
  <c r="AW291" i="10"/>
  <c r="AW307" i="10" s="1"/>
  <c r="AW84" i="10"/>
  <c r="AW196" i="10"/>
  <c r="AW132" i="10"/>
  <c r="AW116" i="10"/>
  <c r="AW100" i="10"/>
  <c r="AW243" i="10"/>
  <c r="AW148" i="10"/>
  <c r="AW20" i="10"/>
  <c r="AW36" i="10" s="1"/>
  <c r="N70" i="10"/>
  <c r="N150" i="10" s="1"/>
  <c r="AC71" i="10"/>
  <c r="AC151" i="10" s="1"/>
  <c r="O73" i="10"/>
  <c r="O153" i="10" s="1"/>
  <c r="W75" i="10"/>
  <c r="W155" i="10" s="1"/>
  <c r="AE77" i="10"/>
  <c r="AE157" i="10" s="1"/>
  <c r="X158" i="10"/>
  <c r="J80" i="10"/>
  <c r="J160" i="10" s="1"/>
  <c r="F154" i="10"/>
  <c r="X65" i="10"/>
  <c r="X12" i="10" s="1"/>
  <c r="C65" i="10"/>
  <c r="C12" i="10" s="1"/>
  <c r="AE77" i="9"/>
  <c r="AE157" i="9" s="1"/>
  <c r="AH84" i="9"/>
  <c r="AH164" i="9" s="1"/>
  <c r="AH102" i="9"/>
  <c r="BD102" i="9"/>
  <c r="AF175" i="9"/>
  <c r="AF79" i="9" s="1"/>
  <c r="AF159" i="9" s="1"/>
  <c r="F323" i="10"/>
  <c r="F275" i="10"/>
  <c r="F339" i="10"/>
  <c r="F291" i="10"/>
  <c r="F307" i="10" s="1"/>
  <c r="F259" i="10"/>
  <c r="F116" i="10"/>
  <c r="F227" i="10"/>
  <c r="F68" i="10"/>
  <c r="F243" i="10"/>
  <c r="F84" i="10"/>
  <c r="F211" i="10"/>
  <c r="F148" i="10"/>
  <c r="F132" i="10"/>
  <c r="F196" i="10"/>
  <c r="F100" i="10"/>
  <c r="F20" i="10"/>
  <c r="F36" i="10" s="1"/>
  <c r="AB323" i="10"/>
  <c r="AB291" i="10"/>
  <c r="AB307" i="10" s="1"/>
  <c r="AB275" i="10"/>
  <c r="AB116" i="10"/>
  <c r="AB243" i="10"/>
  <c r="AB339" i="10"/>
  <c r="AB227" i="10"/>
  <c r="AB68" i="10"/>
  <c r="AB84" i="10"/>
  <c r="AB148" i="10"/>
  <c r="AB132" i="10"/>
  <c r="AB211" i="10"/>
  <c r="AB100" i="10"/>
  <c r="AB52" i="10"/>
  <c r="AB196" i="10"/>
  <c r="AB20" i="10"/>
  <c r="AB36" i="10" s="1"/>
  <c r="AX323" i="10"/>
  <c r="AX291" i="10"/>
  <c r="AX307" i="10" s="1"/>
  <c r="AX259" i="10"/>
  <c r="AX116" i="10"/>
  <c r="AX227" i="10"/>
  <c r="AX339" i="10"/>
  <c r="AX275" i="10"/>
  <c r="AX68" i="10"/>
  <c r="AX84" i="10"/>
  <c r="AX196" i="10"/>
  <c r="AX211" i="10"/>
  <c r="AX243" i="10"/>
  <c r="AX100" i="10"/>
  <c r="AX148" i="10"/>
  <c r="AX20" i="10"/>
  <c r="AX36" i="10" s="1"/>
  <c r="O70" i="10"/>
  <c r="O150" i="10" s="1"/>
  <c r="AD71" i="10"/>
  <c r="AD151" i="10" s="1"/>
  <c r="P73" i="10"/>
  <c r="P153" i="10" s="1"/>
  <c r="X75" i="10"/>
  <c r="X155" i="10" s="1"/>
  <c r="Q156" i="10"/>
  <c r="J77" i="10"/>
  <c r="J157" i="10" s="1"/>
  <c r="AF77" i="10"/>
  <c r="AF157" i="10" s="1"/>
  <c r="Y158" i="10"/>
  <c r="R79" i="10"/>
  <c r="R159" i="10" s="1"/>
  <c r="K207" i="10"/>
  <c r="K80" i="10" s="1"/>
  <c r="K160" i="10" s="1"/>
  <c r="K79" i="10"/>
  <c r="K159" i="10" s="1"/>
  <c r="C77" i="10"/>
  <c r="C157" i="10" s="1"/>
  <c r="Y65" i="10"/>
  <c r="Y12" i="10" s="1"/>
  <c r="Y73" i="10"/>
  <c r="Y153" i="10" s="1"/>
  <c r="C155" i="10"/>
  <c r="E196" i="10"/>
  <c r="AF77" i="9"/>
  <c r="AF157" i="9" s="1"/>
  <c r="AE82" i="9"/>
  <c r="AE162" i="9" s="1"/>
  <c r="AV42" i="9"/>
  <c r="AK58" i="9"/>
  <c r="AI102" i="9"/>
  <c r="BE102" i="9"/>
  <c r="AG175" i="9"/>
  <c r="G339" i="10"/>
  <c r="G323" i="10"/>
  <c r="G275" i="10"/>
  <c r="G259" i="10"/>
  <c r="G243" i="10"/>
  <c r="G291" i="10"/>
  <c r="G307" i="10" s="1"/>
  <c r="G116" i="10"/>
  <c r="G227" i="10"/>
  <c r="G84" i="10"/>
  <c r="G211" i="10"/>
  <c r="G148" i="10"/>
  <c r="G132" i="10"/>
  <c r="G196" i="10"/>
  <c r="G100" i="10"/>
  <c r="G68" i="10"/>
  <c r="G20" i="10"/>
  <c r="G36" i="10" s="1"/>
  <c r="AC339" i="10"/>
  <c r="AC323" i="10"/>
  <c r="AC275" i="10"/>
  <c r="AC259" i="10"/>
  <c r="AC291" i="10"/>
  <c r="AC307" i="10" s="1"/>
  <c r="AC116" i="10"/>
  <c r="AC243" i="10"/>
  <c r="AC84" i="10"/>
  <c r="AC148" i="10"/>
  <c r="AC132" i="10"/>
  <c r="AC227" i="10"/>
  <c r="AC211" i="10"/>
  <c r="AC100" i="10"/>
  <c r="AC52" i="10"/>
  <c r="AC196" i="10"/>
  <c r="AC20" i="10"/>
  <c r="AC36" i="10" s="1"/>
  <c r="AY339" i="10"/>
  <c r="AY323" i="10"/>
  <c r="AY275" i="10"/>
  <c r="AY259" i="10"/>
  <c r="AY291" i="10"/>
  <c r="AY307" i="10" s="1"/>
  <c r="AY116" i="10"/>
  <c r="AY227" i="10"/>
  <c r="AY84" i="10"/>
  <c r="AY196" i="10"/>
  <c r="AY211" i="10"/>
  <c r="AY243" i="10"/>
  <c r="AY100" i="10"/>
  <c r="AY148" i="10"/>
  <c r="AY20" i="10"/>
  <c r="AY36" i="10" s="1"/>
  <c r="AY68" i="10"/>
  <c r="P70" i="10"/>
  <c r="P150" i="10" s="1"/>
  <c r="Q73" i="10"/>
  <c r="Q153" i="10" s="1"/>
  <c r="J74" i="10"/>
  <c r="J154" i="10" s="1"/>
  <c r="Y75" i="10"/>
  <c r="Y155" i="10" s="1"/>
  <c r="R156" i="10"/>
  <c r="AG77" i="10"/>
  <c r="AG157" i="10" s="1"/>
  <c r="Z158" i="10"/>
  <c r="S79" i="10"/>
  <c r="S159" i="10" s="1"/>
  <c r="D77" i="10"/>
  <c r="D157" i="10" s="1"/>
  <c r="Z65" i="10"/>
  <c r="Z12" i="10" s="1"/>
  <c r="Z73" i="10"/>
  <c r="Z153" i="10" s="1"/>
  <c r="AE97" i="10"/>
  <c r="BA97" i="10"/>
  <c r="P291" i="10"/>
  <c r="P307" i="10" s="1"/>
  <c r="P339" i="10"/>
  <c r="P243" i="10"/>
  <c r="P227" i="10"/>
  <c r="P211" i="10"/>
  <c r="P132" i="10"/>
  <c r="P275" i="10"/>
  <c r="P196" i="10"/>
  <c r="P259" i="10"/>
  <c r="P323" i="10"/>
  <c r="P100" i="10"/>
  <c r="P68" i="10"/>
  <c r="P52" i="10"/>
  <c r="AL291" i="10"/>
  <c r="AL307" i="10" s="1"/>
  <c r="AL243" i="10"/>
  <c r="AL227" i="10"/>
  <c r="AL339" i="10"/>
  <c r="AL275" i="10"/>
  <c r="AL211" i="10"/>
  <c r="AL132" i="10"/>
  <c r="AL259" i="10"/>
  <c r="AL116" i="10"/>
  <c r="AL52" i="10"/>
  <c r="AL323" i="10"/>
  <c r="AL148" i="10"/>
  <c r="AL68" i="10"/>
  <c r="AL196" i="10"/>
  <c r="AL84" i="10"/>
  <c r="AL100" i="10"/>
  <c r="BH291" i="10"/>
  <c r="BH307" i="10" s="1"/>
  <c r="BH243" i="10"/>
  <c r="BH227" i="10"/>
  <c r="BH339" i="10"/>
  <c r="BH211" i="10"/>
  <c r="BH275" i="10"/>
  <c r="BH323" i="10"/>
  <c r="BH132" i="10"/>
  <c r="BH148" i="10"/>
  <c r="BH196" i="10"/>
  <c r="BH52" i="10"/>
  <c r="BH259" i="10"/>
  <c r="BH68" i="10"/>
  <c r="T70" i="10"/>
  <c r="T150" i="10" s="1"/>
  <c r="U73" i="10"/>
  <c r="U153" i="10" s="1"/>
  <c r="V76" i="10"/>
  <c r="V156" i="10" s="1"/>
  <c r="AD158" i="10"/>
  <c r="W79" i="10"/>
  <c r="W159" i="10" s="1"/>
  <c r="Y52" i="10"/>
  <c r="AA65" i="10"/>
  <c r="AA12" i="10" s="1"/>
  <c r="Z196" i="10"/>
  <c r="W243" i="10"/>
  <c r="Q291" i="10"/>
  <c r="Q307" i="10" s="1"/>
  <c r="Q339" i="10"/>
  <c r="Q243" i="10"/>
  <c r="Q259" i="10"/>
  <c r="Q227" i="10"/>
  <c r="Q275" i="10"/>
  <c r="Q211" i="10"/>
  <c r="Q148" i="10"/>
  <c r="Q196" i="10"/>
  <c r="Q323" i="10"/>
  <c r="Q100" i="10"/>
  <c r="Q52" i="10"/>
  <c r="AM291" i="10"/>
  <c r="AM307" i="10" s="1"/>
  <c r="AM243" i="10"/>
  <c r="AM339" i="10"/>
  <c r="AM259" i="10"/>
  <c r="AM148" i="10"/>
  <c r="AM227" i="10"/>
  <c r="AM323" i="10"/>
  <c r="AM275" i="10"/>
  <c r="AM132" i="10"/>
  <c r="AM116" i="10"/>
  <c r="AM196" i="10"/>
  <c r="AM100" i="10"/>
  <c r="AM52" i="10"/>
  <c r="AM68" i="10"/>
  <c r="AM211" i="10"/>
  <c r="AM84" i="10"/>
  <c r="C149" i="10"/>
  <c r="U70" i="10"/>
  <c r="U150" i="10" s="1"/>
  <c r="V73" i="10"/>
  <c r="V153" i="10" s="1"/>
  <c r="X79" i="10"/>
  <c r="X159" i="10" s="1"/>
  <c r="Z52" i="10"/>
  <c r="F158" i="10"/>
  <c r="P84" i="10"/>
  <c r="AA97" i="10"/>
  <c r="X211" i="10"/>
  <c r="X243" i="10"/>
  <c r="U339" i="10"/>
  <c r="R339" i="10"/>
  <c r="R243" i="10"/>
  <c r="R227" i="10"/>
  <c r="R259" i="10"/>
  <c r="R275" i="10"/>
  <c r="R211" i="10"/>
  <c r="R196" i="10"/>
  <c r="R323" i="10"/>
  <c r="R100" i="10"/>
  <c r="R291" i="10"/>
  <c r="R307" i="10" s="1"/>
  <c r="R52" i="10"/>
  <c r="R148" i="10"/>
  <c r="AN243" i="10"/>
  <c r="AN227" i="10"/>
  <c r="AN339" i="10"/>
  <c r="AN259" i="10"/>
  <c r="AN291" i="10"/>
  <c r="AN307" i="10" s="1"/>
  <c r="AN196" i="10"/>
  <c r="AN323" i="10"/>
  <c r="AN211" i="10"/>
  <c r="AN275" i="10"/>
  <c r="AN132" i="10"/>
  <c r="AN116" i="10"/>
  <c r="AN100" i="10"/>
  <c r="AN52" i="10"/>
  <c r="AN68" i="10"/>
  <c r="AN148" i="10"/>
  <c r="AN84" i="10"/>
  <c r="W73" i="10"/>
  <c r="W153" i="10" s="1"/>
  <c r="Y79" i="10"/>
  <c r="Y159" i="10" s="1"/>
  <c r="D49" i="10"/>
  <c r="D5" i="10" s="1"/>
  <c r="Z49" i="10"/>
  <c r="Z5" i="10" s="1"/>
  <c r="Q84" i="10"/>
  <c r="F97" i="10"/>
  <c r="AB97" i="10"/>
  <c r="Y211" i="10"/>
  <c r="V339" i="10"/>
  <c r="S323" i="10"/>
  <c r="S259" i="10"/>
  <c r="S227" i="10"/>
  <c r="S275" i="10"/>
  <c r="S211" i="10"/>
  <c r="S196" i="10"/>
  <c r="S100" i="10"/>
  <c r="S339" i="10"/>
  <c r="S291" i="10"/>
  <c r="S307" i="10" s="1"/>
  <c r="S148" i="10"/>
  <c r="AO339" i="10"/>
  <c r="AO243" i="10"/>
  <c r="AO259" i="10"/>
  <c r="AO291" i="10"/>
  <c r="AO307" i="10" s="1"/>
  <c r="AO196" i="10"/>
  <c r="AO323" i="10"/>
  <c r="AO227" i="10"/>
  <c r="AO211" i="10"/>
  <c r="AO132" i="10"/>
  <c r="AO116" i="10"/>
  <c r="AO100" i="10"/>
  <c r="AO68" i="10"/>
  <c r="AO148" i="10"/>
  <c r="AO84" i="10"/>
  <c r="AE72" i="10"/>
  <c r="AE152" i="10" s="1"/>
  <c r="X73" i="10"/>
  <c r="X153" i="10" s="1"/>
  <c r="E49" i="10"/>
  <c r="E5" i="10" s="1"/>
  <c r="AA49" i="10"/>
  <c r="AA5" i="10" s="1"/>
  <c r="AH44" i="10"/>
  <c r="AH47" i="10"/>
  <c r="H158" i="10"/>
  <c r="P80" i="10"/>
  <c r="P160" i="10" s="1"/>
  <c r="R84" i="10"/>
  <c r="G97" i="10"/>
  <c r="AC97" i="10"/>
  <c r="Z211" i="10"/>
  <c r="W339" i="10"/>
  <c r="T259" i="10"/>
  <c r="T227" i="10"/>
  <c r="T275" i="10"/>
  <c r="T211" i="10"/>
  <c r="T148" i="10"/>
  <c r="T196" i="10"/>
  <c r="T323" i="10"/>
  <c r="T100" i="10"/>
  <c r="T291" i="10"/>
  <c r="T307" i="10" s="1"/>
  <c r="T339" i="10"/>
  <c r="AP339" i="10"/>
  <c r="AP323" i="10"/>
  <c r="AP243" i="10"/>
  <c r="AP227" i="10"/>
  <c r="AP148" i="10"/>
  <c r="AP291" i="10"/>
  <c r="AP307" i="10" s="1"/>
  <c r="AP259" i="10"/>
  <c r="AP211" i="10"/>
  <c r="AP132" i="10"/>
  <c r="AP116" i="10"/>
  <c r="AP100" i="10"/>
  <c r="AP196" i="10"/>
  <c r="AP68" i="10"/>
  <c r="AP84" i="10"/>
  <c r="AF72" i="10"/>
  <c r="AF152" i="10" s="1"/>
  <c r="R74" i="10"/>
  <c r="R154" i="10" s="1"/>
  <c r="K75" i="10"/>
  <c r="K155" i="10" s="1"/>
  <c r="AG75" i="10"/>
  <c r="AG155" i="10" s="1"/>
  <c r="Z76" i="10"/>
  <c r="Z156" i="10" s="1"/>
  <c r="S77" i="10"/>
  <c r="S157" i="10" s="1"/>
  <c r="AA79" i="10"/>
  <c r="AA159" i="10" s="1"/>
  <c r="F49" i="10"/>
  <c r="F5" i="10" s="1"/>
  <c r="AB49" i="10"/>
  <c r="AB5" i="10" s="1"/>
  <c r="C74" i="10"/>
  <c r="C154" i="10" s="1"/>
  <c r="C79" i="10"/>
  <c r="C159" i="10" s="1"/>
  <c r="I158" i="10"/>
  <c r="Q80" i="10"/>
  <c r="Q160" i="10" s="1"/>
  <c r="S84" i="10"/>
  <c r="P148" i="10"/>
  <c r="X339" i="10"/>
  <c r="F65" i="11"/>
  <c r="F12" i="11" s="1"/>
  <c r="AB65" i="11"/>
  <c r="AB12" i="11" s="1"/>
  <c r="U259" i="10"/>
  <c r="U227" i="10"/>
  <c r="U275" i="10"/>
  <c r="U211" i="10"/>
  <c r="U148" i="10"/>
  <c r="U196" i="10"/>
  <c r="U323" i="10"/>
  <c r="U100" i="10"/>
  <c r="U291" i="10"/>
  <c r="U307" i="10" s="1"/>
  <c r="AQ339" i="10"/>
  <c r="AQ259" i="10"/>
  <c r="AQ148" i="10"/>
  <c r="AQ291" i="10"/>
  <c r="AQ307" i="10" s="1"/>
  <c r="AQ243" i="10"/>
  <c r="AQ196" i="10"/>
  <c r="AQ323" i="10"/>
  <c r="AQ227" i="10"/>
  <c r="AQ211" i="10"/>
  <c r="AQ100" i="10"/>
  <c r="AQ68" i="10"/>
  <c r="AQ84" i="10"/>
  <c r="AQ132" i="10"/>
  <c r="AQ116" i="10"/>
  <c r="K72" i="10"/>
  <c r="K152" i="10" s="1"/>
  <c r="S74" i="10"/>
  <c r="S154" i="10" s="1"/>
  <c r="AH75" i="10"/>
  <c r="AH155" i="10" s="1"/>
  <c r="AA76" i="10"/>
  <c r="AA156" i="10" s="1"/>
  <c r="T77" i="10"/>
  <c r="T157" i="10" s="1"/>
  <c r="M78" i="10"/>
  <c r="M158" i="10" s="1"/>
  <c r="AB79" i="10"/>
  <c r="AB159" i="10" s="1"/>
  <c r="G49" i="10"/>
  <c r="G5" i="10" s="1"/>
  <c r="AC49" i="10"/>
  <c r="D74" i="10"/>
  <c r="D154" i="10" s="1"/>
  <c r="D79" i="10"/>
  <c r="D159" i="10" s="1"/>
  <c r="T84" i="10"/>
  <c r="V323" i="10"/>
  <c r="V259" i="10"/>
  <c r="V227" i="10"/>
  <c r="V275" i="10"/>
  <c r="V211" i="10"/>
  <c r="V148" i="10"/>
  <c r="V196" i="10"/>
  <c r="V100" i="10"/>
  <c r="V291" i="10"/>
  <c r="V307" i="10" s="1"/>
  <c r="V68" i="10"/>
  <c r="V84" i="10"/>
  <c r="AR323" i="10"/>
  <c r="AR339" i="10"/>
  <c r="AR259" i="10"/>
  <c r="AR227" i="10"/>
  <c r="AR148" i="10"/>
  <c r="AR291" i="10"/>
  <c r="AR307" i="10" s="1"/>
  <c r="AR243" i="10"/>
  <c r="AR196" i="10"/>
  <c r="AR211" i="10"/>
  <c r="AR100" i="10"/>
  <c r="AR68" i="10"/>
  <c r="AR84" i="10"/>
  <c r="AR132" i="10"/>
  <c r="AR116" i="10"/>
  <c r="L72" i="10"/>
  <c r="L152" i="10" s="1"/>
  <c r="AH72" i="10"/>
  <c r="AH152" i="10" s="1"/>
  <c r="T74" i="10"/>
  <c r="T154" i="10" s="1"/>
  <c r="M75" i="10"/>
  <c r="M155" i="10" s="1"/>
  <c r="U77" i="10"/>
  <c r="U157" i="10" s="1"/>
  <c r="N78" i="10"/>
  <c r="N158" i="10" s="1"/>
  <c r="AC79" i="10"/>
  <c r="AC159" i="10" s="1"/>
  <c r="H49" i="10"/>
  <c r="H5" i="10" s="1"/>
  <c r="AD49" i="10"/>
  <c r="E79" i="10"/>
  <c r="E159" i="10" s="1"/>
  <c r="U84" i="10"/>
  <c r="AL97" i="10"/>
  <c r="BH97" i="10"/>
  <c r="W227" i="10"/>
  <c r="W323" i="10"/>
  <c r="W275" i="10"/>
  <c r="W211" i="10"/>
  <c r="W148" i="10"/>
  <c r="W196" i="10"/>
  <c r="W259" i="10"/>
  <c r="W100" i="10"/>
  <c r="W291" i="10"/>
  <c r="W307" i="10" s="1"/>
  <c r="W84" i="10"/>
  <c r="W132" i="10"/>
  <c r="AS339" i="10"/>
  <c r="AS259" i="10"/>
  <c r="AS227" i="10"/>
  <c r="AS148" i="10"/>
  <c r="AS291" i="10"/>
  <c r="AS307" i="10" s="1"/>
  <c r="AS243" i="10"/>
  <c r="AS196" i="10"/>
  <c r="AS211" i="10"/>
  <c r="AS323" i="10"/>
  <c r="AS100" i="10"/>
  <c r="AS84" i="10"/>
  <c r="AS132" i="10"/>
  <c r="AS116" i="10"/>
  <c r="M72" i="10"/>
  <c r="M152" i="10" s="1"/>
  <c r="U74" i="10"/>
  <c r="U154" i="10" s="1"/>
  <c r="N75" i="10"/>
  <c r="N155" i="10" s="1"/>
  <c r="AC76" i="10"/>
  <c r="AC156" i="10" s="1"/>
  <c r="V77" i="10"/>
  <c r="V157" i="10" s="1"/>
  <c r="AD79" i="10"/>
  <c r="AD159" i="10" s="1"/>
  <c r="I49" i="10"/>
  <c r="I5" i="10" s="1"/>
  <c r="AE49" i="10"/>
  <c r="C70" i="10"/>
  <c r="Y49" i="10"/>
  <c r="Y5" i="10" s="1"/>
  <c r="F79" i="10"/>
  <c r="F159" i="10" s="1"/>
  <c r="AO52" i="10"/>
  <c r="L65" i="10"/>
  <c r="L12" i="10" s="1"/>
  <c r="BE97" i="10"/>
  <c r="AM97" i="10"/>
  <c r="BH116" i="10"/>
  <c r="X323" i="10"/>
  <c r="X227" i="10"/>
  <c r="X291" i="10"/>
  <c r="X307" i="10" s="1"/>
  <c r="X196" i="10"/>
  <c r="X259" i="10"/>
  <c r="X100" i="10"/>
  <c r="X275" i="10"/>
  <c r="X148" i="10"/>
  <c r="X132" i="10"/>
  <c r="X116" i="10"/>
  <c r="AT339" i="10"/>
  <c r="AT259" i="10"/>
  <c r="AT291" i="10"/>
  <c r="AT307" i="10" s="1"/>
  <c r="AT243" i="10"/>
  <c r="AT196" i="10"/>
  <c r="AT211" i="10"/>
  <c r="AT323" i="10"/>
  <c r="AT227" i="10"/>
  <c r="AT100" i="10"/>
  <c r="AT84" i="10"/>
  <c r="AT148" i="10"/>
  <c r="AT132" i="10"/>
  <c r="AT116" i="10"/>
  <c r="N72" i="10"/>
  <c r="N152" i="10" s="1"/>
  <c r="V74" i="10"/>
  <c r="V154" i="10" s="1"/>
  <c r="O75" i="10"/>
  <c r="O155" i="10" s="1"/>
  <c r="AD76" i="10"/>
  <c r="AD156" i="10" s="1"/>
  <c r="W77" i="10"/>
  <c r="W157" i="10" s="1"/>
  <c r="AE79" i="10"/>
  <c r="AE159" i="10" s="1"/>
  <c r="X80" i="10"/>
  <c r="X160" i="10" s="1"/>
  <c r="J49" i="10"/>
  <c r="J5" i="10" s="1"/>
  <c r="AF49" i="10"/>
  <c r="AF5" i="10" s="1"/>
  <c r="G74" i="10"/>
  <c r="G154" i="10" s="1"/>
  <c r="G79" i="10"/>
  <c r="G159" i="10" s="1"/>
  <c r="AP52" i="10"/>
  <c r="M65" i="10"/>
  <c r="M12" i="10" s="1"/>
  <c r="AI53" i="10"/>
  <c r="G155" i="10"/>
  <c r="BF97" i="10"/>
  <c r="AO275" i="10"/>
  <c r="C323" i="10"/>
  <c r="C291" i="10"/>
  <c r="C307" i="10" s="1"/>
  <c r="C339" i="10"/>
  <c r="C275" i="10"/>
  <c r="C243" i="10"/>
  <c r="C259" i="10"/>
  <c r="C116" i="10"/>
  <c r="C100" i="10"/>
  <c r="C68" i="10"/>
  <c r="C84" i="10"/>
  <c r="C227" i="10"/>
  <c r="C211" i="10"/>
  <c r="C148" i="10"/>
  <c r="C132" i="10"/>
  <c r="Y291" i="10"/>
  <c r="Y307" i="10" s="1"/>
  <c r="Y323" i="10"/>
  <c r="Y116" i="10"/>
  <c r="Y259" i="10"/>
  <c r="Y100" i="10"/>
  <c r="Y275" i="10"/>
  <c r="Y227" i="10"/>
  <c r="Y68" i="10"/>
  <c r="Y84" i="10"/>
  <c r="Y339" i="10"/>
  <c r="Y148" i="10"/>
  <c r="Y132" i="10"/>
  <c r="AU323" i="10"/>
  <c r="AU339" i="10"/>
  <c r="AU259" i="10"/>
  <c r="AU227" i="10"/>
  <c r="AU291" i="10"/>
  <c r="AU307" i="10" s="1"/>
  <c r="AU243" i="10"/>
  <c r="AU211" i="10"/>
  <c r="AU116" i="10"/>
  <c r="AU275" i="10"/>
  <c r="AU100" i="10"/>
  <c r="AU68" i="10"/>
  <c r="AU84" i="10"/>
  <c r="AU196" i="10"/>
  <c r="AU148" i="10"/>
  <c r="AU132" i="10"/>
  <c r="O72" i="10"/>
  <c r="O152" i="10" s="1"/>
  <c r="P75" i="10"/>
  <c r="P155" i="10" s="1"/>
  <c r="X77" i="10"/>
  <c r="X157" i="10" s="1"/>
  <c r="Q78" i="10"/>
  <c r="Q158" i="10" s="1"/>
  <c r="AF79" i="10"/>
  <c r="AF159" i="10" s="1"/>
  <c r="Y80" i="10"/>
  <c r="Y160" i="10" s="1"/>
  <c r="K49" i="10"/>
  <c r="K5" i="10" s="1"/>
  <c r="AG49" i="10"/>
  <c r="AG5" i="10" s="1"/>
  <c r="H74" i="10"/>
  <c r="H154" i="10" s="1"/>
  <c r="C52" i="10"/>
  <c r="AQ52" i="10"/>
  <c r="N65" i="10"/>
  <c r="N12" i="10" s="1"/>
  <c r="Q68" i="10"/>
  <c r="AZ97" i="10"/>
  <c r="AP275" i="10"/>
  <c r="D339" i="10"/>
  <c r="D323" i="10"/>
  <c r="D291" i="10"/>
  <c r="D307" i="10" s="1"/>
  <c r="D275" i="10"/>
  <c r="D259" i="10"/>
  <c r="D243" i="10"/>
  <c r="D68" i="10"/>
  <c r="D84" i="10"/>
  <c r="D227" i="10"/>
  <c r="D211" i="10"/>
  <c r="D148" i="10"/>
  <c r="D132" i="10"/>
  <c r="D116" i="10"/>
  <c r="Z339" i="10"/>
  <c r="Z323" i="10"/>
  <c r="Z291" i="10"/>
  <c r="Z307" i="10" s="1"/>
  <c r="Z243" i="10"/>
  <c r="Z275" i="10"/>
  <c r="Z227" i="10"/>
  <c r="Z68" i="10"/>
  <c r="Z84" i="10"/>
  <c r="Z148" i="10"/>
  <c r="Z132" i="10"/>
  <c r="Z116" i="10"/>
  <c r="AV339" i="10"/>
  <c r="AV259" i="10"/>
  <c r="AV227" i="10"/>
  <c r="AV211" i="10"/>
  <c r="AV323" i="10"/>
  <c r="AV275" i="10"/>
  <c r="AV68" i="10"/>
  <c r="AV291" i="10"/>
  <c r="AV307" i="10" s="1"/>
  <c r="AV84" i="10"/>
  <c r="AV196" i="10"/>
  <c r="AV148" i="10"/>
  <c r="AV132" i="10"/>
  <c r="AV116" i="10"/>
  <c r="AV100" i="10"/>
  <c r="AV243" i="10"/>
  <c r="AD70" i="10"/>
  <c r="AD150" i="10" s="1"/>
  <c r="W71" i="10"/>
  <c r="W151" i="10" s="1"/>
  <c r="P72" i="10"/>
  <c r="P152" i="10" s="1"/>
  <c r="Q75" i="10"/>
  <c r="Q155" i="10" s="1"/>
  <c r="Y77" i="10"/>
  <c r="Y157" i="10" s="1"/>
  <c r="R78" i="10"/>
  <c r="R158" i="10" s="1"/>
  <c r="AG79" i="10"/>
  <c r="AG159" i="10" s="1"/>
  <c r="I74" i="10"/>
  <c r="I154" i="10" s="1"/>
  <c r="H80" i="10"/>
  <c r="H160" i="10" s="1"/>
  <c r="D52" i="10"/>
  <c r="AR52" i="10"/>
  <c r="O65" i="10"/>
  <c r="O12" i="10" s="1"/>
  <c r="R68" i="10"/>
  <c r="AN97" i="10"/>
  <c r="Q132" i="10"/>
  <c r="AQ275" i="10"/>
  <c r="AK97" i="10"/>
  <c r="BG97" i="10"/>
  <c r="R65" i="10"/>
  <c r="R12" i="10" s="1"/>
  <c r="BB97" i="10"/>
  <c r="AE300" i="10"/>
  <c r="AE292" i="10"/>
  <c r="AE320" i="10"/>
  <c r="AE301" i="10"/>
  <c r="AE298" i="10"/>
  <c r="AE299" i="10"/>
  <c r="AE293" i="10"/>
  <c r="AE302" i="10"/>
  <c r="AE297" i="10"/>
  <c r="AE294" i="10"/>
  <c r="AE295" i="10"/>
  <c r="S65" i="10"/>
  <c r="S12" i="10" s="1"/>
  <c r="AE296" i="10"/>
  <c r="AF301" i="10"/>
  <c r="AF292" i="10"/>
  <c r="AF299" i="10"/>
  <c r="AF303" i="10"/>
  <c r="AF298" i="10"/>
  <c r="AF293" i="10"/>
  <c r="AF302" i="10"/>
  <c r="AF297" i="10"/>
  <c r="AF300" i="10"/>
  <c r="AF295" i="10"/>
  <c r="T65" i="10"/>
  <c r="T12" i="10" s="1"/>
  <c r="AF97" i="10"/>
  <c r="BD97" i="10"/>
  <c r="AF296" i="10"/>
  <c r="U65" i="10"/>
  <c r="U12" i="10" s="1"/>
  <c r="AG97" i="10"/>
  <c r="AH97" i="10"/>
  <c r="V79" i="10"/>
  <c r="V159" i="10" s="1"/>
  <c r="AF294" i="10"/>
  <c r="AD70" i="11"/>
  <c r="AD150" i="11" s="1"/>
  <c r="J72" i="11"/>
  <c r="J152" i="11" s="1"/>
  <c r="J49" i="11"/>
  <c r="J5" i="11" s="1"/>
  <c r="AG256" i="10"/>
  <c r="AG304" i="10" s="1"/>
  <c r="P300" i="10"/>
  <c r="P298" i="10"/>
  <c r="P303" i="10"/>
  <c r="P295" i="10"/>
  <c r="P296" i="10"/>
  <c r="P301" i="10"/>
  <c r="P302" i="10"/>
  <c r="P294" i="10"/>
  <c r="P299" i="10"/>
  <c r="P293" i="10"/>
  <c r="K299" i="10"/>
  <c r="K320" i="10"/>
  <c r="K295" i="10"/>
  <c r="K302" i="10"/>
  <c r="K293" i="10"/>
  <c r="K294" i="10"/>
  <c r="K303" i="10"/>
  <c r="K300" i="10"/>
  <c r="K301" i="10"/>
  <c r="K297" i="10"/>
  <c r="H65" i="11"/>
  <c r="H12" i="11" s="1"/>
  <c r="AD65" i="11"/>
  <c r="AD12" i="11" s="1"/>
  <c r="AH240" i="10"/>
  <c r="Q298" i="10"/>
  <c r="Q303" i="10"/>
  <c r="Q294" i="10"/>
  <c r="Q301" i="10"/>
  <c r="Q295" i="10"/>
  <c r="Q300" i="10"/>
  <c r="Q296" i="10"/>
  <c r="Q297" i="10"/>
  <c r="Q302" i="10"/>
  <c r="Q299" i="10"/>
  <c r="Q293" i="10"/>
  <c r="S303" i="10"/>
  <c r="S294" i="10"/>
  <c r="S295" i="10"/>
  <c r="S300" i="10"/>
  <c r="S296" i="10"/>
  <c r="S297" i="10"/>
  <c r="S302" i="10"/>
  <c r="S301" i="10"/>
  <c r="S299" i="10"/>
  <c r="S293" i="10"/>
  <c r="S320" i="10"/>
  <c r="S298" i="10"/>
  <c r="I6" i="11"/>
  <c r="I13" i="11" s="1"/>
  <c r="BC97" i="10"/>
  <c r="J6" i="11"/>
  <c r="J13" i="11" s="1"/>
  <c r="Q33" i="11"/>
  <c r="Q69" i="11"/>
  <c r="U302" i="10"/>
  <c r="U297" i="10"/>
  <c r="U300" i="10"/>
  <c r="U296" i="10"/>
  <c r="U303" i="10"/>
  <c r="U301" i="10"/>
  <c r="U295" i="10"/>
  <c r="U299" i="10"/>
  <c r="U294" i="10"/>
  <c r="U293" i="10"/>
  <c r="U320" i="10"/>
  <c r="U298" i="10"/>
  <c r="U292" i="10"/>
  <c r="P297" i="10"/>
  <c r="S69" i="11"/>
  <c r="K296" i="10"/>
  <c r="Q65" i="11"/>
  <c r="Q12" i="11" s="1"/>
  <c r="R65" i="11"/>
  <c r="R12" i="11" s="1"/>
  <c r="AL97" i="11"/>
  <c r="BH97" i="11"/>
  <c r="AT97" i="11"/>
  <c r="K292" i="10"/>
  <c r="H80" i="11"/>
  <c r="H160" i="11" s="1"/>
  <c r="S65" i="11"/>
  <c r="S12" i="11" s="1"/>
  <c r="AM97" i="11"/>
  <c r="AU97" i="11"/>
  <c r="BC97" i="11"/>
  <c r="AO97" i="11"/>
  <c r="D74" i="11"/>
  <c r="D154" i="11" s="1"/>
  <c r="D49" i="11"/>
  <c r="D5" i="11" s="1"/>
  <c r="F76" i="11"/>
  <c r="F156" i="11" s="1"/>
  <c r="T65" i="11"/>
  <c r="T12" i="11" s="1"/>
  <c r="R97" i="11"/>
  <c r="D97" i="11"/>
  <c r="AQ97" i="11"/>
  <c r="AH223" i="10"/>
  <c r="AH222" i="10"/>
  <c r="Z302" i="10"/>
  <c r="Z293" i="10"/>
  <c r="Z301" i="10"/>
  <c r="Z320" i="10"/>
  <c r="Z297" i="10"/>
  <c r="Z298" i="10"/>
  <c r="Z292" i="10"/>
  <c r="X65" i="11"/>
  <c r="X12" i="11" s="1"/>
  <c r="AI224" i="10"/>
  <c r="AA301" i="10"/>
  <c r="AA296" i="10"/>
  <c r="AA297" i="10"/>
  <c r="AA320" i="10"/>
  <c r="AA298" i="10"/>
  <c r="AA292" i="10"/>
  <c r="Q3" i="11"/>
  <c r="AH214" i="10"/>
  <c r="AH215" i="10"/>
  <c r="R3" i="11"/>
  <c r="AC304" i="10"/>
  <c r="AD304" i="10"/>
  <c r="T3" i="11"/>
  <c r="Q49" i="11"/>
  <c r="Q5" i="11" s="1"/>
  <c r="V49" i="11"/>
  <c r="V5" i="11" s="1"/>
  <c r="AH216" i="10"/>
  <c r="AA293" i="10"/>
  <c r="AH217" i="10"/>
  <c r="L304" i="10"/>
  <c r="AH256" i="10"/>
  <c r="AH304" i="10" s="1"/>
  <c r="Z299" i="10"/>
  <c r="Z300" i="10"/>
  <c r="M304" i="10"/>
  <c r="Z303" i="10"/>
  <c r="C49" i="11"/>
  <c r="C5" i="11" s="1"/>
  <c r="C6" i="11" s="1"/>
  <c r="C13" i="11" s="1"/>
  <c r="C78" i="11"/>
  <c r="O157" i="11"/>
  <c r="AD77" i="11"/>
  <c r="AD157" i="11" s="1"/>
  <c r="AE49" i="11"/>
  <c r="AE5" i="11" s="1"/>
  <c r="G156" i="11"/>
  <c r="V299" i="10"/>
  <c r="V302" i="10"/>
  <c r="V297" i="10"/>
  <c r="AT8" i="11"/>
  <c r="H73" i="11"/>
  <c r="H153" i="11" s="1"/>
  <c r="AI44" i="11"/>
  <c r="W302" i="10"/>
  <c r="W297" i="10"/>
  <c r="W293" i="10"/>
  <c r="C8" i="11"/>
  <c r="Y8" i="11"/>
  <c r="AU8" i="11"/>
  <c r="V76" i="11"/>
  <c r="V156" i="11" s="1"/>
  <c r="AG49" i="11"/>
  <c r="AG5" i="11" s="1"/>
  <c r="W301" i="10"/>
  <c r="X297" i="10"/>
  <c r="X293" i="10"/>
  <c r="X301" i="10"/>
  <c r="Z8" i="11"/>
  <c r="AV8" i="11"/>
  <c r="D3" i="11"/>
  <c r="D6" i="11" s="1"/>
  <c r="D13" i="11" s="1"/>
  <c r="Y293" i="10"/>
  <c r="Y301" i="10"/>
  <c r="Y299" i="10"/>
  <c r="E3" i="11"/>
  <c r="E6" i="11" s="1"/>
  <c r="E13" i="11" s="1"/>
  <c r="E7" i="11" s="1"/>
  <c r="E11" i="11" s="1"/>
  <c r="M154" i="11"/>
  <c r="Y49" i="11"/>
  <c r="Y5" i="11" s="1"/>
  <c r="AX8" i="11"/>
  <c r="AH49" i="11"/>
  <c r="AH5" i="11" s="1"/>
  <c r="Z49" i="11"/>
  <c r="Z5" i="11" s="1"/>
  <c r="G3" i="11"/>
  <c r="G6" i="11" s="1"/>
  <c r="G13" i="11" s="1"/>
  <c r="AC3" i="11"/>
  <c r="N69" i="11"/>
  <c r="E72" i="11"/>
  <c r="E152" i="11" s="1"/>
  <c r="AB304" i="10"/>
  <c r="V303" i="10"/>
  <c r="O69" i="11"/>
  <c r="F72" i="11"/>
  <c r="F152" i="11" s="1"/>
  <c r="F80" i="11"/>
  <c r="F160" i="11" s="1"/>
  <c r="C149" i="11"/>
  <c r="V296" i="10"/>
  <c r="V300" i="10"/>
  <c r="W303" i="10"/>
  <c r="AE3" i="11"/>
  <c r="P69" i="11"/>
  <c r="G72" i="11"/>
  <c r="G152" i="11" s="1"/>
  <c r="F75" i="11"/>
  <c r="F155" i="11" s="1"/>
  <c r="G80" i="11"/>
  <c r="G160" i="11" s="1"/>
  <c r="H149" i="11"/>
  <c r="H161" i="11" s="1"/>
  <c r="H81" i="11"/>
  <c r="AW8" i="11"/>
  <c r="J74" i="11"/>
  <c r="J154" i="11" s="1"/>
  <c r="AA49" i="11"/>
  <c r="AA5" i="11" s="1"/>
  <c r="E97" i="11"/>
  <c r="AA97" i="11"/>
  <c r="AW97" i="11"/>
  <c r="AI97" i="11"/>
  <c r="U97" i="11"/>
  <c r="AX97" i="11"/>
  <c r="N80" i="11"/>
  <c r="N160" i="11" s="1"/>
  <c r="L3" i="11"/>
  <c r="AH3" i="11"/>
  <c r="G69" i="11"/>
  <c r="G49" i="11"/>
  <c r="G5" i="11" s="1"/>
  <c r="AC49" i="11"/>
  <c r="AC5" i="11" s="1"/>
  <c r="AF65" i="11"/>
  <c r="AI54" i="11" s="1"/>
  <c r="G97" i="11"/>
  <c r="AC97" i="11"/>
  <c r="AY97" i="11"/>
  <c r="E15" i="11"/>
  <c r="O80" i="11"/>
  <c r="O160" i="11" s="1"/>
  <c r="H49" i="11"/>
  <c r="H5" i="11" s="1"/>
  <c r="AD49" i="11"/>
  <c r="K65" i="11"/>
  <c r="K12" i="11" s="1"/>
  <c r="AG65" i="11"/>
  <c r="AG12" i="11" s="1"/>
  <c r="AD3" i="11"/>
  <c r="I49" i="11"/>
  <c r="I5" i="11" s="1"/>
  <c r="L65" i="11"/>
  <c r="L12" i="11" s="1"/>
  <c r="AH65" i="11"/>
  <c r="AH12" i="11" s="1"/>
  <c r="I97" i="11"/>
  <c r="AE97" i="11"/>
  <c r="BA97" i="11"/>
  <c r="O3" i="11"/>
  <c r="S76" i="11"/>
  <c r="S156" i="11" s="1"/>
  <c r="AF49" i="11"/>
  <c r="AF5" i="11" s="1"/>
  <c r="AB49" i="11"/>
  <c r="AB5" i="11" s="1"/>
  <c r="E153" i="11"/>
  <c r="J97" i="11"/>
  <c r="AF97" i="11"/>
  <c r="BB97" i="11"/>
  <c r="AN97" i="11"/>
  <c r="T97" i="11"/>
  <c r="H3" i="11"/>
  <c r="M69" i="11"/>
  <c r="O97" i="11"/>
  <c r="R69" i="11"/>
  <c r="I149" i="11"/>
  <c r="I161" i="11" s="1"/>
  <c r="J149" i="11"/>
  <c r="AD78" i="11"/>
  <c r="AD158" i="11" s="1"/>
  <c r="K80" i="11"/>
  <c r="K160" i="11" s="1"/>
  <c r="F154" i="11"/>
  <c r="D149" i="11"/>
  <c r="M8" i="11"/>
  <c r="AI8" i="11"/>
  <c r="BE8" i="11"/>
  <c r="M80" i="11"/>
  <c r="M160" i="11" s="1"/>
  <c r="E69" i="11"/>
  <c r="E49" i="11"/>
  <c r="E5" i="11" s="1"/>
  <c r="D75" i="11"/>
  <c r="D155" i="11" s="1"/>
  <c r="I65" i="11"/>
  <c r="I12" i="11" s="1"/>
  <c r="AJ53" i="11"/>
  <c r="AD73" i="11"/>
  <c r="AD153" i="11" s="1"/>
  <c r="AD74" i="11"/>
  <c r="AD154" i="11" s="1"/>
  <c r="F69" i="11"/>
  <c r="F49" i="11"/>
  <c r="F5" i="11" s="1"/>
  <c r="F6" i="11" s="1"/>
  <c r="F13" i="11" s="1"/>
  <c r="J151" i="11"/>
  <c r="E75" i="11"/>
  <c r="E155" i="11" s="1"/>
  <c r="J65" i="11"/>
  <c r="J12" i="11" s="1"/>
  <c r="C150" i="11"/>
  <c r="D153" i="11"/>
  <c r="AK97" i="11"/>
  <c r="BG97" i="11"/>
  <c r="AE267" i="11"/>
  <c r="AE28" i="11" s="1"/>
  <c r="AE76" i="11" s="1"/>
  <c r="AE156" i="11" s="1"/>
  <c r="AE263" i="11"/>
  <c r="AE24" i="11" s="1"/>
  <c r="AE72" i="11" s="1"/>
  <c r="AE152" i="11" s="1"/>
  <c r="AE270" i="11"/>
  <c r="AE31" i="11" s="1"/>
  <c r="AE79" i="11" s="1"/>
  <c r="AE159" i="11" s="1"/>
  <c r="AE266" i="11"/>
  <c r="AE27" i="11" s="1"/>
  <c r="AE75" i="11" s="1"/>
  <c r="AE155" i="11" s="1"/>
  <c r="AE260" i="11"/>
  <c r="AE21" i="11" s="1"/>
  <c r="AE262" i="11"/>
  <c r="AE23" i="11" s="1"/>
  <c r="AE71" i="11" s="1"/>
  <c r="AE151" i="11" s="1"/>
  <c r="AE265" i="11"/>
  <c r="AE26" i="11" s="1"/>
  <c r="AE74" i="11" s="1"/>
  <c r="AE154" i="11" s="1"/>
  <c r="AE268" i="11"/>
  <c r="AE29" i="11" s="1"/>
  <c r="AE77" i="11" s="1"/>
  <c r="AE157" i="11" s="1"/>
  <c r="AE269" i="11"/>
  <c r="AE30" i="11" s="1"/>
  <c r="AE78" i="11" s="1"/>
  <c r="AE158" i="11" s="1"/>
  <c r="AE264" i="11"/>
  <c r="AE25" i="11" s="1"/>
  <c r="AE73" i="11" s="1"/>
  <c r="AE153" i="11" s="1"/>
  <c r="AE271" i="11"/>
  <c r="AE32" i="11" s="1"/>
  <c r="AE80" i="11" s="1"/>
  <c r="AE160" i="11" s="1"/>
  <c r="AE273" i="11"/>
  <c r="AS97" i="11"/>
  <c r="C157" i="11"/>
  <c r="Z97" i="11"/>
  <c r="BD97" i="11"/>
  <c r="I74" i="11"/>
  <c r="I154" i="11" s="1"/>
  <c r="I78" i="11"/>
  <c r="I158" i="11" s="1"/>
  <c r="AV97" i="11"/>
  <c r="E157" i="11"/>
  <c r="Y65" i="11"/>
  <c r="Y12" i="11" s="1"/>
  <c r="C79" i="11"/>
  <c r="C159" i="11" s="1"/>
  <c r="D65" i="11"/>
  <c r="D12" i="11" s="1"/>
  <c r="Z65" i="11"/>
  <c r="Z12" i="11" s="1"/>
  <c r="W272" i="11"/>
  <c r="W240" i="11"/>
  <c r="W97" i="11"/>
  <c r="X272" i="11"/>
  <c r="X240" i="11"/>
  <c r="AI63" i="11"/>
  <c r="Y272" i="11"/>
  <c r="Y240" i="11"/>
  <c r="Z272" i="11"/>
  <c r="Z240" i="11"/>
  <c r="H97" i="11"/>
  <c r="AD97" i="11"/>
  <c r="AZ97" i="11"/>
  <c r="AI161" i="11"/>
  <c r="P266" i="11"/>
  <c r="P27" i="11" s="1"/>
  <c r="P75" i="11" s="1"/>
  <c r="P155" i="11" s="1"/>
  <c r="P273" i="11"/>
  <c r="P262" i="11"/>
  <c r="P23" i="11" s="1"/>
  <c r="P71" i="11" s="1"/>
  <c r="P151" i="11" s="1"/>
  <c r="P269" i="11"/>
  <c r="P30" i="11" s="1"/>
  <c r="P78" i="11" s="1"/>
  <c r="P158" i="11" s="1"/>
  <c r="P265" i="11"/>
  <c r="P26" i="11" s="1"/>
  <c r="P74" i="11" s="1"/>
  <c r="P154" i="11" s="1"/>
  <c r="P261" i="11"/>
  <c r="P22" i="11" s="1"/>
  <c r="P70" i="11" s="1"/>
  <c r="P150" i="11" s="1"/>
  <c r="P264" i="11"/>
  <c r="P25" i="11" s="1"/>
  <c r="P73" i="11" s="1"/>
  <c r="P153" i="11" s="1"/>
  <c r="P267" i="11"/>
  <c r="P28" i="11" s="1"/>
  <c r="P76" i="11" s="1"/>
  <c r="P156" i="11" s="1"/>
  <c r="P270" i="11"/>
  <c r="P31" i="11" s="1"/>
  <c r="P79" i="11" s="1"/>
  <c r="P159" i="11" s="1"/>
  <c r="P268" i="11"/>
  <c r="P29" i="11" s="1"/>
  <c r="P77" i="11" s="1"/>
  <c r="P157" i="11" s="1"/>
  <c r="P263" i="11"/>
  <c r="P24" i="11" s="1"/>
  <c r="P72" i="11" s="1"/>
  <c r="P152" i="11" s="1"/>
  <c r="Q273" i="11"/>
  <c r="Q262" i="11"/>
  <c r="Q23" i="11" s="1"/>
  <c r="Q71" i="11" s="1"/>
  <c r="Q151" i="11" s="1"/>
  <c r="Q269" i="11"/>
  <c r="Q30" i="11" s="1"/>
  <c r="Q78" i="11" s="1"/>
  <c r="Q158" i="11" s="1"/>
  <c r="Q265" i="11"/>
  <c r="Q26" i="11" s="1"/>
  <c r="Q74" i="11" s="1"/>
  <c r="Q154" i="11" s="1"/>
  <c r="Q261" i="11"/>
  <c r="Q22" i="11" s="1"/>
  <c r="Q70" i="11" s="1"/>
  <c r="Q150" i="11" s="1"/>
  <c r="Q264" i="11"/>
  <c r="Q25" i="11" s="1"/>
  <c r="Q73" i="11" s="1"/>
  <c r="Q153" i="11" s="1"/>
  <c r="Q267" i="11"/>
  <c r="Q28" i="11" s="1"/>
  <c r="Q76" i="11" s="1"/>
  <c r="Q156" i="11" s="1"/>
  <c r="Q270" i="11"/>
  <c r="Q31" i="11" s="1"/>
  <c r="Q79" i="11" s="1"/>
  <c r="Q159" i="11" s="1"/>
  <c r="Q263" i="11"/>
  <c r="Q24" i="11" s="1"/>
  <c r="Q72" i="11" s="1"/>
  <c r="Q152" i="11" s="1"/>
  <c r="R273" i="11"/>
  <c r="R262" i="11"/>
  <c r="R23" i="11" s="1"/>
  <c r="R71" i="11" s="1"/>
  <c r="R151" i="11" s="1"/>
  <c r="R269" i="11"/>
  <c r="R30" i="11" s="1"/>
  <c r="R78" i="11" s="1"/>
  <c r="R158" i="11" s="1"/>
  <c r="R265" i="11"/>
  <c r="R26" i="11" s="1"/>
  <c r="R74" i="11" s="1"/>
  <c r="R154" i="11" s="1"/>
  <c r="R261" i="11"/>
  <c r="R22" i="11" s="1"/>
  <c r="R268" i="11"/>
  <c r="R29" i="11" s="1"/>
  <c r="R77" i="11" s="1"/>
  <c r="R157" i="11" s="1"/>
  <c r="R267" i="11"/>
  <c r="R28" i="11" s="1"/>
  <c r="R76" i="11" s="1"/>
  <c r="R156" i="11" s="1"/>
  <c r="R270" i="11"/>
  <c r="R31" i="11" s="1"/>
  <c r="R79" i="11" s="1"/>
  <c r="R159" i="11" s="1"/>
  <c r="R263" i="11"/>
  <c r="R24" i="11" s="1"/>
  <c r="R72" i="11" s="1"/>
  <c r="R152" i="11" s="1"/>
  <c r="R264" i="11"/>
  <c r="R25" i="11" s="1"/>
  <c r="R73" i="11" s="1"/>
  <c r="R153" i="11" s="1"/>
  <c r="AG97" i="11"/>
  <c r="S269" i="11"/>
  <c r="S30" i="11" s="1"/>
  <c r="S78" i="11" s="1"/>
  <c r="S158" i="11" s="1"/>
  <c r="S265" i="11"/>
  <c r="S26" i="11" s="1"/>
  <c r="S74" i="11" s="1"/>
  <c r="S154" i="11" s="1"/>
  <c r="S261" i="11"/>
  <c r="S22" i="11" s="1"/>
  <c r="S70" i="11" s="1"/>
  <c r="S150" i="11" s="1"/>
  <c r="S268" i="11"/>
  <c r="S29" i="11" s="1"/>
  <c r="S77" i="11" s="1"/>
  <c r="S157" i="11" s="1"/>
  <c r="S270" i="11"/>
  <c r="S31" i="11" s="1"/>
  <c r="S79" i="11" s="1"/>
  <c r="S159" i="11" s="1"/>
  <c r="S273" i="11"/>
  <c r="S263" i="11"/>
  <c r="S24" i="11" s="1"/>
  <c r="S72" i="11" s="1"/>
  <c r="S152" i="11" s="1"/>
  <c r="S262" i="11"/>
  <c r="S23" i="11" s="1"/>
  <c r="S71" i="11" s="1"/>
  <c r="S151" i="11" s="1"/>
  <c r="S264" i="11"/>
  <c r="S25" i="11" s="1"/>
  <c r="L97" i="11"/>
  <c r="AH97" i="11"/>
  <c r="T272" i="11"/>
  <c r="K263" i="11"/>
  <c r="K24" i="11" s="1"/>
  <c r="K72" i="11" s="1"/>
  <c r="K152" i="11" s="1"/>
  <c r="K270" i="11"/>
  <c r="K31" i="11" s="1"/>
  <c r="K79" i="11" s="1"/>
  <c r="K159" i="11" s="1"/>
  <c r="K266" i="11"/>
  <c r="K27" i="11" s="1"/>
  <c r="K75" i="11" s="1"/>
  <c r="K155" i="11" s="1"/>
  <c r="K273" i="11"/>
  <c r="L274" i="11" s="1"/>
  <c r="K262" i="11"/>
  <c r="K23" i="11" s="1"/>
  <c r="K71" i="11" s="1"/>
  <c r="K151" i="11" s="1"/>
  <c r="K261" i="11"/>
  <c r="K22" i="11" s="1"/>
  <c r="K70" i="11" s="1"/>
  <c r="K150" i="11" s="1"/>
  <c r="K264" i="11"/>
  <c r="K25" i="11" s="1"/>
  <c r="K73" i="11" s="1"/>
  <c r="K153" i="11" s="1"/>
  <c r="K267" i="11"/>
  <c r="K28" i="11" s="1"/>
  <c r="K76" i="11" s="1"/>
  <c r="K156" i="11" s="1"/>
  <c r="K260" i="11"/>
  <c r="K21" i="11" s="1"/>
  <c r="K269" i="11"/>
  <c r="K30" i="11" s="1"/>
  <c r="K78" i="11" s="1"/>
  <c r="K158" i="11" s="1"/>
  <c r="K268" i="11"/>
  <c r="K29" i="11" s="1"/>
  <c r="K77" i="11" s="1"/>
  <c r="K157" i="11" s="1"/>
  <c r="M97" i="11"/>
  <c r="BE97" i="11"/>
  <c r="U272" i="11"/>
  <c r="K265" i="11"/>
  <c r="K26" i="11" s="1"/>
  <c r="K74" i="11" s="1"/>
  <c r="K154" i="11" s="1"/>
  <c r="L263" i="11"/>
  <c r="L24" i="11" s="1"/>
  <c r="L72" i="11" s="1"/>
  <c r="L152" i="11" s="1"/>
  <c r="L270" i="11"/>
  <c r="L31" i="11" s="1"/>
  <c r="L79" i="11" s="1"/>
  <c r="L159" i="11" s="1"/>
  <c r="L266" i="11"/>
  <c r="L27" i="11" s="1"/>
  <c r="L75" i="11" s="1"/>
  <c r="L155" i="11" s="1"/>
  <c r="L273" i="11"/>
  <c r="L262" i="11"/>
  <c r="L23" i="11" s="1"/>
  <c r="L71" i="11" s="1"/>
  <c r="L151" i="11" s="1"/>
  <c r="L269" i="11"/>
  <c r="L30" i="11" s="1"/>
  <c r="L78" i="11" s="1"/>
  <c r="L158" i="11" s="1"/>
  <c r="L261" i="11"/>
  <c r="L22" i="11" s="1"/>
  <c r="L70" i="11" s="1"/>
  <c r="L150" i="11" s="1"/>
  <c r="L264" i="11"/>
  <c r="L25" i="11" s="1"/>
  <c r="L73" i="11" s="1"/>
  <c r="L153" i="11" s="1"/>
  <c r="L267" i="11"/>
  <c r="L28" i="11" s="1"/>
  <c r="L76" i="11" s="1"/>
  <c r="L156" i="11" s="1"/>
  <c r="L260" i="11"/>
  <c r="L21" i="11" s="1"/>
  <c r="L268" i="11"/>
  <c r="L29" i="11" s="1"/>
  <c r="L77" i="11" s="1"/>
  <c r="L157" i="11" s="1"/>
  <c r="N97" i="11"/>
  <c r="AJ97" i="11"/>
  <c r="BF97" i="11"/>
  <c r="V265" i="11"/>
  <c r="V26" i="11" s="1"/>
  <c r="V74" i="11" s="1"/>
  <c r="V154" i="11" s="1"/>
  <c r="V261" i="11"/>
  <c r="V22" i="11" s="1"/>
  <c r="V70" i="11" s="1"/>
  <c r="V150" i="11" s="1"/>
  <c r="V268" i="11"/>
  <c r="V29" i="11" s="1"/>
  <c r="V77" i="11" s="1"/>
  <c r="V157" i="11" s="1"/>
  <c r="V264" i="11"/>
  <c r="V25" i="11" s="1"/>
  <c r="V73" i="11" s="1"/>
  <c r="V153" i="11" s="1"/>
  <c r="V271" i="11"/>
  <c r="V32" i="11" s="1"/>
  <c r="V80" i="11" s="1"/>
  <c r="V160" i="11" s="1"/>
  <c r="V260" i="11"/>
  <c r="V21" i="11" s="1"/>
  <c r="V263" i="11"/>
  <c r="V24" i="11" s="1"/>
  <c r="V72" i="11" s="1"/>
  <c r="V152" i="11" s="1"/>
  <c r="V266" i="11"/>
  <c r="V27" i="11" s="1"/>
  <c r="V75" i="11" s="1"/>
  <c r="V155" i="11" s="1"/>
  <c r="V269" i="11"/>
  <c r="V30" i="11" s="1"/>
  <c r="V78" i="11" s="1"/>
  <c r="V158" i="11" s="1"/>
  <c r="V262" i="11"/>
  <c r="V23" i="11" s="1"/>
  <c r="V71" i="11" s="1"/>
  <c r="V151" i="11" s="1"/>
  <c r="V270" i="11"/>
  <c r="V31" i="11" s="1"/>
  <c r="V79" i="11" s="1"/>
  <c r="V159" i="11" s="1"/>
  <c r="L265" i="11"/>
  <c r="L26" i="11" s="1"/>
  <c r="L74" i="11" s="1"/>
  <c r="L154" i="11" s="1"/>
  <c r="AA272" i="11"/>
  <c r="AA240" i="11"/>
  <c r="AB272" i="11"/>
  <c r="AB240" i="11"/>
  <c r="M270" i="11"/>
  <c r="M31" i="11" s="1"/>
  <c r="M79" i="11" s="1"/>
  <c r="M159" i="11" s="1"/>
  <c r="M266" i="11"/>
  <c r="M27" i="11" s="1"/>
  <c r="M75" i="11" s="1"/>
  <c r="M155" i="11" s="1"/>
  <c r="M273" i="11"/>
  <c r="M262" i="11"/>
  <c r="M23" i="11" s="1"/>
  <c r="M71" i="11" s="1"/>
  <c r="M151" i="11" s="1"/>
  <c r="M269" i="11"/>
  <c r="M30" i="11" s="1"/>
  <c r="M78" i="11" s="1"/>
  <c r="M158" i="11" s="1"/>
  <c r="N270" i="11"/>
  <c r="N31" i="11" s="1"/>
  <c r="N79" i="11" s="1"/>
  <c r="N159" i="11" s="1"/>
  <c r="N266" i="11"/>
  <c r="N27" i="11" s="1"/>
  <c r="N75" i="11" s="1"/>
  <c r="N155" i="11" s="1"/>
  <c r="N273" i="11"/>
  <c r="N262" i="11"/>
  <c r="N23" i="11" s="1"/>
  <c r="N71" i="11" s="1"/>
  <c r="N151" i="11" s="1"/>
  <c r="N269" i="11"/>
  <c r="N30" i="11" s="1"/>
  <c r="N78" i="11" s="1"/>
  <c r="N158" i="11" s="1"/>
  <c r="N265" i="11"/>
  <c r="N26" i="11" s="1"/>
  <c r="N74" i="11" s="1"/>
  <c r="N154" i="11" s="1"/>
  <c r="O266" i="11"/>
  <c r="O27" i="11" s="1"/>
  <c r="O75" i="11" s="1"/>
  <c r="O155" i="11" s="1"/>
  <c r="O273" i="11"/>
  <c r="O262" i="11"/>
  <c r="O23" i="11" s="1"/>
  <c r="O71" i="11" s="1"/>
  <c r="O151" i="11" s="1"/>
  <c r="O269" i="11"/>
  <c r="O30" i="11" s="1"/>
  <c r="O78" i="11" s="1"/>
  <c r="O158" i="11" s="1"/>
  <c r="O265" i="11"/>
  <c r="O26" i="11" s="1"/>
  <c r="O74" i="11" s="1"/>
  <c r="O154" i="11" s="1"/>
  <c r="M267" i="11"/>
  <c r="M28" i="11" s="1"/>
  <c r="M76" i="11" s="1"/>
  <c r="M156" i="11" s="1"/>
  <c r="M264" i="11"/>
  <c r="M25" i="11" s="1"/>
  <c r="M73" i="11" s="1"/>
  <c r="M153" i="11" s="1"/>
  <c r="N267" i="11"/>
  <c r="N28" i="11" s="1"/>
  <c r="N76" i="11" s="1"/>
  <c r="N156" i="11" s="1"/>
  <c r="O270" i="11"/>
  <c r="O31" i="11" s="1"/>
  <c r="O79" i="11" s="1"/>
  <c r="O159" i="11" s="1"/>
  <c r="M261" i="11"/>
  <c r="M22" i="11" s="1"/>
  <c r="M70" i="11" s="1"/>
  <c r="M150" i="11" s="1"/>
  <c r="N264" i="11"/>
  <c r="N25" i="11" s="1"/>
  <c r="N73" i="11" s="1"/>
  <c r="N153" i="11" s="1"/>
  <c r="O267" i="11"/>
  <c r="O28" i="11" s="1"/>
  <c r="O76" i="11" s="1"/>
  <c r="O156" i="11" s="1"/>
  <c r="AH224" i="11"/>
  <c r="N261" i="11"/>
  <c r="N22" i="11" s="1"/>
  <c r="N70" i="11" s="1"/>
  <c r="N150" i="11" s="1"/>
  <c r="O264" i="11"/>
  <c r="O25" i="11" s="1"/>
  <c r="O73" i="11" s="1"/>
  <c r="O153" i="11" s="1"/>
  <c r="O261" i="11"/>
  <c r="O22" i="11" s="1"/>
  <c r="AC272" i="11"/>
  <c r="AD271" i="11"/>
  <c r="AD32" i="11" s="1"/>
  <c r="AD80" i="11" s="1"/>
  <c r="AD160" i="11" s="1"/>
  <c r="AD260" i="11"/>
  <c r="AD21" i="11" s="1"/>
  <c r="AD267" i="11"/>
  <c r="AD28" i="11" s="1"/>
  <c r="AD76" i="11" s="1"/>
  <c r="AD156" i="11" s="1"/>
  <c r="AD263" i="11"/>
  <c r="AD24" i="11" s="1"/>
  <c r="AD72" i="11" s="1"/>
  <c r="AD152" i="11" s="1"/>
  <c r="AD270" i="11"/>
  <c r="AD31" i="11" s="1"/>
  <c r="AD79" i="11" s="1"/>
  <c r="AD159" i="11" s="1"/>
  <c r="AD266" i="11"/>
  <c r="AD27" i="11" s="1"/>
  <c r="AD75" i="11" s="1"/>
  <c r="AD155" i="11" s="1"/>
  <c r="AJ47" i="7" l="1"/>
  <c r="AK47" i="7" s="1"/>
  <c r="C7" i="11"/>
  <c r="C11" i="11" s="1"/>
  <c r="C15" i="11"/>
  <c r="AJ54" i="11"/>
  <c r="AT53" i="9"/>
  <c r="P81" i="10"/>
  <c r="P149" i="10"/>
  <c r="P161" i="10" s="1"/>
  <c r="AO48" i="9"/>
  <c r="AB30" i="6"/>
  <c r="AB222" i="6" s="1"/>
  <c r="AB22" i="6"/>
  <c r="AB214" i="6" s="1"/>
  <c r="AB320" i="6"/>
  <c r="AB336" i="6" s="1"/>
  <c r="AB25" i="6"/>
  <c r="AB217" i="6" s="1"/>
  <c r="AB21" i="6"/>
  <c r="AB213" i="6" s="1"/>
  <c r="AB70" i="6" s="1"/>
  <c r="AB166" i="6" s="1"/>
  <c r="AB31" i="6"/>
  <c r="AB223" i="6" s="1"/>
  <c r="AB4" i="6"/>
  <c r="AB14" i="6" s="1"/>
  <c r="AB29" i="6"/>
  <c r="AB221" i="6" s="1"/>
  <c r="AB78" i="6" s="1"/>
  <c r="AB174" i="6" s="1"/>
  <c r="AB24" i="6"/>
  <c r="AB216" i="6" s="1"/>
  <c r="AB28" i="6"/>
  <c r="AB220" i="6" s="1"/>
  <c r="AB77" i="6" s="1"/>
  <c r="AB173" i="6" s="1"/>
  <c r="AB27" i="6"/>
  <c r="AB219" i="6" s="1"/>
  <c r="AB76" i="6" s="1"/>
  <c r="AB172" i="6" s="1"/>
  <c r="AB32" i="6"/>
  <c r="AB224" i="6" s="1"/>
  <c r="AB26" i="6"/>
  <c r="AB218" i="6" s="1"/>
  <c r="AB75" i="6" s="1"/>
  <c r="AB171" i="6" s="1"/>
  <c r="AB23" i="6"/>
  <c r="AB215" i="6" s="1"/>
  <c r="AB72" i="6" s="1"/>
  <c r="AB168" i="6" s="1"/>
  <c r="AB34" i="6"/>
  <c r="AA30" i="6"/>
  <c r="AA222" i="6" s="1"/>
  <c r="AA79" i="6" s="1"/>
  <c r="AA175" i="6" s="1"/>
  <c r="AA320" i="6"/>
  <c r="AA336" i="6" s="1"/>
  <c r="AA25" i="6"/>
  <c r="AA217" i="6" s="1"/>
  <c r="AA74" i="6" s="1"/>
  <c r="AA170" i="6" s="1"/>
  <c r="AA21" i="6"/>
  <c r="AA31" i="6"/>
  <c r="AA223" i="6" s="1"/>
  <c r="AA4" i="6"/>
  <c r="AA29" i="6"/>
  <c r="AA221" i="6" s="1"/>
  <c r="AA24" i="6"/>
  <c r="AA216" i="6" s="1"/>
  <c r="AA27" i="6"/>
  <c r="AA219" i="6" s="1"/>
  <c r="AA76" i="6" s="1"/>
  <c r="AA172" i="6" s="1"/>
  <c r="AA32" i="6"/>
  <c r="AA224" i="6" s="1"/>
  <c r="AA22" i="6"/>
  <c r="AA214" i="6" s="1"/>
  <c r="AA26" i="6"/>
  <c r="AA218" i="6" s="1"/>
  <c r="AA75" i="6" s="1"/>
  <c r="AA171" i="6" s="1"/>
  <c r="AA23" i="6"/>
  <c r="AA215" i="6" s="1"/>
  <c r="AA72" i="6" s="1"/>
  <c r="AA168" i="6" s="1"/>
  <c r="AA34" i="6"/>
  <c r="AA28" i="6"/>
  <c r="AA220" i="6" s="1"/>
  <c r="AA77" i="6" s="1"/>
  <c r="AA173" i="6" s="1"/>
  <c r="AI37" i="11"/>
  <c r="AD5" i="11"/>
  <c r="AI47" i="11"/>
  <c r="AI43" i="11"/>
  <c r="AI46" i="11"/>
  <c r="AI42" i="11"/>
  <c r="AI38" i="11"/>
  <c r="AI45" i="11"/>
  <c r="AI40" i="11"/>
  <c r="AI41" i="11"/>
  <c r="AI39" i="11"/>
  <c r="AM52" i="9"/>
  <c r="AK234" i="6"/>
  <c r="AL234" i="6" s="1"/>
  <c r="AP15" i="1"/>
  <c r="AM51" i="9"/>
  <c r="AI45" i="7"/>
  <c r="M7" i="10"/>
  <c r="M11" i="10" s="1"/>
  <c r="M15" i="10"/>
  <c r="AR103" i="7"/>
  <c r="AH78" i="5"/>
  <c r="AH158" i="5" s="1"/>
  <c r="AH77" i="5"/>
  <c r="AH157" i="5" s="1"/>
  <c r="Z15" i="5"/>
  <c r="G255" i="4"/>
  <c r="G20" i="4"/>
  <c r="AJ241" i="6"/>
  <c r="AK239" i="6"/>
  <c r="AL239" i="6"/>
  <c r="N33" i="11"/>
  <c r="T7" i="10"/>
  <c r="T11" i="10" s="1"/>
  <c r="T15" i="10"/>
  <c r="M320" i="10"/>
  <c r="M295" i="10"/>
  <c r="M302" i="10"/>
  <c r="M299" i="10"/>
  <c r="M294" i="10"/>
  <c r="M303" i="10"/>
  <c r="M300" i="10"/>
  <c r="M301" i="10"/>
  <c r="M293" i="10"/>
  <c r="M296" i="10"/>
  <c r="M297" i="10"/>
  <c r="M292" i="10"/>
  <c r="M298" i="10"/>
  <c r="X261" i="11"/>
  <c r="X22" i="11" s="1"/>
  <c r="X70" i="11" s="1"/>
  <c r="X150" i="11" s="1"/>
  <c r="X268" i="11"/>
  <c r="X29" i="11" s="1"/>
  <c r="X77" i="11" s="1"/>
  <c r="X157" i="11" s="1"/>
  <c r="X264" i="11"/>
  <c r="X25" i="11" s="1"/>
  <c r="X73" i="11" s="1"/>
  <c r="X153" i="11" s="1"/>
  <c r="X271" i="11"/>
  <c r="X32" i="11" s="1"/>
  <c r="X80" i="11" s="1"/>
  <c r="X160" i="11" s="1"/>
  <c r="X260" i="11"/>
  <c r="X21" i="11" s="1"/>
  <c r="X267" i="11"/>
  <c r="X28" i="11" s="1"/>
  <c r="X76" i="11" s="1"/>
  <c r="X156" i="11" s="1"/>
  <c r="X263" i="11"/>
  <c r="X24" i="11" s="1"/>
  <c r="X72" i="11" s="1"/>
  <c r="X152" i="11" s="1"/>
  <c r="X266" i="11"/>
  <c r="X27" i="11" s="1"/>
  <c r="X75" i="11" s="1"/>
  <c r="X155" i="11" s="1"/>
  <c r="X269" i="11"/>
  <c r="X30" i="11" s="1"/>
  <c r="X78" i="11" s="1"/>
  <c r="X158" i="11" s="1"/>
  <c r="X270" i="11"/>
  <c r="X31" i="11" s="1"/>
  <c r="X79" i="11" s="1"/>
  <c r="X159" i="11" s="1"/>
  <c r="X265" i="11"/>
  <c r="X26" i="11" s="1"/>
  <c r="X74" i="11" s="1"/>
  <c r="X154" i="11" s="1"/>
  <c r="X273" i="11"/>
  <c r="X262" i="11"/>
  <c r="X23" i="11" s="1"/>
  <c r="X71" i="11" s="1"/>
  <c r="X151" i="11" s="1"/>
  <c r="AM50" i="9"/>
  <c r="M81" i="10"/>
  <c r="M149" i="10"/>
  <c r="M161" i="10" s="1"/>
  <c r="AI54" i="7"/>
  <c r="AV4" i="9"/>
  <c r="AZ51" i="9"/>
  <c r="BA47" i="9"/>
  <c r="AZ43" i="9"/>
  <c r="BA48" i="9"/>
  <c r="BA51" i="9"/>
  <c r="AZ50" i="9"/>
  <c r="BA43" i="9"/>
  <c r="BA50" i="9"/>
  <c r="AZ42" i="9"/>
  <c r="AZ53" i="9" s="1"/>
  <c r="BA49" i="9"/>
  <c r="BA42" i="9"/>
  <c r="BA44" i="9"/>
  <c r="BA52" i="9"/>
  <c r="AW44" i="9"/>
  <c r="AX44" i="9"/>
  <c r="AX47" i="9"/>
  <c r="BA45" i="9"/>
  <c r="AY44" i="9"/>
  <c r="AX48" i="9"/>
  <c r="AY45" i="9"/>
  <c r="AY46" i="9"/>
  <c r="AY47" i="9"/>
  <c r="BA46" i="9"/>
  <c r="AY43" i="9"/>
  <c r="AY49" i="9"/>
  <c r="AY50" i="9"/>
  <c r="AY48" i="9"/>
  <c r="AW47" i="9"/>
  <c r="AZ44" i="9"/>
  <c r="AR10" i="8"/>
  <c r="AR8" i="7"/>
  <c r="N3" i="6"/>
  <c r="N6" i="6" s="1"/>
  <c r="N13" i="6" s="1"/>
  <c r="N7" i="6" s="1"/>
  <c r="N11" i="6" s="1"/>
  <c r="AH75" i="5"/>
  <c r="AH155" i="5" s="1"/>
  <c r="AH74" i="5"/>
  <c r="AH154" i="5" s="1"/>
  <c r="AR64" i="5"/>
  <c r="AE5" i="10"/>
  <c r="AI42" i="10"/>
  <c r="AI41" i="10"/>
  <c r="AI39" i="10"/>
  <c r="I74" i="5"/>
  <c r="I154" i="5" s="1"/>
  <c r="H26" i="5"/>
  <c r="AO42" i="9"/>
  <c r="AF272" i="6"/>
  <c r="AH256" i="6"/>
  <c r="AH272" i="6" s="1"/>
  <c r="AG256" i="6"/>
  <c r="J216" i="6"/>
  <c r="J73" i="6" s="1"/>
  <c r="J169" i="6" s="1"/>
  <c r="J72" i="6"/>
  <c r="J168" i="6" s="1"/>
  <c r="AM61" i="7"/>
  <c r="J15" i="10"/>
  <c r="J7" i="10"/>
  <c r="J11" i="10" s="1"/>
  <c r="AN47" i="9"/>
  <c r="AM49" i="9"/>
  <c r="AK61" i="9"/>
  <c r="R7" i="10"/>
  <c r="R11" i="10" s="1"/>
  <c r="R15" i="10"/>
  <c r="N149" i="11"/>
  <c r="N161" i="11" s="1"/>
  <c r="N81" i="11"/>
  <c r="R149" i="10"/>
  <c r="R161" i="10" s="1"/>
  <c r="R81" i="10"/>
  <c r="U215" i="6"/>
  <c r="U72" i="6" s="1"/>
  <c r="U168" i="6" s="1"/>
  <c r="U71" i="6"/>
  <c r="U167" i="6" s="1"/>
  <c r="P7" i="8"/>
  <c r="P11" i="8" s="1"/>
  <c r="R70" i="11"/>
  <c r="R150" i="11" s="1"/>
  <c r="R33" i="11"/>
  <c r="L7" i="5"/>
  <c r="L11" i="5" s="1"/>
  <c r="L15" i="5"/>
  <c r="S149" i="11"/>
  <c r="S161" i="11" s="1"/>
  <c r="S81" i="11"/>
  <c r="AX46" i="9"/>
  <c r="B216" i="1"/>
  <c r="O81" i="10"/>
  <c r="O149" i="10"/>
  <c r="O161" i="10" s="1"/>
  <c r="P149" i="11"/>
  <c r="P161" i="11" s="1"/>
  <c r="P81" i="11"/>
  <c r="I80" i="5"/>
  <c r="I160" i="5" s="1"/>
  <c r="H32" i="5"/>
  <c r="AZ102" i="9"/>
  <c r="R271" i="4"/>
  <c r="AG76" i="5"/>
  <c r="AG156" i="5" s="1"/>
  <c r="AL62" i="10"/>
  <c r="AK62" i="10"/>
  <c r="AP48" i="9"/>
  <c r="Z81" i="6"/>
  <c r="Z165" i="6"/>
  <c r="Z177" i="6" s="1"/>
  <c r="V7" i="1"/>
  <c r="V11" i="1" s="1"/>
  <c r="V15" i="1"/>
  <c r="Y80" i="5"/>
  <c r="Y160" i="5" s="1"/>
  <c r="Y79" i="5"/>
  <c r="Y159" i="5" s="1"/>
  <c r="D255" i="4"/>
  <c r="D20" i="4"/>
  <c r="P33" i="11"/>
  <c r="X219" i="6"/>
  <c r="X76" i="6" s="1"/>
  <c r="X172" i="6" s="1"/>
  <c r="X75" i="6"/>
  <c r="X171" i="6" s="1"/>
  <c r="AJ44" i="11"/>
  <c r="AK44" i="11"/>
  <c r="AL44" i="11"/>
  <c r="T269" i="11"/>
  <c r="T30" i="11" s="1"/>
  <c r="T78" i="11" s="1"/>
  <c r="T158" i="11" s="1"/>
  <c r="T265" i="11"/>
  <c r="T26" i="11" s="1"/>
  <c r="T74" i="11" s="1"/>
  <c r="T154" i="11" s="1"/>
  <c r="T261" i="11"/>
  <c r="T22" i="11" s="1"/>
  <c r="T70" i="11" s="1"/>
  <c r="T150" i="11" s="1"/>
  <c r="T268" i="11"/>
  <c r="T29" i="11" s="1"/>
  <c r="T77" i="11" s="1"/>
  <c r="T157" i="11" s="1"/>
  <c r="T264" i="11"/>
  <c r="T25" i="11" s="1"/>
  <c r="T73" i="11" s="1"/>
  <c r="T153" i="11" s="1"/>
  <c r="T273" i="11"/>
  <c r="T260" i="11"/>
  <c r="T21" i="11" s="1"/>
  <c r="T263" i="11"/>
  <c r="T24" i="11" s="1"/>
  <c r="T72" i="11" s="1"/>
  <c r="T152" i="11" s="1"/>
  <c r="T266" i="11"/>
  <c r="T27" i="11" s="1"/>
  <c r="T75" i="11" s="1"/>
  <c r="T155" i="11" s="1"/>
  <c r="T262" i="11"/>
  <c r="T23" i="11" s="1"/>
  <c r="T71" i="11" s="1"/>
  <c r="T151" i="11" s="1"/>
  <c r="T271" i="11"/>
  <c r="T32" i="11" s="1"/>
  <c r="T80" i="11" s="1"/>
  <c r="T160" i="11" s="1"/>
  <c r="T267" i="11"/>
  <c r="T28" i="11" s="1"/>
  <c r="T76" i="11" s="1"/>
  <c r="T156" i="11" s="1"/>
  <c r="T270" i="11"/>
  <c r="T31" i="11" s="1"/>
  <c r="T79" i="11" s="1"/>
  <c r="T159" i="11" s="1"/>
  <c r="AG272" i="11"/>
  <c r="AF272" i="11"/>
  <c r="AI272" i="11"/>
  <c r="AH272" i="11"/>
  <c r="B213" i="1"/>
  <c r="AL48" i="9"/>
  <c r="AI62" i="10"/>
  <c r="O76" i="6"/>
  <c r="O172" i="6" s="1"/>
  <c r="AJ58" i="10"/>
  <c r="AJ62" i="10"/>
  <c r="AC30" i="6"/>
  <c r="AC222" i="6" s="1"/>
  <c r="AC22" i="6"/>
  <c r="AC214" i="6" s="1"/>
  <c r="AC71" i="6" s="1"/>
  <c r="AC167" i="6" s="1"/>
  <c r="AC320" i="6"/>
  <c r="AC336" i="6" s="1"/>
  <c r="AC21" i="6"/>
  <c r="AC213" i="6" s="1"/>
  <c r="AC70" i="6" s="1"/>
  <c r="AC166" i="6" s="1"/>
  <c r="AC25" i="6"/>
  <c r="AC217" i="6" s="1"/>
  <c r="AC74" i="6" s="1"/>
  <c r="AC170" i="6" s="1"/>
  <c r="AC31" i="6"/>
  <c r="AC223" i="6" s="1"/>
  <c r="AC80" i="6" s="1"/>
  <c r="AC176" i="6" s="1"/>
  <c r="AC4" i="6"/>
  <c r="AC14" i="6" s="1"/>
  <c r="AC29" i="6"/>
  <c r="AC221" i="6" s="1"/>
  <c r="AC78" i="6" s="1"/>
  <c r="AC174" i="6" s="1"/>
  <c r="AC24" i="6"/>
  <c r="AC216" i="6" s="1"/>
  <c r="AC28" i="6"/>
  <c r="AC220" i="6" s="1"/>
  <c r="AC23" i="6"/>
  <c r="AC215" i="6" s="1"/>
  <c r="AC27" i="6"/>
  <c r="AC219" i="6" s="1"/>
  <c r="AC76" i="6" s="1"/>
  <c r="AC172" i="6" s="1"/>
  <c r="AC32" i="6"/>
  <c r="AC224" i="6" s="1"/>
  <c r="AD69" i="6" s="1"/>
  <c r="AC34" i="6"/>
  <c r="AC26" i="6"/>
  <c r="AC218" i="6" s="1"/>
  <c r="AC75" i="6" s="1"/>
  <c r="AC171" i="6" s="1"/>
  <c r="Z7" i="6"/>
  <c r="Z11" i="6" s="1"/>
  <c r="Z15" i="6"/>
  <c r="AW45" i="9"/>
  <c r="H22" i="5"/>
  <c r="B219" i="1"/>
  <c r="V15" i="5"/>
  <c r="C158" i="11"/>
  <c r="C161" i="11" s="1"/>
  <c r="C81" i="11"/>
  <c r="AI47" i="10"/>
  <c r="AI44" i="10"/>
  <c r="AK38" i="4"/>
  <c r="AL38" i="4" s="1"/>
  <c r="S73" i="11"/>
  <c r="S153" i="11" s="1"/>
  <c r="S33" i="11"/>
  <c r="AI40" i="10"/>
  <c r="AM9" i="8"/>
  <c r="AM8" i="8" s="1"/>
  <c r="AM8" i="7"/>
  <c r="Y219" i="6"/>
  <c r="Y76" i="6" s="1"/>
  <c r="Y172" i="6" s="1"/>
  <c r="AK57" i="6"/>
  <c r="AL57" i="6" s="1"/>
  <c r="AJ57" i="6"/>
  <c r="AK4" i="9"/>
  <c r="AP47" i="9"/>
  <c r="AP49" i="9"/>
  <c r="AP46" i="9"/>
  <c r="AO43" i="9"/>
  <c r="AP50" i="9"/>
  <c r="AO51" i="9"/>
  <c r="AP42" i="9"/>
  <c r="AP44" i="9"/>
  <c r="AP45" i="9"/>
  <c r="AO46" i="9"/>
  <c r="AO45" i="9"/>
  <c r="AL46" i="9"/>
  <c r="AN42" i="9"/>
  <c r="AN53" i="9" s="1"/>
  <c r="AP52" i="9"/>
  <c r="AN50" i="9"/>
  <c r="AP51" i="9"/>
  <c r="F7" i="11"/>
  <c r="F11" i="11" s="1"/>
  <c r="F15" i="11"/>
  <c r="AK64" i="2"/>
  <c r="J222" i="6"/>
  <c r="J79" i="6" s="1"/>
  <c r="J175" i="6" s="1"/>
  <c r="E320" i="6"/>
  <c r="E336" i="6" s="1"/>
  <c r="E30" i="6"/>
  <c r="E222" i="6" s="1"/>
  <c r="E21" i="6"/>
  <c r="E31" i="6"/>
  <c r="E29" i="6"/>
  <c r="E24" i="6"/>
  <c r="E32" i="6"/>
  <c r="E4" i="6"/>
  <c r="E28" i="6"/>
  <c r="E23" i="6"/>
  <c r="E34" i="6"/>
  <c r="E22" i="6"/>
  <c r="E26" i="6"/>
  <c r="E27" i="6"/>
  <c r="E25" i="6"/>
  <c r="I7" i="11"/>
  <c r="I11" i="11" s="1"/>
  <c r="I15" i="11"/>
  <c r="AH5" i="5"/>
  <c r="AH6" i="5" s="1"/>
  <c r="AH13" i="5" s="1"/>
  <c r="AI45" i="5"/>
  <c r="AI42" i="5"/>
  <c r="AF12" i="11"/>
  <c r="AI62" i="11"/>
  <c r="D7" i="11"/>
  <c r="D11" i="11" s="1"/>
  <c r="D15" i="11"/>
  <c r="L149" i="10"/>
  <c r="L161" i="10" s="1"/>
  <c r="L81" i="10"/>
  <c r="AL61" i="7"/>
  <c r="AD8" i="7"/>
  <c r="AD9" i="8"/>
  <c r="AD8" i="8" s="1"/>
  <c r="AZ97" i="6"/>
  <c r="AJ63" i="6"/>
  <c r="K7" i="5"/>
  <c r="K11" i="5" s="1"/>
  <c r="K15" i="5"/>
  <c r="AJ39" i="5"/>
  <c r="AF5" i="1"/>
  <c r="AF6" i="1" s="1"/>
  <c r="AF13" i="1" s="1"/>
  <c r="AI42" i="1"/>
  <c r="AI41" i="1"/>
  <c r="AJ38" i="1"/>
  <c r="AJ39" i="1"/>
  <c r="AJ66" i="9"/>
  <c r="R7" i="1"/>
  <c r="R11" i="1" s="1"/>
  <c r="R15" i="1"/>
  <c r="AL56" i="10"/>
  <c r="AK56" i="10"/>
  <c r="AJ56" i="10"/>
  <c r="AX103" i="7"/>
  <c r="I7" i="5"/>
  <c r="I11" i="5" s="1"/>
  <c r="I15" i="5"/>
  <c r="AI49" i="7"/>
  <c r="AI48" i="7"/>
  <c r="AI51" i="7"/>
  <c r="AI52" i="7"/>
  <c r="AI50" i="7"/>
  <c r="AI53" i="7"/>
  <c r="AI46" i="7"/>
  <c r="AI44" i="7"/>
  <c r="AJ63" i="11"/>
  <c r="AM63" i="11" s="1"/>
  <c r="AK63" i="11"/>
  <c r="AL63" i="11"/>
  <c r="W7" i="10"/>
  <c r="W11" i="10" s="1"/>
  <c r="W15" i="10"/>
  <c r="J149" i="10"/>
  <c r="J161" i="10" s="1"/>
  <c r="J81" i="10"/>
  <c r="AN48" i="9"/>
  <c r="U265" i="11"/>
  <c r="U26" i="11" s="1"/>
  <c r="U74" i="11" s="1"/>
  <c r="U154" i="11" s="1"/>
  <c r="U261" i="11"/>
  <c r="U22" i="11" s="1"/>
  <c r="U70" i="11" s="1"/>
  <c r="U150" i="11" s="1"/>
  <c r="U268" i="11"/>
  <c r="U29" i="11" s="1"/>
  <c r="U77" i="11" s="1"/>
  <c r="U157" i="11" s="1"/>
  <c r="U264" i="11"/>
  <c r="U25" i="11" s="1"/>
  <c r="U73" i="11" s="1"/>
  <c r="U153" i="11" s="1"/>
  <c r="U260" i="11"/>
  <c r="U21" i="11" s="1"/>
  <c r="U263" i="11"/>
  <c r="U24" i="11" s="1"/>
  <c r="U72" i="11" s="1"/>
  <c r="U152" i="11" s="1"/>
  <c r="U266" i="11"/>
  <c r="U27" i="11" s="1"/>
  <c r="U75" i="11" s="1"/>
  <c r="U155" i="11" s="1"/>
  <c r="U269" i="11"/>
  <c r="U30" i="11" s="1"/>
  <c r="U78" i="11" s="1"/>
  <c r="U158" i="11" s="1"/>
  <c r="U273" i="11"/>
  <c r="U262" i="11"/>
  <c r="U23" i="11" s="1"/>
  <c r="U71" i="11" s="1"/>
  <c r="U151" i="11" s="1"/>
  <c r="U271" i="11"/>
  <c r="U32" i="11" s="1"/>
  <c r="U80" i="11" s="1"/>
  <c r="U160" i="11" s="1"/>
  <c r="U267" i="11"/>
  <c r="U28" i="11" s="1"/>
  <c r="U76" i="11" s="1"/>
  <c r="U156" i="11" s="1"/>
  <c r="U270" i="11"/>
  <c r="U31" i="11" s="1"/>
  <c r="U79" i="11" s="1"/>
  <c r="U159" i="11" s="1"/>
  <c r="AI59" i="11"/>
  <c r="AJ44" i="10"/>
  <c r="S7" i="10"/>
  <c r="S11" i="10" s="1"/>
  <c r="S15" i="10"/>
  <c r="K7" i="10"/>
  <c r="K11" i="10" s="1"/>
  <c r="K15" i="10"/>
  <c r="BG4" i="9"/>
  <c r="BH43" i="9"/>
  <c r="BH47" i="9"/>
  <c r="R75" i="5"/>
  <c r="R155" i="5" s="1"/>
  <c r="R74" i="5"/>
  <c r="R154" i="5" s="1"/>
  <c r="AK46" i="6"/>
  <c r="AJ46" i="6"/>
  <c r="AJ53" i="10"/>
  <c r="AK53" i="10"/>
  <c r="AJ43" i="6"/>
  <c r="I71" i="5"/>
  <c r="I151" i="5" s="1"/>
  <c r="H23" i="5"/>
  <c r="AL53" i="11"/>
  <c r="AK53" i="11"/>
  <c r="AN9" i="8"/>
  <c r="AN8" i="8" s="1"/>
  <c r="AN8" i="7"/>
  <c r="AK68" i="2"/>
  <c r="AL68" i="2"/>
  <c r="AK41" i="6"/>
  <c r="AL41" i="6"/>
  <c r="AJ61" i="10"/>
  <c r="AL61" i="10" s="1"/>
  <c r="AK61" i="10"/>
  <c r="V69" i="11"/>
  <c r="V33" i="11"/>
  <c r="T151" i="10"/>
  <c r="T81" i="10"/>
  <c r="K149" i="10"/>
  <c r="K161" i="10" s="1"/>
  <c r="K81" i="10"/>
  <c r="AP43" i="9"/>
  <c r="AT102" i="9"/>
  <c r="AK39" i="6"/>
  <c r="AL39" i="6" s="1"/>
  <c r="AH12" i="6"/>
  <c r="AJ55" i="6"/>
  <c r="O149" i="5"/>
  <c r="M15" i="5"/>
  <c r="M7" i="5"/>
  <c r="M11" i="5" s="1"/>
  <c r="W29" i="2"/>
  <c r="W77" i="2" s="1"/>
  <c r="W154" i="2" s="1"/>
  <c r="W33" i="2"/>
  <c r="W81" i="2" s="1"/>
  <c r="W158" i="2" s="1"/>
  <c r="W37" i="2"/>
  <c r="W30" i="2"/>
  <c r="W78" i="2" s="1"/>
  <c r="W155" i="2" s="1"/>
  <c r="W36" i="2"/>
  <c r="W84" i="2" s="1"/>
  <c r="W161" i="2" s="1"/>
  <c r="W35" i="2"/>
  <c r="W83" i="2" s="1"/>
  <c r="W160" i="2" s="1"/>
  <c r="W34" i="2"/>
  <c r="W82" i="2" s="1"/>
  <c r="W159" i="2" s="1"/>
  <c r="W26" i="2"/>
  <c r="W74" i="2" s="1"/>
  <c r="W32" i="2"/>
  <c r="W80" i="2" s="1"/>
  <c r="W157" i="2" s="1"/>
  <c r="W27" i="2"/>
  <c r="W75" i="2" s="1"/>
  <c r="W152" i="2" s="1"/>
  <c r="W28" i="2"/>
  <c r="W76" i="2" s="1"/>
  <c r="W153" i="2" s="1"/>
  <c r="W31" i="2"/>
  <c r="W79" i="2" s="1"/>
  <c r="W156" i="2" s="1"/>
  <c r="AB158" i="1"/>
  <c r="AB81" i="1"/>
  <c r="G7" i="11"/>
  <c r="G11" i="11" s="1"/>
  <c r="G15" i="11"/>
  <c r="AH299" i="10"/>
  <c r="AH295" i="10"/>
  <c r="AH292" i="10"/>
  <c r="AH293" i="10"/>
  <c r="AH302" i="10"/>
  <c r="AH294" i="10"/>
  <c r="AH298" i="10"/>
  <c r="AH297" i="10"/>
  <c r="AH296" i="10"/>
  <c r="AH300" i="10"/>
  <c r="AH303" i="10"/>
  <c r="AH301" i="10"/>
  <c r="I69" i="10"/>
  <c r="I6" i="10"/>
  <c r="I13" i="10" s="1"/>
  <c r="AK62" i="7"/>
  <c r="AE156" i="9"/>
  <c r="M149" i="5"/>
  <c r="AB23" i="4"/>
  <c r="AB199" i="4" s="1"/>
  <c r="AB271" i="4"/>
  <c r="AC255" i="4"/>
  <c r="AC239" i="4" s="1"/>
  <c r="AC20" i="4"/>
  <c r="AF255" i="4"/>
  <c r="AF20" i="4"/>
  <c r="U21" i="4"/>
  <c r="U255" i="4"/>
  <c r="U239" i="4" s="1"/>
  <c r="AE148" i="2"/>
  <c r="N7" i="1"/>
  <c r="N11" i="1" s="1"/>
  <c r="N15" i="1"/>
  <c r="N165" i="6"/>
  <c r="N177" i="6" s="1"/>
  <c r="P149" i="5"/>
  <c r="AC271" i="11"/>
  <c r="AC32" i="11" s="1"/>
  <c r="AC80" i="11" s="1"/>
  <c r="AC160" i="11" s="1"/>
  <c r="AC260" i="11"/>
  <c r="AC21" i="11" s="1"/>
  <c r="AC267" i="11"/>
  <c r="AC28" i="11" s="1"/>
  <c r="AC76" i="11" s="1"/>
  <c r="AC156" i="11" s="1"/>
  <c r="AC263" i="11"/>
  <c r="AC24" i="11" s="1"/>
  <c r="AC72" i="11" s="1"/>
  <c r="AC152" i="11" s="1"/>
  <c r="AC270" i="11"/>
  <c r="AC31" i="11" s="1"/>
  <c r="AC79" i="11" s="1"/>
  <c r="AC159" i="11" s="1"/>
  <c r="AC269" i="11"/>
  <c r="AC30" i="11" s="1"/>
  <c r="AC78" i="11" s="1"/>
  <c r="AC158" i="11" s="1"/>
  <c r="AC265" i="11"/>
  <c r="AC26" i="11" s="1"/>
  <c r="AC74" i="11" s="1"/>
  <c r="AC154" i="11" s="1"/>
  <c r="AC264" i="11"/>
  <c r="AC25" i="11" s="1"/>
  <c r="AC73" i="11" s="1"/>
  <c r="AC153" i="11" s="1"/>
  <c r="AC261" i="11"/>
  <c r="AC22" i="11" s="1"/>
  <c r="AC70" i="11" s="1"/>
  <c r="AC150" i="11" s="1"/>
  <c r="AC273" i="11"/>
  <c r="AC262" i="11"/>
  <c r="AC23" i="11" s="1"/>
  <c r="AC71" i="11" s="1"/>
  <c r="AC151" i="11" s="1"/>
  <c r="AC266" i="11"/>
  <c r="AC27" i="11" s="1"/>
  <c r="AC75" i="11" s="1"/>
  <c r="AC155" i="11" s="1"/>
  <c r="AC268" i="11"/>
  <c r="AC29" i="11" s="1"/>
  <c r="AC77" i="11" s="1"/>
  <c r="AC157" i="11" s="1"/>
  <c r="O70" i="11"/>
  <c r="O150" i="11" s="1"/>
  <c r="O33" i="11"/>
  <c r="L299" i="10"/>
  <c r="L320" i="10"/>
  <c r="L295" i="10"/>
  <c r="L293" i="10"/>
  <c r="L294" i="10"/>
  <c r="L303" i="10"/>
  <c r="L300" i="10"/>
  <c r="L302" i="10"/>
  <c r="L301" i="10"/>
  <c r="L292" i="10"/>
  <c r="L296" i="10"/>
  <c r="L297" i="10"/>
  <c r="L298" i="10"/>
  <c r="AC5" i="10"/>
  <c r="AH45" i="10"/>
  <c r="AH46" i="10"/>
  <c r="AL58" i="9"/>
  <c r="AY102" i="9"/>
  <c r="AJ50" i="9"/>
  <c r="X174" i="7"/>
  <c r="X79" i="7" s="1"/>
  <c r="X159" i="7" s="1"/>
  <c r="AI103" i="7"/>
  <c r="AG5" i="6"/>
  <c r="AI47" i="6"/>
  <c r="AI40" i="6"/>
  <c r="AQ97" i="6"/>
  <c r="O215" i="6"/>
  <c r="O72" i="6" s="1"/>
  <c r="O168" i="6" s="1"/>
  <c r="O71" i="6"/>
  <c r="O167" i="6" s="1"/>
  <c r="K220" i="6"/>
  <c r="K77" i="6" s="1"/>
  <c r="K173" i="6" s="1"/>
  <c r="K76" i="6"/>
  <c r="K172" i="6" s="1"/>
  <c r="AE165" i="6"/>
  <c r="AE81" i="6"/>
  <c r="AJ224" i="5"/>
  <c r="AG12" i="6"/>
  <c r="AI58" i="6"/>
  <c r="AI64" i="6"/>
  <c r="AI56" i="6"/>
  <c r="AI60" i="6"/>
  <c r="J76" i="6"/>
  <c r="J172" i="6" s="1"/>
  <c r="J70" i="5"/>
  <c r="J150" i="5" s="1"/>
  <c r="J69" i="5"/>
  <c r="AE149" i="5"/>
  <c r="W13" i="3"/>
  <c r="W7" i="3" s="1"/>
  <c r="W11" i="3" s="1"/>
  <c r="AX58" i="5"/>
  <c r="AD161" i="1"/>
  <c r="P7" i="10"/>
  <c r="P11" i="10" s="1"/>
  <c r="P15" i="10"/>
  <c r="C7" i="10"/>
  <c r="C11" i="10" s="1"/>
  <c r="C15" i="10"/>
  <c r="AM103" i="7"/>
  <c r="AI10" i="8"/>
  <c r="AI8" i="8" s="1"/>
  <c r="AI8" i="7"/>
  <c r="Y70" i="5"/>
  <c r="Y150" i="5" s="1"/>
  <c r="Y69" i="5"/>
  <c r="AI45" i="6"/>
  <c r="G3" i="4"/>
  <c r="AI241" i="6"/>
  <c r="AM239" i="6"/>
  <c r="AF80" i="5"/>
  <c r="AF160" i="5" s="1"/>
  <c r="V3" i="4"/>
  <c r="AF5" i="2"/>
  <c r="AF5" i="3" s="1"/>
  <c r="AI49" i="2"/>
  <c r="AI43" i="2"/>
  <c r="AI48" i="2"/>
  <c r="AI44" i="2"/>
  <c r="AI46" i="2"/>
  <c r="AI42" i="2"/>
  <c r="AI52" i="2"/>
  <c r="R81" i="5"/>
  <c r="R149" i="5"/>
  <c r="R161" i="5" s="1"/>
  <c r="B217" i="1"/>
  <c r="W81" i="10"/>
  <c r="BB53" i="9"/>
  <c r="AO9" i="8"/>
  <c r="AO8" i="8" s="1"/>
  <c r="AO8" i="7"/>
  <c r="BF97" i="6"/>
  <c r="AW55" i="5"/>
  <c r="D15" i="5"/>
  <c r="D7" i="5"/>
  <c r="D11" i="5" s="1"/>
  <c r="Y22" i="4"/>
  <c r="Y255" i="4"/>
  <c r="Y239" i="4" s="1"/>
  <c r="W3" i="4"/>
  <c r="W81" i="5"/>
  <c r="F271" i="4"/>
  <c r="AI214" i="10"/>
  <c r="AI221" i="10"/>
  <c r="AI217" i="10"/>
  <c r="AI222" i="10"/>
  <c r="AI216" i="10"/>
  <c r="AI223" i="10"/>
  <c r="AI215" i="10"/>
  <c r="AI213" i="10"/>
  <c r="AI218" i="10"/>
  <c r="AI219" i="10"/>
  <c r="AI212" i="10"/>
  <c r="AI220" i="10"/>
  <c r="AJ224" i="10"/>
  <c r="AK224" i="10"/>
  <c r="AL224" i="10"/>
  <c r="V7" i="10"/>
  <c r="V11" i="10" s="1"/>
  <c r="V15" i="10"/>
  <c r="AI74" i="9"/>
  <c r="AH14" i="9"/>
  <c r="AI3" i="9" s="1"/>
  <c r="AI6" i="9" s="1"/>
  <c r="AI75" i="9"/>
  <c r="AI155" i="9" s="1"/>
  <c r="AK46" i="9"/>
  <c r="AS8" i="6"/>
  <c r="Y71" i="5"/>
  <c r="Y151" i="5" s="1"/>
  <c r="S15" i="5"/>
  <c r="R22" i="4"/>
  <c r="R198" i="4" s="1"/>
  <c r="BG97" i="6"/>
  <c r="AS51" i="9"/>
  <c r="AS49" i="9"/>
  <c r="AN4" i="9"/>
  <c r="AS46" i="9"/>
  <c r="AS50" i="9"/>
  <c r="AS42" i="9"/>
  <c r="AQ42" i="9"/>
  <c r="AR42" i="9"/>
  <c r="AR53" i="9" s="1"/>
  <c r="AS47" i="9"/>
  <c r="AR44" i="9"/>
  <c r="AS43" i="9"/>
  <c r="AS45" i="9"/>
  <c r="O165" i="6"/>
  <c r="J15" i="5"/>
  <c r="J7" i="5"/>
  <c r="J11" i="5" s="1"/>
  <c r="AI44" i="5"/>
  <c r="AG221" i="4"/>
  <c r="AG253" i="4" s="1"/>
  <c r="AG311" i="4"/>
  <c r="AG213" i="4"/>
  <c r="AG245" i="4" s="1"/>
  <c r="AG211" i="4"/>
  <c r="AG215" i="4"/>
  <c r="AG247" i="4" s="1"/>
  <c r="AG214" i="4"/>
  <c r="AG246" i="4" s="1"/>
  <c r="AG222" i="4"/>
  <c r="AG254" i="4" s="1"/>
  <c r="AG220" i="4"/>
  <c r="AG252" i="4" s="1"/>
  <c r="AG217" i="4"/>
  <c r="AG249" i="4" s="1"/>
  <c r="AG212" i="4"/>
  <c r="AG244" i="4" s="1"/>
  <c r="AG218" i="4"/>
  <c r="AG250" i="4" s="1"/>
  <c r="AG219" i="4"/>
  <c r="AG251" i="4" s="1"/>
  <c r="AG216" i="4"/>
  <c r="AG248" i="4" s="1"/>
  <c r="AI315" i="4"/>
  <c r="AH315" i="4"/>
  <c r="Q3" i="4"/>
  <c r="AG150" i="1"/>
  <c r="AG161" i="1" s="1"/>
  <c r="AG81" i="1"/>
  <c r="Q149" i="11"/>
  <c r="Q161" i="11" s="1"/>
  <c r="Q81" i="11"/>
  <c r="AG69" i="10"/>
  <c r="AG6" i="10"/>
  <c r="AG13" i="10" s="1"/>
  <c r="AG74" i="9"/>
  <c r="AF14" i="9"/>
  <c r="AG3" i="9" s="1"/>
  <c r="AG75" i="9"/>
  <c r="AG155" i="9" s="1"/>
  <c r="AL49" i="9"/>
  <c r="AP102" i="9"/>
  <c r="AK9" i="8"/>
  <c r="AK8" i="8" s="1"/>
  <c r="AK8" i="7"/>
  <c r="F320" i="6"/>
  <c r="F336" i="6" s="1"/>
  <c r="F30" i="6"/>
  <c r="F222" i="6" s="1"/>
  <c r="F22" i="6"/>
  <c r="F214" i="6" s="1"/>
  <c r="F71" i="6" s="1"/>
  <c r="F167" i="6" s="1"/>
  <c r="F25" i="6"/>
  <c r="F217" i="6" s="1"/>
  <c r="F74" i="6" s="1"/>
  <c r="F170" i="6" s="1"/>
  <c r="F31" i="6"/>
  <c r="F223" i="6" s="1"/>
  <c r="F80" i="6" s="1"/>
  <c r="F176" i="6" s="1"/>
  <c r="F29" i="6"/>
  <c r="F221" i="6" s="1"/>
  <c r="F24" i="6"/>
  <c r="F216" i="6" s="1"/>
  <c r="F73" i="6" s="1"/>
  <c r="F169" i="6" s="1"/>
  <c r="F32" i="6"/>
  <c r="F224" i="6" s="1"/>
  <c r="F4" i="6"/>
  <c r="F28" i="6"/>
  <c r="F220" i="6" s="1"/>
  <c r="F23" i="6"/>
  <c r="F215" i="6" s="1"/>
  <c r="F34" i="6"/>
  <c r="F26" i="6"/>
  <c r="F218" i="6" s="1"/>
  <c r="F75" i="6" s="1"/>
  <c r="F171" i="6" s="1"/>
  <c r="F21" i="6"/>
  <c r="F213" i="6" s="1"/>
  <c r="F27" i="6"/>
  <c r="F219" i="6" s="1"/>
  <c r="F76" i="6" s="1"/>
  <c r="F172" i="6" s="1"/>
  <c r="AJ54" i="6"/>
  <c r="AR8" i="8"/>
  <c r="Q15" i="5"/>
  <c r="Q7" i="5"/>
  <c r="Q11" i="5" s="1"/>
  <c r="V69" i="6"/>
  <c r="U14" i="6"/>
  <c r="AS48" i="9"/>
  <c r="O3" i="6"/>
  <c r="O6" i="6" s="1"/>
  <c r="O13" i="6" s="1"/>
  <c r="O7" i="6" s="1"/>
  <c r="O11" i="6" s="1"/>
  <c r="K271" i="4"/>
  <c r="K20" i="4"/>
  <c r="Q292" i="11"/>
  <c r="Q308" i="11" s="1"/>
  <c r="Q4" i="11"/>
  <c r="Q18" i="11" s="1"/>
  <c r="Q35" i="11"/>
  <c r="H69" i="10"/>
  <c r="H6" i="10"/>
  <c r="H13" i="10" s="1"/>
  <c r="AF8" i="9"/>
  <c r="AK64" i="9"/>
  <c r="G7" i="8"/>
  <c r="G11" i="8" s="1"/>
  <c r="AX167" i="7"/>
  <c r="AJ62" i="9"/>
  <c r="AK103" i="7"/>
  <c r="AZ57" i="5"/>
  <c r="W12" i="5"/>
  <c r="W7" i="5" s="1"/>
  <c r="W11" i="5" s="1"/>
  <c r="AN57" i="5"/>
  <c r="AN60" i="5"/>
  <c r="AN61" i="5"/>
  <c r="AN55" i="5"/>
  <c r="AZ59" i="5"/>
  <c r="AZ53" i="5"/>
  <c r="AN62" i="5"/>
  <c r="AN58" i="5"/>
  <c r="AN56" i="5"/>
  <c r="AX62" i="5"/>
  <c r="AM61" i="5"/>
  <c r="AN53" i="5"/>
  <c r="AN54" i="5"/>
  <c r="AM59" i="5"/>
  <c r="AN59" i="5"/>
  <c r="AL54" i="5"/>
  <c r="AZ55" i="5"/>
  <c r="AZ63" i="5"/>
  <c r="AJ58" i="5"/>
  <c r="AZ61" i="5"/>
  <c r="AZ60" i="5"/>
  <c r="AV59" i="5"/>
  <c r="AX63" i="5"/>
  <c r="AL57" i="5"/>
  <c r="AM58" i="5"/>
  <c r="AL56" i="5"/>
  <c r="AY61" i="5"/>
  <c r="AX53" i="5"/>
  <c r="AY60" i="5"/>
  <c r="AL61" i="5"/>
  <c r="AK63" i="5"/>
  <c r="AX61" i="5"/>
  <c r="AZ58" i="5"/>
  <c r="AJ56" i="5"/>
  <c r="AL59" i="5"/>
  <c r="AY55" i="5"/>
  <c r="AW62" i="5"/>
  <c r="AX57" i="5"/>
  <c r="AZ56" i="5"/>
  <c r="AV55" i="5"/>
  <c r="AX56" i="5"/>
  <c r="AL60" i="5"/>
  <c r="BE97" i="6"/>
  <c r="AR48" i="9"/>
  <c r="AJ53" i="5"/>
  <c r="AY57" i="5"/>
  <c r="P271" i="4"/>
  <c r="X21" i="4"/>
  <c r="X197" i="4" s="1"/>
  <c r="X255" i="4"/>
  <c r="X239" i="4" s="1"/>
  <c r="W255" i="4"/>
  <c r="W239" i="4" s="1"/>
  <c r="W20" i="4"/>
  <c r="AV148" i="2"/>
  <c r="J7" i="11"/>
  <c r="J11" i="11" s="1"/>
  <c r="J15" i="11"/>
  <c r="AO52" i="9"/>
  <c r="AN44" i="9"/>
  <c r="AI4" i="9"/>
  <c r="AN45" i="9"/>
  <c r="AN43" i="9"/>
  <c r="AN51" i="9"/>
  <c r="AN52" i="9"/>
  <c r="AN49" i="9"/>
  <c r="AE86" i="9"/>
  <c r="AE154" i="9"/>
  <c r="AE166" i="9" s="1"/>
  <c r="Z69" i="10"/>
  <c r="Z6" i="10"/>
  <c r="Z13" i="10" s="1"/>
  <c r="AS52" i="9"/>
  <c r="BH42" i="9"/>
  <c r="E7" i="8"/>
  <c r="E11" i="8" s="1"/>
  <c r="AK62" i="9"/>
  <c r="AP4" i="9"/>
  <c r="AU46" i="9"/>
  <c r="AU49" i="9"/>
  <c r="AU48" i="9"/>
  <c r="AU43" i="9"/>
  <c r="AU50" i="9"/>
  <c r="AU42" i="9"/>
  <c r="AU51" i="9"/>
  <c r="AT45" i="9"/>
  <c r="AU52" i="9"/>
  <c r="AU45" i="9"/>
  <c r="AU47" i="9"/>
  <c r="AD7" i="9"/>
  <c r="AD11" i="9" s="1"/>
  <c r="AI42" i="6"/>
  <c r="AT9" i="8"/>
  <c r="AT8" i="8" s="1"/>
  <c r="AT8" i="7"/>
  <c r="T74" i="6"/>
  <c r="T170" i="6" s="1"/>
  <c r="AJ62" i="5"/>
  <c r="AV60" i="5"/>
  <c r="AK38" i="6"/>
  <c r="AW56" i="5"/>
  <c r="W28" i="4"/>
  <c r="W204" i="4" s="1"/>
  <c r="I76" i="5"/>
  <c r="I156" i="5" s="1"/>
  <c r="H28" i="5"/>
  <c r="AB255" i="4"/>
  <c r="AB239" i="4" s="1"/>
  <c r="AB20" i="4"/>
  <c r="F21" i="4"/>
  <c r="F197" i="4" s="1"/>
  <c r="AO103" i="7"/>
  <c r="AM43" i="9"/>
  <c r="AC69" i="10"/>
  <c r="AC6" i="10"/>
  <c r="AC13" i="10" s="1"/>
  <c r="AK97" i="6"/>
  <c r="AT103" i="7"/>
  <c r="BC97" i="6"/>
  <c r="U80" i="6"/>
  <c r="U176" i="6" s="1"/>
  <c r="X71" i="5"/>
  <c r="X151" i="5" s="1"/>
  <c r="X70" i="5"/>
  <c r="AN46" i="9"/>
  <c r="AG75" i="5"/>
  <c r="AG155" i="5" s="1"/>
  <c r="I69" i="5"/>
  <c r="H21" i="5"/>
  <c r="AI327" i="4"/>
  <c r="AK327" i="4" s="1"/>
  <c r="AJ327" i="4"/>
  <c r="G81" i="11"/>
  <c r="G149" i="11"/>
  <c r="G161" i="11" s="1"/>
  <c r="O149" i="11"/>
  <c r="C150" i="10"/>
  <c r="C81" i="10"/>
  <c r="L7" i="10"/>
  <c r="L11" i="10" s="1"/>
  <c r="L15" i="10"/>
  <c r="AM48" i="9"/>
  <c r="V81" i="10"/>
  <c r="V149" i="10"/>
  <c r="V161" i="10" s="1"/>
  <c r="AQ4" i="9"/>
  <c r="AV49" i="9"/>
  <c r="AV48" i="9"/>
  <c r="AV50" i="9"/>
  <c r="AV51" i="9"/>
  <c r="AV47" i="9"/>
  <c r="AV43" i="9"/>
  <c r="AV52" i="9"/>
  <c r="AV44" i="9"/>
  <c r="D222" i="6"/>
  <c r="D79" i="6" s="1"/>
  <c r="D175" i="6" s="1"/>
  <c r="D78" i="6"/>
  <c r="D174" i="6" s="1"/>
  <c r="O7" i="10"/>
  <c r="O11" i="10" s="1"/>
  <c r="O15" i="10"/>
  <c r="AP9" i="8"/>
  <c r="AP8" i="8" s="1"/>
  <c r="AP8" i="7"/>
  <c r="AV56" i="5"/>
  <c r="AS4" i="9"/>
  <c r="AX50" i="9"/>
  <c r="AX49" i="9"/>
  <c r="AX42" i="9"/>
  <c r="AX51" i="9"/>
  <c r="AW51" i="9"/>
  <c r="AX52" i="9"/>
  <c r="AW52" i="9"/>
  <c r="AW42" i="9"/>
  <c r="AW43" i="9"/>
  <c r="AX43" i="9"/>
  <c r="AX45" i="9"/>
  <c r="N15" i="5"/>
  <c r="N7" i="5"/>
  <c r="N11" i="5" s="1"/>
  <c r="AY62" i="5"/>
  <c r="AG78" i="5"/>
  <c r="AG158" i="5" s="1"/>
  <c r="I78" i="5"/>
  <c r="I158" i="5" s="1"/>
  <c r="H30" i="5"/>
  <c r="F255" i="4"/>
  <c r="F20" i="4"/>
  <c r="BE148" i="2"/>
  <c r="BD61" i="4"/>
  <c r="AX57" i="4"/>
  <c r="L15" i="1"/>
  <c r="L7" i="1"/>
  <c r="L11" i="1" s="1"/>
  <c r="P7" i="1"/>
  <c r="P11" i="1" s="1"/>
  <c r="P15" i="1"/>
  <c r="AC15" i="1"/>
  <c r="AC7" i="1"/>
  <c r="AC11" i="1" s="1"/>
  <c r="AV7" i="1"/>
  <c r="AV11" i="1" s="1"/>
  <c r="AV15" i="1"/>
  <c r="AE12" i="4"/>
  <c r="BD58" i="4"/>
  <c r="BG56" i="4"/>
  <c r="AS56" i="4"/>
  <c r="AO58" i="4"/>
  <c r="AR56" i="4"/>
  <c r="AQ56" i="4"/>
  <c r="BE52" i="4"/>
  <c r="AP56" i="4"/>
  <c r="AL58" i="4"/>
  <c r="AO56" i="4"/>
  <c r="BG63" i="4"/>
  <c r="AJ58" i="4"/>
  <c r="AM56" i="4"/>
  <c r="AZ52" i="4"/>
  <c r="BF63" i="4"/>
  <c r="AI58" i="4"/>
  <c r="AL56" i="4"/>
  <c r="AO63" i="4"/>
  <c r="AM63" i="4"/>
  <c r="AL63" i="4"/>
  <c r="BA52" i="4"/>
  <c r="AX52" i="4"/>
  <c r="AW52" i="4"/>
  <c r="BH63" i="4"/>
  <c r="BE63" i="4"/>
  <c r="BD63" i="4"/>
  <c r="BC63" i="4"/>
  <c r="AT54" i="4"/>
  <c r="BB63" i="4"/>
  <c r="BF58" i="4"/>
  <c r="BA63" i="4"/>
  <c r="BH56" i="4"/>
  <c r="AQ54" i="4"/>
  <c r="AQ63" i="4"/>
  <c r="BG58" i="4"/>
  <c r="AN56" i="4"/>
  <c r="BH58" i="4"/>
  <c r="AK58" i="4"/>
  <c r="AQ61" i="4"/>
  <c r="BC62" i="4"/>
  <c r="AK56" i="4"/>
  <c r="AU52" i="4"/>
  <c r="AT52" i="4"/>
  <c r="AI60" i="4"/>
  <c r="AV52" i="4"/>
  <c r="AS52" i="4"/>
  <c r="BB62" i="4"/>
  <c r="BA62" i="4"/>
  <c r="BH61" i="4"/>
  <c r="BE58" i="4"/>
  <c r="BG61" i="4"/>
  <c r="AS61" i="4"/>
  <c r="AW61" i="4"/>
  <c r="AR61" i="4"/>
  <c r="AU61" i="4"/>
  <c r="BE62" i="4"/>
  <c r="AT61" i="4"/>
  <c r="AT59" i="4"/>
  <c r="AK55" i="4"/>
  <c r="AW59" i="4"/>
  <c r="BC61" i="4"/>
  <c r="AV54" i="4"/>
  <c r="AP54" i="4"/>
  <c r="AM58" i="4"/>
  <c r="AM60" i="4"/>
  <c r="AS63" i="4"/>
  <c r="AV63" i="4"/>
  <c r="AK63" i="4"/>
  <c r="BG59" i="4"/>
  <c r="BB53" i="4"/>
  <c r="AS59" i="4"/>
  <c r="AJ55" i="4"/>
  <c r="AL61" i="4"/>
  <c r="AU54" i="4"/>
  <c r="BB56" i="4"/>
  <c r="BH62" i="4"/>
  <c r="AO53" i="4"/>
  <c r="AR59" i="4"/>
  <c r="BH57" i="4"/>
  <c r="AI55" i="4"/>
  <c r="AK61" i="4"/>
  <c r="AS54" i="4"/>
  <c r="BC52" i="4"/>
  <c r="BA61" i="4"/>
  <c r="AL62" i="4"/>
  <c r="AR52" i="4"/>
  <c r="AV58" i="4"/>
  <c r="AW60" i="4"/>
  <c r="AN53" i="4"/>
  <c r="AP59" i="4"/>
  <c r="AL57" i="4"/>
  <c r="AY63" i="4"/>
  <c r="BC54" i="4"/>
  <c r="AR54" i="4"/>
  <c r="AM53" i="4"/>
  <c r="BB59" i="4"/>
  <c r="BG57" i="4"/>
  <c r="AY53" i="4"/>
  <c r="AM54" i="4"/>
  <c r="AP62" i="4"/>
  <c r="AR55" i="4"/>
  <c r="AV56" i="4"/>
  <c r="AW53" i="4"/>
  <c r="AL53" i="4"/>
  <c r="BB58" i="4"/>
  <c r="AZ59" i="4"/>
  <c r="AK57" i="4"/>
  <c r="AY58" i="4"/>
  <c r="AJ61" i="4"/>
  <c r="AM59" i="4"/>
  <c r="AP52" i="4"/>
  <c r="AR60" i="4"/>
  <c r="AW58" i="4"/>
  <c r="BA59" i="4"/>
  <c r="AK53" i="4"/>
  <c r="BB61" i="4"/>
  <c r="BE57" i="4"/>
  <c r="AY61" i="4"/>
  <c r="BF61" i="4"/>
  <c r="AK62" i="4"/>
  <c r="AM62" i="4"/>
  <c r="AP57" i="4"/>
  <c r="AR63" i="4"/>
  <c r="AJ53" i="4"/>
  <c r="AI57" i="4"/>
  <c r="AY56" i="4"/>
  <c r="BH59" i="4"/>
  <c r="BG62" i="4"/>
  <c r="AM52" i="4"/>
  <c r="AP55" i="4"/>
  <c r="AR58" i="4"/>
  <c r="BD56" i="4"/>
  <c r="AZ56" i="4"/>
  <c r="AY62" i="4"/>
  <c r="BA60" i="4"/>
  <c r="BB57" i="4"/>
  <c r="AY57" i="4"/>
  <c r="AQ58" i="4"/>
  <c r="AR53" i="4"/>
  <c r="BE60" i="4"/>
  <c r="AX59" i="4"/>
  <c r="AX55" i="4"/>
  <c r="AX54" i="4"/>
  <c r="AN55" i="4"/>
  <c r="AP53" i="4"/>
  <c r="W23" i="4"/>
  <c r="W199" i="4" s="1"/>
  <c r="J255" i="4"/>
  <c r="J20" i="4"/>
  <c r="AQ62" i="4"/>
  <c r="AP63" i="4"/>
  <c r="AO54" i="4"/>
  <c r="AN59" i="4"/>
  <c r="AI148" i="2"/>
  <c r="AY55" i="4"/>
  <c r="AZ57" i="4"/>
  <c r="AF15" i="5"/>
  <c r="AF7" i="5"/>
  <c r="AF11" i="5" s="1"/>
  <c r="AJ63" i="9"/>
  <c r="W13" i="2"/>
  <c r="W7" i="2" s="1"/>
  <c r="W11" i="2" s="1"/>
  <c r="BH60" i="4"/>
  <c r="X80" i="2"/>
  <c r="X157" i="2" s="1"/>
  <c r="AP148" i="2"/>
  <c r="O7" i="1"/>
  <c r="O11" i="1" s="1"/>
  <c r="O15" i="1"/>
  <c r="W14" i="3"/>
  <c r="X3" i="2"/>
  <c r="W178" i="2"/>
  <c r="X74" i="2" s="1"/>
  <c r="AY54" i="4"/>
  <c r="BD57" i="4"/>
  <c r="P255" i="4"/>
  <c r="P239" i="4" s="1"/>
  <c r="P20" i="4"/>
  <c r="AF320" i="1"/>
  <c r="AF221" i="1"/>
  <c r="AF218" i="1"/>
  <c r="AF215" i="1"/>
  <c r="AF222" i="1"/>
  <c r="AF219" i="1"/>
  <c r="AF216" i="1"/>
  <c r="AF220" i="1"/>
  <c r="AF217" i="1"/>
  <c r="AF212" i="1"/>
  <c r="AF213" i="1"/>
  <c r="AF214" i="1"/>
  <c r="AF223" i="1"/>
  <c r="AG224" i="1"/>
  <c r="AL60" i="4"/>
  <c r="AE161" i="1"/>
  <c r="W161" i="5"/>
  <c r="X7" i="1"/>
  <c r="X11" i="1" s="1"/>
  <c r="X15" i="1"/>
  <c r="L81" i="1"/>
  <c r="AD12" i="5"/>
  <c r="BG60" i="5"/>
  <c r="BG58" i="5"/>
  <c r="BG57" i="5"/>
  <c r="BG53" i="5"/>
  <c r="BG55" i="5"/>
  <c r="BG62" i="5"/>
  <c r="AU60" i="4"/>
  <c r="BD53" i="5"/>
  <c r="AF71" i="5"/>
  <c r="AF151" i="5" s="1"/>
  <c r="P7" i="5"/>
  <c r="P11" i="5" s="1"/>
  <c r="P15" i="5"/>
  <c r="AO52" i="4"/>
  <c r="BD63" i="5"/>
  <c r="BE55" i="5"/>
  <c r="AA196" i="4"/>
  <c r="AA32" i="4"/>
  <c r="AY60" i="4"/>
  <c r="AX60" i="4"/>
  <c r="AL55" i="4"/>
  <c r="M7" i="3"/>
  <c r="M11" i="3" s="1"/>
  <c r="H32" i="4"/>
  <c r="H4" i="4" s="1"/>
  <c r="H6" i="4" s="1"/>
  <c r="H13" i="4" s="1"/>
  <c r="H197" i="4"/>
  <c r="AZ60" i="4"/>
  <c r="AW15" i="1"/>
  <c r="AW7" i="1"/>
  <c r="AW11" i="1" s="1"/>
  <c r="L161" i="1"/>
  <c r="AZ55" i="4"/>
  <c r="Y14" i="3"/>
  <c r="Y178" i="2"/>
  <c r="Z3" i="2"/>
  <c r="AQ59" i="4"/>
  <c r="AJ59" i="2"/>
  <c r="AU59" i="4"/>
  <c r="BB60" i="4"/>
  <c r="R25" i="4"/>
  <c r="R201" i="4" s="1"/>
  <c r="BH148" i="2"/>
  <c r="AW54" i="4"/>
  <c r="AX148" i="2"/>
  <c r="BA55" i="4"/>
  <c r="AG15" i="5"/>
  <c r="AG7" i="5"/>
  <c r="AG11" i="5" s="1"/>
  <c r="AK60" i="2"/>
  <c r="AJ60" i="2"/>
  <c r="AL59" i="4"/>
  <c r="AQ148" i="2"/>
  <c r="BF58" i="5"/>
  <c r="BD54" i="5"/>
  <c r="AZ15" i="5"/>
  <c r="AZ7" i="5"/>
  <c r="AZ11" i="5" s="1"/>
  <c r="AQ54" i="5"/>
  <c r="W271" i="4"/>
  <c r="AE255" i="4"/>
  <c r="AE239" i="4" s="1"/>
  <c r="AE20" i="4"/>
  <c r="BE62" i="5"/>
  <c r="U15" i="5"/>
  <c r="U7" i="5"/>
  <c r="U11" i="5" s="1"/>
  <c r="AJ36" i="4"/>
  <c r="AL148" i="2"/>
  <c r="BA54" i="4"/>
  <c r="BG148" i="2"/>
  <c r="BB55" i="4"/>
  <c r="AK62" i="2"/>
  <c r="AJ62" i="2"/>
  <c r="AH221" i="11"/>
  <c r="AH212" i="11"/>
  <c r="AH216" i="11"/>
  <c r="AH220" i="11"/>
  <c r="AH215" i="11"/>
  <c r="AH217" i="11"/>
  <c r="AH213" i="11"/>
  <c r="AH222" i="11"/>
  <c r="AH219" i="11"/>
  <c r="AH218" i="11"/>
  <c r="AH214" i="11"/>
  <c r="AD320" i="10"/>
  <c r="AD296" i="10"/>
  <c r="AD300" i="10"/>
  <c r="AD292" i="10"/>
  <c r="AD298" i="10"/>
  <c r="AD301" i="10"/>
  <c r="AD297" i="10"/>
  <c r="AD294" i="10"/>
  <c r="AD295" i="10"/>
  <c r="AD303" i="10"/>
  <c r="AD302" i="10"/>
  <c r="AD299" i="10"/>
  <c r="AD293" i="10"/>
  <c r="AI37" i="10"/>
  <c r="AD5" i="10"/>
  <c r="AI43" i="10"/>
  <c r="S81" i="10"/>
  <c r="S149" i="10"/>
  <c r="S161" i="10" s="1"/>
  <c r="Q7" i="10"/>
  <c r="Q11" i="10" s="1"/>
  <c r="Q15" i="10"/>
  <c r="AI59" i="10"/>
  <c r="AJ8" i="9"/>
  <c r="AQ51" i="9"/>
  <c r="AR102" i="9"/>
  <c r="AK52" i="9"/>
  <c r="AJ48" i="9"/>
  <c r="AQ47" i="9"/>
  <c r="W161" i="10"/>
  <c r="AJ60" i="7"/>
  <c r="X86" i="7"/>
  <c r="X166" i="7" s="1"/>
  <c r="O7" i="8"/>
  <c r="O11" i="8" s="1"/>
  <c r="AP103" i="7"/>
  <c r="AE10" i="8"/>
  <c r="AE8" i="8" s="1"/>
  <c r="AE8" i="7"/>
  <c r="AI62" i="6"/>
  <c r="AX8" i="6"/>
  <c r="BB97" i="6"/>
  <c r="AH73" i="5"/>
  <c r="AH153" i="5" s="1"/>
  <c r="AH72" i="5"/>
  <c r="AH152" i="5" s="1"/>
  <c r="AA75" i="5"/>
  <c r="AA155" i="5" s="1"/>
  <c r="Z73" i="5"/>
  <c r="Z153" i="5" s="1"/>
  <c r="AI97" i="6"/>
  <c r="BD61" i="5"/>
  <c r="BF44" i="9"/>
  <c r="AQ58" i="5"/>
  <c r="BF56" i="4"/>
  <c r="AR62" i="5"/>
  <c r="P3" i="4"/>
  <c r="N3" i="4"/>
  <c r="AV55" i="4"/>
  <c r="AS58" i="4"/>
  <c r="AT58" i="4"/>
  <c r="AF77" i="5"/>
  <c r="AF157" i="5" s="1"/>
  <c r="S30" i="4"/>
  <c r="S206" i="4" s="1"/>
  <c r="AD78" i="5"/>
  <c r="AD158" i="5" s="1"/>
  <c r="U81" i="5"/>
  <c r="BC62" i="5"/>
  <c r="AZ54" i="4"/>
  <c r="AK148" i="2"/>
  <c r="AI61" i="4"/>
  <c r="AI61" i="6"/>
  <c r="BC55" i="4"/>
  <c r="C212" i="1"/>
  <c r="D223" i="1"/>
  <c r="AI64" i="1"/>
  <c r="AH12" i="1"/>
  <c r="AJ55" i="1"/>
  <c r="AI59" i="1"/>
  <c r="R12" i="5"/>
  <c r="AU61" i="5"/>
  <c r="AU54" i="5"/>
  <c r="AU64" i="5" s="1"/>
  <c r="AI56" i="5"/>
  <c r="AU59" i="5"/>
  <c r="AI58" i="5"/>
  <c r="BH58" i="5" s="1"/>
  <c r="AI60" i="5"/>
  <c r="BH60" i="5" s="1"/>
  <c r="AU58" i="5"/>
  <c r="AI62" i="5"/>
  <c r="BH62" i="5" s="1"/>
  <c r="BE54" i="5"/>
  <c r="AV60" i="4"/>
  <c r="AS62" i="4"/>
  <c r="K239" i="4"/>
  <c r="BB52" i="4"/>
  <c r="U161" i="5"/>
  <c r="BC59" i="5"/>
  <c r="BE61" i="4"/>
  <c r="Z268" i="11"/>
  <c r="Z29" i="11" s="1"/>
  <c r="Z77" i="11" s="1"/>
  <c r="Z157" i="11" s="1"/>
  <c r="Z264" i="11"/>
  <c r="Z25" i="11" s="1"/>
  <c r="Z73" i="11" s="1"/>
  <c r="Z153" i="11" s="1"/>
  <c r="Z271" i="11"/>
  <c r="Z32" i="11" s="1"/>
  <c r="Z80" i="11" s="1"/>
  <c r="Z160" i="11" s="1"/>
  <c r="Z260" i="11"/>
  <c r="Z21" i="11" s="1"/>
  <c r="Z267" i="11"/>
  <c r="Z28" i="11" s="1"/>
  <c r="Z76" i="11" s="1"/>
  <c r="Z156" i="11" s="1"/>
  <c r="Z263" i="11"/>
  <c r="Z24" i="11" s="1"/>
  <c r="Z72" i="11" s="1"/>
  <c r="Z152" i="11" s="1"/>
  <c r="Z266" i="11"/>
  <c r="Z27" i="11" s="1"/>
  <c r="Z75" i="11" s="1"/>
  <c r="Z155" i="11" s="1"/>
  <c r="Z269" i="11"/>
  <c r="Z30" i="11" s="1"/>
  <c r="Z78" i="11" s="1"/>
  <c r="Z158" i="11" s="1"/>
  <c r="Z261" i="11"/>
  <c r="Z22" i="11" s="1"/>
  <c r="Z70" i="11" s="1"/>
  <c r="Z150" i="11" s="1"/>
  <c r="Z270" i="11"/>
  <c r="Z31" i="11" s="1"/>
  <c r="Z79" i="11" s="1"/>
  <c r="Z159" i="11" s="1"/>
  <c r="Z265" i="11"/>
  <c r="Z26" i="11" s="1"/>
  <c r="Z74" i="11" s="1"/>
  <c r="Z154" i="11" s="1"/>
  <c r="Z273" i="11"/>
  <c r="Z262" i="11"/>
  <c r="Z23" i="11" s="1"/>
  <c r="Z71" i="11" s="1"/>
  <c r="Z151" i="11" s="1"/>
  <c r="M149" i="11"/>
  <c r="M161" i="11" s="1"/>
  <c r="M81" i="11"/>
  <c r="AI57" i="11"/>
  <c r="Q81" i="10"/>
  <c r="Q149" i="10"/>
  <c r="Q161" i="10" s="1"/>
  <c r="AH4" i="9"/>
  <c r="AM44" i="9"/>
  <c r="AM42" i="9"/>
  <c r="AM45" i="9"/>
  <c r="AM47" i="9"/>
  <c r="AA6" i="10"/>
  <c r="AA13" i="10" s="1"/>
  <c r="AA69" i="10"/>
  <c r="BC4" i="9"/>
  <c r="BH44" i="9"/>
  <c r="BH45" i="9"/>
  <c r="BB4" i="9"/>
  <c r="BG52" i="9"/>
  <c r="BG45" i="9"/>
  <c r="BG44" i="9"/>
  <c r="AK51" i="9"/>
  <c r="Q69" i="6"/>
  <c r="P14" i="6"/>
  <c r="AY8" i="7"/>
  <c r="N71" i="6"/>
  <c r="N167" i="6" s="1"/>
  <c r="AI59" i="6"/>
  <c r="AH70" i="5"/>
  <c r="AH150" i="5" s="1"/>
  <c r="AH69" i="5"/>
  <c r="W78" i="6"/>
  <c r="W174" i="6" s="1"/>
  <c r="AA79" i="5"/>
  <c r="AA159" i="5" s="1"/>
  <c r="Z80" i="5"/>
  <c r="Z160" i="5" s="1"/>
  <c r="Z79" i="5"/>
  <c r="Z159" i="5" s="1"/>
  <c r="X11" i="6"/>
  <c r="BD56" i="5"/>
  <c r="O7" i="5"/>
  <c r="O11" i="5" s="1"/>
  <c r="O15" i="5"/>
  <c r="H15" i="5"/>
  <c r="H7" i="5"/>
  <c r="H11" i="5" s="1"/>
  <c r="AQ55" i="5"/>
  <c r="AQ64" i="5" s="1"/>
  <c r="K77" i="5"/>
  <c r="K157" i="5" s="1"/>
  <c r="AJ56" i="4"/>
  <c r="AS62" i="5"/>
  <c r="S81" i="5"/>
  <c r="S149" i="5"/>
  <c r="S161" i="5" s="1"/>
  <c r="AJ63" i="4"/>
  <c r="AU56" i="4"/>
  <c r="AT53" i="4"/>
  <c r="AF79" i="5"/>
  <c r="AF159" i="5" s="1"/>
  <c r="AD70" i="5"/>
  <c r="AD150" i="5" s="1"/>
  <c r="AD69" i="5"/>
  <c r="BC54" i="5"/>
  <c r="BB54" i="4"/>
  <c r="BD55" i="4"/>
  <c r="AD152" i="1"/>
  <c r="AD81" i="1"/>
  <c r="AW62" i="4"/>
  <c r="AF158" i="1"/>
  <c r="AF81" i="1"/>
  <c r="M33" i="11"/>
  <c r="AF4" i="9"/>
  <c r="AK47" i="9"/>
  <c r="AK42" i="9"/>
  <c r="BH97" i="6"/>
  <c r="K3" i="4"/>
  <c r="BE55" i="4"/>
  <c r="R255" i="4"/>
  <c r="R239" i="4" s="1"/>
  <c r="R20" i="4"/>
  <c r="AJ4" i="9"/>
  <c r="AO44" i="9"/>
  <c r="AO49" i="9"/>
  <c r="T161" i="10"/>
  <c r="AO50" i="9"/>
  <c r="AR49" i="9"/>
  <c r="AM4" i="9"/>
  <c r="AR47" i="9"/>
  <c r="AR46" i="9"/>
  <c r="AL4" i="9"/>
  <c r="AQ49" i="9"/>
  <c r="AQ46" i="9"/>
  <c r="X69" i="10"/>
  <c r="X6" i="10"/>
  <c r="X13" i="10" s="1"/>
  <c r="BH51" i="9"/>
  <c r="AK49" i="9"/>
  <c r="BC8" i="7"/>
  <c r="AJ9" i="8"/>
  <c r="AJ8" i="8" s="1"/>
  <c r="AJ8" i="7"/>
  <c r="AQ9" i="8"/>
  <c r="AQ8" i="8" s="1"/>
  <c r="AQ8" i="7"/>
  <c r="AQ43" i="9"/>
  <c r="BH103" i="7"/>
  <c r="G320" i="6"/>
  <c r="G336" i="6" s="1"/>
  <c r="G30" i="6"/>
  <c r="G222" i="6" s="1"/>
  <c r="G79" i="6" s="1"/>
  <c r="G175" i="6" s="1"/>
  <c r="G22" i="6"/>
  <c r="G214" i="6" s="1"/>
  <c r="G29" i="6"/>
  <c r="G221" i="6" s="1"/>
  <c r="G78" i="6" s="1"/>
  <c r="G174" i="6" s="1"/>
  <c r="G24" i="6"/>
  <c r="G216" i="6" s="1"/>
  <c r="G32" i="6"/>
  <c r="G224" i="6" s="1"/>
  <c r="G4" i="6"/>
  <c r="G28" i="6"/>
  <c r="G220" i="6" s="1"/>
  <c r="G23" i="6"/>
  <c r="G215" i="6" s="1"/>
  <c r="G72" i="6" s="1"/>
  <c r="G168" i="6" s="1"/>
  <c r="G34" i="6"/>
  <c r="G31" i="6"/>
  <c r="G223" i="6" s="1"/>
  <c r="G26" i="6"/>
  <c r="G218" i="6" s="1"/>
  <c r="G21" i="6"/>
  <c r="G213" i="6" s="1"/>
  <c r="G70" i="6" s="1"/>
  <c r="G166" i="6" s="1"/>
  <c r="G25" i="6"/>
  <c r="G217" i="6" s="1"/>
  <c r="G74" i="6" s="1"/>
  <c r="G170" i="6" s="1"/>
  <c r="G27" i="6"/>
  <c r="G219" i="6" s="1"/>
  <c r="G76" i="6" s="1"/>
  <c r="G172" i="6" s="1"/>
  <c r="M78" i="5"/>
  <c r="M158" i="5" s="1"/>
  <c r="M77" i="5"/>
  <c r="M157" i="5" s="1"/>
  <c r="P71" i="5"/>
  <c r="P151" i="5" s="1"/>
  <c r="Z74" i="5"/>
  <c r="Z154" i="5" s="1"/>
  <c r="AF149" i="5"/>
  <c r="AA15" i="5"/>
  <c r="AQ62" i="5"/>
  <c r="M271" i="4"/>
  <c r="L3" i="4"/>
  <c r="J271" i="4"/>
  <c r="AO61" i="4"/>
  <c r="AT60" i="4"/>
  <c r="AS60" i="4"/>
  <c r="AF73" i="5"/>
  <c r="AF153" i="5" s="1"/>
  <c r="AB70" i="5"/>
  <c r="AB150" i="5" s="1"/>
  <c r="AB69" i="5"/>
  <c r="BC57" i="5"/>
  <c r="BE54" i="4"/>
  <c r="E223" i="1"/>
  <c r="BF55" i="4"/>
  <c r="AI43" i="4"/>
  <c r="V156" i="1"/>
  <c r="V81" i="1"/>
  <c r="AF161" i="1"/>
  <c r="AZ62" i="4"/>
  <c r="AA161" i="1"/>
  <c r="Z81" i="1"/>
  <c r="BH52" i="9"/>
  <c r="AG4" i="9"/>
  <c r="AL43" i="9"/>
  <c r="AL45" i="9"/>
  <c r="AL47" i="9"/>
  <c r="AK50" i="9"/>
  <c r="BF8" i="7"/>
  <c r="AI56" i="11"/>
  <c r="AI65" i="9"/>
  <c r="AK8" i="9"/>
  <c r="BH50" i="9"/>
  <c r="AK48" i="9"/>
  <c r="BF46" i="9"/>
  <c r="AG9" i="8"/>
  <c r="AG8" i="8" s="1"/>
  <c r="AG8" i="7"/>
  <c r="AY103" i="7"/>
  <c r="BA4" i="9"/>
  <c r="BF45" i="9"/>
  <c r="AL97" i="6"/>
  <c r="P215" i="6"/>
  <c r="P72" i="6" s="1"/>
  <c r="P168" i="6" s="1"/>
  <c r="P71" i="6"/>
  <c r="P167" i="6" s="1"/>
  <c r="T14" i="6"/>
  <c r="U69" i="6"/>
  <c r="M76" i="5"/>
  <c r="M156" i="5" s="1"/>
  <c r="M75" i="5"/>
  <c r="M155" i="5" s="1"/>
  <c r="V155" i="7"/>
  <c r="V167" i="7" s="1"/>
  <c r="V87" i="7"/>
  <c r="L79" i="5"/>
  <c r="L159" i="5" s="1"/>
  <c r="AE79" i="5"/>
  <c r="AE159" i="5" s="1"/>
  <c r="AE78" i="5"/>
  <c r="AE158" i="5" s="1"/>
  <c r="AA77" i="5"/>
  <c r="AA157" i="5" s="1"/>
  <c r="Z71" i="5"/>
  <c r="Z151" i="5" s="1"/>
  <c r="U3" i="4"/>
  <c r="E7" i="5"/>
  <c r="E11" i="5" s="1"/>
  <c r="E15" i="5"/>
  <c r="AQ59" i="5"/>
  <c r="H73" i="5"/>
  <c r="H153" i="5" s="1"/>
  <c r="G25" i="5"/>
  <c r="E255" i="4"/>
  <c r="E20" i="4"/>
  <c r="N271" i="4"/>
  <c r="BC58" i="4"/>
  <c r="AT55" i="4"/>
  <c r="AS55" i="4"/>
  <c r="AF70" i="5"/>
  <c r="AF150" i="5" s="1"/>
  <c r="AD76" i="5"/>
  <c r="AD156" i="5" s="1"/>
  <c r="AB80" i="5"/>
  <c r="AB160" i="5" s="1"/>
  <c r="BC61" i="5"/>
  <c r="AK54" i="4"/>
  <c r="AJ57" i="5"/>
  <c r="BG55" i="4"/>
  <c r="AK58" i="2"/>
  <c r="AR7" i="1"/>
  <c r="AR11" i="1" s="1"/>
  <c r="AR15" i="1"/>
  <c r="AE5" i="1"/>
  <c r="AE6" i="1" s="1"/>
  <c r="AE13" i="1" s="1"/>
  <c r="AI47" i="1"/>
  <c r="AI40" i="1"/>
  <c r="AI45" i="1"/>
  <c r="AI43" i="1"/>
  <c r="AI46" i="1"/>
  <c r="AV62" i="4"/>
  <c r="BC53" i="4"/>
  <c r="AD5" i="2"/>
  <c r="AD5" i="3" s="1"/>
  <c r="AI50" i="2"/>
  <c r="AI47" i="2"/>
  <c r="AI45" i="2"/>
  <c r="AI53" i="2"/>
  <c r="AI51" i="2"/>
  <c r="Z161" i="1"/>
  <c r="AD15" i="1"/>
  <c r="AD7" i="1"/>
  <c r="AD11" i="1" s="1"/>
  <c r="X12" i="5"/>
  <c r="AO60" i="5"/>
  <c r="AO57" i="5"/>
  <c r="AO63" i="5"/>
  <c r="AO55" i="5"/>
  <c r="BA60" i="5"/>
  <c r="AO56" i="5"/>
  <c r="AO59" i="5"/>
  <c r="AB296" i="10"/>
  <c r="AB300" i="10"/>
  <c r="AB297" i="10"/>
  <c r="AB320" i="10"/>
  <c r="AB301" i="10"/>
  <c r="AB298" i="10"/>
  <c r="AB292" i="10"/>
  <c r="AB293" i="10"/>
  <c r="AB302" i="10"/>
  <c r="AB294" i="10"/>
  <c r="AB295" i="10"/>
  <c r="AB299" i="10"/>
  <c r="AB303" i="10"/>
  <c r="AI240" i="10"/>
  <c r="AD12" i="10"/>
  <c r="AI54" i="10"/>
  <c r="AQ8" i="6"/>
  <c r="AQ57" i="5"/>
  <c r="BE56" i="5"/>
  <c r="AS53" i="4"/>
  <c r="BC55" i="5"/>
  <c r="F81" i="11"/>
  <c r="F149" i="11"/>
  <c r="F161" i="11" s="1"/>
  <c r="J81" i="11"/>
  <c r="AC296" i="10"/>
  <c r="AC300" i="10"/>
  <c r="AC292" i="10"/>
  <c r="AC320" i="10"/>
  <c r="AC301" i="10"/>
  <c r="AC298" i="10"/>
  <c r="AC293" i="10"/>
  <c r="AC297" i="10"/>
  <c r="AC302" i="10"/>
  <c r="AC294" i="10"/>
  <c r="AC303" i="10"/>
  <c r="AC299" i="10"/>
  <c r="AC295" i="10"/>
  <c r="AG299" i="10"/>
  <c r="AG295" i="10"/>
  <c r="AG301" i="10"/>
  <c r="AG298" i="10"/>
  <c r="AG292" i="10"/>
  <c r="AG293" i="10"/>
  <c r="AG302" i="10"/>
  <c r="AG294" i="10"/>
  <c r="AG297" i="10"/>
  <c r="AG296" i="10"/>
  <c r="AG300" i="10"/>
  <c r="AG303" i="10"/>
  <c r="AI55" i="10"/>
  <c r="AH63" i="10"/>
  <c r="AI38" i="10"/>
  <c r="AF149" i="10"/>
  <c r="AF161" i="10" s="1"/>
  <c r="AF81" i="10"/>
  <c r="AD69" i="10"/>
  <c r="AD6" i="10"/>
  <c r="AD13" i="10" s="1"/>
  <c r="BH49" i="9"/>
  <c r="AJ66" i="7"/>
  <c r="R7" i="8"/>
  <c r="R11" i="8" s="1"/>
  <c r="BF42" i="9"/>
  <c r="AH8" i="7"/>
  <c r="AH9" i="8"/>
  <c r="AH8" i="8" s="1"/>
  <c r="BC51" i="9"/>
  <c r="AI63" i="7"/>
  <c r="AI70" i="7" s="1"/>
  <c r="AE4" i="9"/>
  <c r="AE6" i="9" s="1"/>
  <c r="AE13" i="9" s="1"/>
  <c r="AE7" i="9" s="1"/>
  <c r="AE11" i="9" s="1"/>
  <c r="AJ42" i="9"/>
  <c r="BE103" i="7"/>
  <c r="AY52" i="9"/>
  <c r="AY42" i="9"/>
  <c r="AY53" i="9" s="1"/>
  <c r="BD103" i="7"/>
  <c r="AR8" i="6"/>
  <c r="AL9" i="8"/>
  <c r="AL8" i="8" s="1"/>
  <c r="AL8" i="7"/>
  <c r="S70" i="6"/>
  <c r="S166" i="6" s="1"/>
  <c r="AW97" i="6"/>
  <c r="S74" i="5"/>
  <c r="S154" i="5" s="1"/>
  <c r="W74" i="6"/>
  <c r="W170" i="6" s="1"/>
  <c r="AA74" i="5"/>
  <c r="AA154" i="5" s="1"/>
  <c r="V76" i="6"/>
  <c r="V172" i="6" s="1"/>
  <c r="X76" i="5"/>
  <c r="X156" i="5" s="1"/>
  <c r="S271" i="4"/>
  <c r="BA57" i="5"/>
  <c r="BA64" i="5" s="1"/>
  <c r="AV53" i="5"/>
  <c r="AV54" i="5"/>
  <c r="S12" i="5"/>
  <c r="S7" i="5" s="1"/>
  <c r="S11" i="5" s="1"/>
  <c r="AJ60" i="5"/>
  <c r="AJ59" i="5"/>
  <c r="AJ63" i="5"/>
  <c r="AV63" i="5"/>
  <c r="BC42" i="9"/>
  <c r="AS56" i="5"/>
  <c r="AX60" i="5"/>
  <c r="U271" i="4"/>
  <c r="AQ63" i="5"/>
  <c r="AW59" i="5"/>
  <c r="AK59" i="4"/>
  <c r="AZ58" i="4"/>
  <c r="AI62" i="4"/>
  <c r="AS57" i="4"/>
  <c r="W77" i="6"/>
  <c r="W173" i="6" s="1"/>
  <c r="BG54" i="4"/>
  <c r="AV57" i="5"/>
  <c r="F7" i="3"/>
  <c r="F11" i="3" s="1"/>
  <c r="BH55" i="4"/>
  <c r="C218" i="1"/>
  <c r="X150" i="1"/>
  <c r="X161" i="1" s="1"/>
  <c r="X81" i="1"/>
  <c r="BD53" i="4"/>
  <c r="AI63" i="1"/>
  <c r="AK224" i="5"/>
  <c r="L78" i="5"/>
  <c r="L158" i="5" s="1"/>
  <c r="L77" i="5"/>
  <c r="L157" i="5" s="1"/>
  <c r="L149" i="5"/>
  <c r="AA239" i="4"/>
  <c r="AI68" i="9"/>
  <c r="G69" i="10"/>
  <c r="G6" i="10"/>
  <c r="G13" i="10" s="1"/>
  <c r="AF74" i="9"/>
  <c r="AE14" i="9"/>
  <c r="AF3" i="9" s="1"/>
  <c r="AF6" i="9" s="1"/>
  <c r="AF13" i="9" s="1"/>
  <c r="AF7" i="9" s="1"/>
  <c r="AF11" i="9" s="1"/>
  <c r="AF75" i="9"/>
  <c r="AF155" i="9" s="1"/>
  <c r="AE69" i="10"/>
  <c r="AE6" i="10"/>
  <c r="AE13" i="10" s="1"/>
  <c r="AI67" i="9"/>
  <c r="BH48" i="9"/>
  <c r="BG103" i="7"/>
  <c r="BF103" i="7"/>
  <c r="U7" i="8"/>
  <c r="U11" i="8" s="1"/>
  <c r="BC52" i="9"/>
  <c r="AI67" i="7"/>
  <c r="AI68" i="7"/>
  <c r="AV103" i="7"/>
  <c r="AJ43" i="7"/>
  <c r="AS103" i="7"/>
  <c r="AH103" i="7"/>
  <c r="S75" i="6"/>
  <c r="S171" i="6" s="1"/>
  <c r="R14" i="6"/>
  <c r="S69" i="6"/>
  <c r="X15" i="6"/>
  <c r="AU57" i="5"/>
  <c r="AI64" i="7"/>
  <c r="W75" i="6"/>
  <c r="W171" i="6" s="1"/>
  <c r="V73" i="6"/>
  <c r="V169" i="6" s="1"/>
  <c r="Z70" i="5"/>
  <c r="Z150" i="5" s="1"/>
  <c r="AM57" i="5"/>
  <c r="AM240" i="5"/>
  <c r="AX4" i="9"/>
  <c r="BC43" i="9"/>
  <c r="BF54" i="5"/>
  <c r="AX55" i="5"/>
  <c r="T15" i="5"/>
  <c r="K72" i="5"/>
  <c r="K152" i="5" s="1"/>
  <c r="BF62" i="5"/>
  <c r="T81" i="5"/>
  <c r="T149" i="5"/>
  <c r="AK59" i="5"/>
  <c r="H24" i="5"/>
  <c r="AX58" i="4"/>
  <c r="AP55" i="5"/>
  <c r="AW63" i="4"/>
  <c r="BA59" i="5"/>
  <c r="AW56" i="4"/>
  <c r="AI39" i="4"/>
  <c r="AM61" i="4"/>
  <c r="AO60" i="4"/>
  <c r="BC56" i="5"/>
  <c r="AL54" i="4"/>
  <c r="AM65" i="2"/>
  <c r="AL65" i="2"/>
  <c r="Q149" i="1"/>
  <c r="Q161" i="1" s="1"/>
  <c r="Q81" i="1"/>
  <c r="BE53" i="4"/>
  <c r="AT15" i="1"/>
  <c r="AJ37" i="1"/>
  <c r="C161" i="10"/>
  <c r="Q7" i="8"/>
  <c r="Q11" i="8" s="1"/>
  <c r="AL59" i="7"/>
  <c r="T73" i="6"/>
  <c r="T169" i="6" s="1"/>
  <c r="AT62" i="4"/>
  <c r="H6" i="11"/>
  <c r="H13" i="11" s="1"/>
  <c r="AI58" i="11"/>
  <c r="AI224" i="11"/>
  <c r="K69" i="11"/>
  <c r="K33" i="11"/>
  <c r="J161" i="11"/>
  <c r="AI55" i="11"/>
  <c r="AI64" i="11" s="1"/>
  <c r="AH60" i="10"/>
  <c r="AJ59" i="9"/>
  <c r="AH74" i="9"/>
  <c r="AG14" i="9"/>
  <c r="AH3" i="9" s="1"/>
  <c r="AH75" i="9"/>
  <c r="AH155" i="9" s="1"/>
  <c r="E69" i="10"/>
  <c r="E6" i="10"/>
  <c r="E13" i="10" s="1"/>
  <c r="AB6" i="10"/>
  <c r="AB13" i="10" s="1"/>
  <c r="AB69" i="10"/>
  <c r="AL44" i="9"/>
  <c r="AL42" i="9"/>
  <c r="BE44" i="9"/>
  <c r="BE53" i="9" s="1"/>
  <c r="U161" i="10"/>
  <c r="BF52" i="9"/>
  <c r="BC50" i="9"/>
  <c r="AZ52" i="9"/>
  <c r="AI65" i="7"/>
  <c r="AV9" i="8"/>
  <c r="AV8" i="8" s="1"/>
  <c r="AV8" i="7"/>
  <c r="BB8" i="7"/>
  <c r="AH3" i="8"/>
  <c r="AJ37" i="6"/>
  <c r="AE5" i="6"/>
  <c r="AE6" i="6" s="1"/>
  <c r="AE13" i="6" s="1"/>
  <c r="AI44" i="6"/>
  <c r="R69" i="6"/>
  <c r="Q14" i="6"/>
  <c r="J14" i="6"/>
  <c r="K69" i="6"/>
  <c r="AU103" i="7"/>
  <c r="Y6" i="6"/>
  <c r="Y13" i="6" s="1"/>
  <c r="L15" i="6"/>
  <c r="M3" i="6"/>
  <c r="M6" i="6" s="1"/>
  <c r="M13" i="6" s="1"/>
  <c r="M7" i="6" s="1"/>
  <c r="M11" i="6" s="1"/>
  <c r="L70" i="5"/>
  <c r="L150" i="5" s="1"/>
  <c r="W216" i="6"/>
  <c r="W73" i="6" s="1"/>
  <c r="W169" i="6" s="1"/>
  <c r="W72" i="6"/>
  <c r="W168" i="6" s="1"/>
  <c r="Y76" i="5"/>
  <c r="Y156" i="5" s="1"/>
  <c r="W69" i="6"/>
  <c r="V14" i="6"/>
  <c r="AM62" i="5"/>
  <c r="X73" i="5"/>
  <c r="X153" i="5" s="1"/>
  <c r="AG8" i="6"/>
  <c r="AF3" i="4"/>
  <c r="AU60" i="5"/>
  <c r="Z76" i="5"/>
  <c r="Z156" i="5" s="1"/>
  <c r="R3" i="4"/>
  <c r="AL63" i="5"/>
  <c r="K79" i="5"/>
  <c r="K159" i="5" s="1"/>
  <c r="Q271" i="4"/>
  <c r="BF54" i="4"/>
  <c r="BD59" i="4"/>
  <c r="AW55" i="4"/>
  <c r="AC12" i="5"/>
  <c r="BF60" i="5"/>
  <c r="BF55" i="5"/>
  <c r="AT60" i="5"/>
  <c r="AT58" i="5"/>
  <c r="AT63" i="5"/>
  <c r="BF57" i="5"/>
  <c r="AS63" i="5"/>
  <c r="BE57" i="5"/>
  <c r="AS55" i="5"/>
  <c r="AS54" i="5"/>
  <c r="AS64" i="5" s="1"/>
  <c r="BE58" i="5"/>
  <c r="AS60" i="5"/>
  <c r="BF59" i="5"/>
  <c r="AS61" i="5"/>
  <c r="AT61" i="5"/>
  <c r="AT54" i="5"/>
  <c r="AT64" i="5" s="1"/>
  <c r="BE60" i="5"/>
  <c r="AT56" i="4"/>
  <c r="AJ61" i="5"/>
  <c r="AP58" i="4"/>
  <c r="AE271" i="4"/>
  <c r="AS58" i="5"/>
  <c r="AI224" i="5"/>
  <c r="AM54" i="5"/>
  <c r="AM55" i="4"/>
  <c r="BC58" i="5"/>
  <c r="BH54" i="4"/>
  <c r="AU57" i="4"/>
  <c r="AK59" i="2"/>
  <c r="AH148" i="2"/>
  <c r="AK67" i="2"/>
  <c r="C221" i="1"/>
  <c r="U81" i="1"/>
  <c r="B221" i="1"/>
  <c r="AJ56" i="1"/>
  <c r="AY7" i="1"/>
  <c r="AY11" i="1" s="1"/>
  <c r="AY15" i="1"/>
  <c r="BF53" i="4"/>
  <c r="Y6" i="1"/>
  <c r="Y13" i="1" s="1"/>
  <c r="N81" i="1"/>
  <c r="J81" i="1"/>
  <c r="Y15" i="5"/>
  <c r="Y7" i="5"/>
  <c r="Y11" i="5" s="1"/>
  <c r="Y12" i="5"/>
  <c r="AP63" i="5"/>
  <c r="AP60" i="5"/>
  <c r="AP56" i="5"/>
  <c r="BB62" i="5"/>
  <c r="BB60" i="5"/>
  <c r="BB63" i="5"/>
  <c r="BB53" i="5"/>
  <c r="BB58" i="5"/>
  <c r="BB61" i="5"/>
  <c r="AB264" i="11"/>
  <c r="AB25" i="11" s="1"/>
  <c r="AB73" i="11" s="1"/>
  <c r="AB153" i="11" s="1"/>
  <c r="AB271" i="11"/>
  <c r="AB32" i="11" s="1"/>
  <c r="AB80" i="11" s="1"/>
  <c r="AB160" i="11" s="1"/>
  <c r="AB260" i="11"/>
  <c r="AB21" i="11" s="1"/>
  <c r="AB267" i="11"/>
  <c r="AB28" i="11" s="1"/>
  <c r="AB76" i="11" s="1"/>
  <c r="AB156" i="11" s="1"/>
  <c r="AB263" i="11"/>
  <c r="AB24" i="11" s="1"/>
  <c r="AB72" i="11" s="1"/>
  <c r="AB152" i="11" s="1"/>
  <c r="AB270" i="11"/>
  <c r="AB31" i="11" s="1"/>
  <c r="AB79" i="11" s="1"/>
  <c r="AB159" i="11" s="1"/>
  <c r="AB266" i="11"/>
  <c r="AB27" i="11" s="1"/>
  <c r="AB75" i="11" s="1"/>
  <c r="AB155" i="11" s="1"/>
  <c r="AB269" i="11"/>
  <c r="AB30" i="11" s="1"/>
  <c r="AB78" i="11" s="1"/>
  <c r="AB158" i="11" s="1"/>
  <c r="AB265" i="11"/>
  <c r="AB26" i="11" s="1"/>
  <c r="AB74" i="11" s="1"/>
  <c r="AB154" i="11" s="1"/>
  <c r="AB261" i="11"/>
  <c r="AB22" i="11" s="1"/>
  <c r="AB70" i="11" s="1"/>
  <c r="AB150" i="11" s="1"/>
  <c r="AB273" i="11"/>
  <c r="AB262" i="11"/>
  <c r="AB23" i="11" s="1"/>
  <c r="AB71" i="11" s="1"/>
  <c r="AB151" i="11" s="1"/>
  <c r="AB268" i="11"/>
  <c r="AB29" i="11" s="1"/>
  <c r="AB77" i="11" s="1"/>
  <c r="AB157" i="11" s="1"/>
  <c r="L69" i="11"/>
  <c r="L33" i="11"/>
  <c r="AJ161" i="11"/>
  <c r="W261" i="11"/>
  <c r="W22" i="11" s="1"/>
  <c r="W70" i="11" s="1"/>
  <c r="W150" i="11" s="1"/>
  <c r="W268" i="11"/>
  <c r="W29" i="11" s="1"/>
  <c r="W77" i="11" s="1"/>
  <c r="W157" i="11" s="1"/>
  <c r="W264" i="11"/>
  <c r="W25" i="11" s="1"/>
  <c r="W73" i="11" s="1"/>
  <c r="W153" i="11" s="1"/>
  <c r="W271" i="11"/>
  <c r="W32" i="11" s="1"/>
  <c r="W80" i="11" s="1"/>
  <c r="W160" i="11" s="1"/>
  <c r="W260" i="11"/>
  <c r="W21" i="11" s="1"/>
  <c r="W263" i="11"/>
  <c r="W24" i="11" s="1"/>
  <c r="W72" i="11" s="1"/>
  <c r="W152" i="11" s="1"/>
  <c r="W266" i="11"/>
  <c r="W27" i="11" s="1"/>
  <c r="W75" i="11" s="1"/>
  <c r="W155" i="11" s="1"/>
  <c r="W269" i="11"/>
  <c r="W30" i="11" s="1"/>
  <c r="W78" i="11" s="1"/>
  <c r="W158" i="11" s="1"/>
  <c r="W262" i="11"/>
  <c r="W23" i="11" s="1"/>
  <c r="W71" i="11" s="1"/>
  <c r="W151" i="11" s="1"/>
  <c r="W270" i="11"/>
  <c r="W31" i="11" s="1"/>
  <c r="W79" i="11" s="1"/>
  <c r="W159" i="11" s="1"/>
  <c r="W265" i="11"/>
  <c r="W26" i="11" s="1"/>
  <c r="W74" i="11" s="1"/>
  <c r="W154" i="11" s="1"/>
  <c r="W267" i="11"/>
  <c r="W28" i="11" s="1"/>
  <c r="W76" i="11" s="1"/>
  <c r="W156" i="11" s="1"/>
  <c r="W273" i="11"/>
  <c r="E81" i="11"/>
  <c r="E149" i="11"/>
  <c r="E161" i="11" s="1"/>
  <c r="I81" i="11"/>
  <c r="AI57" i="10"/>
  <c r="AD154" i="9"/>
  <c r="AD166" i="9" s="1"/>
  <c r="AD86" i="9"/>
  <c r="N7" i="10"/>
  <c r="N11" i="10" s="1"/>
  <c r="N15" i="10"/>
  <c r="F69" i="10"/>
  <c r="F6" i="10"/>
  <c r="F13" i="10" s="1"/>
  <c r="D69" i="10"/>
  <c r="D6" i="10"/>
  <c r="D13" i="10" s="1"/>
  <c r="Y69" i="10"/>
  <c r="Y6" i="10"/>
  <c r="Y13" i="10" s="1"/>
  <c r="U81" i="10"/>
  <c r="BF51" i="9"/>
  <c r="BC45" i="9"/>
  <c r="Y75" i="7"/>
  <c r="X15" i="7"/>
  <c r="AF9" i="8"/>
  <c r="AF8" i="8" s="1"/>
  <c r="AF8" i="7"/>
  <c r="AQ103" i="7"/>
  <c r="AP8" i="6"/>
  <c r="AU9" i="8"/>
  <c r="AU8" i="8" s="1"/>
  <c r="AU8" i="7"/>
  <c r="AH288" i="5"/>
  <c r="AI288" i="5" s="1"/>
  <c r="P77" i="6"/>
  <c r="P173" i="6" s="1"/>
  <c r="AU8" i="6"/>
  <c r="M165" i="6"/>
  <c r="M177" i="6" s="1"/>
  <c r="M81" i="6"/>
  <c r="X165" i="6"/>
  <c r="Y73" i="5"/>
  <c r="Y153" i="5" s="1"/>
  <c r="AO54" i="5"/>
  <c r="AC3" i="4"/>
  <c r="Z198" i="4"/>
  <c r="Z32" i="4"/>
  <c r="AU56" i="5"/>
  <c r="S3" i="4"/>
  <c r="AJ54" i="4"/>
  <c r="AP53" i="5"/>
  <c r="AU62" i="4"/>
  <c r="BC56" i="4"/>
  <c r="AM53" i="5"/>
  <c r="L239" i="4"/>
  <c r="AI57" i="5"/>
  <c r="BH57" i="5" s="1"/>
  <c r="AM57" i="4"/>
  <c r="AN58" i="4"/>
  <c r="AJ66" i="2"/>
  <c r="AK66" i="2" s="1"/>
  <c r="C213" i="1"/>
  <c r="AA69" i="5"/>
  <c r="BF57" i="4"/>
  <c r="AG5" i="4"/>
  <c r="AI44" i="4"/>
  <c r="AI40" i="4"/>
  <c r="AJ37" i="4"/>
  <c r="AI42" i="4"/>
  <c r="U161" i="1"/>
  <c r="B222" i="1"/>
  <c r="Q7" i="1"/>
  <c r="Q11" i="1" s="1"/>
  <c r="Q15" i="1"/>
  <c r="AB11" i="1"/>
  <c r="BG53" i="4"/>
  <c r="BG59" i="5"/>
  <c r="AH150" i="1"/>
  <c r="AH161" i="1" s="1"/>
  <c r="AH81" i="1"/>
  <c r="AI57" i="1"/>
  <c r="N161" i="1"/>
  <c r="T77" i="5"/>
  <c r="T157" i="5" s="1"/>
  <c r="BD58" i="5"/>
  <c r="Y268" i="11"/>
  <c r="Y29" i="11" s="1"/>
  <c r="Y77" i="11" s="1"/>
  <c r="Y157" i="11" s="1"/>
  <c r="Y264" i="11"/>
  <c r="Y25" i="11" s="1"/>
  <c r="Y73" i="11" s="1"/>
  <c r="Y153" i="11" s="1"/>
  <c r="Y271" i="11"/>
  <c r="Y32" i="11" s="1"/>
  <c r="Y80" i="11" s="1"/>
  <c r="Y160" i="11" s="1"/>
  <c r="Y260" i="11"/>
  <c r="Y21" i="11" s="1"/>
  <c r="Y267" i="11"/>
  <c r="Y28" i="11" s="1"/>
  <c r="Y76" i="11" s="1"/>
  <c r="Y156" i="11" s="1"/>
  <c r="Y261" i="11"/>
  <c r="Y22" i="11" s="1"/>
  <c r="Y70" i="11" s="1"/>
  <c r="Y150" i="11" s="1"/>
  <c r="Y263" i="11"/>
  <c r="Y24" i="11" s="1"/>
  <c r="Y72" i="11" s="1"/>
  <c r="Y152" i="11" s="1"/>
  <c r="Y266" i="11"/>
  <c r="Y27" i="11" s="1"/>
  <c r="Y75" i="11" s="1"/>
  <c r="Y155" i="11" s="1"/>
  <c r="Y269" i="11"/>
  <c r="Y30" i="11" s="1"/>
  <c r="Y78" i="11" s="1"/>
  <c r="Y158" i="11" s="1"/>
  <c r="Y270" i="11"/>
  <c r="Y31" i="11" s="1"/>
  <c r="Y79" i="11" s="1"/>
  <c r="Y159" i="11" s="1"/>
  <c r="Y265" i="11"/>
  <c r="Y26" i="11" s="1"/>
  <c r="Y74" i="11" s="1"/>
  <c r="Y154" i="11" s="1"/>
  <c r="Y273" i="11"/>
  <c r="Y262" i="11"/>
  <c r="Y23" i="11" s="1"/>
  <c r="Y71" i="11" s="1"/>
  <c r="Y151" i="11" s="1"/>
  <c r="AI60" i="11"/>
  <c r="AQ52" i="9"/>
  <c r="N81" i="10"/>
  <c r="N149" i="10"/>
  <c r="N161" i="10" s="1"/>
  <c r="AL52" i="9"/>
  <c r="BG43" i="9"/>
  <c r="AK69" i="7"/>
  <c r="AQ48" i="9"/>
  <c r="AQ50" i="9"/>
  <c r="AJ60" i="9"/>
  <c r="Z4" i="8"/>
  <c r="Z39" i="7"/>
  <c r="AA4" i="7"/>
  <c r="Z184" i="2"/>
  <c r="Z192" i="2" s="1"/>
  <c r="Z193" i="2" s="1"/>
  <c r="Z185" i="2" s="1"/>
  <c r="AJ69" i="7"/>
  <c r="AW103" i="7"/>
  <c r="AT55" i="5"/>
  <c r="U73" i="6"/>
  <c r="U169" i="6" s="1"/>
  <c r="BE59" i="5"/>
  <c r="AR4" i="9"/>
  <c r="AW49" i="9"/>
  <c r="AW48" i="9"/>
  <c r="AE5" i="5"/>
  <c r="AE6" i="5" s="1"/>
  <c r="AE13" i="5" s="1"/>
  <c r="AJ37" i="5"/>
  <c r="AJ38" i="5"/>
  <c r="AI46" i="5"/>
  <c r="AI40" i="5"/>
  <c r="AI41" i="5"/>
  <c r="K73" i="5"/>
  <c r="K153" i="5" s="1"/>
  <c r="X7" i="5"/>
  <c r="X11" i="5" s="1"/>
  <c r="X15" i="5"/>
  <c r="I77" i="5"/>
  <c r="I157" i="5" s="1"/>
  <c r="H29" i="5"/>
  <c r="H79" i="5"/>
  <c r="H159" i="5" s="1"/>
  <c r="G31" i="5"/>
  <c r="M3" i="4"/>
  <c r="V255" i="4"/>
  <c r="V239" i="4" s="1"/>
  <c r="V20" i="4"/>
  <c r="AP58" i="5"/>
  <c r="AP61" i="4"/>
  <c r="AQ53" i="4"/>
  <c r="AN61" i="4"/>
  <c r="AW148" i="2"/>
  <c r="AJ57" i="4"/>
  <c r="BH53" i="4"/>
  <c r="C220" i="1"/>
  <c r="AI44" i="1"/>
  <c r="T7" i="1"/>
  <c r="T11" i="1" s="1"/>
  <c r="T15" i="1"/>
  <c r="AE69" i="11"/>
  <c r="AE33" i="11"/>
  <c r="D161" i="11"/>
  <c r="AI61" i="11"/>
  <c r="AN8" i="9"/>
  <c r="U7" i="10"/>
  <c r="U11" i="10" s="1"/>
  <c r="AL51" i="9"/>
  <c r="BE49" i="9"/>
  <c r="BG46" i="9"/>
  <c r="AK59" i="7"/>
  <c r="BF49" i="9"/>
  <c r="BC48" i="9"/>
  <c r="W36" i="7"/>
  <c r="W180" i="7" s="1"/>
  <c r="W35" i="7"/>
  <c r="W179" i="7" s="1"/>
  <c r="W84" i="7" s="1"/>
  <c r="W164" i="7" s="1"/>
  <c r="W37" i="7"/>
  <c r="W181" i="7" s="1"/>
  <c r="W86" i="7" s="1"/>
  <c r="W166" i="7" s="1"/>
  <c r="W30" i="7"/>
  <c r="W174" i="7" s="1"/>
  <c r="W79" i="7" s="1"/>
  <c r="W159" i="7" s="1"/>
  <c r="W34" i="7"/>
  <c r="W178" i="7" s="1"/>
  <c r="W83" i="7" s="1"/>
  <c r="W163" i="7" s="1"/>
  <c r="W38" i="7"/>
  <c r="W182" i="7" s="1"/>
  <c r="W32" i="7"/>
  <c r="W176" i="7" s="1"/>
  <c r="W81" i="7" s="1"/>
  <c r="W161" i="7" s="1"/>
  <c r="W28" i="7"/>
  <c r="W172" i="7" s="1"/>
  <c r="W77" i="7" s="1"/>
  <c r="W157" i="7" s="1"/>
  <c r="W27" i="7"/>
  <c r="W29" i="7"/>
  <c r="W173" i="7" s="1"/>
  <c r="W31" i="7"/>
  <c r="W175" i="7" s="1"/>
  <c r="W33" i="7"/>
  <c r="W177" i="7" s="1"/>
  <c r="AM46" i="9"/>
  <c r="AR50" i="9"/>
  <c r="Y37" i="7"/>
  <c r="Y181" i="7" s="1"/>
  <c r="Y86" i="7" s="1"/>
  <c r="Y166" i="7" s="1"/>
  <c r="Y30" i="7"/>
  <c r="Y174" i="7" s="1"/>
  <c r="Y27" i="7"/>
  <c r="Y171" i="7" s="1"/>
  <c r="Y34" i="7"/>
  <c r="Y178" i="7" s="1"/>
  <c r="Y36" i="7"/>
  <c r="Y180" i="7" s="1"/>
  <c r="Y85" i="7" s="1"/>
  <c r="Y165" i="7" s="1"/>
  <c r="Y38" i="7"/>
  <c r="Y182" i="7" s="1"/>
  <c r="Y32" i="7"/>
  <c r="Y176" i="7" s="1"/>
  <c r="Y31" i="7"/>
  <c r="Y175" i="7" s="1"/>
  <c r="Y80" i="7" s="1"/>
  <c r="Y160" i="7" s="1"/>
  <c r="Y33" i="7"/>
  <c r="Y177" i="7" s="1"/>
  <c r="Y82" i="7" s="1"/>
  <c r="Y162" i="7" s="1"/>
  <c r="Y29" i="7"/>
  <c r="Y173" i="7" s="1"/>
  <c r="Y78" i="7" s="1"/>
  <c r="Y158" i="7" s="1"/>
  <c r="Y28" i="7"/>
  <c r="Y172" i="7" s="1"/>
  <c r="Y77" i="7" s="1"/>
  <c r="Y157" i="7" s="1"/>
  <c r="Y35" i="7"/>
  <c r="Y179" i="7" s="1"/>
  <c r="Y84" i="7" s="1"/>
  <c r="Y164" i="7" s="1"/>
  <c r="X216" i="6"/>
  <c r="X73" i="6" s="1"/>
  <c r="X169" i="6" s="1"/>
  <c r="AK61" i="7"/>
  <c r="S14" i="6"/>
  <c r="T69" i="6"/>
  <c r="BD97" i="6"/>
  <c r="O72" i="5"/>
  <c r="O152" i="5" s="1"/>
  <c r="O71" i="5"/>
  <c r="O151" i="5" s="1"/>
  <c r="U77" i="6"/>
  <c r="U173" i="6" s="1"/>
  <c r="BG54" i="5"/>
  <c r="BE61" i="5"/>
  <c r="K70" i="5"/>
  <c r="K150" i="5" s="1"/>
  <c r="AP57" i="5"/>
  <c r="BA53" i="4"/>
  <c r="AI43" i="5"/>
  <c r="V23" i="4"/>
  <c r="V199" i="4" s="1"/>
  <c r="AO53" i="5"/>
  <c r="E3" i="4"/>
  <c r="AQ60" i="4"/>
  <c r="AT56" i="5"/>
  <c r="AN60" i="4"/>
  <c r="BF148" i="2"/>
  <c r="AJ63" i="2"/>
  <c r="BA58" i="5"/>
  <c r="AV59" i="4"/>
  <c r="AT57" i="4"/>
  <c r="X14" i="3"/>
  <c r="X178" i="2"/>
  <c r="Y74" i="2" s="1"/>
  <c r="Y3" i="2"/>
  <c r="V26" i="4"/>
  <c r="V202" i="4" s="1"/>
  <c r="B212" i="1"/>
  <c r="B223" i="1" s="1"/>
  <c r="AZ148" i="2"/>
  <c r="BD60" i="4"/>
  <c r="AX53" i="4"/>
  <c r="AS148" i="2"/>
  <c r="AX102" i="9"/>
  <c r="Y165" i="6"/>
  <c r="AO4" i="9"/>
  <c r="AT49" i="9"/>
  <c r="AT48" i="9"/>
  <c r="V81" i="5"/>
  <c r="AT63" i="4"/>
  <c r="BD54" i="4"/>
  <c r="AK61" i="2"/>
  <c r="AL61" i="2" s="1"/>
  <c r="C214" i="1"/>
  <c r="AX62" i="4"/>
  <c r="AD69" i="11"/>
  <c r="AD33" i="11"/>
  <c r="AA264" i="11"/>
  <c r="AA25" i="11" s="1"/>
  <c r="AA73" i="11" s="1"/>
  <c r="AA153" i="11" s="1"/>
  <c r="AA271" i="11"/>
  <c r="AA32" i="11" s="1"/>
  <c r="AA80" i="11" s="1"/>
  <c r="AA160" i="11" s="1"/>
  <c r="AA260" i="11"/>
  <c r="AA21" i="11" s="1"/>
  <c r="AA267" i="11"/>
  <c r="AA28" i="11" s="1"/>
  <c r="AA76" i="11" s="1"/>
  <c r="AA156" i="11" s="1"/>
  <c r="AA263" i="11"/>
  <c r="AA24" i="11" s="1"/>
  <c r="AA72" i="11" s="1"/>
  <c r="AA152" i="11" s="1"/>
  <c r="AA266" i="11"/>
  <c r="AA27" i="11" s="1"/>
  <c r="AA75" i="11" s="1"/>
  <c r="AA155" i="11" s="1"/>
  <c r="AA269" i="11"/>
  <c r="AA30" i="11" s="1"/>
  <c r="AA78" i="11" s="1"/>
  <c r="AA158" i="11" s="1"/>
  <c r="AA270" i="11"/>
  <c r="AA31" i="11" s="1"/>
  <c r="AA79" i="11" s="1"/>
  <c r="AA159" i="11" s="1"/>
  <c r="AA265" i="11"/>
  <c r="AA26" i="11" s="1"/>
  <c r="AA74" i="11" s="1"/>
  <c r="AA154" i="11" s="1"/>
  <c r="AA261" i="11"/>
  <c r="AA22" i="11" s="1"/>
  <c r="AA70" i="11" s="1"/>
  <c r="AA150" i="11" s="1"/>
  <c r="AA273" i="11"/>
  <c r="AA262" i="11"/>
  <c r="AA23" i="11" s="1"/>
  <c r="AA71" i="11" s="1"/>
  <c r="AA151" i="11" s="1"/>
  <c r="AA268" i="11"/>
  <c r="AA29" i="11" s="1"/>
  <c r="AA77" i="11" s="1"/>
  <c r="AA157" i="11" s="1"/>
  <c r="D81" i="11"/>
  <c r="R149" i="11"/>
  <c r="R161" i="11" s="1"/>
  <c r="AH149" i="10"/>
  <c r="AL50" i="9"/>
  <c r="BE48" i="9"/>
  <c r="BG42" i="9"/>
  <c r="BF48" i="9"/>
  <c r="BC47" i="9"/>
  <c r="L165" i="6"/>
  <c r="L177" i="6" s="1"/>
  <c r="L81" i="6"/>
  <c r="AW8" i="6"/>
  <c r="AS9" i="8"/>
  <c r="AS8" i="8" s="1"/>
  <c r="AS8" i="7"/>
  <c r="AJ53" i="6"/>
  <c r="AL240" i="5"/>
  <c r="BD52" i="9"/>
  <c r="BD53" i="9" s="1"/>
  <c r="AU63" i="5"/>
  <c r="U76" i="6"/>
  <c r="U172" i="6" s="1"/>
  <c r="V12" i="5"/>
  <c r="V7" i="5" s="1"/>
  <c r="V11" i="5" s="1"/>
  <c r="AM60" i="5"/>
  <c r="AM55" i="5"/>
  <c r="AM56" i="5"/>
  <c r="AY59" i="5"/>
  <c r="AX59" i="5"/>
  <c r="AW57" i="5"/>
  <c r="AY54" i="5"/>
  <c r="AY64" i="5" s="1"/>
  <c r="AY58" i="5"/>
  <c r="BE53" i="5"/>
  <c r="AW50" i="9"/>
  <c r="BA61" i="5"/>
  <c r="N71" i="5"/>
  <c r="AR63" i="5"/>
  <c r="AZ61" i="4"/>
  <c r="W25" i="4"/>
  <c r="W201" i="4" s="1"/>
  <c r="AP62" i="5"/>
  <c r="BD52" i="4"/>
  <c r="N20" i="4"/>
  <c r="Z12" i="5"/>
  <c r="Z7" i="5" s="1"/>
  <c r="Z11" i="5" s="1"/>
  <c r="AQ56" i="5"/>
  <c r="AQ60" i="5"/>
  <c r="BC60" i="5"/>
  <c r="BC53" i="5"/>
  <c r="K69" i="5"/>
  <c r="AQ55" i="4"/>
  <c r="V271" i="4"/>
  <c r="AK65" i="2"/>
  <c r="AN57" i="4"/>
  <c r="AO148" i="2"/>
  <c r="AJ148" i="2"/>
  <c r="AJ69" i="2"/>
  <c r="AO58" i="5"/>
  <c r="AV57" i="4"/>
  <c r="C222" i="1"/>
  <c r="BD148" i="2"/>
  <c r="B218" i="1"/>
  <c r="BC60" i="4"/>
  <c r="AZ53" i="4"/>
  <c r="AJ54" i="1"/>
  <c r="AD148" i="2"/>
  <c r="Q255" i="4"/>
  <c r="Q239" i="4" s="1"/>
  <c r="Q20" i="4"/>
  <c r="R149" i="1"/>
  <c r="R161" i="1" s="1"/>
  <c r="R81" i="1"/>
  <c r="W161" i="1"/>
  <c r="BH55" i="5"/>
  <c r="BD55" i="5"/>
  <c r="AR55" i="5"/>
  <c r="AA12" i="5"/>
  <c r="AA7" i="5" s="1"/>
  <c r="AA11" i="5" s="1"/>
  <c r="BD62" i="5"/>
  <c r="AR57" i="5"/>
  <c r="L196" i="4"/>
  <c r="L32" i="4"/>
  <c r="AF76" i="5"/>
  <c r="AF156" i="5" s="1"/>
  <c r="AD73" i="5"/>
  <c r="AD153" i="5" s="1"/>
  <c r="M20" i="4"/>
  <c r="M255" i="4"/>
  <c r="M239" i="4" s="1"/>
  <c r="AD197" i="4"/>
  <c r="AD32" i="4"/>
  <c r="AM68" i="2"/>
  <c r="S149" i="1"/>
  <c r="S161" i="1" s="1"/>
  <c r="S81" i="1"/>
  <c r="AX15" i="1"/>
  <c r="AX7" i="1"/>
  <c r="AX11" i="1" s="1"/>
  <c r="O161" i="1"/>
  <c r="J161" i="1"/>
  <c r="P165" i="6"/>
  <c r="J3" i="4"/>
  <c r="AC15" i="5"/>
  <c r="AC7" i="5"/>
  <c r="AC11" i="5" s="1"/>
  <c r="AG71" i="5"/>
  <c r="AG151" i="5" s="1"/>
  <c r="AG161" i="5" s="1"/>
  <c r="F6" i="5"/>
  <c r="F13" i="5" s="1"/>
  <c r="U25" i="4"/>
  <c r="U201" i="4" s="1"/>
  <c r="J75" i="5"/>
  <c r="J155" i="5" s="1"/>
  <c r="S27" i="4"/>
  <c r="S203" i="4" s="1"/>
  <c r="Z4" i="3"/>
  <c r="Z38" i="2"/>
  <c r="Z14" i="2"/>
  <c r="AA4" i="2"/>
  <c r="AC78" i="5"/>
  <c r="AC158" i="5" s="1"/>
  <c r="Y81" i="2"/>
  <c r="Y158" i="2" s="1"/>
  <c r="J7" i="1"/>
  <c r="J11" i="1" s="1"/>
  <c r="J15" i="1"/>
  <c r="P161" i="1"/>
  <c r="X84" i="2"/>
  <c r="X161" i="2" s="1"/>
  <c r="X9" i="2"/>
  <c r="AT148" i="2"/>
  <c r="AW102" i="9"/>
  <c r="K81" i="1"/>
  <c r="P3" i="6"/>
  <c r="P6" i="6" s="1"/>
  <c r="I271" i="4"/>
  <c r="I21" i="4"/>
  <c r="AG74" i="5"/>
  <c r="AG154" i="5" s="1"/>
  <c r="H75" i="5"/>
  <c r="H155" i="5" s="1"/>
  <c r="G27" i="5"/>
  <c r="AI240" i="6"/>
  <c r="AI242" i="6" s="1"/>
  <c r="J78" i="5"/>
  <c r="J158" i="5" s="1"/>
  <c r="AR61" i="5"/>
  <c r="AD5" i="5"/>
  <c r="AD6" i="5" s="1"/>
  <c r="AD13" i="5" s="1"/>
  <c r="AI47" i="5"/>
  <c r="AC72" i="5"/>
  <c r="AC152" i="5" s="1"/>
  <c r="F223" i="1"/>
  <c r="Y84" i="2"/>
  <c r="Y161" i="2" s="1"/>
  <c r="Y9" i="2"/>
  <c r="AA7" i="1"/>
  <c r="AA11" i="1" s="1"/>
  <c r="AO102" i="9"/>
  <c r="AW8" i="9"/>
  <c r="K161" i="1"/>
  <c r="AF271" i="4"/>
  <c r="O32" i="4"/>
  <c r="J72" i="5"/>
  <c r="J152" i="5" s="1"/>
  <c r="W31" i="4"/>
  <c r="W207" i="4" s="1"/>
  <c r="W14" i="4" s="1"/>
  <c r="AB76" i="5"/>
  <c r="AB156" i="5" s="1"/>
  <c r="R24" i="4"/>
  <c r="R200" i="4" s="1"/>
  <c r="AN148" i="2"/>
  <c r="AU148" i="2"/>
  <c r="T7" i="3"/>
  <c r="T11" i="3" s="1"/>
  <c r="AC75" i="5"/>
  <c r="AC155" i="5" s="1"/>
  <c r="B215" i="1"/>
  <c r="AI60" i="1"/>
  <c r="AD12" i="1"/>
  <c r="V161" i="1"/>
  <c r="Y85" i="2"/>
  <c r="Y162" i="2" s="1"/>
  <c r="AJ53" i="1"/>
  <c r="AI62" i="1"/>
  <c r="AO8" i="9"/>
  <c r="C215" i="1"/>
  <c r="AW53" i="5"/>
  <c r="AK53" i="5"/>
  <c r="T12" i="5"/>
  <c r="T7" i="5" s="1"/>
  <c r="T11" i="5" s="1"/>
  <c r="AK57" i="5"/>
  <c r="AK55" i="5"/>
  <c r="AK62" i="5"/>
  <c r="AW54" i="5"/>
  <c r="AW63" i="5"/>
  <c r="AE81" i="1"/>
  <c r="M81" i="1"/>
  <c r="U27" i="4"/>
  <c r="U203" i="4" s="1"/>
  <c r="Q149" i="5"/>
  <c r="Q161" i="5" s="1"/>
  <c r="Q81" i="5"/>
  <c r="L271" i="4"/>
  <c r="F3" i="4"/>
  <c r="AG319" i="4"/>
  <c r="AC73" i="5"/>
  <c r="AC153" i="5" s="1"/>
  <c r="AD5" i="4"/>
  <c r="AI41" i="4"/>
  <c r="AI46" i="4"/>
  <c r="AI45" i="4"/>
  <c r="M7" i="1"/>
  <c r="M11" i="1" s="1"/>
  <c r="M15" i="1"/>
  <c r="X79" i="2"/>
  <c r="X156" i="2" s="1"/>
  <c r="AW58" i="5"/>
  <c r="M161" i="1"/>
  <c r="Z149" i="5"/>
  <c r="V22" i="4"/>
  <c r="V198" i="4" s="1"/>
  <c r="AC70" i="5"/>
  <c r="AC150" i="5" s="1"/>
  <c r="AC69" i="5"/>
  <c r="Y75" i="2"/>
  <c r="Y152" i="2" s="1"/>
  <c r="BA148" i="2"/>
  <c r="Y81" i="1"/>
  <c r="Y149" i="1"/>
  <c r="Y161" i="1" s="1"/>
  <c r="X75" i="2"/>
  <c r="X152" i="2" s="1"/>
  <c r="AH15" i="1"/>
  <c r="AH7" i="1"/>
  <c r="AH11" i="1" s="1"/>
  <c r="AI61" i="1"/>
  <c r="AB73" i="5"/>
  <c r="AB153" i="5" s="1"/>
  <c r="R11" i="3"/>
  <c r="X196" i="4"/>
  <c r="X32" i="4"/>
  <c r="R15" i="5"/>
  <c r="R7" i="5"/>
  <c r="R11" i="5" s="1"/>
  <c r="H223" i="1"/>
  <c r="Y77" i="2"/>
  <c r="Y154" i="2" s="1"/>
  <c r="AB161" i="1"/>
  <c r="BB148" i="2"/>
  <c r="AK60" i="5"/>
  <c r="S255" i="4"/>
  <c r="S239" i="4" s="1"/>
  <c r="S20" i="4"/>
  <c r="AC77" i="5"/>
  <c r="AC157" i="5" s="1"/>
  <c r="W6" i="1"/>
  <c r="W13" i="1" s="1"/>
  <c r="BA8" i="9"/>
  <c r="Y82" i="2"/>
  <c r="Y159" i="2" s="1"/>
  <c r="AY148" i="2"/>
  <c r="W81" i="1"/>
  <c r="AW60" i="5"/>
  <c r="AK58" i="5"/>
  <c r="J80" i="5"/>
  <c r="J160" i="5" s="1"/>
  <c r="AB79" i="5"/>
  <c r="AB159" i="5" s="1"/>
  <c r="T20" i="4"/>
  <c r="T255" i="4"/>
  <c r="T239" i="4" s="1"/>
  <c r="AL53" i="5"/>
  <c r="AX54" i="5"/>
  <c r="U12" i="5"/>
  <c r="AL55" i="5"/>
  <c r="AL62" i="5"/>
  <c r="AI58" i="1"/>
  <c r="X78" i="2"/>
  <c r="X155" i="2" s="1"/>
  <c r="Z7" i="1"/>
  <c r="Z11" i="1" s="1"/>
  <c r="AL58" i="5"/>
  <c r="BC148" i="2"/>
  <c r="AO39" i="6" l="1"/>
  <c r="AQ39" i="6" s="1"/>
  <c r="AL63" i="2"/>
  <c r="AM61" i="2"/>
  <c r="AN327" i="4"/>
  <c r="AL58" i="10"/>
  <c r="AN62" i="9"/>
  <c r="AO62" i="9" s="1"/>
  <c r="AL66" i="2"/>
  <c r="AI64" i="10"/>
  <c r="AM61" i="10"/>
  <c r="AL47" i="7"/>
  <c r="AM224" i="5"/>
  <c r="AD7" i="10"/>
  <c r="AD11" i="10" s="1"/>
  <c r="AD15" i="10"/>
  <c r="AK69" i="2"/>
  <c r="AF81" i="5"/>
  <c r="AJ59" i="6"/>
  <c r="Z3" i="3"/>
  <c r="Z6" i="3" s="1"/>
  <c r="Z6" i="2"/>
  <c r="Z13" i="2" s="1"/>
  <c r="Z7" i="2" s="1"/>
  <c r="AV53" i="9"/>
  <c r="G28" i="5"/>
  <c r="H76" i="5"/>
  <c r="H156" i="5" s="1"/>
  <c r="AY167" i="7"/>
  <c r="AI311" i="4"/>
  <c r="AI221" i="4"/>
  <c r="AI253" i="4" s="1"/>
  <c r="AI214" i="4"/>
  <c r="AI246" i="4" s="1"/>
  <c r="AI218" i="4"/>
  <c r="AI250" i="4" s="1"/>
  <c r="AI216" i="4"/>
  <c r="AI248" i="4" s="1"/>
  <c r="AI215" i="4"/>
  <c r="AI247" i="4" s="1"/>
  <c r="AI222" i="4"/>
  <c r="AI254" i="4" s="1"/>
  <c r="AI213" i="4"/>
  <c r="AI245" i="4" s="1"/>
  <c r="AI220" i="4"/>
  <c r="AI252" i="4" s="1"/>
  <c r="AI219" i="4"/>
  <c r="AI251" i="4" s="1"/>
  <c r="AI211" i="4"/>
  <c r="AI217" i="4"/>
  <c r="AI249" i="4" s="1"/>
  <c r="AI212" i="4"/>
  <c r="AI244" i="4" s="1"/>
  <c r="AJ58" i="6"/>
  <c r="AC196" i="4"/>
  <c r="AC32" i="4"/>
  <c r="V149" i="11"/>
  <c r="V161" i="11" s="1"/>
  <c r="V81" i="11"/>
  <c r="E217" i="6"/>
  <c r="C25" i="6"/>
  <c r="C217" i="6" s="1"/>
  <c r="AC73" i="6"/>
  <c r="AC169" i="6" s="1"/>
  <c r="AJ38" i="11"/>
  <c r="AK43" i="6"/>
  <c r="S32" i="4"/>
  <c r="S196" i="4"/>
  <c r="AJ62" i="1"/>
  <c r="AK62" i="1"/>
  <c r="AL62" i="1"/>
  <c r="O291" i="4"/>
  <c r="O307" i="4" s="1"/>
  <c r="O4" i="4"/>
  <c r="O6" i="4" s="1"/>
  <c r="O13" i="4" s="1"/>
  <c r="F15" i="5"/>
  <c r="F7" i="5"/>
  <c r="F11" i="5" s="1"/>
  <c r="AA4" i="8"/>
  <c r="AA39" i="7"/>
  <c r="AB4" i="7"/>
  <c r="AA184" i="2"/>
  <c r="AA192" i="2" s="1"/>
  <c r="AA193" i="2" s="1"/>
  <c r="AA185" i="2" s="1"/>
  <c r="AP64" i="5"/>
  <c r="H7" i="11"/>
  <c r="H11" i="11" s="1"/>
  <c r="H15" i="11"/>
  <c r="AD149" i="10"/>
  <c r="AD161" i="10" s="1"/>
  <c r="AD81" i="10"/>
  <c r="AJ240" i="10"/>
  <c r="AL58" i="2"/>
  <c r="AJ62" i="6"/>
  <c r="AK63" i="9"/>
  <c r="AN64" i="5"/>
  <c r="K196" i="4"/>
  <c r="K32" i="4"/>
  <c r="F78" i="6"/>
  <c r="F174" i="6" s="1"/>
  <c r="AK315" i="4"/>
  <c r="AL315" i="4" s="1"/>
  <c r="O292" i="11"/>
  <c r="O308" i="11" s="1"/>
  <c r="O4" i="11"/>
  <c r="O35" i="11"/>
  <c r="AK63" i="6"/>
  <c r="E219" i="6"/>
  <c r="C27" i="6"/>
  <c r="C219" i="6" s="1"/>
  <c r="AJ42" i="11"/>
  <c r="AM42" i="11" s="1"/>
  <c r="AK42" i="11"/>
  <c r="AL42" i="11"/>
  <c r="AK53" i="1"/>
  <c r="AL53" i="1"/>
  <c r="AJ57" i="10"/>
  <c r="AJ272" i="5"/>
  <c r="AJ214" i="5"/>
  <c r="AJ217" i="5"/>
  <c r="AJ256" i="5"/>
  <c r="AJ288" i="5" s="1"/>
  <c r="AJ218" i="5"/>
  <c r="AJ216" i="5"/>
  <c r="AJ215" i="5"/>
  <c r="AJ213" i="5"/>
  <c r="AJ304" i="5"/>
  <c r="AJ320" i="5" s="1"/>
  <c r="AJ212" i="5"/>
  <c r="AJ223" i="5" s="1"/>
  <c r="AJ222" i="5"/>
  <c r="AJ220" i="5"/>
  <c r="AJ219" i="5"/>
  <c r="AJ221" i="5"/>
  <c r="E218" i="6"/>
  <c r="C26" i="6"/>
  <c r="C218" i="6" s="1"/>
  <c r="AC15" i="6"/>
  <c r="AD3" i="6"/>
  <c r="AD6" i="6" s="1"/>
  <c r="AD13" i="6" s="1"/>
  <c r="AH288" i="6"/>
  <c r="AH33" i="6"/>
  <c r="AJ46" i="11"/>
  <c r="AK46" i="11"/>
  <c r="AL46" i="11"/>
  <c r="AM46" i="11"/>
  <c r="AG265" i="4"/>
  <c r="AG26" i="4" s="1"/>
  <c r="AG202" i="4" s="1"/>
  <c r="AG270" i="4"/>
  <c r="AG31" i="4" s="1"/>
  <c r="AG207" i="4" s="1"/>
  <c r="AG14" i="4" s="1"/>
  <c r="AG263" i="4"/>
  <c r="AG24" i="4" s="1"/>
  <c r="AG200" i="4" s="1"/>
  <c r="AG268" i="4"/>
  <c r="AG269" i="4"/>
  <c r="AG259" i="4"/>
  <c r="AG267" i="4"/>
  <c r="AG260" i="4"/>
  <c r="AG264" i="4"/>
  <c r="AG25" i="4" s="1"/>
  <c r="AG201" i="4" s="1"/>
  <c r="AG262" i="4"/>
  <c r="AG261" i="4"/>
  <c r="AG266" i="4"/>
  <c r="AG27" i="4" s="1"/>
  <c r="AG203" i="4" s="1"/>
  <c r="R81" i="11"/>
  <c r="X72" i="6"/>
  <c r="W15" i="7"/>
  <c r="X75" i="7"/>
  <c r="AI76" i="1"/>
  <c r="AI156" i="1" s="1"/>
  <c r="AJ44" i="1"/>
  <c r="AK44" i="1"/>
  <c r="AJ42" i="4"/>
  <c r="AK161" i="11"/>
  <c r="AB69" i="11"/>
  <c r="AB33" i="11"/>
  <c r="AL56" i="1"/>
  <c r="AL53" i="9"/>
  <c r="AJ39" i="4"/>
  <c r="AI47" i="4"/>
  <c r="U81" i="6"/>
  <c r="U165" i="6"/>
  <c r="U177" i="6" s="1"/>
  <c r="Q3" i="6"/>
  <c r="Q6" i="6" s="1"/>
  <c r="Q13" i="6" s="1"/>
  <c r="Q7" i="6" s="1"/>
  <c r="Q11" i="6" s="1"/>
  <c r="AJ57" i="11"/>
  <c r="AJ43" i="10"/>
  <c r="AM36" i="4"/>
  <c r="AL36" i="4"/>
  <c r="AK36" i="4"/>
  <c r="AW53" i="9"/>
  <c r="N15" i="6"/>
  <c r="AG28" i="4"/>
  <c r="AG204" i="4" s="1"/>
  <c r="AI154" i="9"/>
  <c r="AM58" i="9"/>
  <c r="AO61" i="10"/>
  <c r="AM56" i="10"/>
  <c r="E214" i="6"/>
  <c r="C22" i="6"/>
  <c r="C214" i="6" s="1"/>
  <c r="Y75" i="6"/>
  <c r="AH263" i="11"/>
  <c r="AH270" i="11"/>
  <c r="AH266" i="11"/>
  <c r="AH27" i="11" s="1"/>
  <c r="AH75" i="11" s="1"/>
  <c r="AH273" i="11"/>
  <c r="AH262" i="11"/>
  <c r="AH269" i="11"/>
  <c r="AH260" i="11"/>
  <c r="AH265" i="11"/>
  <c r="AH268" i="11"/>
  <c r="AH271" i="11"/>
  <c r="AH264" i="11"/>
  <c r="AH267" i="11"/>
  <c r="AH28" i="11" s="1"/>
  <c r="AH76" i="11" s="1"/>
  <c r="AH261" i="11"/>
  <c r="AH22" i="11" s="1"/>
  <c r="AH70" i="11" s="1"/>
  <c r="AJ43" i="11"/>
  <c r="H77" i="5"/>
  <c r="H157" i="5" s="1"/>
  <c r="G29" i="5"/>
  <c r="N32" i="4"/>
  <c r="N196" i="4"/>
  <c r="Z36" i="7"/>
  <c r="Z180" i="7" s="1"/>
  <c r="Z30" i="7"/>
  <c r="Z174" i="7" s="1"/>
  <c r="Z79" i="7" s="1"/>
  <c r="Z159" i="7" s="1"/>
  <c r="Z27" i="7"/>
  <c r="Z171" i="7" s="1"/>
  <c r="Z34" i="7"/>
  <c r="Z178" i="7" s="1"/>
  <c r="Z31" i="7"/>
  <c r="Z175" i="7" s="1"/>
  <c r="Z28" i="7"/>
  <c r="Z172" i="7" s="1"/>
  <c r="Z32" i="7"/>
  <c r="Z176" i="7" s="1"/>
  <c r="Z29" i="7"/>
  <c r="Z173" i="7" s="1"/>
  <c r="Z78" i="7" s="1"/>
  <c r="Z158" i="7" s="1"/>
  <c r="Z35" i="7"/>
  <c r="Z179" i="7" s="1"/>
  <c r="Z84" i="7" s="1"/>
  <c r="Z164" i="7" s="1"/>
  <c r="Z38" i="7"/>
  <c r="Z182" i="7" s="1"/>
  <c r="Z33" i="7"/>
  <c r="Z177" i="7" s="1"/>
  <c r="Z82" i="7" s="1"/>
  <c r="Z162" i="7" s="1"/>
  <c r="Z37" i="7"/>
  <c r="Z181" i="7" s="1"/>
  <c r="Z86" i="7" s="1"/>
  <c r="Z166" i="7" s="1"/>
  <c r="AK60" i="9"/>
  <c r="AL60" i="9" s="1"/>
  <c r="U3" i="6"/>
  <c r="U6" i="6" s="1"/>
  <c r="U13" i="6" s="1"/>
  <c r="U7" i="6" s="1"/>
  <c r="U11" i="6" s="1"/>
  <c r="AE177" i="6"/>
  <c r="T32" i="4"/>
  <c r="T196" i="4"/>
  <c r="K165" i="6"/>
  <c r="K177" i="6" s="1"/>
  <c r="K81" i="6"/>
  <c r="AJ64" i="7"/>
  <c r="AK64" i="7"/>
  <c r="E196" i="4"/>
  <c r="E32" i="4"/>
  <c r="E4" i="4" s="1"/>
  <c r="E6" i="4" s="1"/>
  <c r="E13" i="4" s="1"/>
  <c r="AH31" i="11"/>
  <c r="AH79" i="11" s="1"/>
  <c r="BD64" i="5"/>
  <c r="P32" i="4"/>
  <c r="P196" i="4"/>
  <c r="P177" i="6"/>
  <c r="K3" i="6"/>
  <c r="K6" i="6" s="1"/>
  <c r="K13" i="6" s="1"/>
  <c r="J13" i="6"/>
  <c r="J7" i="6" s="1"/>
  <c r="J11" i="6" s="1"/>
  <c r="AG29" i="4"/>
  <c r="AG205" i="4" s="1"/>
  <c r="AI46" i="10"/>
  <c r="AJ46" i="10"/>
  <c r="AK46" i="10" s="1"/>
  <c r="AP63" i="11"/>
  <c r="AQ63" i="11" s="1"/>
  <c r="W85" i="7"/>
  <c r="W165" i="7" s="1"/>
  <c r="AM38" i="5"/>
  <c r="AL38" i="5"/>
  <c r="AK38" i="5"/>
  <c r="E149" i="10"/>
  <c r="E161" i="10" s="1"/>
  <c r="E81" i="10"/>
  <c r="AI256" i="10"/>
  <c r="AI45" i="10"/>
  <c r="AJ45" i="10"/>
  <c r="AK45" i="10"/>
  <c r="AL45" i="10" s="1"/>
  <c r="AM41" i="6"/>
  <c r="E224" i="6"/>
  <c r="C32" i="6"/>
  <c r="C224" i="6" s="1"/>
  <c r="AL40" i="10"/>
  <c r="AJ40" i="10"/>
  <c r="AK40" i="10"/>
  <c r="AC79" i="6"/>
  <c r="AC175" i="6" s="1"/>
  <c r="AK37" i="5"/>
  <c r="AL37" i="5" s="1"/>
  <c r="AA149" i="5"/>
  <c r="AA161" i="5" s="1"/>
  <c r="AA81" i="5"/>
  <c r="R3" i="6"/>
  <c r="R6" i="6" s="1"/>
  <c r="R13" i="6" s="1"/>
  <c r="R7" i="6" s="1"/>
  <c r="R11" i="6" s="1"/>
  <c r="Q15" i="6"/>
  <c r="H72" i="5"/>
  <c r="H152" i="5" s="1"/>
  <c r="G24" i="5"/>
  <c r="S81" i="6"/>
  <c r="S165" i="6"/>
  <c r="S177" i="6" s="1"/>
  <c r="AE149" i="10"/>
  <c r="AE161" i="10" s="1"/>
  <c r="AE81" i="10"/>
  <c r="AK50" i="2"/>
  <c r="AL50" i="2" s="1"/>
  <c r="AJ50" i="2"/>
  <c r="AH24" i="11"/>
  <c r="AH72" i="11" s="1"/>
  <c r="AC149" i="10"/>
  <c r="AC161" i="10" s="1"/>
  <c r="AC81" i="10"/>
  <c r="Z7" i="10"/>
  <c r="Z11" i="10" s="1"/>
  <c r="Z15" i="10"/>
  <c r="AG23" i="4"/>
  <c r="AG199" i="4" s="1"/>
  <c r="AL53" i="10"/>
  <c r="AM53" i="10" s="1"/>
  <c r="AK66" i="9"/>
  <c r="E216" i="6"/>
  <c r="E73" i="6" s="1"/>
  <c r="E169" i="6" s="1"/>
  <c r="C24" i="6"/>
  <c r="C216" i="6" s="1"/>
  <c r="C73" i="6" s="1"/>
  <c r="C169" i="6" s="1"/>
  <c r="S292" i="11"/>
  <c r="S308" i="11" s="1"/>
  <c r="S4" i="11"/>
  <c r="S35" i="11"/>
  <c r="AF267" i="11"/>
  <c r="AF28" i="11" s="1"/>
  <c r="AF76" i="11" s="1"/>
  <c r="AF156" i="11" s="1"/>
  <c r="AF263" i="11"/>
  <c r="AF24" i="11" s="1"/>
  <c r="AF72" i="11" s="1"/>
  <c r="AF152" i="11" s="1"/>
  <c r="AF270" i="11"/>
  <c r="AF31" i="11" s="1"/>
  <c r="AF79" i="11" s="1"/>
  <c r="AF159" i="11" s="1"/>
  <c r="AF266" i="11"/>
  <c r="AF27" i="11" s="1"/>
  <c r="AF75" i="11" s="1"/>
  <c r="AF155" i="11" s="1"/>
  <c r="AF273" i="11"/>
  <c r="AF262" i="11"/>
  <c r="AF23" i="11" s="1"/>
  <c r="AF71" i="11" s="1"/>
  <c r="AF151" i="11" s="1"/>
  <c r="AF260" i="11"/>
  <c r="AF21" i="11" s="1"/>
  <c r="AF265" i="11"/>
  <c r="AF26" i="11" s="1"/>
  <c r="AF74" i="11" s="1"/>
  <c r="AF154" i="11" s="1"/>
  <c r="AF268" i="11"/>
  <c r="AF29" i="11" s="1"/>
  <c r="AF77" i="11" s="1"/>
  <c r="AF157" i="11" s="1"/>
  <c r="AF271" i="11"/>
  <c r="AF32" i="11" s="1"/>
  <c r="AF80" i="11" s="1"/>
  <c r="AF160" i="11" s="1"/>
  <c r="AF269" i="11"/>
  <c r="AF30" i="11" s="1"/>
  <c r="AF78" i="11" s="1"/>
  <c r="AF158" i="11" s="1"/>
  <c r="AF264" i="11"/>
  <c r="AF25" i="11" s="1"/>
  <c r="AF73" i="11" s="1"/>
  <c r="AF153" i="11" s="1"/>
  <c r="AF261" i="11"/>
  <c r="AF22" i="11" s="1"/>
  <c r="AF70" i="11" s="1"/>
  <c r="AF150" i="11" s="1"/>
  <c r="AB73" i="6"/>
  <c r="AB169" i="6" s="1"/>
  <c r="AX53" i="9"/>
  <c r="AC7" i="10"/>
  <c r="AC11" i="10" s="1"/>
  <c r="AC15" i="10"/>
  <c r="AH221" i="4"/>
  <c r="AH253" i="4" s="1"/>
  <c r="AH311" i="4"/>
  <c r="AH211" i="4"/>
  <c r="AH214" i="4"/>
  <c r="AH246" i="4" s="1"/>
  <c r="AH215" i="4"/>
  <c r="AH247" i="4" s="1"/>
  <c r="AH222" i="4"/>
  <c r="AH254" i="4" s="1"/>
  <c r="AH213" i="4"/>
  <c r="AH245" i="4" s="1"/>
  <c r="AH220" i="4"/>
  <c r="AH252" i="4" s="1"/>
  <c r="AH217" i="4"/>
  <c r="AH249" i="4" s="1"/>
  <c r="AH212" i="4"/>
  <c r="AH244" i="4" s="1"/>
  <c r="AH218" i="4"/>
  <c r="AH250" i="4" s="1"/>
  <c r="AH216" i="4"/>
  <c r="AH248" i="4" s="1"/>
  <c r="AH219" i="4"/>
  <c r="AH251" i="4" s="1"/>
  <c r="AL220" i="10"/>
  <c r="AL222" i="10"/>
  <c r="AL214" i="10"/>
  <c r="AL217" i="10"/>
  <c r="AL221" i="10"/>
  <c r="AL216" i="10"/>
  <c r="AL223" i="10"/>
  <c r="AL215" i="10"/>
  <c r="AL213" i="10"/>
  <c r="AL212" i="10"/>
  <c r="AL218" i="10"/>
  <c r="AL219" i="10"/>
  <c r="AP39" i="6"/>
  <c r="AJ59" i="11"/>
  <c r="AO63" i="11"/>
  <c r="Y81" i="7"/>
  <c r="Y161" i="7" s="1"/>
  <c r="AE15" i="5"/>
  <c r="AE7" i="5"/>
  <c r="AE11" i="5" s="1"/>
  <c r="AL67" i="2"/>
  <c r="R165" i="6"/>
  <c r="R177" i="6" s="1"/>
  <c r="R81" i="6"/>
  <c r="AH6" i="9"/>
  <c r="AH13" i="9" s="1"/>
  <c r="AH7" i="9" s="1"/>
  <c r="AH11" i="9" s="1"/>
  <c r="S3" i="6"/>
  <c r="S6" i="6" s="1"/>
  <c r="S13" i="6" s="1"/>
  <c r="S7" i="6" s="1"/>
  <c r="S11" i="6" s="1"/>
  <c r="G75" i="6"/>
  <c r="G171" i="6" s="1"/>
  <c r="AH29" i="11"/>
  <c r="AH77" i="11" s="1"/>
  <c r="H7" i="4"/>
  <c r="H11" i="4" s="1"/>
  <c r="H80" i="4" s="1"/>
  <c r="H15" i="4"/>
  <c r="BG64" i="5"/>
  <c r="AM327" i="4"/>
  <c r="Z149" i="10"/>
  <c r="Z161" i="10" s="1"/>
  <c r="Z81" i="10"/>
  <c r="AK223" i="10"/>
  <c r="AK222" i="10"/>
  <c r="AK214" i="10"/>
  <c r="AK216" i="10"/>
  <c r="AK215" i="10"/>
  <c r="AK213" i="10"/>
  <c r="AK212" i="10"/>
  <c r="AK218" i="10"/>
  <c r="AK221" i="10"/>
  <c r="AK220" i="10"/>
  <c r="AK217" i="10"/>
  <c r="AK219" i="10"/>
  <c r="AM67" i="2"/>
  <c r="AM39" i="6"/>
  <c r="AN63" i="11"/>
  <c r="AR63" i="11" s="1"/>
  <c r="AL66" i="9"/>
  <c r="E221" i="6"/>
  <c r="E78" i="6" s="1"/>
  <c r="E174" i="6" s="1"/>
  <c r="C29" i="6"/>
  <c r="C221" i="6" s="1"/>
  <c r="AG263" i="11"/>
  <c r="AG24" i="11" s="1"/>
  <c r="AG72" i="11" s="1"/>
  <c r="AG152" i="11" s="1"/>
  <c r="AG270" i="11"/>
  <c r="AG31" i="11" s="1"/>
  <c r="AG79" i="11" s="1"/>
  <c r="AG266" i="11"/>
  <c r="AG27" i="11" s="1"/>
  <c r="AG75" i="11" s="1"/>
  <c r="AG155" i="11" s="1"/>
  <c r="AG273" i="11"/>
  <c r="AG262" i="11"/>
  <c r="AG23" i="11" s="1"/>
  <c r="AG71" i="11" s="1"/>
  <c r="AG151" i="11" s="1"/>
  <c r="AG260" i="11"/>
  <c r="AG21" i="11" s="1"/>
  <c r="AG265" i="11"/>
  <c r="AG26" i="11" s="1"/>
  <c r="AG74" i="11" s="1"/>
  <c r="AG154" i="11" s="1"/>
  <c r="AG268" i="11"/>
  <c r="AG29" i="11" s="1"/>
  <c r="AG77" i="11" s="1"/>
  <c r="AG271" i="11"/>
  <c r="AG32" i="11" s="1"/>
  <c r="AG80" i="11" s="1"/>
  <c r="AG269" i="11"/>
  <c r="AG30" i="11" s="1"/>
  <c r="AG78" i="11" s="1"/>
  <c r="AG264" i="11"/>
  <c r="AG25" i="11" s="1"/>
  <c r="AG73" i="11" s="1"/>
  <c r="AG153" i="11" s="1"/>
  <c r="AG267" i="11"/>
  <c r="AG28" i="11" s="1"/>
  <c r="AG76" i="11" s="1"/>
  <c r="AG156" i="11" s="1"/>
  <c r="AG261" i="11"/>
  <c r="AG22" i="11" s="1"/>
  <c r="AG70" i="11" s="1"/>
  <c r="AG150" i="11" s="1"/>
  <c r="N292" i="11"/>
  <c r="N308" i="11" s="1"/>
  <c r="N35" i="11"/>
  <c r="N4" i="11"/>
  <c r="AN234" i="6"/>
  <c r="G75" i="5"/>
  <c r="G155" i="5" s="1"/>
  <c r="F27" i="5"/>
  <c r="Q165" i="6"/>
  <c r="Q177" i="6" s="1"/>
  <c r="Q81" i="6"/>
  <c r="O161" i="5"/>
  <c r="R292" i="11"/>
  <c r="R308" i="11" s="1"/>
  <c r="R4" i="11"/>
  <c r="R35" i="11"/>
  <c r="I197" i="4"/>
  <c r="I32" i="4"/>
  <c r="I4" i="4" s="1"/>
  <c r="I6" i="4" s="1"/>
  <c r="I13" i="4" s="1"/>
  <c r="AJ272" i="11"/>
  <c r="AL272" i="11" s="1"/>
  <c r="AI48" i="5"/>
  <c r="AJ40" i="5"/>
  <c r="AK40" i="5" s="1"/>
  <c r="AJ44" i="4"/>
  <c r="AJ53" i="2"/>
  <c r="AL327" i="4"/>
  <c r="V3" i="6"/>
  <c r="V6" i="6" s="1"/>
  <c r="V13" i="6" s="1"/>
  <c r="V7" i="6" s="1"/>
  <c r="V11" i="6" s="1"/>
  <c r="U15" i="6"/>
  <c r="AK55" i="6"/>
  <c r="AL55" i="6" s="1"/>
  <c r="AK37" i="11"/>
  <c r="AJ37" i="11"/>
  <c r="AL37" i="11"/>
  <c r="AM37" i="11" s="1"/>
  <c r="AI48" i="11"/>
  <c r="AJ60" i="1"/>
  <c r="AK60" i="1"/>
  <c r="AL60" i="1"/>
  <c r="E7" i="10"/>
  <c r="E11" i="10" s="1"/>
  <c r="E15" i="10"/>
  <c r="AE196" i="4"/>
  <c r="AE32" i="4"/>
  <c r="AZ64" i="5"/>
  <c r="AM44" i="11"/>
  <c r="M15" i="6"/>
  <c r="AK54" i="11"/>
  <c r="AJ58" i="1"/>
  <c r="AK58" i="1"/>
  <c r="AL58" i="1"/>
  <c r="X85" i="2"/>
  <c r="X162" i="2" s="1"/>
  <c r="P13" i="6"/>
  <c r="P7" i="6" s="1"/>
  <c r="P11" i="6" s="1"/>
  <c r="P81" i="6"/>
  <c r="N151" i="5"/>
  <c r="N161" i="5" s="1"/>
  <c r="N81" i="5"/>
  <c r="AK53" i="6"/>
  <c r="Y155" i="7"/>
  <c r="BB64" i="5"/>
  <c r="AE7" i="10"/>
  <c r="AE11" i="10" s="1"/>
  <c r="AE15" i="10"/>
  <c r="AJ47" i="2"/>
  <c r="AK47" i="2"/>
  <c r="AL47" i="2"/>
  <c r="AM47" i="2" s="1"/>
  <c r="G73" i="5"/>
  <c r="G153" i="5" s="1"/>
  <c r="F25" i="5"/>
  <c r="AH26" i="11"/>
  <c r="AH74" i="11" s="1"/>
  <c r="Y9" i="3"/>
  <c r="Y8" i="3" s="1"/>
  <c r="Y8" i="2"/>
  <c r="Q32" i="4"/>
  <c r="Q196" i="4"/>
  <c r="BE64" i="5"/>
  <c r="Y3" i="3"/>
  <c r="Y6" i="3" s="1"/>
  <c r="Y13" i="3" s="1"/>
  <c r="Y7" i="3" s="1"/>
  <c r="Y11" i="3" s="1"/>
  <c r="Y6" i="2"/>
  <c r="Y13" i="2" s="1"/>
  <c r="Y7" i="2" s="1"/>
  <c r="Y11" i="2" s="1"/>
  <c r="Y15" i="7"/>
  <c r="AM59" i="7"/>
  <c r="AF6" i="4"/>
  <c r="AF13" i="4" s="1"/>
  <c r="AJ44" i="6"/>
  <c r="AJ48" i="6" s="1"/>
  <c r="AH86" i="9"/>
  <c r="AH154" i="9"/>
  <c r="AK37" i="1"/>
  <c r="AJ69" i="1"/>
  <c r="T161" i="5"/>
  <c r="AJ53" i="9"/>
  <c r="G80" i="6"/>
  <c r="G176" i="6" s="1"/>
  <c r="AJ61" i="6"/>
  <c r="AH25" i="11"/>
  <c r="AH73" i="11" s="1"/>
  <c r="AJ42" i="6"/>
  <c r="AJ64" i="5"/>
  <c r="AG243" i="4"/>
  <c r="AG223" i="4"/>
  <c r="AJ220" i="10"/>
  <c r="AJ223" i="10"/>
  <c r="AJ222" i="10"/>
  <c r="AJ217" i="10"/>
  <c r="AJ216" i="10"/>
  <c r="AJ215" i="10"/>
  <c r="AJ214" i="10"/>
  <c r="AJ213" i="10"/>
  <c r="AJ218" i="10"/>
  <c r="AJ221" i="10"/>
  <c r="AJ219" i="10"/>
  <c r="AJ212" i="10"/>
  <c r="AI48" i="6"/>
  <c r="AJ40" i="6"/>
  <c r="AN39" i="6"/>
  <c r="AJ44" i="7"/>
  <c r="AM66" i="9"/>
  <c r="AJ47" i="10"/>
  <c r="E223" i="6"/>
  <c r="E79" i="6" s="1"/>
  <c r="E175" i="6" s="1"/>
  <c r="C31" i="6"/>
  <c r="C223" i="6" s="1"/>
  <c r="AP53" i="9"/>
  <c r="H80" i="5"/>
  <c r="H160" i="5" s="1"/>
  <c r="G32" i="5"/>
  <c r="X69" i="11"/>
  <c r="X33" i="11"/>
  <c r="AN61" i="10"/>
  <c r="AM234" i="6"/>
  <c r="AM241" i="6" s="1"/>
  <c r="AC3" i="6"/>
  <c r="AC6" i="6" s="1"/>
  <c r="AC13" i="6" s="1"/>
  <c r="AC7" i="6" s="1"/>
  <c r="AC11" i="6" s="1"/>
  <c r="AK272" i="5"/>
  <c r="AK217" i="5"/>
  <c r="AK220" i="5"/>
  <c r="AK256" i="5"/>
  <c r="AK288" i="5" s="1"/>
  <c r="AK213" i="5"/>
  <c r="AK218" i="5"/>
  <c r="AK216" i="5"/>
  <c r="AK215" i="5"/>
  <c r="AK304" i="5"/>
  <c r="AK320" i="5" s="1"/>
  <c r="AK214" i="5"/>
  <c r="AK222" i="5"/>
  <c r="AK212" i="5"/>
  <c r="AK223" i="5" s="1"/>
  <c r="AK219" i="5"/>
  <c r="AK221" i="5"/>
  <c r="Y69" i="11"/>
  <c r="Y33" i="11"/>
  <c r="AJ38" i="10"/>
  <c r="M81" i="5"/>
  <c r="AI63" i="10"/>
  <c r="AJ63" i="10"/>
  <c r="AK63" i="10"/>
  <c r="AI48" i="10"/>
  <c r="AJ37" i="10"/>
  <c r="F79" i="6"/>
  <c r="F175" i="6" s="1"/>
  <c r="BH53" i="9"/>
  <c r="E220" i="6"/>
  <c r="C28" i="6"/>
  <c r="C220" i="6" s="1"/>
  <c r="C77" i="6" s="1"/>
  <c r="C173" i="6" s="1"/>
  <c r="AK272" i="11"/>
  <c r="AJ45" i="2"/>
  <c r="AN61" i="7"/>
  <c r="AG22" i="4"/>
  <c r="AG198" i="4" s="1"/>
  <c r="AK47" i="6"/>
  <c r="AJ47" i="6"/>
  <c r="AJ46" i="7"/>
  <c r="AB80" i="6"/>
  <c r="AB176" i="6" s="1"/>
  <c r="AQ53" i="9"/>
  <c r="AI270" i="11"/>
  <c r="AI266" i="11"/>
  <c r="AI273" i="11"/>
  <c r="AI262" i="11"/>
  <c r="AI269" i="11"/>
  <c r="AI260" i="11"/>
  <c r="AI263" i="11"/>
  <c r="AI265" i="11"/>
  <c r="AI268" i="11"/>
  <c r="AI271" i="11"/>
  <c r="AI264" i="11"/>
  <c r="AI267" i="11"/>
  <c r="AI261" i="11"/>
  <c r="AB149" i="10"/>
  <c r="AB161" i="10" s="1"/>
  <c r="AB81" i="10"/>
  <c r="W32" i="4"/>
  <c r="W196" i="4"/>
  <c r="AM62" i="10"/>
  <c r="Z4" i="4"/>
  <c r="Z6" i="4" s="1"/>
  <c r="Z13" i="4" s="1"/>
  <c r="Z291" i="4"/>
  <c r="Z307" i="4" s="1"/>
  <c r="AG218" i="1"/>
  <c r="AG215" i="1"/>
  <c r="AG212" i="1"/>
  <c r="AG222" i="1"/>
  <c r="AG219" i="1"/>
  <c r="AG216" i="1"/>
  <c r="AG213" i="1"/>
  <c r="AG220" i="1"/>
  <c r="AG320" i="1"/>
  <c r="AG221" i="1"/>
  <c r="AG217" i="1"/>
  <c r="AG223" i="1"/>
  <c r="AG214" i="1"/>
  <c r="AC69" i="6"/>
  <c r="O15" i="6"/>
  <c r="AK46" i="5"/>
  <c r="AJ46" i="5"/>
  <c r="Y3" i="7"/>
  <c r="X14" i="8"/>
  <c r="AJ67" i="9"/>
  <c r="AB81" i="5"/>
  <c r="AB149" i="5"/>
  <c r="AB161" i="5" s="1"/>
  <c r="L292" i="11"/>
  <c r="L308" i="11" s="1"/>
  <c r="L4" i="11"/>
  <c r="AE7" i="6"/>
  <c r="AE11" i="6" s="1"/>
  <c r="AE15" i="6"/>
  <c r="AK47" i="11"/>
  <c r="AJ47" i="11"/>
  <c r="AL224" i="5"/>
  <c r="AN240" i="5"/>
  <c r="AN224" i="5" s="1"/>
  <c r="AJ41" i="5"/>
  <c r="AJ48" i="5" s="1"/>
  <c r="AJ40" i="4"/>
  <c r="G6" i="4"/>
  <c r="G13" i="4" s="1"/>
  <c r="H70" i="5"/>
  <c r="H150" i="5" s="1"/>
  <c r="G22" i="5"/>
  <c r="L149" i="11"/>
  <c r="L161" i="11" s="1"/>
  <c r="L81" i="11"/>
  <c r="X7" i="10"/>
  <c r="X11" i="10" s="1"/>
  <c r="X15" i="10"/>
  <c r="AH30" i="11"/>
  <c r="AH78" i="11" s="1"/>
  <c r="AK54" i="6"/>
  <c r="AM224" i="10"/>
  <c r="AE161" i="5"/>
  <c r="AJ53" i="7"/>
  <c r="AK53" i="7"/>
  <c r="AL53" i="7"/>
  <c r="AJ240" i="6"/>
  <c r="AJ242" i="6" s="1"/>
  <c r="X9" i="3"/>
  <c r="X8" i="3" s="1"/>
  <c r="X8" i="2"/>
  <c r="AA38" i="2"/>
  <c r="AB4" i="2"/>
  <c r="AA14" i="2"/>
  <c r="AA4" i="3"/>
  <c r="AL59" i="2"/>
  <c r="Y76" i="7"/>
  <c r="Y156" i="7" s="1"/>
  <c r="Y149" i="10"/>
  <c r="Y161" i="10" s="1"/>
  <c r="Y81" i="10"/>
  <c r="G149" i="10"/>
  <c r="G161" i="10" s="1"/>
  <c r="G81" i="10"/>
  <c r="AI78" i="1"/>
  <c r="AI158" i="1" s="1"/>
  <c r="AJ46" i="1"/>
  <c r="AK46" i="1"/>
  <c r="G77" i="6"/>
  <c r="G173" i="6" s="1"/>
  <c r="X149" i="10"/>
  <c r="X161" i="10" s="1"/>
  <c r="X81" i="10"/>
  <c r="AI64" i="5"/>
  <c r="BH56" i="5"/>
  <c r="BH64" i="5" s="1"/>
  <c r="F196" i="4"/>
  <c r="F32" i="4"/>
  <c r="F4" i="4" s="1"/>
  <c r="AH319" i="4"/>
  <c r="AG30" i="4"/>
  <c r="AG206" i="4" s="1"/>
  <c r="AJ45" i="6"/>
  <c r="AE81" i="5"/>
  <c r="AJ50" i="7"/>
  <c r="AK50" i="7"/>
  <c r="AL50" i="7"/>
  <c r="AK38" i="1"/>
  <c r="AJ70" i="1"/>
  <c r="AJ150" i="1" s="1"/>
  <c r="AJ62" i="11"/>
  <c r="AK62" i="11" s="1"/>
  <c r="AM38" i="4"/>
  <c r="AK58" i="10"/>
  <c r="D196" i="4"/>
  <c r="D32" i="4"/>
  <c r="D4" i="4" s="1"/>
  <c r="D6" i="4" s="1"/>
  <c r="D13" i="4" s="1"/>
  <c r="AF288" i="6"/>
  <c r="AF304" i="6"/>
  <c r="AF33" i="6"/>
  <c r="AL241" i="6"/>
  <c r="AA71" i="6"/>
  <c r="AA167" i="6" s="1"/>
  <c r="AB74" i="6"/>
  <c r="AB170" i="6" s="1"/>
  <c r="W171" i="7"/>
  <c r="W76" i="7" s="1"/>
  <c r="W156" i="7" s="1"/>
  <c r="F6" i="4"/>
  <c r="F13" i="4" s="1"/>
  <c r="AO64" i="5"/>
  <c r="J6" i="4"/>
  <c r="J13" i="4" s="1"/>
  <c r="AJ51" i="2"/>
  <c r="AK51" i="2" s="1"/>
  <c r="R196" i="4"/>
  <c r="R32" i="4"/>
  <c r="AG21" i="4"/>
  <c r="AG197" i="4" s="1"/>
  <c r="O81" i="5"/>
  <c r="E215" i="6"/>
  <c r="E72" i="6" s="1"/>
  <c r="E168" i="6" s="1"/>
  <c r="C23" i="6"/>
  <c r="C215" i="6" s="1"/>
  <c r="C72" i="6" s="1"/>
  <c r="C168" i="6" s="1"/>
  <c r="BA53" i="9"/>
  <c r="AJ45" i="7"/>
  <c r="AL45" i="7" s="1"/>
  <c r="AK45" i="7"/>
  <c r="AH21" i="11"/>
  <c r="AL64" i="5"/>
  <c r="X3" i="3"/>
  <c r="X6" i="3" s="1"/>
  <c r="X13" i="3" s="1"/>
  <c r="X7" i="3" s="1"/>
  <c r="X6" i="2"/>
  <c r="X13" i="2" s="1"/>
  <c r="X7" i="2" s="1"/>
  <c r="AL64" i="9"/>
  <c r="AG275" i="4"/>
  <c r="AG323" i="4" s="1"/>
  <c r="AJ71" i="1"/>
  <c r="AJ151" i="1" s="1"/>
  <c r="AK39" i="1"/>
  <c r="AL39" i="1"/>
  <c r="AM39" i="1"/>
  <c r="P292" i="11"/>
  <c r="P308" i="11" s="1"/>
  <c r="P4" i="11"/>
  <c r="P35" i="11"/>
  <c r="Z14" i="3"/>
  <c r="Z178" i="2"/>
  <c r="AA3" i="2"/>
  <c r="M32" i="4"/>
  <c r="M196" i="4"/>
  <c r="Y79" i="7"/>
  <c r="Y159" i="7" s="1"/>
  <c r="D7" i="10"/>
  <c r="D11" i="10" s="1"/>
  <c r="D15" i="10"/>
  <c r="W69" i="11"/>
  <c r="W33" i="11"/>
  <c r="W3" i="6"/>
  <c r="W6" i="6" s="1"/>
  <c r="W13" i="6" s="1"/>
  <c r="V15" i="6"/>
  <c r="AK59" i="9"/>
  <c r="AK43" i="1"/>
  <c r="AI75" i="1"/>
  <c r="AI155" i="1" s="1"/>
  <c r="AJ43" i="1"/>
  <c r="L6" i="4"/>
  <c r="L13" i="4" s="1"/>
  <c r="M292" i="11"/>
  <c r="M308" i="11" s="1"/>
  <c r="M4" i="11"/>
  <c r="M35" i="11"/>
  <c r="AM59" i="2"/>
  <c r="AL62" i="2"/>
  <c r="O81" i="11"/>
  <c r="H69" i="5"/>
  <c r="G21" i="5"/>
  <c r="F70" i="6"/>
  <c r="F166" i="6" s="1"/>
  <c r="AG6" i="9"/>
  <c r="AG13" i="9" s="1"/>
  <c r="AG7" i="9" s="1"/>
  <c r="AG11" i="9" s="1"/>
  <c r="AJ44" i="5"/>
  <c r="AL44" i="5" s="1"/>
  <c r="AK44" i="5"/>
  <c r="AJ52" i="2"/>
  <c r="J81" i="5"/>
  <c r="J149" i="5"/>
  <c r="J161" i="5" s="1"/>
  <c r="AC69" i="11"/>
  <c r="AC33" i="11"/>
  <c r="I15" i="10"/>
  <c r="I7" i="10"/>
  <c r="I11" i="10" s="1"/>
  <c r="W86" i="2"/>
  <c r="W151" i="2"/>
  <c r="W163" i="2" s="1"/>
  <c r="AL46" i="6"/>
  <c r="AJ52" i="7"/>
  <c r="AL52" i="7" s="1"/>
  <c r="AK52" i="7"/>
  <c r="AI73" i="1"/>
  <c r="AI153" i="1" s="1"/>
  <c r="AK41" i="1"/>
  <c r="AJ41" i="1"/>
  <c r="J78" i="6"/>
  <c r="J174" i="6" s="1"/>
  <c r="AN38" i="4"/>
  <c r="AO53" i="9"/>
  <c r="AK241" i="6"/>
  <c r="AN239" i="6"/>
  <c r="AB69" i="6"/>
  <c r="BC53" i="9"/>
  <c r="AJ315" i="4"/>
  <c r="AJ43" i="5"/>
  <c r="AK43" i="5"/>
  <c r="AM43" i="5" s="1"/>
  <c r="AL43" i="5"/>
  <c r="AX64" i="5"/>
  <c r="V81" i="6"/>
  <c r="V165" i="6"/>
  <c r="V177" i="6" s="1"/>
  <c r="AF86" i="9"/>
  <c r="AF154" i="9"/>
  <c r="AF166" i="9" s="1"/>
  <c r="AK53" i="9"/>
  <c r="E213" i="6"/>
  <c r="E70" i="6" s="1"/>
  <c r="E166" i="6" s="1"/>
  <c r="C21" i="6"/>
  <c r="G7" i="10"/>
  <c r="G11" i="10" s="1"/>
  <c r="G15" i="10"/>
  <c r="AJ63" i="7"/>
  <c r="AK63" i="7" s="1"/>
  <c r="AJ47" i="5"/>
  <c r="AL47" i="5" s="1"/>
  <c r="AK47" i="5"/>
  <c r="Z33" i="2"/>
  <c r="Z174" i="2" s="1"/>
  <c r="Z37" i="2"/>
  <c r="Z26" i="2"/>
  <c r="Z167" i="2" s="1"/>
  <c r="Z30" i="2"/>
  <c r="Z171" i="2" s="1"/>
  <c r="Z79" i="2" s="1"/>
  <c r="Z156" i="2" s="1"/>
  <c r="Z34" i="2"/>
  <c r="Z175" i="2" s="1"/>
  <c r="Z83" i="2" s="1"/>
  <c r="Z160" i="2" s="1"/>
  <c r="Z27" i="2"/>
  <c r="Z168" i="2" s="1"/>
  <c r="Z76" i="2" s="1"/>
  <c r="Z153" i="2" s="1"/>
  <c r="Z32" i="2"/>
  <c r="Z173" i="2" s="1"/>
  <c r="Z81" i="2" s="1"/>
  <c r="Z158" i="2" s="1"/>
  <c r="Z31" i="2"/>
  <c r="Z172" i="2" s="1"/>
  <c r="Z36" i="2"/>
  <c r="Z177" i="2" s="1"/>
  <c r="Z29" i="2"/>
  <c r="Z170" i="2" s="1"/>
  <c r="Z35" i="2"/>
  <c r="Z176" i="2" s="1"/>
  <c r="Z28" i="2"/>
  <c r="Z169" i="2" s="1"/>
  <c r="Z77" i="2" s="1"/>
  <c r="Z154" i="2" s="1"/>
  <c r="V32" i="4"/>
  <c r="V196" i="4"/>
  <c r="AJ60" i="11"/>
  <c r="AK60" i="11"/>
  <c r="D149" i="10"/>
  <c r="D161" i="10" s="1"/>
  <c r="D81" i="10"/>
  <c r="W81" i="6"/>
  <c r="W165" i="6"/>
  <c r="W177" i="6" s="1"/>
  <c r="AH64" i="10"/>
  <c r="AI60" i="10"/>
  <c r="AJ60" i="10"/>
  <c r="AK60" i="10"/>
  <c r="AK43" i="7"/>
  <c r="AJ68" i="9"/>
  <c r="AI77" i="1"/>
  <c r="AI157" i="1" s="1"/>
  <c r="AJ45" i="1"/>
  <c r="H69" i="6"/>
  <c r="G14" i="6"/>
  <c r="AA149" i="10"/>
  <c r="AA161" i="10" s="1"/>
  <c r="AA81" i="10"/>
  <c r="J196" i="4"/>
  <c r="J32" i="4"/>
  <c r="J4" i="4" s="1"/>
  <c r="H78" i="5"/>
  <c r="H158" i="5" s="1"/>
  <c r="G30" i="5"/>
  <c r="O161" i="11"/>
  <c r="I81" i="5"/>
  <c r="I149" i="5"/>
  <c r="I161" i="5" s="1"/>
  <c r="AG86" i="9"/>
  <c r="AG154" i="9"/>
  <c r="AJ42" i="2"/>
  <c r="Y81" i="5"/>
  <c r="Y149" i="5"/>
  <c r="Y161" i="5" s="1"/>
  <c r="I149" i="10"/>
  <c r="I161" i="10" s="1"/>
  <c r="I81" i="10"/>
  <c r="AJ51" i="7"/>
  <c r="AK51" i="7" s="1"/>
  <c r="AJ42" i="1"/>
  <c r="AI74" i="1"/>
  <c r="AI154" i="1" s="1"/>
  <c r="AJ42" i="5"/>
  <c r="AK42" i="5"/>
  <c r="AH48" i="10"/>
  <c r="AG272" i="6"/>
  <c r="H74" i="5"/>
  <c r="H154" i="5" s="1"/>
  <c r="G26" i="5"/>
  <c r="AB71" i="6"/>
  <c r="AB167" i="6" s="1"/>
  <c r="F7" i="10"/>
  <c r="F11" i="10" s="1"/>
  <c r="F15" i="10"/>
  <c r="AJ55" i="11"/>
  <c r="BF53" i="9"/>
  <c r="AK40" i="1"/>
  <c r="AL40" i="1" s="1"/>
  <c r="AI72" i="1"/>
  <c r="AJ40" i="1"/>
  <c r="AI48" i="1"/>
  <c r="AI80" i="1" s="1"/>
  <c r="AI160" i="1" s="1"/>
  <c r="AJ43" i="4"/>
  <c r="G73" i="6"/>
  <c r="G169" i="6" s="1"/>
  <c r="AA7" i="10"/>
  <c r="AA11" i="10" s="1"/>
  <c r="AA15" i="10"/>
  <c r="Z69" i="11"/>
  <c r="Z33" i="11"/>
  <c r="AA4" i="4"/>
  <c r="AA6" i="4" s="1"/>
  <c r="AA13" i="4" s="1"/>
  <c r="AA291" i="4"/>
  <c r="AA307" i="4" s="1"/>
  <c r="H7" i="10"/>
  <c r="H11" i="10" s="1"/>
  <c r="H15" i="10"/>
  <c r="AG15" i="10"/>
  <c r="AG7" i="10"/>
  <c r="AG11" i="10" s="1"/>
  <c r="AJ46" i="2"/>
  <c r="AK46" i="2" s="1"/>
  <c r="X78" i="7"/>
  <c r="X158" i="7" s="1"/>
  <c r="AM53" i="11"/>
  <c r="AM46" i="6"/>
  <c r="U69" i="11"/>
  <c r="U33" i="11"/>
  <c r="AJ48" i="7"/>
  <c r="AK48" i="7"/>
  <c r="AL48" i="7"/>
  <c r="AF15" i="1"/>
  <c r="AF7" i="1"/>
  <c r="AF11" i="1" s="1"/>
  <c r="AK45" i="5"/>
  <c r="AJ45" i="5"/>
  <c r="AK44" i="10"/>
  <c r="T69" i="11"/>
  <c r="T33" i="11"/>
  <c r="AA73" i="6"/>
  <c r="AA169" i="6" s="1"/>
  <c r="AB79" i="6"/>
  <c r="AB175" i="6" s="1"/>
  <c r="AJ63" i="1"/>
  <c r="AK63" i="1"/>
  <c r="AN63" i="1" s="1"/>
  <c r="AL63" i="1"/>
  <c r="AM63" i="1"/>
  <c r="Y86" i="2"/>
  <c r="Y151" i="2"/>
  <c r="Y163" i="2" s="1"/>
  <c r="AJ57" i="1"/>
  <c r="AV64" i="5"/>
  <c r="X151" i="2"/>
  <c r="AJ61" i="1"/>
  <c r="AK61" i="1"/>
  <c r="AL61" i="1" s="1"/>
  <c r="AC81" i="5"/>
  <c r="AC149" i="5"/>
  <c r="AC161" i="5" s="1"/>
  <c r="AJ44" i="2"/>
  <c r="AM38" i="6"/>
  <c r="U197" i="4"/>
  <c r="U32" i="4"/>
  <c r="AJ49" i="7"/>
  <c r="AK39" i="5"/>
  <c r="AL39" i="5"/>
  <c r="AH7" i="5"/>
  <c r="AH11" i="5" s="1"/>
  <c r="AH15" i="5"/>
  <c r="AD165" i="6"/>
  <c r="AD81" i="6"/>
  <c r="AJ256" i="6"/>
  <c r="AJ272" i="6" s="1"/>
  <c r="AJ39" i="10"/>
  <c r="AJ54" i="7"/>
  <c r="AK54" i="7"/>
  <c r="AM54" i="7" s="1"/>
  <c r="AL54" i="7"/>
  <c r="G196" i="4"/>
  <c r="G32" i="4"/>
  <c r="G4" i="4" s="1"/>
  <c r="AJ39" i="11"/>
  <c r="AK39" i="11"/>
  <c r="AL39" i="11" s="1"/>
  <c r="AA78" i="6"/>
  <c r="AA174" i="6" s="1"/>
  <c r="AE81" i="11"/>
  <c r="AE149" i="11"/>
  <c r="AE161" i="11" s="1"/>
  <c r="AJ58" i="11"/>
  <c r="Y7" i="6"/>
  <c r="Y11" i="6" s="1"/>
  <c r="Y15" i="6"/>
  <c r="AL37" i="4"/>
  <c r="AK37" i="4"/>
  <c r="C223" i="1"/>
  <c r="AS53" i="9"/>
  <c r="M161" i="5"/>
  <c r="X4" i="4"/>
  <c r="X291" i="4"/>
  <c r="X307" i="4" s="1"/>
  <c r="AB7" i="10"/>
  <c r="AB11" i="10" s="1"/>
  <c r="AB15" i="10"/>
  <c r="AK55" i="10"/>
  <c r="AL55" i="10" s="1"/>
  <c r="AJ55" i="10"/>
  <c r="AL62" i="9"/>
  <c r="Z81" i="5"/>
  <c r="AK64" i="5"/>
  <c r="L291" i="4"/>
  <c r="L307" i="4" s="1"/>
  <c r="L4" i="4"/>
  <c r="K81" i="5"/>
  <c r="K149" i="5"/>
  <c r="K161" i="5" s="1"/>
  <c r="AN65" i="2"/>
  <c r="AJ47" i="1"/>
  <c r="AI79" i="1"/>
  <c r="AI159" i="1" s="1"/>
  <c r="AD81" i="5"/>
  <c r="AD149" i="5"/>
  <c r="AH149" i="5"/>
  <c r="AH81" i="5"/>
  <c r="C30" i="6"/>
  <c r="C222" i="6" s="1"/>
  <c r="AM62" i="9"/>
  <c r="H149" i="10"/>
  <c r="H161" i="10" s="1"/>
  <c r="H81" i="10"/>
  <c r="F72" i="6"/>
  <c r="F168" i="6" s="1"/>
  <c r="AG149" i="10"/>
  <c r="AG161" i="10" s="1"/>
  <c r="AH161" i="10" s="1"/>
  <c r="AG81" i="10"/>
  <c r="O177" i="6"/>
  <c r="Y198" i="4"/>
  <c r="Y32" i="4"/>
  <c r="Z161" i="5"/>
  <c r="AK46" i="4"/>
  <c r="AJ46" i="4"/>
  <c r="AW64" i="5"/>
  <c r="AK54" i="1"/>
  <c r="BC64" i="5"/>
  <c r="T81" i="6"/>
  <c r="T165" i="6"/>
  <c r="T177" i="6" s="1"/>
  <c r="W82" i="7"/>
  <c r="W162" i="7" s="1"/>
  <c r="AJ61" i="11"/>
  <c r="AK61" i="11" s="1"/>
  <c r="AI272" i="5"/>
  <c r="AI214" i="5"/>
  <c r="AI219" i="5"/>
  <c r="AI218" i="5"/>
  <c r="AI217" i="5"/>
  <c r="AI216" i="5"/>
  <c r="AI215" i="5"/>
  <c r="AI213" i="5"/>
  <c r="AI304" i="5"/>
  <c r="AI320" i="5" s="1"/>
  <c r="AI212" i="5"/>
  <c r="AI223" i="5" s="1"/>
  <c r="AI222" i="5"/>
  <c r="AI220" i="5"/>
  <c r="AI221" i="5"/>
  <c r="AJ65" i="7"/>
  <c r="K292" i="11"/>
  <c r="K308" i="11" s="1"/>
  <c r="K4" i="11"/>
  <c r="BF64" i="5"/>
  <c r="AE15" i="1"/>
  <c r="AE7" i="1"/>
  <c r="AE11" i="1" s="1"/>
  <c r="G71" i="6"/>
  <c r="G167" i="6" s="1"/>
  <c r="AK55" i="1"/>
  <c r="AJ59" i="10"/>
  <c r="AK59" i="10"/>
  <c r="AH23" i="11"/>
  <c r="AH71" i="11" s="1"/>
  <c r="F77" i="6"/>
  <c r="F173" i="6" s="1"/>
  <c r="O81" i="6"/>
  <c r="AJ48" i="2"/>
  <c r="AK48" i="2"/>
  <c r="AL38" i="6"/>
  <c r="AJ60" i="6"/>
  <c r="AK60" i="6" s="1"/>
  <c r="P81" i="5"/>
  <c r="AL64" i="2"/>
  <c r="AJ41" i="10"/>
  <c r="AK41" i="10"/>
  <c r="AJ41" i="11"/>
  <c r="AK41" i="11"/>
  <c r="AL41" i="11" s="1"/>
  <c r="AA14" i="6"/>
  <c r="AA6" i="6"/>
  <c r="AA13" i="6" s="1"/>
  <c r="AA7" i="6" s="1"/>
  <c r="AA11" i="6" s="1"/>
  <c r="Y83" i="7"/>
  <c r="Y163" i="7" s="1"/>
  <c r="AL37" i="6"/>
  <c r="AM37" i="6" s="1"/>
  <c r="AK37" i="6"/>
  <c r="AA69" i="11"/>
  <c r="AA33" i="11"/>
  <c r="AU53" i="9"/>
  <c r="AD292" i="11"/>
  <c r="AD308" i="11" s="1"/>
  <c r="AD35" i="11"/>
  <c r="AD4" i="11"/>
  <c r="T3" i="6"/>
  <c r="T6" i="6" s="1"/>
  <c r="T13" i="6" s="1"/>
  <c r="T7" i="6" s="1"/>
  <c r="T11" i="6" s="1"/>
  <c r="AL69" i="7"/>
  <c r="K149" i="11"/>
  <c r="K161" i="11" s="1"/>
  <c r="K81" i="11"/>
  <c r="AJ68" i="7"/>
  <c r="AK68" i="7"/>
  <c r="AL68" i="7" s="1"/>
  <c r="L81" i="5"/>
  <c r="AK66" i="7"/>
  <c r="AK65" i="9"/>
  <c r="AL65" i="9"/>
  <c r="AI69" i="9"/>
  <c r="AJ65" i="9"/>
  <c r="AM53" i="9"/>
  <c r="AH223" i="11"/>
  <c r="AL60" i="2"/>
  <c r="X150" i="5"/>
  <c r="X161" i="5" s="1"/>
  <c r="X81" i="5"/>
  <c r="AB196" i="4"/>
  <c r="AB32" i="4"/>
  <c r="AJ43" i="2"/>
  <c r="AK43" i="2" s="1"/>
  <c r="AL56" i="6"/>
  <c r="AM56" i="6"/>
  <c r="AN56" i="6" s="1"/>
  <c r="AJ56" i="6"/>
  <c r="AK56" i="6"/>
  <c r="P161" i="5"/>
  <c r="AF196" i="4"/>
  <c r="AF32" i="4"/>
  <c r="AF4" i="4" s="1"/>
  <c r="W85" i="2"/>
  <c r="W162" i="2" s="1"/>
  <c r="AL44" i="10"/>
  <c r="AC72" i="6"/>
  <c r="AC168" i="6" s="1"/>
  <c r="AK42" i="10"/>
  <c r="AJ42" i="10"/>
  <c r="AJ40" i="11"/>
  <c r="AK40" i="11" s="1"/>
  <c r="AA80" i="6"/>
  <c r="AA176" i="6" s="1"/>
  <c r="Y7" i="10"/>
  <c r="Y11" i="10" s="1"/>
  <c r="Y15" i="10"/>
  <c r="AD15" i="5"/>
  <c r="AD7" i="5"/>
  <c r="AD11" i="5" s="1"/>
  <c r="AJ45" i="4"/>
  <c r="AN68" i="2"/>
  <c r="BG53" i="9"/>
  <c r="F149" i="10"/>
  <c r="F161" i="10" s="1"/>
  <c r="F81" i="10"/>
  <c r="AK63" i="2"/>
  <c r="AJ59" i="1"/>
  <c r="AK59" i="1"/>
  <c r="AH224" i="1"/>
  <c r="AJ41" i="4"/>
  <c r="AK41" i="4" s="1"/>
  <c r="AD291" i="4"/>
  <c r="AD307" i="4" s="1"/>
  <c r="AD4" i="4"/>
  <c r="AD6" i="4" s="1"/>
  <c r="AD13" i="4" s="1"/>
  <c r="W80" i="7"/>
  <c r="W160" i="7" s="1"/>
  <c r="G79" i="5"/>
  <c r="G159" i="5" s="1"/>
  <c r="F31" i="5"/>
  <c r="AM64" i="5"/>
  <c r="W7" i="1"/>
  <c r="W11" i="1" s="1"/>
  <c r="W15" i="1"/>
  <c r="X3" i="4"/>
  <c r="AD81" i="11"/>
  <c r="AD149" i="11"/>
  <c r="W78" i="7"/>
  <c r="W158" i="7" s="1"/>
  <c r="AE292" i="11"/>
  <c r="AE308" i="11" s="1"/>
  <c r="AE35" i="11"/>
  <c r="AE4" i="11"/>
  <c r="Y7" i="1"/>
  <c r="Y11" i="1" s="1"/>
  <c r="Y15" i="1"/>
  <c r="AI221" i="11"/>
  <c r="AI30" i="11" s="1"/>
  <c r="AI212" i="11"/>
  <c r="AI21" i="11" s="1"/>
  <c r="AI216" i="11"/>
  <c r="AI25" i="11" s="1"/>
  <c r="AI220" i="11"/>
  <c r="AI215" i="11"/>
  <c r="AI213" i="11"/>
  <c r="AI22" i="11" s="1"/>
  <c r="AI217" i="11"/>
  <c r="AI222" i="11"/>
  <c r="AI219" i="11"/>
  <c r="AI28" i="11" s="1"/>
  <c r="AI218" i="11"/>
  <c r="AI214" i="11"/>
  <c r="AJ224" i="11"/>
  <c r="AK224" i="11"/>
  <c r="AK67" i="7"/>
  <c r="AJ67" i="7"/>
  <c r="L161" i="5"/>
  <c r="AK54" i="10"/>
  <c r="AL54" i="10" s="1"/>
  <c r="AJ54" i="10"/>
  <c r="AJ56" i="11"/>
  <c r="AJ64" i="11" s="1"/>
  <c r="AK56" i="11"/>
  <c r="AM56" i="11" s="1"/>
  <c r="AL56" i="11"/>
  <c r="AF161" i="5"/>
  <c r="AK56" i="1"/>
  <c r="AM56" i="1" s="1"/>
  <c r="G69" i="6"/>
  <c r="F14" i="6"/>
  <c r="AJ49" i="2"/>
  <c r="AL49" i="2" s="1"/>
  <c r="AK49" i="2"/>
  <c r="AJ64" i="6"/>
  <c r="N81" i="6"/>
  <c r="V292" i="11"/>
  <c r="V308" i="11" s="1"/>
  <c r="V4" i="11"/>
  <c r="V35" i="11"/>
  <c r="G23" i="5"/>
  <c r="H71" i="5"/>
  <c r="H151" i="5" s="1"/>
  <c r="AK60" i="7"/>
  <c r="Q6" i="11"/>
  <c r="Q13" i="11" s="1"/>
  <c r="AM57" i="6"/>
  <c r="AC77" i="6"/>
  <c r="AC173" i="6" s="1"/>
  <c r="AL61" i="9"/>
  <c r="AI256" i="6"/>
  <c r="AJ45" i="11"/>
  <c r="AA213" i="6"/>
  <c r="AA70" i="6" s="1"/>
  <c r="AA166" i="6" s="1"/>
  <c r="AA69" i="6"/>
  <c r="AL62" i="7"/>
  <c r="AN53" i="10" l="1"/>
  <c r="AL43" i="2"/>
  <c r="AL49" i="7"/>
  <c r="AQ38" i="4"/>
  <c r="AM60" i="9"/>
  <c r="AM45" i="10"/>
  <c r="AL41" i="4"/>
  <c r="AN50" i="7"/>
  <c r="AP50" i="7" s="1"/>
  <c r="AV63" i="11"/>
  <c r="AH3" i="4"/>
  <c r="AN47" i="5"/>
  <c r="AN58" i="1"/>
  <c r="AL311" i="4"/>
  <c r="AL220" i="4"/>
  <c r="AL252" i="4" s="1"/>
  <c r="AL222" i="4"/>
  <c r="AL254" i="4" s="1"/>
  <c r="AL214" i="4"/>
  <c r="AL246" i="4" s="1"/>
  <c r="AL221" i="4"/>
  <c r="AL253" i="4" s="1"/>
  <c r="AL213" i="4"/>
  <c r="AL245" i="4" s="1"/>
  <c r="AL219" i="4"/>
  <c r="AL251" i="4" s="1"/>
  <c r="AL211" i="4"/>
  <c r="AL212" i="4"/>
  <c r="AL244" i="4" s="1"/>
  <c r="AL218" i="4"/>
  <c r="AL250" i="4" s="1"/>
  <c r="AL215" i="4"/>
  <c r="AL247" i="4" s="1"/>
  <c r="AL216" i="4"/>
  <c r="AL248" i="4" s="1"/>
  <c r="AL217" i="4"/>
  <c r="AL249" i="4" s="1"/>
  <c r="AM315" i="4"/>
  <c r="AN315" i="4"/>
  <c r="AN55" i="10"/>
  <c r="AM68" i="7"/>
  <c r="AM45" i="1"/>
  <c r="AM68" i="9"/>
  <c r="AL40" i="5"/>
  <c r="AP40" i="5" s="1"/>
  <c r="AM40" i="5"/>
  <c r="AN40" i="5"/>
  <c r="AL46" i="10"/>
  <c r="AN54" i="7"/>
  <c r="AP54" i="7" s="1"/>
  <c r="E7" i="4"/>
  <c r="E11" i="4" s="1"/>
  <c r="E80" i="4" s="1"/>
  <c r="E15" i="4"/>
  <c r="AN37" i="11"/>
  <c r="AL62" i="11"/>
  <c r="AL46" i="2"/>
  <c r="AM46" i="2"/>
  <c r="AL266" i="11"/>
  <c r="AL273" i="11"/>
  <c r="AL262" i="11"/>
  <c r="AL269" i="11"/>
  <c r="AL265" i="11"/>
  <c r="AL261" i="11"/>
  <c r="AL268" i="11"/>
  <c r="AL271" i="11"/>
  <c r="AL270" i="11"/>
  <c r="AL267" i="11"/>
  <c r="AL260" i="11"/>
  <c r="AL264" i="11"/>
  <c r="AL263" i="11"/>
  <c r="AM272" i="11"/>
  <c r="AN272" i="11"/>
  <c r="AM37" i="5"/>
  <c r="AM39" i="11"/>
  <c r="AL72" i="1"/>
  <c r="AL152" i="1" s="1"/>
  <c r="AN40" i="1"/>
  <c r="AM60" i="11"/>
  <c r="AL40" i="11"/>
  <c r="AM40" i="11"/>
  <c r="AM52" i="7"/>
  <c r="AO52" i="7" s="1"/>
  <c r="AN52" i="7"/>
  <c r="AP52" i="7" s="1"/>
  <c r="AM63" i="9"/>
  <c r="AL66" i="7"/>
  <c r="AM66" i="7"/>
  <c r="AK216" i="11"/>
  <c r="AK25" i="11" s="1"/>
  <c r="AK221" i="11"/>
  <c r="AK30" i="11" s="1"/>
  <c r="AJ256" i="10"/>
  <c r="AJ304" i="10" s="1"/>
  <c r="AN37" i="6"/>
  <c r="AN45" i="7"/>
  <c r="AO47" i="2"/>
  <c r="AH29" i="4"/>
  <c r="AH205" i="4" s="1"/>
  <c r="AN58" i="9"/>
  <c r="S291" i="4"/>
  <c r="S307" i="4" s="1"/>
  <c r="S4" i="4"/>
  <c r="S6" i="4" s="1"/>
  <c r="S13" i="4" s="1"/>
  <c r="AK45" i="1"/>
  <c r="AM58" i="1"/>
  <c r="AI272" i="6"/>
  <c r="AK256" i="6"/>
  <c r="AL51" i="2"/>
  <c r="AH320" i="6"/>
  <c r="AH336" i="6" s="1"/>
  <c r="AH28" i="6"/>
  <c r="AH220" i="6" s="1"/>
  <c r="AH31" i="6"/>
  <c r="AH223" i="6" s="1"/>
  <c r="AH80" i="6" s="1"/>
  <c r="AH176" i="6" s="1"/>
  <c r="AH34" i="6"/>
  <c r="AH23" i="6"/>
  <c r="AH215" i="6" s="1"/>
  <c r="AH72" i="6" s="1"/>
  <c r="AH168" i="6" s="1"/>
  <c r="AH29" i="6"/>
  <c r="AH221" i="6" s="1"/>
  <c r="AH78" i="6" s="1"/>
  <c r="AH174" i="6" s="1"/>
  <c r="AH24" i="6"/>
  <c r="AH216" i="6" s="1"/>
  <c r="AH30" i="6"/>
  <c r="AH222" i="6" s="1"/>
  <c r="AH32" i="6"/>
  <c r="AH224" i="6" s="1"/>
  <c r="AH22" i="6"/>
  <c r="AH214" i="6" s="1"/>
  <c r="AH26" i="6"/>
  <c r="AH218" i="6" s="1"/>
  <c r="AH25" i="6"/>
  <c r="AH217" i="6" s="1"/>
  <c r="AH74" i="6" s="1"/>
  <c r="AH170" i="6" s="1"/>
  <c r="AH4" i="6"/>
  <c r="AH14" i="6" s="1"/>
  <c r="AH21" i="6"/>
  <c r="AH213" i="6" s="1"/>
  <c r="AH70" i="6" s="1"/>
  <c r="AH166" i="6" s="1"/>
  <c r="AH27" i="6"/>
  <c r="AH219" i="6" s="1"/>
  <c r="AM46" i="1"/>
  <c r="AK45" i="2"/>
  <c r="AK44" i="4"/>
  <c r="Z77" i="7"/>
  <c r="Z157" i="7" s="1"/>
  <c r="AK38" i="11"/>
  <c r="AM272" i="5"/>
  <c r="AM214" i="5"/>
  <c r="AM256" i="5"/>
  <c r="AM213" i="5"/>
  <c r="AM219" i="5"/>
  <c r="AM217" i="5"/>
  <c r="AM216" i="5"/>
  <c r="AM215" i="5"/>
  <c r="AM304" i="5"/>
  <c r="AM320" i="5" s="1"/>
  <c r="AM212" i="5"/>
  <c r="AM223" i="5" s="1"/>
  <c r="AM218" i="5"/>
  <c r="AM222" i="5"/>
  <c r="AM221" i="5"/>
  <c r="AM220" i="5"/>
  <c r="AD161" i="11"/>
  <c r="AL55" i="1"/>
  <c r="AO63" i="1"/>
  <c r="U292" i="11"/>
  <c r="U308" i="11" s="1"/>
  <c r="U4" i="11"/>
  <c r="U35" i="11"/>
  <c r="Z292" i="11"/>
  <c r="Z308" i="11" s="1"/>
  <c r="Z4" i="11"/>
  <c r="Z35" i="11"/>
  <c r="AG166" i="9"/>
  <c r="AI160" i="9" s="1"/>
  <c r="AJ154" i="9"/>
  <c r="AL68" i="9"/>
  <c r="AL60" i="11"/>
  <c r="AJ73" i="1"/>
  <c r="AJ153" i="1" s="1"/>
  <c r="M18" i="11"/>
  <c r="M6" i="11"/>
  <c r="M13" i="11" s="1"/>
  <c r="AK45" i="6"/>
  <c r="AO38" i="4"/>
  <c r="Y3" i="8"/>
  <c r="Y6" i="8" s="1"/>
  <c r="Y6" i="7"/>
  <c r="Y14" i="7" s="1"/>
  <c r="Y7" i="7" s="1"/>
  <c r="Y12" i="7" s="1"/>
  <c r="AK44" i="7"/>
  <c r="Z3" i="7"/>
  <c r="Y14" i="8"/>
  <c r="Y87" i="7"/>
  <c r="AH275" i="4"/>
  <c r="AH323" i="4" s="1"/>
  <c r="AN45" i="10"/>
  <c r="Z80" i="7"/>
  <c r="Z160" i="7" s="1"/>
  <c r="X168" i="6"/>
  <c r="X177" i="6" s="1"/>
  <c r="X81" i="6"/>
  <c r="AI243" i="4"/>
  <c r="AI223" i="4"/>
  <c r="AK53" i="2"/>
  <c r="AM53" i="2" s="1"/>
  <c r="AN61" i="2"/>
  <c r="AP61" i="2" s="1"/>
  <c r="AO68" i="2"/>
  <c r="G69" i="5"/>
  <c r="F21" i="5"/>
  <c r="AL53" i="2"/>
  <c r="AM240" i="10"/>
  <c r="F69" i="6"/>
  <c r="E14" i="6"/>
  <c r="AL59" i="10"/>
  <c r="AE18" i="11"/>
  <c r="AE6" i="11"/>
  <c r="AE13" i="11" s="1"/>
  <c r="AN56" i="11"/>
  <c r="AH158" i="10"/>
  <c r="AH78" i="10" s="1"/>
  <c r="AH159" i="10"/>
  <c r="AH79" i="10" s="1"/>
  <c r="AH156" i="10"/>
  <c r="AH76" i="10" s="1"/>
  <c r="AH157" i="10"/>
  <c r="AH77" i="10" s="1"/>
  <c r="AI161" i="10"/>
  <c r="AQ63" i="1"/>
  <c r="AK61" i="6"/>
  <c r="AO47" i="5"/>
  <c r="X3" i="7"/>
  <c r="W14" i="8"/>
  <c r="W13" i="8" s="1"/>
  <c r="W7" i="8" s="1"/>
  <c r="W11" i="8" s="1"/>
  <c r="W14" i="7"/>
  <c r="W7" i="7" s="1"/>
  <c r="W12" i="7" s="1"/>
  <c r="AM49" i="2"/>
  <c r="AN49" i="2"/>
  <c r="AH32" i="11"/>
  <c r="AH80" i="11" s="1"/>
  <c r="AM41" i="11"/>
  <c r="AM39" i="5"/>
  <c r="AN39" i="5" s="1"/>
  <c r="U149" i="11"/>
  <c r="U161" i="11" s="1"/>
  <c r="U81" i="11"/>
  <c r="Z149" i="11"/>
  <c r="Z161" i="11" s="1"/>
  <c r="Z81" i="11"/>
  <c r="AK55" i="11"/>
  <c r="AK68" i="9"/>
  <c r="AM47" i="5"/>
  <c r="AP47" i="5" s="1"/>
  <c r="AN43" i="5"/>
  <c r="AL41" i="1"/>
  <c r="X11" i="2"/>
  <c r="J7" i="4"/>
  <c r="J11" i="4" s="1"/>
  <c r="J80" i="4" s="1"/>
  <c r="J15" i="4"/>
  <c r="AM58" i="10"/>
  <c r="F22" i="5"/>
  <c r="G70" i="5"/>
  <c r="G150" i="5" s="1"/>
  <c r="AK266" i="11"/>
  <c r="AK273" i="11"/>
  <c r="AK262" i="11"/>
  <c r="AK269" i="11"/>
  <c r="AK265" i="11"/>
  <c r="AK268" i="11"/>
  <c r="AK271" i="11"/>
  <c r="AK263" i="11"/>
  <c r="AK270" i="11"/>
  <c r="AK260" i="11"/>
  <c r="AK264" i="11"/>
  <c r="AK267" i="11"/>
  <c r="AK261" i="11"/>
  <c r="Z75" i="7"/>
  <c r="AJ48" i="11"/>
  <c r="AO234" i="6"/>
  <c r="C78" i="6"/>
  <c r="C174" i="6" s="1"/>
  <c r="AO67" i="2"/>
  <c r="AN67" i="2"/>
  <c r="Z83" i="7"/>
  <c r="Z163" i="7" s="1"/>
  <c r="P15" i="6"/>
  <c r="AD7" i="6"/>
  <c r="AD11" i="6" s="1"/>
  <c r="AD15" i="6"/>
  <c r="AN42" i="11"/>
  <c r="AO42" i="11" s="1"/>
  <c r="AM47" i="7"/>
  <c r="AM62" i="7"/>
  <c r="AN62" i="7"/>
  <c r="AI152" i="1"/>
  <c r="AI161" i="1" s="1"/>
  <c r="AI81" i="1"/>
  <c r="AA165" i="6"/>
  <c r="AA177" i="6" s="1"/>
  <c r="AA81" i="6"/>
  <c r="H165" i="6"/>
  <c r="H177" i="6" s="1"/>
  <c r="H81" i="6"/>
  <c r="AJ48" i="10"/>
  <c r="AJ76" i="1"/>
  <c r="AJ156" i="1" s="1"/>
  <c r="AO60" i="1"/>
  <c r="AP56" i="11"/>
  <c r="AR56" i="11" s="1"/>
  <c r="AM59" i="10"/>
  <c r="AJ212" i="11"/>
  <c r="AJ21" i="11" s="1"/>
  <c r="AJ216" i="11"/>
  <c r="AJ220" i="11"/>
  <c r="AJ215" i="11"/>
  <c r="AJ213" i="11"/>
  <c r="AJ222" i="11"/>
  <c r="AJ219" i="11"/>
  <c r="AJ218" i="11"/>
  <c r="AJ217" i="11"/>
  <c r="AJ26" i="11" s="1"/>
  <c r="AJ221" i="11"/>
  <c r="AJ214" i="11"/>
  <c r="AM61" i="11"/>
  <c r="AN61" i="11" s="1"/>
  <c r="AL240" i="10"/>
  <c r="Z82" i="2"/>
  <c r="Z159" i="2" s="1"/>
  <c r="AC81" i="11"/>
  <c r="AC149" i="11"/>
  <c r="AK78" i="1"/>
  <c r="AK158" i="1" s="1"/>
  <c r="AL67" i="9"/>
  <c r="AF33" i="11"/>
  <c r="AF69" i="11"/>
  <c r="AL45" i="1"/>
  <c r="W81" i="11"/>
  <c r="W149" i="11"/>
  <c r="W161" i="11" s="1"/>
  <c r="AN59" i="7"/>
  <c r="AL60" i="6"/>
  <c r="AM60" i="6" s="1"/>
  <c r="AK42" i="1"/>
  <c r="AK48" i="1" s="1"/>
  <c r="AK80" i="1" s="1"/>
  <c r="AK160" i="1" s="1"/>
  <c r="L7" i="4"/>
  <c r="L11" i="4" s="1"/>
  <c r="L80" i="4" s="1"/>
  <c r="L15" i="4"/>
  <c r="J15" i="6"/>
  <c r="AA36" i="7"/>
  <c r="AA180" i="7" s="1"/>
  <c r="AA37" i="7"/>
  <c r="AA181" i="7" s="1"/>
  <c r="AA27" i="7"/>
  <c r="AA171" i="7" s="1"/>
  <c r="AA34" i="7"/>
  <c r="AA178" i="7" s="1"/>
  <c r="AA31" i="7"/>
  <c r="AA175" i="7" s="1"/>
  <c r="AA32" i="7"/>
  <c r="AA176" i="7" s="1"/>
  <c r="AA33" i="7"/>
  <c r="AA177" i="7" s="1"/>
  <c r="AA82" i="7" s="1"/>
  <c r="AA162" i="7" s="1"/>
  <c r="AA28" i="7"/>
  <c r="AA172" i="7" s="1"/>
  <c r="AA30" i="7"/>
  <c r="AA174" i="7" s="1"/>
  <c r="AA79" i="7" s="1"/>
  <c r="AA159" i="7" s="1"/>
  <c r="AA38" i="7"/>
  <c r="AA182" i="7" s="1"/>
  <c r="AA35" i="7"/>
  <c r="AA179" i="7" s="1"/>
  <c r="AA84" i="7" s="1"/>
  <c r="AA164" i="7" s="1"/>
  <c r="AA29" i="7"/>
  <c r="AA173" i="7" s="1"/>
  <c r="AA78" i="7" s="1"/>
  <c r="AA158" i="7" s="1"/>
  <c r="AB38" i="2"/>
  <c r="AC4" i="2"/>
  <c r="AB4" i="3"/>
  <c r="AB14" i="2"/>
  <c r="AL47" i="6"/>
  <c r="H79" i="4"/>
  <c r="H159" i="4" s="1"/>
  <c r="H68" i="4"/>
  <c r="H148" i="4" s="1"/>
  <c r="H160" i="4" s="1"/>
  <c r="H71" i="4"/>
  <c r="H151" i="4" s="1"/>
  <c r="H74" i="4"/>
  <c r="H154" i="4" s="1"/>
  <c r="H77" i="4"/>
  <c r="H157" i="4" s="1"/>
  <c r="H69" i="4"/>
  <c r="H149" i="4" s="1"/>
  <c r="H75" i="4"/>
  <c r="H155" i="4" s="1"/>
  <c r="H78" i="4"/>
  <c r="H158" i="4" s="1"/>
  <c r="H72" i="4"/>
  <c r="H152" i="4" s="1"/>
  <c r="H70" i="4"/>
  <c r="H150" i="4" s="1"/>
  <c r="H73" i="4"/>
  <c r="H153" i="4" s="1"/>
  <c r="H76" i="4"/>
  <c r="H156" i="4" s="1"/>
  <c r="AL71" i="1"/>
  <c r="AL151" i="1" s="1"/>
  <c r="AL42" i="5"/>
  <c r="AM42" i="5" s="1"/>
  <c r="AK37" i="10"/>
  <c r="AB81" i="11"/>
  <c r="AB149" i="11"/>
  <c r="AB161" i="11" s="1"/>
  <c r="AO58" i="9"/>
  <c r="AP58" i="9" s="1"/>
  <c r="AK64" i="6"/>
  <c r="AB4" i="4"/>
  <c r="AB6" i="4" s="1"/>
  <c r="AB13" i="4" s="1"/>
  <c r="AB291" i="4"/>
  <c r="AB307" i="4" s="1"/>
  <c r="AL61" i="11"/>
  <c r="AO61" i="11" s="1"/>
  <c r="AF320" i="6"/>
  <c r="AF336" i="6" s="1"/>
  <c r="AF25" i="6"/>
  <c r="AF217" i="6" s="1"/>
  <c r="AF74" i="6" s="1"/>
  <c r="AF170" i="6" s="1"/>
  <c r="AF28" i="6"/>
  <c r="AF220" i="6" s="1"/>
  <c r="AF31" i="6"/>
  <c r="AF223" i="6" s="1"/>
  <c r="AF80" i="6" s="1"/>
  <c r="AF176" i="6" s="1"/>
  <c r="AF34" i="6"/>
  <c r="AF4" i="6"/>
  <c r="AF29" i="6"/>
  <c r="AF221" i="6" s="1"/>
  <c r="AF78" i="6" s="1"/>
  <c r="AF174" i="6" s="1"/>
  <c r="AF24" i="6"/>
  <c r="AF216" i="6" s="1"/>
  <c r="AF73" i="6" s="1"/>
  <c r="AF169" i="6" s="1"/>
  <c r="AF30" i="6"/>
  <c r="AF222" i="6" s="1"/>
  <c r="AF23" i="6"/>
  <c r="AF215" i="6" s="1"/>
  <c r="AF32" i="6"/>
  <c r="AF224" i="6" s="1"/>
  <c r="AF22" i="6"/>
  <c r="AF214" i="6" s="1"/>
  <c r="AF26" i="6"/>
  <c r="AF218" i="6" s="1"/>
  <c r="AF75" i="6" s="1"/>
  <c r="AF171" i="6" s="1"/>
  <c r="AF21" i="6"/>
  <c r="AF27" i="6"/>
  <c r="AF219" i="6" s="1"/>
  <c r="AG33" i="11"/>
  <c r="AG4" i="11" s="1"/>
  <c r="AG6" i="11" s="1"/>
  <c r="AG13" i="11" s="1"/>
  <c r="AG69" i="11"/>
  <c r="AH31" i="4"/>
  <c r="AH207" i="4" s="1"/>
  <c r="AH215" i="1"/>
  <c r="AH212" i="1"/>
  <c r="AH222" i="1"/>
  <c r="AH219" i="1"/>
  <c r="AH216" i="1"/>
  <c r="AH213" i="1"/>
  <c r="AH220" i="1"/>
  <c r="AH320" i="1"/>
  <c r="AH221" i="1"/>
  <c r="AH217" i="1"/>
  <c r="AH214" i="1"/>
  <c r="AH218" i="1"/>
  <c r="AH223" i="1"/>
  <c r="AI224" i="1"/>
  <c r="AL64" i="7"/>
  <c r="AM64" i="7" s="1"/>
  <c r="AO39" i="11"/>
  <c r="AA7" i="4"/>
  <c r="AA11" i="4" s="1"/>
  <c r="AA80" i="4" s="1"/>
  <c r="AA15" i="4"/>
  <c r="AM256" i="6"/>
  <c r="AL161" i="11"/>
  <c r="AN39" i="11"/>
  <c r="AK48" i="5"/>
  <c r="G76" i="5"/>
  <c r="G156" i="5" s="1"/>
  <c r="F28" i="5"/>
  <c r="G3" i="6"/>
  <c r="G6" i="6" s="1"/>
  <c r="G13" i="6" s="1"/>
  <c r="G7" i="6" s="1"/>
  <c r="G11" i="6" s="1"/>
  <c r="AM54" i="10"/>
  <c r="AI27" i="11"/>
  <c r="AL59" i="1"/>
  <c r="AL48" i="2"/>
  <c r="AN48" i="2" s="1"/>
  <c r="AL54" i="1"/>
  <c r="AM37" i="4"/>
  <c r="AK49" i="7"/>
  <c r="AL63" i="7"/>
  <c r="AO43" i="5"/>
  <c r="AP43" i="5" s="1"/>
  <c r="AJ75" i="1"/>
  <c r="AJ155" i="1" s="1"/>
  <c r="AL46" i="5"/>
  <c r="AK38" i="10"/>
  <c r="AM38" i="10" s="1"/>
  <c r="AJ149" i="1"/>
  <c r="AS63" i="11"/>
  <c r="AM50" i="2"/>
  <c r="K7" i="6"/>
  <c r="K11" i="6" s="1"/>
  <c r="K15" i="6"/>
  <c r="Z85" i="7"/>
  <c r="Z165" i="7" s="1"/>
  <c r="AJ224" i="1"/>
  <c r="C75" i="6"/>
  <c r="C171" i="6" s="1"/>
  <c r="AJ264" i="5"/>
  <c r="AJ267" i="5"/>
  <c r="Z74" i="2"/>
  <c r="AN64" i="9"/>
  <c r="AO61" i="7"/>
  <c r="AA37" i="2"/>
  <c r="AA26" i="2"/>
  <c r="AA167" i="2" s="1"/>
  <c r="AA30" i="2"/>
  <c r="AA171" i="2" s="1"/>
  <c r="AA79" i="2" s="1"/>
  <c r="AA156" i="2" s="1"/>
  <c r="AA27" i="2"/>
  <c r="AA168" i="2" s="1"/>
  <c r="AA76" i="2" s="1"/>
  <c r="AA153" i="2" s="1"/>
  <c r="AA34" i="2"/>
  <c r="AA175" i="2" s="1"/>
  <c r="AA83" i="2" s="1"/>
  <c r="AA160" i="2" s="1"/>
  <c r="AA33" i="2"/>
  <c r="AA174" i="2" s="1"/>
  <c r="AA32" i="2"/>
  <c r="AA173" i="2" s="1"/>
  <c r="AA81" i="2" s="1"/>
  <c r="AA158" i="2" s="1"/>
  <c r="AA31" i="2"/>
  <c r="AA172" i="2" s="1"/>
  <c r="AA36" i="2"/>
  <c r="AA177" i="2" s="1"/>
  <c r="AA29" i="2"/>
  <c r="AA170" i="2" s="1"/>
  <c r="AA35" i="2"/>
  <c r="AA176" i="2" s="1"/>
  <c r="AA28" i="2"/>
  <c r="AA169" i="2" s="1"/>
  <c r="AA77" i="2" s="1"/>
  <c r="AA154" i="2" s="1"/>
  <c r="R18" i="11"/>
  <c r="R6" i="11"/>
  <c r="R13" i="11" s="1"/>
  <c r="C14" i="6"/>
  <c r="D69" i="6"/>
  <c r="AP60" i="1"/>
  <c r="AJ77" i="1"/>
  <c r="AJ157" i="1" s="1"/>
  <c r="W292" i="11"/>
  <c r="W308" i="11" s="1"/>
  <c r="W4" i="11"/>
  <c r="W35" i="11"/>
  <c r="AO239" i="6"/>
  <c r="AP239" i="6" s="1"/>
  <c r="AN60" i="1"/>
  <c r="AM48" i="7"/>
  <c r="AJ78" i="1"/>
  <c r="AJ158" i="1" s="1"/>
  <c r="AL63" i="10"/>
  <c r="AL46" i="1"/>
  <c r="AN46" i="1" s="1"/>
  <c r="AL54" i="11"/>
  <c r="AH243" i="4"/>
  <c r="AH223" i="4"/>
  <c r="X6" i="4"/>
  <c r="X13" i="4" s="1"/>
  <c r="AK52" i="2"/>
  <c r="AN59" i="2"/>
  <c r="AN54" i="10"/>
  <c r="Q7" i="11"/>
  <c r="Q11" i="11" s="1"/>
  <c r="Q15" i="11"/>
  <c r="G165" i="6"/>
  <c r="G177" i="6" s="1"/>
  <c r="G81" i="6"/>
  <c r="AD18" i="11"/>
  <c r="AD6" i="11"/>
  <c r="AD13" i="11" s="1"/>
  <c r="AL41" i="10"/>
  <c r="AM48" i="2"/>
  <c r="AM49" i="7"/>
  <c r="V291" i="4"/>
  <c r="V307" i="4" s="1"/>
  <c r="V4" i="4"/>
  <c r="V6" i="4" s="1"/>
  <c r="V13" i="4" s="1"/>
  <c r="M291" i="4"/>
  <c r="M307" i="4" s="1"/>
  <c r="M4" i="4"/>
  <c r="M6" i="4" s="1"/>
  <c r="M13" i="4" s="1"/>
  <c r="W291" i="4"/>
  <c r="W307" i="4" s="1"/>
  <c r="W4" i="4"/>
  <c r="W6" i="4" s="1"/>
  <c r="W13" i="4" s="1"/>
  <c r="AP38" i="4"/>
  <c r="AL38" i="10"/>
  <c r="AJ64" i="10"/>
  <c r="AM55" i="6"/>
  <c r="N18" i="11"/>
  <c r="N6" i="11"/>
  <c r="N13" i="11" s="1"/>
  <c r="S18" i="11"/>
  <c r="S6" i="11"/>
  <c r="S13" i="11" s="1"/>
  <c r="AN50" i="2"/>
  <c r="E75" i="6"/>
  <c r="E171" i="6" s="1"/>
  <c r="AK47" i="10"/>
  <c r="AM60" i="2"/>
  <c r="AL43" i="6"/>
  <c r="G80" i="5"/>
  <c r="G160" i="5" s="1"/>
  <c r="F32" i="5"/>
  <c r="R15" i="6"/>
  <c r="AK219" i="4"/>
  <c r="AK251" i="4" s="1"/>
  <c r="AK211" i="4"/>
  <c r="AK311" i="4"/>
  <c r="AK220" i="4"/>
  <c r="AK252" i="4" s="1"/>
  <c r="AK222" i="4"/>
  <c r="AK254" i="4" s="1"/>
  <c r="AK214" i="4"/>
  <c r="AK246" i="4" s="1"/>
  <c r="AK221" i="4"/>
  <c r="AK253" i="4" s="1"/>
  <c r="AK213" i="4"/>
  <c r="AK245" i="4" s="1"/>
  <c r="AK217" i="4"/>
  <c r="AK249" i="4" s="1"/>
  <c r="AK212" i="4"/>
  <c r="AK244" i="4" s="1"/>
  <c r="AK215" i="4"/>
  <c r="AK247" i="4" s="1"/>
  <c r="AK218" i="4"/>
  <c r="AK250" i="4" s="1"/>
  <c r="AK216" i="4"/>
  <c r="AK248" i="4" s="1"/>
  <c r="AN46" i="11"/>
  <c r="AN37" i="4"/>
  <c r="AK43" i="4"/>
  <c r="AM51" i="7"/>
  <c r="G78" i="5"/>
  <c r="G158" i="5" s="1"/>
  <c r="F30" i="5"/>
  <c r="AL43" i="7"/>
  <c r="AM63" i="7"/>
  <c r="AM64" i="9"/>
  <c r="AM53" i="7"/>
  <c r="AN53" i="7" s="1"/>
  <c r="AL60" i="7"/>
  <c r="AM60" i="7" s="1"/>
  <c r="AI31" i="11"/>
  <c r="AO56" i="6"/>
  <c r="AH161" i="5"/>
  <c r="AI149" i="5" s="1"/>
  <c r="AO54" i="7"/>
  <c r="AO327" i="4"/>
  <c r="T292" i="11"/>
  <c r="T308" i="11" s="1"/>
  <c r="T4" i="11"/>
  <c r="T35" i="11"/>
  <c r="AL51" i="7"/>
  <c r="AA3" i="3"/>
  <c r="AA6" i="3" s="1"/>
  <c r="AA6" i="2"/>
  <c r="AA13" i="2" s="1"/>
  <c r="AA7" i="2" s="1"/>
  <c r="AL47" i="11"/>
  <c r="AG20" i="4"/>
  <c r="AG255" i="4"/>
  <c r="Q291" i="4"/>
  <c r="Q307" i="4" s="1"/>
  <c r="Q4" i="4"/>
  <c r="Q6" i="4" s="1"/>
  <c r="Q13" i="4" s="1"/>
  <c r="AL53" i="6"/>
  <c r="AO40" i="5"/>
  <c r="AR39" i="6"/>
  <c r="N291" i="4"/>
  <c r="N307" i="4" s="1"/>
  <c r="N4" i="4"/>
  <c r="N6" i="4" s="1"/>
  <c r="N13" i="4" s="1"/>
  <c r="AN36" i="4"/>
  <c r="AN57" i="6"/>
  <c r="AK64" i="1"/>
  <c r="Z75" i="2"/>
  <c r="Z152" i="2" s="1"/>
  <c r="AM53" i="1"/>
  <c r="AK42" i="2"/>
  <c r="AC292" i="11"/>
  <c r="AC308" i="11" s="1"/>
  <c r="AC35" i="11"/>
  <c r="AC4" i="11"/>
  <c r="AK67" i="9"/>
  <c r="AM67" i="9" s="1"/>
  <c r="AN47" i="2"/>
  <c r="F75" i="5"/>
  <c r="F155" i="5" s="1"/>
  <c r="E27" i="5"/>
  <c r="AO56" i="11"/>
  <c r="AP63" i="1"/>
  <c r="AR63" i="1" s="1"/>
  <c r="X155" i="7"/>
  <c r="X167" i="7" s="1"/>
  <c r="X87" i="7"/>
  <c r="Y167" i="7"/>
  <c r="Y168" i="7" s="1"/>
  <c r="AK75" i="1"/>
  <c r="AK155" i="1" s="1"/>
  <c r="AH33" i="11"/>
  <c r="AH4" i="11" s="1"/>
  <c r="AH6" i="11" s="1"/>
  <c r="AH13" i="11" s="1"/>
  <c r="AH69" i="11"/>
  <c r="AH81" i="11" s="1"/>
  <c r="F7" i="4"/>
  <c r="F11" i="4" s="1"/>
  <c r="F80" i="4" s="1"/>
  <c r="F15" i="4"/>
  <c r="AC165" i="6"/>
  <c r="AC177" i="6" s="1"/>
  <c r="AC81" i="6"/>
  <c r="AN44" i="11"/>
  <c r="AO44" i="11"/>
  <c r="T15" i="6"/>
  <c r="G77" i="5"/>
  <c r="G157" i="5" s="1"/>
  <c r="F29" i="5"/>
  <c r="AO57" i="6"/>
  <c r="C74" i="6"/>
  <c r="C170" i="6" s="1"/>
  <c r="AK72" i="1"/>
  <c r="AK152" i="1" s="1"/>
  <c r="AL54" i="6"/>
  <c r="AL42" i="10"/>
  <c r="AM42" i="10" s="1"/>
  <c r="H81" i="5"/>
  <c r="H149" i="5"/>
  <c r="H161" i="5" s="1"/>
  <c r="AM60" i="10"/>
  <c r="E80" i="6"/>
  <c r="E176" i="6" s="1"/>
  <c r="AJ69" i="9"/>
  <c r="AA15" i="6"/>
  <c r="AB3" i="6"/>
  <c r="AB6" i="6" s="1"/>
  <c r="AB13" i="6" s="1"/>
  <c r="AJ74" i="1"/>
  <c r="AJ154" i="1" s="1"/>
  <c r="AN217" i="5"/>
  <c r="AN256" i="5"/>
  <c r="AN216" i="5"/>
  <c r="AN222" i="5"/>
  <c r="AN215" i="5"/>
  <c r="AN304" i="5"/>
  <c r="AN320" i="5" s="1"/>
  <c r="AN214" i="5"/>
  <c r="AN213" i="5"/>
  <c r="AN223" i="5" s="1"/>
  <c r="AN212" i="5"/>
  <c r="AN218" i="5"/>
  <c r="AN219" i="5"/>
  <c r="AN221" i="5"/>
  <c r="AN272" i="5"/>
  <c r="AN220" i="5"/>
  <c r="Z76" i="7"/>
  <c r="Z156" i="7" s="1"/>
  <c r="AM59" i="1"/>
  <c r="S15" i="6"/>
  <c r="AJ70" i="7"/>
  <c r="AP62" i="9"/>
  <c r="AQ62" i="9" s="1"/>
  <c r="AD161" i="5"/>
  <c r="AJ311" i="4"/>
  <c r="AJ214" i="4"/>
  <c r="AJ246" i="4" s="1"/>
  <c r="AJ219" i="4"/>
  <c r="AJ251" i="4" s="1"/>
  <c r="AJ211" i="4"/>
  <c r="AJ218" i="4"/>
  <c r="AJ250" i="4" s="1"/>
  <c r="AJ216" i="4"/>
  <c r="AJ248" i="4" s="1"/>
  <c r="AJ222" i="4"/>
  <c r="AJ254" i="4" s="1"/>
  <c r="AJ221" i="4"/>
  <c r="AJ253" i="4" s="1"/>
  <c r="AJ213" i="4"/>
  <c r="AJ245" i="4" s="1"/>
  <c r="AJ220" i="4"/>
  <c r="AJ252" i="4" s="1"/>
  <c r="AJ217" i="4"/>
  <c r="AJ249" i="4" s="1"/>
  <c r="AJ212" i="4"/>
  <c r="AJ244" i="4" s="1"/>
  <c r="AJ215" i="4"/>
  <c r="AJ247" i="4" s="1"/>
  <c r="AN46" i="6"/>
  <c r="G74" i="5"/>
  <c r="G154" i="5" s="1"/>
  <c r="F26" i="5"/>
  <c r="Z9" i="2"/>
  <c r="Z84" i="2"/>
  <c r="Z161" i="2" s="1"/>
  <c r="AL43" i="1"/>
  <c r="AM38" i="1"/>
  <c r="Y292" i="11"/>
  <c r="Y308" i="11" s="1"/>
  <c r="Y4" i="11"/>
  <c r="Y35" i="11"/>
  <c r="AK69" i="1"/>
  <c r="AJ270" i="11"/>
  <c r="AJ266" i="11"/>
  <c r="AJ273" i="11"/>
  <c r="AJ262" i="11"/>
  <c r="AJ269" i="11"/>
  <c r="AJ265" i="11"/>
  <c r="AJ263" i="11"/>
  <c r="AJ268" i="11"/>
  <c r="AJ271" i="11"/>
  <c r="AJ260" i="11"/>
  <c r="AJ264" i="11"/>
  <c r="AJ267" i="11"/>
  <c r="AJ261" i="11"/>
  <c r="AT63" i="11"/>
  <c r="AN38" i="5"/>
  <c r="AL47" i="10"/>
  <c r="AP61" i="10"/>
  <c r="C76" i="6"/>
  <c r="C172" i="6" s="1"/>
  <c r="E74" i="6"/>
  <c r="E170" i="6" s="1"/>
  <c r="Z13" i="3"/>
  <c r="Z7" i="3" s="1"/>
  <c r="AM69" i="7"/>
  <c r="O18" i="11"/>
  <c r="O6" i="11"/>
  <c r="O13" i="11" s="1"/>
  <c r="Y4" i="4"/>
  <c r="Y6" i="4" s="1"/>
  <c r="Y13" i="4" s="1"/>
  <c r="Y291" i="4"/>
  <c r="Y307" i="4" s="1"/>
  <c r="G15" i="6"/>
  <c r="H3" i="6"/>
  <c r="H6" i="6" s="1"/>
  <c r="H13" i="6" s="1"/>
  <c r="AK76" i="1"/>
  <c r="AK156" i="1" s="1"/>
  <c r="AD177" i="6"/>
  <c r="R291" i="4"/>
  <c r="R307" i="4" s="1"/>
  <c r="R4" i="4"/>
  <c r="R6" i="4" s="1"/>
  <c r="R13" i="4" s="1"/>
  <c r="AM66" i="2"/>
  <c r="AQ56" i="11"/>
  <c r="AK44" i="6"/>
  <c r="AK41" i="5"/>
  <c r="AF7" i="4"/>
  <c r="AF11" i="4" s="1"/>
  <c r="AF80" i="4" s="1"/>
  <c r="AF15" i="4"/>
  <c r="AH22" i="4"/>
  <c r="AH198" i="4" s="1"/>
  <c r="AL44" i="1"/>
  <c r="AK58" i="6"/>
  <c r="AK57" i="11"/>
  <c r="D7" i="4"/>
  <c r="D11" i="4" s="1"/>
  <c r="D80" i="4" s="1"/>
  <c r="D15" i="4"/>
  <c r="AK73" i="1"/>
  <c r="AK153" i="1" s="1"/>
  <c r="AR38" i="4"/>
  <c r="AO240" i="5"/>
  <c r="AB4" i="8"/>
  <c r="AB39" i="7"/>
  <c r="AC4" i="7"/>
  <c r="AB184" i="2"/>
  <c r="AB192" i="2" s="1"/>
  <c r="AB193" i="2" s="1"/>
  <c r="AB185" i="2" s="1"/>
  <c r="AJ48" i="1"/>
  <c r="AI26" i="11"/>
  <c r="X163" i="2"/>
  <c r="AL67" i="7"/>
  <c r="AL46" i="4"/>
  <c r="AM46" i="4" s="1"/>
  <c r="AM67" i="7"/>
  <c r="AI24" i="11"/>
  <c r="AI33" i="11" s="1"/>
  <c r="AI4" i="11" s="1"/>
  <c r="AI6" i="11" s="1"/>
  <c r="AO40" i="11"/>
  <c r="AM61" i="9"/>
  <c r="AK39" i="10"/>
  <c r="AN53" i="11"/>
  <c r="AH270" i="4"/>
  <c r="AH263" i="4"/>
  <c r="AH24" i="4" s="1"/>
  <c r="AH200" i="4" s="1"/>
  <c r="AH268" i="4"/>
  <c r="AH259" i="4"/>
  <c r="AH269" i="4"/>
  <c r="AH30" i="4" s="1"/>
  <c r="AH206" i="4" s="1"/>
  <c r="AH265" i="4"/>
  <c r="AH26" i="4" s="1"/>
  <c r="AH202" i="4" s="1"/>
  <c r="AH267" i="4"/>
  <c r="AH260" i="4"/>
  <c r="AH21" i="4" s="1"/>
  <c r="AH197" i="4" s="1"/>
  <c r="AH264" i="4"/>
  <c r="AH25" i="4" s="1"/>
  <c r="AH201" i="4" s="1"/>
  <c r="AH262" i="4"/>
  <c r="AH23" i="4" s="1"/>
  <c r="AH199" i="4" s="1"/>
  <c r="AH261" i="4"/>
  <c r="AH266" i="4"/>
  <c r="Y81" i="11"/>
  <c r="Y149" i="11"/>
  <c r="Y161" i="11" s="1"/>
  <c r="X292" i="11"/>
  <c r="X308" i="11" s="1"/>
  <c r="X4" i="11"/>
  <c r="X35" i="11"/>
  <c r="AL37" i="1"/>
  <c r="AE291" i="4"/>
  <c r="AE307" i="4" s="1"/>
  <c r="AE4" i="4"/>
  <c r="AE6" i="4" s="1"/>
  <c r="AE13" i="4" s="1"/>
  <c r="AI319" i="4"/>
  <c r="AN66" i="9"/>
  <c r="AO38" i="5"/>
  <c r="Y171" i="6"/>
  <c r="Y177" i="6" s="1"/>
  <c r="Y81" i="6"/>
  <c r="AJ47" i="4"/>
  <c r="AK39" i="4"/>
  <c r="AG271" i="4"/>
  <c r="AK57" i="10"/>
  <c r="AM57" i="10" s="1"/>
  <c r="E76" i="6"/>
  <c r="E172" i="6" s="1"/>
  <c r="O7" i="4"/>
  <c r="O11" i="4" s="1"/>
  <c r="O80" i="4" s="1"/>
  <c r="O15" i="4"/>
  <c r="AM62" i="2"/>
  <c r="AL240" i="6"/>
  <c r="AL242" i="6" s="1"/>
  <c r="AD15" i="4"/>
  <c r="AD7" i="4"/>
  <c r="AD11" i="4" s="1"/>
  <c r="AD80" i="4" s="1"/>
  <c r="AK69" i="9"/>
  <c r="AJ79" i="1"/>
  <c r="AJ159" i="1" s="1"/>
  <c r="AK57" i="1"/>
  <c r="AN241" i="6"/>
  <c r="AK70" i="1"/>
  <c r="AK150" i="1" s="1"/>
  <c r="AK43" i="10"/>
  <c r="AZ167" i="7"/>
  <c r="AK65" i="7"/>
  <c r="AI159" i="9"/>
  <c r="AI161" i="9"/>
  <c r="AI158" i="9"/>
  <c r="AI163" i="9"/>
  <c r="AI164" i="9"/>
  <c r="AI162" i="9"/>
  <c r="AO65" i="2"/>
  <c r="AL44" i="2"/>
  <c r="AN39" i="1"/>
  <c r="AO50" i="7"/>
  <c r="W7" i="6"/>
  <c r="W11" i="6" s="1"/>
  <c r="W15" i="6"/>
  <c r="AM50" i="7"/>
  <c r="AM60" i="1"/>
  <c r="AQ60" i="1" s="1"/>
  <c r="AK45" i="4"/>
  <c r="Z81" i="7"/>
  <c r="Z161" i="7" s="1"/>
  <c r="K4" i="4"/>
  <c r="K6" i="4" s="1"/>
  <c r="K13" i="4" s="1"/>
  <c r="K291" i="4"/>
  <c r="K307" i="4" s="1"/>
  <c r="AN56" i="10"/>
  <c r="AM55" i="1"/>
  <c r="AM61" i="1"/>
  <c r="AL63" i="9"/>
  <c r="C79" i="6"/>
  <c r="C175" i="6" s="1"/>
  <c r="AL272" i="5"/>
  <c r="AL220" i="5"/>
  <c r="AL256" i="5"/>
  <c r="AL288" i="5" s="1"/>
  <c r="AL216" i="5"/>
  <c r="AL217" i="5"/>
  <c r="AL215" i="5"/>
  <c r="AL304" i="5"/>
  <c r="AL320" i="5" s="1"/>
  <c r="AL214" i="5"/>
  <c r="AL213" i="5"/>
  <c r="AL223" i="5" s="1"/>
  <c r="AL218" i="5"/>
  <c r="AL222" i="5"/>
  <c r="AL212" i="5"/>
  <c r="AL219" i="5"/>
  <c r="AL221" i="5"/>
  <c r="AK240" i="6"/>
  <c r="AK242" i="6" s="1"/>
  <c r="T149" i="11"/>
  <c r="T161" i="11" s="1"/>
  <c r="T81" i="11"/>
  <c r="G71" i="5"/>
  <c r="G151" i="5" s="1"/>
  <c r="F23" i="5"/>
  <c r="X86" i="2"/>
  <c r="F79" i="5"/>
  <c r="F159" i="5" s="1"/>
  <c r="E31" i="5"/>
  <c r="AN38" i="6"/>
  <c r="AA292" i="11"/>
  <c r="AA308" i="11" s="1"/>
  <c r="AA35" i="11"/>
  <c r="AA4" i="11"/>
  <c r="AK58" i="11"/>
  <c r="Z78" i="2"/>
  <c r="Z155" i="2" s="1"/>
  <c r="V18" i="11"/>
  <c r="V6" i="11"/>
  <c r="V13" i="11" s="1"/>
  <c r="AN40" i="11"/>
  <c r="AM65" i="9"/>
  <c r="AA81" i="11"/>
  <c r="AA149" i="11"/>
  <c r="AA161" i="11" s="1"/>
  <c r="AI261" i="5"/>
  <c r="AJ261" i="5" s="1"/>
  <c r="AI264" i="5"/>
  <c r="AK264" i="5" s="1"/>
  <c r="AI267" i="5"/>
  <c r="AK267" i="5" s="1"/>
  <c r="AI270" i="5"/>
  <c r="AJ270" i="5" s="1"/>
  <c r="AI260" i="5"/>
  <c r="AJ260" i="5" s="1"/>
  <c r="AI263" i="5"/>
  <c r="AJ263" i="5" s="1"/>
  <c r="AI266" i="5"/>
  <c r="AJ266" i="5" s="1"/>
  <c r="AI271" i="5"/>
  <c r="AJ271" i="5" s="1"/>
  <c r="AI268" i="5"/>
  <c r="AJ268" i="5" s="1"/>
  <c r="AI269" i="5"/>
  <c r="AJ269" i="5" s="1"/>
  <c r="AI262" i="5"/>
  <c r="AJ262" i="5" s="1"/>
  <c r="AI265" i="5"/>
  <c r="AJ265" i="5" s="1"/>
  <c r="AK265" i="5" s="1"/>
  <c r="AK47" i="1"/>
  <c r="AM55" i="10"/>
  <c r="U4" i="4"/>
  <c r="U6" i="4" s="1"/>
  <c r="U13" i="4" s="1"/>
  <c r="U291" i="4"/>
  <c r="U307" i="4" s="1"/>
  <c r="AN46" i="2"/>
  <c r="Z85" i="2"/>
  <c r="Z162" i="2" s="1"/>
  <c r="E69" i="6"/>
  <c r="AM44" i="5"/>
  <c r="AL59" i="9"/>
  <c r="W75" i="7"/>
  <c r="AM223" i="10"/>
  <c r="AM214" i="10"/>
  <c r="AM217" i="10"/>
  <c r="AM222" i="10"/>
  <c r="AM215" i="10"/>
  <c r="AM213" i="10"/>
  <c r="AM212" i="10"/>
  <c r="AM221" i="10"/>
  <c r="AM219" i="10"/>
  <c r="AM216" i="10"/>
  <c r="AM220" i="10"/>
  <c r="AM218" i="10"/>
  <c r="AN224" i="10"/>
  <c r="AK40" i="4"/>
  <c r="AL40" i="4" s="1"/>
  <c r="AK46" i="7"/>
  <c r="X81" i="11"/>
  <c r="X149" i="11"/>
  <c r="X161" i="11" s="1"/>
  <c r="AH166" i="9"/>
  <c r="I7" i="4"/>
  <c r="I11" i="4" s="1"/>
  <c r="I80" i="4" s="1"/>
  <c r="I15" i="4"/>
  <c r="AP38" i="5"/>
  <c r="AK43" i="11"/>
  <c r="C71" i="6"/>
  <c r="C167" i="6" s="1"/>
  <c r="AO36" i="4"/>
  <c r="AK42" i="4"/>
  <c r="AL57" i="10"/>
  <c r="AL64" i="10" s="1"/>
  <c r="AL63" i="6"/>
  <c r="AK62" i="6"/>
  <c r="AK59" i="6"/>
  <c r="AB165" i="6"/>
  <c r="AB177" i="6" s="1"/>
  <c r="AB81" i="6"/>
  <c r="AM64" i="2"/>
  <c r="AL45" i="5"/>
  <c r="AM45" i="5" s="1"/>
  <c r="AH27" i="4"/>
  <c r="AH203" i="4" s="1"/>
  <c r="AN56" i="1"/>
  <c r="AC4" i="4"/>
  <c r="AC6" i="4" s="1"/>
  <c r="AC13" i="4" s="1"/>
  <c r="AC291" i="4"/>
  <c r="AC307" i="4" s="1"/>
  <c r="AM47" i="6"/>
  <c r="AN47" i="6" s="1"/>
  <c r="AL256" i="6"/>
  <c r="AM45" i="7"/>
  <c r="C80" i="6"/>
  <c r="C176" i="6" s="1"/>
  <c r="AU63" i="11"/>
  <c r="AB292" i="11"/>
  <c r="AB308" i="11" s="1"/>
  <c r="AB35" i="11"/>
  <c r="AB4" i="11"/>
  <c r="AK44" i="2"/>
  <c r="AM40" i="1"/>
  <c r="AK71" i="1"/>
  <c r="AK151" i="1" s="1"/>
  <c r="AK240" i="10"/>
  <c r="AK45" i="11"/>
  <c r="AA75" i="7"/>
  <c r="Z15" i="7"/>
  <c r="AJ64" i="1"/>
  <c r="AI223" i="11"/>
  <c r="AI32" i="11" s="1"/>
  <c r="X11" i="3"/>
  <c r="Z7" i="4"/>
  <c r="Z11" i="4" s="1"/>
  <c r="Z80" i="4" s="1"/>
  <c r="Z15" i="4"/>
  <c r="T291" i="4"/>
  <c r="T307" i="4" s="1"/>
  <c r="T4" i="4"/>
  <c r="T6" i="4" s="1"/>
  <c r="T13" i="4" s="1"/>
  <c r="AM44" i="10"/>
  <c r="AI23" i="11"/>
  <c r="G7" i="4"/>
  <c r="G11" i="4" s="1"/>
  <c r="G80" i="4" s="1"/>
  <c r="G15" i="4"/>
  <c r="AM46" i="5"/>
  <c r="E77" i="6"/>
  <c r="E173" i="6" s="1"/>
  <c r="AL224" i="11"/>
  <c r="AI29" i="11"/>
  <c r="AM63" i="2"/>
  <c r="AN62" i="10"/>
  <c r="K18" i="11"/>
  <c r="K6" i="11"/>
  <c r="K13" i="11" s="1"/>
  <c r="AJ72" i="1"/>
  <c r="AJ152" i="1" s="1"/>
  <c r="AG288" i="6"/>
  <c r="AG304" i="6"/>
  <c r="AH304" i="6" s="1"/>
  <c r="AL60" i="10"/>
  <c r="Z80" i="2"/>
  <c r="Z157" i="2" s="1"/>
  <c r="C213" i="6"/>
  <c r="C70" i="6" s="1"/>
  <c r="C166" i="6" s="1"/>
  <c r="C69" i="6"/>
  <c r="AM59" i="9"/>
  <c r="P18" i="11"/>
  <c r="P6" i="11"/>
  <c r="P13" i="11" s="1"/>
  <c r="AO59" i="7"/>
  <c r="AL38" i="1"/>
  <c r="AA14" i="3"/>
  <c r="AA178" i="2"/>
  <c r="AB3" i="2"/>
  <c r="L18" i="11"/>
  <c r="L6" i="11"/>
  <c r="L13" i="11" s="1"/>
  <c r="AK40" i="6"/>
  <c r="AK42" i="6"/>
  <c r="F73" i="5"/>
  <c r="F153" i="5" s="1"/>
  <c r="E25" i="5"/>
  <c r="AK59" i="11"/>
  <c r="AH28" i="4"/>
  <c r="AH204" i="4" s="1"/>
  <c r="AN41" i="6"/>
  <c r="G72" i="5"/>
  <c r="G152" i="5" s="1"/>
  <c r="F24" i="5"/>
  <c r="AM40" i="10"/>
  <c r="AN40" i="10" s="1"/>
  <c r="P291" i="4"/>
  <c r="P307" i="4" s="1"/>
  <c r="P4" i="4"/>
  <c r="P6" i="4" s="1"/>
  <c r="P13" i="4" s="1"/>
  <c r="E71" i="6"/>
  <c r="E167" i="6" s="1"/>
  <c r="AL69" i="2"/>
  <c r="AM58" i="2"/>
  <c r="AM62" i="1"/>
  <c r="AL59" i="6"/>
  <c r="AM59" i="6" s="1"/>
  <c r="AQ61" i="10"/>
  <c r="AO61" i="2"/>
  <c r="AO46" i="1" l="1"/>
  <c r="AN63" i="10"/>
  <c r="AR37" i="11"/>
  <c r="AQ47" i="5"/>
  <c r="AN60" i="7"/>
  <c r="AO40" i="10"/>
  <c r="AP40" i="10" s="1"/>
  <c r="AN43" i="1"/>
  <c r="AQ58" i="9"/>
  <c r="AP42" i="11"/>
  <c r="AI80" i="9"/>
  <c r="AJ160" i="9"/>
  <c r="AO65" i="9"/>
  <c r="AI69" i="5"/>
  <c r="AJ149" i="5"/>
  <c r="AK149" i="5"/>
  <c r="AP241" i="6"/>
  <c r="AQ239" i="6"/>
  <c r="AQ56" i="10"/>
  <c r="AQ61" i="2"/>
  <c r="AR61" i="2"/>
  <c r="AN37" i="1"/>
  <c r="AQ54" i="10"/>
  <c r="AN53" i="2"/>
  <c r="AN67" i="9"/>
  <c r="AO67" i="9"/>
  <c r="AM69" i="9"/>
  <c r="AO59" i="6"/>
  <c r="AP40" i="1"/>
  <c r="AQ40" i="1" s="1"/>
  <c r="AO66" i="2"/>
  <c r="AN38" i="10"/>
  <c r="AO39" i="5"/>
  <c r="AP39" i="5"/>
  <c r="K7" i="11"/>
  <c r="K11" i="11" s="1"/>
  <c r="K15" i="11"/>
  <c r="AO224" i="5"/>
  <c r="AP240" i="5"/>
  <c r="AP224" i="5" s="1"/>
  <c r="AQ240" i="5"/>
  <c r="AN273" i="11"/>
  <c r="AN262" i="11"/>
  <c r="AN269" i="11"/>
  <c r="AN265" i="11"/>
  <c r="AN261" i="11"/>
  <c r="AN268" i="11"/>
  <c r="AN271" i="11"/>
  <c r="AN270" i="11"/>
  <c r="AN267" i="11"/>
  <c r="AN266" i="11"/>
  <c r="AN260" i="11"/>
  <c r="AN264" i="11"/>
  <c r="AN263" i="11"/>
  <c r="Y18" i="11"/>
  <c r="Y6" i="11"/>
  <c r="Y13" i="11" s="1"/>
  <c r="AO37" i="11"/>
  <c r="AA73" i="4"/>
  <c r="AA153" i="4" s="1"/>
  <c r="AA76" i="4"/>
  <c r="AA156" i="4" s="1"/>
  <c r="AA79" i="4"/>
  <c r="AA159" i="4" s="1"/>
  <c r="AA68" i="4"/>
  <c r="AA148" i="4" s="1"/>
  <c r="AA71" i="4"/>
  <c r="AA151" i="4" s="1"/>
  <c r="AA74" i="4"/>
  <c r="AA154" i="4" s="1"/>
  <c r="AA77" i="4"/>
  <c r="AA157" i="4" s="1"/>
  <c r="AA75" i="4"/>
  <c r="AA155" i="4" s="1"/>
  <c r="AA72" i="4"/>
  <c r="AA152" i="4" s="1"/>
  <c r="AA70" i="4"/>
  <c r="AA150" i="4" s="1"/>
  <c r="AA78" i="4"/>
  <c r="AA158" i="4" s="1"/>
  <c r="AA69" i="4"/>
  <c r="AA149" i="4" s="1"/>
  <c r="F70" i="5"/>
  <c r="F150" i="5" s="1"/>
  <c r="E22" i="5"/>
  <c r="AL61" i="6"/>
  <c r="P7" i="11"/>
  <c r="P11" i="11" s="1"/>
  <c r="P15" i="11"/>
  <c r="AN63" i="6"/>
  <c r="AI84" i="9"/>
  <c r="AJ164" i="9"/>
  <c r="AK164" i="9"/>
  <c r="AA75" i="2"/>
  <c r="AA152" i="2" s="1"/>
  <c r="L74" i="4"/>
  <c r="L154" i="4" s="1"/>
  <c r="L77" i="4"/>
  <c r="L157" i="4" s="1"/>
  <c r="L69" i="4"/>
  <c r="L149" i="4" s="1"/>
  <c r="L72" i="4"/>
  <c r="L152" i="4" s="1"/>
  <c r="L75" i="4"/>
  <c r="L155" i="4" s="1"/>
  <c r="L71" i="4"/>
  <c r="L151" i="4" s="1"/>
  <c r="L76" i="4"/>
  <c r="L156" i="4" s="1"/>
  <c r="L73" i="4"/>
  <c r="L153" i="4" s="1"/>
  <c r="L79" i="4"/>
  <c r="L159" i="4" s="1"/>
  <c r="L78" i="4"/>
  <c r="L158" i="4" s="1"/>
  <c r="L68" i="4"/>
  <c r="L148" i="4" s="1"/>
  <c r="L160" i="4" s="1"/>
  <c r="L70" i="4"/>
  <c r="L150" i="4" s="1"/>
  <c r="AL44" i="6"/>
  <c r="AM44" i="6"/>
  <c r="AN44" i="6"/>
  <c r="T18" i="11"/>
  <c r="T6" i="11"/>
  <c r="T13" i="11" s="1"/>
  <c r="AI268" i="4"/>
  <c r="AI29" i="4" s="1"/>
  <c r="AI261" i="4"/>
  <c r="AI22" i="4" s="1"/>
  <c r="AI259" i="4"/>
  <c r="AI271" i="4" s="1"/>
  <c r="AI264" i="4"/>
  <c r="AI25" i="4" s="1"/>
  <c r="AI263" i="4"/>
  <c r="AI24" i="4" s="1"/>
  <c r="AI270" i="4"/>
  <c r="AI31" i="4" s="1"/>
  <c r="AI267" i="4"/>
  <c r="AI28" i="4" s="1"/>
  <c r="AI260" i="4"/>
  <c r="AI21" i="4" s="1"/>
  <c r="AI269" i="4"/>
  <c r="AI30" i="4" s="1"/>
  <c r="AI262" i="4"/>
  <c r="AI23" i="4" s="1"/>
  <c r="AI266" i="4"/>
  <c r="AI27" i="4" s="1"/>
  <c r="AI265" i="4"/>
  <c r="AI26" i="4" s="1"/>
  <c r="Z14" i="8"/>
  <c r="AA3" i="7"/>
  <c r="AL58" i="11"/>
  <c r="AM58" i="11" s="1"/>
  <c r="O7" i="11"/>
  <c r="O11" i="11" s="1"/>
  <c r="O15" i="11"/>
  <c r="F76" i="4"/>
  <c r="F156" i="4" s="1"/>
  <c r="F79" i="4"/>
  <c r="F159" i="4" s="1"/>
  <c r="F68" i="4"/>
  <c r="F148" i="4" s="1"/>
  <c r="F160" i="4" s="1"/>
  <c r="F71" i="4"/>
  <c r="F151" i="4" s="1"/>
  <c r="F74" i="4"/>
  <c r="F154" i="4" s="1"/>
  <c r="F77" i="4"/>
  <c r="F157" i="4" s="1"/>
  <c r="F69" i="4"/>
  <c r="F149" i="4" s="1"/>
  <c r="F75" i="4"/>
  <c r="F155" i="4" s="1"/>
  <c r="F78" i="4"/>
  <c r="F158" i="4" s="1"/>
  <c r="F72" i="4"/>
  <c r="F152" i="4" s="1"/>
  <c r="F70" i="4"/>
  <c r="F150" i="4" s="1"/>
  <c r="F73" i="4"/>
  <c r="F153" i="4" s="1"/>
  <c r="S7" i="11"/>
  <c r="S11" i="11" s="1"/>
  <c r="S15" i="11"/>
  <c r="AN256" i="6"/>
  <c r="F165" i="6"/>
  <c r="F177" i="6" s="1"/>
  <c r="F81" i="6"/>
  <c r="AL38" i="11"/>
  <c r="AM38" i="11" s="1"/>
  <c r="AA155" i="7"/>
  <c r="F78" i="5"/>
  <c r="F158" i="5" s="1"/>
  <c r="E30" i="5"/>
  <c r="E73" i="4"/>
  <c r="E153" i="4" s="1"/>
  <c r="E76" i="4"/>
  <c r="E156" i="4" s="1"/>
  <c r="E79" i="4"/>
  <c r="E159" i="4" s="1"/>
  <c r="E68" i="4"/>
  <c r="E148" i="4" s="1"/>
  <c r="E160" i="4" s="1"/>
  <c r="E71" i="4"/>
  <c r="E151" i="4" s="1"/>
  <c r="E74" i="4"/>
  <c r="E154" i="4" s="1"/>
  <c r="E77" i="4"/>
  <c r="E157" i="4" s="1"/>
  <c r="E69" i="4"/>
  <c r="E149" i="4" s="1"/>
  <c r="E70" i="4"/>
  <c r="E150" i="4" s="1"/>
  <c r="E75" i="4"/>
  <c r="E155" i="4" s="1"/>
  <c r="E78" i="4"/>
  <c r="E158" i="4" s="1"/>
  <c r="E72" i="4"/>
  <c r="E152" i="4" s="1"/>
  <c r="T7" i="4"/>
  <c r="T11" i="4" s="1"/>
  <c r="T80" i="4" s="1"/>
  <c r="T15" i="4"/>
  <c r="AN62" i="2"/>
  <c r="AN72" i="1"/>
  <c r="AN152" i="1" s="1"/>
  <c r="AM42" i="4"/>
  <c r="AN48" i="7"/>
  <c r="AN69" i="7"/>
  <c r="E81" i="6"/>
  <c r="E165" i="6"/>
  <c r="E177" i="6" s="1"/>
  <c r="AS38" i="4"/>
  <c r="X18" i="11"/>
  <c r="X6" i="11"/>
  <c r="X13" i="11" s="1"/>
  <c r="AP37" i="11"/>
  <c r="AK262" i="5"/>
  <c r="AL262" i="5" s="1"/>
  <c r="AP61" i="7"/>
  <c r="D3" i="6"/>
  <c r="D6" i="6" s="1"/>
  <c r="D13" i="6" s="1"/>
  <c r="C13" i="6"/>
  <c r="C7" i="6" s="1"/>
  <c r="C11" i="6" s="1"/>
  <c r="Z86" i="2"/>
  <c r="Z151" i="2"/>
  <c r="Z163" i="2" s="1"/>
  <c r="AB7" i="4"/>
  <c r="AB11" i="4" s="1"/>
  <c r="AB80" i="4" s="1"/>
  <c r="AB15" i="4"/>
  <c r="AA83" i="7"/>
  <c r="AA163" i="7" s="1"/>
  <c r="AJ23" i="11"/>
  <c r="AM41" i="1"/>
  <c r="AH160" i="10"/>
  <c r="AH80" i="10" s="1"/>
  <c r="Z3" i="8"/>
  <c r="Z6" i="8" s="1"/>
  <c r="Z6" i="7"/>
  <c r="Z14" i="7" s="1"/>
  <c r="Z7" i="7" s="1"/>
  <c r="Z12" i="7" s="1"/>
  <c r="AQ52" i="7"/>
  <c r="AM273" i="11"/>
  <c r="AM262" i="11"/>
  <c r="AM269" i="11"/>
  <c r="AM265" i="11"/>
  <c r="AM261" i="11"/>
  <c r="AM268" i="11"/>
  <c r="AM271" i="11"/>
  <c r="AM270" i="11"/>
  <c r="AM267" i="11"/>
  <c r="AM266" i="11"/>
  <c r="AM260" i="11"/>
  <c r="AM264" i="11"/>
  <c r="AM263" i="11"/>
  <c r="AO315" i="4"/>
  <c r="AO41" i="6"/>
  <c r="AP41" i="6"/>
  <c r="AI82" i="9"/>
  <c r="AJ162" i="9"/>
  <c r="AL69" i="9"/>
  <c r="AI83" i="9"/>
  <c r="AJ163" i="9"/>
  <c r="AL256" i="10"/>
  <c r="AL304" i="10" s="1"/>
  <c r="AM41" i="4"/>
  <c r="AM69" i="2"/>
  <c r="AN58" i="2"/>
  <c r="AN41" i="11"/>
  <c r="AL57" i="11"/>
  <c r="K7" i="4"/>
  <c r="K11" i="4" s="1"/>
  <c r="K80" i="4" s="1"/>
  <c r="K15" i="4"/>
  <c r="AO54" i="10"/>
  <c r="AL42" i="1"/>
  <c r="AO47" i="6"/>
  <c r="AQ61" i="7"/>
  <c r="F71" i="5"/>
  <c r="F151" i="5" s="1"/>
  <c r="E23" i="5"/>
  <c r="AL260" i="5"/>
  <c r="AM260" i="5" s="1"/>
  <c r="AL263" i="5"/>
  <c r="AL266" i="5"/>
  <c r="AM266" i="5" s="1"/>
  <c r="AL267" i="5"/>
  <c r="AL264" i="5"/>
  <c r="AL265" i="5"/>
  <c r="Z9" i="3"/>
  <c r="Z8" i="3" s="1"/>
  <c r="Z8" i="2"/>
  <c r="Z11" i="2" s="1"/>
  <c r="AM240" i="6"/>
  <c r="AK261" i="5"/>
  <c r="W18" i="11"/>
  <c r="W6" i="11"/>
  <c r="W13" i="11" s="1"/>
  <c r="AN64" i="6"/>
  <c r="AL64" i="6"/>
  <c r="AM64" i="6"/>
  <c r="AA76" i="7"/>
  <c r="AA156" i="7" s="1"/>
  <c r="AJ30" i="11"/>
  <c r="AO240" i="10"/>
  <c r="Z18" i="11"/>
  <c r="Z6" i="11"/>
  <c r="Z13" i="11" s="1"/>
  <c r="AO48" i="7"/>
  <c r="AK272" i="6"/>
  <c r="AK214" i="11"/>
  <c r="AK23" i="11" s="1"/>
  <c r="AM47" i="11"/>
  <c r="AN59" i="9"/>
  <c r="AM43" i="2"/>
  <c r="AL44" i="7"/>
  <c r="AC7" i="4"/>
  <c r="AC11" i="4" s="1"/>
  <c r="AC80" i="4" s="1"/>
  <c r="AC15" i="4"/>
  <c r="BA167" i="7"/>
  <c r="AA18" i="11"/>
  <c r="AA6" i="11"/>
  <c r="AA13" i="11" s="1"/>
  <c r="AF14" i="6"/>
  <c r="AF6" i="6"/>
  <c r="AM77" i="1"/>
  <c r="AM157" i="1" s="1"/>
  <c r="AA74" i="2"/>
  <c r="AM71" i="1"/>
  <c r="AM151" i="1" s="1"/>
  <c r="AO44" i="6"/>
  <c r="AN58" i="10"/>
  <c r="AF77" i="6"/>
  <c r="AF173" i="6" s="1"/>
  <c r="AM72" i="1"/>
  <c r="AM152" i="1" s="1"/>
  <c r="AN57" i="10"/>
  <c r="AK64" i="10"/>
  <c r="AM53" i="6"/>
  <c r="J71" i="4"/>
  <c r="J151" i="4" s="1"/>
  <c r="J74" i="4"/>
  <c r="J154" i="4" s="1"/>
  <c r="J77" i="4"/>
  <c r="J157" i="4" s="1"/>
  <c r="J69" i="4"/>
  <c r="J149" i="4" s="1"/>
  <c r="J72" i="4"/>
  <c r="J152" i="4" s="1"/>
  <c r="J76" i="4"/>
  <c r="J156" i="4" s="1"/>
  <c r="J73" i="4"/>
  <c r="J153" i="4" s="1"/>
  <c r="J75" i="4"/>
  <c r="J155" i="4" s="1"/>
  <c r="J78" i="4"/>
  <c r="J158" i="4" s="1"/>
  <c r="J68" i="4"/>
  <c r="J148" i="4" s="1"/>
  <c r="J160" i="4" s="1"/>
  <c r="J70" i="4"/>
  <c r="J150" i="4" s="1"/>
  <c r="J79" i="4"/>
  <c r="J159" i="4" s="1"/>
  <c r="AL45" i="2"/>
  <c r="AM43" i="6"/>
  <c r="AL43" i="10"/>
  <c r="AN49" i="7"/>
  <c r="AP49" i="7" s="1"/>
  <c r="AA81" i="7"/>
  <c r="AA161" i="7" s="1"/>
  <c r="AM78" i="1"/>
  <c r="AM158" i="1" s="1"/>
  <c r="AR46" i="1"/>
  <c r="AW63" i="11"/>
  <c r="AH20" i="4"/>
  <c r="AH255" i="4"/>
  <c r="AA80" i="7"/>
  <c r="AA160" i="7" s="1"/>
  <c r="AO56" i="10"/>
  <c r="AM256" i="10"/>
  <c r="AM304" i="10" s="1"/>
  <c r="AN240" i="10"/>
  <c r="AI304" i="6"/>
  <c r="AJ304" i="6" s="1"/>
  <c r="AI33" i="6"/>
  <c r="AI288" i="6"/>
  <c r="AJ288" i="6" s="1"/>
  <c r="AJ33" i="6" s="1"/>
  <c r="AN53" i="1"/>
  <c r="AL46" i="7"/>
  <c r="AM46" i="7" s="1"/>
  <c r="AS62" i="9"/>
  <c r="AJ80" i="1"/>
  <c r="AJ160" i="1" s="1"/>
  <c r="AJ161" i="1" s="1"/>
  <c r="F74" i="5"/>
  <c r="F154" i="5" s="1"/>
  <c r="E26" i="5"/>
  <c r="AN60" i="11"/>
  <c r="AO62" i="2"/>
  <c r="W7" i="4"/>
  <c r="W11" i="4" s="1"/>
  <c r="W80" i="4" s="1"/>
  <c r="W15" i="4"/>
  <c r="AL42" i="2"/>
  <c r="AN55" i="6"/>
  <c r="AO55" i="6" s="1"/>
  <c r="AG7" i="11"/>
  <c r="AG11" i="11" s="1"/>
  <c r="AG15" i="11"/>
  <c r="AA85" i="7"/>
  <c r="AA165" i="7" s="1"/>
  <c r="AJ223" i="11"/>
  <c r="AJ32" i="11" s="1"/>
  <c r="AN66" i="7"/>
  <c r="AH76" i="6"/>
  <c r="AH172" i="6" s="1"/>
  <c r="AK217" i="11"/>
  <c r="AK26" i="11" s="1"/>
  <c r="AM51" i="2"/>
  <c r="AM311" i="4"/>
  <c r="AM218" i="4"/>
  <c r="AM250" i="4" s="1"/>
  <c r="AM216" i="4"/>
  <c r="AM248" i="4" s="1"/>
  <c r="AM214" i="4"/>
  <c r="AM246" i="4" s="1"/>
  <c r="AM222" i="4"/>
  <c r="AM254" i="4" s="1"/>
  <c r="AM212" i="4"/>
  <c r="AM244" i="4" s="1"/>
  <c r="AM221" i="4"/>
  <c r="AM253" i="4" s="1"/>
  <c r="AM213" i="4"/>
  <c r="AM245" i="4" s="1"/>
  <c r="AM220" i="4"/>
  <c r="AM252" i="4" s="1"/>
  <c r="AM219" i="4"/>
  <c r="AM251" i="4" s="1"/>
  <c r="AM211" i="4"/>
  <c r="AM217" i="4"/>
  <c r="AM249" i="4" s="1"/>
  <c r="AM215" i="4"/>
  <c r="AM247" i="4" s="1"/>
  <c r="AN41" i="10"/>
  <c r="AL62" i="6"/>
  <c r="AQ46" i="4"/>
  <c r="AN46" i="4"/>
  <c r="AR46" i="4" s="1"/>
  <c r="AJ219" i="1"/>
  <c r="AJ213" i="1"/>
  <c r="AJ215" i="1"/>
  <c r="AJ221" i="1"/>
  <c r="AJ223" i="1"/>
  <c r="AJ216" i="1"/>
  <c r="AJ222" i="1"/>
  <c r="AJ217" i="1"/>
  <c r="AJ212" i="1"/>
  <c r="AJ218" i="1"/>
  <c r="AJ214" i="1"/>
  <c r="AJ220" i="1"/>
  <c r="AN42" i="10"/>
  <c r="AM44" i="4"/>
  <c r="AJ319" i="4"/>
  <c r="AJ275" i="4" s="1"/>
  <c r="AJ323" i="4" s="1"/>
  <c r="AN59" i="10"/>
  <c r="AO59" i="10" s="1"/>
  <c r="AQ40" i="5"/>
  <c r="AN45" i="1"/>
  <c r="AN65" i="9"/>
  <c r="R7" i="11"/>
  <c r="R11" i="11" s="1"/>
  <c r="R15" i="11"/>
  <c r="AA86" i="7"/>
  <c r="AA166" i="7" s="1"/>
  <c r="AL43" i="11"/>
  <c r="AM43" i="11" s="1"/>
  <c r="AQ42" i="11"/>
  <c r="AR42" i="11" s="1"/>
  <c r="AL76" i="1"/>
  <c r="AL156" i="1" s="1"/>
  <c r="AB7" i="6"/>
  <c r="AB11" i="6" s="1"/>
  <c r="AB15" i="6"/>
  <c r="E75" i="5"/>
  <c r="E155" i="5" s="1"/>
  <c r="D27" i="5"/>
  <c r="AQ37" i="11"/>
  <c r="AS37" i="11" s="1"/>
  <c r="AK268" i="5"/>
  <c r="AL268" i="5" s="1"/>
  <c r="AL64" i="11"/>
  <c r="AM54" i="11"/>
  <c r="AP56" i="6"/>
  <c r="AL77" i="1"/>
  <c r="AL157" i="1" s="1"/>
  <c r="AJ27" i="11"/>
  <c r="AM42" i="1"/>
  <c r="U18" i="11"/>
  <c r="U6" i="11"/>
  <c r="U13" i="11" s="1"/>
  <c r="AK212" i="11"/>
  <c r="AO39" i="1"/>
  <c r="AR43" i="5"/>
  <c r="AM43" i="10"/>
  <c r="AN42" i="5"/>
  <c r="AO42" i="5" s="1"/>
  <c r="W155" i="7"/>
  <c r="W167" i="7" s="1"/>
  <c r="W168" i="7" s="1"/>
  <c r="W87" i="7"/>
  <c r="AC161" i="11"/>
  <c r="AT47" i="5"/>
  <c r="F76" i="5"/>
  <c r="F156" i="5" s="1"/>
  <c r="E28" i="5"/>
  <c r="AR62" i="9"/>
  <c r="AH7" i="11"/>
  <c r="AH11" i="11" s="1"/>
  <c r="AH15" i="11"/>
  <c r="AE7" i="4"/>
  <c r="AE11" i="4" s="1"/>
  <c r="AE80" i="4" s="1"/>
  <c r="AE15" i="4"/>
  <c r="AD7" i="11"/>
  <c r="AD11" i="11" s="1"/>
  <c r="AD15" i="11"/>
  <c r="AP54" i="10"/>
  <c r="AL48" i="1"/>
  <c r="AL69" i="1"/>
  <c r="AO37" i="1"/>
  <c r="Z11" i="3"/>
  <c r="E79" i="5"/>
  <c r="E159" i="5" s="1"/>
  <c r="D31" i="5"/>
  <c r="AO56" i="1"/>
  <c r="AM37" i="1"/>
  <c r="AO241" i="6"/>
  <c r="AO37" i="4"/>
  <c r="AL52" i="2"/>
  <c r="AR52" i="7"/>
  <c r="AP56" i="1"/>
  <c r="AQ56" i="1" s="1"/>
  <c r="L7" i="11"/>
  <c r="L11" i="11" s="1"/>
  <c r="L15" i="11"/>
  <c r="AO40" i="1"/>
  <c r="AR40" i="1" s="1"/>
  <c r="AN63" i="2"/>
  <c r="AM54" i="6"/>
  <c r="AN54" i="6" s="1"/>
  <c r="G76" i="4"/>
  <c r="G156" i="4" s="1"/>
  <c r="G79" i="4"/>
  <c r="G159" i="4" s="1"/>
  <c r="G68" i="4"/>
  <c r="G148" i="4" s="1"/>
  <c r="G160" i="4" s="1"/>
  <c r="G71" i="4"/>
  <c r="G151" i="4" s="1"/>
  <c r="G74" i="4"/>
  <c r="G154" i="4" s="1"/>
  <c r="G77" i="4"/>
  <c r="G157" i="4" s="1"/>
  <c r="G69" i="4"/>
  <c r="G149" i="4" s="1"/>
  <c r="G75" i="4"/>
  <c r="G155" i="4" s="1"/>
  <c r="G78" i="4"/>
  <c r="G158" i="4" s="1"/>
  <c r="G72" i="4"/>
  <c r="G152" i="4" s="1"/>
  <c r="G70" i="4"/>
  <c r="G150" i="4" s="1"/>
  <c r="G73" i="4"/>
  <c r="G153" i="4" s="1"/>
  <c r="AP45" i="10"/>
  <c r="AL59" i="11"/>
  <c r="AL39" i="10"/>
  <c r="AL45" i="4"/>
  <c r="AM45" i="4" s="1"/>
  <c r="H7" i="6"/>
  <c r="H11" i="6" s="1"/>
  <c r="H15" i="6"/>
  <c r="AI154" i="5"/>
  <c r="AI152" i="5"/>
  <c r="AI155" i="5"/>
  <c r="AI151" i="5"/>
  <c r="AI159" i="5"/>
  <c r="AI156" i="5"/>
  <c r="AI153" i="5"/>
  <c r="AI158" i="5"/>
  <c r="AI150" i="5"/>
  <c r="AI157" i="5"/>
  <c r="AA13" i="3"/>
  <c r="AA7" i="3" s="1"/>
  <c r="AL65" i="7"/>
  <c r="AL39" i="4"/>
  <c r="AN46" i="5"/>
  <c r="AK271" i="5"/>
  <c r="AA9" i="2"/>
  <c r="AA84" i="2"/>
  <c r="AA161" i="2" s="1"/>
  <c r="AN59" i="1"/>
  <c r="AM161" i="11"/>
  <c r="AI212" i="1"/>
  <c r="AI222" i="1"/>
  <c r="AI219" i="1"/>
  <c r="AI216" i="1"/>
  <c r="AI213" i="1"/>
  <c r="AI220" i="1"/>
  <c r="AI320" i="1"/>
  <c r="AI215" i="1"/>
  <c r="AI221" i="1"/>
  <c r="AI217" i="1"/>
  <c r="AI214" i="1"/>
  <c r="AI218" i="1"/>
  <c r="AI223" i="1"/>
  <c r="AF76" i="6"/>
  <c r="AF172" i="6" s="1"/>
  <c r="AO62" i="10"/>
  <c r="AJ28" i="11"/>
  <c r="AO50" i="2"/>
  <c r="AL55" i="11"/>
  <c r="AK64" i="11"/>
  <c r="AN68" i="7"/>
  <c r="Y13" i="8"/>
  <c r="Y7" i="8" s="1"/>
  <c r="Y11" i="8" s="1"/>
  <c r="AI3" i="6"/>
  <c r="AP63" i="10"/>
  <c r="AK218" i="11"/>
  <c r="AK27" i="11" s="1"/>
  <c r="AQ40" i="11"/>
  <c r="AN62" i="1"/>
  <c r="AP62" i="1" s="1"/>
  <c r="AK70" i="7"/>
  <c r="AM44" i="1"/>
  <c r="O77" i="4"/>
  <c r="O157" i="4" s="1"/>
  <c r="O69" i="4"/>
  <c r="O149" i="4" s="1"/>
  <c r="O72" i="4"/>
  <c r="O152" i="4" s="1"/>
  <c r="O75" i="4"/>
  <c r="O155" i="4" s="1"/>
  <c r="O78" i="4"/>
  <c r="O158" i="4" s="1"/>
  <c r="O70" i="4"/>
  <c r="O150" i="4" s="1"/>
  <c r="O74" i="4"/>
  <c r="O154" i="4" s="1"/>
  <c r="O71" i="4"/>
  <c r="O151" i="4" s="1"/>
  <c r="O76" i="4"/>
  <c r="O156" i="4" s="1"/>
  <c r="O73" i="4"/>
  <c r="O153" i="4" s="1"/>
  <c r="O79" i="4"/>
  <c r="O159" i="4" s="1"/>
  <c r="O68" i="4"/>
  <c r="O148" i="4" s="1"/>
  <c r="O160" i="4" s="1"/>
  <c r="AP234" i="6"/>
  <c r="AL44" i="4"/>
  <c r="AL75" i="1"/>
  <c r="AL155" i="1" s="1"/>
  <c r="AQ62" i="2"/>
  <c r="AO49" i="7"/>
  <c r="AO55" i="1"/>
  <c r="U7" i="4"/>
  <c r="U11" i="4" s="1"/>
  <c r="U80" i="4" s="1"/>
  <c r="U15" i="4"/>
  <c r="AN68" i="9"/>
  <c r="AP68" i="9" s="1"/>
  <c r="P7" i="4"/>
  <c r="P11" i="4" s="1"/>
  <c r="P80" i="4" s="1"/>
  <c r="P15" i="4"/>
  <c r="AB3" i="3"/>
  <c r="AB6" i="3" s="1"/>
  <c r="AB6" i="2"/>
  <c r="AB13" i="2" s="1"/>
  <c r="AB7" i="2" s="1"/>
  <c r="AP65" i="2"/>
  <c r="AQ65" i="2" s="1"/>
  <c r="AN67" i="7"/>
  <c r="AO67" i="7" s="1"/>
  <c r="AN43" i="6"/>
  <c r="AQ41" i="6"/>
  <c r="AO46" i="2"/>
  <c r="AP44" i="11"/>
  <c r="AO46" i="6"/>
  <c r="AR56" i="6"/>
  <c r="AN45" i="11"/>
  <c r="AK47" i="4"/>
  <c r="AK269" i="5"/>
  <c r="AL269" i="5" s="1"/>
  <c r="AM63" i="10"/>
  <c r="AM64" i="10" s="1"/>
  <c r="AA78" i="2"/>
  <c r="AA155" i="2" s="1"/>
  <c r="AF213" i="6"/>
  <c r="AF70" i="6" s="1"/>
  <c r="AF166" i="6" s="1"/>
  <c r="AF69" i="6"/>
  <c r="AK48" i="10"/>
  <c r="AL37" i="10"/>
  <c r="AO46" i="11"/>
  <c r="AJ31" i="11"/>
  <c r="AJ33" i="11" s="1"/>
  <c r="AJ4" i="11" s="1"/>
  <c r="AR239" i="6"/>
  <c r="AS239" i="6" s="1"/>
  <c r="AS56" i="11"/>
  <c r="AO53" i="2"/>
  <c r="AK77" i="1"/>
  <c r="AK157" i="1" s="1"/>
  <c r="AK222" i="11"/>
  <c r="AK31" i="11" s="1"/>
  <c r="AP40" i="11"/>
  <c r="AR40" i="11" s="1"/>
  <c r="N7" i="11"/>
  <c r="N11" i="11" s="1"/>
  <c r="N15" i="11"/>
  <c r="AH77" i="6"/>
  <c r="AH173" i="6" s="1"/>
  <c r="Z73" i="4"/>
  <c r="Z153" i="4" s="1"/>
  <c r="Z76" i="4"/>
  <c r="Z156" i="4" s="1"/>
  <c r="Z79" i="4"/>
  <c r="Z159" i="4" s="1"/>
  <c r="Z68" i="4"/>
  <c r="Z148" i="4" s="1"/>
  <c r="Z160" i="4" s="1"/>
  <c r="Z71" i="4"/>
  <c r="Z151" i="4" s="1"/>
  <c r="Z74" i="4"/>
  <c r="Z154" i="4" s="1"/>
  <c r="Z78" i="4"/>
  <c r="Z158" i="4" s="1"/>
  <c r="Z75" i="4"/>
  <c r="Z155" i="4" s="1"/>
  <c r="Z72" i="4"/>
  <c r="Z152" i="4" s="1"/>
  <c r="Z69" i="4"/>
  <c r="Z149" i="4" s="1"/>
  <c r="Z77" i="4"/>
  <c r="Z157" i="4" s="1"/>
  <c r="Z70" i="4"/>
  <c r="Z150" i="4" s="1"/>
  <c r="R7" i="4"/>
  <c r="R11" i="4" s="1"/>
  <c r="R80" i="4" s="1"/>
  <c r="R15" i="4"/>
  <c r="Z87" i="7"/>
  <c r="Z155" i="7"/>
  <c r="Z167" i="7" s="1"/>
  <c r="Z168" i="7" s="1"/>
  <c r="C81" i="6"/>
  <c r="C165" i="6"/>
  <c r="C177" i="6" s="1"/>
  <c r="AQ61" i="1"/>
  <c r="AN41" i="4"/>
  <c r="AS61" i="2"/>
  <c r="AT61" i="2" s="1"/>
  <c r="AK48" i="11"/>
  <c r="AM41" i="10"/>
  <c r="D81" i="6"/>
  <c r="D165" i="6"/>
  <c r="D177" i="6" s="1"/>
  <c r="AN217" i="4"/>
  <c r="AN249" i="4" s="1"/>
  <c r="AN218" i="4"/>
  <c r="AN250" i="4" s="1"/>
  <c r="AN216" i="4"/>
  <c r="AN248" i="4" s="1"/>
  <c r="AN214" i="4"/>
  <c r="AN246" i="4" s="1"/>
  <c r="AN222" i="4"/>
  <c r="AN254" i="4" s="1"/>
  <c r="AN221" i="4"/>
  <c r="AN253" i="4" s="1"/>
  <c r="AN213" i="4"/>
  <c r="AN245" i="4" s="1"/>
  <c r="AN220" i="4"/>
  <c r="AN252" i="4" s="1"/>
  <c r="AN219" i="4"/>
  <c r="AN251" i="4" s="1"/>
  <c r="AN212" i="4"/>
  <c r="AN244" i="4" s="1"/>
  <c r="AN211" i="4"/>
  <c r="AN311" i="4"/>
  <c r="AN215" i="4"/>
  <c r="AN247" i="4" s="1"/>
  <c r="AO49" i="2"/>
  <c r="AO44" i="5"/>
  <c r="AQ43" i="5"/>
  <c r="AG81" i="11"/>
  <c r="AG149" i="11"/>
  <c r="AR47" i="5"/>
  <c r="AM40" i="4"/>
  <c r="AL57" i="1"/>
  <c r="AL272" i="6"/>
  <c r="AN40" i="4"/>
  <c r="AO53" i="11"/>
  <c r="AF71" i="4"/>
  <c r="AF151" i="4" s="1"/>
  <c r="AF74" i="4"/>
  <c r="AF154" i="4" s="1"/>
  <c r="AF77" i="4"/>
  <c r="AF157" i="4" s="1"/>
  <c r="AF69" i="4"/>
  <c r="AF149" i="4" s="1"/>
  <c r="AF72" i="4"/>
  <c r="AF152" i="4" s="1"/>
  <c r="AF79" i="4"/>
  <c r="AF159" i="4" s="1"/>
  <c r="AF75" i="4"/>
  <c r="AF155" i="4" s="1"/>
  <c r="AF70" i="4"/>
  <c r="AF150" i="4" s="1"/>
  <c r="AF78" i="4"/>
  <c r="AF158" i="4" s="1"/>
  <c r="AF68" i="4"/>
  <c r="AF148" i="4" s="1"/>
  <c r="AF76" i="4"/>
  <c r="AF156" i="4" s="1"/>
  <c r="AF73" i="4"/>
  <c r="AF153" i="4" s="1"/>
  <c r="AN66" i="2"/>
  <c r="AN264" i="5"/>
  <c r="AN265" i="5"/>
  <c r="AP67" i="9"/>
  <c r="AN63" i="7"/>
  <c r="AO63" i="7" s="1"/>
  <c r="AO60" i="7"/>
  <c r="AL70" i="7"/>
  <c r="AP36" i="4"/>
  <c r="AK266" i="5"/>
  <c r="AQ46" i="1"/>
  <c r="AL78" i="1"/>
  <c r="AL158" i="1" s="1"/>
  <c r="AA85" i="2"/>
  <c r="AA162" i="2" s="1"/>
  <c r="AS39" i="6"/>
  <c r="AR54" i="10"/>
  <c r="AS54" i="10" s="1"/>
  <c r="AP68" i="2"/>
  <c r="AF149" i="11"/>
  <c r="AF81" i="11"/>
  <c r="AJ22" i="11"/>
  <c r="AN61" i="1"/>
  <c r="AH75" i="6"/>
  <c r="AH171" i="6" s="1"/>
  <c r="S7" i="4"/>
  <c r="S11" i="4" s="1"/>
  <c r="S80" i="4" s="1"/>
  <c r="S15" i="4"/>
  <c r="AK213" i="11"/>
  <c r="AK22" i="11" s="1"/>
  <c r="AM54" i="1"/>
  <c r="AN60" i="9"/>
  <c r="AK256" i="10"/>
  <c r="AK304" i="10" s="1"/>
  <c r="AI78" i="9"/>
  <c r="AJ158" i="9"/>
  <c r="AK74" i="1"/>
  <c r="AK154" i="1" s="1"/>
  <c r="AN217" i="10"/>
  <c r="AN221" i="10"/>
  <c r="AN215" i="10"/>
  <c r="AN223" i="10"/>
  <c r="AN213" i="10"/>
  <c r="AN214" i="10"/>
  <c r="AN212" i="10"/>
  <c r="AN219" i="10"/>
  <c r="AN216" i="10"/>
  <c r="AN222" i="10"/>
  <c r="AN220" i="10"/>
  <c r="AN218" i="10"/>
  <c r="AN256" i="10"/>
  <c r="AN304" i="10" s="1"/>
  <c r="AO224" i="10"/>
  <c r="AI79" i="9"/>
  <c r="AJ159" i="9"/>
  <c r="D73" i="4"/>
  <c r="D153" i="4" s="1"/>
  <c r="D76" i="4"/>
  <c r="D156" i="4" s="1"/>
  <c r="D79" i="4"/>
  <c r="D159" i="4" s="1"/>
  <c r="D68" i="4"/>
  <c r="D148" i="4" s="1"/>
  <c r="D160" i="4" s="1"/>
  <c r="D71" i="4"/>
  <c r="D151" i="4" s="1"/>
  <c r="D74" i="4"/>
  <c r="D154" i="4" s="1"/>
  <c r="D77" i="4"/>
  <c r="D157" i="4" s="1"/>
  <c r="D69" i="4"/>
  <c r="D149" i="4" s="1"/>
  <c r="D70" i="4"/>
  <c r="D150" i="4" s="1"/>
  <c r="D75" i="4"/>
  <c r="D155" i="4" s="1"/>
  <c r="D72" i="4"/>
  <c r="D152" i="4" s="1"/>
  <c r="D78" i="4"/>
  <c r="D158" i="4" s="1"/>
  <c r="Q7" i="4"/>
  <c r="Q11" i="4" s="1"/>
  <c r="Q80" i="4" s="1"/>
  <c r="Q15" i="4"/>
  <c r="AJ157" i="9"/>
  <c r="AJ156" i="9"/>
  <c r="AJ155" i="9"/>
  <c r="AJ165" i="9" s="1"/>
  <c r="AJ85" i="9" s="1"/>
  <c r="AK149" i="1"/>
  <c r="AK161" i="1" s="1"/>
  <c r="AK81" i="1"/>
  <c r="AQ56" i="6"/>
  <c r="AK224" i="1"/>
  <c r="AI165" i="9"/>
  <c r="AI85" i="9" s="1"/>
  <c r="AC18" i="11"/>
  <c r="AC6" i="11"/>
  <c r="AC13" i="11" s="1"/>
  <c r="AP57" i="6"/>
  <c r="AQ57" i="6"/>
  <c r="AM43" i="7"/>
  <c r="AN43" i="7" s="1"/>
  <c r="AP60" i="7"/>
  <c r="M7" i="4"/>
  <c r="M11" i="4" s="1"/>
  <c r="M80" i="4" s="1"/>
  <c r="M15" i="4"/>
  <c r="AK263" i="5"/>
  <c r="AM47" i="10"/>
  <c r="AA80" i="2"/>
  <c r="AA157" i="2" s="1"/>
  <c r="AF71" i="6"/>
  <c r="AF167" i="6" s="1"/>
  <c r="AB14" i="3"/>
  <c r="AB178" i="2"/>
  <c r="AC3" i="2"/>
  <c r="AF35" i="11"/>
  <c r="AF4" i="11"/>
  <c r="AJ24" i="11"/>
  <c r="AP67" i="2"/>
  <c r="X3" i="8"/>
  <c r="X6" i="8" s="1"/>
  <c r="X13" i="8" s="1"/>
  <c r="X7" i="8" s="1"/>
  <c r="X11" i="8" s="1"/>
  <c r="X6" i="7"/>
  <c r="X14" i="7" s="1"/>
  <c r="X7" i="7" s="1"/>
  <c r="X12" i="7" s="1"/>
  <c r="AE7" i="11"/>
  <c r="AE11" i="11" s="1"/>
  <c r="AE15" i="11"/>
  <c r="AL45" i="6"/>
  <c r="AH71" i="6"/>
  <c r="AH167" i="6" s="1"/>
  <c r="AK219" i="11"/>
  <c r="AK28" i="11" s="1"/>
  <c r="AL58" i="6"/>
  <c r="AN37" i="5"/>
  <c r="AM45" i="11"/>
  <c r="AM43" i="1"/>
  <c r="AO47" i="7"/>
  <c r="AN64" i="10"/>
  <c r="F77" i="5"/>
  <c r="F157" i="5" s="1"/>
  <c r="E29" i="5"/>
  <c r="AQ50" i="7"/>
  <c r="AO48" i="2"/>
  <c r="AO45" i="7"/>
  <c r="AQ45" i="7" s="1"/>
  <c r="AP272" i="11"/>
  <c r="AP62" i="2"/>
  <c r="AO59" i="2"/>
  <c r="AH81" i="10"/>
  <c r="AH204" i="10"/>
  <c r="AH205" i="10" s="1"/>
  <c r="AH206" i="10" s="1"/>
  <c r="AH207" i="10" s="1"/>
  <c r="AH208" i="10" s="1"/>
  <c r="AQ38" i="5"/>
  <c r="AR61" i="10"/>
  <c r="AL41" i="5"/>
  <c r="AL70" i="1"/>
  <c r="AL150" i="1" s="1"/>
  <c r="AO38" i="1"/>
  <c r="AP55" i="10"/>
  <c r="AO59" i="9"/>
  <c r="AR60" i="1"/>
  <c r="AC4" i="8"/>
  <c r="AC39" i="7"/>
  <c r="AD4" i="7"/>
  <c r="AC184" i="2"/>
  <c r="AC192" i="2" s="1"/>
  <c r="AC193" i="2" s="1"/>
  <c r="AC185" i="2" s="1"/>
  <c r="AM44" i="2"/>
  <c r="AN60" i="2"/>
  <c r="AP56" i="10"/>
  <c r="AQ47" i="2"/>
  <c r="AK260" i="5"/>
  <c r="AQ54" i="7"/>
  <c r="AQ67" i="9"/>
  <c r="AO64" i="9"/>
  <c r="AP64" i="9" s="1"/>
  <c r="AN63" i="9"/>
  <c r="AM288" i="5"/>
  <c r="AN64" i="7"/>
  <c r="AL223" i="4"/>
  <c r="AL243" i="4"/>
  <c r="AM63" i="6"/>
  <c r="AO53" i="10"/>
  <c r="F80" i="5"/>
  <c r="F160" i="5" s="1"/>
  <c r="E32" i="5"/>
  <c r="AA15" i="7"/>
  <c r="AN42" i="1"/>
  <c r="AM70" i="1"/>
  <c r="AM150" i="1" s="1"/>
  <c r="E73" i="5"/>
  <c r="E153" i="5" s="1"/>
  <c r="D25" i="5"/>
  <c r="AA77" i="7"/>
  <c r="AA157" i="7" s="1"/>
  <c r="AJ74" i="9"/>
  <c r="AM46" i="10"/>
  <c r="AN46" i="10" s="1"/>
  <c r="AO64" i="2"/>
  <c r="AP45" i="7"/>
  <c r="X7" i="4"/>
  <c r="X11" i="4" s="1"/>
  <c r="X80" i="4" s="1"/>
  <c r="X15" i="4"/>
  <c r="AO37" i="6"/>
  <c r="AI155" i="10"/>
  <c r="AI75" i="10" s="1"/>
  <c r="AI158" i="10"/>
  <c r="AI78" i="10" s="1"/>
  <c r="AJ161" i="10"/>
  <c r="AI153" i="10"/>
  <c r="AI73" i="10" s="1"/>
  <c r="AI151" i="10"/>
  <c r="AI71" i="10" s="1"/>
  <c r="AI150" i="10"/>
  <c r="AI70" i="10" s="1"/>
  <c r="AI152" i="10"/>
  <c r="AI72" i="10" s="1"/>
  <c r="AI149" i="10"/>
  <c r="AI69" i="10" s="1"/>
  <c r="AI156" i="10"/>
  <c r="AI76" i="10" s="1"/>
  <c r="AI157" i="10"/>
  <c r="AI77" i="10" s="1"/>
  <c r="AI154" i="10"/>
  <c r="AI74" i="10" s="1"/>
  <c r="AI159" i="10"/>
  <c r="AI79" i="10" s="1"/>
  <c r="AR40" i="5"/>
  <c r="AL40" i="6"/>
  <c r="AO62" i="1"/>
  <c r="AG196" i="4"/>
  <c r="AG32" i="4"/>
  <c r="AG4" i="4" s="1"/>
  <c r="AG6" i="4" s="1"/>
  <c r="AG13" i="4" s="1"/>
  <c r="AN55" i="1"/>
  <c r="AP55" i="1" s="1"/>
  <c r="AG33" i="6"/>
  <c r="AB18" i="11"/>
  <c r="AB6" i="11"/>
  <c r="AB13" i="11" s="1"/>
  <c r="AL42" i="4"/>
  <c r="I79" i="4"/>
  <c r="I159" i="4" s="1"/>
  <c r="I68" i="4"/>
  <c r="I148" i="4" s="1"/>
  <c r="I160" i="4" s="1"/>
  <c r="I71" i="4"/>
  <c r="I151" i="4" s="1"/>
  <c r="I74" i="4"/>
  <c r="I154" i="4" s="1"/>
  <c r="I77" i="4"/>
  <c r="I157" i="4" s="1"/>
  <c r="I69" i="4"/>
  <c r="I149" i="4" s="1"/>
  <c r="I72" i="4"/>
  <c r="I152" i="4" s="1"/>
  <c r="I76" i="4"/>
  <c r="I156" i="4" s="1"/>
  <c r="I73" i="4"/>
  <c r="I153" i="4" s="1"/>
  <c r="I75" i="4"/>
  <c r="I155" i="4" s="1"/>
  <c r="I78" i="4"/>
  <c r="I158" i="4" s="1"/>
  <c r="I70" i="4"/>
  <c r="I150" i="4" s="1"/>
  <c r="AK79" i="1"/>
  <c r="AK159" i="1" s="1"/>
  <c r="V7" i="11"/>
  <c r="V11" i="11" s="1"/>
  <c r="V15" i="11"/>
  <c r="AN59" i="6"/>
  <c r="AO46" i="4"/>
  <c r="AD79" i="4"/>
  <c r="AD159" i="4" s="1"/>
  <c r="AD68" i="4"/>
  <c r="AD148" i="4" s="1"/>
  <c r="AD71" i="4"/>
  <c r="AD151" i="4" s="1"/>
  <c r="AD74" i="4"/>
  <c r="AD154" i="4" s="1"/>
  <c r="AD77" i="4"/>
  <c r="AD157" i="4" s="1"/>
  <c r="AD76" i="4"/>
  <c r="AD156" i="4" s="1"/>
  <c r="AD73" i="4"/>
  <c r="AD153" i="4" s="1"/>
  <c r="AD75" i="4"/>
  <c r="AD155" i="4" s="1"/>
  <c r="AD72" i="4"/>
  <c r="AD152" i="4" s="1"/>
  <c r="AD70" i="4"/>
  <c r="AD150" i="4" s="1"/>
  <c r="AD78" i="4"/>
  <c r="AD158" i="4" s="1"/>
  <c r="AD69" i="4"/>
  <c r="AD149" i="4" s="1"/>
  <c r="AO66" i="9"/>
  <c r="AO55" i="10"/>
  <c r="F72" i="5"/>
  <c r="F152" i="5" s="1"/>
  <c r="E24" i="5"/>
  <c r="AN47" i="7"/>
  <c r="AL47" i="1"/>
  <c r="AM47" i="1" s="1"/>
  <c r="AI275" i="4"/>
  <c r="AI323" i="4" s="1"/>
  <c r="AK154" i="9"/>
  <c r="AR50" i="7"/>
  <c r="AP66" i="9"/>
  <c r="AN61" i="9"/>
  <c r="AB27" i="7"/>
  <c r="AB171" i="7" s="1"/>
  <c r="AB76" i="7" s="1"/>
  <c r="AB156" i="7" s="1"/>
  <c r="AB34" i="7"/>
  <c r="AB178" i="7" s="1"/>
  <c r="AB31" i="7"/>
  <c r="AB175" i="7" s="1"/>
  <c r="AB28" i="7"/>
  <c r="AB172" i="7" s="1"/>
  <c r="AB32" i="7"/>
  <c r="AB176" i="7" s="1"/>
  <c r="AB33" i="7"/>
  <c r="AB177" i="7" s="1"/>
  <c r="AB82" i="7" s="1"/>
  <c r="AB162" i="7" s="1"/>
  <c r="AB29" i="7"/>
  <c r="AB173" i="7" s="1"/>
  <c r="AB30" i="7"/>
  <c r="AB174" i="7" s="1"/>
  <c r="AB79" i="7" s="1"/>
  <c r="AB159" i="7" s="1"/>
  <c r="AB36" i="7"/>
  <c r="AB180" i="7" s="1"/>
  <c r="AB38" i="7"/>
  <c r="AB182" i="7" s="1"/>
  <c r="AB35" i="7"/>
  <c r="AB179" i="7" s="1"/>
  <c r="AB84" i="7" s="1"/>
  <c r="AB164" i="7" s="1"/>
  <c r="AB37" i="7"/>
  <c r="AB181" i="7" s="1"/>
  <c r="AB86" i="7" s="1"/>
  <c r="AB166" i="7" s="1"/>
  <c r="AS61" i="10"/>
  <c r="AL43" i="4"/>
  <c r="AM43" i="4" s="1"/>
  <c r="V7" i="4"/>
  <c r="V11" i="4" s="1"/>
  <c r="V80" i="4" s="1"/>
  <c r="V15" i="4"/>
  <c r="AK270" i="5"/>
  <c r="AN64" i="2"/>
  <c r="AA82" i="2"/>
  <c r="AA159" i="2" s="1"/>
  <c r="AR57" i="6"/>
  <c r="AF72" i="6"/>
  <c r="AF168" i="6" s="1"/>
  <c r="AP47" i="2"/>
  <c r="AC38" i="2"/>
  <c r="AC14" i="2"/>
  <c r="AC4" i="3"/>
  <c r="AD4" i="2"/>
  <c r="AJ29" i="11"/>
  <c r="AQ67" i="2"/>
  <c r="AO61" i="1"/>
  <c r="AO63" i="10"/>
  <c r="AI255" i="4"/>
  <c r="AH79" i="6"/>
  <c r="AH175" i="6" s="1"/>
  <c r="AS58" i="9"/>
  <c r="AK215" i="11"/>
  <c r="AK24" i="11" s="1"/>
  <c r="AS63" i="1"/>
  <c r="AT63" i="1" s="1"/>
  <c r="AM62" i="11"/>
  <c r="AN45" i="5"/>
  <c r="AP59" i="7"/>
  <c r="AL45" i="11"/>
  <c r="AK48" i="6"/>
  <c r="F69" i="5"/>
  <c r="E21" i="5"/>
  <c r="AO45" i="10"/>
  <c r="AR54" i="7"/>
  <c r="AI81" i="9"/>
  <c r="AJ161" i="9"/>
  <c r="AK161" i="9"/>
  <c r="AH271" i="4"/>
  <c r="G149" i="5"/>
  <c r="G161" i="5" s="1"/>
  <c r="G81" i="5"/>
  <c r="AN51" i="7"/>
  <c r="AN44" i="5"/>
  <c r="AN288" i="5"/>
  <c r="AK223" i="4"/>
  <c r="AK243" i="4"/>
  <c r="AH14" i="4"/>
  <c r="AJ299" i="10"/>
  <c r="AJ295" i="10"/>
  <c r="AJ292" i="10"/>
  <c r="AJ293" i="10"/>
  <c r="AJ302" i="10"/>
  <c r="AJ294" i="10"/>
  <c r="AJ298" i="10"/>
  <c r="AJ297" i="10"/>
  <c r="AJ296" i="10"/>
  <c r="AJ300" i="10"/>
  <c r="AJ303" i="10"/>
  <c r="AJ301" i="10"/>
  <c r="AP61" i="11"/>
  <c r="AP61" i="1"/>
  <c r="AJ223" i="4"/>
  <c r="AJ243" i="4"/>
  <c r="AN60" i="10"/>
  <c r="AQ61" i="11"/>
  <c r="AS47" i="5"/>
  <c r="AL216" i="11"/>
  <c r="AL25" i="11" s="1"/>
  <c r="AL220" i="11"/>
  <c r="AL29" i="11" s="1"/>
  <c r="AL217" i="11"/>
  <c r="AL26" i="11" s="1"/>
  <c r="AL222" i="11"/>
  <c r="AL31" i="11" s="1"/>
  <c r="AL221" i="11"/>
  <c r="AL30" i="11" s="1"/>
  <c r="AP46" i="4"/>
  <c r="AN44" i="10"/>
  <c r="AP39" i="11"/>
  <c r="AO63" i="6"/>
  <c r="AL42" i="6"/>
  <c r="AO68" i="9"/>
  <c r="Y7" i="4"/>
  <c r="Y11" i="4" s="1"/>
  <c r="Y80" i="4" s="1"/>
  <c r="Y15" i="4"/>
  <c r="AP327" i="4"/>
  <c r="AO38" i="6"/>
  <c r="N7" i="4"/>
  <c r="N11" i="4" s="1"/>
  <c r="N80" i="4" s="1"/>
  <c r="N15" i="4"/>
  <c r="AO58" i="1"/>
  <c r="AM224" i="11"/>
  <c r="AO53" i="7"/>
  <c r="AF79" i="6"/>
  <c r="AF175" i="6" s="1"/>
  <c r="AB37" i="2"/>
  <c r="AB26" i="2"/>
  <c r="AB167" i="2" s="1"/>
  <c r="AB30" i="2"/>
  <c r="AB171" i="2" s="1"/>
  <c r="AB34" i="2"/>
  <c r="AB175" i="2" s="1"/>
  <c r="AB27" i="2"/>
  <c r="AB168" i="2" s="1"/>
  <c r="AB76" i="2" s="1"/>
  <c r="AB153" i="2" s="1"/>
  <c r="AB31" i="2"/>
  <c r="AB172" i="2" s="1"/>
  <c r="AB33" i="2"/>
  <c r="AB174" i="2" s="1"/>
  <c r="AB82" i="2" s="1"/>
  <c r="AB159" i="2" s="1"/>
  <c r="AB32" i="2"/>
  <c r="AB173" i="2" s="1"/>
  <c r="AB81" i="2" s="1"/>
  <c r="AB158" i="2" s="1"/>
  <c r="AB29" i="2"/>
  <c r="AB170" i="2" s="1"/>
  <c r="AB78" i="2" s="1"/>
  <c r="AB155" i="2" s="1"/>
  <c r="AB35" i="2"/>
  <c r="AB176" i="2" s="1"/>
  <c r="AB36" i="2"/>
  <c r="AB177" i="2" s="1"/>
  <c r="AB85" i="2" s="1"/>
  <c r="AB162" i="2" s="1"/>
  <c r="AB28" i="2"/>
  <c r="AB169" i="2" s="1"/>
  <c r="AP46" i="1"/>
  <c r="AJ25" i="11"/>
  <c r="AO46" i="5"/>
  <c r="E15" i="6"/>
  <c r="F3" i="6"/>
  <c r="F6" i="6" s="1"/>
  <c r="F13" i="6" s="1"/>
  <c r="E13" i="6"/>
  <c r="E7" i="6" s="1"/>
  <c r="E11" i="6" s="1"/>
  <c r="M7" i="11"/>
  <c r="M11" i="11" s="1"/>
  <c r="M15" i="11"/>
  <c r="AN60" i="6"/>
  <c r="AO60" i="6" s="1"/>
  <c r="AM267" i="5"/>
  <c r="AN267" i="5" s="1"/>
  <c r="AM264" i="5"/>
  <c r="AM265" i="5"/>
  <c r="AH73" i="6"/>
  <c r="AH169" i="6" s="1"/>
  <c r="AR58" i="9"/>
  <c r="AT58" i="9" s="1"/>
  <c r="AK220" i="11"/>
  <c r="AK29" i="11" s="1"/>
  <c r="AO272" i="11"/>
  <c r="AO62" i="7"/>
  <c r="AN38" i="1"/>
  <c r="AN45" i="4" l="1"/>
  <c r="AO45" i="4"/>
  <c r="AU239" i="6"/>
  <c r="AV239" i="6" s="1"/>
  <c r="AJ31" i="6"/>
  <c r="AJ23" i="6"/>
  <c r="AJ26" i="6"/>
  <c r="AJ29" i="6"/>
  <c r="AJ24" i="6"/>
  <c r="AJ30" i="6"/>
  <c r="AJ28" i="6"/>
  <c r="AJ32" i="6"/>
  <c r="AJ27" i="6"/>
  <c r="AJ22" i="6"/>
  <c r="AJ4" i="6"/>
  <c r="AJ320" i="6"/>
  <c r="AJ336" i="6" s="1"/>
  <c r="AJ21" i="6"/>
  <c r="AJ25" i="6"/>
  <c r="AS67" i="2"/>
  <c r="AM48" i="11"/>
  <c r="AN38" i="11"/>
  <c r="AQ62" i="1"/>
  <c r="AQ78" i="1" s="1"/>
  <c r="AQ158" i="1" s="1"/>
  <c r="AR64" i="2"/>
  <c r="AO54" i="6"/>
  <c r="AM268" i="5"/>
  <c r="AN268" i="5" s="1"/>
  <c r="AQ55" i="1"/>
  <c r="AM79" i="1"/>
  <c r="AM159" i="1" s="1"/>
  <c r="AN47" i="1"/>
  <c r="AT40" i="5"/>
  <c r="AM269" i="5"/>
  <c r="AN269" i="5"/>
  <c r="AR65" i="2"/>
  <c r="AS65" i="2" s="1"/>
  <c r="AQ66" i="2"/>
  <c r="AN261" i="5"/>
  <c r="AS61" i="11"/>
  <c r="AQ72" i="1"/>
  <c r="AQ152" i="1" s="1"/>
  <c r="AS40" i="1"/>
  <c r="AQ40" i="10"/>
  <c r="AN149" i="5"/>
  <c r="AP62" i="11"/>
  <c r="AN43" i="4"/>
  <c r="AO58" i="11"/>
  <c r="AN58" i="11"/>
  <c r="AO69" i="9"/>
  <c r="AN58" i="6"/>
  <c r="AP40" i="4"/>
  <c r="AP55" i="6"/>
  <c r="AR72" i="1"/>
  <c r="AR152" i="1" s="1"/>
  <c r="AQ64" i="2"/>
  <c r="AU58" i="9"/>
  <c r="AM262" i="5"/>
  <c r="AN262" i="5" s="1"/>
  <c r="AR58" i="1"/>
  <c r="AO240" i="6"/>
  <c r="AO242" i="6" s="1"/>
  <c r="AU63" i="1"/>
  <c r="AV63" i="1"/>
  <c r="AQ63" i="6"/>
  <c r="AP59" i="10"/>
  <c r="AQ59" i="10"/>
  <c r="AR59" i="10"/>
  <c r="AI70" i="5"/>
  <c r="AI81" i="5" s="1"/>
  <c r="AJ150" i="5"/>
  <c r="AK150" i="5"/>
  <c r="AP61" i="9"/>
  <c r="AO38" i="10"/>
  <c r="AP46" i="11"/>
  <c r="AR46" i="11"/>
  <c r="AQ46" i="11"/>
  <c r="AL149" i="1"/>
  <c r="AI3" i="4"/>
  <c r="AI20" i="4"/>
  <c r="AN260" i="5"/>
  <c r="AP46" i="2"/>
  <c r="AO37" i="5"/>
  <c r="AV41" i="6"/>
  <c r="AF165" i="6"/>
  <c r="AF81" i="6"/>
  <c r="AM55" i="11"/>
  <c r="AO71" i="1"/>
  <c r="AO151" i="1" s="1"/>
  <c r="AP65" i="9"/>
  <c r="AM42" i="2"/>
  <c r="AN42" i="2"/>
  <c r="AO42" i="2" s="1"/>
  <c r="AS43" i="5"/>
  <c r="AT239" i="6"/>
  <c r="AO60" i="11"/>
  <c r="AK222" i="1"/>
  <c r="AK216" i="1"/>
  <c r="AK223" i="1"/>
  <c r="AK221" i="1"/>
  <c r="AK217" i="1"/>
  <c r="AK212" i="1"/>
  <c r="AK218" i="1"/>
  <c r="AK213" i="1"/>
  <c r="AK220" i="1"/>
  <c r="AK215" i="1"/>
  <c r="AK219" i="1"/>
  <c r="AK214" i="1"/>
  <c r="AC3" i="3"/>
  <c r="AC6" i="3" s="1"/>
  <c r="AC6" i="2"/>
  <c r="AC13" i="2" s="1"/>
  <c r="AC7" i="2" s="1"/>
  <c r="AQ46" i="6"/>
  <c r="AP46" i="6"/>
  <c r="E69" i="5"/>
  <c r="D21" i="5"/>
  <c r="AS56" i="6"/>
  <c r="AT56" i="6"/>
  <c r="AN243" i="4"/>
  <c r="AN223" i="4"/>
  <c r="AO54" i="1"/>
  <c r="AP54" i="1"/>
  <c r="AN54" i="1"/>
  <c r="AO41" i="4"/>
  <c r="AP42" i="5"/>
  <c r="AQ42" i="5" s="1"/>
  <c r="AM42" i="6"/>
  <c r="AI72" i="5"/>
  <c r="AJ152" i="5"/>
  <c r="AJ160" i="5" s="1"/>
  <c r="AJ80" i="5" s="1"/>
  <c r="AK152" i="5"/>
  <c r="AO220" i="5"/>
  <c r="AO256" i="5"/>
  <c r="AO219" i="5"/>
  <c r="AO223" i="5" s="1"/>
  <c r="AO222" i="5"/>
  <c r="AO304" i="5"/>
  <c r="AO320" i="5" s="1"/>
  <c r="AO214" i="5"/>
  <c r="AO213" i="5"/>
  <c r="AO212" i="5"/>
  <c r="AO215" i="5"/>
  <c r="AO218" i="5"/>
  <c r="AO216" i="5"/>
  <c r="AO221" i="5"/>
  <c r="AO217" i="5"/>
  <c r="AO45" i="11"/>
  <c r="D75" i="5"/>
  <c r="D155" i="5" s="1"/>
  <c r="C27" i="5"/>
  <c r="C75" i="5" s="1"/>
  <c r="C155" i="5" s="1"/>
  <c r="AO43" i="6"/>
  <c r="AA86" i="2"/>
  <c r="AA151" i="2"/>
  <c r="AA163" i="2" s="1"/>
  <c r="BB167" i="7"/>
  <c r="AO224" i="11"/>
  <c r="AM64" i="1"/>
  <c r="AQ327" i="4"/>
  <c r="AQ44" i="6"/>
  <c r="AN44" i="4"/>
  <c r="AQ53" i="11"/>
  <c r="AP53" i="11"/>
  <c r="AH196" i="4"/>
  <c r="AH32" i="4"/>
  <c r="AH4" i="4" s="1"/>
  <c r="AH6" i="4" s="1"/>
  <c r="AH13" i="4" s="1"/>
  <c r="AH7" i="4" s="1"/>
  <c r="AH11" i="4" s="1"/>
  <c r="AH80" i="4" s="1"/>
  <c r="AQ53" i="2"/>
  <c r="X70" i="4"/>
  <c r="X150" i="4" s="1"/>
  <c r="X73" i="4"/>
  <c r="X153" i="4" s="1"/>
  <c r="X76" i="4"/>
  <c r="X156" i="4" s="1"/>
  <c r="X79" i="4"/>
  <c r="X159" i="4" s="1"/>
  <c r="X68" i="4"/>
  <c r="X148" i="4" s="1"/>
  <c r="X75" i="4"/>
  <c r="X155" i="4" s="1"/>
  <c r="X72" i="4"/>
  <c r="X152" i="4" s="1"/>
  <c r="X78" i="4"/>
  <c r="X158" i="4" s="1"/>
  <c r="X71" i="4"/>
  <c r="X151" i="4" s="1"/>
  <c r="X77" i="4"/>
  <c r="X157" i="4" s="1"/>
  <c r="X74" i="4"/>
  <c r="X154" i="4" s="1"/>
  <c r="X69" i="4"/>
  <c r="X149" i="4" s="1"/>
  <c r="AN69" i="2"/>
  <c r="AL270" i="5"/>
  <c r="E71" i="5"/>
  <c r="E151" i="5" s="1"/>
  <c r="D23" i="5"/>
  <c r="AO44" i="10"/>
  <c r="AN74" i="1"/>
  <c r="AN154" i="1" s="1"/>
  <c r="AI75" i="5"/>
  <c r="AJ155" i="5"/>
  <c r="AJ84" i="9"/>
  <c r="AM164" i="9"/>
  <c r="AL164" i="9"/>
  <c r="AB79" i="2"/>
  <c r="AB156" i="2" s="1"/>
  <c r="AB75" i="7"/>
  <c r="AP58" i="11"/>
  <c r="AJ76" i="9"/>
  <c r="AJ86" i="9" s="1"/>
  <c r="AK156" i="9"/>
  <c r="AL156" i="9"/>
  <c r="AF160" i="4"/>
  <c r="AR38" i="5"/>
  <c r="AJ77" i="9"/>
  <c r="AK157" i="9"/>
  <c r="AL157" i="9"/>
  <c r="S72" i="4"/>
  <c r="S152" i="4" s="1"/>
  <c r="S75" i="4"/>
  <c r="S155" i="4" s="1"/>
  <c r="S78" i="4"/>
  <c r="S158" i="4" s="1"/>
  <c r="S70" i="4"/>
  <c r="S150" i="4" s="1"/>
  <c r="S73" i="4"/>
  <c r="S153" i="4" s="1"/>
  <c r="S76" i="4"/>
  <c r="S156" i="4" s="1"/>
  <c r="S69" i="4"/>
  <c r="S149" i="4" s="1"/>
  <c r="S79" i="4"/>
  <c r="S159" i="4" s="1"/>
  <c r="S68" i="4"/>
  <c r="S148" i="4" s="1"/>
  <c r="S71" i="4"/>
  <c r="S151" i="4" s="1"/>
  <c r="S77" i="4"/>
  <c r="S157" i="4" s="1"/>
  <c r="S74" i="4"/>
  <c r="S154" i="4" s="1"/>
  <c r="AL319" i="4"/>
  <c r="AK21" i="11"/>
  <c r="AK33" i="11" s="1"/>
  <c r="AK4" i="11" s="1"/>
  <c r="AK223" i="11"/>
  <c r="AK32" i="11" s="1"/>
  <c r="W78" i="4"/>
  <c r="W158" i="4" s="1"/>
  <c r="W70" i="4"/>
  <c r="W150" i="4" s="1"/>
  <c r="W73" i="4"/>
  <c r="W153" i="4" s="1"/>
  <c r="W76" i="4"/>
  <c r="W156" i="4" s="1"/>
  <c r="W79" i="4"/>
  <c r="W159" i="4" s="1"/>
  <c r="W68" i="4"/>
  <c r="W148" i="4" s="1"/>
  <c r="W71" i="4"/>
  <c r="W151" i="4" s="1"/>
  <c r="W75" i="4"/>
  <c r="W155" i="4" s="1"/>
  <c r="W72" i="4"/>
  <c r="W152" i="4" s="1"/>
  <c r="W77" i="4"/>
  <c r="W157" i="4" s="1"/>
  <c r="W74" i="4"/>
  <c r="W154" i="4" s="1"/>
  <c r="W69" i="4"/>
  <c r="W149" i="4" s="1"/>
  <c r="AI31" i="6"/>
  <c r="AI29" i="6"/>
  <c r="AI24" i="6"/>
  <c r="AI30" i="6"/>
  <c r="AI23" i="6"/>
  <c r="AI28" i="6"/>
  <c r="AI32" i="6"/>
  <c r="AI27" i="6"/>
  <c r="AI22" i="6"/>
  <c r="AI320" i="6"/>
  <c r="AI336" i="6" s="1"/>
  <c r="AI26" i="6"/>
  <c r="AI4" i="6"/>
  <c r="AI25" i="6"/>
  <c r="AI21" i="6"/>
  <c r="AP67" i="7"/>
  <c r="AP44" i="6"/>
  <c r="AN69" i="1"/>
  <c r="AP38" i="6"/>
  <c r="AL212" i="11"/>
  <c r="AM212" i="11" s="1"/>
  <c r="AC75" i="7"/>
  <c r="AB15" i="7"/>
  <c r="AB7" i="11"/>
  <c r="AB11" i="11" s="1"/>
  <c r="AB15" i="11"/>
  <c r="AI160" i="10"/>
  <c r="AI80" i="10" s="1"/>
  <c r="AP48" i="7"/>
  <c r="R72" i="4"/>
  <c r="R152" i="4" s="1"/>
  <c r="R75" i="4"/>
  <c r="R155" i="4" s="1"/>
  <c r="R78" i="4"/>
  <c r="R158" i="4" s="1"/>
  <c r="R70" i="4"/>
  <c r="R150" i="4" s="1"/>
  <c r="R73" i="4"/>
  <c r="R153" i="4" s="1"/>
  <c r="R71" i="4"/>
  <c r="R151" i="4" s="1"/>
  <c r="R76" i="4"/>
  <c r="R156" i="4" s="1"/>
  <c r="R69" i="4"/>
  <c r="R149" i="4" s="1"/>
  <c r="R79" i="4"/>
  <c r="R159" i="4" s="1"/>
  <c r="R68" i="4"/>
  <c r="R148" i="4" s="1"/>
  <c r="R160" i="4" s="1"/>
  <c r="R74" i="4"/>
  <c r="R154" i="4" s="1"/>
  <c r="R77" i="4"/>
  <c r="R157" i="4" s="1"/>
  <c r="AP60" i="6"/>
  <c r="AQ60" i="6" s="1"/>
  <c r="AP50" i="2"/>
  <c r="AP46" i="5"/>
  <c r="AQ46" i="5" s="1"/>
  <c r="AN46" i="7"/>
  <c r="AO46" i="7" s="1"/>
  <c r="AR54" i="6"/>
  <c r="AP54" i="6"/>
  <c r="AQ54" i="6"/>
  <c r="AP47" i="6"/>
  <c r="AN77" i="1"/>
  <c r="AN157" i="1" s="1"/>
  <c r="AO45" i="1"/>
  <c r="AT41" i="6"/>
  <c r="AO69" i="7"/>
  <c r="AP62" i="10"/>
  <c r="E78" i="5"/>
  <c r="E158" i="5" s="1"/>
  <c r="D30" i="5"/>
  <c r="AP45" i="11"/>
  <c r="AJ80" i="9"/>
  <c r="AP53" i="7"/>
  <c r="AP269" i="11"/>
  <c r="AP265" i="11"/>
  <c r="AP261" i="11"/>
  <c r="AP268" i="11"/>
  <c r="AP264" i="11"/>
  <c r="AP262" i="11"/>
  <c r="AP267" i="11"/>
  <c r="AP270" i="11"/>
  <c r="AP271" i="11"/>
  <c r="AP266" i="11"/>
  <c r="AP260" i="11"/>
  <c r="AP273" i="11"/>
  <c r="AP263" i="11"/>
  <c r="AA87" i="7"/>
  <c r="AS42" i="11"/>
  <c r="AO69" i="1"/>
  <c r="AL224" i="1"/>
  <c r="F81" i="5"/>
  <c r="F149" i="5"/>
  <c r="F161" i="5" s="1"/>
  <c r="AP60" i="9"/>
  <c r="AP38" i="10"/>
  <c r="AK162" i="9"/>
  <c r="AL162" i="9" s="1"/>
  <c r="AQ44" i="5"/>
  <c r="AR44" i="5" s="1"/>
  <c r="AP66" i="2"/>
  <c r="AL304" i="6"/>
  <c r="AL288" i="6"/>
  <c r="AL33" i="6" s="1"/>
  <c r="AP62" i="7"/>
  <c r="AK319" i="4"/>
  <c r="AU41" i="6"/>
  <c r="AQ38" i="10"/>
  <c r="AQ53" i="7"/>
  <c r="AL214" i="11"/>
  <c r="AL23" i="11" s="1"/>
  <c r="AC178" i="2"/>
  <c r="AD3" i="2"/>
  <c r="AC14" i="3"/>
  <c r="AB85" i="7"/>
  <c r="AB165" i="7" s="1"/>
  <c r="AP37" i="1"/>
  <c r="AI81" i="10"/>
  <c r="AL255" i="4"/>
  <c r="AI197" i="10"/>
  <c r="AI198" i="10" s="1"/>
  <c r="AI199" i="10" s="1"/>
  <c r="AI200" i="10" s="1"/>
  <c r="AI201" i="10" s="1"/>
  <c r="AI202" i="10" s="1"/>
  <c r="AI203" i="10" s="1"/>
  <c r="AI204" i="10" s="1"/>
  <c r="AI205" i="10" s="1"/>
  <c r="AI206" i="10" s="1"/>
  <c r="AI207" i="10" s="1"/>
  <c r="AI208" i="10" s="1"/>
  <c r="AH14" i="10"/>
  <c r="Q69" i="4"/>
  <c r="Q149" i="4" s="1"/>
  <c r="Q72" i="4"/>
  <c r="Q152" i="4" s="1"/>
  <c r="Q75" i="4"/>
  <c r="Q155" i="4" s="1"/>
  <c r="Q78" i="4"/>
  <c r="Q158" i="4" s="1"/>
  <c r="Q70" i="4"/>
  <c r="Q150" i="4" s="1"/>
  <c r="Q73" i="4"/>
  <c r="Q153" i="4" s="1"/>
  <c r="Q77" i="4"/>
  <c r="Q157" i="4" s="1"/>
  <c r="Q71" i="4"/>
  <c r="Q151" i="4" s="1"/>
  <c r="Q76" i="4"/>
  <c r="Q156" i="4" s="1"/>
  <c r="Q79" i="4"/>
  <c r="Q159" i="4" s="1"/>
  <c r="Q68" i="4"/>
  <c r="Q148" i="4" s="1"/>
  <c r="Q160" i="4" s="1"/>
  <c r="Q74" i="4"/>
  <c r="Q154" i="4" s="1"/>
  <c r="AQ60" i="7"/>
  <c r="AM57" i="1"/>
  <c r="AL64" i="1"/>
  <c r="AR41" i="6"/>
  <c r="AL47" i="4"/>
  <c r="AM39" i="4"/>
  <c r="AN39" i="4" s="1"/>
  <c r="AQ44" i="11"/>
  <c r="AO44" i="2"/>
  <c r="AO64" i="6"/>
  <c r="AL298" i="10"/>
  <c r="AL293" i="10"/>
  <c r="AL302" i="10"/>
  <c r="AL294" i="10"/>
  <c r="AL299" i="10"/>
  <c r="AL297" i="10"/>
  <c r="AL292" i="10"/>
  <c r="AL296" i="10"/>
  <c r="AL295" i="10"/>
  <c r="AL303" i="10"/>
  <c r="AL301" i="10"/>
  <c r="AL300" i="10"/>
  <c r="AS41" i="6"/>
  <c r="AA160" i="4"/>
  <c r="AL154" i="9"/>
  <c r="AR67" i="9"/>
  <c r="AK160" i="9"/>
  <c r="AL160" i="9" s="1"/>
  <c r="AK69" i="5"/>
  <c r="AI78" i="5"/>
  <c r="AJ158" i="5"/>
  <c r="AK158" i="5" s="1"/>
  <c r="AO43" i="11"/>
  <c r="AQ43" i="11" s="1"/>
  <c r="AO58" i="2"/>
  <c r="AL48" i="11"/>
  <c r="AI6" i="6"/>
  <c r="X168" i="7"/>
  <c r="AP256" i="5"/>
  <c r="AP213" i="5"/>
  <c r="AP222" i="5"/>
  <c r="AP304" i="5"/>
  <c r="AP320" i="5" s="1"/>
  <c r="AP214" i="5"/>
  <c r="AP212" i="5"/>
  <c r="AP223" i="5" s="1"/>
  <c r="AP219" i="5"/>
  <c r="AP215" i="5"/>
  <c r="AP220" i="5"/>
  <c r="AP221" i="5"/>
  <c r="AP216" i="5"/>
  <c r="AP217" i="5"/>
  <c r="AP218" i="5"/>
  <c r="AQ58" i="1"/>
  <c r="AP58" i="1"/>
  <c r="AN42" i="6"/>
  <c r="AD160" i="4"/>
  <c r="AM263" i="5"/>
  <c r="AN263" i="5" s="1"/>
  <c r="AP47" i="7"/>
  <c r="AN70" i="1"/>
  <c r="AN150" i="1" s="1"/>
  <c r="AP38" i="1"/>
  <c r="AA9" i="3"/>
  <c r="AA8" i="3" s="1"/>
  <c r="AA11" i="3" s="1"/>
  <c r="AA8" i="2"/>
  <c r="AA11" i="2" s="1"/>
  <c r="C15" i="6"/>
  <c r="AP43" i="11"/>
  <c r="N77" i="4"/>
  <c r="N157" i="4" s="1"/>
  <c r="N69" i="4"/>
  <c r="N149" i="4" s="1"/>
  <c r="N72" i="4"/>
  <c r="N152" i="4" s="1"/>
  <c r="N75" i="4"/>
  <c r="N155" i="4" s="1"/>
  <c r="N78" i="4"/>
  <c r="N158" i="4" s="1"/>
  <c r="N74" i="4"/>
  <c r="N154" i="4" s="1"/>
  <c r="N71" i="4"/>
  <c r="N151" i="4" s="1"/>
  <c r="N76" i="4"/>
  <c r="N156" i="4" s="1"/>
  <c r="N73" i="4"/>
  <c r="N153" i="4" s="1"/>
  <c r="N79" i="4"/>
  <c r="N159" i="4" s="1"/>
  <c r="N70" i="4"/>
  <c r="N150" i="4" s="1"/>
  <c r="N68" i="4"/>
  <c r="N148" i="4" s="1"/>
  <c r="N160" i="4" s="1"/>
  <c r="AC30" i="2"/>
  <c r="AC171" i="2" s="1"/>
  <c r="AC79" i="2" s="1"/>
  <c r="AC156" i="2" s="1"/>
  <c r="AC34" i="2"/>
  <c r="AC175" i="2" s="1"/>
  <c r="AC83" i="2" s="1"/>
  <c r="AC160" i="2" s="1"/>
  <c r="AC31" i="2"/>
  <c r="AC172" i="2" s="1"/>
  <c r="AC80" i="2" s="1"/>
  <c r="AC157" i="2" s="1"/>
  <c r="AC33" i="2"/>
  <c r="AC174" i="2" s="1"/>
  <c r="AC32" i="2"/>
  <c r="AC173" i="2" s="1"/>
  <c r="AC29" i="2"/>
  <c r="AC170" i="2" s="1"/>
  <c r="AC26" i="2"/>
  <c r="AC167" i="2" s="1"/>
  <c r="AC37" i="2"/>
  <c r="AC27" i="2"/>
  <c r="AC168" i="2" s="1"/>
  <c r="AC76" i="2" s="1"/>
  <c r="AC153" i="2" s="1"/>
  <c r="AC28" i="2"/>
  <c r="AC169" i="2" s="1"/>
  <c r="AC35" i="2"/>
  <c r="AC176" i="2" s="1"/>
  <c r="AC36" i="2"/>
  <c r="AC177" i="2" s="1"/>
  <c r="AC85" i="2" s="1"/>
  <c r="AC162" i="2" s="1"/>
  <c r="AG320" i="6"/>
  <c r="AG336" i="6" s="1"/>
  <c r="AG28" i="6"/>
  <c r="AG220" i="6" s="1"/>
  <c r="AG31" i="6"/>
  <c r="AG223" i="6" s="1"/>
  <c r="AG34" i="6"/>
  <c r="AG4" i="6"/>
  <c r="AG14" i="6" s="1"/>
  <c r="AG29" i="6"/>
  <c r="AG221" i="6" s="1"/>
  <c r="AG24" i="6"/>
  <c r="AG216" i="6" s="1"/>
  <c r="AG73" i="6" s="1"/>
  <c r="AG169" i="6" s="1"/>
  <c r="AG30" i="6"/>
  <c r="AG222" i="6" s="1"/>
  <c r="AG79" i="6" s="1"/>
  <c r="AG175" i="6" s="1"/>
  <c r="AG23" i="6"/>
  <c r="AG215" i="6" s="1"/>
  <c r="AG72" i="6" s="1"/>
  <c r="AG168" i="6" s="1"/>
  <c r="AG32" i="6"/>
  <c r="AG224" i="6" s="1"/>
  <c r="AH69" i="6" s="1"/>
  <c r="AG22" i="6"/>
  <c r="AG214" i="6" s="1"/>
  <c r="AG71" i="6" s="1"/>
  <c r="AG167" i="6" s="1"/>
  <c r="AG25" i="6"/>
  <c r="AG217" i="6" s="1"/>
  <c r="AG74" i="6" s="1"/>
  <c r="AG170" i="6" s="1"/>
  <c r="AG21" i="6"/>
  <c r="AG26" i="6"/>
  <c r="AG218" i="6" s="1"/>
  <c r="AG27" i="6"/>
  <c r="AG219" i="6" s="1"/>
  <c r="AG76" i="6" s="1"/>
  <c r="AG172" i="6" s="1"/>
  <c r="AO60" i="2"/>
  <c r="AP60" i="2" s="1"/>
  <c r="AP42" i="1"/>
  <c r="AT38" i="4"/>
  <c r="AB74" i="2"/>
  <c r="AM61" i="6"/>
  <c r="AO59" i="1"/>
  <c r="AP59" i="1" s="1"/>
  <c r="AM65" i="7"/>
  <c r="AM69" i="1"/>
  <c r="AR37" i="1"/>
  <c r="AM48" i="1"/>
  <c r="U15" i="11"/>
  <c r="U7" i="11"/>
  <c r="U11" i="11" s="1"/>
  <c r="AS40" i="5"/>
  <c r="AF13" i="6"/>
  <c r="AF7" i="6" s="1"/>
  <c r="AF11" i="6" s="1"/>
  <c r="AN43" i="2"/>
  <c r="AQ37" i="6"/>
  <c r="AL48" i="6"/>
  <c r="AN69" i="9"/>
  <c r="AI160" i="5"/>
  <c r="AI80" i="5" s="1"/>
  <c r="AM220" i="11"/>
  <c r="AM29" i="11" s="1"/>
  <c r="AM216" i="11"/>
  <c r="AM25" i="11" s="1"/>
  <c r="AM213" i="11"/>
  <c r="AM22" i="11" s="1"/>
  <c r="AM217" i="11"/>
  <c r="AM26" i="11" s="1"/>
  <c r="AM222" i="11"/>
  <c r="AM31" i="11" s="1"/>
  <c r="AM221" i="11"/>
  <c r="AM30" i="11" s="1"/>
  <c r="AP59" i="9"/>
  <c r="AQ59" i="9" s="1"/>
  <c r="AQ37" i="1"/>
  <c r="AJ82" i="9"/>
  <c r="AU56" i="11"/>
  <c r="AM37" i="10"/>
  <c r="AP37" i="4"/>
  <c r="AQ37" i="4"/>
  <c r="AO41" i="10"/>
  <c r="D7" i="6"/>
  <c r="D11" i="6" s="1"/>
  <c r="D15" i="6"/>
  <c r="E72" i="5"/>
  <c r="E152" i="5" s="1"/>
  <c r="D24" i="5"/>
  <c r="AO221" i="10"/>
  <c r="AO223" i="10"/>
  <c r="AO213" i="10"/>
  <c r="AO214" i="10"/>
  <c r="AO212" i="10"/>
  <c r="AO215" i="10"/>
  <c r="AO219" i="10"/>
  <c r="AO216" i="10"/>
  <c r="AO256" i="10"/>
  <c r="AO304" i="10" s="1"/>
  <c r="AO217" i="10"/>
  <c r="AO222" i="10"/>
  <c r="AO218" i="10"/>
  <c r="AO220" i="10"/>
  <c r="AP224" i="10"/>
  <c r="AQ68" i="9"/>
  <c r="AP59" i="6"/>
  <c r="M74" i="4"/>
  <c r="M154" i="4" s="1"/>
  <c r="M77" i="4"/>
  <c r="M157" i="4" s="1"/>
  <c r="M69" i="4"/>
  <c r="M149" i="4" s="1"/>
  <c r="M72" i="4"/>
  <c r="M152" i="4" s="1"/>
  <c r="M75" i="4"/>
  <c r="M155" i="4" s="1"/>
  <c r="M78" i="4"/>
  <c r="M158" i="4" s="1"/>
  <c r="M71" i="4"/>
  <c r="M151" i="4" s="1"/>
  <c r="M76" i="4"/>
  <c r="M156" i="4" s="1"/>
  <c r="M73" i="4"/>
  <c r="M153" i="4" s="1"/>
  <c r="M68" i="4"/>
  <c r="M148" i="4" s="1"/>
  <c r="M160" i="4" s="1"/>
  <c r="M79" i="4"/>
  <c r="M159" i="4" s="1"/>
  <c r="M70" i="4"/>
  <c r="M150" i="4" s="1"/>
  <c r="AB78" i="7"/>
  <c r="AB158" i="7" s="1"/>
  <c r="AS55" i="1"/>
  <c r="AQ48" i="7"/>
  <c r="AR48" i="7" s="1"/>
  <c r="E77" i="5"/>
  <c r="E157" i="5" s="1"/>
  <c r="D29" i="5"/>
  <c r="AS54" i="7"/>
  <c r="AS46" i="11"/>
  <c r="AT40" i="1"/>
  <c r="AO72" i="1"/>
  <c r="AO152" i="1" s="1"/>
  <c r="AE79" i="4"/>
  <c r="AE159" i="4" s="1"/>
  <c r="AE68" i="4"/>
  <c r="AE148" i="4" s="1"/>
  <c r="AE71" i="4"/>
  <c r="AE151" i="4" s="1"/>
  <c r="AE74" i="4"/>
  <c r="AE154" i="4" s="1"/>
  <c r="AE77" i="4"/>
  <c r="AE157" i="4" s="1"/>
  <c r="AE69" i="4"/>
  <c r="AE149" i="4" s="1"/>
  <c r="AE72" i="4"/>
  <c r="AE152" i="4" s="1"/>
  <c r="AE76" i="4"/>
  <c r="AE156" i="4" s="1"/>
  <c r="AE73" i="4"/>
  <c r="AE153" i="4" s="1"/>
  <c r="AE75" i="4"/>
  <c r="AE155" i="4" s="1"/>
  <c r="AE70" i="4"/>
  <c r="AE150" i="4" s="1"/>
  <c r="AE78" i="4"/>
  <c r="AE158" i="4" s="1"/>
  <c r="AT56" i="11"/>
  <c r="AM45" i="2"/>
  <c r="AF15" i="6"/>
  <c r="AG3" i="6"/>
  <c r="AC76" i="4"/>
  <c r="AC156" i="4" s="1"/>
  <c r="AC79" i="4"/>
  <c r="AC159" i="4" s="1"/>
  <c r="AC68" i="4"/>
  <c r="AC148" i="4" s="1"/>
  <c r="AC71" i="4"/>
  <c r="AC151" i="4" s="1"/>
  <c r="AC74" i="4"/>
  <c r="AC154" i="4" s="1"/>
  <c r="AC77" i="4"/>
  <c r="AC157" i="4" s="1"/>
  <c r="AC69" i="4"/>
  <c r="AC149" i="4" s="1"/>
  <c r="AC73" i="4"/>
  <c r="AC153" i="4" s="1"/>
  <c r="AC75" i="4"/>
  <c r="AC155" i="4" s="1"/>
  <c r="AC72" i="4"/>
  <c r="AC152" i="4" s="1"/>
  <c r="AC70" i="4"/>
  <c r="AC150" i="4" s="1"/>
  <c r="AC78" i="4"/>
  <c r="AC158" i="4" s="1"/>
  <c r="AL261" i="5"/>
  <c r="AL74" i="1"/>
  <c r="AL154" i="1" s="1"/>
  <c r="Z13" i="8"/>
  <c r="Z7" i="8" s="1"/>
  <c r="Z11" i="8" s="1"/>
  <c r="AO61" i="9"/>
  <c r="AO41" i="11"/>
  <c r="AM270" i="5"/>
  <c r="AN270" i="5" s="1"/>
  <c r="V78" i="4"/>
  <c r="V158" i="4" s="1"/>
  <c r="V70" i="4"/>
  <c r="V150" i="4" s="1"/>
  <c r="V73" i="4"/>
  <c r="V153" i="4" s="1"/>
  <c r="V76" i="4"/>
  <c r="V156" i="4" s="1"/>
  <c r="V79" i="4"/>
  <c r="V159" i="4" s="1"/>
  <c r="V68" i="4"/>
  <c r="V148" i="4" s="1"/>
  <c r="V75" i="4"/>
  <c r="V155" i="4" s="1"/>
  <c r="V72" i="4"/>
  <c r="V152" i="4" s="1"/>
  <c r="V77" i="4"/>
  <c r="V157" i="4" s="1"/>
  <c r="V74" i="4"/>
  <c r="V154" i="4" s="1"/>
  <c r="V69" i="4"/>
  <c r="V149" i="4" s="1"/>
  <c r="V71" i="4"/>
  <c r="V151" i="4" s="1"/>
  <c r="AI73" i="5"/>
  <c r="AJ153" i="5"/>
  <c r="AK153" i="5"/>
  <c r="AL153" i="5"/>
  <c r="AM153" i="5" s="1"/>
  <c r="AH150" i="11"/>
  <c r="AH154" i="11"/>
  <c r="AH156" i="11"/>
  <c r="AO70" i="1"/>
  <c r="AO150" i="1" s="1"/>
  <c r="AK74" i="9"/>
  <c r="AJ79" i="9"/>
  <c r="AJ255" i="4"/>
  <c r="AP64" i="2"/>
  <c r="AR61" i="11"/>
  <c r="AM242" i="6"/>
  <c r="AN240" i="6"/>
  <c r="AN242" i="6" s="1"/>
  <c r="AR56" i="1"/>
  <c r="AJ81" i="1"/>
  <c r="AO47" i="10"/>
  <c r="AP49" i="2"/>
  <c r="AQ49" i="2" s="1"/>
  <c r="AS50" i="7"/>
  <c r="AQ59" i="6"/>
  <c r="AR59" i="6" s="1"/>
  <c r="AD175" i="2"/>
  <c r="AD172" i="2"/>
  <c r="AD169" i="2"/>
  <c r="AD168" i="2"/>
  <c r="AD38" i="2"/>
  <c r="AD167" i="2"/>
  <c r="AD177" i="2"/>
  <c r="AD171" i="2"/>
  <c r="AD176" i="2"/>
  <c r="AD170" i="2"/>
  <c r="AD4" i="3"/>
  <c r="AE4" i="2"/>
  <c r="AD173" i="2"/>
  <c r="AD178" i="2"/>
  <c r="AD174" i="2"/>
  <c r="AR66" i="9"/>
  <c r="AO66" i="7"/>
  <c r="D73" i="5"/>
  <c r="D153" i="5" s="1"/>
  <c r="C25" i="5"/>
  <c r="C73" i="5" s="1"/>
  <c r="C153" i="5" s="1"/>
  <c r="AN44" i="2"/>
  <c r="AP44" i="2" s="1"/>
  <c r="AM158" i="9"/>
  <c r="AJ78" i="9"/>
  <c r="AO45" i="5"/>
  <c r="AQ59" i="7"/>
  <c r="AO51" i="2"/>
  <c r="AN51" i="2"/>
  <c r="AP51" i="2" s="1"/>
  <c r="AP48" i="2"/>
  <c r="AR66" i="2"/>
  <c r="AT66" i="2" s="1"/>
  <c r="AM44" i="7"/>
  <c r="AN44" i="7"/>
  <c r="AT54" i="10"/>
  <c r="AO217" i="4"/>
  <c r="AO249" i="4" s="1"/>
  <c r="AO222" i="4"/>
  <c r="AO254" i="4" s="1"/>
  <c r="AO218" i="4"/>
  <c r="AO250" i="4" s="1"/>
  <c r="AO216" i="4"/>
  <c r="AO248" i="4" s="1"/>
  <c r="AO214" i="4"/>
  <c r="AO246" i="4" s="1"/>
  <c r="AO220" i="4"/>
  <c r="AO252" i="4" s="1"/>
  <c r="AO221" i="4"/>
  <c r="AO253" i="4" s="1"/>
  <c r="AO213" i="4"/>
  <c r="AO245" i="4" s="1"/>
  <c r="AO219" i="4"/>
  <c r="AO251" i="4" s="1"/>
  <c r="AO212" i="4"/>
  <c r="AO244" i="4" s="1"/>
  <c r="AO211" i="4"/>
  <c r="AO215" i="4"/>
  <c r="AO247" i="4" s="1"/>
  <c r="AO311" i="4"/>
  <c r="AP315" i="4"/>
  <c r="AO57" i="10"/>
  <c r="AS62" i="2"/>
  <c r="AU61" i="2"/>
  <c r="AR60" i="7"/>
  <c r="AS60" i="7" s="1"/>
  <c r="AO78" i="1"/>
  <c r="AO158" i="1" s="1"/>
  <c r="AP37" i="6"/>
  <c r="AB9" i="2"/>
  <c r="AB84" i="2"/>
  <c r="AB161" i="2" s="1"/>
  <c r="AJ69" i="5"/>
  <c r="AI76" i="5"/>
  <c r="AJ156" i="5"/>
  <c r="AK156" i="5"/>
  <c r="AL156" i="5"/>
  <c r="AQ63" i="10"/>
  <c r="AS60" i="1"/>
  <c r="AN266" i="5"/>
  <c r="AN159" i="5"/>
  <c r="AI79" i="5"/>
  <c r="AM159" i="5"/>
  <c r="AL159" i="5"/>
  <c r="AJ159" i="5"/>
  <c r="AK159" i="5"/>
  <c r="AP44" i="5"/>
  <c r="AQ66" i="9"/>
  <c r="AS66" i="9" s="1"/>
  <c r="AB80" i="2"/>
  <c r="AB157" i="2" s="1"/>
  <c r="AM75" i="1"/>
  <c r="AM155" i="1" s="1"/>
  <c r="AO43" i="1"/>
  <c r="AL80" i="1"/>
  <c r="AL160" i="1" s="1"/>
  <c r="Z7" i="11"/>
  <c r="Z11" i="11" s="1"/>
  <c r="Z15" i="11"/>
  <c r="AS52" i="7"/>
  <c r="AQ38" i="1"/>
  <c r="AK159" i="9"/>
  <c r="AO46" i="10"/>
  <c r="AN53" i="6"/>
  <c r="AO53" i="6" s="1"/>
  <c r="AL213" i="11"/>
  <c r="AL22" i="11" s="1"/>
  <c r="AR67" i="2"/>
  <c r="AN298" i="10"/>
  <c r="AN303" i="10"/>
  <c r="AN294" i="10"/>
  <c r="AN302" i="10"/>
  <c r="AN299" i="10"/>
  <c r="AN295" i="10"/>
  <c r="AN297" i="10"/>
  <c r="AN292" i="10"/>
  <c r="AN296" i="10"/>
  <c r="AN301" i="10"/>
  <c r="AN300" i="10"/>
  <c r="AN293" i="10"/>
  <c r="AK158" i="9"/>
  <c r="AQ234" i="6"/>
  <c r="AN47" i="10"/>
  <c r="D79" i="5"/>
  <c r="D159" i="5" s="1"/>
  <c r="C31" i="5"/>
  <c r="C79" i="5" s="1"/>
  <c r="C159" i="5" s="1"/>
  <c r="AM74" i="1"/>
  <c r="AM154" i="1" s="1"/>
  <c r="AJ320" i="1"/>
  <c r="AK320" i="1" s="1"/>
  <c r="AM300" i="10"/>
  <c r="AM298" i="10"/>
  <c r="AM293" i="10"/>
  <c r="AM302" i="10"/>
  <c r="AM294" i="10"/>
  <c r="AM299" i="10"/>
  <c r="AM303" i="10"/>
  <c r="AM297" i="10"/>
  <c r="AM292" i="10"/>
  <c r="AM296" i="10"/>
  <c r="AM295" i="10"/>
  <c r="AM301" i="10"/>
  <c r="AA7" i="11"/>
  <c r="AA11" i="11" s="1"/>
  <c r="AA15" i="11"/>
  <c r="AO43" i="2"/>
  <c r="AQ54" i="1"/>
  <c r="AJ83" i="9"/>
  <c r="AM73" i="1"/>
  <c r="AM153" i="1" s="1"/>
  <c r="AO41" i="1"/>
  <c r="AP41" i="1" s="1"/>
  <c r="AN41" i="1"/>
  <c r="AR62" i="2"/>
  <c r="AQ39" i="5"/>
  <c r="AO53" i="1"/>
  <c r="AP63" i="7"/>
  <c r="AQ63" i="7" s="1"/>
  <c r="AT42" i="11"/>
  <c r="AN224" i="11"/>
  <c r="AN78" i="1"/>
  <c r="AN158" i="1" s="1"/>
  <c r="AJ263" i="4"/>
  <c r="AJ24" i="4" s="1"/>
  <c r="AJ261" i="4"/>
  <c r="AJ22" i="4" s="1"/>
  <c r="AJ266" i="4"/>
  <c r="AJ27" i="4" s="1"/>
  <c r="AJ264" i="4"/>
  <c r="AJ25" i="4" s="1"/>
  <c r="AJ269" i="4"/>
  <c r="AJ30" i="4" s="1"/>
  <c r="AJ268" i="4"/>
  <c r="AJ29" i="4" s="1"/>
  <c r="AJ265" i="4"/>
  <c r="AJ26" i="4" s="1"/>
  <c r="AJ270" i="4"/>
  <c r="AJ31" i="4" s="1"/>
  <c r="AJ267" i="4"/>
  <c r="AJ28" i="4" s="1"/>
  <c r="AJ260" i="4"/>
  <c r="AJ21" i="4" s="1"/>
  <c r="AJ262" i="4"/>
  <c r="AJ23" i="4" s="1"/>
  <c r="AJ259" i="4"/>
  <c r="AJ271" i="4" s="1"/>
  <c r="AB76" i="4"/>
  <c r="AB156" i="4" s="1"/>
  <c r="AB79" i="4"/>
  <c r="AB159" i="4" s="1"/>
  <c r="AB68" i="4"/>
  <c r="AB148" i="4" s="1"/>
  <c r="AB71" i="4"/>
  <c r="AB151" i="4" s="1"/>
  <c r="AB74" i="4"/>
  <c r="AB154" i="4" s="1"/>
  <c r="AB77" i="4"/>
  <c r="AB157" i="4" s="1"/>
  <c r="AB73" i="4"/>
  <c r="AB153" i="4" s="1"/>
  <c r="AB75" i="4"/>
  <c r="AB155" i="4" s="1"/>
  <c r="AB72" i="4"/>
  <c r="AB152" i="4" s="1"/>
  <c r="AB70" i="4"/>
  <c r="AB150" i="4" s="1"/>
  <c r="AB78" i="4"/>
  <c r="AB158" i="4" s="1"/>
  <c r="AB69" i="4"/>
  <c r="AB149" i="4" s="1"/>
  <c r="AK304" i="6"/>
  <c r="AK288" i="6"/>
  <c r="AK33" i="6" s="1"/>
  <c r="E70" i="5"/>
  <c r="E150" i="5" s="1"/>
  <c r="D22" i="5"/>
  <c r="AL48" i="10"/>
  <c r="AO37" i="10"/>
  <c r="AI71" i="5"/>
  <c r="AK151" i="5"/>
  <c r="AL151" i="5" s="1"/>
  <c r="AJ151" i="5"/>
  <c r="AS40" i="11"/>
  <c r="AL79" i="1"/>
  <c r="AL159" i="1" s="1"/>
  <c r="AR64" i="9"/>
  <c r="AS64" i="9" s="1"/>
  <c r="AY63" i="11"/>
  <c r="AZ63" i="11" s="1"/>
  <c r="AQ39" i="11"/>
  <c r="AQ55" i="6"/>
  <c r="AA3" i="8"/>
  <c r="AA6" i="8" s="1"/>
  <c r="AA6" i="7"/>
  <c r="AA14" i="7" s="1"/>
  <c r="AA7" i="7" s="1"/>
  <c r="AA12" i="7" s="1"/>
  <c r="AJ75" i="9"/>
  <c r="AK155" i="9"/>
  <c r="AQ36" i="4"/>
  <c r="AM45" i="6"/>
  <c r="AN45" i="6"/>
  <c r="AL218" i="11"/>
  <c r="AL27" i="11" s="1"/>
  <c r="AJ81" i="9"/>
  <c r="AO62" i="11"/>
  <c r="AN62" i="11"/>
  <c r="AB77" i="7"/>
  <c r="AB157" i="7" s="1"/>
  <c r="AP53" i="2"/>
  <c r="AR53" i="2" s="1"/>
  <c r="AJ158" i="10"/>
  <c r="AJ78" i="10" s="1"/>
  <c r="AK161" i="10"/>
  <c r="AJ150" i="10"/>
  <c r="AJ70" i="10" s="1"/>
  <c r="AJ159" i="10"/>
  <c r="AJ79" i="10" s="1"/>
  <c r="AJ152" i="10"/>
  <c r="AJ72" i="10" s="1"/>
  <c r="AJ149" i="10"/>
  <c r="AJ69" i="10" s="1"/>
  <c r="AJ156" i="10"/>
  <c r="AJ76" i="10" s="1"/>
  <c r="AJ157" i="10"/>
  <c r="AJ77" i="10" s="1"/>
  <c r="AJ154" i="10"/>
  <c r="AJ74" i="10" s="1"/>
  <c r="AJ153" i="10"/>
  <c r="AJ73" i="10" s="1"/>
  <c r="AJ155" i="10"/>
  <c r="AJ75" i="10" s="1"/>
  <c r="AJ151" i="10"/>
  <c r="AJ71" i="10" s="1"/>
  <c r="AQ49" i="7"/>
  <c r="AD4" i="8"/>
  <c r="AD39" i="7"/>
  <c r="AE4" i="7"/>
  <c r="AD184" i="2"/>
  <c r="AD192" i="2" s="1"/>
  <c r="AD193" i="2" s="1"/>
  <c r="AD185" i="2" s="1"/>
  <c r="AO60" i="10"/>
  <c r="AS57" i="6"/>
  <c r="AT57" i="6" s="1"/>
  <c r="AI174" i="9"/>
  <c r="AI175" i="9" s="1"/>
  <c r="AI176" i="9" s="1"/>
  <c r="AI177" i="9" s="1"/>
  <c r="AI178" i="9" s="1"/>
  <c r="AI179" i="9" s="1"/>
  <c r="AI180" i="9" s="1"/>
  <c r="AI181" i="9" s="1"/>
  <c r="AI86" i="9"/>
  <c r="AF161" i="11"/>
  <c r="AB13" i="3"/>
  <c r="AB7" i="3" s="1"/>
  <c r="AM76" i="1"/>
  <c r="AM156" i="1" s="1"/>
  <c r="AN44" i="1"/>
  <c r="AO44" i="1" s="1"/>
  <c r="AN161" i="11"/>
  <c r="AM39" i="10"/>
  <c r="AO40" i="4"/>
  <c r="AR61" i="7"/>
  <c r="AR56" i="10"/>
  <c r="AP39" i="1"/>
  <c r="AX63" i="11"/>
  <c r="K71" i="4"/>
  <c r="K151" i="4" s="1"/>
  <c r="K74" i="4"/>
  <c r="K154" i="4" s="1"/>
  <c r="K77" i="4"/>
  <c r="K157" i="4" s="1"/>
  <c r="K69" i="4"/>
  <c r="K149" i="4" s="1"/>
  <c r="K72" i="4"/>
  <c r="K152" i="4" s="1"/>
  <c r="K75" i="4"/>
  <c r="K155" i="4" s="1"/>
  <c r="K79" i="4"/>
  <c r="K159" i="4" s="1"/>
  <c r="K78" i="4"/>
  <c r="K158" i="4" s="1"/>
  <c r="K68" i="4"/>
  <c r="K148" i="4" s="1"/>
  <c r="K160" i="4" s="1"/>
  <c r="K70" i="4"/>
  <c r="K150" i="4" s="1"/>
  <c r="K76" i="4"/>
  <c r="K156" i="4" s="1"/>
  <c r="K73" i="4"/>
  <c r="K153" i="4" s="1"/>
  <c r="AL73" i="1"/>
  <c r="AL153" i="1" s="1"/>
  <c r="AR55" i="1"/>
  <c r="AR61" i="1"/>
  <c r="AP59" i="2"/>
  <c r="AQ45" i="10"/>
  <c r="AT61" i="10"/>
  <c r="AU61" i="10" s="1"/>
  <c r="AR47" i="2"/>
  <c r="AS46" i="1"/>
  <c r="AO60" i="9"/>
  <c r="AQ272" i="11"/>
  <c r="AR272" i="11" s="1"/>
  <c r="AK84" i="9"/>
  <c r="AN164" i="9"/>
  <c r="AN37" i="10"/>
  <c r="AU40" i="1"/>
  <c r="AV40" i="1" s="1"/>
  <c r="AP72" i="1"/>
  <c r="AP152" i="1" s="1"/>
  <c r="AK255" i="4"/>
  <c r="AM41" i="5"/>
  <c r="AN41" i="5" s="1"/>
  <c r="AS66" i="2"/>
  <c r="AM52" i="2"/>
  <c r="AQ58" i="11"/>
  <c r="T7" i="11"/>
  <c r="T11" i="11" s="1"/>
  <c r="T15" i="11"/>
  <c r="AI74" i="5"/>
  <c r="AJ154" i="5"/>
  <c r="AN272" i="6"/>
  <c r="AO256" i="6"/>
  <c r="AB75" i="2"/>
  <c r="AB152" i="2" s="1"/>
  <c r="AN43" i="11"/>
  <c r="E80" i="5"/>
  <c r="E160" i="5" s="1"/>
  <c r="D32" i="5"/>
  <c r="AM58" i="6"/>
  <c r="AM272" i="6"/>
  <c r="AO68" i="7"/>
  <c r="AR53" i="7"/>
  <c r="F7" i="6"/>
  <c r="F11" i="6" s="1"/>
  <c r="F15" i="6"/>
  <c r="Y70" i="4"/>
  <c r="Y150" i="4" s="1"/>
  <c r="Y73" i="4"/>
  <c r="Y153" i="4" s="1"/>
  <c r="Y76" i="4"/>
  <c r="Y156" i="4" s="1"/>
  <c r="Y79" i="4"/>
  <c r="Y159" i="4" s="1"/>
  <c r="Y68" i="4"/>
  <c r="Y148" i="4" s="1"/>
  <c r="Y71" i="4"/>
  <c r="Y151" i="4" s="1"/>
  <c r="Y74" i="4"/>
  <c r="Y154" i="4" s="1"/>
  <c r="Y75" i="4"/>
  <c r="Y155" i="4" s="1"/>
  <c r="Y72" i="4"/>
  <c r="Y152" i="4" s="1"/>
  <c r="Y78" i="4"/>
  <c r="Y158" i="4" s="1"/>
  <c r="Y69" i="4"/>
  <c r="Y149" i="4" s="1"/>
  <c r="Y77" i="4"/>
  <c r="Y157" i="4" s="1"/>
  <c r="AL219" i="11"/>
  <c r="AL28" i="11" s="1"/>
  <c r="AM261" i="5"/>
  <c r="AL161" i="9"/>
  <c r="AL48" i="5"/>
  <c r="AB80" i="7"/>
  <c r="AB160" i="7" s="1"/>
  <c r="AG7" i="4"/>
  <c r="AG11" i="4" s="1"/>
  <c r="AG80" i="4" s="1"/>
  <c r="AG15" i="4"/>
  <c r="AC37" i="7"/>
  <c r="AC181" i="7" s="1"/>
  <c r="AC86" i="7" s="1"/>
  <c r="AC166" i="7" s="1"/>
  <c r="AC27" i="7"/>
  <c r="AC171" i="7" s="1"/>
  <c r="AC34" i="7"/>
  <c r="AC178" i="7" s="1"/>
  <c r="AC83" i="7" s="1"/>
  <c r="AC163" i="7" s="1"/>
  <c r="AC31" i="7"/>
  <c r="AC175" i="7" s="1"/>
  <c r="AC80" i="7" s="1"/>
  <c r="AC160" i="7" s="1"/>
  <c r="AC36" i="7"/>
  <c r="AC180" i="7" s="1"/>
  <c r="AC38" i="7"/>
  <c r="AC182" i="7" s="1"/>
  <c r="AC32" i="7"/>
  <c r="AC176" i="7" s="1"/>
  <c r="AC33" i="7"/>
  <c r="AC177" i="7" s="1"/>
  <c r="AC29" i="7"/>
  <c r="AC173" i="7" s="1"/>
  <c r="AC28" i="7"/>
  <c r="AC172" i="7" s="1"/>
  <c r="AC77" i="7" s="1"/>
  <c r="AC157" i="7" s="1"/>
  <c r="AC30" i="7"/>
  <c r="AC174" i="7" s="1"/>
  <c r="AC79" i="7" s="1"/>
  <c r="AC159" i="7" s="1"/>
  <c r="AC35" i="7"/>
  <c r="AC179" i="7" s="1"/>
  <c r="AC84" i="7" s="1"/>
  <c r="AC164" i="7" s="1"/>
  <c r="AC7" i="11"/>
  <c r="AC11" i="11" s="1"/>
  <c r="AC15" i="11"/>
  <c r="AL158" i="9"/>
  <c r="AQ68" i="2"/>
  <c r="AQ48" i="2"/>
  <c r="AM59" i="11"/>
  <c r="AO42" i="1"/>
  <c r="AO63" i="2"/>
  <c r="E76" i="5"/>
  <c r="E156" i="5" s="1"/>
  <c r="D28" i="5"/>
  <c r="E74" i="5"/>
  <c r="E154" i="5" s="1"/>
  <c r="D26" i="5"/>
  <c r="AN47" i="11"/>
  <c r="W7" i="11"/>
  <c r="W11" i="11" s="1"/>
  <c r="W15" i="11"/>
  <c r="AL271" i="5"/>
  <c r="AN57" i="11"/>
  <c r="AM57" i="11"/>
  <c r="AK163" i="9"/>
  <c r="AL163" i="9" s="1"/>
  <c r="X7" i="11"/>
  <c r="X11" i="11" s="1"/>
  <c r="X15" i="11"/>
  <c r="AN71" i="1"/>
  <c r="AN151" i="1" s="1"/>
  <c r="T75" i="4"/>
  <c r="T155" i="4" s="1"/>
  <c r="T78" i="4"/>
  <c r="T158" i="4" s="1"/>
  <c r="T70" i="4"/>
  <c r="T150" i="4" s="1"/>
  <c r="T73" i="4"/>
  <c r="T153" i="4" s="1"/>
  <c r="T76" i="4"/>
  <c r="T156" i="4" s="1"/>
  <c r="T69" i="4"/>
  <c r="T149" i="4" s="1"/>
  <c r="T79" i="4"/>
  <c r="T159" i="4" s="1"/>
  <c r="T68" i="4"/>
  <c r="T148" i="4" s="1"/>
  <c r="T72" i="4"/>
  <c r="T152" i="4" s="1"/>
  <c r="T77" i="4"/>
  <c r="T157" i="4" s="1"/>
  <c r="T74" i="4"/>
  <c r="T154" i="4" s="1"/>
  <c r="T71" i="4"/>
  <c r="T151" i="4" s="1"/>
  <c r="AP63" i="6"/>
  <c r="AT37" i="11"/>
  <c r="AO64" i="7"/>
  <c r="AQ55" i="10"/>
  <c r="AL149" i="5"/>
  <c r="AU47" i="5"/>
  <c r="AO42" i="6"/>
  <c r="AM40" i="6"/>
  <c r="AN40" i="6" s="1"/>
  <c r="U75" i="4"/>
  <c r="U155" i="4" s="1"/>
  <c r="U78" i="4"/>
  <c r="U158" i="4" s="1"/>
  <c r="U70" i="4"/>
  <c r="U150" i="4" s="1"/>
  <c r="U73" i="4"/>
  <c r="U153" i="4" s="1"/>
  <c r="U76" i="4"/>
  <c r="U156" i="4" s="1"/>
  <c r="U79" i="4"/>
  <c r="U159" i="4" s="1"/>
  <c r="U68" i="4"/>
  <c r="U148" i="4" s="1"/>
  <c r="U72" i="4"/>
  <c r="U152" i="4" s="1"/>
  <c r="U77" i="4"/>
  <c r="U157" i="4" s="1"/>
  <c r="U74" i="4"/>
  <c r="U154" i="4" s="1"/>
  <c r="U69" i="4"/>
  <c r="U149" i="4" s="1"/>
  <c r="U71" i="4"/>
  <c r="U151" i="4" s="1"/>
  <c r="AA167" i="7"/>
  <c r="AA168" i="7" s="1"/>
  <c r="AC74" i="2"/>
  <c r="AN75" i="1"/>
  <c r="AN155" i="1" s="1"/>
  <c r="AN54" i="11"/>
  <c r="AP54" i="11" s="1"/>
  <c r="AM64" i="11"/>
  <c r="AO54" i="11"/>
  <c r="AO58" i="10"/>
  <c r="AQ224" i="5"/>
  <c r="AR240" i="5"/>
  <c r="AO63" i="9"/>
  <c r="AM223" i="4"/>
  <c r="AM243" i="4"/>
  <c r="AB83" i="2"/>
  <c r="AB160" i="2" s="1"/>
  <c r="AA14" i="8"/>
  <c r="AB3" i="7"/>
  <c r="AP240" i="10"/>
  <c r="AS58" i="1"/>
  <c r="AO51" i="7"/>
  <c r="AP51" i="7" s="1"/>
  <c r="AP53" i="10"/>
  <c r="AQ53" i="10"/>
  <c r="AO269" i="11"/>
  <c r="AO265" i="11"/>
  <c r="AO261" i="11"/>
  <c r="AO268" i="11"/>
  <c r="AO262" i="11"/>
  <c r="AO264" i="11"/>
  <c r="AO267" i="11"/>
  <c r="AO270" i="11"/>
  <c r="AO271" i="11"/>
  <c r="AO266" i="11"/>
  <c r="AO260" i="11"/>
  <c r="AO273" i="11"/>
  <c r="AO263" i="11"/>
  <c r="AK81" i="9"/>
  <c r="AB81" i="7"/>
  <c r="AB161" i="7" s="1"/>
  <c r="AN43" i="10"/>
  <c r="AP78" i="1"/>
  <c r="AP158" i="1" s="1"/>
  <c r="AT40" i="11"/>
  <c r="AB77" i="2"/>
  <c r="AB154" i="2" s="1"/>
  <c r="AL215" i="11"/>
  <c r="AL24" i="11" s="1"/>
  <c r="AB83" i="7"/>
  <c r="AB163" i="7" s="1"/>
  <c r="AT62" i="9"/>
  <c r="AM62" i="6"/>
  <c r="AF18" i="11"/>
  <c r="AF6" i="11"/>
  <c r="AF13" i="11" s="1"/>
  <c r="AK295" i="10"/>
  <c r="AK302" i="10"/>
  <c r="AK297" i="10"/>
  <c r="AK292" i="10"/>
  <c r="AK293" i="10"/>
  <c r="AK294" i="10"/>
  <c r="AK299" i="10"/>
  <c r="AK298" i="10"/>
  <c r="AK296" i="10"/>
  <c r="AK300" i="10"/>
  <c r="AK303" i="10"/>
  <c r="AK301" i="10"/>
  <c r="AT39" i="6"/>
  <c r="AS47" i="2"/>
  <c r="P69" i="4"/>
  <c r="P149" i="4" s="1"/>
  <c r="P72" i="4"/>
  <c r="P152" i="4" s="1"/>
  <c r="P75" i="4"/>
  <c r="P155" i="4" s="1"/>
  <c r="P78" i="4"/>
  <c r="P158" i="4" s="1"/>
  <c r="P74" i="4"/>
  <c r="P154" i="4" s="1"/>
  <c r="P77" i="4"/>
  <c r="P157" i="4" s="1"/>
  <c r="P71" i="4"/>
  <c r="P151" i="4" s="1"/>
  <c r="P76" i="4"/>
  <c r="P156" i="4" s="1"/>
  <c r="P73" i="4"/>
  <c r="P153" i="4" s="1"/>
  <c r="P79" i="4"/>
  <c r="P159" i="4" s="1"/>
  <c r="P70" i="4"/>
  <c r="P150" i="4" s="1"/>
  <c r="P68" i="4"/>
  <c r="P148" i="4" s="1"/>
  <c r="P160" i="4" s="1"/>
  <c r="AI77" i="5"/>
  <c r="AJ157" i="5"/>
  <c r="AR45" i="7"/>
  <c r="AO43" i="7"/>
  <c r="AS59" i="10"/>
  <c r="AS46" i="4"/>
  <c r="AN42" i="4"/>
  <c r="Y7" i="11"/>
  <c r="Y11" i="11" s="1"/>
  <c r="Y15" i="11"/>
  <c r="AQ64" i="9"/>
  <c r="AO42" i="10"/>
  <c r="AP42" i="10" s="1"/>
  <c r="AM149" i="5"/>
  <c r="AO149" i="5" s="1"/>
  <c r="AV58" i="9"/>
  <c r="AQ51" i="7" l="1"/>
  <c r="AU46" i="1"/>
  <c r="AR40" i="4"/>
  <c r="AK78" i="5"/>
  <c r="AL158" i="5"/>
  <c r="AO69" i="5"/>
  <c r="AR41" i="1"/>
  <c r="AS41" i="1" s="1"/>
  <c r="AR47" i="10"/>
  <c r="AV54" i="10"/>
  <c r="AN47" i="4"/>
  <c r="AL80" i="9"/>
  <c r="AM160" i="9"/>
  <c r="AL154" i="5"/>
  <c r="AL71" i="5"/>
  <c r="AM151" i="5"/>
  <c r="AO151" i="5" s="1"/>
  <c r="AN151" i="5"/>
  <c r="AS63" i="6"/>
  <c r="AT65" i="2"/>
  <c r="AU65" i="2"/>
  <c r="AU60" i="7"/>
  <c r="AT60" i="7"/>
  <c r="AM73" i="5"/>
  <c r="AR59" i="9"/>
  <c r="AU61" i="11"/>
  <c r="AV40" i="11"/>
  <c r="AW40" i="11" s="1"/>
  <c r="AS53" i="2"/>
  <c r="AL82" i="9"/>
  <c r="AM162" i="9"/>
  <c r="AM150" i="5"/>
  <c r="AO76" i="1"/>
  <c r="AO156" i="1" s="1"/>
  <c r="AP44" i="1"/>
  <c r="AN48" i="6"/>
  <c r="AO40" i="6"/>
  <c r="AQ51" i="2"/>
  <c r="AL320" i="6"/>
  <c r="AL336" i="6" s="1"/>
  <c r="AL23" i="6"/>
  <c r="AL26" i="6"/>
  <c r="AL29" i="6"/>
  <c r="AL32" i="6"/>
  <c r="AL31" i="6"/>
  <c r="AL28" i="6"/>
  <c r="AL27" i="6"/>
  <c r="AL22" i="6"/>
  <c r="AL24" i="6"/>
  <c r="AL4" i="6"/>
  <c r="AL21" i="6"/>
  <c r="AL30" i="6"/>
  <c r="AL25" i="6"/>
  <c r="AW40" i="1"/>
  <c r="AS44" i="5"/>
  <c r="AR63" i="7"/>
  <c r="AR265" i="11"/>
  <c r="AR261" i="11"/>
  <c r="AR268" i="11"/>
  <c r="AR264" i="11"/>
  <c r="AR271" i="11"/>
  <c r="AR260" i="11"/>
  <c r="AR262" i="11"/>
  <c r="AR267" i="11"/>
  <c r="AR270" i="11"/>
  <c r="AR273" i="11"/>
  <c r="AR266" i="11"/>
  <c r="AR269" i="11"/>
  <c r="AR263" i="11"/>
  <c r="AS272" i="11"/>
  <c r="AS37" i="6"/>
  <c r="AL83" i="9"/>
  <c r="AM163" i="9"/>
  <c r="AN163" i="9" s="1"/>
  <c r="AP46" i="7"/>
  <c r="AM21" i="11"/>
  <c r="AM152" i="5"/>
  <c r="AT64" i="2"/>
  <c r="AU57" i="6"/>
  <c r="AR60" i="10"/>
  <c r="AS59" i="6"/>
  <c r="AP149" i="5"/>
  <c r="AR149" i="5" s="1"/>
  <c r="AK320" i="6"/>
  <c r="AK336" i="6" s="1"/>
  <c r="AK31" i="6"/>
  <c r="AK23" i="6"/>
  <c r="AK30" i="6"/>
  <c r="AK28" i="6"/>
  <c r="AK32" i="6"/>
  <c r="AK27" i="6"/>
  <c r="AK22" i="6"/>
  <c r="AK29" i="6"/>
  <c r="AK26" i="6"/>
  <c r="AK24" i="6"/>
  <c r="AK4" i="6"/>
  <c r="AK21" i="6"/>
  <c r="AK25" i="6"/>
  <c r="AS55" i="10"/>
  <c r="AO41" i="5"/>
  <c r="AN48" i="5"/>
  <c r="AU68" i="9"/>
  <c r="AV68" i="9" s="1"/>
  <c r="AS44" i="6"/>
  <c r="AR224" i="5"/>
  <c r="AS240" i="5"/>
  <c r="AQ213" i="5"/>
  <c r="AQ216" i="5"/>
  <c r="AQ222" i="5"/>
  <c r="AQ214" i="5"/>
  <c r="AQ212" i="5"/>
  <c r="AQ256" i="5"/>
  <c r="AQ219" i="5"/>
  <c r="AQ304" i="5"/>
  <c r="AQ320" i="5" s="1"/>
  <c r="AQ215" i="5"/>
  <c r="AQ221" i="5"/>
  <c r="AQ217" i="5"/>
  <c r="AQ223" i="5" s="1"/>
  <c r="AQ220" i="5"/>
  <c r="AQ218" i="5"/>
  <c r="AN65" i="7"/>
  <c r="AP65" i="7" s="1"/>
  <c r="AO65" i="7"/>
  <c r="AM70" i="7"/>
  <c r="AS48" i="7"/>
  <c r="AT46" i="4"/>
  <c r="AX41" i="6"/>
  <c r="AZ41" i="6" s="1"/>
  <c r="AQ38" i="6"/>
  <c r="AN69" i="5"/>
  <c r="AO75" i="1"/>
  <c r="AO155" i="1" s="1"/>
  <c r="C21" i="5"/>
  <c r="C69" i="5" s="1"/>
  <c r="D69" i="5"/>
  <c r="AT62" i="2"/>
  <c r="D71" i="5"/>
  <c r="D151" i="5" s="1"/>
  <c r="C23" i="5"/>
  <c r="C71" i="5" s="1"/>
  <c r="C151" i="5" s="1"/>
  <c r="E149" i="5"/>
  <c r="E161" i="5" s="1"/>
  <c r="E81" i="5"/>
  <c r="AQ65" i="9"/>
  <c r="AO70" i="7"/>
  <c r="AP42" i="6"/>
  <c r="AV61" i="10"/>
  <c r="AW61" i="10" s="1"/>
  <c r="T160" i="4"/>
  <c r="AR62" i="1"/>
  <c r="AN84" i="9"/>
  <c r="AN39" i="10"/>
  <c r="AJ160" i="10"/>
  <c r="AJ80" i="10" s="1"/>
  <c r="AJ81" i="10" s="1"/>
  <c r="AR55" i="10"/>
  <c r="AT66" i="9"/>
  <c r="AG6" i="6"/>
  <c r="AG13" i="6" s="1"/>
  <c r="AG7" i="6" s="1"/>
  <c r="AG11" i="6" s="1"/>
  <c r="AM48" i="10"/>
  <c r="AM214" i="11"/>
  <c r="AM23" i="11" s="1"/>
  <c r="AU37" i="11"/>
  <c r="AV37" i="11" s="1"/>
  <c r="AB86" i="2"/>
  <c r="AB151" i="2"/>
  <c r="AB163" i="2" s="1"/>
  <c r="AG77" i="6"/>
  <c r="AG173" i="6" s="1"/>
  <c r="AW41" i="6"/>
  <c r="AI3" i="10"/>
  <c r="AI6" i="10" s="1"/>
  <c r="AH15" i="10"/>
  <c r="AH13" i="10"/>
  <c r="AH7" i="10" s="1"/>
  <c r="AH11" i="10" s="1"/>
  <c r="AR40" i="10"/>
  <c r="AS37" i="1"/>
  <c r="AI32" i="4"/>
  <c r="AI4" i="4" s="1"/>
  <c r="AJ70" i="5"/>
  <c r="AJ81" i="5" s="1"/>
  <c r="AR60" i="6"/>
  <c r="AQ67" i="7"/>
  <c r="AQ70" i="1"/>
  <c r="AQ150" i="1" s="1"/>
  <c r="AK263" i="4"/>
  <c r="AK24" i="4" s="1"/>
  <c r="AK268" i="4"/>
  <c r="AK29" i="4" s="1"/>
  <c r="AK261" i="4"/>
  <c r="AK22" i="4" s="1"/>
  <c r="AK266" i="4"/>
  <c r="AK27" i="4" s="1"/>
  <c r="AK269" i="4"/>
  <c r="AK30" i="4" s="1"/>
  <c r="AK264" i="4"/>
  <c r="AK25" i="4" s="1"/>
  <c r="AK265" i="4"/>
  <c r="AK26" i="4" s="1"/>
  <c r="AK260" i="4"/>
  <c r="AK21" i="4" s="1"/>
  <c r="AK270" i="4"/>
  <c r="AK31" i="4" s="1"/>
  <c r="AK267" i="4"/>
  <c r="AK28" i="4" s="1"/>
  <c r="AK262" i="4"/>
  <c r="AK23" i="4" s="1"/>
  <c r="AK259" i="4"/>
  <c r="AK275" i="4"/>
  <c r="AK323" i="4" s="1"/>
  <c r="AS61" i="7"/>
  <c r="AT61" i="7"/>
  <c r="AQ59" i="2"/>
  <c r="AW63" i="1"/>
  <c r="AY63" i="1" s="1"/>
  <c r="AO77" i="1"/>
  <c r="AO157" i="1" s="1"/>
  <c r="AP45" i="1"/>
  <c r="AR54" i="11"/>
  <c r="AR49" i="7"/>
  <c r="AS49" i="7" s="1"/>
  <c r="AN48" i="10"/>
  <c r="D70" i="5"/>
  <c r="D150" i="5" s="1"/>
  <c r="C22" i="5"/>
  <c r="C70" i="5" s="1"/>
  <c r="C150" i="5" s="1"/>
  <c r="AU40" i="11"/>
  <c r="AG80" i="6"/>
  <c r="AG176" i="6" s="1"/>
  <c r="AJ78" i="5"/>
  <c r="AN48" i="1"/>
  <c r="AO43" i="10"/>
  <c r="D74" i="5"/>
  <c r="D154" i="5" s="1"/>
  <c r="C26" i="5"/>
  <c r="C74" i="5" s="1"/>
  <c r="C154" i="5" s="1"/>
  <c r="AM304" i="6"/>
  <c r="AN304" i="6" s="1"/>
  <c r="AM33" i="6"/>
  <c r="AM288" i="6"/>
  <c r="AQ241" i="6"/>
  <c r="AP40" i="6"/>
  <c r="AP60" i="10"/>
  <c r="AS45" i="7"/>
  <c r="AS63" i="7"/>
  <c r="AT63" i="7" s="1"/>
  <c r="AM158" i="5"/>
  <c r="AJ197" i="10"/>
  <c r="AJ198" i="10" s="1"/>
  <c r="AJ199" i="10" s="1"/>
  <c r="AJ200" i="10" s="1"/>
  <c r="AJ201" i="10" s="1"/>
  <c r="AJ202" i="10" s="1"/>
  <c r="AJ203" i="10" s="1"/>
  <c r="AJ204" i="10" s="1"/>
  <c r="AJ205" i="10" s="1"/>
  <c r="AJ206" i="10" s="1"/>
  <c r="AJ207" i="10" s="1"/>
  <c r="AJ208" i="10" s="1"/>
  <c r="AI14" i="10"/>
  <c r="AU54" i="6"/>
  <c r="AB155" i="7"/>
  <c r="AB167" i="7" s="1"/>
  <c r="AB168" i="7" s="1"/>
  <c r="AB87" i="7"/>
  <c r="AQ45" i="11"/>
  <c r="AQ39" i="1"/>
  <c r="AR44" i="11"/>
  <c r="AL150" i="5"/>
  <c r="AU62" i="9"/>
  <c r="AX40" i="1"/>
  <c r="AK79" i="9"/>
  <c r="AN255" i="4"/>
  <c r="AP221" i="10"/>
  <c r="AP213" i="10"/>
  <c r="AP223" i="10"/>
  <c r="AP214" i="10"/>
  <c r="AP212" i="10"/>
  <c r="AP219" i="10"/>
  <c r="AP216" i="10"/>
  <c r="AP256" i="10"/>
  <c r="AP304" i="10" s="1"/>
  <c r="AP217" i="10"/>
  <c r="AP222" i="10"/>
  <c r="AP218" i="10"/>
  <c r="AP215" i="10"/>
  <c r="AP220" i="10"/>
  <c r="AQ224" i="10"/>
  <c r="AP43" i="6"/>
  <c r="AN288" i="6"/>
  <c r="AN33" i="6"/>
  <c r="AO44" i="7"/>
  <c r="AP44" i="10"/>
  <c r="AJ77" i="5"/>
  <c r="AO47" i="11"/>
  <c r="AE160" i="4"/>
  <c r="X160" i="4"/>
  <c r="AP47" i="11"/>
  <c r="AP70" i="1"/>
  <c r="AP150" i="1" s="1"/>
  <c r="AR38" i="1"/>
  <c r="AS38" i="1" s="1"/>
  <c r="AL152" i="5"/>
  <c r="AN149" i="1"/>
  <c r="AB3" i="8"/>
  <c r="AB6" i="8" s="1"/>
  <c r="AB13" i="8" s="1"/>
  <c r="AB7" i="8" s="1"/>
  <c r="AB11" i="8" s="1"/>
  <c r="AB6" i="7"/>
  <c r="AB14" i="7" s="1"/>
  <c r="AB7" i="7" s="1"/>
  <c r="AB12" i="7" s="1"/>
  <c r="AQ265" i="11"/>
  <c r="AQ261" i="11"/>
  <c r="AQ268" i="11"/>
  <c r="AQ264" i="11"/>
  <c r="AQ262" i="11"/>
  <c r="AQ267" i="11"/>
  <c r="AQ270" i="11"/>
  <c r="AQ273" i="11"/>
  <c r="AQ271" i="11"/>
  <c r="AQ266" i="11"/>
  <c r="AQ260" i="11"/>
  <c r="AQ269" i="11"/>
  <c r="AQ263" i="11"/>
  <c r="AP53" i="1"/>
  <c r="AP64" i="7"/>
  <c r="AO243" i="4"/>
  <c r="AO223" i="4"/>
  <c r="AN45" i="2"/>
  <c r="AQ43" i="2"/>
  <c r="AP63" i="9"/>
  <c r="AQ63" i="9" s="1"/>
  <c r="AU66" i="2"/>
  <c r="AL222" i="1"/>
  <c r="AL219" i="1"/>
  <c r="AL213" i="1"/>
  <c r="AL320" i="1"/>
  <c r="AL223" i="1"/>
  <c r="AL220" i="1"/>
  <c r="AL216" i="1"/>
  <c r="AL217" i="1"/>
  <c r="AL212" i="1"/>
  <c r="AL218" i="1"/>
  <c r="AL214" i="1"/>
  <c r="AL215" i="1"/>
  <c r="AL221" i="1"/>
  <c r="AM224" i="1"/>
  <c r="AR46" i="6"/>
  <c r="AB14" i="8"/>
  <c r="AC3" i="7"/>
  <c r="AS64" i="2"/>
  <c r="AL76" i="5"/>
  <c r="AQ43" i="6"/>
  <c r="AL21" i="11"/>
  <c r="AL223" i="11"/>
  <c r="AL32" i="11" s="1"/>
  <c r="AV46" i="4"/>
  <c r="AK73" i="5"/>
  <c r="AT52" i="7"/>
  <c r="AJ76" i="5"/>
  <c r="AK70" i="5"/>
  <c r="AQ60" i="9"/>
  <c r="AM219" i="11"/>
  <c r="AM28" i="11" s="1"/>
  <c r="AC9" i="2"/>
  <c r="AC84" i="2"/>
  <c r="AC161" i="2" s="1"/>
  <c r="AN57" i="1"/>
  <c r="AG159" i="11"/>
  <c r="AH149" i="11"/>
  <c r="AL155" i="9"/>
  <c r="AM155" i="9" s="1"/>
  <c r="AO47" i="1"/>
  <c r="AV56" i="11"/>
  <c r="AU44" i="5"/>
  <c r="AB9" i="3"/>
  <c r="AB8" i="3" s="1"/>
  <c r="AB11" i="3" s="1"/>
  <c r="AB8" i="2"/>
  <c r="AB11" i="2" s="1"/>
  <c r="AE178" i="2"/>
  <c r="AE175" i="2"/>
  <c r="AE172" i="2"/>
  <c r="AE169" i="2"/>
  <c r="AE176" i="2"/>
  <c r="AE168" i="2"/>
  <c r="AE38" i="2"/>
  <c r="AE167" i="2"/>
  <c r="AF4" i="2"/>
  <c r="AE173" i="2"/>
  <c r="AE177" i="2"/>
  <c r="AE171" i="2"/>
  <c r="AE170" i="2"/>
  <c r="AE4" i="3"/>
  <c r="AE174" i="2"/>
  <c r="AC77" i="2"/>
  <c r="AC154" i="2" s="1"/>
  <c r="AQ59" i="1"/>
  <c r="AR59" i="1" s="1"/>
  <c r="AO57" i="1"/>
  <c r="AQ57" i="1" s="1"/>
  <c r="AP41" i="4"/>
  <c r="W160" i="4"/>
  <c r="AL84" i="9"/>
  <c r="AO164" i="9"/>
  <c r="AP164" i="9" s="1"/>
  <c r="AL81" i="1"/>
  <c r="AT44" i="5"/>
  <c r="AP37" i="10"/>
  <c r="AQ37" i="10" s="1"/>
  <c r="AM271" i="5"/>
  <c r="AN271" i="5" s="1"/>
  <c r="AT54" i="6"/>
  <c r="AR327" i="4"/>
  <c r="AS68" i="2"/>
  <c r="AU68" i="2" s="1"/>
  <c r="AT68" i="2"/>
  <c r="AL73" i="5"/>
  <c r="AM319" i="4"/>
  <c r="AP46" i="10"/>
  <c r="AQ44" i="2"/>
  <c r="AL78" i="9"/>
  <c r="AC160" i="4"/>
  <c r="AP222" i="4"/>
  <c r="AP254" i="4" s="1"/>
  <c r="AP218" i="4"/>
  <c r="AP250" i="4" s="1"/>
  <c r="AP216" i="4"/>
  <c r="AP248" i="4" s="1"/>
  <c r="AP214" i="4"/>
  <c r="AP246" i="4" s="1"/>
  <c r="AP220" i="4"/>
  <c r="AP252" i="4" s="1"/>
  <c r="AP212" i="4"/>
  <c r="AP244" i="4" s="1"/>
  <c r="AP221" i="4"/>
  <c r="AP253" i="4" s="1"/>
  <c r="AP213" i="4"/>
  <c r="AP245" i="4" s="1"/>
  <c r="AP219" i="4"/>
  <c r="AP251" i="4" s="1"/>
  <c r="AP215" i="4"/>
  <c r="AP247" i="4" s="1"/>
  <c r="AP211" i="4"/>
  <c r="AP217" i="4"/>
  <c r="AP249" i="4" s="1"/>
  <c r="AP311" i="4"/>
  <c r="AQ315" i="4"/>
  <c r="AM218" i="11"/>
  <c r="AM27" i="11" s="1"/>
  <c r="AT67" i="2"/>
  <c r="AU67" i="2" s="1"/>
  <c r="AT64" i="9"/>
  <c r="AD14" i="2"/>
  <c r="AH74" i="4"/>
  <c r="AH154" i="4" s="1"/>
  <c r="AH77" i="4"/>
  <c r="AH157" i="4" s="1"/>
  <c r="AH69" i="4"/>
  <c r="AH149" i="4" s="1"/>
  <c r="AH72" i="4"/>
  <c r="AH152" i="4" s="1"/>
  <c r="AH75" i="4"/>
  <c r="AH155" i="4" s="1"/>
  <c r="AH70" i="4"/>
  <c r="AH150" i="4" s="1"/>
  <c r="AH78" i="4"/>
  <c r="AH158" i="4" s="1"/>
  <c r="AH68" i="4"/>
  <c r="AH148" i="4" s="1"/>
  <c r="AH76" i="4"/>
  <c r="AH156" i="4" s="1"/>
  <c r="AH73" i="4"/>
  <c r="AH153" i="4" s="1"/>
  <c r="AH79" i="4"/>
  <c r="AH159" i="4" s="1"/>
  <c r="AH71" i="4"/>
  <c r="AH151" i="4" s="1"/>
  <c r="AP43" i="2"/>
  <c r="AC78" i="7"/>
  <c r="AC158" i="7" s="1"/>
  <c r="AP64" i="10"/>
  <c r="AR53" i="10"/>
  <c r="AT53" i="10" s="1"/>
  <c r="AS53" i="10"/>
  <c r="D76" i="5"/>
  <c r="D156" i="5" s="1"/>
  <c r="C28" i="5"/>
  <c r="C76" i="5" s="1"/>
  <c r="C156" i="5" s="1"/>
  <c r="AC82" i="7"/>
  <c r="AC162" i="7" s="1"/>
  <c r="AK158" i="10"/>
  <c r="AK78" i="10" s="1"/>
  <c r="AL161" i="10"/>
  <c r="AK150" i="10"/>
  <c r="AK70" i="10" s="1"/>
  <c r="AK156" i="10"/>
  <c r="AK76" i="10" s="1"/>
  <c r="AK149" i="10"/>
  <c r="AK69" i="10" s="1"/>
  <c r="AK157" i="10"/>
  <c r="AK77" i="10" s="1"/>
  <c r="AK154" i="10"/>
  <c r="AK74" i="10" s="1"/>
  <c r="AK153" i="10"/>
  <c r="AK73" i="10" s="1"/>
  <c r="AK155" i="10"/>
  <c r="AK75" i="10" s="1"/>
  <c r="AK159" i="10"/>
  <c r="AK79" i="10" s="1"/>
  <c r="AK151" i="10"/>
  <c r="AK71" i="10" s="1"/>
  <c r="AK152" i="10"/>
  <c r="AK72" i="10" s="1"/>
  <c r="AC86" i="2"/>
  <c r="AC151" i="2"/>
  <c r="AC163" i="2" s="1"/>
  <c r="AC81" i="7"/>
  <c r="AC161" i="7" s="1"/>
  <c r="AO58" i="6"/>
  <c r="AP240" i="6"/>
  <c r="AP242" i="6" s="1"/>
  <c r="AP159" i="5"/>
  <c r="AK79" i="5"/>
  <c r="AG158" i="11"/>
  <c r="AM215" i="11"/>
  <c r="AM24" i="11" s="1"/>
  <c r="AK160" i="5"/>
  <c r="AK80" i="5" s="1"/>
  <c r="AQ50" i="2"/>
  <c r="AL77" i="9"/>
  <c r="AM84" i="9"/>
  <c r="AC13" i="3"/>
  <c r="AC7" i="3" s="1"/>
  <c r="AR44" i="6"/>
  <c r="AQ47" i="10"/>
  <c r="AL161" i="1"/>
  <c r="AS58" i="11"/>
  <c r="AR37" i="6"/>
  <c r="AS54" i="6"/>
  <c r="AV54" i="6" s="1"/>
  <c r="AC155" i="7"/>
  <c r="AX63" i="1"/>
  <c r="AR68" i="2"/>
  <c r="AK76" i="9"/>
  <c r="AK86" i="9" s="1"/>
  <c r="AN156" i="9"/>
  <c r="AN48" i="11"/>
  <c r="AM156" i="9"/>
  <c r="AP57" i="10"/>
  <c r="AQ57" i="10" s="1"/>
  <c r="AU39" i="6"/>
  <c r="AK154" i="5"/>
  <c r="AN61" i="6"/>
  <c r="AK157" i="5"/>
  <c r="AL157" i="5" s="1"/>
  <c r="AS54" i="11"/>
  <c r="AN220" i="11"/>
  <c r="AN29" i="11" s="1"/>
  <c r="AN215" i="11"/>
  <c r="AN24" i="11" s="1"/>
  <c r="AN214" i="11"/>
  <c r="AN23" i="11" s="1"/>
  <c r="AN213" i="11"/>
  <c r="AN22" i="11" s="1"/>
  <c r="AN217" i="11"/>
  <c r="AN26" i="11" s="1"/>
  <c r="AN222" i="11"/>
  <c r="AN31" i="11" s="1"/>
  <c r="AN218" i="11"/>
  <c r="AN27" i="11" s="1"/>
  <c r="AN212" i="11"/>
  <c r="AN21" i="11" s="1"/>
  <c r="AN221" i="11"/>
  <c r="AN30" i="11" s="1"/>
  <c r="AN216" i="11"/>
  <c r="AN25" i="11" s="1"/>
  <c r="AP43" i="1"/>
  <c r="AR43" i="1" s="1"/>
  <c r="AR63" i="10"/>
  <c r="AS63" i="10" s="1"/>
  <c r="AJ72" i="5"/>
  <c r="AO149" i="1"/>
  <c r="AP63" i="2"/>
  <c r="AD75" i="7"/>
  <c r="AC15" i="7"/>
  <c r="AI14" i="9"/>
  <c r="AJ170" i="9"/>
  <c r="AJ171" i="9" s="1"/>
  <c r="AJ172" i="9" s="1"/>
  <c r="AJ173" i="9" s="1"/>
  <c r="AJ174" i="9" s="1"/>
  <c r="AJ175" i="9" s="1"/>
  <c r="AJ176" i="9" s="1"/>
  <c r="AJ177" i="9" s="1"/>
  <c r="AJ178" i="9" s="1"/>
  <c r="AJ179" i="9" s="1"/>
  <c r="AJ180" i="9" s="1"/>
  <c r="AJ181" i="9" s="1"/>
  <c r="AN319" i="4"/>
  <c r="AO159" i="5"/>
  <c r="AJ79" i="5"/>
  <c r="AT54" i="7"/>
  <c r="AT61" i="11"/>
  <c r="AH153" i="11"/>
  <c r="AO38" i="11"/>
  <c r="AP38" i="11" s="1"/>
  <c r="AU40" i="5"/>
  <c r="AV40" i="5" s="1"/>
  <c r="AQ60" i="2"/>
  <c r="AU58" i="1"/>
  <c r="AV60" i="7"/>
  <c r="AS67" i="9"/>
  <c r="AK77" i="9"/>
  <c r="AR53" i="11"/>
  <c r="AV38" i="4"/>
  <c r="AN55" i="11"/>
  <c r="AT58" i="11"/>
  <c r="AR36" i="4"/>
  <c r="AP45" i="4"/>
  <c r="AI150" i="11"/>
  <c r="AI70" i="11" s="1"/>
  <c r="AM149" i="1"/>
  <c r="AM161" i="1" s="1"/>
  <c r="AO43" i="4"/>
  <c r="AG71" i="4"/>
  <c r="AG151" i="4" s="1"/>
  <c r="AG74" i="4"/>
  <c r="AG154" i="4" s="1"/>
  <c r="AG77" i="4"/>
  <c r="AG157" i="4" s="1"/>
  <c r="AG69" i="4"/>
  <c r="AG149" i="4" s="1"/>
  <c r="AG72" i="4"/>
  <c r="AG152" i="4" s="1"/>
  <c r="AG75" i="4"/>
  <c r="AG155" i="4" s="1"/>
  <c r="AG79" i="4"/>
  <c r="AG159" i="4" s="1"/>
  <c r="AG70" i="4"/>
  <c r="AG150" i="4" s="1"/>
  <c r="AG78" i="4"/>
  <c r="AG158" i="4" s="1"/>
  <c r="AG68" i="4"/>
  <c r="AG148" i="4" s="1"/>
  <c r="AG76" i="4"/>
  <c r="AG156" i="4" s="1"/>
  <c r="AG73" i="4"/>
  <c r="AG153" i="4" s="1"/>
  <c r="AU52" i="7"/>
  <c r="AO153" i="5"/>
  <c r="AJ73" i="5"/>
  <c r="AR37" i="5"/>
  <c r="AO39" i="4"/>
  <c r="AQ61" i="9"/>
  <c r="AM156" i="5"/>
  <c r="AN153" i="5"/>
  <c r="AK75" i="9"/>
  <c r="AO48" i="1"/>
  <c r="AR46" i="5"/>
  <c r="AT55" i="1"/>
  <c r="AW58" i="9"/>
  <c r="AO64" i="10"/>
  <c r="AM255" i="4"/>
  <c r="AQ62" i="7"/>
  <c r="AO74" i="1"/>
  <c r="AO154" i="1" s="1"/>
  <c r="AC85" i="7"/>
  <c r="AC165" i="7" s="1"/>
  <c r="D80" i="5"/>
  <c r="D160" i="5" s="1"/>
  <c r="C32" i="5"/>
  <c r="C80" i="5" s="1"/>
  <c r="C160" i="5" s="1"/>
  <c r="AU46" i="4"/>
  <c r="AP68" i="7"/>
  <c r="AQ159" i="5"/>
  <c r="AR159" i="5" s="1"/>
  <c r="AL79" i="5"/>
  <c r="AD9" i="2"/>
  <c r="AD84" i="2"/>
  <c r="AD161" i="2" s="1"/>
  <c r="AH151" i="11"/>
  <c r="V160" i="4"/>
  <c r="AQ42" i="1"/>
  <c r="D72" i="5"/>
  <c r="D152" i="5" s="1"/>
  <c r="C24" i="5"/>
  <c r="C72" i="5" s="1"/>
  <c r="C152" i="5" s="1"/>
  <c r="AC75" i="2"/>
  <c r="AC152" i="2" s="1"/>
  <c r="AV58" i="1"/>
  <c r="AW58" i="1" s="1"/>
  <c r="AR68" i="9"/>
  <c r="AS61" i="1"/>
  <c r="AR39" i="11"/>
  <c r="AU61" i="7"/>
  <c r="AR58" i="11"/>
  <c r="AM78" i="9"/>
  <c r="AO272" i="6"/>
  <c r="AP256" i="6"/>
  <c r="AT56" i="10"/>
  <c r="AQ37" i="5"/>
  <c r="AT37" i="5" s="1"/>
  <c r="AD83" i="2"/>
  <c r="AD160" i="2" s="1"/>
  <c r="AL74" i="9"/>
  <c r="AP37" i="5"/>
  <c r="AS37" i="5" s="1"/>
  <c r="AN79" i="1"/>
  <c r="AN159" i="1" s="1"/>
  <c r="AT68" i="9"/>
  <c r="AQ54" i="11"/>
  <c r="AL81" i="9"/>
  <c r="AV61" i="2"/>
  <c r="AW61" i="2" s="1"/>
  <c r="AL159" i="9"/>
  <c r="AM159" i="9" s="1"/>
  <c r="AQ240" i="6"/>
  <c r="AQ242" i="6" s="1"/>
  <c r="AR234" i="6"/>
  <c r="AR59" i="7"/>
  <c r="AO319" i="4"/>
  <c r="AI6" i="4"/>
  <c r="AI13" i="4" s="1"/>
  <c r="AQ43" i="1"/>
  <c r="AR48" i="2"/>
  <c r="AR51" i="7"/>
  <c r="AS51" i="7" s="1"/>
  <c r="AO59" i="11"/>
  <c r="AP59" i="11" s="1"/>
  <c r="AN59" i="11"/>
  <c r="Y160" i="4"/>
  <c r="AS56" i="1"/>
  <c r="AS72" i="1" s="1"/>
  <c r="AS152" i="1" s="1"/>
  <c r="AQ62" i="11"/>
  <c r="AM79" i="5"/>
  <c r="AP45" i="5"/>
  <c r="AQ45" i="5"/>
  <c r="AD79" i="2"/>
  <c r="AD156" i="2" s="1"/>
  <c r="AG157" i="11"/>
  <c r="AC78" i="2"/>
  <c r="AC155" i="2" s="1"/>
  <c r="AT58" i="1"/>
  <c r="AS68" i="9"/>
  <c r="AR224" i="10"/>
  <c r="AD3" i="3"/>
  <c r="AD6" i="3" s="1"/>
  <c r="AD6" i="2"/>
  <c r="AR42" i="5"/>
  <c r="AR63" i="6"/>
  <c r="AM157" i="9"/>
  <c r="AN157" i="9" s="1"/>
  <c r="AR54" i="1"/>
  <c r="AU46" i="11"/>
  <c r="AV59" i="10"/>
  <c r="AU38" i="4"/>
  <c r="AP60" i="11"/>
  <c r="AD27" i="7"/>
  <c r="AD171" i="7" s="1"/>
  <c r="AD34" i="7"/>
  <c r="AD178" i="7" s="1"/>
  <c r="AD31" i="7"/>
  <c r="AD175" i="7" s="1"/>
  <c r="AD80" i="7" s="1"/>
  <c r="AD160" i="7" s="1"/>
  <c r="AD28" i="7"/>
  <c r="AD172" i="7" s="1"/>
  <c r="AD77" i="7" s="1"/>
  <c r="AD157" i="7" s="1"/>
  <c r="AD32" i="7"/>
  <c r="AD176" i="7" s="1"/>
  <c r="AD33" i="7"/>
  <c r="AD177" i="7" s="1"/>
  <c r="AD82" i="7" s="1"/>
  <c r="AD162" i="7" s="1"/>
  <c r="AD29" i="7"/>
  <c r="AD173" i="7" s="1"/>
  <c r="AD30" i="7"/>
  <c r="AD174" i="7" s="1"/>
  <c r="AD79" i="7" s="1"/>
  <c r="AD159" i="7" s="1"/>
  <c r="AD35" i="7"/>
  <c r="AD179" i="7" s="1"/>
  <c r="AD36" i="7"/>
  <c r="AD180" i="7" s="1"/>
  <c r="AD38" i="7"/>
  <c r="AD182" i="7" s="1"/>
  <c r="AD37" i="7"/>
  <c r="AD181" i="7" s="1"/>
  <c r="AD86" i="7" s="1"/>
  <c r="AD166" i="7" s="1"/>
  <c r="AI154" i="11"/>
  <c r="AI74" i="11" s="1"/>
  <c r="AM48" i="5"/>
  <c r="AP41" i="10"/>
  <c r="AL268" i="4"/>
  <c r="AL29" i="4" s="1"/>
  <c r="AL261" i="4"/>
  <c r="AL22" i="4" s="1"/>
  <c r="AL266" i="4"/>
  <c r="AL27" i="4" s="1"/>
  <c r="AL263" i="4"/>
  <c r="AL24" i="4" s="1"/>
  <c r="AL264" i="4"/>
  <c r="AL25" i="4" s="1"/>
  <c r="AL269" i="4"/>
  <c r="AL30" i="4" s="1"/>
  <c r="AL259" i="4"/>
  <c r="AL260" i="4"/>
  <c r="AL21" i="4" s="1"/>
  <c r="AL270" i="4"/>
  <c r="AL31" i="4" s="1"/>
  <c r="AL267" i="4"/>
  <c r="AL28" i="4" s="1"/>
  <c r="AL262" i="4"/>
  <c r="AL23" i="4" s="1"/>
  <c r="AL265" i="4"/>
  <c r="AL26" i="4" s="1"/>
  <c r="AL275" i="4"/>
  <c r="AL323" i="4" s="1"/>
  <c r="AY41" i="6"/>
  <c r="AK76" i="5"/>
  <c r="AU56" i="6"/>
  <c r="AV56" i="6" s="1"/>
  <c r="AP43" i="7"/>
  <c r="AK165" i="9"/>
  <c r="AK85" i="9" s="1"/>
  <c r="AN76" i="1"/>
  <c r="AN156" i="1" s="1"/>
  <c r="AH3" i="6"/>
  <c r="AH6" i="6" s="1"/>
  <c r="AH13" i="6" s="1"/>
  <c r="AM69" i="5"/>
  <c r="AP41" i="11"/>
  <c r="AP57" i="1"/>
  <c r="AR57" i="1" s="1"/>
  <c r="AV44" i="5"/>
  <c r="AH15" i="4"/>
  <c r="AQ60" i="10"/>
  <c r="AJ71" i="5"/>
  <c r="AN73" i="1"/>
  <c r="AN153" i="1" s="1"/>
  <c r="AQ41" i="1"/>
  <c r="AW56" i="11"/>
  <c r="AT46" i="1"/>
  <c r="AH152" i="11"/>
  <c r="AR43" i="7"/>
  <c r="AW239" i="6"/>
  <c r="AX239" i="6"/>
  <c r="AG75" i="6"/>
  <c r="AG171" i="6" s="1"/>
  <c r="AC81" i="2"/>
  <c r="AC158" i="2" s="1"/>
  <c r="AP64" i="6"/>
  <c r="AS38" i="5"/>
  <c r="AT38" i="5"/>
  <c r="AJ75" i="5"/>
  <c r="BC167" i="7"/>
  <c r="AF177" i="6"/>
  <c r="AT46" i="11"/>
  <c r="AU59" i="10"/>
  <c r="AQ47" i="6"/>
  <c r="AT47" i="2"/>
  <c r="AV65" i="2"/>
  <c r="AP53" i="6"/>
  <c r="AQ62" i="10"/>
  <c r="AR43" i="11"/>
  <c r="AH165" i="6"/>
  <c r="AH81" i="6"/>
  <c r="AP58" i="10"/>
  <c r="AM47" i="4"/>
  <c r="AJ74" i="5"/>
  <c r="AP42" i="2"/>
  <c r="AQ42" i="2" s="1"/>
  <c r="AO45" i="6"/>
  <c r="AO221" i="11"/>
  <c r="AO30" i="11" s="1"/>
  <c r="AO222" i="11"/>
  <c r="AO31" i="11" s="1"/>
  <c r="AO218" i="11"/>
  <c r="AO27" i="11" s="1"/>
  <c r="AO212" i="11"/>
  <c r="AO21" i="11" s="1"/>
  <c r="AO216" i="11"/>
  <c r="AO25" i="11" s="1"/>
  <c r="AP224" i="11"/>
  <c r="AN156" i="5"/>
  <c r="AO156" i="5" s="1"/>
  <c r="AP43" i="4"/>
  <c r="AU54" i="10"/>
  <c r="AP74" i="1"/>
  <c r="AP154" i="1" s="1"/>
  <c r="AM154" i="9"/>
  <c r="AN154" i="9" s="1"/>
  <c r="AQ46" i="2"/>
  <c r="AF15" i="11"/>
  <c r="AF7" i="11"/>
  <c r="AF11" i="11" s="1"/>
  <c r="AS56" i="10"/>
  <c r="AV47" i="5"/>
  <c r="AT60" i="1"/>
  <c r="AT50" i="7"/>
  <c r="AQ149" i="5"/>
  <c r="AL69" i="5"/>
  <c r="AK83" i="9"/>
  <c r="AC76" i="7"/>
  <c r="AC156" i="7" s="1"/>
  <c r="AN52" i="2"/>
  <c r="BA63" i="11"/>
  <c r="AR62" i="11"/>
  <c r="AA13" i="8"/>
  <c r="AA7" i="8" s="1"/>
  <c r="AA11" i="8" s="1"/>
  <c r="AN158" i="9"/>
  <c r="AK78" i="9"/>
  <c r="AQ42" i="10"/>
  <c r="AN79" i="5"/>
  <c r="AW60" i="7"/>
  <c r="AW47" i="5"/>
  <c r="AJ20" i="4"/>
  <c r="AJ32" i="4" s="1"/>
  <c r="AJ4" i="4" s="1"/>
  <c r="AJ6" i="4" s="1"/>
  <c r="AJ13" i="4" s="1"/>
  <c r="AH155" i="11"/>
  <c r="D77" i="5"/>
  <c r="D157" i="5" s="1"/>
  <c r="C29" i="5"/>
  <c r="C77" i="5" s="1"/>
  <c r="C157" i="5" s="1"/>
  <c r="AG213" i="6"/>
  <c r="AG70" i="6" s="1"/>
  <c r="AG166" i="6" s="1"/>
  <c r="AG69" i="6"/>
  <c r="AC82" i="2"/>
  <c r="AC159" i="2" s="1"/>
  <c r="AS53" i="7"/>
  <c r="D78" i="5"/>
  <c r="D158" i="5" s="1"/>
  <c r="C30" i="5"/>
  <c r="C78" i="5" s="1"/>
  <c r="C158" i="5" s="1"/>
  <c r="AK155" i="5"/>
  <c r="AR45" i="10"/>
  <c r="AU43" i="5"/>
  <c r="AO42" i="4"/>
  <c r="AO61" i="6"/>
  <c r="AT59" i="10"/>
  <c r="AQ47" i="7"/>
  <c r="AT43" i="5"/>
  <c r="AO44" i="4"/>
  <c r="AR37" i="4"/>
  <c r="AS37" i="4" s="1"/>
  <c r="AP71" i="1"/>
  <c r="AP151" i="1" s="1"/>
  <c r="AO48" i="5"/>
  <c r="AQ43" i="7"/>
  <c r="AL76" i="9"/>
  <c r="AO156" i="9"/>
  <c r="AO288" i="5"/>
  <c r="AP288" i="5" s="1"/>
  <c r="AO272" i="5"/>
  <c r="AP272" i="5" s="1"/>
  <c r="U160" i="4"/>
  <c r="AB160" i="4"/>
  <c r="AK72" i="5"/>
  <c r="AG78" i="6"/>
  <c r="AG174" i="6" s="1"/>
  <c r="AQ240" i="10"/>
  <c r="S160" i="4"/>
  <c r="AP66" i="7"/>
  <c r="AO298" i="10"/>
  <c r="AO303" i="10"/>
  <c r="AO294" i="10"/>
  <c r="AO301" i="10"/>
  <c r="AO302" i="10"/>
  <c r="AO299" i="10"/>
  <c r="AO295" i="10"/>
  <c r="AO292" i="10"/>
  <c r="AO296" i="10"/>
  <c r="AO297" i="10"/>
  <c r="AO300" i="10"/>
  <c r="AO293" i="10"/>
  <c r="AR49" i="2"/>
  <c r="AN161" i="9"/>
  <c r="AM48" i="6"/>
  <c r="AR39" i="5"/>
  <c r="AN62" i="6"/>
  <c r="AO57" i="11"/>
  <c r="AO161" i="11"/>
  <c r="AE4" i="8"/>
  <c r="AE39" i="7"/>
  <c r="AF4" i="7"/>
  <c r="AE184" i="2"/>
  <c r="AE192" i="2" s="1"/>
  <c r="AE193" i="2" s="1"/>
  <c r="AE185" i="2" s="1"/>
  <c r="AM161" i="9"/>
  <c r="AK71" i="5"/>
  <c r="AU42" i="11"/>
  <c r="AD30" i="2"/>
  <c r="AD78" i="2" s="1"/>
  <c r="AD155" i="2" s="1"/>
  <c r="AD34" i="2"/>
  <c r="AD82" i="2" s="1"/>
  <c r="AD159" i="2" s="1"/>
  <c r="AD27" i="2"/>
  <c r="AD75" i="2" s="1"/>
  <c r="AD152" i="2" s="1"/>
  <c r="AD31" i="2"/>
  <c r="AD35" i="2"/>
  <c r="AD33" i="2"/>
  <c r="AD81" i="2" s="1"/>
  <c r="AD158" i="2" s="1"/>
  <c r="AD32" i="2"/>
  <c r="AD80" i="2" s="1"/>
  <c r="AD157" i="2" s="1"/>
  <c r="AD28" i="2"/>
  <c r="AD240" i="2" s="1"/>
  <c r="AD37" i="2"/>
  <c r="AD85" i="2" s="1"/>
  <c r="AD162" i="2" s="1"/>
  <c r="AD26" i="2"/>
  <c r="AD74" i="2" s="1"/>
  <c r="AD36" i="2"/>
  <c r="AD29" i="2"/>
  <c r="AD77" i="2" s="1"/>
  <c r="AD154" i="2" s="1"/>
  <c r="AQ40" i="4"/>
  <c r="AI156" i="11"/>
  <c r="AI76" i="11" s="1"/>
  <c r="AM80" i="1"/>
  <c r="AM160" i="1" s="1"/>
  <c r="AO69" i="2"/>
  <c r="AP58" i="2"/>
  <c r="AQ58" i="2" s="1"/>
  <c r="AN160" i="9"/>
  <c r="AK80" i="9"/>
  <c r="AK82" i="9"/>
  <c r="AR55" i="6"/>
  <c r="AR38" i="10"/>
  <c r="AP47" i="10"/>
  <c r="AP69" i="7"/>
  <c r="AL77" i="5" l="1"/>
  <c r="AP84" i="9"/>
  <c r="AT46" i="5"/>
  <c r="AM79" i="9"/>
  <c r="AP159" i="9"/>
  <c r="AO71" i="5"/>
  <c r="AX56" i="6"/>
  <c r="AW56" i="6"/>
  <c r="AT63" i="10"/>
  <c r="AR37" i="10"/>
  <c r="AT37" i="10" s="1"/>
  <c r="AS37" i="10"/>
  <c r="AW61" i="7"/>
  <c r="AX61" i="7" s="1"/>
  <c r="AR75" i="1"/>
  <c r="AR155" i="1" s="1"/>
  <c r="AZ63" i="1"/>
  <c r="AR57" i="10"/>
  <c r="AQ64" i="10"/>
  <c r="AS59" i="1"/>
  <c r="AP155" i="9"/>
  <c r="AM75" i="9"/>
  <c r="AN155" i="9"/>
  <c r="AN77" i="9"/>
  <c r="AR63" i="9"/>
  <c r="AW57" i="6"/>
  <c r="AS73" i="1"/>
  <c r="AS153" i="1" s="1"/>
  <c r="AX58" i="1"/>
  <c r="AY61" i="2"/>
  <c r="AZ61" i="2"/>
  <c r="AR79" i="5"/>
  <c r="AS159" i="5"/>
  <c r="AP260" i="5"/>
  <c r="AP263" i="5"/>
  <c r="AP266" i="5"/>
  <c r="AP269" i="5"/>
  <c r="AP262" i="5"/>
  <c r="AP265" i="5"/>
  <c r="AP268" i="5"/>
  <c r="AP264" i="5"/>
  <c r="AP261" i="5"/>
  <c r="AO76" i="5"/>
  <c r="AD86" i="2"/>
  <c r="AD151" i="2"/>
  <c r="AX38" i="4"/>
  <c r="AP48" i="11"/>
  <c r="AS38" i="11"/>
  <c r="AT49" i="7"/>
  <c r="AW37" i="11"/>
  <c r="AT51" i="7"/>
  <c r="AS43" i="6"/>
  <c r="AN83" i="9"/>
  <c r="AV53" i="10"/>
  <c r="AR69" i="5"/>
  <c r="AN74" i="9"/>
  <c r="AO154" i="9"/>
  <c r="AQ65" i="7"/>
  <c r="AR65" i="7"/>
  <c r="AR67" i="7"/>
  <c r="AN320" i="6"/>
  <c r="AN336" i="6" s="1"/>
  <c r="AN26" i="6"/>
  <c r="AN29" i="6"/>
  <c r="AN32" i="6"/>
  <c r="AN28" i="6"/>
  <c r="AN23" i="6"/>
  <c r="AN27" i="6"/>
  <c r="AN22" i="6"/>
  <c r="AN24" i="6"/>
  <c r="AN4" i="6"/>
  <c r="AN21" i="6"/>
  <c r="AN30" i="6"/>
  <c r="AN31" i="6"/>
  <c r="AN25" i="6"/>
  <c r="AU50" i="7"/>
  <c r="AV50" i="7" s="1"/>
  <c r="AS43" i="1"/>
  <c r="AM78" i="5"/>
  <c r="AE14" i="2"/>
  <c r="AX61" i="10"/>
  <c r="AM70" i="5"/>
  <c r="AT53" i="7"/>
  <c r="AV46" i="1"/>
  <c r="AT62" i="1"/>
  <c r="AT78" i="1" s="1"/>
  <c r="AT158" i="1" s="1"/>
  <c r="AT63" i="6"/>
  <c r="AQ38" i="11"/>
  <c r="AO217" i="11"/>
  <c r="AO26" i="11" s="1"/>
  <c r="AX56" i="11"/>
  <c r="AY56" i="11" s="1"/>
  <c r="AP150" i="5"/>
  <c r="AQ219" i="10"/>
  <c r="AQ222" i="10"/>
  <c r="AQ220" i="10"/>
  <c r="AQ216" i="10"/>
  <c r="AQ214" i="10"/>
  <c r="AQ213" i="10"/>
  <c r="AQ212" i="10"/>
  <c r="AQ223" i="10"/>
  <c r="AQ221" i="10"/>
  <c r="AQ217" i="10"/>
  <c r="AQ218" i="10"/>
  <c r="AQ215" i="10"/>
  <c r="AQ256" i="10"/>
  <c r="AQ304" i="10" s="1"/>
  <c r="AM157" i="5"/>
  <c r="AN152" i="5"/>
  <c r="AR65" i="9"/>
  <c r="AQ288" i="5"/>
  <c r="AQ272" i="5"/>
  <c r="AQ42" i="6"/>
  <c r="AR44" i="2"/>
  <c r="AU56" i="10"/>
  <c r="AR60" i="2"/>
  <c r="AS60" i="2" s="1"/>
  <c r="AS327" i="4"/>
  <c r="AR38" i="6"/>
  <c r="AS38" i="6"/>
  <c r="AO163" i="9"/>
  <c r="AU54" i="7"/>
  <c r="AD76" i="2"/>
  <c r="AD153" i="2" s="1"/>
  <c r="AM80" i="9"/>
  <c r="AV42" i="11"/>
  <c r="AR240" i="10"/>
  <c r="AV66" i="2"/>
  <c r="AU60" i="1"/>
  <c r="AQ46" i="7"/>
  <c r="AY61" i="10"/>
  <c r="AO220" i="11"/>
  <c r="AO29" i="11" s="1"/>
  <c r="AU62" i="1"/>
  <c r="AS47" i="6"/>
  <c r="AR47" i="6"/>
  <c r="AQ73" i="1"/>
  <c r="AQ153" i="1" s="1"/>
  <c r="AH7" i="6"/>
  <c r="AH11" i="6" s="1"/>
  <c r="AH15" i="6"/>
  <c r="AD78" i="7"/>
  <c r="AD158" i="7" s="1"/>
  <c r="AD13" i="2"/>
  <c r="AD7" i="2" s="1"/>
  <c r="AS59" i="7"/>
  <c r="AP272" i="6"/>
  <c r="AQ256" i="6"/>
  <c r="AW68" i="9"/>
  <c r="AT43" i="4"/>
  <c r="AU43" i="4" s="1"/>
  <c r="AT37" i="6"/>
  <c r="AP61" i="6"/>
  <c r="AO157" i="9"/>
  <c r="AQ157" i="9" s="1"/>
  <c r="AH158" i="11"/>
  <c r="AI158" i="11"/>
  <c r="AQ218" i="4"/>
  <c r="AQ250" i="4" s="1"/>
  <c r="AQ216" i="4"/>
  <c r="AQ248" i="4" s="1"/>
  <c r="AQ214" i="4"/>
  <c r="AQ246" i="4" s="1"/>
  <c r="AQ220" i="4"/>
  <c r="AQ252" i="4" s="1"/>
  <c r="AQ212" i="4"/>
  <c r="AQ244" i="4" s="1"/>
  <c r="AQ219" i="4"/>
  <c r="AQ251" i="4" s="1"/>
  <c r="AQ217" i="4"/>
  <c r="AQ249" i="4" s="1"/>
  <c r="AQ215" i="4"/>
  <c r="AQ247" i="4" s="1"/>
  <c r="AQ211" i="4"/>
  <c r="AQ221" i="4"/>
  <c r="AQ253" i="4" s="1"/>
  <c r="AQ222" i="4"/>
  <c r="AQ254" i="4" s="1"/>
  <c r="AQ213" i="4"/>
  <c r="AQ245" i="4" s="1"/>
  <c r="AQ311" i="4"/>
  <c r="AR315" i="4"/>
  <c r="AS44" i="2"/>
  <c r="AS40" i="4"/>
  <c r="AO79" i="1"/>
  <c r="AO159" i="1" s="1"/>
  <c r="AP47" i="1"/>
  <c r="AS47" i="10"/>
  <c r="AQ45" i="1"/>
  <c r="AQ47" i="1"/>
  <c r="AO160" i="9"/>
  <c r="AV62" i="9"/>
  <c r="AX58" i="9"/>
  <c r="AN81" i="9"/>
  <c r="AQ69" i="5"/>
  <c r="AS45" i="10"/>
  <c r="AQ48" i="5"/>
  <c r="AN78" i="9"/>
  <c r="AW40" i="5"/>
  <c r="AT41" i="1"/>
  <c r="AU41" i="1" s="1"/>
  <c r="AX40" i="11"/>
  <c r="AT55" i="6"/>
  <c r="AV55" i="6" s="1"/>
  <c r="AS55" i="6"/>
  <c r="AN73" i="5"/>
  <c r="AR153" i="5"/>
  <c r="AT153" i="5" s="1"/>
  <c r="AT53" i="6"/>
  <c r="AQ46" i="10"/>
  <c r="AR53" i="6"/>
  <c r="AU38" i="5"/>
  <c r="AT59" i="6"/>
  <c r="AU59" i="6" s="1"/>
  <c r="AD81" i="7"/>
  <c r="AD161" i="7" s="1"/>
  <c r="AR222" i="10"/>
  <c r="AR256" i="10"/>
  <c r="AR304" i="10" s="1"/>
  <c r="AR213" i="10"/>
  <c r="AR214" i="10"/>
  <c r="AR212" i="10"/>
  <c r="AR219" i="10"/>
  <c r="AR223" i="10"/>
  <c r="AR221" i="10"/>
  <c r="AR216" i="10"/>
  <c r="AR217" i="10"/>
  <c r="AR218" i="10"/>
  <c r="AR215" i="10"/>
  <c r="AR220" i="10"/>
  <c r="AM81" i="1"/>
  <c r="AO79" i="5"/>
  <c r="AP75" i="1"/>
  <c r="AP155" i="1" s="1"/>
  <c r="AR43" i="2"/>
  <c r="AI149" i="11"/>
  <c r="AK149" i="11" s="1"/>
  <c r="AJ149" i="11"/>
  <c r="AL70" i="5"/>
  <c r="AT55" i="10"/>
  <c r="AV57" i="6"/>
  <c r="AU66" i="9"/>
  <c r="AS48" i="2"/>
  <c r="AT48" i="7"/>
  <c r="AU51" i="7"/>
  <c r="AU36" i="4"/>
  <c r="AP161" i="11"/>
  <c r="AS62" i="10"/>
  <c r="AX61" i="2"/>
  <c r="BA61" i="2" s="1"/>
  <c r="AJ154" i="11"/>
  <c r="AQ41" i="4"/>
  <c r="AS41" i="4" s="1"/>
  <c r="AQ68" i="7"/>
  <c r="AO73" i="1"/>
  <c r="AW67" i="2"/>
  <c r="AC167" i="7"/>
  <c r="AC168" i="7" s="1"/>
  <c r="AK160" i="10"/>
  <c r="AK80" i="10" s="1"/>
  <c r="AK81" i="10" s="1"/>
  <c r="AP243" i="4"/>
  <c r="AP223" i="4"/>
  <c r="AH159" i="11"/>
  <c r="AJ159" i="11" s="1"/>
  <c r="AI159" i="11"/>
  <c r="AS43" i="4"/>
  <c r="AO255" i="4"/>
  <c r="AO20" i="4"/>
  <c r="AW44" i="5"/>
  <c r="AR51" i="2"/>
  <c r="AY60" i="7"/>
  <c r="AV61" i="11"/>
  <c r="AE9" i="2"/>
  <c r="AR70" i="1"/>
  <c r="AR150" i="1" s="1"/>
  <c r="AM320" i="6"/>
  <c r="AM336" i="6" s="1"/>
  <c r="AM26" i="6"/>
  <c r="AM32" i="6"/>
  <c r="AM31" i="6"/>
  <c r="AM28" i="6"/>
  <c r="AM23" i="6"/>
  <c r="AM27" i="6"/>
  <c r="AM22" i="6"/>
  <c r="AM29" i="6"/>
  <c r="AM24" i="6"/>
  <c r="AM4" i="6"/>
  <c r="AM21" i="6"/>
  <c r="AM30" i="6"/>
  <c r="AM25" i="6"/>
  <c r="AR164" i="9"/>
  <c r="AO84" i="9"/>
  <c r="AO48" i="11"/>
  <c r="AM33" i="11"/>
  <c r="AM4" i="11" s="1"/>
  <c r="AR42" i="10"/>
  <c r="AI153" i="11"/>
  <c r="AT59" i="9"/>
  <c r="AK271" i="4"/>
  <c r="AK20" i="4"/>
  <c r="AK32" i="4" s="1"/>
  <c r="AK4" i="4" s="1"/>
  <c r="AK6" i="4" s="1"/>
  <c r="AK13" i="4" s="1"/>
  <c r="AM82" i="9"/>
  <c r="AU53" i="10"/>
  <c r="AO158" i="9"/>
  <c r="AP158" i="9" s="1"/>
  <c r="AO45" i="2"/>
  <c r="AP45" i="2"/>
  <c r="AU55" i="1"/>
  <c r="AL74" i="5"/>
  <c r="AQ69" i="7"/>
  <c r="AR41" i="4"/>
  <c r="AE82" i="2"/>
  <c r="AE159" i="2" s="1"/>
  <c r="AU63" i="7"/>
  <c r="AU58" i="11"/>
  <c r="AP69" i="9"/>
  <c r="AR46" i="2"/>
  <c r="AJ156" i="11"/>
  <c r="AT234" i="6"/>
  <c r="AT45" i="7"/>
  <c r="AK74" i="5"/>
  <c r="AM154" i="5"/>
  <c r="AC87" i="7"/>
  <c r="AC3" i="8"/>
  <c r="AC6" i="8" s="1"/>
  <c r="AC6" i="7"/>
  <c r="AC14" i="7" s="1"/>
  <c r="AC7" i="7" s="1"/>
  <c r="AC12" i="7" s="1"/>
  <c r="AS60" i="10"/>
  <c r="AQ71" i="1"/>
  <c r="AQ151" i="1" s="1"/>
  <c r="AS36" i="4"/>
  <c r="AT54" i="11"/>
  <c r="AS40" i="10"/>
  <c r="AO39" i="10"/>
  <c r="AP57" i="11"/>
  <c r="AQ66" i="7"/>
  <c r="AR66" i="7" s="1"/>
  <c r="AO48" i="6"/>
  <c r="AK197" i="10"/>
  <c r="AK198" i="10" s="1"/>
  <c r="AK199" i="10" s="1"/>
  <c r="AK200" i="10" s="1"/>
  <c r="AK201" i="10" s="1"/>
  <c r="AK202" i="10" s="1"/>
  <c r="AK203" i="10" s="1"/>
  <c r="AK204" i="10" s="1"/>
  <c r="AK205" i="10" s="1"/>
  <c r="AK206" i="10" s="1"/>
  <c r="AK207" i="10" s="1"/>
  <c r="AJ14" i="10"/>
  <c r="AM72" i="5"/>
  <c r="AO73" i="5"/>
  <c r="AN223" i="11"/>
  <c r="AN32" i="11" s="1"/>
  <c r="AN33" i="11" s="1"/>
  <c r="AN4" i="11" s="1"/>
  <c r="AE83" i="2"/>
  <c r="AE160" i="2" s="1"/>
  <c r="AT38" i="1"/>
  <c r="AI7" i="4"/>
  <c r="AI11" i="4" s="1"/>
  <c r="AI15" i="4"/>
  <c r="AN71" i="5"/>
  <c r="AN150" i="5"/>
  <c r="AN159" i="9"/>
  <c r="AQ53" i="6"/>
  <c r="AP73" i="1"/>
  <c r="AP153" i="1" s="1"/>
  <c r="AD15" i="7"/>
  <c r="AP69" i="5"/>
  <c r="AS53" i="11"/>
  <c r="AR43" i="6"/>
  <c r="AT43" i="6" s="1"/>
  <c r="AG165" i="6"/>
  <c r="AG81" i="6"/>
  <c r="AY58" i="9"/>
  <c r="AZ58" i="9" s="1"/>
  <c r="AN261" i="4"/>
  <c r="AN22" i="4" s="1"/>
  <c r="AN259" i="4"/>
  <c r="AN264" i="4"/>
  <c r="AN25" i="4" s="1"/>
  <c r="AN262" i="4"/>
  <c r="AN23" i="4" s="1"/>
  <c r="AN267" i="4"/>
  <c r="AN28" i="4" s="1"/>
  <c r="AN269" i="4"/>
  <c r="AN30" i="4" s="1"/>
  <c r="AN265" i="4"/>
  <c r="AN26" i="4" s="1"/>
  <c r="AN270" i="4"/>
  <c r="AN31" i="4" s="1"/>
  <c r="AN260" i="4"/>
  <c r="AN21" i="4" s="1"/>
  <c r="AN263" i="4"/>
  <c r="AN24" i="4" s="1"/>
  <c r="AN268" i="4"/>
  <c r="AN29" i="4" s="1"/>
  <c r="AN266" i="4"/>
  <c r="AN27" i="4" s="1"/>
  <c r="AN275" i="4"/>
  <c r="AN323" i="4" s="1"/>
  <c r="AM81" i="9"/>
  <c r="AO215" i="11"/>
  <c r="AO24" i="11" s="1"/>
  <c r="AQ41" i="5"/>
  <c r="AQ41" i="10"/>
  <c r="AP41" i="5"/>
  <c r="AT37" i="4"/>
  <c r="AP44" i="4"/>
  <c r="AQ44" i="4"/>
  <c r="AO52" i="2"/>
  <c r="AP52" i="2" s="1"/>
  <c r="AM74" i="9"/>
  <c r="AP154" i="9"/>
  <c r="AM165" i="9"/>
  <c r="AM85" i="9" s="1"/>
  <c r="AU47" i="2"/>
  <c r="AD83" i="7"/>
  <c r="AD163" i="7" s="1"/>
  <c r="AR62" i="7"/>
  <c r="AM76" i="5"/>
  <c r="AJ14" i="9"/>
  <c r="AK3" i="9" s="1"/>
  <c r="AK6" i="9" s="1"/>
  <c r="AK170" i="9"/>
  <c r="AK171" i="9" s="1"/>
  <c r="AK172" i="9" s="1"/>
  <c r="AK173" i="9" s="1"/>
  <c r="AK174" i="9" s="1"/>
  <c r="AK175" i="9" s="1"/>
  <c r="AK176" i="9" s="1"/>
  <c r="AK177" i="9" s="1"/>
  <c r="AK178" i="9" s="1"/>
  <c r="AK179" i="9" s="1"/>
  <c r="AK180" i="9" s="1"/>
  <c r="AK181" i="9" s="1"/>
  <c r="AV39" i="6"/>
  <c r="AR50" i="2"/>
  <c r="AH160" i="4"/>
  <c r="AP70" i="7"/>
  <c r="AP303" i="10"/>
  <c r="AP294" i="10"/>
  <c r="AP299" i="10"/>
  <c r="AP295" i="10"/>
  <c r="AP296" i="10"/>
  <c r="AP292" i="10"/>
  <c r="AP297" i="10"/>
  <c r="AP301" i="10"/>
  <c r="AP298" i="10"/>
  <c r="AP302" i="10"/>
  <c r="AP300" i="10"/>
  <c r="AP293" i="10"/>
  <c r="AT36" i="4"/>
  <c r="AV36" i="4" s="1"/>
  <c r="BB63" i="1"/>
  <c r="AT47" i="10"/>
  <c r="AS65" i="7"/>
  <c r="AN70" i="7"/>
  <c r="AQ40" i="6"/>
  <c r="AX60" i="7"/>
  <c r="AQ64" i="7"/>
  <c r="AO260" i="5"/>
  <c r="AO263" i="5"/>
  <c r="AO266" i="5"/>
  <c r="AO269" i="5"/>
  <c r="AO262" i="5"/>
  <c r="AO268" i="5"/>
  <c r="AO264" i="5"/>
  <c r="AO265" i="5"/>
  <c r="AO261" i="5"/>
  <c r="AO267" i="5"/>
  <c r="AP267" i="5" s="1"/>
  <c r="AO271" i="5"/>
  <c r="AP271" i="5" s="1"/>
  <c r="AO270" i="5"/>
  <c r="AP270" i="5" s="1"/>
  <c r="AQ63" i="2"/>
  <c r="AQ69" i="2" s="1"/>
  <c r="AR62" i="10"/>
  <c r="AN219" i="11"/>
  <c r="AN28" i="11" s="1"/>
  <c r="AM223" i="11"/>
  <c r="AM32" i="11" s="1"/>
  <c r="AP157" i="9"/>
  <c r="AM77" i="9"/>
  <c r="AO261" i="4"/>
  <c r="AO22" i="4" s="1"/>
  <c r="AO266" i="4"/>
  <c r="AO27" i="4" s="1"/>
  <c r="AO259" i="4"/>
  <c r="AO264" i="4"/>
  <c r="AO25" i="4" s="1"/>
  <c r="AO269" i="4"/>
  <c r="AO30" i="4" s="1"/>
  <c r="AO267" i="4"/>
  <c r="AO28" i="4" s="1"/>
  <c r="AO265" i="4"/>
  <c r="AO26" i="4" s="1"/>
  <c r="AO260" i="4"/>
  <c r="AO21" i="4" s="1"/>
  <c r="AO262" i="4"/>
  <c r="AO23" i="4" s="1"/>
  <c r="AO263" i="4"/>
  <c r="AO24" i="4" s="1"/>
  <c r="AO268" i="4"/>
  <c r="AO29" i="4" s="1"/>
  <c r="AO270" i="4"/>
  <c r="AO31" i="4" s="1"/>
  <c r="AO155" i="9"/>
  <c r="AL75" i="9"/>
  <c r="AL86" i="9" s="1"/>
  <c r="AQ44" i="10"/>
  <c r="AP77" i="1"/>
  <c r="AP157" i="1" s="1"/>
  <c r="AR60" i="9"/>
  <c r="AF4" i="8"/>
  <c r="AF39" i="7"/>
  <c r="AG4" i="7"/>
  <c r="AF184" i="2"/>
  <c r="AF192" i="2" s="1"/>
  <c r="AF193" i="2" s="1"/>
  <c r="AF185" i="2" s="1"/>
  <c r="AV43" i="5"/>
  <c r="AX43" i="5" s="1"/>
  <c r="AW43" i="5"/>
  <c r="AJ3" i="9"/>
  <c r="AJ6" i="9" s="1"/>
  <c r="AI13" i="9"/>
  <c r="AI7" i="9" s="1"/>
  <c r="AI11" i="9" s="1"/>
  <c r="AP79" i="5"/>
  <c r="AM266" i="4"/>
  <c r="AM27" i="4" s="1"/>
  <c r="AM259" i="4"/>
  <c r="AM262" i="4"/>
  <c r="AM23" i="4" s="1"/>
  <c r="AM264" i="4"/>
  <c r="AM25" i="4" s="1"/>
  <c r="AM269" i="4"/>
  <c r="AM30" i="4" s="1"/>
  <c r="AM270" i="4"/>
  <c r="AM31" i="4" s="1"/>
  <c r="AM260" i="4"/>
  <c r="AM21" i="4" s="1"/>
  <c r="AM263" i="4"/>
  <c r="AM24" i="4" s="1"/>
  <c r="AM268" i="4"/>
  <c r="AM29" i="4" s="1"/>
  <c r="AM267" i="4"/>
  <c r="AM28" i="4" s="1"/>
  <c r="AM261" i="4"/>
  <c r="AM22" i="4" s="1"/>
  <c r="AM265" i="4"/>
  <c r="AM26" i="4" s="1"/>
  <c r="AM275" i="4"/>
  <c r="AM323" i="4" s="1"/>
  <c r="AP319" i="4"/>
  <c r="AY239" i="6"/>
  <c r="AP64" i="1"/>
  <c r="AY40" i="1"/>
  <c r="AT53" i="2"/>
  <c r="AP42" i="4"/>
  <c r="AT37" i="1"/>
  <c r="AS44" i="11"/>
  <c r="AS39" i="11"/>
  <c r="AP45" i="6"/>
  <c r="AD9" i="3"/>
  <c r="AD8" i="3" s="1"/>
  <c r="AD8" i="2"/>
  <c r="AS46" i="6"/>
  <c r="AJ3" i="10"/>
  <c r="AJ6" i="10" s="1"/>
  <c r="AR45" i="5"/>
  <c r="AV68" i="2"/>
  <c r="AP215" i="11"/>
  <c r="AP24" i="11" s="1"/>
  <c r="AP214" i="11"/>
  <c r="AP23" i="11" s="1"/>
  <c r="AP218" i="11"/>
  <c r="AP27" i="11" s="1"/>
  <c r="AP217" i="11"/>
  <c r="AP26" i="11" s="1"/>
  <c r="AP221" i="11"/>
  <c r="AP30" i="11" s="1"/>
  <c r="AP222" i="11"/>
  <c r="AP31" i="11" s="1"/>
  <c r="AP212" i="11"/>
  <c r="AP21" i="11" s="1"/>
  <c r="AP216" i="11"/>
  <c r="AP25" i="11" s="1"/>
  <c r="AQ224" i="11"/>
  <c r="AS149" i="5"/>
  <c r="AS60" i="6"/>
  <c r="AI152" i="11"/>
  <c r="AO55" i="11"/>
  <c r="AV67" i="2"/>
  <c r="AP43" i="10"/>
  <c r="AL271" i="4"/>
  <c r="AL20" i="4"/>
  <c r="AL32" i="4" s="1"/>
  <c r="AL4" i="4" s="1"/>
  <c r="AL6" i="4" s="1"/>
  <c r="AL13" i="4" s="1"/>
  <c r="AO161" i="9"/>
  <c r="AM222" i="1"/>
  <c r="AM219" i="1"/>
  <c r="AM216" i="1"/>
  <c r="AM320" i="1"/>
  <c r="AM223" i="1"/>
  <c r="AM220" i="1"/>
  <c r="AM217" i="1"/>
  <c r="AM212" i="1"/>
  <c r="AM218" i="1"/>
  <c r="AM213" i="1"/>
  <c r="AM221" i="1"/>
  <c r="AM215" i="1"/>
  <c r="AM214" i="1"/>
  <c r="AN224" i="1"/>
  <c r="AG15" i="6"/>
  <c r="AO304" i="6"/>
  <c r="AO288" i="6"/>
  <c r="AO33" i="6"/>
  <c r="AS49" i="2"/>
  <c r="AP275" i="4"/>
  <c r="AP323" i="4" s="1"/>
  <c r="AD76" i="7"/>
  <c r="AD156" i="7" s="1"/>
  <c r="AX47" i="5"/>
  <c r="AE34" i="7"/>
  <c r="AE178" i="7" s="1"/>
  <c r="AE83" i="7" s="1"/>
  <c r="AE163" i="7" s="1"/>
  <c r="AE31" i="7"/>
  <c r="AE175" i="7" s="1"/>
  <c r="AE28" i="7"/>
  <c r="AE172" i="7" s="1"/>
  <c r="AE36" i="7"/>
  <c r="AE180" i="7" s="1"/>
  <c r="AE85" i="7" s="1"/>
  <c r="AE165" i="7" s="1"/>
  <c r="AE38" i="7"/>
  <c r="AE182" i="7" s="1"/>
  <c r="AE33" i="7"/>
  <c r="AE177" i="7" s="1"/>
  <c r="AE82" i="7" s="1"/>
  <c r="AE162" i="7" s="1"/>
  <c r="AE32" i="7"/>
  <c r="AE176" i="7" s="1"/>
  <c r="AE81" i="7" s="1"/>
  <c r="AE161" i="7" s="1"/>
  <c r="AE29" i="7"/>
  <c r="AE173" i="7" s="1"/>
  <c r="AE30" i="7"/>
  <c r="AE174" i="7" s="1"/>
  <c r="AE79" i="7" s="1"/>
  <c r="AE159" i="7" s="1"/>
  <c r="AE35" i="7"/>
  <c r="AE179" i="7" s="1"/>
  <c r="AE27" i="7"/>
  <c r="AE171" i="7" s="1"/>
  <c r="AE37" i="7"/>
  <c r="AE181" i="7" s="1"/>
  <c r="AU55" i="6"/>
  <c r="AS43" i="11"/>
  <c r="AQ64" i="6"/>
  <c r="AR64" i="6" s="1"/>
  <c r="AT60" i="10"/>
  <c r="AQ47" i="11"/>
  <c r="AR47" i="11" s="1"/>
  <c r="AQ59" i="11"/>
  <c r="AR59" i="11" s="1"/>
  <c r="AP48" i="5"/>
  <c r="AU37" i="5"/>
  <c r="AU64" i="9"/>
  <c r="AQ74" i="1"/>
  <c r="AQ154" i="1" s="1"/>
  <c r="AR42" i="1"/>
  <c r="AS42" i="1" s="1"/>
  <c r="AJ150" i="11"/>
  <c r="AM161" i="10"/>
  <c r="AL150" i="10"/>
  <c r="AL70" i="10" s="1"/>
  <c r="AL153" i="10"/>
  <c r="AL73" i="10" s="1"/>
  <c r="AL149" i="10"/>
  <c r="AL69" i="10" s="1"/>
  <c r="AL154" i="10"/>
  <c r="AL74" i="10" s="1"/>
  <c r="AL158" i="10"/>
  <c r="AL78" i="10" s="1"/>
  <c r="AL155" i="10"/>
  <c r="AL75" i="10" s="1"/>
  <c r="AL159" i="10"/>
  <c r="AL79" i="10" s="1"/>
  <c r="AL151" i="10"/>
  <c r="AL71" i="10" s="1"/>
  <c r="AL152" i="10"/>
  <c r="AL72" i="10" s="1"/>
  <c r="AL156" i="10"/>
  <c r="AL76" i="10" s="1"/>
  <c r="AL157" i="10"/>
  <c r="AL77" i="10" s="1"/>
  <c r="AT38" i="10"/>
  <c r="AF178" i="2"/>
  <c r="AF172" i="2"/>
  <c r="AF169" i="2"/>
  <c r="AF173" i="2"/>
  <c r="AF168" i="2"/>
  <c r="AF38" i="2"/>
  <c r="AF167" i="2"/>
  <c r="AG4" i="2"/>
  <c r="AF176" i="2"/>
  <c r="AF175" i="2"/>
  <c r="AF171" i="2"/>
  <c r="AF4" i="3"/>
  <c r="AF177" i="2"/>
  <c r="AF170" i="2"/>
  <c r="AF174" i="2"/>
  <c r="AT42" i="5"/>
  <c r="AQ53" i="1"/>
  <c r="AS45" i="11"/>
  <c r="AR45" i="11"/>
  <c r="AW54" i="10"/>
  <c r="AI13" i="10"/>
  <c r="AI7" i="10" s="1"/>
  <c r="AI11" i="10" s="1"/>
  <c r="AQ164" i="9"/>
  <c r="AS164" i="9" s="1"/>
  <c r="D149" i="5"/>
  <c r="D161" i="5" s="1"/>
  <c r="D81" i="5"/>
  <c r="AT46" i="6"/>
  <c r="AP39" i="4"/>
  <c r="AL78" i="5"/>
  <c r="AN80" i="9"/>
  <c r="AO76" i="9"/>
  <c r="AR42" i="2"/>
  <c r="AQ75" i="1"/>
  <c r="AQ155" i="1" s="1"/>
  <c r="AT44" i="6"/>
  <c r="AL33" i="11"/>
  <c r="AL4" i="11" s="1"/>
  <c r="AN76" i="9"/>
  <c r="AD14" i="3"/>
  <c r="AE3" i="2"/>
  <c r="AR73" i="1"/>
  <c r="AR153" i="1" s="1"/>
  <c r="AS53" i="6"/>
  <c r="AT62" i="10"/>
  <c r="AK77" i="5"/>
  <c r="AD84" i="7"/>
  <c r="AD164" i="7" s="1"/>
  <c r="AO214" i="11"/>
  <c r="AO23" i="11" s="1"/>
  <c r="AD13" i="3"/>
  <c r="AD7" i="3" s="1"/>
  <c r="AR47" i="7"/>
  <c r="AI155" i="11"/>
  <c r="AZ40" i="1"/>
  <c r="AH177" i="6"/>
  <c r="AR240" i="6"/>
  <c r="AR242" i="6" s="1"/>
  <c r="AS234" i="6"/>
  <c r="AR241" i="6"/>
  <c r="AV52" i="7"/>
  <c r="AW52" i="7" s="1"/>
  <c r="BA41" i="6"/>
  <c r="AO62" i="6"/>
  <c r="AS42" i="5"/>
  <c r="AE75" i="2"/>
  <c r="AE152" i="2" s="1"/>
  <c r="AS57" i="1"/>
  <c r="AN64" i="1"/>
  <c r="AN80" i="1" s="1"/>
  <c r="AO64" i="1"/>
  <c r="AO80" i="1" s="1"/>
  <c r="AO160" i="1" s="1"/>
  <c r="AV61" i="7"/>
  <c r="AR59" i="2"/>
  <c r="BB41" i="6"/>
  <c r="C149" i="5"/>
  <c r="C161" i="5" s="1"/>
  <c r="C81" i="5"/>
  <c r="AS224" i="5"/>
  <c r="AT240" i="5"/>
  <c r="AS261" i="11"/>
  <c r="AS268" i="11"/>
  <c r="AS264" i="11"/>
  <c r="AS271" i="11"/>
  <c r="AS260" i="11"/>
  <c r="AS262" i="11"/>
  <c r="AS265" i="11"/>
  <c r="AS267" i="11"/>
  <c r="AS270" i="11"/>
  <c r="AS273" i="11"/>
  <c r="AS266" i="11"/>
  <c r="AS269" i="11"/>
  <c r="AS263" i="11"/>
  <c r="AT272" i="11"/>
  <c r="AW46" i="4"/>
  <c r="AN158" i="5"/>
  <c r="AO158" i="5" s="1"/>
  <c r="AT43" i="11"/>
  <c r="AU43" i="11" s="1"/>
  <c r="AR78" i="1"/>
  <c r="AR158" i="1" s="1"/>
  <c r="AN76" i="5"/>
  <c r="BD167" i="7"/>
  <c r="AQ69" i="9"/>
  <c r="AK75" i="5"/>
  <c r="AL155" i="5"/>
  <c r="AW54" i="6"/>
  <c r="AX54" i="6" s="1"/>
  <c r="AT43" i="7"/>
  <c r="AU43" i="7" s="1"/>
  <c r="AR151" i="5"/>
  <c r="AM71" i="5"/>
  <c r="AN64" i="11"/>
  <c r="AO213" i="11"/>
  <c r="AO22" i="11" s="1"/>
  <c r="AP151" i="5"/>
  <c r="AS62" i="11"/>
  <c r="AS39" i="5"/>
  <c r="AR41" i="5"/>
  <c r="AW65" i="2"/>
  <c r="AS38" i="10"/>
  <c r="AN162" i="9"/>
  <c r="AO162" i="9" s="1"/>
  <c r="AJ7" i="4"/>
  <c r="AJ11" i="4" s="1"/>
  <c r="AJ15" i="4"/>
  <c r="AL165" i="9"/>
  <c r="AL85" i="9" s="1"/>
  <c r="AI151" i="11"/>
  <c r="AJ151" i="11"/>
  <c r="AJ71" i="11" s="1"/>
  <c r="AR61" i="9"/>
  <c r="AC14" i="8"/>
  <c r="AD3" i="7"/>
  <c r="AP69" i="1"/>
  <c r="AQ153" i="5"/>
  <c r="AE34" i="2"/>
  <c r="AE27" i="2"/>
  <c r="AE35" i="2"/>
  <c r="AE33" i="2"/>
  <c r="AE81" i="2" s="1"/>
  <c r="AE158" i="2" s="1"/>
  <c r="AE32" i="2"/>
  <c r="AE80" i="2" s="1"/>
  <c r="AE157" i="2" s="1"/>
  <c r="AE31" i="2"/>
  <c r="AE79" i="2" s="1"/>
  <c r="AE156" i="2" s="1"/>
  <c r="AE30" i="2"/>
  <c r="AE78" i="2" s="1"/>
  <c r="AE155" i="2" s="1"/>
  <c r="AE37" i="2"/>
  <c r="AE85" i="2" s="1"/>
  <c r="AE162" i="2" s="1"/>
  <c r="AE28" i="2"/>
  <c r="AE29" i="2"/>
  <c r="AE77" i="2" s="1"/>
  <c r="AE154" i="2" s="1"/>
  <c r="AE36" i="2"/>
  <c r="AE84" i="2" s="1"/>
  <c r="AE161" i="2" s="1"/>
  <c r="AE26" i="2"/>
  <c r="AE74" i="2" s="1"/>
  <c r="AR39" i="1"/>
  <c r="AL72" i="5"/>
  <c r="BA63" i="1"/>
  <c r="AP44" i="7"/>
  <c r="AQ44" i="7" s="1"/>
  <c r="AR43" i="4"/>
  <c r="AR216" i="5"/>
  <c r="AR219" i="5"/>
  <c r="AR222" i="5"/>
  <c r="AR212" i="5"/>
  <c r="AR213" i="5"/>
  <c r="AR256" i="5"/>
  <c r="AR304" i="5"/>
  <c r="AR320" i="5" s="1"/>
  <c r="AR215" i="5"/>
  <c r="AR221" i="5"/>
  <c r="AR217" i="5"/>
  <c r="AR214" i="5"/>
  <c r="AR223" i="5" s="1"/>
  <c r="AR220" i="5"/>
  <c r="AR218" i="5"/>
  <c r="BB63" i="11"/>
  <c r="AP76" i="1"/>
  <c r="AP156" i="1" s="1"/>
  <c r="AL79" i="9"/>
  <c r="AO159" i="9"/>
  <c r="AQ45" i="4"/>
  <c r="AR45" i="4" s="1"/>
  <c r="AG160" i="4"/>
  <c r="AP69" i="2"/>
  <c r="AR58" i="2"/>
  <c r="AQ41" i="11"/>
  <c r="AV46" i="11"/>
  <c r="AS46" i="5"/>
  <c r="AS59" i="9"/>
  <c r="AQ79" i="5"/>
  <c r="AS54" i="1"/>
  <c r="AQ43" i="4"/>
  <c r="AO150" i="5"/>
  <c r="AQ151" i="5"/>
  <c r="AM83" i="9"/>
  <c r="AP163" i="9"/>
  <c r="AD85" i="7"/>
  <c r="AD165" i="7" s="1"/>
  <c r="AO275" i="4"/>
  <c r="AO323" i="4" s="1"/>
  <c r="AQ58" i="10"/>
  <c r="AS43" i="7"/>
  <c r="AP156" i="5"/>
  <c r="AW38" i="4"/>
  <c r="AH157" i="11"/>
  <c r="AI157" i="11"/>
  <c r="AJ157" i="11"/>
  <c r="AJ77" i="11" s="1"/>
  <c r="AG160" i="11"/>
  <c r="AW59" i="10"/>
  <c r="AX59" i="10" s="1"/>
  <c r="AU64" i="2"/>
  <c r="AO47" i="4"/>
  <c r="AD155" i="7"/>
  <c r="AM76" i="9"/>
  <c r="AP156" i="9"/>
  <c r="AQ156" i="9" s="1"/>
  <c r="AP48" i="1"/>
  <c r="AP80" i="1" s="1"/>
  <c r="AP160" i="1" s="1"/>
  <c r="AP58" i="6"/>
  <c r="AE76" i="2"/>
  <c r="AE153" i="2" s="1"/>
  <c r="AC9" i="3"/>
  <c r="AC8" i="3" s="1"/>
  <c r="AC11" i="3" s="1"/>
  <c r="AC8" i="2"/>
  <c r="AC11" i="2" s="1"/>
  <c r="AP153" i="5"/>
  <c r="AS153" i="5" s="1"/>
  <c r="AQ60" i="11"/>
  <c r="AT67" i="9"/>
  <c r="AU62" i="2"/>
  <c r="AS62" i="1"/>
  <c r="AR38" i="11"/>
  <c r="AT56" i="1"/>
  <c r="AQ44" i="1"/>
  <c r="AT61" i="1"/>
  <c r="AS224" i="10"/>
  <c r="AS74" i="1" l="1"/>
  <c r="AS154" i="1" s="1"/>
  <c r="AU47" i="6"/>
  <c r="AY61" i="7"/>
  <c r="AZ61" i="7" s="1"/>
  <c r="AT73" i="5"/>
  <c r="AV60" i="2"/>
  <c r="AU60" i="2"/>
  <c r="AO82" i="9"/>
  <c r="AV44" i="2"/>
  <c r="AP78" i="9"/>
  <c r="AQ158" i="9"/>
  <c r="AW62" i="1"/>
  <c r="AX61" i="11"/>
  <c r="AN160" i="1"/>
  <c r="AN161" i="1" s="1"/>
  <c r="AN81" i="1"/>
  <c r="AI172" i="6"/>
  <c r="AY59" i="10"/>
  <c r="AZ59" i="10"/>
  <c r="AS45" i="4"/>
  <c r="AK69" i="11"/>
  <c r="AR44" i="7"/>
  <c r="AW50" i="7"/>
  <c r="AS73" i="5"/>
  <c r="AV164" i="9"/>
  <c r="AS84" i="9"/>
  <c r="AS64" i="6"/>
  <c r="AQ77" i="9"/>
  <c r="AV43" i="11"/>
  <c r="AW43" i="11"/>
  <c r="AR45" i="2"/>
  <c r="AV44" i="6"/>
  <c r="AW44" i="6" s="1"/>
  <c r="AQ76" i="9"/>
  <c r="AT156" i="9"/>
  <c r="AR156" i="9"/>
  <c r="AR70" i="7"/>
  <c r="AO78" i="5"/>
  <c r="AR158" i="5"/>
  <c r="AP158" i="5"/>
  <c r="AJ79" i="11"/>
  <c r="AL159" i="11"/>
  <c r="AL79" i="11" s="1"/>
  <c r="AK159" i="11"/>
  <c r="AK79" i="11" s="1"/>
  <c r="AE151" i="2"/>
  <c r="AE86" i="2"/>
  <c r="AS75" i="1"/>
  <c r="AS155" i="1" s="1"/>
  <c r="AI72" i="11"/>
  <c r="AT53" i="11"/>
  <c r="AS51" i="2"/>
  <c r="AT51" i="2" s="1"/>
  <c r="AS59" i="2"/>
  <c r="AS159" i="9"/>
  <c r="AP79" i="9"/>
  <c r="AS59" i="11"/>
  <c r="AS47" i="11"/>
  <c r="AQ71" i="5"/>
  <c r="AJ155" i="11"/>
  <c r="AT45" i="11"/>
  <c r="AU45" i="11" s="1"/>
  <c r="AT47" i="11"/>
  <c r="BC41" i="6"/>
  <c r="AJ13" i="10"/>
  <c r="AJ7" i="10" s="1"/>
  <c r="AJ11" i="10" s="1"/>
  <c r="AO271" i="4"/>
  <c r="AU59" i="9"/>
  <c r="AV59" i="9" s="1"/>
  <c r="AV59" i="6"/>
  <c r="AW59" i="6" s="1"/>
  <c r="AV38" i="5"/>
  <c r="AS45" i="5"/>
  <c r="AQ79" i="1"/>
  <c r="AQ159" i="1" s="1"/>
  <c r="AW66" i="2"/>
  <c r="AM77" i="5"/>
  <c r="BA56" i="11"/>
  <c r="AU53" i="7"/>
  <c r="AV58" i="11"/>
  <c r="AR71" i="5"/>
  <c r="AP266" i="4"/>
  <c r="AP27" i="4" s="1"/>
  <c r="AP259" i="4"/>
  <c r="AP264" i="4"/>
  <c r="AP25" i="4" s="1"/>
  <c r="AP269" i="4"/>
  <c r="AP30" i="4" s="1"/>
  <c r="AP265" i="4"/>
  <c r="AP26" i="4" s="1"/>
  <c r="AP260" i="4"/>
  <c r="AP21" i="4" s="1"/>
  <c r="AP270" i="4"/>
  <c r="AP31" i="4" s="1"/>
  <c r="AP262" i="4"/>
  <c r="AP23" i="4" s="1"/>
  <c r="AP268" i="4"/>
  <c r="AP29" i="4" s="1"/>
  <c r="AP267" i="4"/>
  <c r="AP28" i="4" s="1"/>
  <c r="AP261" i="4"/>
  <c r="AP22" i="4" s="1"/>
  <c r="AP263" i="4"/>
  <c r="AP24" i="4" s="1"/>
  <c r="AQ319" i="4"/>
  <c r="BD61" i="2"/>
  <c r="AS50" i="2"/>
  <c r="AT50" i="2"/>
  <c r="AW39" i="6"/>
  <c r="AK81" i="5"/>
  <c r="AU58" i="2"/>
  <c r="AO81" i="9"/>
  <c r="AX50" i="7"/>
  <c r="AS42" i="10"/>
  <c r="AV60" i="1"/>
  <c r="AV62" i="1"/>
  <c r="AV48" i="2"/>
  <c r="AW48" i="2" s="1"/>
  <c r="AJ76" i="11"/>
  <c r="AU37" i="4"/>
  <c r="AT73" i="1"/>
  <c r="AT153" i="1" s="1"/>
  <c r="AP83" i="9"/>
  <c r="AS61" i="9"/>
  <c r="AT61" i="9" s="1"/>
  <c r="AY43" i="5"/>
  <c r="AG177" i="6"/>
  <c r="AI165" i="6"/>
  <c r="AY43" i="4"/>
  <c r="AO83" i="9"/>
  <c r="AR163" i="9"/>
  <c r="AY38" i="4"/>
  <c r="AZ38" i="4" s="1"/>
  <c r="AG4" i="8"/>
  <c r="AG39" i="7"/>
  <c r="AH4" i="7"/>
  <c r="AG184" i="2"/>
  <c r="AG192" i="2" s="1"/>
  <c r="AG193" i="2" s="1"/>
  <c r="AG185" i="2" s="1"/>
  <c r="AU37" i="1"/>
  <c r="AV37" i="1" s="1"/>
  <c r="AU45" i="7"/>
  <c r="AV38" i="10"/>
  <c r="AW38" i="10" s="1"/>
  <c r="AS69" i="5"/>
  <c r="AT48" i="2"/>
  <c r="AW68" i="2"/>
  <c r="AU38" i="1"/>
  <c r="AK156" i="11"/>
  <c r="AL156" i="11" s="1"/>
  <c r="AK3" i="10"/>
  <c r="AK6" i="10" s="1"/>
  <c r="AQ61" i="6"/>
  <c r="AU55" i="10"/>
  <c r="AQ77" i="1"/>
  <c r="AQ157" i="1" s="1"/>
  <c r="AR45" i="1"/>
  <c r="AU60" i="10"/>
  <c r="AU48" i="2"/>
  <c r="AV43" i="4"/>
  <c r="AS57" i="10"/>
  <c r="AL81" i="10"/>
  <c r="AN219" i="1"/>
  <c r="AN216" i="1"/>
  <c r="AN213" i="1"/>
  <c r="AN320" i="1"/>
  <c r="AN223" i="1"/>
  <c r="AN220" i="1"/>
  <c r="AN217" i="1"/>
  <c r="AN214" i="1"/>
  <c r="AN212" i="1"/>
  <c r="AN222" i="1"/>
  <c r="AN218" i="1"/>
  <c r="AN215" i="1"/>
  <c r="AN221" i="1"/>
  <c r="AO224" i="1"/>
  <c r="AM271" i="4"/>
  <c r="AM20" i="4"/>
  <c r="AM32" i="4" s="1"/>
  <c r="AM4" i="4" s="1"/>
  <c r="AM6" i="4" s="1"/>
  <c r="AM13" i="4" s="1"/>
  <c r="AE75" i="7"/>
  <c r="AK208" i="10"/>
  <c r="AX36" i="4"/>
  <c r="AS240" i="10"/>
  <c r="AT327" i="4"/>
  <c r="AT60" i="9"/>
  <c r="AU54" i="11"/>
  <c r="AS63" i="9"/>
  <c r="AJ69" i="11"/>
  <c r="BA43" i="5"/>
  <c r="AR84" i="9"/>
  <c r="AU164" i="9"/>
  <c r="AU48" i="7"/>
  <c r="AV48" i="7" s="1"/>
  <c r="AD163" i="2"/>
  <c r="AR48" i="11"/>
  <c r="AV51" i="7"/>
  <c r="AW51" i="7" s="1"/>
  <c r="AK151" i="11"/>
  <c r="AT164" i="9"/>
  <c r="AQ84" i="9"/>
  <c r="AT59" i="7"/>
  <c r="AS79" i="5"/>
  <c r="AD167" i="7"/>
  <c r="AD168" i="7" s="1"/>
  <c r="AQ73" i="5"/>
  <c r="AR60" i="11"/>
  <c r="AX40" i="5"/>
  <c r="AE3" i="3"/>
  <c r="AE6" i="3" s="1"/>
  <c r="AE13" i="3" s="1"/>
  <c r="AE7" i="3" s="1"/>
  <c r="AE11" i="3" s="1"/>
  <c r="AE6" i="2"/>
  <c r="AE13" i="2" s="1"/>
  <c r="AE7" i="2" s="1"/>
  <c r="AQ215" i="11"/>
  <c r="AQ24" i="11" s="1"/>
  <c r="AQ214" i="11"/>
  <c r="AQ23" i="11" s="1"/>
  <c r="AQ218" i="11"/>
  <c r="AQ27" i="11" s="1"/>
  <c r="AQ222" i="11"/>
  <c r="AQ31" i="11" s="1"/>
  <c r="AQ217" i="11"/>
  <c r="AQ26" i="11" s="1"/>
  <c r="AQ221" i="11"/>
  <c r="AQ30" i="11" s="1"/>
  <c r="AQ212" i="11"/>
  <c r="AQ21" i="11" s="1"/>
  <c r="AQ216" i="11"/>
  <c r="AQ25" i="11" s="1"/>
  <c r="AR224" i="11"/>
  <c r="AR44" i="10"/>
  <c r="AS58" i="2"/>
  <c r="AR41" i="10"/>
  <c r="AS41" i="10"/>
  <c r="AX68" i="9"/>
  <c r="AT38" i="11"/>
  <c r="AI79" i="11"/>
  <c r="AO219" i="11"/>
  <c r="AD11" i="2"/>
  <c r="AW42" i="11"/>
  <c r="AS43" i="2"/>
  <c r="AQ48" i="1"/>
  <c r="AU60" i="6"/>
  <c r="AO152" i="5"/>
  <c r="AR152" i="5" s="1"/>
  <c r="AI69" i="11"/>
  <c r="AI160" i="11"/>
  <c r="AI80" i="11" s="1"/>
  <c r="AU61" i="1"/>
  <c r="AX61" i="1" s="1"/>
  <c r="AV61" i="1"/>
  <c r="AW36" i="4"/>
  <c r="AR46" i="10"/>
  <c r="AL149" i="11"/>
  <c r="AU47" i="10"/>
  <c r="AT72" i="1"/>
  <c r="AT152" i="1" s="1"/>
  <c r="AU56" i="1"/>
  <c r="AT44" i="11"/>
  <c r="AV63" i="7"/>
  <c r="AL7" i="4"/>
  <c r="AL11" i="4" s="1"/>
  <c r="AL15" i="4"/>
  <c r="AO153" i="1"/>
  <c r="AO161" i="1" s="1"/>
  <c r="AO81" i="1"/>
  <c r="AO80" i="9"/>
  <c r="AU46" i="6"/>
  <c r="AT39" i="5"/>
  <c r="AU149" i="5"/>
  <c r="AT149" i="5"/>
  <c r="AS60" i="9"/>
  <c r="AS66" i="7"/>
  <c r="AT66" i="7" s="1"/>
  <c r="AU234" i="6"/>
  <c r="AX62" i="9"/>
  <c r="AS42" i="2"/>
  <c r="AT54" i="1"/>
  <c r="AY40" i="11"/>
  <c r="AT224" i="5"/>
  <c r="AU240" i="5"/>
  <c r="AQ58" i="6"/>
  <c r="AQ64" i="1"/>
  <c r="AR53" i="1"/>
  <c r="AQ69" i="1"/>
  <c r="AF9" i="2"/>
  <c r="AQ70" i="7"/>
  <c r="AR64" i="7"/>
  <c r="AY58" i="1"/>
  <c r="AZ58" i="1" s="1"/>
  <c r="AU57" i="1"/>
  <c r="AR69" i="9"/>
  <c r="AV149" i="5"/>
  <c r="AU46" i="5"/>
  <c r="AQ303" i="10"/>
  <c r="AQ294" i="10"/>
  <c r="AQ299" i="10"/>
  <c r="AQ295" i="10"/>
  <c r="AQ296" i="10"/>
  <c r="AQ300" i="10"/>
  <c r="AQ297" i="10"/>
  <c r="AQ301" i="10"/>
  <c r="AQ298" i="10"/>
  <c r="AQ292" i="10"/>
  <c r="AQ293" i="10"/>
  <c r="AQ302" i="10"/>
  <c r="AU53" i="6"/>
  <c r="AX46" i="4"/>
  <c r="AT45" i="10"/>
  <c r="AR41" i="11"/>
  <c r="AM155" i="5"/>
  <c r="AW61" i="11"/>
  <c r="AY61" i="11" s="1"/>
  <c r="AJ152" i="11"/>
  <c r="AP39" i="10"/>
  <c r="AO48" i="10"/>
  <c r="BC61" i="2"/>
  <c r="AT49" i="2"/>
  <c r="AP76" i="5"/>
  <c r="AE80" i="7"/>
  <c r="AE160" i="7" s="1"/>
  <c r="AV66" i="9"/>
  <c r="AI75" i="11"/>
  <c r="AP70" i="5"/>
  <c r="AT40" i="10"/>
  <c r="AU40" i="10" s="1"/>
  <c r="AX57" i="6"/>
  <c r="AU38" i="6"/>
  <c r="AV62" i="2"/>
  <c r="AN271" i="4"/>
  <c r="AN20" i="4"/>
  <c r="AN32" i="4" s="1"/>
  <c r="AN4" i="4" s="1"/>
  <c r="AN6" i="4" s="1"/>
  <c r="AN13" i="4" s="1"/>
  <c r="AX54" i="10"/>
  <c r="AT159" i="5"/>
  <c r="AV159" i="5" s="1"/>
  <c r="AS219" i="5"/>
  <c r="AS222" i="5"/>
  <c r="AS304" i="5"/>
  <c r="AS320" i="5" s="1"/>
  <c r="AS215" i="5"/>
  <c r="AS213" i="5"/>
  <c r="AS223" i="5" s="1"/>
  <c r="AS212" i="5"/>
  <c r="AS256" i="5"/>
  <c r="AS221" i="5"/>
  <c r="AS220" i="5"/>
  <c r="AS216" i="5"/>
  <c r="AS218" i="5"/>
  <c r="AS214" i="5"/>
  <c r="AS217" i="5"/>
  <c r="AD11" i="3"/>
  <c r="AQ159" i="9"/>
  <c r="AN79" i="9"/>
  <c r="AY68" i="9"/>
  <c r="AV43" i="7"/>
  <c r="AR154" i="9"/>
  <c r="AO165" i="9"/>
  <c r="AO85" i="9" s="1"/>
  <c r="AO74" i="9"/>
  <c r="AO86" i="9" s="1"/>
  <c r="AR61" i="6"/>
  <c r="AT151" i="5"/>
  <c r="BC63" i="1"/>
  <c r="AT60" i="6"/>
  <c r="AV78" i="1"/>
  <c r="AV158" i="1" s="1"/>
  <c r="AR288" i="5"/>
  <c r="AR272" i="5"/>
  <c r="AU53" i="2"/>
  <c r="AV53" i="2" s="1"/>
  <c r="AZ43" i="5"/>
  <c r="AP71" i="5"/>
  <c r="AS47" i="7"/>
  <c r="AL160" i="10"/>
  <c r="AL80" i="10" s="1"/>
  <c r="AO78" i="9"/>
  <c r="AR158" i="9"/>
  <c r="AP62" i="6"/>
  <c r="AW43" i="4"/>
  <c r="AZ43" i="4" s="1"/>
  <c r="AM150" i="10"/>
  <c r="AM70" i="10" s="1"/>
  <c r="AM153" i="10"/>
  <c r="AM73" i="10" s="1"/>
  <c r="AM159" i="10"/>
  <c r="AM79" i="10" s="1"/>
  <c r="AN161" i="10"/>
  <c r="AM154" i="10"/>
  <c r="AM74" i="10" s="1"/>
  <c r="AM158" i="10"/>
  <c r="AM78" i="10" s="1"/>
  <c r="AM155" i="10"/>
  <c r="AM75" i="10" s="1"/>
  <c r="AM151" i="10"/>
  <c r="AM71" i="10" s="1"/>
  <c r="AM152" i="10"/>
  <c r="AM72" i="10" s="1"/>
  <c r="AM149" i="10"/>
  <c r="AM69" i="10" s="1"/>
  <c r="AM156" i="10"/>
  <c r="AM76" i="10" s="1"/>
  <c r="AM157" i="10"/>
  <c r="AM77" i="10" s="1"/>
  <c r="AP149" i="1"/>
  <c r="AP161" i="1" s="1"/>
  <c r="AP81" i="1"/>
  <c r="AX52" i="7"/>
  <c r="AR42" i="4"/>
  <c r="AF75" i="2"/>
  <c r="AF152" i="2" s="1"/>
  <c r="AW61" i="1"/>
  <c r="AU38" i="10"/>
  <c r="AX38" i="10" s="1"/>
  <c r="AT41" i="4"/>
  <c r="AV41" i="4" s="1"/>
  <c r="AO75" i="9"/>
  <c r="AP152" i="5"/>
  <c r="AS46" i="2"/>
  <c r="AT46" i="2" s="1"/>
  <c r="AU41" i="4"/>
  <c r="AQ161" i="11"/>
  <c r="AP79" i="1"/>
  <c r="AP159" i="1" s="1"/>
  <c r="AS47" i="1"/>
  <c r="AR47" i="1"/>
  <c r="AJ158" i="11"/>
  <c r="AP160" i="9"/>
  <c r="AN165" i="9"/>
  <c r="AN85" i="9" s="1"/>
  <c r="AU49" i="7"/>
  <c r="AS70" i="1"/>
  <c r="AS150" i="1" s="1"/>
  <c r="AT261" i="11"/>
  <c r="AT268" i="11"/>
  <c r="AT264" i="11"/>
  <c r="AT271" i="11"/>
  <c r="AT260" i="11"/>
  <c r="AT267" i="11"/>
  <c r="AT262" i="11"/>
  <c r="AT265" i="11"/>
  <c r="AT270" i="11"/>
  <c r="AT273" i="11"/>
  <c r="AT266" i="11"/>
  <c r="AT269" i="11"/>
  <c r="AT263" i="11"/>
  <c r="AU272" i="11"/>
  <c r="AE78" i="7"/>
  <c r="AE158" i="7" s="1"/>
  <c r="AP74" i="9"/>
  <c r="AO320" i="6"/>
  <c r="AO336" i="6" s="1"/>
  <c r="AO29" i="6"/>
  <c r="AO32" i="6"/>
  <c r="AO23" i="6"/>
  <c r="AO27" i="6"/>
  <c r="AO22" i="6"/>
  <c r="AO24" i="6"/>
  <c r="AO26" i="6"/>
  <c r="AO4" i="6"/>
  <c r="AO31" i="6"/>
  <c r="AO21" i="6"/>
  <c r="AO28" i="6"/>
  <c r="AO30" i="6"/>
  <c r="AO25" i="6"/>
  <c r="AT44" i="2"/>
  <c r="AM74" i="5"/>
  <c r="AN154" i="5"/>
  <c r="AO154" i="5" s="1"/>
  <c r="AQ52" i="2"/>
  <c r="AI73" i="11"/>
  <c r="AU43" i="6"/>
  <c r="AK14" i="9"/>
  <c r="AL3" i="9" s="1"/>
  <c r="AL6" i="9" s="1"/>
  <c r="AL170" i="9"/>
  <c r="AL171" i="9" s="1"/>
  <c r="AL172" i="9" s="1"/>
  <c r="AL173" i="9" s="1"/>
  <c r="AL174" i="9" s="1"/>
  <c r="AL175" i="9" s="1"/>
  <c r="AL176" i="9" s="1"/>
  <c r="AL177" i="9" s="1"/>
  <c r="AL178" i="9" s="1"/>
  <c r="AL179" i="9" s="1"/>
  <c r="AL180" i="9" s="1"/>
  <c r="AL181" i="9" s="1"/>
  <c r="AV55" i="1"/>
  <c r="AS46" i="7"/>
  <c r="AR46" i="7"/>
  <c r="AQ45" i="2"/>
  <c r="AO70" i="5"/>
  <c r="AT57" i="1"/>
  <c r="AQ163" i="9"/>
  <c r="AS62" i="7"/>
  <c r="AX43" i="4"/>
  <c r="AD14" i="8"/>
  <c r="AE3" i="7"/>
  <c r="AZ40" i="11"/>
  <c r="BA40" i="11" s="1"/>
  <c r="AT43" i="1"/>
  <c r="AU59" i="1"/>
  <c r="AG175" i="2"/>
  <c r="AG176" i="2"/>
  <c r="AG168" i="2"/>
  <c r="AG38" i="2"/>
  <c r="AG167" i="2"/>
  <c r="AH4" i="2"/>
  <c r="AG173" i="2"/>
  <c r="AG4" i="3"/>
  <c r="AG169" i="2"/>
  <c r="AG174" i="2"/>
  <c r="AG177" i="2"/>
  <c r="AG172" i="2"/>
  <c r="AG178" i="2"/>
  <c r="AG171" i="2"/>
  <c r="AG170" i="2"/>
  <c r="AU159" i="5"/>
  <c r="AS157" i="9"/>
  <c r="AP77" i="9"/>
  <c r="AU67" i="9"/>
  <c r="AV67" i="9"/>
  <c r="AR58" i="10"/>
  <c r="AX65" i="2"/>
  <c r="AT38" i="6"/>
  <c r="AF34" i="2"/>
  <c r="AF82" i="2" s="1"/>
  <c r="AF159" i="2" s="1"/>
  <c r="AF27" i="2"/>
  <c r="AF31" i="2"/>
  <c r="AF79" i="2" s="1"/>
  <c r="AF156" i="2" s="1"/>
  <c r="AF35" i="2"/>
  <c r="AF83" i="2" s="1"/>
  <c r="AF160" i="2" s="1"/>
  <c r="AF28" i="2"/>
  <c r="AF33" i="2"/>
  <c r="AF81" i="2" s="1"/>
  <c r="AF158" i="2" s="1"/>
  <c r="AF32" i="2"/>
  <c r="AF80" i="2" s="1"/>
  <c r="AF157" i="2" s="1"/>
  <c r="AF30" i="2"/>
  <c r="AF78" i="2" s="1"/>
  <c r="AF155" i="2" s="1"/>
  <c r="AF29" i="2"/>
  <c r="AF37" i="2"/>
  <c r="AF36" i="2"/>
  <c r="AF84" i="2" s="1"/>
  <c r="AF161" i="2" s="1"/>
  <c r="AF26" i="2"/>
  <c r="AF74" i="2" s="1"/>
  <c r="AJ70" i="11"/>
  <c r="AK150" i="11"/>
  <c r="AL150" i="11" s="1"/>
  <c r="AP213" i="11"/>
  <c r="AR48" i="5"/>
  <c r="AY54" i="6"/>
  <c r="AR40" i="6"/>
  <c r="AV47" i="2"/>
  <c r="AW47" i="2"/>
  <c r="AN70" i="5"/>
  <c r="AC13" i="8"/>
  <c r="AC7" i="8" s="1"/>
  <c r="AC11" i="8" s="1"/>
  <c r="AP162" i="9"/>
  <c r="AW53" i="10"/>
  <c r="AT60" i="2"/>
  <c r="AQ154" i="9"/>
  <c r="AR42" i="6"/>
  <c r="AS219" i="10"/>
  <c r="AS256" i="10"/>
  <c r="AS304" i="10" s="1"/>
  <c r="AS213" i="10"/>
  <c r="AS220" i="10"/>
  <c r="AS216" i="10"/>
  <c r="AS212" i="10"/>
  <c r="AS223" i="10"/>
  <c r="AS221" i="10"/>
  <c r="AS214" i="10"/>
  <c r="AS222" i="10"/>
  <c r="AS218" i="10"/>
  <c r="AS215" i="10"/>
  <c r="AS217" i="10"/>
  <c r="AT224" i="10"/>
  <c r="AP20" i="4"/>
  <c r="AP255" i="4"/>
  <c r="AP75" i="9"/>
  <c r="AI77" i="11"/>
  <c r="AR71" i="1"/>
  <c r="AR151" i="1" s="1"/>
  <c r="AF14" i="2"/>
  <c r="AI80" i="4"/>
  <c r="AI160" i="4"/>
  <c r="AK157" i="11"/>
  <c r="AK77" i="11" s="1"/>
  <c r="AP48" i="6"/>
  <c r="AT59" i="1"/>
  <c r="AQ57" i="11"/>
  <c r="AR73" i="5"/>
  <c r="AR63" i="2"/>
  <c r="AQ39" i="10"/>
  <c r="AQ243" i="4"/>
  <c r="AQ223" i="4"/>
  <c r="AW62" i="9"/>
  <c r="AY62" i="9" s="1"/>
  <c r="AW46" i="1"/>
  <c r="AX44" i="5"/>
  <c r="AX62" i="1"/>
  <c r="AS78" i="1"/>
  <c r="AS158" i="1" s="1"/>
  <c r="AV42" i="5"/>
  <c r="AU42" i="5"/>
  <c r="AU44" i="2"/>
  <c r="AZ56" i="11"/>
  <c r="AF85" i="2"/>
  <c r="AF162" i="2" s="1"/>
  <c r="AQ43" i="10"/>
  <c r="AR43" i="10" s="1"/>
  <c r="AU63" i="10"/>
  <c r="AJ80" i="4"/>
  <c r="AJ160" i="4"/>
  <c r="AZ68" i="9"/>
  <c r="AN78" i="5"/>
  <c r="AS158" i="5"/>
  <c r="AT45" i="5"/>
  <c r="AF76" i="2"/>
  <c r="AF153" i="2" s="1"/>
  <c r="AI168" i="6"/>
  <c r="AE86" i="7"/>
  <c r="AE166" i="7" s="1"/>
  <c r="AJ13" i="9"/>
  <c r="AJ7" i="9" s="1"/>
  <c r="AJ11" i="9" s="1"/>
  <c r="AT62" i="11"/>
  <c r="AU62" i="11" s="1"/>
  <c r="AK7" i="4"/>
  <c r="AK11" i="4" s="1"/>
  <c r="AK15" i="4"/>
  <c r="AU37" i="10"/>
  <c r="AR64" i="10"/>
  <c r="AT47" i="1"/>
  <c r="AI78" i="11"/>
  <c r="AV41" i="1"/>
  <c r="AQ48" i="11"/>
  <c r="AN157" i="5"/>
  <c r="AW46" i="11"/>
  <c r="BE167" i="7"/>
  <c r="AR215" i="4"/>
  <c r="AR247" i="4" s="1"/>
  <c r="AR220" i="4"/>
  <c r="AR252" i="4" s="1"/>
  <c r="AR222" i="4"/>
  <c r="AR254" i="4" s="1"/>
  <c r="AR214" i="4"/>
  <c r="AR246" i="4" s="1"/>
  <c r="AR219" i="4"/>
  <c r="AR251" i="4" s="1"/>
  <c r="AR212" i="4"/>
  <c r="AR244" i="4" s="1"/>
  <c r="AR217" i="4"/>
  <c r="AR249" i="4" s="1"/>
  <c r="AR218" i="4"/>
  <c r="AR250" i="4" s="1"/>
  <c r="AR213" i="4"/>
  <c r="AR245" i="4" s="1"/>
  <c r="AR216" i="4"/>
  <c r="AR248" i="4" s="1"/>
  <c r="AR221" i="4"/>
  <c r="AR253" i="4" s="1"/>
  <c r="AR211" i="4"/>
  <c r="AR311" i="4"/>
  <c r="AS315" i="4"/>
  <c r="AQ162" i="9"/>
  <c r="AR162" i="9" s="1"/>
  <c r="AN82" i="9"/>
  <c r="AN86" i="9" s="1"/>
  <c r="AS67" i="7"/>
  <c r="AQ76" i="1"/>
  <c r="AQ156" i="1" s="1"/>
  <c r="AR44" i="1"/>
  <c r="AF75" i="7"/>
  <c r="AE15" i="7"/>
  <c r="AT39" i="11"/>
  <c r="AT65" i="7"/>
  <c r="AS63" i="2"/>
  <c r="AF37" i="7"/>
  <c r="AF181" i="7" s="1"/>
  <c r="AF86" i="7" s="1"/>
  <c r="AF166" i="7" s="1"/>
  <c r="AF34" i="7"/>
  <c r="AF178" i="7" s="1"/>
  <c r="AF83" i="7" s="1"/>
  <c r="AF163" i="7" s="1"/>
  <c r="AF31" i="7"/>
  <c r="AF175" i="7" s="1"/>
  <c r="AF28" i="7"/>
  <c r="AF172" i="7" s="1"/>
  <c r="AF36" i="7"/>
  <c r="AF180" i="7" s="1"/>
  <c r="AF32" i="7"/>
  <c r="AF176" i="7" s="1"/>
  <c r="AF81" i="7" s="1"/>
  <c r="AF161" i="7" s="1"/>
  <c r="AF29" i="7"/>
  <c r="AF173" i="7" s="1"/>
  <c r="AF78" i="7" s="1"/>
  <c r="AF158" i="7" s="1"/>
  <c r="AF33" i="7"/>
  <c r="AF177" i="7" s="1"/>
  <c r="AF30" i="7"/>
  <c r="AF174" i="7" s="1"/>
  <c r="AF79" i="7" s="1"/>
  <c r="AF159" i="7" s="1"/>
  <c r="AF38" i="7"/>
  <c r="AF182" i="7" s="1"/>
  <c r="AF35" i="7"/>
  <c r="AF179" i="7" s="1"/>
  <c r="AF27" i="7"/>
  <c r="AF171" i="7" s="1"/>
  <c r="AF76" i="7" s="1"/>
  <c r="AF156" i="7" s="1"/>
  <c r="AH160" i="11"/>
  <c r="AE77" i="7"/>
  <c r="AE157" i="7" s="1"/>
  <c r="AR303" i="10"/>
  <c r="AR302" i="10"/>
  <c r="AR297" i="10"/>
  <c r="AR294" i="10"/>
  <c r="AR295" i="10"/>
  <c r="AR296" i="10"/>
  <c r="AR300" i="10"/>
  <c r="AR301" i="10"/>
  <c r="AR299" i="10"/>
  <c r="AR298" i="10"/>
  <c r="AR293" i="10"/>
  <c r="AR292" i="10"/>
  <c r="AQ272" i="6"/>
  <c r="AR256" i="6"/>
  <c r="AQ156" i="5"/>
  <c r="AZ239" i="6"/>
  <c r="BA239" i="6" s="1"/>
  <c r="AP304" i="6"/>
  <c r="AP288" i="6"/>
  <c r="AP33" i="6" s="1"/>
  <c r="AZ61" i="10"/>
  <c r="AI71" i="11"/>
  <c r="AP76" i="9"/>
  <c r="AS156" i="9"/>
  <c r="AX53" i="10"/>
  <c r="BA40" i="1"/>
  <c r="AR44" i="4"/>
  <c r="AO32" i="4"/>
  <c r="AO4" i="4" s="1"/>
  <c r="AO6" i="4" s="1"/>
  <c r="AO13" i="4" s="1"/>
  <c r="AV37" i="5"/>
  <c r="AN72" i="5"/>
  <c r="AI15" i="10"/>
  <c r="AD87" i="7"/>
  <c r="AR159" i="9"/>
  <c r="AO79" i="9"/>
  <c r="AU153" i="5"/>
  <c r="AP73" i="5"/>
  <c r="BC63" i="11"/>
  <c r="AT57" i="10"/>
  <c r="AU57" i="10" s="1"/>
  <c r="AR68" i="7"/>
  <c r="AS240" i="6"/>
  <c r="AS241" i="6"/>
  <c r="AQ158" i="5"/>
  <c r="AT158" i="5" s="1"/>
  <c r="AE76" i="7"/>
  <c r="AE156" i="7" s="1"/>
  <c r="AP55" i="11"/>
  <c r="AO64" i="11"/>
  <c r="AI175" i="6"/>
  <c r="AV56" i="1"/>
  <c r="AV64" i="2"/>
  <c r="AP161" i="9"/>
  <c r="AS65" i="9"/>
  <c r="AY44" i="5"/>
  <c r="AE9" i="3"/>
  <c r="AE8" i="3" s="1"/>
  <c r="AE8" i="2"/>
  <c r="AJ74" i="11"/>
  <c r="AK154" i="11"/>
  <c r="AL154" i="11"/>
  <c r="AL74" i="11" s="1"/>
  <c r="AQ150" i="5"/>
  <c r="AU37" i="6"/>
  <c r="AS41" i="5"/>
  <c r="AT40" i="4"/>
  <c r="AQ155" i="9"/>
  <c r="AN75" i="9"/>
  <c r="AV47" i="6"/>
  <c r="AW47" i="6" s="1"/>
  <c r="AV56" i="10"/>
  <c r="AU44" i="6"/>
  <c r="AX44" i="6" s="1"/>
  <c r="AW64" i="9"/>
  <c r="AX64" i="9" s="1"/>
  <c r="AV64" i="9"/>
  <c r="AM86" i="9"/>
  <c r="BB61" i="2"/>
  <c r="BA58" i="9"/>
  <c r="BB58" i="9" s="1"/>
  <c r="AL75" i="5"/>
  <c r="AL160" i="5"/>
  <c r="AL80" i="5" s="1"/>
  <c r="AV47" i="10"/>
  <c r="AQ263" i="5"/>
  <c r="AQ266" i="5"/>
  <c r="AQ269" i="5"/>
  <c r="AQ262" i="5"/>
  <c r="AQ265" i="5"/>
  <c r="AQ268" i="5"/>
  <c r="AQ264" i="5"/>
  <c r="AQ260" i="5"/>
  <c r="AQ261" i="5"/>
  <c r="AQ267" i="5"/>
  <c r="AQ271" i="5"/>
  <c r="AQ270" i="5"/>
  <c r="AU62" i="10"/>
  <c r="AJ153" i="11"/>
  <c r="AT240" i="6"/>
  <c r="AT241" i="6"/>
  <c r="AX67" i="2"/>
  <c r="AL157" i="11"/>
  <c r="AL77" i="11" s="1"/>
  <c r="AQ152" i="5"/>
  <c r="AD6" i="7"/>
  <c r="AD14" i="7" s="1"/>
  <c r="AD7" i="7" s="1"/>
  <c r="AD12" i="7" s="1"/>
  <c r="AD3" i="8"/>
  <c r="AD6" i="8" s="1"/>
  <c r="AY40" i="5"/>
  <c r="AQ45" i="6"/>
  <c r="AP47" i="4"/>
  <c r="AR39" i="4"/>
  <c r="AQ39" i="4"/>
  <c r="AF77" i="2"/>
  <c r="AF154" i="2" s="1"/>
  <c r="AR74" i="1"/>
  <c r="AR154" i="1" s="1"/>
  <c r="AT42" i="1"/>
  <c r="AE84" i="7"/>
  <c r="AE164" i="7" s="1"/>
  <c r="AP220" i="11"/>
  <c r="AP29" i="11" s="1"/>
  <c r="AR69" i="7"/>
  <c r="AY47" i="5"/>
  <c r="AS151" i="5"/>
  <c r="AZ60" i="7"/>
  <c r="AU63" i="6"/>
  <c r="AT58" i="2"/>
  <c r="AU78" i="1"/>
  <c r="AU158" i="1" s="1"/>
  <c r="AW55" i="6"/>
  <c r="AR157" i="9"/>
  <c r="AT157" i="9" s="1"/>
  <c r="AO77" i="9"/>
  <c r="AT47" i="6"/>
  <c r="AV54" i="7"/>
  <c r="AX37" i="11"/>
  <c r="AE14" i="3"/>
  <c r="AF3" i="2"/>
  <c r="AS39" i="1"/>
  <c r="AQ42" i="4"/>
  <c r="AY56" i="6"/>
  <c r="BC58" i="9" l="1"/>
  <c r="BA38" i="4"/>
  <c r="BB38" i="4"/>
  <c r="AR82" i="9"/>
  <c r="AP320" i="6"/>
  <c r="AP336" i="6" s="1"/>
  <c r="AP29" i="6"/>
  <c r="AP32" i="6"/>
  <c r="AP21" i="6"/>
  <c r="AP24" i="6"/>
  <c r="AP23" i="6"/>
  <c r="AP27" i="6"/>
  <c r="AP22" i="6"/>
  <c r="AP26" i="6"/>
  <c r="AP4" i="6"/>
  <c r="AP31" i="6"/>
  <c r="AP28" i="6"/>
  <c r="AP30" i="6"/>
  <c r="AP25" i="6"/>
  <c r="BB239" i="6"/>
  <c r="AV79" i="5"/>
  <c r="AL76" i="11"/>
  <c r="AT44" i="4"/>
  <c r="AR72" i="5"/>
  <c r="AS152" i="5"/>
  <c r="AZ62" i="9"/>
  <c r="AW59" i="9"/>
  <c r="AX51" i="7"/>
  <c r="AY51" i="7"/>
  <c r="AZ51" i="7"/>
  <c r="AY64" i="9"/>
  <c r="AZ64" i="9" s="1"/>
  <c r="AT78" i="5"/>
  <c r="AX59" i="1"/>
  <c r="AU66" i="7"/>
  <c r="AV66" i="7" s="1"/>
  <c r="BA54" i="6"/>
  <c r="AX47" i="6"/>
  <c r="AY47" i="6" s="1"/>
  <c r="AN149" i="11"/>
  <c r="AW48" i="7"/>
  <c r="AT77" i="9"/>
  <c r="AL70" i="11"/>
  <c r="AY37" i="5"/>
  <c r="AT43" i="10"/>
  <c r="AU46" i="2"/>
  <c r="BB40" i="11"/>
  <c r="AX41" i="4"/>
  <c r="AO74" i="5"/>
  <c r="AP154" i="5"/>
  <c r="AQ154" i="5" s="1"/>
  <c r="AV40" i="10"/>
  <c r="AW37" i="1"/>
  <c r="AU40" i="4"/>
  <c r="AO7" i="4"/>
  <c r="AO11" i="4" s="1"/>
  <c r="AO15" i="4"/>
  <c r="AQ48" i="10"/>
  <c r="AT75" i="1"/>
  <c r="AT155" i="1" s="1"/>
  <c r="AN153" i="10"/>
  <c r="AN73" i="10" s="1"/>
  <c r="AN156" i="10"/>
  <c r="AN76" i="10" s="1"/>
  <c r="AN159" i="10"/>
  <c r="AN79" i="10" s="1"/>
  <c r="AO161" i="10"/>
  <c r="AN158" i="10"/>
  <c r="AN78" i="10" s="1"/>
  <c r="AN155" i="10"/>
  <c r="AN75" i="10" s="1"/>
  <c r="AN151" i="10"/>
  <c r="AN71" i="10" s="1"/>
  <c r="AN152" i="10"/>
  <c r="AN72" i="10" s="1"/>
  <c r="AN149" i="10"/>
  <c r="AN69" i="10" s="1"/>
  <c r="AN150" i="10"/>
  <c r="AN70" i="10" s="1"/>
  <c r="AN154" i="10"/>
  <c r="AN74" i="10" s="1"/>
  <c r="AN157" i="10"/>
  <c r="AN77" i="10" s="1"/>
  <c r="AT63" i="9"/>
  <c r="AU63" i="9"/>
  <c r="AY41" i="1"/>
  <c r="AZ41" i="1" s="1"/>
  <c r="AQ264" i="4"/>
  <c r="AQ25" i="4" s="1"/>
  <c r="AQ269" i="4"/>
  <c r="AQ30" i="4" s="1"/>
  <c r="AQ260" i="4"/>
  <c r="AQ21" i="4" s="1"/>
  <c r="AQ265" i="4"/>
  <c r="AQ26" i="4" s="1"/>
  <c r="AQ270" i="4"/>
  <c r="AQ31" i="4" s="1"/>
  <c r="AQ259" i="4"/>
  <c r="AQ262" i="4"/>
  <c r="AQ23" i="4" s="1"/>
  <c r="AQ268" i="4"/>
  <c r="AQ29" i="4" s="1"/>
  <c r="AQ267" i="4"/>
  <c r="AQ28" i="4" s="1"/>
  <c r="AQ261" i="4"/>
  <c r="AQ22" i="4" s="1"/>
  <c r="AQ266" i="4"/>
  <c r="AQ27" i="4" s="1"/>
  <c r="AQ263" i="4"/>
  <c r="AQ24" i="4" s="1"/>
  <c r="AV53" i="7"/>
  <c r="AW53" i="7"/>
  <c r="AE163" i="2"/>
  <c r="AM160" i="10"/>
  <c r="AM80" i="10" s="1"/>
  <c r="AL197" i="10"/>
  <c r="AL198" i="10" s="1"/>
  <c r="AL199" i="10" s="1"/>
  <c r="AL200" i="10" s="1"/>
  <c r="AL201" i="10" s="1"/>
  <c r="AL202" i="10" s="1"/>
  <c r="AL203" i="10" s="1"/>
  <c r="AL204" i="10" s="1"/>
  <c r="AL205" i="10" s="1"/>
  <c r="AL206" i="10" s="1"/>
  <c r="AL207" i="10" s="1"/>
  <c r="AL208" i="10" s="1"/>
  <c r="AK14" i="10"/>
  <c r="AR77" i="1"/>
  <c r="AR157" i="1" s="1"/>
  <c r="AT45" i="1"/>
  <c r="AS45" i="1"/>
  <c r="AR83" i="9"/>
  <c r="AQ47" i="4"/>
  <c r="AP81" i="9"/>
  <c r="BF167" i="7"/>
  <c r="AS78" i="5"/>
  <c r="AS77" i="9"/>
  <c r="AE3" i="8"/>
  <c r="AE6" i="8" s="1"/>
  <c r="AE6" i="7"/>
  <c r="AE14" i="7" s="1"/>
  <c r="AE7" i="7" s="1"/>
  <c r="AE12" i="7" s="1"/>
  <c r="AU224" i="5"/>
  <c r="AV240" i="5"/>
  <c r="AV54" i="11"/>
  <c r="AE87" i="7"/>
  <c r="AE155" i="7"/>
  <c r="AV45" i="1"/>
  <c r="AV159" i="9"/>
  <c r="AS79" i="9"/>
  <c r="AV37" i="6"/>
  <c r="AR76" i="9"/>
  <c r="AU156" i="9"/>
  <c r="AV84" i="9"/>
  <c r="AY67" i="2"/>
  <c r="AZ67" i="2" s="1"/>
  <c r="AS46" i="10"/>
  <c r="AZ46" i="4"/>
  <c r="BD63" i="11"/>
  <c r="BE63" i="11" s="1"/>
  <c r="BF63" i="11" s="1"/>
  <c r="AS215" i="4"/>
  <c r="AS247" i="4" s="1"/>
  <c r="AS220" i="4"/>
  <c r="AS252" i="4" s="1"/>
  <c r="AS212" i="4"/>
  <c r="AS244" i="4" s="1"/>
  <c r="AS222" i="4"/>
  <c r="AS254" i="4" s="1"/>
  <c r="AS219" i="4"/>
  <c r="AS251" i="4" s="1"/>
  <c r="AS217" i="4"/>
  <c r="AS249" i="4" s="1"/>
  <c r="AS218" i="4"/>
  <c r="AS250" i="4" s="1"/>
  <c r="AS213" i="4"/>
  <c r="AS245" i="4" s="1"/>
  <c r="AS216" i="4"/>
  <c r="AS248" i="4" s="1"/>
  <c r="AS221" i="4"/>
  <c r="AS253" i="4" s="1"/>
  <c r="AS214" i="4"/>
  <c r="AS246" i="4" s="1"/>
  <c r="AS211" i="4"/>
  <c r="AS311" i="4"/>
  <c r="AT315" i="4"/>
  <c r="AS288" i="5"/>
  <c r="AS272" i="5"/>
  <c r="AX55" i="10"/>
  <c r="AY55" i="10" s="1"/>
  <c r="AU39" i="4"/>
  <c r="AQ275" i="4"/>
  <c r="AQ323" i="4" s="1"/>
  <c r="AT79" i="1"/>
  <c r="AT159" i="1" s="1"/>
  <c r="AT213" i="5"/>
  <c r="AT222" i="5"/>
  <c r="AT304" i="5"/>
  <c r="AT320" i="5" s="1"/>
  <c r="AT218" i="5"/>
  <c r="AT212" i="5"/>
  <c r="AT223" i="5" s="1"/>
  <c r="AT256" i="5"/>
  <c r="AT221" i="5"/>
  <c r="AT219" i="5"/>
  <c r="AT215" i="5"/>
  <c r="AT220" i="5"/>
  <c r="AT216" i="5"/>
  <c r="AT214" i="5"/>
  <c r="AT217" i="5"/>
  <c r="AV72" i="1"/>
  <c r="AV152" i="1" s="1"/>
  <c r="AV49" i="7"/>
  <c r="AY57" i="6"/>
  <c r="AZ57" i="6" s="1"/>
  <c r="AV45" i="7"/>
  <c r="AT71" i="5"/>
  <c r="AZ56" i="6"/>
  <c r="BA56" i="6"/>
  <c r="AJ73" i="11"/>
  <c r="AJ81" i="11" s="1"/>
  <c r="AK153" i="11"/>
  <c r="AL153" i="11"/>
  <c r="AL73" i="11" s="1"/>
  <c r="AQ75" i="9"/>
  <c r="AI72" i="6"/>
  <c r="AJ168" i="6"/>
  <c r="AK168" i="6"/>
  <c r="AV53" i="6"/>
  <c r="AV60" i="10"/>
  <c r="AR266" i="5"/>
  <c r="AR269" i="5"/>
  <c r="AR262" i="5"/>
  <c r="AR265" i="5"/>
  <c r="AR268" i="5"/>
  <c r="AR271" i="5"/>
  <c r="AR260" i="5"/>
  <c r="AR261" i="5"/>
  <c r="AR267" i="5"/>
  <c r="AR263" i="5"/>
  <c r="AR264" i="5"/>
  <c r="AR270" i="5"/>
  <c r="AR39" i="10"/>
  <c r="AP48" i="10"/>
  <c r="AU45" i="1"/>
  <c r="AT39" i="4"/>
  <c r="AZ61" i="11"/>
  <c r="AL14" i="9"/>
  <c r="AM3" i="9" s="1"/>
  <c r="AM6" i="9" s="1"/>
  <c r="AM170" i="9"/>
  <c r="AM171" i="9" s="1"/>
  <c r="AM172" i="9" s="1"/>
  <c r="AM173" i="9" s="1"/>
  <c r="AM174" i="9" s="1"/>
  <c r="AM175" i="9" s="1"/>
  <c r="AM176" i="9" s="1"/>
  <c r="AM177" i="9" s="1"/>
  <c r="AM178" i="9" s="1"/>
  <c r="AM179" i="9" s="1"/>
  <c r="AM180" i="9" s="1"/>
  <c r="AM181" i="9" s="1"/>
  <c r="AW54" i="11"/>
  <c r="AX54" i="11" s="1"/>
  <c r="AR74" i="9"/>
  <c r="AM7" i="4"/>
  <c r="AM11" i="4" s="1"/>
  <c r="AM15" i="4"/>
  <c r="AI79" i="6"/>
  <c r="AJ175" i="6"/>
  <c r="AL80" i="4"/>
  <c r="AL160" i="4"/>
  <c r="AI69" i="6"/>
  <c r="AP80" i="9"/>
  <c r="AP86" i="9" s="1"/>
  <c r="AX48" i="7"/>
  <c r="AY48" i="7"/>
  <c r="AJ165" i="6"/>
  <c r="AW45" i="11"/>
  <c r="AW55" i="1"/>
  <c r="AU59" i="11"/>
  <c r="AS71" i="1"/>
  <c r="AS151" i="1" s="1"/>
  <c r="BA60" i="7"/>
  <c r="AW47" i="10"/>
  <c r="AU159" i="9"/>
  <c r="AR79" i="9"/>
  <c r="AT65" i="9"/>
  <c r="AK80" i="4"/>
  <c r="AK160" i="4"/>
  <c r="AS69" i="9"/>
  <c r="AX46" i="1"/>
  <c r="AQ83" i="9"/>
  <c r="AT163" i="9"/>
  <c r="AJ78" i="11"/>
  <c r="AU240" i="6"/>
  <c r="AU241" i="6"/>
  <c r="AV234" i="6"/>
  <c r="BD41" i="6"/>
  <c r="AU43" i="1"/>
  <c r="AZ240" i="10"/>
  <c r="BA240" i="10" s="1"/>
  <c r="BB240" i="10" s="1"/>
  <c r="AV46" i="6"/>
  <c r="AU70" i="1"/>
  <c r="AU150" i="1" s="1"/>
  <c r="AV38" i="1"/>
  <c r="AK165" i="6"/>
  <c r="AX39" i="6"/>
  <c r="AJ75" i="11"/>
  <c r="AW53" i="2"/>
  <c r="AR58" i="6"/>
  <c r="AS58" i="6"/>
  <c r="BA61" i="11"/>
  <c r="AR47" i="4"/>
  <c r="AT162" i="9"/>
  <c r="AQ82" i="9"/>
  <c r="AU79" i="5"/>
  <c r="AP32" i="4"/>
  <c r="AP4" i="4" s="1"/>
  <c r="AP6" i="4" s="1"/>
  <c r="AP13" i="4" s="1"/>
  <c r="AT59" i="11"/>
  <c r="AV63" i="6"/>
  <c r="AM75" i="5"/>
  <c r="AM81" i="5" s="1"/>
  <c r="AY61" i="1"/>
  <c r="BA61" i="1" s="1"/>
  <c r="AK76" i="11"/>
  <c r="AM156" i="11"/>
  <c r="AM76" i="11" s="1"/>
  <c r="AX53" i="7"/>
  <c r="AS71" i="5"/>
  <c r="BA61" i="7"/>
  <c r="AS44" i="1"/>
  <c r="AS48" i="1" s="1"/>
  <c r="BB61" i="7"/>
  <c r="AY59" i="1"/>
  <c r="AP22" i="11"/>
  <c r="AP33" i="11" s="1"/>
  <c r="AP4" i="11" s="1"/>
  <c r="AP223" i="11"/>
  <c r="AP32" i="11" s="1"/>
  <c r="AG82" i="2"/>
  <c r="AG159" i="2" s="1"/>
  <c r="AW57" i="1"/>
  <c r="AR79" i="1"/>
  <c r="AR159" i="1" s="1"/>
  <c r="AM159" i="11"/>
  <c r="AM79" i="11" s="1"/>
  <c r="AR52" i="2"/>
  <c r="AS64" i="7"/>
  <c r="AU49" i="2"/>
  <c r="AY62" i="1"/>
  <c r="AE11" i="2"/>
  <c r="AT64" i="6"/>
  <c r="AI167" i="6"/>
  <c r="AI170" i="6"/>
  <c r="AI173" i="6"/>
  <c r="AI174" i="6"/>
  <c r="AI171" i="6"/>
  <c r="AI166" i="6"/>
  <c r="AN156" i="11"/>
  <c r="AN76" i="11" s="1"/>
  <c r="AU158" i="5"/>
  <c r="AP78" i="5"/>
  <c r="AW56" i="10"/>
  <c r="AL69" i="11"/>
  <c r="AT242" i="6"/>
  <c r="AV156" i="9"/>
  <c r="AW156" i="9" s="1"/>
  <c r="AS76" i="9"/>
  <c r="AX55" i="6"/>
  <c r="AS155" i="9"/>
  <c r="AX47" i="2"/>
  <c r="AW159" i="5"/>
  <c r="AX159" i="5" s="1"/>
  <c r="AU63" i="2"/>
  <c r="AU39" i="11"/>
  <c r="AT69" i="2"/>
  <c r="AW64" i="2"/>
  <c r="AX64" i="2"/>
  <c r="AU73" i="5"/>
  <c r="AV38" i="6"/>
  <c r="AL81" i="5"/>
  <c r="AS40" i="6"/>
  <c r="AT40" i="6"/>
  <c r="BB43" i="4"/>
  <c r="AU53" i="11"/>
  <c r="AF84" i="7"/>
  <c r="AF164" i="7" s="1"/>
  <c r="AX46" i="11"/>
  <c r="AV63" i="10"/>
  <c r="AQ74" i="9"/>
  <c r="AP72" i="5"/>
  <c r="AV60" i="6"/>
  <c r="AT61" i="6"/>
  <c r="AW66" i="9"/>
  <c r="AV61" i="9"/>
  <c r="AU60" i="9"/>
  <c r="AV60" i="9" s="1"/>
  <c r="AU44" i="11"/>
  <c r="AS39" i="4"/>
  <c r="AV39" i="4" s="1"/>
  <c r="AS69" i="2"/>
  <c r="AZ54" i="6"/>
  <c r="BB54" i="6" s="1"/>
  <c r="AW41" i="1"/>
  <c r="AW38" i="5"/>
  <c r="AX38" i="5"/>
  <c r="AY38" i="5" s="1"/>
  <c r="AZ52" i="7"/>
  <c r="BE41" i="6"/>
  <c r="BG41" i="6" s="1"/>
  <c r="AY40" i="10"/>
  <c r="AJ72" i="11"/>
  <c r="AK152" i="11"/>
  <c r="AQ62" i="6"/>
  <c r="AS48" i="5"/>
  <c r="AW62" i="2"/>
  <c r="AX62" i="2" s="1"/>
  <c r="AX57" i="10"/>
  <c r="AR78" i="5"/>
  <c r="AQ160" i="9"/>
  <c r="AI76" i="6"/>
  <c r="AJ172" i="6"/>
  <c r="AV62" i="10"/>
  <c r="AQ48" i="6"/>
  <c r="AQ70" i="5"/>
  <c r="AF3" i="3"/>
  <c r="AF6" i="3" s="1"/>
  <c r="AF6" i="2"/>
  <c r="AF13" i="2" s="1"/>
  <c r="AF7" i="2" s="1"/>
  <c r="AZ47" i="5"/>
  <c r="AD13" i="8"/>
  <c r="AD7" i="8" s="1"/>
  <c r="AD11" i="8" s="1"/>
  <c r="AV158" i="5"/>
  <c r="AQ78" i="5"/>
  <c r="AF15" i="7"/>
  <c r="BB40" i="1"/>
  <c r="BC40" i="1" s="1"/>
  <c r="BB62" i="9"/>
  <c r="AR150" i="5"/>
  <c r="AK70" i="11"/>
  <c r="AU47" i="1"/>
  <c r="AV47" i="1" s="1"/>
  <c r="AT41" i="10"/>
  <c r="AU151" i="5"/>
  <c r="AT159" i="9"/>
  <c r="AQ79" i="9"/>
  <c r="AS68" i="7"/>
  <c r="AS61" i="6"/>
  <c r="AT69" i="5"/>
  <c r="AW149" i="5"/>
  <c r="AS44" i="10"/>
  <c r="AV62" i="11"/>
  <c r="AX56" i="10"/>
  <c r="AR69" i="2"/>
  <c r="AY52" i="7"/>
  <c r="AO28" i="11"/>
  <c r="AO223" i="11"/>
  <c r="AO32" i="11" s="1"/>
  <c r="AP219" i="11"/>
  <c r="AP28" i="11" s="1"/>
  <c r="AT76" i="9"/>
  <c r="AJ154" i="4"/>
  <c r="AJ74" i="4" s="1"/>
  <c r="AJ157" i="4"/>
  <c r="AJ77" i="4" s="1"/>
  <c r="AJ149" i="4"/>
  <c r="AJ69" i="4" s="1"/>
  <c r="AJ152" i="4"/>
  <c r="AJ72" i="4" s="1"/>
  <c r="AJ155" i="4"/>
  <c r="AJ75" i="4" s="1"/>
  <c r="AJ148" i="4"/>
  <c r="AJ68" i="4" s="1"/>
  <c r="AU54" i="1"/>
  <c r="BE61" i="2"/>
  <c r="BF61" i="2" s="1"/>
  <c r="AU69" i="5"/>
  <c r="AV59" i="11"/>
  <c r="BA68" i="9"/>
  <c r="BB68" i="9" s="1"/>
  <c r="AT44" i="10"/>
  <c r="AS44" i="4"/>
  <c r="AX164" i="9"/>
  <c r="AU84" i="9"/>
  <c r="AO216" i="1"/>
  <c r="AO213" i="1"/>
  <c r="AO320" i="1"/>
  <c r="AO223" i="1"/>
  <c r="AO220" i="1"/>
  <c r="AO217" i="1"/>
  <c r="AO214" i="1"/>
  <c r="AO212" i="1"/>
  <c r="AO222" i="1"/>
  <c r="AO218" i="1"/>
  <c r="AO219" i="1"/>
  <c r="AO215" i="1"/>
  <c r="AO221" i="1"/>
  <c r="AP224" i="1"/>
  <c r="AS60" i="11"/>
  <c r="AI169" i="6"/>
  <c r="AY38" i="10"/>
  <c r="AT47" i="7"/>
  <c r="AU47" i="7" s="1"/>
  <c r="AW151" i="5"/>
  <c r="AX40" i="10"/>
  <c r="BD63" i="1"/>
  <c r="AU38" i="11"/>
  <c r="AV38" i="11" s="1"/>
  <c r="AW43" i="7"/>
  <c r="AT63" i="2"/>
  <c r="AJ15" i="10"/>
  <c r="AR76" i="1"/>
  <c r="AR156" i="1" s="1"/>
  <c r="AR48" i="1"/>
  <c r="AR80" i="1" s="1"/>
  <c r="AR160" i="1" s="1"/>
  <c r="AR62" i="6"/>
  <c r="AG77" i="2"/>
  <c r="AG154" i="2" s="1"/>
  <c r="AS79" i="1"/>
  <c r="AS159" i="1" s="1"/>
  <c r="AI81" i="11"/>
  <c r="AI197" i="11"/>
  <c r="AI198" i="11" s="1"/>
  <c r="AI199" i="11" s="1"/>
  <c r="AI200" i="11" s="1"/>
  <c r="AI201" i="11" s="1"/>
  <c r="AI202" i="11" s="1"/>
  <c r="AI203" i="11" s="1"/>
  <c r="AI204" i="11" s="1"/>
  <c r="AI205" i="11" s="1"/>
  <c r="AI206" i="11" s="1"/>
  <c r="AI207" i="11" s="1"/>
  <c r="AI208" i="11" s="1"/>
  <c r="AT240" i="10"/>
  <c r="AU240" i="10" s="1"/>
  <c r="AV240" i="10" s="1"/>
  <c r="AW240" i="10" s="1"/>
  <c r="AX240" i="10" s="1"/>
  <c r="AY240" i="10" s="1"/>
  <c r="AP271" i="4"/>
  <c r="AY46" i="4"/>
  <c r="AN77" i="5"/>
  <c r="AP157" i="5"/>
  <c r="AO157" i="5"/>
  <c r="AU47" i="11"/>
  <c r="AV47" i="11" s="1"/>
  <c r="BA62" i="9"/>
  <c r="AH175" i="2"/>
  <c r="AH172" i="2"/>
  <c r="AH176" i="2"/>
  <c r="AH173" i="2"/>
  <c r="AH168" i="2"/>
  <c r="AH38" i="2"/>
  <c r="AH167" i="2"/>
  <c r="AI4" i="2"/>
  <c r="AH4" i="3"/>
  <c r="AH177" i="2"/>
  <c r="AH174" i="2"/>
  <c r="AH169" i="2"/>
  <c r="AH178" i="2"/>
  <c r="AH14" i="2" s="1"/>
  <c r="AH171" i="2"/>
  <c r="AH170" i="2"/>
  <c r="AN74" i="5"/>
  <c r="AY36" i="4"/>
  <c r="AX43" i="7"/>
  <c r="AT59" i="2"/>
  <c r="AV46" i="5"/>
  <c r="AS69" i="7"/>
  <c r="AQ72" i="5"/>
  <c r="AK74" i="11"/>
  <c r="AM154" i="11"/>
  <c r="AN154" i="11" s="1"/>
  <c r="AQ76" i="5"/>
  <c r="AF82" i="7"/>
  <c r="AF162" i="7" s="1"/>
  <c r="AM149" i="11"/>
  <c r="BA58" i="1"/>
  <c r="AS43" i="10"/>
  <c r="AI154" i="4"/>
  <c r="AI74" i="4" s="1"/>
  <c r="AI157" i="4"/>
  <c r="AI77" i="4" s="1"/>
  <c r="AI149" i="4"/>
  <c r="AI152" i="4"/>
  <c r="AI72" i="4" s="1"/>
  <c r="AI155" i="4"/>
  <c r="AI75" i="4" s="1"/>
  <c r="AI148" i="4"/>
  <c r="AI151" i="4"/>
  <c r="AI71" i="4" s="1"/>
  <c r="AI153" i="4"/>
  <c r="AI73" i="4" s="1"/>
  <c r="AI156" i="4"/>
  <c r="AI76" i="4" s="1"/>
  <c r="AI150" i="4"/>
  <c r="AJ150" i="4" s="1"/>
  <c r="AJ70" i="4" s="1"/>
  <c r="AI158" i="4"/>
  <c r="AI78" i="4" s="1"/>
  <c r="AT222" i="10"/>
  <c r="AT256" i="10"/>
  <c r="AT304" i="10" s="1"/>
  <c r="AT213" i="10"/>
  <c r="AT220" i="10"/>
  <c r="AT216" i="10"/>
  <c r="AT212" i="10"/>
  <c r="AT218" i="10"/>
  <c r="AT223" i="10"/>
  <c r="AT221" i="10"/>
  <c r="AT219" i="10"/>
  <c r="AT217" i="10"/>
  <c r="AT214" i="10"/>
  <c r="AT215" i="10"/>
  <c r="AU224" i="10"/>
  <c r="AT41" i="5"/>
  <c r="AM150" i="11"/>
  <c r="AM70" i="11" s="1"/>
  <c r="AG75" i="2"/>
  <c r="AG152" i="2" s="1"/>
  <c r="AT46" i="7"/>
  <c r="BA61" i="10"/>
  <c r="AW63" i="7"/>
  <c r="AX43" i="11"/>
  <c r="AV43" i="6"/>
  <c r="AW56" i="1"/>
  <c r="AT152" i="5"/>
  <c r="AU152" i="5" s="1"/>
  <c r="AO72" i="5"/>
  <c r="AV153" i="5"/>
  <c r="AV45" i="11"/>
  <c r="AX37" i="5"/>
  <c r="AU45" i="5"/>
  <c r="AV59" i="1"/>
  <c r="AE14" i="8"/>
  <c r="AF3" i="7"/>
  <c r="AI69" i="4"/>
  <c r="AI70" i="4"/>
  <c r="AI68" i="4"/>
  <c r="AI196" i="4" s="1"/>
  <c r="AI197" i="4" s="1"/>
  <c r="AI198" i="4" s="1"/>
  <c r="BA43" i="4"/>
  <c r="AM157" i="11"/>
  <c r="AZ36" i="4"/>
  <c r="AV151" i="5"/>
  <c r="AW59" i="1"/>
  <c r="AK158" i="11"/>
  <c r="AT58" i="6"/>
  <c r="AG79" i="2"/>
  <c r="AG156" i="2" s="1"/>
  <c r="AX66" i="2"/>
  <c r="AY66" i="2" s="1"/>
  <c r="AW60" i="2"/>
  <c r="AF155" i="7"/>
  <c r="AS39" i="10"/>
  <c r="AW37" i="4"/>
  <c r="AX37" i="4" s="1"/>
  <c r="AZ65" i="2"/>
  <c r="BA65" i="2" s="1"/>
  <c r="AM81" i="10"/>
  <c r="AT79" i="5"/>
  <c r="AR45" i="6"/>
  <c r="AW37" i="5"/>
  <c r="BB60" i="7"/>
  <c r="BC60" i="7" s="1"/>
  <c r="AF14" i="3"/>
  <c r="AG3" i="2"/>
  <c r="AU40" i="6"/>
  <c r="AF86" i="2"/>
  <c r="AF151" i="2"/>
  <c r="AS58" i="10"/>
  <c r="AG76" i="2"/>
  <c r="AG153" i="2" s="1"/>
  <c r="AR155" i="9"/>
  <c r="AT155" i="9" s="1"/>
  <c r="AV57" i="10"/>
  <c r="AY57" i="10" s="1"/>
  <c r="AY54" i="10"/>
  <c r="AX48" i="2"/>
  <c r="AV39" i="5"/>
  <c r="AU39" i="5"/>
  <c r="AQ80" i="1"/>
  <c r="AQ160" i="1" s="1"/>
  <c r="AQ213" i="11"/>
  <c r="AW164" i="9"/>
  <c r="AY164" i="9" s="1"/>
  <c r="AT84" i="9"/>
  <c r="AV49" i="2"/>
  <c r="AH4" i="8"/>
  <c r="AH6" i="8" s="1"/>
  <c r="AH13" i="8" s="1"/>
  <c r="AH7" i="8" s="1"/>
  <c r="AH11" i="8" s="1"/>
  <c r="AH39" i="7"/>
  <c r="AI4" i="7"/>
  <c r="AH184" i="2"/>
  <c r="AH192" i="2" s="1"/>
  <c r="AH193" i="2" s="1"/>
  <c r="AH185" i="2" s="1"/>
  <c r="AH6" i="7"/>
  <c r="AH14" i="7" s="1"/>
  <c r="AH7" i="7" s="1"/>
  <c r="AH12" i="7" s="1"/>
  <c r="AH168" i="7" s="1"/>
  <c r="AU61" i="9"/>
  <c r="AW61" i="9" s="1"/>
  <c r="AS45" i="2"/>
  <c r="AX59" i="6"/>
  <c r="AR243" i="4"/>
  <c r="AR223" i="4"/>
  <c r="AX41" i="1"/>
  <c r="AW45" i="7"/>
  <c r="BC40" i="11"/>
  <c r="AW37" i="6"/>
  <c r="AT62" i="7"/>
  <c r="AT42" i="2"/>
  <c r="AV43" i="1"/>
  <c r="AP64" i="11"/>
  <c r="AQ55" i="11"/>
  <c r="AR55" i="11" s="1"/>
  <c r="AR78" i="9"/>
  <c r="AT42" i="10"/>
  <c r="AW78" i="1"/>
  <c r="AW158" i="1" s="1"/>
  <c r="AR272" i="6"/>
  <c r="AS256" i="6"/>
  <c r="BB56" i="11"/>
  <c r="AF9" i="3"/>
  <c r="AF8" i="3" s="1"/>
  <c r="AF8" i="2"/>
  <c r="AR214" i="11"/>
  <c r="AR23" i="11" s="1"/>
  <c r="AR218" i="11"/>
  <c r="AR27" i="11" s="1"/>
  <c r="AR222" i="11"/>
  <c r="AR31" i="11" s="1"/>
  <c r="AR221" i="11"/>
  <c r="AR30" i="11" s="1"/>
  <c r="AR212" i="11"/>
  <c r="AR21" i="11" s="1"/>
  <c r="AR215" i="11"/>
  <c r="AR24" i="11" s="1"/>
  <c r="AR217" i="11"/>
  <c r="AR26" i="11" s="1"/>
  <c r="AR216" i="11"/>
  <c r="AR25" i="11" s="1"/>
  <c r="AS224" i="11"/>
  <c r="AS242" i="6"/>
  <c r="AY50" i="7"/>
  <c r="AG84" i="2"/>
  <c r="AG161" i="2" s="1"/>
  <c r="AG9" i="2"/>
  <c r="AP165" i="9"/>
  <c r="AP85" i="9" s="1"/>
  <c r="AZ40" i="5"/>
  <c r="BA40" i="5" s="1"/>
  <c r="AN7" i="4"/>
  <c r="AN11" i="4" s="1"/>
  <c r="AN15" i="4"/>
  <c r="AV69" i="5"/>
  <c r="AQ149" i="1"/>
  <c r="AK71" i="11"/>
  <c r="AL151" i="11"/>
  <c r="AV37" i="4"/>
  <c r="AX68" i="2"/>
  <c r="AG37" i="7"/>
  <c r="AG85" i="7" s="1"/>
  <c r="AG34" i="7"/>
  <c r="AG38" i="7"/>
  <c r="AG86" i="7" s="1"/>
  <c r="AG28" i="7"/>
  <c r="AG172" i="7" s="1"/>
  <c r="AG77" i="7" s="1"/>
  <c r="AG157" i="7" s="1"/>
  <c r="AG36" i="7"/>
  <c r="AG84" i="7" s="1"/>
  <c r="AG32" i="7"/>
  <c r="AG176" i="7" s="1"/>
  <c r="AG81" i="7" s="1"/>
  <c r="AG161" i="7" s="1"/>
  <c r="AG33" i="7"/>
  <c r="AG177" i="7" s="1"/>
  <c r="AG29" i="7"/>
  <c r="AG173" i="7" s="1"/>
  <c r="AG30" i="7"/>
  <c r="AG174" i="7" s="1"/>
  <c r="AG31" i="7"/>
  <c r="AG175" i="7" s="1"/>
  <c r="AG35" i="7"/>
  <c r="AG83" i="7" s="1"/>
  <c r="AG27" i="7"/>
  <c r="AG171" i="7" s="1"/>
  <c r="AU51" i="2"/>
  <c r="AU65" i="7"/>
  <c r="AV65" i="7" s="1"/>
  <c r="AW38" i="1"/>
  <c r="AU73" i="1"/>
  <c r="AU153" i="1" s="1"/>
  <c r="AQ78" i="9"/>
  <c r="AT158" i="9"/>
  <c r="AR57" i="11"/>
  <c r="AX57" i="1"/>
  <c r="AV57" i="1"/>
  <c r="AV63" i="2"/>
  <c r="AW63" i="2" s="1"/>
  <c r="BA59" i="10"/>
  <c r="AW54" i="7"/>
  <c r="AX45" i="11"/>
  <c r="AQ161" i="9"/>
  <c r="AU72" i="1"/>
  <c r="AU152" i="1" s="1"/>
  <c r="BB43" i="5"/>
  <c r="BC43" i="5" s="1"/>
  <c r="AQ304" i="6"/>
  <c r="AQ288" i="6"/>
  <c r="AQ33" i="6" s="1"/>
  <c r="AF85" i="7"/>
  <c r="AF165" i="7" s="1"/>
  <c r="AU157" i="9"/>
  <c r="AV157" i="9" s="1"/>
  <c r="AR77" i="9"/>
  <c r="AT74" i="1"/>
  <c r="AT154" i="1" s="1"/>
  <c r="AZ44" i="6"/>
  <c r="AV58" i="2"/>
  <c r="AW58" i="2" s="1"/>
  <c r="AT67" i="7"/>
  <c r="AN155" i="5"/>
  <c r="AU45" i="10"/>
  <c r="AX56" i="1"/>
  <c r="AR64" i="1"/>
  <c r="AR69" i="1"/>
  <c r="AS53" i="1"/>
  <c r="AT53" i="1"/>
  <c r="BB58" i="1"/>
  <c r="AR319" i="4"/>
  <c r="AV37" i="10"/>
  <c r="AW37" i="10" s="1"/>
  <c r="AJ160" i="11"/>
  <c r="AJ80" i="11" s="1"/>
  <c r="AY48" i="2"/>
  <c r="AS163" i="9"/>
  <c r="AU163" i="9" s="1"/>
  <c r="AW60" i="1"/>
  <c r="AU50" i="2"/>
  <c r="AW40" i="10"/>
  <c r="AS42" i="6"/>
  <c r="AT43" i="2"/>
  <c r="AW55" i="10"/>
  <c r="AS42" i="4"/>
  <c r="AS41" i="11"/>
  <c r="AS158" i="9"/>
  <c r="AU158" i="9" s="1"/>
  <c r="AW42" i="5"/>
  <c r="AS299" i="10"/>
  <c r="AS302" i="10"/>
  <c r="AS297" i="10"/>
  <c r="AS300" i="10"/>
  <c r="AS294" i="10"/>
  <c r="AS295" i="10"/>
  <c r="AS296" i="10"/>
  <c r="AS303" i="10"/>
  <c r="AS301" i="10"/>
  <c r="AS298" i="10"/>
  <c r="AS292" i="10"/>
  <c r="AS293" i="10"/>
  <c r="AU327" i="4"/>
  <c r="AW41" i="4"/>
  <c r="AG14" i="2"/>
  <c r="AZ61" i="1"/>
  <c r="AS44" i="7"/>
  <c r="AU268" i="11"/>
  <c r="AU264" i="11"/>
  <c r="AU271" i="11"/>
  <c r="AU260" i="11"/>
  <c r="AU267" i="11"/>
  <c r="AU265" i="11"/>
  <c r="AU270" i="11"/>
  <c r="AU273" i="11"/>
  <c r="AU266" i="11"/>
  <c r="AU261" i="11"/>
  <c r="AU269" i="11"/>
  <c r="AU262" i="11"/>
  <c r="AU263" i="11"/>
  <c r="AV272" i="11"/>
  <c r="AG27" i="2"/>
  <c r="AG31" i="2"/>
  <c r="AG28" i="2"/>
  <c r="AG36" i="2"/>
  <c r="AG34" i="2"/>
  <c r="AG33" i="2"/>
  <c r="AG81" i="2" s="1"/>
  <c r="AG158" i="2" s="1"/>
  <c r="AG32" i="2"/>
  <c r="AG80" i="2" s="1"/>
  <c r="AG157" i="2" s="1"/>
  <c r="AG30" i="2"/>
  <c r="AG78" i="2" s="1"/>
  <c r="AG155" i="2" s="1"/>
  <c r="AG29" i="2"/>
  <c r="AG37" i="2"/>
  <c r="AG85" i="2" s="1"/>
  <c r="AG162" i="2" s="1"/>
  <c r="AG35" i="2"/>
  <c r="AG26" i="2"/>
  <c r="AG74" i="2" s="1"/>
  <c r="AF77" i="7"/>
  <c r="AF157" i="7" s="1"/>
  <c r="AU39" i="1"/>
  <c r="AS162" i="9"/>
  <c r="AP82" i="9"/>
  <c r="AG83" i="2"/>
  <c r="AG160" i="2" s="1"/>
  <c r="AS154" i="9"/>
  <c r="AY41" i="4"/>
  <c r="AT45" i="4"/>
  <c r="AU42" i="1"/>
  <c r="AY44" i="6"/>
  <c r="BA44" i="6" s="1"/>
  <c r="AV55" i="10"/>
  <c r="AY65" i="2"/>
  <c r="AF80" i="7"/>
  <c r="AF160" i="7" s="1"/>
  <c r="AT70" i="1"/>
  <c r="AT150" i="1" s="1"/>
  <c r="AQ255" i="4"/>
  <c r="AQ20" i="4"/>
  <c r="AT39" i="1"/>
  <c r="AV46" i="2"/>
  <c r="AW67" i="9"/>
  <c r="AX67" i="9"/>
  <c r="BF41" i="6"/>
  <c r="AK13" i="9"/>
  <c r="AK7" i="9" s="1"/>
  <c r="AK11" i="9" s="1"/>
  <c r="AW44" i="2"/>
  <c r="AX44" i="2" s="1"/>
  <c r="AR161" i="11"/>
  <c r="AW57" i="10"/>
  <c r="AU43" i="10"/>
  <c r="AY53" i="10"/>
  <c r="AZ53" i="10" s="1"/>
  <c r="AX37" i="1"/>
  <c r="AY37" i="1" s="1"/>
  <c r="AX42" i="11"/>
  <c r="AQ220" i="11"/>
  <c r="AQ29" i="11" s="1"/>
  <c r="AZ44" i="5"/>
  <c r="BA51" i="7"/>
  <c r="AM160" i="5"/>
  <c r="AM80" i="5" s="1"/>
  <c r="AY37" i="11"/>
  <c r="AW58" i="11"/>
  <c r="AX58" i="11" s="1"/>
  <c r="AR156" i="5"/>
  <c r="AK155" i="11"/>
  <c r="AU59" i="7"/>
  <c r="BD43" i="5" l="1"/>
  <c r="AZ47" i="6"/>
  <c r="AZ57" i="1"/>
  <c r="BD60" i="7"/>
  <c r="BE60" i="7" s="1"/>
  <c r="AX63" i="2"/>
  <c r="BC240" i="10"/>
  <c r="BD240" i="10" s="1"/>
  <c r="AW39" i="4"/>
  <c r="AW66" i="7"/>
  <c r="AU83" i="9"/>
  <c r="BD40" i="1"/>
  <c r="AO157" i="11"/>
  <c r="AO77" i="11" s="1"/>
  <c r="AN74" i="11"/>
  <c r="AP154" i="11"/>
  <c r="AP74" i="11" s="1"/>
  <c r="BA64" i="9"/>
  <c r="BB64" i="9"/>
  <c r="BC64" i="9" s="1"/>
  <c r="AS161" i="9"/>
  <c r="AV44" i="10"/>
  <c r="AW60" i="9"/>
  <c r="AX79" i="5"/>
  <c r="AY159" i="5"/>
  <c r="BA159" i="5"/>
  <c r="AZ42" i="5"/>
  <c r="AU78" i="9"/>
  <c r="AL172" i="6"/>
  <c r="AQ320" i="6"/>
  <c r="AQ336" i="6" s="1"/>
  <c r="AQ29" i="6"/>
  <c r="AQ32" i="6"/>
  <c r="AQ21" i="6"/>
  <c r="AQ27" i="6"/>
  <c r="AQ22" i="6"/>
  <c r="AQ26" i="6"/>
  <c r="AQ24" i="6"/>
  <c r="AQ4" i="6"/>
  <c r="AQ31" i="6"/>
  <c r="AQ28" i="6"/>
  <c r="AQ23" i="6"/>
  <c r="AQ30" i="6"/>
  <c r="AQ25" i="6"/>
  <c r="AS80" i="1"/>
  <c r="AS160" i="1" s="1"/>
  <c r="BC61" i="1"/>
  <c r="AX153" i="5"/>
  <c r="AV47" i="7"/>
  <c r="AW47" i="7" s="1"/>
  <c r="BC68" i="9"/>
  <c r="AV61" i="6"/>
  <c r="AV79" i="1"/>
  <c r="AV159" i="1" s="1"/>
  <c r="AY58" i="11"/>
  <c r="AW47" i="11"/>
  <c r="AY40" i="4"/>
  <c r="BH41" i="6"/>
  <c r="AU72" i="5"/>
  <c r="AV152" i="5"/>
  <c r="AW152" i="5" s="1"/>
  <c r="AW76" i="9"/>
  <c r="BA57" i="6"/>
  <c r="BB57" i="6"/>
  <c r="AX49" i="7"/>
  <c r="AY49" i="7" s="1"/>
  <c r="AY84" i="9"/>
  <c r="AU44" i="7"/>
  <c r="AX44" i="7" s="1"/>
  <c r="BG61" i="2"/>
  <c r="BH61" i="2"/>
  <c r="AT75" i="9"/>
  <c r="AW155" i="9"/>
  <c r="BG63" i="1"/>
  <c r="AV77" i="9"/>
  <c r="AZ66" i="2"/>
  <c r="AY151" i="5"/>
  <c r="AY62" i="2"/>
  <c r="AQ74" i="5"/>
  <c r="AR154" i="5"/>
  <c r="AS154" i="5"/>
  <c r="AT154" i="5"/>
  <c r="BA67" i="2"/>
  <c r="AZ57" i="10"/>
  <c r="AR64" i="11"/>
  <c r="BB36" i="4"/>
  <c r="BB59" i="9"/>
  <c r="AH28" i="7"/>
  <c r="AH76" i="7" s="1"/>
  <c r="AH36" i="7"/>
  <c r="AH84" i="7" s="1"/>
  <c r="AH32" i="7"/>
  <c r="AH80" i="7" s="1"/>
  <c r="AH38" i="7"/>
  <c r="AH86" i="7" s="1"/>
  <c r="AH29" i="7"/>
  <c r="AH77" i="7" s="1"/>
  <c r="AH33" i="7"/>
  <c r="AH81" i="7" s="1"/>
  <c r="AH30" i="7"/>
  <c r="AH78" i="7" s="1"/>
  <c r="AH31" i="7"/>
  <c r="AH79" i="7" s="1"/>
  <c r="AH35" i="7"/>
  <c r="AH83" i="7" s="1"/>
  <c r="AH27" i="7"/>
  <c r="AH75" i="7" s="1"/>
  <c r="AH34" i="7"/>
  <c r="AH82" i="7" s="1"/>
  <c r="AH37" i="7"/>
  <c r="AH85" i="7" s="1"/>
  <c r="AO77" i="5"/>
  <c r="AQ157" i="5"/>
  <c r="AJ158" i="4"/>
  <c r="AJ78" i="4" s="1"/>
  <c r="AS64" i="10"/>
  <c r="AI78" i="6"/>
  <c r="AJ174" i="6"/>
  <c r="AM174" i="6" s="1"/>
  <c r="AK174" i="6"/>
  <c r="AL174" i="6"/>
  <c r="BA42" i="5"/>
  <c r="AZ39" i="6"/>
  <c r="AJ176" i="6"/>
  <c r="AJ80" i="6" s="1"/>
  <c r="AJ69" i="6"/>
  <c r="AV77" i="1"/>
  <c r="AV157" i="1" s="1"/>
  <c r="AU216" i="5"/>
  <c r="AU222" i="5"/>
  <c r="AU304" i="5"/>
  <c r="AU320" i="5" s="1"/>
  <c r="AU215" i="5"/>
  <c r="AU221" i="5"/>
  <c r="AU256" i="5"/>
  <c r="AU219" i="5"/>
  <c r="AU212" i="5"/>
  <c r="AU220" i="5"/>
  <c r="AU213" i="5"/>
  <c r="AU223" i="5" s="1"/>
  <c r="AU217" i="5"/>
  <c r="AU214" i="5"/>
  <c r="AU218" i="5"/>
  <c r="AM197" i="10"/>
  <c r="AM198" i="10" s="1"/>
  <c r="AM199" i="10" s="1"/>
  <c r="AM200" i="10" s="1"/>
  <c r="AM201" i="10" s="1"/>
  <c r="AM202" i="10" s="1"/>
  <c r="AM203" i="10" s="1"/>
  <c r="AM204" i="10" s="1"/>
  <c r="AM205" i="10" s="1"/>
  <c r="AM206" i="10" s="1"/>
  <c r="AM207" i="10" s="1"/>
  <c r="AM208" i="10" s="1"/>
  <c r="AL14" i="10"/>
  <c r="AN160" i="10"/>
  <c r="AN80" i="10" s="1"/>
  <c r="AV40" i="4"/>
  <c r="AN150" i="11"/>
  <c r="AO150" i="11" s="1"/>
  <c r="AY59" i="9"/>
  <c r="BB44" i="6"/>
  <c r="AZ62" i="1"/>
  <c r="BA62" i="1" s="1"/>
  <c r="AY65" i="7"/>
  <c r="AI77" i="6"/>
  <c r="AJ173" i="6"/>
  <c r="AK173" i="6"/>
  <c r="BA53" i="10"/>
  <c r="AX59" i="9"/>
  <c r="AW71" i="5"/>
  <c r="AX84" i="9"/>
  <c r="AS75" i="9"/>
  <c r="AV155" i="9"/>
  <c r="AK69" i="6"/>
  <c r="AK73" i="11"/>
  <c r="AV154" i="9"/>
  <c r="AS74" i="9"/>
  <c r="AX54" i="7"/>
  <c r="AG9" i="3"/>
  <c r="AG8" i="3" s="1"/>
  <c r="AG8" i="2"/>
  <c r="AU62" i="7"/>
  <c r="AW62" i="7" s="1"/>
  <c r="AF163" i="2"/>
  <c r="AS48" i="10"/>
  <c r="AH78" i="2"/>
  <c r="AH155" i="2" s="1"/>
  <c r="AR70" i="5"/>
  <c r="AS150" i="5"/>
  <c r="AT150" i="5" s="1"/>
  <c r="AX66" i="9"/>
  <c r="AY66" i="9" s="1"/>
  <c r="AY64" i="2"/>
  <c r="AI74" i="6"/>
  <c r="AJ170" i="6"/>
  <c r="AL170" i="6" s="1"/>
  <c r="AK170" i="6"/>
  <c r="AT82" i="9"/>
  <c r="AV70" i="1"/>
  <c r="AV150" i="1" s="1"/>
  <c r="AX38" i="1"/>
  <c r="AG164" i="7"/>
  <c r="AU154" i="9"/>
  <c r="AP156" i="11"/>
  <c r="AP76" i="11" s="1"/>
  <c r="AI4" i="8"/>
  <c r="AI6" i="8" s="1"/>
  <c r="AI39" i="7"/>
  <c r="AJ4" i="7"/>
  <c r="AI184" i="2"/>
  <c r="AI192" i="2" s="1"/>
  <c r="AI193" i="2" s="1"/>
  <c r="AI185" i="2" s="1"/>
  <c r="AI6" i="7"/>
  <c r="AY47" i="2"/>
  <c r="AT83" i="9"/>
  <c r="AM80" i="4"/>
  <c r="AM160" i="4"/>
  <c r="AV224" i="5"/>
  <c r="AW240" i="5"/>
  <c r="AL3" i="10"/>
  <c r="AL6" i="10" s="1"/>
  <c r="AL13" i="10" s="1"/>
  <c r="AL7" i="10" s="1"/>
  <c r="AL11" i="10" s="1"/>
  <c r="AO153" i="10"/>
  <c r="AO73" i="10" s="1"/>
  <c r="AO156" i="10"/>
  <c r="AO76" i="10" s="1"/>
  <c r="AO151" i="10"/>
  <c r="AO71" i="10" s="1"/>
  <c r="AP161" i="10"/>
  <c r="AO152" i="10"/>
  <c r="AO72" i="10" s="1"/>
  <c r="AO159" i="10"/>
  <c r="AO79" i="10" s="1"/>
  <c r="AO149" i="10"/>
  <c r="AO69" i="10" s="1"/>
  <c r="AO150" i="10"/>
  <c r="AO70" i="10" s="1"/>
  <c r="AO154" i="10"/>
  <c r="AO74" i="10" s="1"/>
  <c r="AO158" i="10"/>
  <c r="AO78" i="10" s="1"/>
  <c r="AO157" i="10"/>
  <c r="AO77" i="10" s="1"/>
  <c r="AO155" i="10"/>
  <c r="AO75" i="10" s="1"/>
  <c r="AK78" i="11"/>
  <c r="AK81" i="11" s="1"/>
  <c r="AM158" i="11"/>
  <c r="AM78" i="11" s="1"/>
  <c r="AI159" i="4"/>
  <c r="AI79" i="4" s="1"/>
  <c r="AP77" i="5"/>
  <c r="AZ38" i="10"/>
  <c r="BB38" i="10" s="1"/>
  <c r="AS272" i="6"/>
  <c r="AT256" i="6"/>
  <c r="AU45" i="4"/>
  <c r="AZ38" i="5"/>
  <c r="AW63" i="6"/>
  <c r="AZ63" i="6" s="1"/>
  <c r="AX63" i="6"/>
  <c r="AY63" i="6"/>
  <c r="AS269" i="5"/>
  <c r="AS262" i="5"/>
  <c r="AS265" i="5"/>
  <c r="AS268" i="5"/>
  <c r="AS271" i="5"/>
  <c r="AS260" i="5"/>
  <c r="AS261" i="5"/>
  <c r="AS267" i="5"/>
  <c r="AS266" i="5"/>
  <c r="AS270" i="5"/>
  <c r="AS264" i="5"/>
  <c r="AS263" i="5"/>
  <c r="AW157" i="9"/>
  <c r="AQ219" i="11"/>
  <c r="AT71" i="1"/>
  <c r="AT151" i="1" s="1"/>
  <c r="AT48" i="1"/>
  <c r="AV39" i="1"/>
  <c r="AW39" i="1"/>
  <c r="AS82" i="9"/>
  <c r="AS64" i="1"/>
  <c r="AS69" i="1"/>
  <c r="AV53" i="1"/>
  <c r="AZ59" i="9"/>
  <c r="AM151" i="11"/>
  <c r="AR288" i="6"/>
  <c r="AR304" i="6"/>
  <c r="AR33" i="6"/>
  <c r="AX73" i="1"/>
  <c r="AX153" i="1" s="1"/>
  <c r="AU48" i="5"/>
  <c r="AW39" i="5"/>
  <c r="AX61" i="9"/>
  <c r="AU44" i="4"/>
  <c r="AW62" i="10"/>
  <c r="AP213" i="1"/>
  <c r="AP320" i="1"/>
  <c r="AP223" i="1"/>
  <c r="AP220" i="1"/>
  <c r="AP217" i="1"/>
  <c r="AP214" i="1"/>
  <c r="AP216" i="1"/>
  <c r="AP212" i="1"/>
  <c r="AP222" i="1"/>
  <c r="AP218" i="1"/>
  <c r="AP219" i="1"/>
  <c r="AP221" i="1"/>
  <c r="AP215" i="1"/>
  <c r="AQ224" i="1"/>
  <c r="BD40" i="11"/>
  <c r="AW69" i="5"/>
  <c r="AX149" i="5"/>
  <c r="AF14" i="8"/>
  <c r="AG3" i="7"/>
  <c r="AT44" i="1"/>
  <c r="AU61" i="6"/>
  <c r="AW63" i="9"/>
  <c r="AW43" i="6"/>
  <c r="BC58" i="1"/>
  <c r="AU162" i="9"/>
  <c r="AR76" i="5"/>
  <c r="AZ58" i="11"/>
  <c r="AQ32" i="4"/>
  <c r="AQ4" i="4" s="1"/>
  <c r="AQ6" i="4" s="1"/>
  <c r="AQ13" i="4" s="1"/>
  <c r="AL71" i="11"/>
  <c r="AN151" i="11"/>
  <c r="AN71" i="11" s="1"/>
  <c r="AZ46" i="1"/>
  <c r="BC61" i="10"/>
  <c r="AI172" i="2"/>
  <c r="AI169" i="2"/>
  <c r="AI176" i="2"/>
  <c r="AI9" i="2" s="1"/>
  <c r="AI173" i="2"/>
  <c r="AI170" i="2"/>
  <c r="AI167" i="2"/>
  <c r="AJ4" i="2"/>
  <c r="AI177" i="2"/>
  <c r="AI174" i="2"/>
  <c r="AI171" i="2"/>
  <c r="AI4" i="3"/>
  <c r="AI178" i="2"/>
  <c r="AI14" i="2" s="1"/>
  <c r="AI38" i="2"/>
  <c r="AI168" i="2"/>
  <c r="AI175" i="2"/>
  <c r="AJ76" i="6"/>
  <c r="AI213" i="6"/>
  <c r="AI214" i="6" s="1"/>
  <c r="AI215" i="6" s="1"/>
  <c r="AI216" i="6" s="1"/>
  <c r="AI217" i="6" s="1"/>
  <c r="AI218" i="6" s="1"/>
  <c r="AI219" i="6" s="1"/>
  <c r="AI220" i="6" s="1"/>
  <c r="AI221" i="6" s="1"/>
  <c r="AI222" i="6" s="1"/>
  <c r="AI223" i="6" s="1"/>
  <c r="AU77" i="1"/>
  <c r="AU157" i="1" s="1"/>
  <c r="AX42" i="5"/>
  <c r="AT46" i="10"/>
  <c r="AV63" i="9"/>
  <c r="AY53" i="6"/>
  <c r="BE63" i="1"/>
  <c r="AI71" i="6"/>
  <c r="AJ167" i="6"/>
  <c r="AK167" i="6"/>
  <c r="AL167" i="6"/>
  <c r="AT64" i="1"/>
  <c r="AT69" i="1"/>
  <c r="AU256" i="10"/>
  <c r="AU304" i="10" s="1"/>
  <c r="AU220" i="10"/>
  <c r="AU216" i="10"/>
  <c r="AU213" i="10"/>
  <c r="AU218" i="10"/>
  <c r="AU219" i="10"/>
  <c r="AU223" i="10"/>
  <c r="AU221" i="10"/>
  <c r="AU217" i="10"/>
  <c r="AU214" i="10"/>
  <c r="AU222" i="10"/>
  <c r="AU212" i="10"/>
  <c r="AU215" i="10"/>
  <c r="AV224" i="10"/>
  <c r="AT60" i="11"/>
  <c r="AX62" i="10"/>
  <c r="AY55" i="6"/>
  <c r="AZ55" i="6" s="1"/>
  <c r="AU75" i="1"/>
  <c r="AU155" i="1" s="1"/>
  <c r="AW43" i="1"/>
  <c r="AT47" i="4"/>
  <c r="AU71" i="1"/>
  <c r="AU151" i="1" s="1"/>
  <c r="AV44" i="4"/>
  <c r="AU53" i="1"/>
  <c r="AV51" i="2"/>
  <c r="AW53" i="6"/>
  <c r="AV73" i="5"/>
  <c r="AW153" i="5"/>
  <c r="AG75" i="7"/>
  <c r="BA58" i="11"/>
  <c r="BB58" i="11" s="1"/>
  <c r="AS62" i="6"/>
  <c r="AU319" i="4"/>
  <c r="AV327" i="4"/>
  <c r="AR149" i="1"/>
  <c r="AR161" i="1" s="1"/>
  <c r="AR81" i="1"/>
  <c r="AR255" i="4"/>
  <c r="AT48" i="5"/>
  <c r="AT42" i="4"/>
  <c r="AW46" i="5"/>
  <c r="AV59" i="7"/>
  <c r="AO156" i="11"/>
  <c r="AK172" i="6"/>
  <c r="AT62" i="6"/>
  <c r="BB41" i="1"/>
  <c r="AW73" i="1"/>
  <c r="AW153" i="1" s="1"/>
  <c r="BB46" i="4"/>
  <c r="AU64" i="6"/>
  <c r="AN159" i="11"/>
  <c r="BB61" i="1"/>
  <c r="AT220" i="4"/>
  <c r="AT252" i="4" s="1"/>
  <c r="AT212" i="4"/>
  <c r="AT244" i="4" s="1"/>
  <c r="AT222" i="4"/>
  <c r="AT254" i="4" s="1"/>
  <c r="AT219" i="4"/>
  <c r="AT251" i="4" s="1"/>
  <c r="AT217" i="4"/>
  <c r="AT249" i="4" s="1"/>
  <c r="AT218" i="4"/>
  <c r="AT250" i="4" s="1"/>
  <c r="AT213" i="4"/>
  <c r="AT245" i="4" s="1"/>
  <c r="AT221" i="4"/>
  <c r="AT253" i="4" s="1"/>
  <c r="AT216" i="4"/>
  <c r="AT248" i="4" s="1"/>
  <c r="AT214" i="4"/>
  <c r="AT246" i="4" s="1"/>
  <c r="AT211" i="4"/>
  <c r="AT311" i="4"/>
  <c r="AT275" i="4" s="1"/>
  <c r="AT323" i="4" s="1"/>
  <c r="AT215" i="4"/>
  <c r="AT247" i="4" s="1"/>
  <c r="AU315" i="4"/>
  <c r="AY53" i="7"/>
  <c r="BG63" i="11"/>
  <c r="BB40" i="5"/>
  <c r="AI75" i="6"/>
  <c r="AJ171" i="6"/>
  <c r="AZ40" i="4"/>
  <c r="AU46" i="7"/>
  <c r="AM74" i="11"/>
  <c r="AO154" i="11"/>
  <c r="AO74" i="11" s="1"/>
  <c r="AK75" i="11"/>
  <c r="AZ68" i="2"/>
  <c r="BA68" i="2"/>
  <c r="BA151" i="5"/>
  <c r="AV71" i="5"/>
  <c r="AX78" i="1"/>
  <c r="AX158" i="1" s="1"/>
  <c r="AY46" i="1"/>
  <c r="AY73" i="1"/>
  <c r="AY153" i="1" s="1"/>
  <c r="AY42" i="11"/>
  <c r="AT78" i="9"/>
  <c r="AV75" i="1"/>
  <c r="AV155" i="1" s="1"/>
  <c r="AH164" i="7"/>
  <c r="AI164" i="7" s="1"/>
  <c r="AS45" i="6"/>
  <c r="AR48" i="6"/>
  <c r="AV78" i="5"/>
  <c r="AX151" i="5"/>
  <c r="AL148" i="4"/>
  <c r="AL68" i="4" s="1"/>
  <c r="AL154" i="4"/>
  <c r="AL74" i="4" s="1"/>
  <c r="AL156" i="4"/>
  <c r="AL76" i="4" s="1"/>
  <c r="AR48" i="10"/>
  <c r="AT39" i="10"/>
  <c r="AK72" i="6"/>
  <c r="AS243" i="4"/>
  <c r="AS223" i="4"/>
  <c r="BA36" i="4"/>
  <c r="AN69" i="11"/>
  <c r="AT55" i="11"/>
  <c r="AS156" i="5"/>
  <c r="AX72" i="1"/>
  <c r="AX152" i="1" s="1"/>
  <c r="AS57" i="11"/>
  <c r="AG76" i="7"/>
  <c r="AG156" i="7" s="1"/>
  <c r="AU42" i="10"/>
  <c r="AX37" i="6"/>
  <c r="AW72" i="1"/>
  <c r="AW152" i="1" s="1"/>
  <c r="AV43" i="10"/>
  <c r="AX43" i="10" s="1"/>
  <c r="AH81" i="2"/>
  <c r="AH158" i="2" s="1"/>
  <c r="AY63" i="2"/>
  <c r="AO33" i="11"/>
  <c r="AO4" i="11" s="1"/>
  <c r="AT68" i="7"/>
  <c r="AW38" i="6"/>
  <c r="AW44" i="7"/>
  <c r="AP7" i="4"/>
  <c r="AP11" i="4" s="1"/>
  <c r="AP15" i="4"/>
  <c r="AJ72" i="6"/>
  <c r="AT288" i="5"/>
  <c r="AT272" i="5"/>
  <c r="AE167" i="7"/>
  <c r="BA40" i="10"/>
  <c r="AT58" i="10"/>
  <c r="BC38" i="4"/>
  <c r="BA45" i="11"/>
  <c r="AR259" i="4"/>
  <c r="AR269" i="4"/>
  <c r="AR30" i="4" s="1"/>
  <c r="AR262" i="4"/>
  <c r="AR23" i="4" s="1"/>
  <c r="AR260" i="4"/>
  <c r="AR21" i="4" s="1"/>
  <c r="AR265" i="4"/>
  <c r="AR26" i="4" s="1"/>
  <c r="AR264" i="4"/>
  <c r="AR25" i="4" s="1"/>
  <c r="AR270" i="4"/>
  <c r="AR31" i="4" s="1"/>
  <c r="AR267" i="4"/>
  <c r="AR28" i="4" s="1"/>
  <c r="AR261" i="4"/>
  <c r="AR22" i="4" s="1"/>
  <c r="AR266" i="4"/>
  <c r="AR27" i="4" s="1"/>
  <c r="AR268" i="4"/>
  <c r="AR29" i="4" s="1"/>
  <c r="AR263" i="4"/>
  <c r="AR24" i="4" s="1"/>
  <c r="BE40" i="1"/>
  <c r="BB57" i="10"/>
  <c r="BC57" i="10" s="1"/>
  <c r="AG14" i="3"/>
  <c r="AH3" i="2"/>
  <c r="AU77" i="9"/>
  <c r="AU44" i="10"/>
  <c r="BA46" i="4"/>
  <c r="AT319" i="4"/>
  <c r="BA44" i="5"/>
  <c r="AU43" i="2"/>
  <c r="AT42" i="6"/>
  <c r="AU42" i="6"/>
  <c r="AH84" i="2"/>
  <c r="AH161" i="2" s="1"/>
  <c r="AH9" i="2"/>
  <c r="AV54" i="1"/>
  <c r="AQ80" i="9"/>
  <c r="AR160" i="9"/>
  <c r="AT44" i="7"/>
  <c r="AQ165" i="9"/>
  <c r="AQ85" i="9" s="1"/>
  <c r="AV42" i="1"/>
  <c r="AU242" i="6"/>
  <c r="AJ79" i="6"/>
  <c r="AL168" i="6"/>
  <c r="BC43" i="4"/>
  <c r="AV73" i="1"/>
  <c r="AV153" i="1" s="1"/>
  <c r="AZ40" i="10"/>
  <c r="BA59" i="9"/>
  <c r="AY156" i="9"/>
  <c r="AV76" i="9"/>
  <c r="AM14" i="9"/>
  <c r="AN3" i="9" s="1"/>
  <c r="AN6" i="9" s="1"/>
  <c r="AN170" i="9"/>
  <c r="AN171" i="9" s="1"/>
  <c r="AN172" i="9" s="1"/>
  <c r="AN173" i="9" s="1"/>
  <c r="AN174" i="9" s="1"/>
  <c r="AN175" i="9" s="1"/>
  <c r="AN176" i="9" s="1"/>
  <c r="AN177" i="9" s="1"/>
  <c r="AN178" i="9" s="1"/>
  <c r="AN179" i="9" s="1"/>
  <c r="AN180" i="9" s="1"/>
  <c r="AN181" i="9" s="1"/>
  <c r="BH63" i="11"/>
  <c r="AZ164" i="9"/>
  <c r="AW84" i="9"/>
  <c r="AG3" i="3"/>
  <c r="AG6" i="3" s="1"/>
  <c r="AG13" i="3" s="1"/>
  <c r="AG7" i="3" s="1"/>
  <c r="AG6" i="2"/>
  <c r="AG13" i="2" s="1"/>
  <c r="AG7" i="2" s="1"/>
  <c r="AG11" i="2" s="1"/>
  <c r="AT69" i="7"/>
  <c r="AW60" i="6"/>
  <c r="AX60" i="6" s="1"/>
  <c r="BC56" i="11"/>
  <c r="BD56" i="11" s="1"/>
  <c r="AV268" i="11"/>
  <c r="AV264" i="11"/>
  <c r="AV271" i="11"/>
  <c r="AV260" i="11"/>
  <c r="AV267" i="11"/>
  <c r="AV263" i="11"/>
  <c r="AV270" i="11"/>
  <c r="AV273" i="11"/>
  <c r="AV266" i="11"/>
  <c r="AV265" i="11"/>
  <c r="AV261" i="11"/>
  <c r="AV262" i="11"/>
  <c r="AV269" i="11"/>
  <c r="AW272" i="11"/>
  <c r="AI199" i="4"/>
  <c r="AI200" i="4" s="1"/>
  <c r="AI201" i="4" s="1"/>
  <c r="AI202" i="4" s="1"/>
  <c r="AI203" i="4" s="1"/>
  <c r="AI204" i="4" s="1"/>
  <c r="AI205" i="4" s="1"/>
  <c r="AI206" i="4" s="1"/>
  <c r="AI207" i="4" s="1"/>
  <c r="AJ196" i="4" s="1"/>
  <c r="AJ197" i="4" s="1"/>
  <c r="AJ198" i="4" s="1"/>
  <c r="AJ199" i="4" s="1"/>
  <c r="AJ200" i="4" s="1"/>
  <c r="AH27" i="2"/>
  <c r="AH75" i="2" s="1"/>
  <c r="AH152" i="2" s="1"/>
  <c r="AH31" i="2"/>
  <c r="AH79" i="2" s="1"/>
  <c r="AH156" i="2" s="1"/>
  <c r="AH35" i="2"/>
  <c r="AH83" i="2" s="1"/>
  <c r="AH160" i="2" s="1"/>
  <c r="AH28" i="2"/>
  <c r="AH76" i="2" s="1"/>
  <c r="AH153" i="2" s="1"/>
  <c r="AH32" i="2"/>
  <c r="AH80" i="2" s="1"/>
  <c r="AH157" i="2" s="1"/>
  <c r="AH30" i="2"/>
  <c r="AH29" i="2"/>
  <c r="AH34" i="2"/>
  <c r="AH37" i="2"/>
  <c r="AH85" i="2" s="1"/>
  <c r="AH162" i="2" s="1"/>
  <c r="AH33" i="2"/>
  <c r="AH36" i="2"/>
  <c r="AH26" i="2"/>
  <c r="AH74" i="2" s="1"/>
  <c r="AZ59" i="1"/>
  <c r="BB59" i="1" s="1"/>
  <c r="AT72" i="5"/>
  <c r="AV40" i="6"/>
  <c r="AV53" i="11"/>
  <c r="BC61" i="7"/>
  <c r="AW59" i="11"/>
  <c r="AT64" i="7"/>
  <c r="AR275" i="4"/>
  <c r="AR323" i="4" s="1"/>
  <c r="AX156" i="9"/>
  <c r="AZ156" i="9" s="1"/>
  <c r="AU76" i="9"/>
  <c r="BA41" i="1"/>
  <c r="AS52" i="2"/>
  <c r="AU58" i="6"/>
  <c r="BB51" i="7"/>
  <c r="AY59" i="6"/>
  <c r="BC239" i="6"/>
  <c r="AW65" i="7"/>
  <c r="AH77" i="2"/>
  <c r="AH154" i="2" s="1"/>
  <c r="AK157" i="4"/>
  <c r="AK77" i="4" s="1"/>
  <c r="AK149" i="4"/>
  <c r="AK69" i="4" s="1"/>
  <c r="AK152" i="4"/>
  <c r="AK72" i="4" s="1"/>
  <c r="AK155" i="4"/>
  <c r="AK75" i="4" s="1"/>
  <c r="AK158" i="4"/>
  <c r="AK78" i="4" s="1"/>
  <c r="AK148" i="4"/>
  <c r="AK68" i="4" s="1"/>
  <c r="AK154" i="4"/>
  <c r="AK74" i="4" s="1"/>
  <c r="AK150" i="4"/>
  <c r="AK70" i="4" s="1"/>
  <c r="AK156" i="4"/>
  <c r="AK76" i="4" s="1"/>
  <c r="BD56" i="6"/>
  <c r="BE56" i="6" s="1"/>
  <c r="AT41" i="11"/>
  <c r="AS48" i="11"/>
  <c r="AQ22" i="11"/>
  <c r="AS319" i="4"/>
  <c r="AM77" i="11"/>
  <c r="AN157" i="11"/>
  <c r="AN77" i="11" s="1"/>
  <c r="AH82" i="2"/>
  <c r="AH159" i="2" s="1"/>
  <c r="AY54" i="11"/>
  <c r="AL13" i="9"/>
  <c r="AL7" i="9" s="1"/>
  <c r="AL11" i="9" s="1"/>
  <c r="AX40" i="4"/>
  <c r="AZ50" i="7"/>
  <c r="AE13" i="8"/>
  <c r="AE7" i="8" s="1"/>
  <c r="AE11" i="8" s="1"/>
  <c r="AW59" i="7"/>
  <c r="BE240" i="10"/>
  <c r="BF240" i="10" s="1"/>
  <c r="AV240" i="6"/>
  <c r="AV242" i="6" s="1"/>
  <c r="AV241" i="6"/>
  <c r="AW234" i="6"/>
  <c r="AR213" i="11"/>
  <c r="AX65" i="7"/>
  <c r="AV45" i="10"/>
  <c r="AZ54" i="10"/>
  <c r="AG80" i="7"/>
  <c r="AG160" i="7" s="1"/>
  <c r="BA54" i="10"/>
  <c r="AY43" i="11"/>
  <c r="AW51" i="2"/>
  <c r="AS161" i="11"/>
  <c r="AN75" i="5"/>
  <c r="AN81" i="5" s="1"/>
  <c r="AP155" i="5"/>
  <c r="AQ155" i="5"/>
  <c r="AO155" i="5"/>
  <c r="AN160" i="5"/>
  <c r="AN80" i="5" s="1"/>
  <c r="AY42" i="5"/>
  <c r="BB42" i="5" s="1"/>
  <c r="AG79" i="7"/>
  <c r="AG159" i="7" s="1"/>
  <c r="AS55" i="11"/>
  <c r="AX53" i="6"/>
  <c r="AZ53" i="6" s="1"/>
  <c r="BB61" i="11"/>
  <c r="AU59" i="2"/>
  <c r="AJ156" i="4"/>
  <c r="AJ76" i="4" s="1"/>
  <c r="AZ151" i="5"/>
  <c r="AU71" i="5"/>
  <c r="BA47" i="5"/>
  <c r="AW158" i="5"/>
  <c r="AL152" i="11"/>
  <c r="AM152" i="11" s="1"/>
  <c r="AX58" i="2"/>
  <c r="AU78" i="5"/>
  <c r="AK160" i="11"/>
  <c r="AK80" i="11" s="1"/>
  <c r="AW46" i="2"/>
  <c r="AK175" i="6"/>
  <c r="AN81" i="10"/>
  <c r="AY56" i="1"/>
  <c r="AX37" i="10"/>
  <c r="AY44" i="2"/>
  <c r="AF167" i="7"/>
  <c r="AV44" i="7"/>
  <c r="AZ67" i="9"/>
  <c r="BA38" i="10"/>
  <c r="BC38" i="10" s="1"/>
  <c r="AS76" i="1"/>
  <c r="AS156" i="1" s="1"/>
  <c r="AU44" i="1"/>
  <c r="AX59" i="7"/>
  <c r="AS214" i="11"/>
  <c r="AS23" i="11" s="1"/>
  <c r="AS218" i="11"/>
  <c r="AS27" i="11" s="1"/>
  <c r="AS222" i="11"/>
  <c r="AS31" i="11" s="1"/>
  <c r="AS221" i="11"/>
  <c r="AS30" i="11" s="1"/>
  <c r="AS220" i="11"/>
  <c r="AS29" i="11" s="1"/>
  <c r="AS216" i="11"/>
  <c r="AS25" i="11" s="1"/>
  <c r="AS215" i="11"/>
  <c r="AS24" i="11" s="1"/>
  <c r="AS217" i="11"/>
  <c r="AS26" i="11" s="1"/>
  <c r="AS212" i="11"/>
  <c r="AS21" i="11" s="1"/>
  <c r="AT224" i="11"/>
  <c r="BC54" i="6"/>
  <c r="AX159" i="9"/>
  <c r="AU79" i="9"/>
  <c r="AI176" i="6"/>
  <c r="AI80" i="6" s="1"/>
  <c r="AI81" i="6" s="1"/>
  <c r="AX45" i="7"/>
  <c r="AS275" i="4"/>
  <c r="AS323" i="4" s="1"/>
  <c r="BA48" i="7"/>
  <c r="AY68" i="2"/>
  <c r="AV45" i="5"/>
  <c r="AW49" i="2"/>
  <c r="AQ81" i="1"/>
  <c r="AZ37" i="11"/>
  <c r="AV50" i="2"/>
  <c r="AQ161" i="1"/>
  <c r="BB56" i="6"/>
  <c r="AW159" i="9"/>
  <c r="AT79" i="9"/>
  <c r="AT154" i="9"/>
  <c r="BB65" i="2"/>
  <c r="BC65" i="2" s="1"/>
  <c r="BC56" i="6"/>
  <c r="AX60" i="1"/>
  <c r="AY60" i="1" s="1"/>
  <c r="BA55" i="10"/>
  <c r="AZ37" i="5"/>
  <c r="BA37" i="5" s="1"/>
  <c r="AY45" i="11"/>
  <c r="AG78" i="7"/>
  <c r="AG158" i="7" s="1"/>
  <c r="AR220" i="11"/>
  <c r="AR29" i="11" s="1"/>
  <c r="AS70" i="7"/>
  <c r="AX46" i="2"/>
  <c r="AY46" i="2" s="1"/>
  <c r="AU65" i="9"/>
  <c r="AM69" i="11"/>
  <c r="AO149" i="11"/>
  <c r="BB59" i="10"/>
  <c r="AJ197" i="11"/>
  <c r="AJ198" i="11" s="1"/>
  <c r="AJ199" i="11" s="1"/>
  <c r="AJ200" i="11" s="1"/>
  <c r="AJ201" i="11" s="1"/>
  <c r="AJ202" i="11" s="1"/>
  <c r="AJ203" i="11" s="1"/>
  <c r="AJ204" i="11" s="1"/>
  <c r="AJ205" i="11" s="1"/>
  <c r="AJ206" i="11" s="1"/>
  <c r="AJ207" i="11" s="1"/>
  <c r="AJ208" i="11" s="1"/>
  <c r="AI14" i="11"/>
  <c r="AY43" i="7"/>
  <c r="AJ159" i="4"/>
  <c r="AJ79" i="4" s="1"/>
  <c r="AV41" i="10"/>
  <c r="AU41" i="10"/>
  <c r="AS47" i="4"/>
  <c r="AW63" i="10"/>
  <c r="AX60" i="2"/>
  <c r="AV39" i="11"/>
  <c r="AX39" i="11" s="1"/>
  <c r="AW39" i="11"/>
  <c r="AL158" i="11"/>
  <c r="AZ54" i="11"/>
  <c r="AS77" i="1"/>
  <c r="AS157" i="1" s="1"/>
  <c r="AO160" i="4"/>
  <c r="AO80" i="4"/>
  <c r="AT45" i="2"/>
  <c r="AS72" i="5"/>
  <c r="AW46" i="6"/>
  <c r="AX46" i="6" s="1"/>
  <c r="BE58" i="9"/>
  <c r="AY56" i="10"/>
  <c r="AZ56" i="10" s="1"/>
  <c r="AS83" i="9"/>
  <c r="AV163" i="9"/>
  <c r="AY37" i="4"/>
  <c r="AZ37" i="4" s="1"/>
  <c r="AK13" i="10"/>
  <c r="AK7" i="10" s="1"/>
  <c r="AK11" i="10" s="1"/>
  <c r="AG82" i="7"/>
  <c r="AQ64" i="11"/>
  <c r="BA57" i="10"/>
  <c r="AZ41" i="4"/>
  <c r="AF6" i="7"/>
  <c r="AF14" i="7" s="1"/>
  <c r="AF7" i="7" s="1"/>
  <c r="AF12" i="7" s="1"/>
  <c r="AF3" i="8"/>
  <c r="AF6" i="8" s="1"/>
  <c r="AX63" i="7"/>
  <c r="AG162" i="7"/>
  <c r="AI162" i="7" s="1"/>
  <c r="AH162" i="7"/>
  <c r="AJ153" i="4"/>
  <c r="AJ73" i="4" s="1"/>
  <c r="BA52" i="7"/>
  <c r="AU79" i="1"/>
  <c r="AU159" i="1" s="1"/>
  <c r="AF11" i="2"/>
  <c r="AV44" i="11"/>
  <c r="AW44" i="11" s="1"/>
  <c r="AY39" i="6"/>
  <c r="AW47" i="1"/>
  <c r="AL155" i="11"/>
  <c r="AX47" i="10"/>
  <c r="AT77" i="1"/>
  <c r="AT157" i="1" s="1"/>
  <c r="AQ271" i="4"/>
  <c r="AU154" i="5"/>
  <c r="AP74" i="5"/>
  <c r="AT69" i="9"/>
  <c r="BD58" i="9"/>
  <c r="AZ55" i="10"/>
  <c r="AI73" i="6"/>
  <c r="AJ169" i="6"/>
  <c r="AK169" i="6" s="1"/>
  <c r="BC44" i="6"/>
  <c r="BD44" i="6" s="1"/>
  <c r="AZ48" i="7"/>
  <c r="AW38" i="11"/>
  <c r="AX38" i="11" s="1"/>
  <c r="AW79" i="5"/>
  <c r="BB159" i="5"/>
  <c r="AV79" i="9"/>
  <c r="AZ45" i="11"/>
  <c r="BB45" i="11" s="1"/>
  <c r="AF87" i="7"/>
  <c r="AH14" i="3"/>
  <c r="AI3" i="2"/>
  <c r="AZ37" i="1"/>
  <c r="AY67" i="9"/>
  <c r="AS78" i="9"/>
  <c r="AV158" i="9"/>
  <c r="AG86" i="2"/>
  <c r="AG151" i="2"/>
  <c r="AQ81" i="9"/>
  <c r="AQ86" i="9" s="1"/>
  <c r="AT161" i="9"/>
  <c r="AR161" i="9"/>
  <c r="AR75" i="9"/>
  <c r="AU155" i="9"/>
  <c r="AT302" i="10"/>
  <c r="AT297" i="10"/>
  <c r="AT293" i="10"/>
  <c r="AT295" i="10"/>
  <c r="AT296" i="10"/>
  <c r="AT300" i="10"/>
  <c r="AT303" i="10"/>
  <c r="AT301" i="10"/>
  <c r="AT298" i="10"/>
  <c r="AT292" i="10"/>
  <c r="AT294" i="10"/>
  <c r="AT299" i="10"/>
  <c r="BB61" i="10"/>
  <c r="AF13" i="3"/>
  <c r="AF7" i="3" s="1"/>
  <c r="AF11" i="3" s="1"/>
  <c r="AK72" i="11"/>
  <c r="AY46" i="11"/>
  <c r="BD61" i="1"/>
  <c r="AU74" i="1"/>
  <c r="AU154" i="1" s="1"/>
  <c r="AW42" i="1"/>
  <c r="AX42" i="1" s="1"/>
  <c r="AZ48" i="2"/>
  <c r="BA48" i="2" s="1"/>
  <c r="AU67" i="7"/>
  <c r="AV67" i="7" s="1"/>
  <c r="AN160" i="4"/>
  <c r="AN80" i="4"/>
  <c r="BA59" i="1"/>
  <c r="AX53" i="2"/>
  <c r="AV62" i="7"/>
  <c r="BF63" i="1"/>
  <c r="AJ151" i="4"/>
  <c r="AJ71" i="4" s="1"/>
  <c r="AW62" i="11"/>
  <c r="AL165" i="6"/>
  <c r="AM165" i="6" s="1"/>
  <c r="AW60" i="10"/>
  <c r="AX60" i="10" s="1"/>
  <c r="AI70" i="6"/>
  <c r="AK166" i="6"/>
  <c r="AJ166" i="6"/>
  <c r="AY57" i="1"/>
  <c r="BC62" i="9"/>
  <c r="BD62" i="9" s="1"/>
  <c r="AZ159" i="5"/>
  <c r="AX55" i="1"/>
  <c r="AM153" i="11"/>
  <c r="AM73" i="11" s="1"/>
  <c r="AW49" i="7"/>
  <c r="BG167" i="7"/>
  <c r="AW45" i="1"/>
  <c r="AW40" i="4"/>
  <c r="AW43" i="10"/>
  <c r="AU41" i="5"/>
  <c r="AU42" i="2"/>
  <c r="BA37" i="4" l="1"/>
  <c r="BB66" i="9"/>
  <c r="BC45" i="11"/>
  <c r="AT70" i="5"/>
  <c r="AU150" i="5"/>
  <c r="BC37" i="11"/>
  <c r="AW55" i="11"/>
  <c r="AM69" i="6"/>
  <c r="BD37" i="5"/>
  <c r="BE37" i="5" s="1"/>
  <c r="BB37" i="5"/>
  <c r="BC37" i="5"/>
  <c r="BB62" i="1"/>
  <c r="AX158" i="9"/>
  <c r="BE56" i="11"/>
  <c r="BG56" i="11" s="1"/>
  <c r="BF56" i="11"/>
  <c r="BH56" i="11" s="1"/>
  <c r="AZ46" i="2"/>
  <c r="BE62" i="9"/>
  <c r="BG62" i="9" s="1"/>
  <c r="BF62" i="9"/>
  <c r="BH62" i="9" s="1"/>
  <c r="AI84" i="7"/>
  <c r="AX44" i="11"/>
  <c r="AV48" i="1"/>
  <c r="AV80" i="1" s="1"/>
  <c r="AV160" i="1" s="1"/>
  <c r="AW162" i="9"/>
  <c r="AX62" i="7"/>
  <c r="AW72" i="5"/>
  <c r="BA53" i="6"/>
  <c r="AZ60" i="6"/>
  <c r="AL74" i="6"/>
  <c r="AN170" i="6"/>
  <c r="AK73" i="6"/>
  <c r="AZ46" i="6"/>
  <c r="BB46" i="6" s="1"/>
  <c r="AY43" i="10"/>
  <c r="AX44" i="10"/>
  <c r="AY46" i="5"/>
  <c r="AY60" i="10"/>
  <c r="AZ76" i="9"/>
  <c r="AI82" i="7"/>
  <c r="AJ162" i="7"/>
  <c r="AM72" i="11"/>
  <c r="AM160" i="11"/>
  <c r="AM80" i="11" s="1"/>
  <c r="AN152" i="11"/>
  <c r="AN72" i="11" s="1"/>
  <c r="AY43" i="6"/>
  <c r="AM78" i="6"/>
  <c r="AY38" i="11"/>
  <c r="AY39" i="11"/>
  <c r="AW67" i="7"/>
  <c r="BB48" i="2"/>
  <c r="BA61" i="9"/>
  <c r="BD64" i="9"/>
  <c r="BE64" i="9" s="1"/>
  <c r="AO70" i="11"/>
  <c r="AX74" i="1"/>
  <c r="AX154" i="1" s="1"/>
  <c r="BF45" i="11"/>
  <c r="AT48" i="11"/>
  <c r="AT48" i="10"/>
  <c r="BA37" i="11"/>
  <c r="AL72" i="6"/>
  <c r="AW154" i="5"/>
  <c r="AR74" i="5"/>
  <c r="AT64" i="10"/>
  <c r="AU58" i="10"/>
  <c r="AM148" i="4"/>
  <c r="AM68" i="4" s="1"/>
  <c r="AM154" i="4"/>
  <c r="AM74" i="4" s="1"/>
  <c r="AM156" i="4"/>
  <c r="AM76" i="4" s="1"/>
  <c r="AO170" i="9"/>
  <c r="AO171" i="9" s="1"/>
  <c r="AO172" i="9" s="1"/>
  <c r="AO173" i="9" s="1"/>
  <c r="AO174" i="9" s="1"/>
  <c r="AO175" i="9" s="1"/>
  <c r="AO176" i="9" s="1"/>
  <c r="AO177" i="9" s="1"/>
  <c r="AO178" i="9" s="1"/>
  <c r="AO179" i="9" s="1"/>
  <c r="AO180" i="9" s="1"/>
  <c r="AO181" i="9" s="1"/>
  <c r="AN14" i="9"/>
  <c r="AO3" i="9" s="1"/>
  <c r="AO6" i="9" s="1"/>
  <c r="AJ77" i="6"/>
  <c r="AX73" i="5"/>
  <c r="BF40" i="1"/>
  <c r="BE40" i="11"/>
  <c r="BF40" i="11" s="1"/>
  <c r="AL75" i="11"/>
  <c r="BA44" i="7"/>
  <c r="AT23" i="4"/>
  <c r="AT149" i="1"/>
  <c r="AT74" i="5"/>
  <c r="AH156" i="7"/>
  <c r="AW71" i="1"/>
  <c r="AW151" i="1" s="1"/>
  <c r="AW224" i="5"/>
  <c r="AX240" i="5"/>
  <c r="AY59" i="7"/>
  <c r="AX38" i="6"/>
  <c r="AX79" i="9"/>
  <c r="AL71" i="6"/>
  <c r="BD239" i="6"/>
  <c r="BF60" i="7"/>
  <c r="AV319" i="4"/>
  <c r="AW327" i="4"/>
  <c r="AJ71" i="6"/>
  <c r="AK78" i="6"/>
  <c r="AK197" i="11"/>
  <c r="AK198" i="11" s="1"/>
  <c r="AK199" i="11" s="1"/>
  <c r="AK200" i="11" s="1"/>
  <c r="AK201" i="11" s="1"/>
  <c r="AK202" i="11" s="1"/>
  <c r="AK203" i="11" s="1"/>
  <c r="AK204" i="11" s="1"/>
  <c r="AK205" i="11" s="1"/>
  <c r="AK206" i="11" s="1"/>
  <c r="AK207" i="11" s="1"/>
  <c r="AK208" i="11" s="1"/>
  <c r="AJ14" i="11"/>
  <c r="AL171" i="6"/>
  <c r="BB54" i="10"/>
  <c r="AY60" i="6"/>
  <c r="AY72" i="1"/>
  <c r="AY152" i="1" s="1"/>
  <c r="AH160" i="7"/>
  <c r="BD43" i="4"/>
  <c r="AQ75" i="5"/>
  <c r="AQ81" i="5" s="1"/>
  <c r="AZ53" i="7"/>
  <c r="BA53" i="7" s="1"/>
  <c r="AV162" i="9"/>
  <c r="AX69" i="5"/>
  <c r="AY149" i="5"/>
  <c r="AV219" i="5"/>
  <c r="AV222" i="5"/>
  <c r="AV304" i="5"/>
  <c r="AV320" i="5" s="1"/>
  <c r="AV218" i="5"/>
  <c r="AV256" i="5"/>
  <c r="AV220" i="5"/>
  <c r="AV215" i="5"/>
  <c r="AV212" i="5"/>
  <c r="AV223" i="5" s="1"/>
  <c r="AV221" i="5"/>
  <c r="AV213" i="5"/>
  <c r="AV217" i="5"/>
  <c r="AV216" i="5"/>
  <c r="AV214" i="5"/>
  <c r="BE45" i="11"/>
  <c r="AL160" i="11"/>
  <c r="AL80" i="11" s="1"/>
  <c r="AJ73" i="6"/>
  <c r="AJ3" i="11"/>
  <c r="AJ6" i="11" s="1"/>
  <c r="AI13" i="11"/>
  <c r="AI7" i="11" s="1"/>
  <c r="AI11" i="11" s="1"/>
  <c r="AW75" i="9"/>
  <c r="AQ28" i="11"/>
  <c r="AQ33" i="11" s="1"/>
  <c r="AQ4" i="11" s="1"/>
  <c r="AR219" i="11"/>
  <c r="AR28" i="11" s="1"/>
  <c r="AW163" i="9"/>
  <c r="AL173" i="6"/>
  <c r="AY159" i="9"/>
  <c r="AV74" i="1"/>
  <c r="AV154" i="1" s="1"/>
  <c r="AY42" i="1"/>
  <c r="AZ73" i="1"/>
  <c r="AZ153" i="1" s="1"/>
  <c r="AX59" i="11"/>
  <c r="BC41" i="1"/>
  <c r="AN174" i="6"/>
  <c r="AK162" i="7"/>
  <c r="AU69" i="2"/>
  <c r="AV59" i="2"/>
  <c r="AO76" i="11"/>
  <c r="AQ156" i="11"/>
  <c r="AQ76" i="11" s="1"/>
  <c r="AQ15" i="4"/>
  <c r="AQ7" i="4"/>
  <c r="AQ11" i="4" s="1"/>
  <c r="AV45" i="4"/>
  <c r="AX66" i="7"/>
  <c r="BB40" i="4"/>
  <c r="AY53" i="2"/>
  <c r="BB67" i="9"/>
  <c r="BB57" i="1"/>
  <c r="BD61" i="10"/>
  <c r="AZ63" i="7"/>
  <c r="AV65" i="9"/>
  <c r="BC61" i="11"/>
  <c r="BE43" i="4"/>
  <c r="BF43" i="4" s="1"/>
  <c r="BC36" i="4"/>
  <c r="AE168" i="7"/>
  <c r="AG163" i="7"/>
  <c r="AT64" i="11"/>
  <c r="AL158" i="4"/>
  <c r="AL78" i="4" s="1"/>
  <c r="AZ42" i="11"/>
  <c r="AW73" i="5"/>
  <c r="AY153" i="5"/>
  <c r="AT272" i="6"/>
  <c r="AU256" i="6"/>
  <c r="AY38" i="1"/>
  <c r="AW53" i="11"/>
  <c r="AY71" i="5"/>
  <c r="BB52" i="7"/>
  <c r="AQ160" i="5"/>
  <c r="AQ80" i="5" s="1"/>
  <c r="AW78" i="5"/>
  <c r="AU57" i="11"/>
  <c r="AT57" i="11"/>
  <c r="AU76" i="1"/>
  <c r="AU156" i="1" s="1"/>
  <c r="AU48" i="1"/>
  <c r="AZ59" i="7"/>
  <c r="AV161" i="9"/>
  <c r="AS81" i="9"/>
  <c r="AZ42" i="1"/>
  <c r="AY58" i="2"/>
  <c r="AZ58" i="2" s="1"/>
  <c r="AT24" i="4"/>
  <c r="AY39" i="1"/>
  <c r="AV154" i="5"/>
  <c r="AW264" i="11"/>
  <c r="AW271" i="11"/>
  <c r="AW260" i="11"/>
  <c r="AW267" i="11"/>
  <c r="AW263" i="11"/>
  <c r="AW270" i="11"/>
  <c r="AW273" i="11"/>
  <c r="AW266" i="11"/>
  <c r="AW265" i="11"/>
  <c r="AW261" i="11"/>
  <c r="AW262" i="11"/>
  <c r="AW269" i="11"/>
  <c r="AW268" i="11"/>
  <c r="AX272" i="11"/>
  <c r="AZ78" i="1"/>
  <c r="AZ158" i="1" s="1"/>
  <c r="AV74" i="9"/>
  <c r="AT223" i="4"/>
  <c r="AT243" i="4"/>
  <c r="AV78" i="9"/>
  <c r="AO69" i="11"/>
  <c r="AP149" i="11"/>
  <c r="AH87" i="7"/>
  <c r="BB47" i="6"/>
  <c r="AZ64" i="2"/>
  <c r="AY55" i="1"/>
  <c r="AG87" i="7"/>
  <c r="AG155" i="7"/>
  <c r="AZ63" i="2"/>
  <c r="AL155" i="4"/>
  <c r="AL75" i="4" s="1"/>
  <c r="AW44" i="10"/>
  <c r="AS304" i="6"/>
  <c r="AS288" i="6"/>
  <c r="AS33" i="6"/>
  <c r="AX49" i="2"/>
  <c r="AM155" i="11"/>
  <c r="BH240" i="10"/>
  <c r="BC53" i="6"/>
  <c r="AP157" i="11"/>
  <c r="AP77" i="11" s="1"/>
  <c r="BC59" i="1"/>
  <c r="AU60" i="11"/>
  <c r="AW60" i="11" s="1"/>
  <c r="AV75" i="9"/>
  <c r="AY155" i="9"/>
  <c r="AF13" i="8"/>
  <c r="AF7" i="8" s="1"/>
  <c r="AF11" i="8" s="1"/>
  <c r="AX63" i="10"/>
  <c r="AK79" i="6"/>
  <c r="BA66" i="2"/>
  <c r="AI3" i="3"/>
  <c r="AI6" i="3" s="1"/>
  <c r="AI13" i="3" s="1"/>
  <c r="AI7" i="3" s="1"/>
  <c r="AI11" i="3" s="1"/>
  <c r="AI6" i="2"/>
  <c r="AI13" i="2" s="1"/>
  <c r="AI7" i="2" s="1"/>
  <c r="AI11" i="2" s="1"/>
  <c r="AZ38" i="1"/>
  <c r="AX152" i="5"/>
  <c r="BG56" i="6"/>
  <c r="AS64" i="11"/>
  <c r="AS259" i="4"/>
  <c r="AS264" i="4"/>
  <c r="AS25" i="4" s="1"/>
  <c r="AS262" i="4"/>
  <c r="AS23" i="4" s="1"/>
  <c r="AS267" i="4"/>
  <c r="AS28" i="4" s="1"/>
  <c r="AS265" i="4"/>
  <c r="AS26" i="4" s="1"/>
  <c r="AS270" i="4"/>
  <c r="AS31" i="4" s="1"/>
  <c r="AS269" i="4"/>
  <c r="AS30" i="4" s="1"/>
  <c r="AS260" i="4"/>
  <c r="AS21" i="4" s="1"/>
  <c r="AS261" i="4"/>
  <c r="AS22" i="4" s="1"/>
  <c r="AS268" i="4"/>
  <c r="AS29" i="4" s="1"/>
  <c r="AS266" i="4"/>
  <c r="AS27" i="4" s="1"/>
  <c r="AS263" i="4"/>
  <c r="AS24" i="4" s="1"/>
  <c r="BA156" i="9"/>
  <c r="AX76" i="9"/>
  <c r="AH86" i="2"/>
  <c r="AH151" i="2"/>
  <c r="BC40" i="5"/>
  <c r="AL157" i="4"/>
  <c r="AL77" i="4" s="1"/>
  <c r="AX46" i="5"/>
  <c r="BG60" i="7"/>
  <c r="AI14" i="3"/>
  <c r="AJ3" i="2"/>
  <c r="BD54" i="6"/>
  <c r="AJ4" i="8"/>
  <c r="AK4" i="7"/>
  <c r="AJ39" i="7"/>
  <c r="AJ184" i="2"/>
  <c r="AJ192" i="2" s="1"/>
  <c r="AJ193" i="2" s="1"/>
  <c r="AJ185" i="2" s="1"/>
  <c r="BD58" i="11"/>
  <c r="AU311" i="4"/>
  <c r="AU275" i="4" s="1"/>
  <c r="AU323" i="4" s="1"/>
  <c r="AU220" i="4"/>
  <c r="AU252" i="4" s="1"/>
  <c r="AU29" i="4" s="1"/>
  <c r="AU222" i="4"/>
  <c r="AU254" i="4" s="1"/>
  <c r="AU31" i="4" s="1"/>
  <c r="AU213" i="4"/>
  <c r="AU245" i="4" s="1"/>
  <c r="AU22" i="4" s="1"/>
  <c r="AU219" i="4"/>
  <c r="AU251" i="4" s="1"/>
  <c r="AU28" i="4" s="1"/>
  <c r="AU217" i="4"/>
  <c r="AU249" i="4" s="1"/>
  <c r="AU26" i="4" s="1"/>
  <c r="AU218" i="4"/>
  <c r="AU250" i="4" s="1"/>
  <c r="AU27" i="4" s="1"/>
  <c r="AU212" i="4"/>
  <c r="AU244" i="4" s="1"/>
  <c r="AU21" i="4" s="1"/>
  <c r="AU211" i="4"/>
  <c r="AU215" i="4"/>
  <c r="AU247" i="4" s="1"/>
  <c r="AU24" i="4" s="1"/>
  <c r="AU221" i="4"/>
  <c r="AU253" i="4" s="1"/>
  <c r="AU30" i="4" s="1"/>
  <c r="AU214" i="4"/>
  <c r="AU246" i="4" s="1"/>
  <c r="AU216" i="4"/>
  <c r="AU248" i="4" s="1"/>
  <c r="AU25" i="4" s="1"/>
  <c r="AV315" i="4"/>
  <c r="AZ46" i="11"/>
  <c r="BA46" i="11"/>
  <c r="AZ71" i="5"/>
  <c r="AL76" i="6"/>
  <c r="AT214" i="11"/>
  <c r="AT23" i="11" s="1"/>
  <c r="AT218" i="11"/>
  <c r="AT27" i="11" s="1"/>
  <c r="AT222" i="11"/>
  <c r="AT31" i="11" s="1"/>
  <c r="AT213" i="11"/>
  <c r="AT22" i="11" s="1"/>
  <c r="AT221" i="11"/>
  <c r="AT30" i="11" s="1"/>
  <c r="AT220" i="11"/>
  <c r="AT29" i="11" s="1"/>
  <c r="AT216" i="11"/>
  <c r="AT25" i="11" s="1"/>
  <c r="AT212" i="11"/>
  <c r="AT21" i="11" s="1"/>
  <c r="AT215" i="11"/>
  <c r="AT24" i="11" s="1"/>
  <c r="AT217" i="11"/>
  <c r="AT26" i="11" s="1"/>
  <c r="AU224" i="11"/>
  <c r="AW45" i="10"/>
  <c r="AW79" i="1"/>
  <c r="AW159" i="1" s="1"/>
  <c r="AW154" i="9"/>
  <c r="AT74" i="9"/>
  <c r="BA59" i="7"/>
  <c r="AZ79" i="5"/>
  <c r="BD61" i="7"/>
  <c r="AG168" i="7"/>
  <c r="AF168" i="7"/>
  <c r="AH161" i="7"/>
  <c r="AR22" i="11"/>
  <c r="AU62" i="6"/>
  <c r="AV60" i="11"/>
  <c r="AU302" i="10"/>
  <c r="AU297" i="10"/>
  <c r="AU293" i="10"/>
  <c r="AU295" i="10"/>
  <c r="AU296" i="10"/>
  <c r="AU300" i="10"/>
  <c r="AU303" i="10"/>
  <c r="AU301" i="10"/>
  <c r="AU298" i="10"/>
  <c r="AU292" i="10"/>
  <c r="AU299" i="10"/>
  <c r="AU294" i="10"/>
  <c r="AI31" i="2"/>
  <c r="AI35" i="2"/>
  <c r="AI32" i="2"/>
  <c r="AI30" i="2"/>
  <c r="AI29" i="2"/>
  <c r="AI28" i="2"/>
  <c r="AI34" i="2"/>
  <c r="AI27" i="2"/>
  <c r="AI37" i="2"/>
  <c r="AI36" i="2"/>
  <c r="AI33" i="2"/>
  <c r="AI26" i="2"/>
  <c r="AT76" i="1"/>
  <c r="AT156" i="1" s="1"/>
  <c r="AW44" i="1"/>
  <c r="AV44" i="1"/>
  <c r="AZ44" i="7"/>
  <c r="AY79" i="5"/>
  <c r="AU55" i="11"/>
  <c r="AH157" i="7"/>
  <c r="AU45" i="2"/>
  <c r="AV45" i="2"/>
  <c r="AW45" i="5"/>
  <c r="AS213" i="11"/>
  <c r="AS22" i="11" s="1"/>
  <c r="AQ223" i="11"/>
  <c r="AQ32" i="11" s="1"/>
  <c r="BC51" i="7"/>
  <c r="AY44" i="7"/>
  <c r="AZ44" i="2"/>
  <c r="AX71" i="5"/>
  <c r="BB53" i="6"/>
  <c r="AU69" i="9"/>
  <c r="AV64" i="1"/>
  <c r="AV69" i="1"/>
  <c r="BD59" i="1"/>
  <c r="AP156" i="10"/>
  <c r="AP76" i="10" s="1"/>
  <c r="AP159" i="10"/>
  <c r="AP79" i="10" s="1"/>
  <c r="AQ161" i="10"/>
  <c r="AP157" i="10"/>
  <c r="AP77" i="10" s="1"/>
  <c r="AP152" i="10"/>
  <c r="AP72" i="10" s="1"/>
  <c r="AP151" i="10"/>
  <c r="AP71" i="10" s="1"/>
  <c r="AP153" i="10"/>
  <c r="AP73" i="10" s="1"/>
  <c r="AP149" i="10"/>
  <c r="AP69" i="10" s="1"/>
  <c r="AP150" i="10"/>
  <c r="AP70" i="10" s="1"/>
  <c r="AP154" i="10"/>
  <c r="AP74" i="10" s="1"/>
  <c r="AP158" i="10"/>
  <c r="AP78" i="10" s="1"/>
  <c r="AP155" i="10"/>
  <c r="AP75" i="10" s="1"/>
  <c r="AI38" i="7"/>
  <c r="AI28" i="7"/>
  <c r="AI36" i="7"/>
  <c r="AI32" i="7"/>
  <c r="AI35" i="7"/>
  <c r="AI30" i="7"/>
  <c r="AI29" i="7"/>
  <c r="AI31" i="7"/>
  <c r="AI27" i="7"/>
  <c r="AI34" i="7"/>
  <c r="AI33" i="7"/>
  <c r="AI37" i="7"/>
  <c r="BA164" i="9"/>
  <c r="BB164" i="9" s="1"/>
  <c r="BA67" i="9"/>
  <c r="BC58" i="11"/>
  <c r="BE58" i="11" s="1"/>
  <c r="BC159" i="5"/>
  <c r="AP75" i="5"/>
  <c r="AP81" i="5" s="1"/>
  <c r="BH60" i="7"/>
  <c r="AV83" i="9"/>
  <c r="AY61" i="9"/>
  <c r="BB61" i="9" s="1"/>
  <c r="BB47" i="5"/>
  <c r="BC47" i="5"/>
  <c r="AK71" i="6"/>
  <c r="BE44" i="6"/>
  <c r="AL78" i="6"/>
  <c r="AJ201" i="4"/>
  <c r="AJ202" i="4" s="1"/>
  <c r="AJ203" i="4" s="1"/>
  <c r="AJ204" i="4" s="1"/>
  <c r="AJ205" i="4" s="1"/>
  <c r="AJ206" i="4" s="1"/>
  <c r="AJ207" i="4" s="1"/>
  <c r="AK196" i="4" s="1"/>
  <c r="AK197" i="4" s="1"/>
  <c r="AK198" i="4" s="1"/>
  <c r="AJ75" i="6"/>
  <c r="AL78" i="11"/>
  <c r="AU269" i="4"/>
  <c r="AU262" i="4"/>
  <c r="AU267" i="4"/>
  <c r="AU264" i="4"/>
  <c r="AU260" i="4"/>
  <c r="AU270" i="4"/>
  <c r="AU259" i="4"/>
  <c r="AU261" i="4"/>
  <c r="AU266" i="4"/>
  <c r="AU268" i="4"/>
  <c r="AU265" i="4"/>
  <c r="AU263" i="4"/>
  <c r="AM167" i="6"/>
  <c r="AO174" i="6"/>
  <c r="AJ78" i="6"/>
  <c r="BA66" i="9"/>
  <c r="AL169" i="6"/>
  <c r="AW77" i="9"/>
  <c r="BD68" i="9"/>
  <c r="AW158" i="9"/>
  <c r="AK76" i="6"/>
  <c r="AM172" i="6"/>
  <c r="AY45" i="7"/>
  <c r="AM13" i="9"/>
  <c r="AM7" i="9" s="1"/>
  <c r="AM11" i="9" s="1"/>
  <c r="AY46" i="6"/>
  <c r="BA46" i="6" s="1"/>
  <c r="AV41" i="5"/>
  <c r="AM71" i="11"/>
  <c r="AO151" i="11"/>
  <c r="BA46" i="2"/>
  <c r="AT262" i="5"/>
  <c r="AT265" i="5"/>
  <c r="AT268" i="5"/>
  <c r="AT271" i="5"/>
  <c r="AT261" i="5"/>
  <c r="AT269" i="5"/>
  <c r="AT267" i="5"/>
  <c r="AT260" i="5"/>
  <c r="AT264" i="5"/>
  <c r="AT266" i="5"/>
  <c r="AT270" i="5"/>
  <c r="AT263" i="5"/>
  <c r="AL149" i="4"/>
  <c r="AJ70" i="6"/>
  <c r="AU75" i="9"/>
  <c r="AX155" i="9"/>
  <c r="AX47" i="7"/>
  <c r="AX39" i="4"/>
  <c r="BB68" i="2"/>
  <c r="AX51" i="2"/>
  <c r="AH159" i="7"/>
  <c r="BA39" i="6"/>
  <c r="BB39" i="6" s="1"/>
  <c r="AR80" i="9"/>
  <c r="AS160" i="9"/>
  <c r="AR165" i="9"/>
  <c r="AR85" i="9" s="1"/>
  <c r="AR271" i="4"/>
  <c r="AX158" i="5"/>
  <c r="AV46" i="7"/>
  <c r="AT29" i="4"/>
  <c r="AY51" i="2"/>
  <c r="AG165" i="7"/>
  <c r="AU46" i="10"/>
  <c r="AS149" i="1"/>
  <c r="AS161" i="1" s="1"/>
  <c r="AS81" i="1"/>
  <c r="AO160" i="10"/>
  <c r="AO80" i="10" s="1"/>
  <c r="AO81" i="10" s="1"/>
  <c r="AN70" i="11"/>
  <c r="AP150" i="11"/>
  <c r="AP70" i="11" s="1"/>
  <c r="BA41" i="4"/>
  <c r="BG240" i="10"/>
  <c r="AU74" i="5"/>
  <c r="AK15" i="10"/>
  <c r="BB37" i="11"/>
  <c r="AH9" i="3"/>
  <c r="AH8" i="3" s="1"/>
  <c r="AH8" i="2"/>
  <c r="AW64" i="6"/>
  <c r="AV64" i="6"/>
  <c r="AV71" i="1"/>
  <c r="AV151" i="1" s="1"/>
  <c r="AX39" i="1"/>
  <c r="AX43" i="6"/>
  <c r="BA63" i="6"/>
  <c r="BB63" i="6" s="1"/>
  <c r="BA71" i="5"/>
  <c r="AT81" i="9"/>
  <c r="AU82" i="9"/>
  <c r="AL72" i="11"/>
  <c r="AL81" i="11" s="1"/>
  <c r="AV219" i="10"/>
  <c r="AV256" i="10"/>
  <c r="AV304" i="10" s="1"/>
  <c r="AV218" i="10"/>
  <c r="AV223" i="10"/>
  <c r="AV221" i="10"/>
  <c r="AV216" i="10"/>
  <c r="AV213" i="10"/>
  <c r="AV214" i="10"/>
  <c r="AV222" i="10"/>
  <c r="AV212" i="10"/>
  <c r="AV215" i="10"/>
  <c r="AV217" i="10"/>
  <c r="AV220" i="10"/>
  <c r="AW224" i="10"/>
  <c r="AW74" i="1"/>
  <c r="AW154" i="1" s="1"/>
  <c r="AI9" i="3"/>
  <c r="AI8" i="3" s="1"/>
  <c r="AI8" i="2"/>
  <c r="AS74" i="5"/>
  <c r="AZ60" i="1"/>
  <c r="BA60" i="6"/>
  <c r="AK77" i="6"/>
  <c r="AL69" i="6"/>
  <c r="AZ59" i="6"/>
  <c r="BA59" i="6"/>
  <c r="AW75" i="1"/>
  <c r="AW155" i="1" s="1"/>
  <c r="AQ220" i="1"/>
  <c r="AQ214" i="1"/>
  <c r="AQ216" i="1"/>
  <c r="AQ212" i="1"/>
  <c r="AQ222" i="1"/>
  <c r="AQ219" i="1"/>
  <c r="AQ218" i="1"/>
  <c r="AQ217" i="1"/>
  <c r="AQ223" i="1"/>
  <c r="AQ213" i="1"/>
  <c r="AQ320" i="1"/>
  <c r="AQ221" i="1"/>
  <c r="AQ215" i="1"/>
  <c r="AR224" i="1"/>
  <c r="AV58" i="6"/>
  <c r="AV43" i="2"/>
  <c r="AR32" i="6"/>
  <c r="AR21" i="6"/>
  <c r="AR24" i="6"/>
  <c r="AR27" i="6"/>
  <c r="AR22" i="6"/>
  <c r="AR26" i="6"/>
  <c r="AR4" i="6"/>
  <c r="AR31" i="6"/>
  <c r="AR28" i="6"/>
  <c r="AR30" i="6"/>
  <c r="AR25" i="6"/>
  <c r="AR320" i="6"/>
  <c r="AR336" i="6" s="1"/>
  <c r="AR23" i="6"/>
  <c r="AR29" i="6"/>
  <c r="AN153" i="11"/>
  <c r="AW79" i="9"/>
  <c r="BB56" i="10"/>
  <c r="AN155" i="11"/>
  <c r="AN75" i="11" s="1"/>
  <c r="BD42" i="5"/>
  <c r="BE42" i="5" s="1"/>
  <c r="BF42" i="5" s="1"/>
  <c r="BE61" i="1"/>
  <c r="BF61" i="1" s="1"/>
  <c r="AM168" i="6"/>
  <c r="AX157" i="9"/>
  <c r="AX47" i="11"/>
  <c r="BB48" i="7"/>
  <c r="BA40" i="4"/>
  <c r="BD58" i="1"/>
  <c r="BG58" i="9"/>
  <c r="BF58" i="9"/>
  <c r="BD45" i="11"/>
  <c r="BG45" i="11" s="1"/>
  <c r="AZ56" i="1"/>
  <c r="BC53" i="10"/>
  <c r="AX43" i="1"/>
  <c r="AL175" i="6"/>
  <c r="BC55" i="10"/>
  <c r="AV42" i="10"/>
  <c r="AU42" i="4"/>
  <c r="BA57" i="1"/>
  <c r="BC42" i="5"/>
  <c r="AO170" i="6"/>
  <c r="AP170" i="6" s="1"/>
  <c r="AJ74" i="6"/>
  <c r="AZ62" i="7"/>
  <c r="BB151" i="5"/>
  <c r="AQ77" i="5"/>
  <c r="AV42" i="2"/>
  <c r="AW42" i="2" s="1"/>
  <c r="AX60" i="9"/>
  <c r="AY60" i="9" s="1"/>
  <c r="AY37" i="6"/>
  <c r="BB44" i="7"/>
  <c r="AZ54" i="7"/>
  <c r="AY47" i="10"/>
  <c r="AZ47" i="10" s="1"/>
  <c r="BB55" i="10"/>
  <c r="AV58" i="10"/>
  <c r="AW58" i="10" s="1"/>
  <c r="AU69" i="7"/>
  <c r="AX39" i="5"/>
  <c r="BC57" i="6"/>
  <c r="BD57" i="6" s="1"/>
  <c r="BA50" i="7"/>
  <c r="AV42" i="6"/>
  <c r="AW42" i="6"/>
  <c r="AL153" i="4"/>
  <c r="AL73" i="4" s="1"/>
  <c r="AW44" i="4"/>
  <c r="AS70" i="5"/>
  <c r="AU68" i="7"/>
  <c r="AK171" i="6"/>
  <c r="AW40" i="6"/>
  <c r="BA47" i="6"/>
  <c r="BG40" i="1"/>
  <c r="BB40" i="10"/>
  <c r="AS76" i="5"/>
  <c r="BH63" i="1"/>
  <c r="AW77" i="1"/>
  <c r="AW157" i="1" s="1"/>
  <c r="BB79" i="5"/>
  <c r="AR156" i="11"/>
  <c r="AR76" i="11" s="1"/>
  <c r="AT161" i="11"/>
  <c r="AS156" i="11"/>
  <c r="AS76" i="11" s="1"/>
  <c r="BA54" i="11"/>
  <c r="BB54" i="11" s="1"/>
  <c r="BA79" i="5"/>
  <c r="AK70" i="6"/>
  <c r="AN154" i="4"/>
  <c r="AN74" i="4" s="1"/>
  <c r="AN156" i="4"/>
  <c r="AN76" i="4" s="1"/>
  <c r="AN148" i="4"/>
  <c r="AN68" i="4" s="1"/>
  <c r="BB53" i="10"/>
  <c r="AO152" i="11"/>
  <c r="AO72" i="11" s="1"/>
  <c r="AU39" i="10"/>
  <c r="AT156" i="5"/>
  <c r="AU156" i="5" s="1"/>
  <c r="AZ49" i="7"/>
  <c r="AO148" i="4"/>
  <c r="AO68" i="4" s="1"/>
  <c r="BD47" i="5"/>
  <c r="BE47" i="5" s="1"/>
  <c r="AW50" i="2"/>
  <c r="AW240" i="6"/>
  <c r="AW242" i="6" s="1"/>
  <c r="AW241" i="6"/>
  <c r="AX234" i="6"/>
  <c r="BH167" i="7"/>
  <c r="AM166" i="6"/>
  <c r="AV55" i="11"/>
  <c r="AX55" i="11" s="1"/>
  <c r="AX45" i="1"/>
  <c r="AW41" i="10"/>
  <c r="AX41" i="10"/>
  <c r="BA56" i="10"/>
  <c r="AU41" i="11"/>
  <c r="AZ65" i="7"/>
  <c r="AZ84" i="9"/>
  <c r="AH3" i="3"/>
  <c r="AH6" i="3" s="1"/>
  <c r="AH13" i="3" s="1"/>
  <c r="AH7" i="3" s="1"/>
  <c r="AH11" i="3" s="1"/>
  <c r="AH6" i="2"/>
  <c r="AH13" i="2" s="1"/>
  <c r="AH7" i="2" s="1"/>
  <c r="AH11" i="2" s="1"/>
  <c r="AY47" i="7"/>
  <c r="AS255" i="4"/>
  <c r="AS20" i="4"/>
  <c r="AS32" i="4" s="1"/>
  <c r="AS4" i="4" s="1"/>
  <c r="AS6" i="4" s="1"/>
  <c r="AS13" i="4" s="1"/>
  <c r="AT45" i="6"/>
  <c r="BF56" i="6"/>
  <c r="BH56" i="6" s="1"/>
  <c r="BA37" i="1"/>
  <c r="AN79" i="11"/>
  <c r="AO159" i="11"/>
  <c r="AQ159" i="11" s="1"/>
  <c r="AQ79" i="11" s="1"/>
  <c r="AP159" i="11"/>
  <c r="AP79" i="11" s="1"/>
  <c r="AU64" i="1"/>
  <c r="AW53" i="1"/>
  <c r="AU69" i="1"/>
  <c r="AJ169" i="2"/>
  <c r="AJ176" i="2"/>
  <c r="AJ9" i="2" s="1"/>
  <c r="AJ173" i="2"/>
  <c r="AJ170" i="2"/>
  <c r="AJ167" i="2"/>
  <c r="AJ4" i="3"/>
  <c r="AJ171" i="2"/>
  <c r="AJ178" i="2"/>
  <c r="AJ14" i="2" s="1"/>
  <c r="AJ174" i="2"/>
  <c r="AJ172" i="2"/>
  <c r="AJ177" i="2"/>
  <c r="AK4" i="2"/>
  <c r="AJ168" i="2"/>
  <c r="AJ38" i="2"/>
  <c r="AJ175" i="2"/>
  <c r="BA38" i="5"/>
  <c r="BB37" i="4"/>
  <c r="BC37" i="4" s="1"/>
  <c r="AM170" i="6"/>
  <c r="AY62" i="7"/>
  <c r="BC59" i="9"/>
  <c r="AL15" i="10"/>
  <c r="AM3" i="10"/>
  <c r="AM6" i="10" s="1"/>
  <c r="AM13" i="10" s="1"/>
  <c r="AM7" i="10" s="1"/>
  <c r="AM11" i="10" s="1"/>
  <c r="AJ81" i="6"/>
  <c r="AR157" i="5"/>
  <c r="BB67" i="2"/>
  <c r="BB59" i="6"/>
  <c r="BC59" i="6" s="1"/>
  <c r="BE43" i="5"/>
  <c r="BF43" i="5" s="1"/>
  <c r="AI224" i="6"/>
  <c r="AY54" i="7"/>
  <c r="AZ43" i="7"/>
  <c r="AY37" i="10"/>
  <c r="AT80" i="1"/>
  <c r="AT160" i="1" s="1"/>
  <c r="AG163" i="2"/>
  <c r="AN168" i="6"/>
  <c r="AK153" i="4"/>
  <c r="AK73" i="4" s="1"/>
  <c r="BD38" i="4"/>
  <c r="AU74" i="9"/>
  <c r="AY76" i="9"/>
  <c r="AU288" i="5"/>
  <c r="AU272" i="5"/>
  <c r="BD65" i="2"/>
  <c r="AK151" i="4"/>
  <c r="BB44" i="5"/>
  <c r="BA55" i="6"/>
  <c r="BB55" i="6"/>
  <c r="AJ164" i="7"/>
  <c r="AK164" i="7" s="1"/>
  <c r="AP160" i="5"/>
  <c r="AP80" i="5" s="1"/>
  <c r="AT52" i="2"/>
  <c r="BD38" i="10"/>
  <c r="BE38" i="10" s="1"/>
  <c r="BF38" i="10" s="1"/>
  <c r="AL150" i="4"/>
  <c r="AL70" i="4" s="1"/>
  <c r="BD53" i="6"/>
  <c r="AY63" i="7"/>
  <c r="AW61" i="6"/>
  <c r="BA73" i="1"/>
  <c r="BA153" i="1" s="1"/>
  <c r="AT264" i="4"/>
  <c r="AT25" i="4" s="1"/>
  <c r="AT269" i="4"/>
  <c r="AT30" i="4" s="1"/>
  <c r="AT262" i="4"/>
  <c r="AT267" i="4"/>
  <c r="AT28" i="4" s="1"/>
  <c r="AT270" i="4"/>
  <c r="AT31" i="4" s="1"/>
  <c r="AT265" i="4"/>
  <c r="AT26" i="4" s="1"/>
  <c r="AT260" i="4"/>
  <c r="AT21" i="4" s="1"/>
  <c r="AT259" i="4"/>
  <c r="AT261" i="4"/>
  <c r="AT22" i="4" s="1"/>
  <c r="AT268" i="4"/>
  <c r="AT266" i="4"/>
  <c r="AT27" i="4" s="1"/>
  <c r="AT263" i="4"/>
  <c r="AK176" i="6"/>
  <c r="AK80" i="6" s="1"/>
  <c r="AV72" i="5"/>
  <c r="AY60" i="2"/>
  <c r="BE59" i="1"/>
  <c r="AZ47" i="2"/>
  <c r="AL152" i="4"/>
  <c r="AL72" i="4" s="1"/>
  <c r="BA63" i="2"/>
  <c r="BB63" i="2" s="1"/>
  <c r="BC46" i="4"/>
  <c r="AZ61" i="9"/>
  <c r="AI158" i="7"/>
  <c r="AH158" i="7"/>
  <c r="AJ158" i="7" s="1"/>
  <c r="AG11" i="3"/>
  <c r="BA46" i="1"/>
  <c r="AS48" i="6"/>
  <c r="AK74" i="6"/>
  <c r="BD57" i="10"/>
  <c r="AX47" i="1"/>
  <c r="AL166" i="6"/>
  <c r="AU161" i="9"/>
  <c r="AW161" i="9" s="1"/>
  <c r="AR81" i="9"/>
  <c r="AR86" i="9" s="1"/>
  <c r="AZ66" i="9"/>
  <c r="BC66" i="9" s="1"/>
  <c r="AQ154" i="11"/>
  <c r="AZ153" i="5"/>
  <c r="AO75" i="5"/>
  <c r="AO160" i="5"/>
  <c r="AO80" i="5" s="1"/>
  <c r="AR155" i="5"/>
  <c r="BA43" i="11"/>
  <c r="AZ43" i="11"/>
  <c r="BC59" i="10"/>
  <c r="AT70" i="7"/>
  <c r="AV64" i="7"/>
  <c r="AW64" i="7" s="1"/>
  <c r="AU64" i="7"/>
  <c r="AZ62" i="2"/>
  <c r="AW54" i="1"/>
  <c r="AX54" i="1"/>
  <c r="AP160" i="4"/>
  <c r="AP80" i="4"/>
  <c r="AY78" i="1"/>
  <c r="AY158" i="1" s="1"/>
  <c r="AX63" i="9"/>
  <c r="AN165" i="6"/>
  <c r="AR20" i="4"/>
  <c r="AR32" i="4" s="1"/>
  <c r="AR4" i="4" s="1"/>
  <c r="AR6" i="4" s="1"/>
  <c r="AR13" i="4" s="1"/>
  <c r="AG6" i="7"/>
  <c r="AG14" i="7" s="1"/>
  <c r="AG7" i="7" s="1"/>
  <c r="AG12" i="7" s="1"/>
  <c r="AG3" i="8"/>
  <c r="AG6" i="8" s="1"/>
  <c r="AG13" i="8" s="1"/>
  <c r="AG7" i="8" s="1"/>
  <c r="AG11" i="8" s="1"/>
  <c r="AY62" i="10"/>
  <c r="AN158" i="11"/>
  <c r="AN78" i="11" s="1"/>
  <c r="BA42" i="11"/>
  <c r="AM14" i="10"/>
  <c r="AN197" i="10"/>
  <c r="AN198" i="10" s="1"/>
  <c r="AN199" i="10" s="1"/>
  <c r="AN200" i="10" s="1"/>
  <c r="AN201" i="10" s="1"/>
  <c r="AN202" i="10" s="1"/>
  <c r="AN203" i="10" s="1"/>
  <c r="AN204" i="10" s="1"/>
  <c r="AN205" i="10" s="1"/>
  <c r="AN206" i="10" s="1"/>
  <c r="AN207" i="10" s="1"/>
  <c r="AN208" i="10" s="1"/>
  <c r="AO165" i="6"/>
  <c r="AX62" i="11"/>
  <c r="BC44" i="5"/>
  <c r="BE58" i="1"/>
  <c r="BF58" i="1" s="1"/>
  <c r="AJ78" i="7" l="1"/>
  <c r="BB84" i="9"/>
  <c r="BC164" i="9"/>
  <c r="BD68" i="2"/>
  <c r="AO173" i="6"/>
  <c r="AR81" i="5"/>
  <c r="AY45" i="2"/>
  <c r="BB49" i="7"/>
  <c r="AP74" i="6"/>
  <c r="AY44" i="4"/>
  <c r="BG43" i="4"/>
  <c r="BH43" i="4"/>
  <c r="BF58" i="11"/>
  <c r="BC63" i="2"/>
  <c r="BD63" i="2" s="1"/>
  <c r="AI152" i="2"/>
  <c r="BC39" i="6"/>
  <c r="BD39" i="6"/>
  <c r="BE37" i="11"/>
  <c r="BF57" i="6"/>
  <c r="BH57" i="6" s="1"/>
  <c r="BG57" i="6"/>
  <c r="BE57" i="6"/>
  <c r="BG42" i="5"/>
  <c r="AW64" i="10"/>
  <c r="AK84" i="7"/>
  <c r="AL164" i="7"/>
  <c r="AM164" i="7"/>
  <c r="BA58" i="2"/>
  <c r="AU76" i="5"/>
  <c r="AW156" i="5"/>
  <c r="AV156" i="5"/>
  <c r="AY55" i="11"/>
  <c r="BA47" i="10"/>
  <c r="AJ160" i="7"/>
  <c r="BD151" i="5"/>
  <c r="BD71" i="5" s="1"/>
  <c r="BF53" i="10"/>
  <c r="BF64" i="9"/>
  <c r="BH64" i="9" s="1"/>
  <c r="BG64" i="9"/>
  <c r="BB42" i="1"/>
  <c r="BA54" i="1"/>
  <c r="BD43" i="11"/>
  <c r="BD59" i="6"/>
  <c r="BH66" i="9"/>
  <c r="BD66" i="9"/>
  <c r="BC63" i="6"/>
  <c r="BE63" i="6" s="1"/>
  <c r="BD63" i="6"/>
  <c r="BC54" i="11"/>
  <c r="AN171" i="6"/>
  <c r="BH43" i="5"/>
  <c r="AW81" i="9"/>
  <c r="AX42" i="2"/>
  <c r="AY42" i="2" s="1"/>
  <c r="AX59" i="2"/>
  <c r="AY67" i="7"/>
  <c r="BA63" i="7"/>
  <c r="BE54" i="6"/>
  <c r="AW82" i="9"/>
  <c r="BD40" i="5"/>
  <c r="AO155" i="11"/>
  <c r="AO75" i="11" s="1"/>
  <c r="AV82" i="9"/>
  <c r="AY154" i="5"/>
  <c r="AY58" i="10"/>
  <c r="AZ58" i="10" s="1"/>
  <c r="BB55" i="11"/>
  <c r="AQ156" i="10"/>
  <c r="AQ76" i="10" s="1"/>
  <c r="AQ159" i="10"/>
  <c r="AQ79" i="10" s="1"/>
  <c r="AQ154" i="10"/>
  <c r="AQ74" i="10" s="1"/>
  <c r="AR161" i="10"/>
  <c r="AQ157" i="10"/>
  <c r="AQ77" i="10" s="1"/>
  <c r="AQ153" i="10"/>
  <c r="AQ73" i="10" s="1"/>
  <c r="AQ149" i="10"/>
  <c r="AQ69" i="10" s="1"/>
  <c r="AQ150" i="10"/>
  <c r="AQ70" i="10" s="1"/>
  <c r="AQ158" i="10"/>
  <c r="AQ78" i="10" s="1"/>
  <c r="AQ152" i="10"/>
  <c r="AQ72" i="10" s="1"/>
  <c r="AQ155" i="10"/>
  <c r="AQ75" i="10" s="1"/>
  <c r="AQ151" i="10"/>
  <c r="AQ71" i="10" s="1"/>
  <c r="AW76" i="1"/>
  <c r="AW156" i="1" s="1"/>
  <c r="AY75" i="9"/>
  <c r="BB155" i="9"/>
  <c r="BG66" i="9"/>
  <c r="AJ14" i="3"/>
  <c r="AK3" i="2"/>
  <c r="BG61" i="1"/>
  <c r="AX77" i="9"/>
  <c r="AX64" i="6"/>
  <c r="AR75" i="5"/>
  <c r="AZ60" i="2"/>
  <c r="BC67" i="2"/>
  <c r="AM72" i="6"/>
  <c r="AV293" i="10"/>
  <c r="AV301" i="10"/>
  <c r="AV296" i="10"/>
  <c r="AV300" i="10"/>
  <c r="AV303" i="10"/>
  <c r="AV295" i="10"/>
  <c r="AV297" i="10"/>
  <c r="AV298" i="10"/>
  <c r="AV292" i="10"/>
  <c r="AV299" i="10"/>
  <c r="AV294" i="10"/>
  <c r="AV302" i="10"/>
  <c r="AH165" i="7"/>
  <c r="AI165" i="7"/>
  <c r="AZ39" i="11"/>
  <c r="AL73" i="6"/>
  <c r="AU243" i="4"/>
  <c r="AU223" i="4"/>
  <c r="AH163" i="2"/>
  <c r="AX72" i="5"/>
  <c r="BA55" i="1"/>
  <c r="AV69" i="2"/>
  <c r="AY79" i="9"/>
  <c r="AT81" i="1"/>
  <c r="BB47" i="7"/>
  <c r="AO81" i="5"/>
  <c r="AM70" i="6"/>
  <c r="BB47" i="10"/>
  <c r="BC47" i="10" s="1"/>
  <c r="AO74" i="6"/>
  <c r="BF66" i="9"/>
  <c r="AX45" i="5"/>
  <c r="AZ55" i="1"/>
  <c r="AT161" i="1"/>
  <c r="AN74" i="6"/>
  <c r="BE40" i="5"/>
  <c r="AN72" i="6"/>
  <c r="BE68" i="2"/>
  <c r="BF68" i="2" s="1"/>
  <c r="AL79" i="6"/>
  <c r="AM175" i="6"/>
  <c r="AQ170" i="6"/>
  <c r="AV150" i="5"/>
  <c r="AS15" i="4"/>
  <c r="AS7" i="4"/>
  <c r="AS11" i="4" s="1"/>
  <c r="BC52" i="7"/>
  <c r="AZ170" i="6"/>
  <c r="AZ74" i="6" s="1"/>
  <c r="AO171" i="6"/>
  <c r="AW46" i="7"/>
  <c r="AX46" i="7"/>
  <c r="AR77" i="5"/>
  <c r="AS157" i="5"/>
  <c r="AT157" i="5"/>
  <c r="AV149" i="1"/>
  <c r="AL77" i="6"/>
  <c r="AZ43" i="10"/>
  <c r="AY39" i="4"/>
  <c r="BA39" i="4" s="1"/>
  <c r="AZ39" i="4"/>
  <c r="AO78" i="6"/>
  <c r="BA64" i="2"/>
  <c r="AP170" i="9"/>
  <c r="AP171" i="9" s="1"/>
  <c r="AP172" i="9" s="1"/>
  <c r="AP173" i="9" s="1"/>
  <c r="AP174" i="9" s="1"/>
  <c r="AP175" i="9" s="1"/>
  <c r="AP176" i="9" s="1"/>
  <c r="AP177" i="9" s="1"/>
  <c r="AP178" i="9" s="1"/>
  <c r="AP179" i="9" s="1"/>
  <c r="AP180" i="9" s="1"/>
  <c r="AP181" i="9" s="1"/>
  <c r="AO14" i="9"/>
  <c r="AP3" i="9" s="1"/>
  <c r="AP6" i="9" s="1"/>
  <c r="AX154" i="5"/>
  <c r="AM76" i="6"/>
  <c r="AN172" i="6"/>
  <c r="AN14" i="10"/>
  <c r="AO197" i="10"/>
  <c r="AO198" i="10" s="1"/>
  <c r="AO199" i="10" s="1"/>
  <c r="AO200" i="10" s="1"/>
  <c r="AO201" i="10" s="1"/>
  <c r="AO202" i="10" s="1"/>
  <c r="AO203" i="10" s="1"/>
  <c r="AO204" i="10" s="1"/>
  <c r="AO205" i="10" s="1"/>
  <c r="AO206" i="10" s="1"/>
  <c r="AO207" i="10" s="1"/>
  <c r="AO208" i="10" s="1"/>
  <c r="AX78" i="9"/>
  <c r="AW45" i="2"/>
  <c r="AJ34" i="7"/>
  <c r="AJ28" i="7"/>
  <c r="AJ36" i="7"/>
  <c r="AJ32" i="7"/>
  <c r="AJ38" i="7"/>
  <c r="AJ29" i="7"/>
  <c r="AJ33" i="7"/>
  <c r="AJ30" i="7"/>
  <c r="AJ31" i="7"/>
  <c r="AJ27" i="7"/>
  <c r="AJ35" i="7"/>
  <c r="AJ37" i="7"/>
  <c r="AX45" i="2"/>
  <c r="AW74" i="9"/>
  <c r="AZ53" i="2"/>
  <c r="AK82" i="7"/>
  <c r="AO69" i="6"/>
  <c r="AX75" i="1"/>
  <c r="AX155" i="1" s="1"/>
  <c r="AY43" i="1"/>
  <c r="AZ47" i="7"/>
  <c r="AS223" i="11"/>
  <c r="AS32" i="11" s="1"/>
  <c r="AN153" i="4"/>
  <c r="AN73" i="4" s="1"/>
  <c r="BF65" i="2"/>
  <c r="BG65" i="2" s="1"/>
  <c r="BC62" i="1"/>
  <c r="BF61" i="10"/>
  <c r="BG61" i="10" s="1"/>
  <c r="BF59" i="1"/>
  <c r="BH59" i="1" s="1"/>
  <c r="AJ3" i="3"/>
  <c r="AJ6" i="3" s="1"/>
  <c r="AJ13" i="3" s="1"/>
  <c r="AJ7" i="3" s="1"/>
  <c r="AJ6" i="2"/>
  <c r="AJ13" i="2" s="1"/>
  <c r="AJ7" i="2" s="1"/>
  <c r="BE38" i="4"/>
  <c r="AN78" i="6"/>
  <c r="BB73" i="1"/>
  <c r="BB153" i="1" s="1"/>
  <c r="AP174" i="6"/>
  <c r="AQ174" i="6" s="1"/>
  <c r="BE61" i="10"/>
  <c r="AS155" i="5"/>
  <c r="AY54" i="1"/>
  <c r="AN160" i="11"/>
  <c r="AN80" i="11" s="1"/>
  <c r="AU48" i="11"/>
  <c r="AV41" i="11"/>
  <c r="AO153" i="4"/>
  <c r="AO73" i="4" s="1"/>
  <c r="AN158" i="4"/>
  <c r="AN78" i="4" s="1"/>
  <c r="AU161" i="11"/>
  <c r="AT156" i="11"/>
  <c r="AT76" i="11" s="1"/>
  <c r="BB50" i="7"/>
  <c r="AP155" i="11"/>
  <c r="AP75" i="11" s="1"/>
  <c r="BB38" i="5"/>
  <c r="AO168" i="6"/>
  <c r="BE55" i="10"/>
  <c r="AW78" i="9"/>
  <c r="AI157" i="7"/>
  <c r="AI161" i="7"/>
  <c r="AJ161" i="7"/>
  <c r="AL161" i="7" s="1"/>
  <c r="AK161" i="7"/>
  <c r="AM75" i="11"/>
  <c r="AM81" i="11" s="1"/>
  <c r="AP69" i="11"/>
  <c r="AQ149" i="11"/>
  <c r="AU80" i="1"/>
  <c r="AU160" i="1" s="1"/>
  <c r="AP165" i="6"/>
  <c r="AI159" i="2"/>
  <c r="AY66" i="7"/>
  <c r="AZ66" i="7"/>
  <c r="AM153" i="4"/>
  <c r="AM73" i="4" s="1"/>
  <c r="AZ38" i="11"/>
  <c r="BC54" i="10"/>
  <c r="BD54" i="10" s="1"/>
  <c r="AY157" i="9"/>
  <c r="AO172" i="6"/>
  <c r="AV46" i="10"/>
  <c r="AV64" i="10"/>
  <c r="BA76" i="9"/>
  <c r="AZ74" i="1"/>
  <c r="AZ154" i="1" s="1"/>
  <c r="AH163" i="7"/>
  <c r="AI163" i="7" s="1"/>
  <c r="AO13" i="9"/>
  <c r="AO7" i="9" s="1"/>
  <c r="AO11" i="9" s="1"/>
  <c r="AU70" i="5"/>
  <c r="AZ73" i="5"/>
  <c r="AO156" i="4"/>
  <c r="AO76" i="4" s="1"/>
  <c r="AX162" i="9"/>
  <c r="BC61" i="9"/>
  <c r="AK4" i="8"/>
  <c r="AL4" i="7"/>
  <c r="AK39" i="7"/>
  <c r="AK184" i="2"/>
  <c r="AK192" i="2" s="1"/>
  <c r="AK193" i="2" s="1"/>
  <c r="AK185" i="2" s="1"/>
  <c r="AW83" i="9"/>
  <c r="AK3" i="11"/>
  <c r="AK6" i="11" s="1"/>
  <c r="AP154" i="4"/>
  <c r="AP74" i="4" s="1"/>
  <c r="AP148" i="4"/>
  <c r="AP68" i="4" s="1"/>
  <c r="AK199" i="4"/>
  <c r="AK200" i="4" s="1"/>
  <c r="AK201" i="4" s="1"/>
  <c r="AK202" i="4" s="1"/>
  <c r="AK203" i="4" s="1"/>
  <c r="AK204" i="4" s="1"/>
  <c r="AK205" i="4" s="1"/>
  <c r="AK206" i="4" s="1"/>
  <c r="AK207" i="4" s="1"/>
  <c r="AL196" i="4" s="1"/>
  <c r="AL197" i="4" s="1"/>
  <c r="AL198" i="4" s="1"/>
  <c r="AL199" i="4" s="1"/>
  <c r="AL200" i="4" s="1"/>
  <c r="AL201" i="4" s="1"/>
  <c r="AL202" i="4" s="1"/>
  <c r="AL203" i="4" s="1"/>
  <c r="AL204" i="4" s="1"/>
  <c r="AL205" i="4" s="1"/>
  <c r="AL206" i="4" s="1"/>
  <c r="AL197" i="11"/>
  <c r="AL198" i="11" s="1"/>
  <c r="AL199" i="11" s="1"/>
  <c r="AL200" i="11" s="1"/>
  <c r="AL201" i="11" s="1"/>
  <c r="AL202" i="11" s="1"/>
  <c r="AL203" i="11" s="1"/>
  <c r="AL204" i="11" s="1"/>
  <c r="AL205" i="11" s="1"/>
  <c r="AL206" i="11" s="1"/>
  <c r="AL207" i="11" s="1"/>
  <c r="AL208" i="11" s="1"/>
  <c r="AK14" i="11"/>
  <c r="BA65" i="7"/>
  <c r="AX61" i="6"/>
  <c r="AZ72" i="1"/>
  <c r="AZ152" i="1" s="1"/>
  <c r="BC48" i="2"/>
  <c r="AP172" i="6"/>
  <c r="AZ172" i="6" s="1"/>
  <c r="AZ76" i="6" s="1"/>
  <c r="AU52" i="2"/>
  <c r="BA170" i="6"/>
  <c r="BA74" i="6" s="1"/>
  <c r="AR170" i="6"/>
  <c r="AM74" i="6"/>
  <c r="AU149" i="1"/>
  <c r="BH58" i="9"/>
  <c r="AR320" i="1"/>
  <c r="AR223" i="1"/>
  <c r="AR217" i="1"/>
  <c r="AR216" i="1"/>
  <c r="AR212" i="1"/>
  <c r="AR222" i="1"/>
  <c r="AR218" i="1"/>
  <c r="AR219" i="1"/>
  <c r="AR213" i="1"/>
  <c r="AR215" i="1"/>
  <c r="AR220" i="1"/>
  <c r="AR221" i="1"/>
  <c r="AR214" i="1"/>
  <c r="AS224" i="1"/>
  <c r="AZ45" i="7"/>
  <c r="AX75" i="9"/>
  <c r="BA155" i="9"/>
  <c r="BB64" i="2"/>
  <c r="AZ55" i="11"/>
  <c r="AU64" i="11"/>
  <c r="BA47" i="7"/>
  <c r="BB53" i="7"/>
  <c r="BH61" i="1"/>
  <c r="AZ155" i="9"/>
  <c r="AV288" i="5"/>
  <c r="AV272" i="5"/>
  <c r="AM157" i="4"/>
  <c r="AO158" i="11"/>
  <c r="BG58" i="11"/>
  <c r="BC56" i="10"/>
  <c r="BG37" i="5"/>
  <c r="BA43" i="7"/>
  <c r="BE59" i="6"/>
  <c r="AY63" i="9"/>
  <c r="BB59" i="7"/>
  <c r="AX50" i="2"/>
  <c r="BB71" i="5"/>
  <c r="AK71" i="4"/>
  <c r="AK159" i="4"/>
  <c r="AK79" i="4" s="1"/>
  <c r="AL75" i="6"/>
  <c r="BG59" i="1"/>
  <c r="AJ9" i="3"/>
  <c r="AJ8" i="3" s="1"/>
  <c r="AJ8" i="2"/>
  <c r="BF57" i="10"/>
  <c r="BC66" i="2"/>
  <c r="BB66" i="2"/>
  <c r="AV81" i="9"/>
  <c r="AY38" i="6"/>
  <c r="AO154" i="4"/>
  <c r="AO74" i="4" s="1"/>
  <c r="AW43" i="2"/>
  <c r="AW70" i="1"/>
  <c r="AW150" i="1" s="1"/>
  <c r="AZ54" i="1"/>
  <c r="AX42" i="6"/>
  <c r="AP152" i="11"/>
  <c r="AP72" i="11" s="1"/>
  <c r="BD37" i="4"/>
  <c r="BE37" i="4" s="1"/>
  <c r="AZ159" i="9"/>
  <c r="AS80" i="9"/>
  <c r="AT160" i="9"/>
  <c r="AU160" i="9" s="1"/>
  <c r="AS165" i="9"/>
  <c r="AS85" i="9" s="1"/>
  <c r="AN167" i="6"/>
  <c r="AU271" i="4"/>
  <c r="BC151" i="5"/>
  <c r="BE65" i="2"/>
  <c r="AY44" i="11"/>
  <c r="AZ44" i="11" s="1"/>
  <c r="AN173" i="6"/>
  <c r="AX60" i="11"/>
  <c r="AN175" i="6"/>
  <c r="AO175" i="6" s="1"/>
  <c r="AY158" i="9"/>
  <c r="AU272" i="6"/>
  <c r="AV256" i="6"/>
  <c r="BD61" i="11"/>
  <c r="BA62" i="7"/>
  <c r="AV267" i="4"/>
  <c r="AV260" i="4"/>
  <c r="AV263" i="4"/>
  <c r="AV270" i="4"/>
  <c r="AV269" i="4"/>
  <c r="AV259" i="4"/>
  <c r="AV266" i="4"/>
  <c r="AV262" i="4"/>
  <c r="AV264" i="4"/>
  <c r="AV268" i="4"/>
  <c r="AV261" i="4"/>
  <c r="AV265" i="4"/>
  <c r="AX224" i="5"/>
  <c r="AY240" i="5"/>
  <c r="BE61" i="7"/>
  <c r="BF54" i="6"/>
  <c r="BC60" i="6"/>
  <c r="BD60" i="6" s="1"/>
  <c r="AO158" i="4"/>
  <c r="AO78" i="4" s="1"/>
  <c r="AX58" i="10"/>
  <c r="AZ62" i="10"/>
  <c r="AK158" i="7"/>
  <c r="AS219" i="11"/>
  <c r="AS28" i="11" s="1"/>
  <c r="BB62" i="10"/>
  <c r="AU70" i="7"/>
  <c r="AX64" i="7"/>
  <c r="AY64" i="7" s="1"/>
  <c r="BE66" i="9"/>
  <c r="AL158" i="7"/>
  <c r="BB156" i="9"/>
  <c r="BC54" i="7"/>
  <c r="BC47" i="6"/>
  <c r="BD47" i="6" s="1"/>
  <c r="BG58" i="1"/>
  <c r="BE57" i="10"/>
  <c r="AO166" i="6"/>
  <c r="BF44" i="6"/>
  <c r="BG44" i="6" s="1"/>
  <c r="BB44" i="2"/>
  <c r="BC44" i="2" s="1"/>
  <c r="BA44" i="2"/>
  <c r="AT304" i="6"/>
  <c r="AT288" i="6"/>
  <c r="AT33" i="6"/>
  <c r="AQ157" i="11"/>
  <c r="AJ13" i="11"/>
  <c r="AJ7" i="11" s="1"/>
  <c r="AJ11" i="11" s="1"/>
  <c r="AW222" i="5"/>
  <c r="AW212" i="5"/>
  <c r="AW304" i="5"/>
  <c r="AW320" i="5" s="1"/>
  <c r="AW221" i="5"/>
  <c r="AW256" i="5"/>
  <c r="AW220" i="5"/>
  <c r="AW219" i="5"/>
  <c r="AW215" i="5"/>
  <c r="AW216" i="5"/>
  <c r="AW217" i="5"/>
  <c r="AW213" i="5"/>
  <c r="AW223" i="5" s="1"/>
  <c r="AW218" i="5"/>
  <c r="AW214" i="5"/>
  <c r="AR150" i="11"/>
  <c r="AR70" i="11" s="1"/>
  <c r="BF53" i="6"/>
  <c r="AX163" i="9"/>
  <c r="BF37" i="5"/>
  <c r="BH37" i="5" s="1"/>
  <c r="BC55" i="6"/>
  <c r="AW319" i="4"/>
  <c r="AX327" i="4"/>
  <c r="BD53" i="10"/>
  <c r="AT271" i="4"/>
  <c r="AJ213" i="6"/>
  <c r="AJ214" i="6" s="1"/>
  <c r="AJ215" i="6" s="1"/>
  <c r="AJ216" i="6" s="1"/>
  <c r="AJ217" i="6" s="1"/>
  <c r="AJ218" i="6" s="1"/>
  <c r="AJ219" i="6" s="1"/>
  <c r="AJ220" i="6" s="1"/>
  <c r="AJ221" i="6" s="1"/>
  <c r="AJ222" i="6" s="1"/>
  <c r="AJ223" i="6" s="1"/>
  <c r="AJ224" i="6" s="1"/>
  <c r="AI14" i="6"/>
  <c r="AR160" i="5"/>
  <c r="AR80" i="5" s="1"/>
  <c r="AZ37" i="6"/>
  <c r="AN73" i="11"/>
  <c r="AN81" i="11" s="1"/>
  <c r="AO153" i="11"/>
  <c r="AP153" i="11" s="1"/>
  <c r="BE68" i="9"/>
  <c r="BF68" i="9" s="1"/>
  <c r="AO71" i="11"/>
  <c r="AP151" i="11"/>
  <c r="BC79" i="5"/>
  <c r="AP160" i="10"/>
  <c r="AP80" i="10" s="1"/>
  <c r="AP81" i="10" s="1"/>
  <c r="AX45" i="10"/>
  <c r="AV57" i="11"/>
  <c r="AY44" i="10"/>
  <c r="AX70" i="1"/>
  <c r="AX150" i="1" s="1"/>
  <c r="AL151" i="4"/>
  <c r="AL71" i="4" s="1"/>
  <c r="AI15" i="11"/>
  <c r="AM150" i="4"/>
  <c r="AM70" i="4" s="1"/>
  <c r="AQ150" i="11"/>
  <c r="BE53" i="6"/>
  <c r="BG53" i="6" s="1"/>
  <c r="BH53" i="6" s="1"/>
  <c r="BA66" i="7"/>
  <c r="AX264" i="11"/>
  <c r="AX271" i="11"/>
  <c r="AX260" i="11"/>
  <c r="AX267" i="11"/>
  <c r="AX263" i="11"/>
  <c r="AX270" i="11"/>
  <c r="AX261" i="11"/>
  <c r="AX265" i="11"/>
  <c r="AX262" i="11"/>
  <c r="AX266" i="11"/>
  <c r="AX268" i="11"/>
  <c r="AX269" i="11"/>
  <c r="AY272" i="11"/>
  <c r="AW74" i="5"/>
  <c r="BA78" i="1"/>
  <c r="BA158" i="1" s="1"/>
  <c r="BB46" i="1"/>
  <c r="BC46" i="1" s="1"/>
  <c r="AM71" i="6"/>
  <c r="BE46" i="6"/>
  <c r="AU262" i="5"/>
  <c r="AU265" i="5"/>
  <c r="AU268" i="5"/>
  <c r="AU271" i="5"/>
  <c r="AU261" i="5"/>
  <c r="AU270" i="5"/>
  <c r="AU260" i="5"/>
  <c r="AU269" i="5"/>
  <c r="AU264" i="5"/>
  <c r="AU266" i="5"/>
  <c r="AU267" i="5"/>
  <c r="AU263" i="5"/>
  <c r="BC46" i="6"/>
  <c r="BF46" i="6" s="1"/>
  <c r="AQ74" i="11"/>
  <c r="AR154" i="11"/>
  <c r="BA54" i="7"/>
  <c r="BC41" i="4"/>
  <c r="BD41" i="4"/>
  <c r="AY70" i="1"/>
  <c r="AY150" i="1" s="1"/>
  <c r="AX161" i="9"/>
  <c r="AU81" i="9"/>
  <c r="AW59" i="2"/>
  <c r="AY59" i="2" s="1"/>
  <c r="AZ43" i="6"/>
  <c r="BA43" i="6" s="1"/>
  <c r="AZ60" i="9"/>
  <c r="AX44" i="1"/>
  <c r="AZ46" i="5"/>
  <c r="BB60" i="6"/>
  <c r="BH58" i="11"/>
  <c r="BD159" i="5"/>
  <c r="BA62" i="10"/>
  <c r="AX45" i="4"/>
  <c r="AW45" i="4"/>
  <c r="AY69" i="5"/>
  <c r="AM158" i="4"/>
  <c r="AM78" i="4" s="1"/>
  <c r="BG68" i="9"/>
  <c r="BG38" i="10"/>
  <c r="BH38" i="10" s="1"/>
  <c r="BA62" i="2"/>
  <c r="BD36" i="4"/>
  <c r="AJ31" i="2"/>
  <c r="AJ35" i="2"/>
  <c r="AJ28" i="2"/>
  <c r="AJ32" i="2"/>
  <c r="AJ36" i="2"/>
  <c r="AJ30" i="2"/>
  <c r="AJ29" i="2"/>
  <c r="AJ34" i="2"/>
  <c r="AJ27" i="2"/>
  <c r="AJ37" i="2"/>
  <c r="AJ33" i="2"/>
  <c r="AJ26" i="2"/>
  <c r="AO79" i="11"/>
  <c r="AR159" i="11"/>
  <c r="AR79" i="11" s="1"/>
  <c r="AX240" i="6"/>
  <c r="AX241" i="6"/>
  <c r="AY234" i="6"/>
  <c r="AT76" i="5"/>
  <c r="AP171" i="6"/>
  <c r="AK75" i="6"/>
  <c r="AK81" i="6" s="1"/>
  <c r="BC40" i="10"/>
  <c r="BD40" i="10" s="1"/>
  <c r="AU214" i="11"/>
  <c r="AU23" i="11" s="1"/>
  <c r="AU218" i="11"/>
  <c r="AU27" i="11" s="1"/>
  <c r="AU222" i="11"/>
  <c r="AU31" i="11" s="1"/>
  <c r="AU213" i="11"/>
  <c r="AU22" i="11" s="1"/>
  <c r="AU217" i="11"/>
  <c r="AU26" i="11" s="1"/>
  <c r="AU220" i="11"/>
  <c r="AU29" i="11" s="1"/>
  <c r="AU216" i="11"/>
  <c r="AU25" i="11" s="1"/>
  <c r="AU212" i="11"/>
  <c r="AU21" i="11" s="1"/>
  <c r="AU215" i="11"/>
  <c r="AU24" i="11" s="1"/>
  <c r="AU221" i="11"/>
  <c r="AU30" i="11" s="1"/>
  <c r="AU219" i="11"/>
  <c r="AU28" i="11" s="1"/>
  <c r="AU223" i="11"/>
  <c r="AU32" i="11" s="1"/>
  <c r="AV224" i="11"/>
  <c r="BB46" i="11"/>
  <c r="AZ60" i="10"/>
  <c r="BA60" i="10" s="1"/>
  <c r="AS271" i="4"/>
  <c r="AZ63" i="10"/>
  <c r="AT255" i="4"/>
  <c r="AT20" i="4"/>
  <c r="AT32" i="4" s="1"/>
  <c r="AT4" i="4" s="1"/>
  <c r="AT6" i="4" s="1"/>
  <c r="AT13" i="4" s="1"/>
  <c r="AY158" i="5"/>
  <c r="AZ158" i="5" s="1"/>
  <c r="AY73" i="5"/>
  <c r="AV69" i="9"/>
  <c r="AM169" i="6"/>
  <c r="AZ149" i="5"/>
  <c r="AV62" i="6"/>
  <c r="BE239" i="6"/>
  <c r="AM155" i="4"/>
  <c r="BA60" i="1"/>
  <c r="AM171" i="6"/>
  <c r="AQ171" i="6" s="1"/>
  <c r="AJ82" i="7"/>
  <c r="AY152" i="5"/>
  <c r="BH40" i="1"/>
  <c r="AZ43" i="1"/>
  <c r="AI78" i="7"/>
  <c r="AW64" i="1"/>
  <c r="AX53" i="1"/>
  <c r="AY53" i="1"/>
  <c r="AW69" i="1"/>
  <c r="BD57" i="1"/>
  <c r="AX67" i="7"/>
  <c r="BA153" i="5"/>
  <c r="BB58" i="2"/>
  <c r="AX40" i="6"/>
  <c r="AV48" i="5"/>
  <c r="AX41" i="5"/>
  <c r="AX48" i="5" s="1"/>
  <c r="AW41" i="5"/>
  <c r="AM173" i="6"/>
  <c r="BD46" i="4"/>
  <c r="BE46" i="4" s="1"/>
  <c r="AX154" i="9"/>
  <c r="AY41" i="10"/>
  <c r="BA45" i="7"/>
  <c r="BF59" i="9"/>
  <c r="BH42" i="5"/>
  <c r="AX71" i="1"/>
  <c r="AX151" i="1" s="1"/>
  <c r="AL69" i="4"/>
  <c r="AZ157" i="9"/>
  <c r="AY49" i="2"/>
  <c r="AY63" i="10"/>
  <c r="AI160" i="7"/>
  <c r="BE53" i="10"/>
  <c r="AW65" i="9"/>
  <c r="AQ160" i="4"/>
  <c r="AQ80" i="4"/>
  <c r="AY39" i="5"/>
  <c r="BA149" i="5"/>
  <c r="AV69" i="7"/>
  <c r="AM152" i="4"/>
  <c r="AX44" i="4"/>
  <c r="AS320" i="6"/>
  <c r="AS336" i="6" s="1"/>
  <c r="AS32" i="6"/>
  <c r="AS24" i="6"/>
  <c r="AS27" i="6"/>
  <c r="AS26" i="6"/>
  <c r="AS25" i="6"/>
  <c r="AS21" i="6"/>
  <c r="AS4" i="6"/>
  <c r="AS22" i="6"/>
  <c r="AS31" i="6"/>
  <c r="AS28" i="6"/>
  <c r="AS30" i="6"/>
  <c r="AS23" i="6"/>
  <c r="AS29" i="6"/>
  <c r="BC68" i="2"/>
  <c r="BB41" i="4"/>
  <c r="BD59" i="10"/>
  <c r="AL70" i="6"/>
  <c r="AL81" i="6" s="1"/>
  <c r="AN166" i="6"/>
  <c r="AJ84" i="7"/>
  <c r="AK176" i="2"/>
  <c r="AK9" i="2" s="1"/>
  <c r="AK173" i="2"/>
  <c r="AK170" i="2"/>
  <c r="AK167" i="2"/>
  <c r="AK4" i="3"/>
  <c r="AK177" i="2"/>
  <c r="AK174" i="2"/>
  <c r="AK178" i="2"/>
  <c r="AK14" i="2" s="1"/>
  <c r="AK175" i="2"/>
  <c r="AK172" i="2"/>
  <c r="AK169" i="2"/>
  <c r="AL4" i="2"/>
  <c r="AK171" i="2"/>
  <c r="AK168" i="2"/>
  <c r="AK38" i="2"/>
  <c r="BC37" i="1"/>
  <c r="BB37" i="1"/>
  <c r="AU48" i="10"/>
  <c r="AV68" i="7"/>
  <c r="BG40" i="11"/>
  <c r="BH40" i="11" s="1"/>
  <c r="BD46" i="6"/>
  <c r="BF47" i="5"/>
  <c r="BD59" i="9"/>
  <c r="BD51" i="7"/>
  <c r="AY47" i="11"/>
  <c r="AV311" i="4"/>
  <c r="AV275" i="4" s="1"/>
  <c r="AV323" i="4" s="1"/>
  <c r="AV222" i="4"/>
  <c r="AV254" i="4" s="1"/>
  <c r="AV213" i="4"/>
  <c r="AV245" i="4" s="1"/>
  <c r="AV22" i="4" s="1"/>
  <c r="AV219" i="4"/>
  <c r="AV251" i="4" s="1"/>
  <c r="AV217" i="4"/>
  <c r="AV249" i="4" s="1"/>
  <c r="AV215" i="4"/>
  <c r="AV247" i="4" s="1"/>
  <c r="AV24" i="4" s="1"/>
  <c r="AV220" i="4"/>
  <c r="AV252" i="4" s="1"/>
  <c r="AV29" i="4" s="1"/>
  <c r="AV218" i="4"/>
  <c r="AV250" i="4" s="1"/>
  <c r="AV27" i="4" s="1"/>
  <c r="AV212" i="4"/>
  <c r="AV244" i="4" s="1"/>
  <c r="AV211" i="4"/>
  <c r="AV214" i="4"/>
  <c r="AV246" i="4" s="1"/>
  <c r="AV23" i="4" s="1"/>
  <c r="AV216" i="4"/>
  <c r="AV248" i="4" s="1"/>
  <c r="AV25" i="4" s="1"/>
  <c r="AV221" i="4"/>
  <c r="AV253" i="4" s="1"/>
  <c r="AV30" i="4" s="1"/>
  <c r="AW315" i="4"/>
  <c r="AV74" i="5"/>
  <c r="AY74" i="1"/>
  <c r="AY154" i="1" s="1"/>
  <c r="BD37" i="11"/>
  <c r="BF37" i="11" s="1"/>
  <c r="AM149" i="4"/>
  <c r="BH58" i="1"/>
  <c r="BD44" i="5"/>
  <c r="BE44" i="5" s="1"/>
  <c r="AZ51" i="2"/>
  <c r="AW58" i="6"/>
  <c r="AM176" i="6"/>
  <c r="AM80" i="6" s="1"/>
  <c r="BD41" i="1"/>
  <c r="AX78" i="5"/>
  <c r="BE59" i="9"/>
  <c r="AY71" i="1"/>
  <c r="AY151" i="1" s="1"/>
  <c r="BC62" i="10"/>
  <c r="BA42" i="1"/>
  <c r="BA49" i="7"/>
  <c r="BA56" i="1"/>
  <c r="AI156" i="7"/>
  <c r="AY62" i="11"/>
  <c r="AU64" i="10"/>
  <c r="BH45" i="11"/>
  <c r="AR223" i="11"/>
  <c r="AR32" i="11" s="1"/>
  <c r="AR33" i="11" s="1"/>
  <c r="AR4" i="11" s="1"/>
  <c r="AX53" i="11"/>
  <c r="AY53" i="11" s="1"/>
  <c r="AN3" i="10"/>
  <c r="AN6" i="10" s="1"/>
  <c r="AM15" i="10"/>
  <c r="AL162" i="7"/>
  <c r="AW212" i="10"/>
  <c r="AW218" i="10"/>
  <c r="AW219" i="10"/>
  <c r="AW216" i="10"/>
  <c r="AW213" i="10"/>
  <c r="AW256" i="10"/>
  <c r="AW304" i="10" s="1"/>
  <c r="AW217" i="10"/>
  <c r="AW214" i="10"/>
  <c r="AW222" i="10"/>
  <c r="AW215" i="10"/>
  <c r="AW223" i="10"/>
  <c r="AW221" i="10"/>
  <c r="AW220" i="10"/>
  <c r="AX224" i="10"/>
  <c r="BA38" i="1"/>
  <c r="BC38" i="1" s="1"/>
  <c r="AR15" i="4"/>
  <c r="AR7" i="4"/>
  <c r="AR11" i="4" s="1"/>
  <c r="BG43" i="5"/>
  <c r="AX77" i="1"/>
  <c r="AX157" i="1" s="1"/>
  <c r="AY45" i="1"/>
  <c r="BB38" i="1"/>
  <c r="AZ37" i="10"/>
  <c r="BC57" i="1"/>
  <c r="BC48" i="7"/>
  <c r="BD48" i="7"/>
  <c r="AL176" i="6"/>
  <c r="AL80" i="6" s="1"/>
  <c r="AI159" i="7"/>
  <c r="AJ159" i="7" s="1"/>
  <c r="AZ39" i="5"/>
  <c r="AN13" i="9"/>
  <c r="AN7" i="9" s="1"/>
  <c r="AN11" i="9" s="1"/>
  <c r="BA84" i="9"/>
  <c r="BD164" i="9"/>
  <c r="AN69" i="6"/>
  <c r="BB43" i="11"/>
  <c r="BC43" i="11"/>
  <c r="AX79" i="1"/>
  <c r="AX159" i="1" s="1"/>
  <c r="AY47" i="1"/>
  <c r="AU45" i="6"/>
  <c r="AT48" i="6"/>
  <c r="BA55" i="11"/>
  <c r="AV39" i="10"/>
  <c r="AS159" i="11"/>
  <c r="AS79" i="11" s="1"/>
  <c r="BC40" i="4"/>
  <c r="BD55" i="10"/>
  <c r="AV42" i="4"/>
  <c r="AU47" i="4"/>
  <c r="AW48" i="1"/>
  <c r="AW80" i="1" s="1"/>
  <c r="AW160" i="1" s="1"/>
  <c r="AZ39" i="1"/>
  <c r="AI151" i="2"/>
  <c r="AV76" i="1"/>
  <c r="AV156" i="1" s="1"/>
  <c r="BA47" i="2"/>
  <c r="AT219" i="11"/>
  <c r="AT28" i="11" s="1"/>
  <c r="AU23" i="4"/>
  <c r="AZ152" i="5"/>
  <c r="BB56" i="1"/>
  <c r="BB46" i="2"/>
  <c r="AG166" i="7"/>
  <c r="AH155" i="7"/>
  <c r="AY59" i="11"/>
  <c r="BB42" i="11"/>
  <c r="BC42" i="11" s="1"/>
  <c r="BC67" i="9"/>
  <c r="BB54" i="7"/>
  <c r="AW42" i="10"/>
  <c r="BC44" i="7"/>
  <c r="BE63" i="2" l="1"/>
  <c r="BF63" i="2"/>
  <c r="BC70" i="1"/>
  <c r="BC150" i="1" s="1"/>
  <c r="BD38" i="1"/>
  <c r="BH47" i="5"/>
  <c r="AZ78" i="5"/>
  <c r="BA158" i="5"/>
  <c r="BB158" i="5" s="1"/>
  <c r="BG37" i="11"/>
  <c r="BB39" i="4"/>
  <c r="BB60" i="10"/>
  <c r="BC60" i="10"/>
  <c r="AT150" i="11"/>
  <c r="AT70" i="11" s="1"/>
  <c r="BB43" i="6"/>
  <c r="BC43" i="6" s="1"/>
  <c r="BD47" i="7"/>
  <c r="BF47" i="7" s="1"/>
  <c r="AP73" i="11"/>
  <c r="AQ153" i="11"/>
  <c r="AQ73" i="11" s="1"/>
  <c r="AZ64" i="10"/>
  <c r="AQ75" i="6"/>
  <c r="AY69" i="2"/>
  <c r="BA44" i="11"/>
  <c r="BB44" i="11" s="1"/>
  <c r="AZ61" i="6"/>
  <c r="BA67" i="7"/>
  <c r="BE54" i="10"/>
  <c r="AO79" i="6"/>
  <c r="AP175" i="6"/>
  <c r="BH65" i="2"/>
  <c r="AT170" i="6"/>
  <c r="AL81" i="7"/>
  <c r="AM161" i="7"/>
  <c r="BA42" i="2"/>
  <c r="AN158" i="7"/>
  <c r="BC78" i="1"/>
  <c r="BC158" i="1" s="1"/>
  <c r="BH37" i="4"/>
  <c r="BF37" i="4"/>
  <c r="AJ79" i="7"/>
  <c r="AL159" i="7"/>
  <c r="AM159" i="7"/>
  <c r="BF63" i="6"/>
  <c r="AQ78" i="6"/>
  <c r="AI83" i="7"/>
  <c r="BF39" i="6"/>
  <c r="BH39" i="6" s="1"/>
  <c r="BF48" i="2"/>
  <c r="BE54" i="7"/>
  <c r="AU80" i="9"/>
  <c r="AU86" i="9" s="1"/>
  <c r="AU165" i="9"/>
  <c r="AU85" i="9" s="1"/>
  <c r="AP75" i="6"/>
  <c r="BD61" i="9"/>
  <c r="BE40" i="4"/>
  <c r="BF40" i="4" s="1"/>
  <c r="AW218" i="4"/>
  <c r="AW250" i="4" s="1"/>
  <c r="AW219" i="4"/>
  <c r="AW251" i="4" s="1"/>
  <c r="AW217" i="4"/>
  <c r="AW249" i="4" s="1"/>
  <c r="AW215" i="4"/>
  <c r="AW247" i="4" s="1"/>
  <c r="AW221" i="4"/>
  <c r="AW253" i="4" s="1"/>
  <c r="AW220" i="4"/>
  <c r="AW252" i="4" s="1"/>
  <c r="AW212" i="4"/>
  <c r="AW244" i="4" s="1"/>
  <c r="AW211" i="4"/>
  <c r="AW213" i="4"/>
  <c r="AW245" i="4" s="1"/>
  <c r="AW22" i="4" s="1"/>
  <c r="AW216" i="4"/>
  <c r="AW248" i="4" s="1"/>
  <c r="AW25" i="4" s="1"/>
  <c r="AW222" i="4"/>
  <c r="AW254" i="4" s="1"/>
  <c r="AW214" i="4"/>
  <c r="AW246" i="4" s="1"/>
  <c r="AW311" i="4"/>
  <c r="AW275" i="4" s="1"/>
  <c r="AW323" i="4" s="1"/>
  <c r="AX315" i="4"/>
  <c r="AS86" i="9"/>
  <c r="AY240" i="6"/>
  <c r="AZ234" i="6"/>
  <c r="AY241" i="6"/>
  <c r="BD79" i="5"/>
  <c r="BE159" i="5"/>
  <c r="BE79" i="5" s="1"/>
  <c r="BB171" i="6"/>
  <c r="BB75" i="6" s="1"/>
  <c r="AN75" i="6"/>
  <c r="AQ172" i="6"/>
  <c r="BC38" i="5"/>
  <c r="AZ42" i="2"/>
  <c r="BG54" i="6"/>
  <c r="BH54" i="6" s="1"/>
  <c r="AW302" i="10"/>
  <c r="AW293" i="10"/>
  <c r="AW301" i="10"/>
  <c r="AW299" i="10"/>
  <c r="AW296" i="10"/>
  <c r="AW300" i="10"/>
  <c r="AW303" i="10"/>
  <c r="AW297" i="10"/>
  <c r="AW295" i="10"/>
  <c r="AW298" i="10"/>
  <c r="AW292" i="10"/>
  <c r="AW294" i="10"/>
  <c r="AI76" i="7"/>
  <c r="AJ156" i="7"/>
  <c r="AM69" i="4"/>
  <c r="AN149" i="4"/>
  <c r="AO149" i="4"/>
  <c r="AN70" i="6"/>
  <c r="AX64" i="1"/>
  <c r="AX69" i="1"/>
  <c r="BA46" i="5"/>
  <c r="AU304" i="6"/>
  <c r="AU288" i="6"/>
  <c r="AU33" i="6"/>
  <c r="BB65" i="7"/>
  <c r="AP156" i="4"/>
  <c r="AP76" i="4" s="1"/>
  <c r="BE47" i="7"/>
  <c r="AN76" i="6"/>
  <c r="AS170" i="6"/>
  <c r="BC170" i="6" s="1"/>
  <c r="BC74" i="6" s="1"/>
  <c r="BA60" i="2"/>
  <c r="AZ44" i="4"/>
  <c r="BH68" i="9"/>
  <c r="AM84" i="7"/>
  <c r="AW57" i="11"/>
  <c r="AQ69" i="11"/>
  <c r="AR149" i="11"/>
  <c r="BA73" i="5"/>
  <c r="BB76" i="9"/>
  <c r="AV48" i="10"/>
  <c r="AW39" i="10"/>
  <c r="AX68" i="7"/>
  <c r="AV70" i="7"/>
  <c r="BF61" i="7"/>
  <c r="BG61" i="7" s="1"/>
  <c r="AX82" i="9"/>
  <c r="AY48" i="5"/>
  <c r="AY74" i="5"/>
  <c r="AU48" i="6"/>
  <c r="AV45" i="6"/>
  <c r="AW288" i="5"/>
  <c r="AW272" i="5"/>
  <c r="AO77" i="6"/>
  <c r="AZ41" i="10"/>
  <c r="BA41" i="10"/>
  <c r="AY64" i="1"/>
  <c r="AY69" i="1"/>
  <c r="AZ64" i="7"/>
  <c r="AM151" i="4"/>
  <c r="AN151" i="4" s="1"/>
  <c r="AN71" i="4" s="1"/>
  <c r="BH37" i="11"/>
  <c r="AJ11" i="3"/>
  <c r="AI74" i="2"/>
  <c r="AY224" i="5"/>
  <c r="AZ240" i="5"/>
  <c r="AM77" i="4"/>
  <c r="AN157" i="4"/>
  <c r="BC64" i="2"/>
  <c r="BE64" i="2" s="1"/>
  <c r="AP153" i="4"/>
  <c r="AP73" i="4" s="1"/>
  <c r="AO76" i="6"/>
  <c r="AO161" i="7"/>
  <c r="AJ81" i="7"/>
  <c r="AT159" i="11"/>
  <c r="AT79" i="11" s="1"/>
  <c r="BB170" i="6"/>
  <c r="BB74" i="6" s="1"/>
  <c r="AP166" i="6"/>
  <c r="BD54" i="11"/>
  <c r="AL84" i="7"/>
  <c r="BF46" i="4"/>
  <c r="AM75" i="4"/>
  <c r="AN155" i="4"/>
  <c r="AN75" i="4" s="1"/>
  <c r="BA69" i="5"/>
  <c r="BE67" i="2"/>
  <c r="AO14" i="10"/>
  <c r="AP197" i="10"/>
  <c r="AP198" i="10" s="1"/>
  <c r="AP199" i="10" s="1"/>
  <c r="AP200" i="10" s="1"/>
  <c r="AP201" i="10" s="1"/>
  <c r="AP202" i="10" s="1"/>
  <c r="AP203" i="10" s="1"/>
  <c r="AP204" i="10" s="1"/>
  <c r="AP205" i="10" s="1"/>
  <c r="AP206" i="10" s="1"/>
  <c r="AP207" i="10" s="1"/>
  <c r="AP208" i="10" s="1"/>
  <c r="BF59" i="6"/>
  <c r="BG59" i="6" s="1"/>
  <c r="BH59" i="6" s="1"/>
  <c r="AI75" i="2"/>
  <c r="AJ152" i="2"/>
  <c r="AY42" i="10"/>
  <c r="AY162" i="9"/>
  <c r="AZ154" i="5"/>
  <c r="AW69" i="9"/>
  <c r="AM73" i="6"/>
  <c r="BD56" i="10"/>
  <c r="AV272" i="6"/>
  <c r="AW256" i="6"/>
  <c r="AO78" i="11"/>
  <c r="AK81" i="7"/>
  <c r="BA72" i="1"/>
  <c r="BA152" i="1" s="1"/>
  <c r="BD56" i="1"/>
  <c r="BD72" i="1" s="1"/>
  <c r="BD152" i="1" s="1"/>
  <c r="AI80" i="7"/>
  <c r="AK160" i="7"/>
  <c r="AX74" i="9"/>
  <c r="AY154" i="9"/>
  <c r="AZ47" i="11"/>
  <c r="AS33" i="11"/>
  <c r="AS4" i="11" s="1"/>
  <c r="AZ71" i="1"/>
  <c r="AZ151" i="1" s="1"/>
  <c r="BA39" i="1"/>
  <c r="AY79" i="1"/>
  <c r="AY159" i="1" s="1"/>
  <c r="AZ47" i="1"/>
  <c r="BA47" i="1"/>
  <c r="BA37" i="10"/>
  <c r="BB37" i="10" s="1"/>
  <c r="AV26" i="4"/>
  <c r="AZ166" i="6"/>
  <c r="AZ70" i="6" s="1"/>
  <c r="BG37" i="4"/>
  <c r="BA63" i="10"/>
  <c r="AR74" i="11"/>
  <c r="AS154" i="11"/>
  <c r="AJ3" i="6"/>
  <c r="AJ6" i="6" s="1"/>
  <c r="AJ13" i="6" s="1"/>
  <c r="AJ7" i="6" s="1"/>
  <c r="AJ11" i="6" s="1"/>
  <c r="AI13" i="6"/>
  <c r="AI7" i="6" s="1"/>
  <c r="AI11" i="6" s="1"/>
  <c r="AP158" i="11"/>
  <c r="AX212" i="5"/>
  <c r="AX304" i="5"/>
  <c r="AX320" i="5" s="1"/>
  <c r="AX215" i="5"/>
  <c r="AX256" i="5"/>
  <c r="AX223" i="5"/>
  <c r="AX222" i="5"/>
  <c r="AX220" i="5"/>
  <c r="AX216" i="5"/>
  <c r="AX221" i="5"/>
  <c r="AX213" i="5"/>
  <c r="AX217" i="5"/>
  <c r="AX219" i="5"/>
  <c r="AX218" i="5"/>
  <c r="AX214" i="5"/>
  <c r="AY78" i="9"/>
  <c r="BB54" i="1"/>
  <c r="BD48" i="2"/>
  <c r="BG48" i="2" s="1"/>
  <c r="AY77" i="9"/>
  <c r="BB157" i="9"/>
  <c r="AN161" i="7"/>
  <c r="AI81" i="7"/>
  <c r="AZ62" i="11"/>
  <c r="BA62" i="11" s="1"/>
  <c r="AY75" i="1"/>
  <c r="AY155" i="1" s="1"/>
  <c r="BD40" i="4"/>
  <c r="AN164" i="7"/>
  <c r="AW69" i="7"/>
  <c r="AT80" i="9"/>
  <c r="AW160" i="9"/>
  <c r="AT165" i="9"/>
  <c r="AT85" i="9" s="1"/>
  <c r="AP76" i="6"/>
  <c r="AP78" i="6"/>
  <c r="AZ165" i="6"/>
  <c r="AW41" i="11"/>
  <c r="AV48" i="11"/>
  <c r="BB62" i="7"/>
  <c r="AY46" i="7"/>
  <c r="AS174" i="6"/>
  <c r="AT174" i="6" s="1"/>
  <c r="AZ69" i="5"/>
  <c r="BF44" i="5"/>
  <c r="BG44" i="5" s="1"/>
  <c r="BH44" i="5" s="1"/>
  <c r="AY45" i="10"/>
  <c r="AZ45" i="10" s="1"/>
  <c r="BC53" i="7"/>
  <c r="AP158" i="4"/>
  <c r="AP78" i="4" s="1"/>
  <c r="BA172" i="6"/>
  <c r="BA76" i="6" s="1"/>
  <c r="AS160" i="4"/>
  <c r="AS80" i="4"/>
  <c r="AY61" i="6"/>
  <c r="AQ160" i="10"/>
  <c r="AQ80" i="10" s="1"/>
  <c r="AQ81" i="10" s="1"/>
  <c r="BF40" i="5"/>
  <c r="BG40" i="5" s="1"/>
  <c r="BH40" i="5" s="1"/>
  <c r="BD66" i="2"/>
  <c r="BF66" i="2" s="1"/>
  <c r="BE47" i="10"/>
  <c r="AO160" i="11"/>
  <c r="AO80" i="11" s="1"/>
  <c r="AY77" i="1"/>
  <c r="AY157" i="1" s="1"/>
  <c r="BA74" i="1"/>
  <c r="BA154" i="1" s="1"/>
  <c r="AZ67" i="7"/>
  <c r="BB67" i="7" s="1"/>
  <c r="AQ77" i="11"/>
  <c r="AR157" i="11"/>
  <c r="AR77" i="11" s="1"/>
  <c r="AS157" i="11"/>
  <c r="AS77" i="11" s="1"/>
  <c r="AX43" i="2"/>
  <c r="AY43" i="2"/>
  <c r="AO167" i="6"/>
  <c r="AU161" i="1"/>
  <c r="BA38" i="11"/>
  <c r="AI77" i="7"/>
  <c r="AX74" i="5"/>
  <c r="BE57" i="1"/>
  <c r="BF57" i="1" s="1"/>
  <c r="BD47" i="10"/>
  <c r="BF47" i="10" s="1"/>
  <c r="AI154" i="2"/>
  <c r="AI158" i="2"/>
  <c r="AI160" i="2"/>
  <c r="AI161" i="2"/>
  <c r="AI156" i="2"/>
  <c r="AI157" i="2"/>
  <c r="AI155" i="2"/>
  <c r="AI153" i="2"/>
  <c r="BE56" i="10"/>
  <c r="BD55" i="11"/>
  <c r="BG63" i="2"/>
  <c r="BH63" i="2" s="1"/>
  <c r="BC84" i="9"/>
  <c r="AL4" i="8"/>
  <c r="AM4" i="7"/>
  <c r="AL39" i="7"/>
  <c r="AL184" i="2"/>
  <c r="AL192" i="2" s="1"/>
  <c r="AL193" i="2" s="1"/>
  <c r="AL185" i="2" s="1"/>
  <c r="AW76" i="5"/>
  <c r="AX218" i="10"/>
  <c r="AX221" i="10"/>
  <c r="AX219" i="10"/>
  <c r="AX215" i="10"/>
  <c r="AX256" i="10"/>
  <c r="AX304" i="10" s="1"/>
  <c r="AX220" i="10"/>
  <c r="AX216" i="10"/>
  <c r="AX213" i="10"/>
  <c r="AX217" i="10"/>
  <c r="AX222" i="10"/>
  <c r="AX214" i="10"/>
  <c r="AX212" i="10"/>
  <c r="AX223" i="10"/>
  <c r="AY224" i="10"/>
  <c r="BC46" i="2"/>
  <c r="BD46" i="2" s="1"/>
  <c r="AX81" i="9"/>
  <c r="AO70" i="6"/>
  <c r="AO72" i="6"/>
  <c r="BB58" i="6"/>
  <c r="BC56" i="1"/>
  <c r="BE56" i="1" s="1"/>
  <c r="BC156" i="9"/>
  <c r="AV223" i="4"/>
  <c r="AV243" i="4"/>
  <c r="BF55" i="10"/>
  <c r="BG55" i="10" s="1"/>
  <c r="BH55" i="10" s="1"/>
  <c r="AO3" i="10"/>
  <c r="AO6" i="10" s="1"/>
  <c r="AO13" i="10" s="1"/>
  <c r="AO7" i="10" s="1"/>
  <c r="AO11" i="10" s="1"/>
  <c r="BB70" i="1"/>
  <c r="BB150" i="1" s="1"/>
  <c r="BD49" i="7"/>
  <c r="AZ49" i="2"/>
  <c r="BD54" i="7"/>
  <c r="AU81" i="1"/>
  <c r="AK78" i="7"/>
  <c r="AN77" i="6"/>
  <c r="AV262" i="5"/>
  <c r="AV265" i="5"/>
  <c r="AV268" i="5"/>
  <c r="AV271" i="5"/>
  <c r="AV261" i="5"/>
  <c r="AV269" i="5"/>
  <c r="AV270" i="5"/>
  <c r="AV260" i="5"/>
  <c r="AV264" i="5"/>
  <c r="AV266" i="5"/>
  <c r="AV267" i="5"/>
  <c r="AV263" i="5"/>
  <c r="BB45" i="7"/>
  <c r="AX58" i="6"/>
  <c r="AV81" i="1"/>
  <c r="AV70" i="5"/>
  <c r="AY64" i="6"/>
  <c r="BA60" i="9"/>
  <c r="BC55" i="11"/>
  <c r="BE55" i="11" s="1"/>
  <c r="BG46" i="6"/>
  <c r="BH46" i="6" s="1"/>
  <c r="BE164" i="9"/>
  <c r="AI85" i="7"/>
  <c r="BF239" i="6"/>
  <c r="AI79" i="7"/>
  <c r="AL78" i="7"/>
  <c r="AX69" i="2"/>
  <c r="BA51" i="2"/>
  <c r="BB74" i="1"/>
  <c r="BB154" i="1" s="1"/>
  <c r="BB47" i="2"/>
  <c r="BC47" i="2"/>
  <c r="AV21" i="4"/>
  <c r="AX242" i="6"/>
  <c r="BC50" i="7"/>
  <c r="AV28" i="4"/>
  <c r="AX76" i="1"/>
  <c r="AX156" i="1" s="1"/>
  <c r="AX48" i="1"/>
  <c r="AX80" i="1" s="1"/>
  <c r="AX160" i="1" s="1"/>
  <c r="AS75" i="5"/>
  <c r="AT155" i="5"/>
  <c r="AS160" i="5"/>
  <c r="AS80" i="5" s="1"/>
  <c r="AV31" i="4"/>
  <c r="AT320" i="6"/>
  <c r="AT336" i="6" s="1"/>
  <c r="AT24" i="6"/>
  <c r="AT27" i="6"/>
  <c r="AT30" i="6"/>
  <c r="AT32" i="6"/>
  <c r="AT26" i="6"/>
  <c r="AT25" i="6"/>
  <c r="AT21" i="6"/>
  <c r="AT4" i="6"/>
  <c r="AT22" i="6"/>
  <c r="AT31" i="6"/>
  <c r="AT28" i="6"/>
  <c r="AT23" i="6"/>
  <c r="AT29" i="6"/>
  <c r="AZ59" i="11"/>
  <c r="BB59" i="11" s="1"/>
  <c r="BA59" i="11"/>
  <c r="AK159" i="7"/>
  <c r="AT223" i="11"/>
  <c r="AT32" i="11" s="1"/>
  <c r="AT33" i="11" s="1"/>
  <c r="AT4" i="11" s="1"/>
  <c r="AZ45" i="1"/>
  <c r="AY78" i="5"/>
  <c r="AZ44" i="10"/>
  <c r="BD55" i="6"/>
  <c r="BB62" i="2"/>
  <c r="AS320" i="1"/>
  <c r="AS223" i="1"/>
  <c r="AS220" i="1"/>
  <c r="AS214" i="1"/>
  <c r="AS221" i="1"/>
  <c r="AS222" i="1"/>
  <c r="AS218" i="1"/>
  <c r="AS217" i="1"/>
  <c r="AS213" i="1"/>
  <c r="AS219" i="1"/>
  <c r="AS216" i="1"/>
  <c r="AS212" i="1"/>
  <c r="AS215" i="1"/>
  <c r="AT224" i="1"/>
  <c r="AR74" i="6"/>
  <c r="AJ15" i="11"/>
  <c r="AJ163" i="7"/>
  <c r="AK163" i="7" s="1"/>
  <c r="AQ155" i="11"/>
  <c r="AJ157" i="7"/>
  <c r="BD37" i="1"/>
  <c r="AY58" i="6"/>
  <c r="AQ170" i="9"/>
  <c r="AQ171" i="9" s="1"/>
  <c r="AQ172" i="9" s="1"/>
  <c r="AQ173" i="9" s="1"/>
  <c r="AQ174" i="9" s="1"/>
  <c r="AQ175" i="9" s="1"/>
  <c r="AQ176" i="9" s="1"/>
  <c r="AQ177" i="9" s="1"/>
  <c r="AQ178" i="9" s="1"/>
  <c r="AQ179" i="9" s="1"/>
  <c r="AQ180" i="9" s="1"/>
  <c r="AQ181" i="9" s="1"/>
  <c r="AP14" i="9"/>
  <c r="AQ3" i="9" s="1"/>
  <c r="AQ6" i="9" s="1"/>
  <c r="AV161" i="1"/>
  <c r="BA166" i="6"/>
  <c r="BA70" i="6" s="1"/>
  <c r="AU255" i="4"/>
  <c r="AU20" i="4"/>
  <c r="AU32" i="4" s="1"/>
  <c r="AU4" i="4" s="1"/>
  <c r="AU6" i="4" s="1"/>
  <c r="AU13" i="4" s="1"/>
  <c r="BC153" i="5"/>
  <c r="AM72" i="4"/>
  <c r="AN152" i="4"/>
  <c r="AN72" i="4" s="1"/>
  <c r="BA53" i="2"/>
  <c r="AQ165" i="6"/>
  <c r="AZ72" i="5"/>
  <c r="BG68" i="2"/>
  <c r="BH68" i="2" s="1"/>
  <c r="AY64" i="10"/>
  <c r="BC49" i="7"/>
  <c r="BF49" i="7" s="1"/>
  <c r="AZ79" i="9"/>
  <c r="BA159" i="9"/>
  <c r="BG57" i="10"/>
  <c r="BH57" i="10" s="1"/>
  <c r="AU33" i="11"/>
  <c r="AU4" i="11" s="1"/>
  <c r="BE151" i="5"/>
  <c r="BA58" i="10"/>
  <c r="BB58" i="10" s="1"/>
  <c r="AZ45" i="2"/>
  <c r="AL82" i="7"/>
  <c r="AM162" i="7"/>
  <c r="AX65" i="9"/>
  <c r="AY65" i="9" s="1"/>
  <c r="BE41" i="4"/>
  <c r="BB149" i="5"/>
  <c r="BD44" i="7"/>
  <c r="AM77" i="6"/>
  <c r="AM81" i="6" s="1"/>
  <c r="AP173" i="6"/>
  <c r="AT15" i="4"/>
  <c r="AT7" i="4"/>
  <c r="AT11" i="4" s="1"/>
  <c r="AQ70" i="11"/>
  <c r="AS150" i="11"/>
  <c r="AS70" i="11" s="1"/>
  <c r="AZ75" i="9"/>
  <c r="BC155" i="9"/>
  <c r="BC58" i="2"/>
  <c r="AK13" i="11"/>
  <c r="AK7" i="11" s="1"/>
  <c r="AK11" i="11" s="1"/>
  <c r="AV64" i="11"/>
  <c r="BH61" i="10"/>
  <c r="BA58" i="6"/>
  <c r="BD64" i="2"/>
  <c r="BF64" i="2" s="1"/>
  <c r="AQ152" i="11"/>
  <c r="AQ74" i="6"/>
  <c r="BA157" i="9"/>
  <c r="BF38" i="4"/>
  <c r="BG38" i="4" s="1"/>
  <c r="BH38" i="4" s="1"/>
  <c r="AX42" i="10"/>
  <c r="BD73" i="1"/>
  <c r="BD153" i="1" s="1"/>
  <c r="BE41" i="1"/>
  <c r="BE73" i="1" s="1"/>
  <c r="BE153" i="1" s="1"/>
  <c r="BF41" i="1"/>
  <c r="BE48" i="2"/>
  <c r="BA63" i="9"/>
  <c r="BB63" i="9" s="1"/>
  <c r="AO75" i="6"/>
  <c r="AK9" i="3"/>
  <c r="AK8" i="3" s="1"/>
  <c r="AK8" i="2"/>
  <c r="BB153" i="5"/>
  <c r="BF51" i="7"/>
  <c r="BE51" i="7"/>
  <c r="AL176" i="2"/>
  <c r="AL9" i="2" s="1"/>
  <c r="AL173" i="2"/>
  <c r="AL170" i="2"/>
  <c r="AL167" i="2"/>
  <c r="AL4" i="3"/>
  <c r="AL177" i="2"/>
  <c r="AL174" i="2"/>
  <c r="AL171" i="2"/>
  <c r="AL175" i="2"/>
  <c r="AL172" i="2"/>
  <c r="AL169" i="2"/>
  <c r="AL178" i="2"/>
  <c r="AL14" i="2" s="1"/>
  <c r="AM4" i="2"/>
  <c r="AL168" i="2"/>
  <c r="AL38" i="2"/>
  <c r="BG47" i="5"/>
  <c r="AW48" i="5"/>
  <c r="AY41" i="5"/>
  <c r="AZ41" i="5" s="1"/>
  <c r="AY72" i="5"/>
  <c r="BA152" i="5"/>
  <c r="AY45" i="4"/>
  <c r="BA163" i="9"/>
  <c r="AX83" i="9"/>
  <c r="AY163" i="9"/>
  <c r="BC71" i="5"/>
  <c r="AR174" i="6"/>
  <c r="AY50" i="2"/>
  <c r="BC73" i="1"/>
  <c r="BC153" i="1" s="1"/>
  <c r="AY42" i="6"/>
  <c r="AJ151" i="2"/>
  <c r="AT77" i="5"/>
  <c r="AR159" i="10"/>
  <c r="AR79" i="10" s="1"/>
  <c r="AR151" i="10"/>
  <c r="AR71" i="10" s="1"/>
  <c r="AS161" i="10"/>
  <c r="AR149" i="10"/>
  <c r="AR69" i="10" s="1"/>
  <c r="AR150" i="10"/>
  <c r="AR70" i="10" s="1"/>
  <c r="AR158" i="10"/>
  <c r="AR78" i="10" s="1"/>
  <c r="AR154" i="10"/>
  <c r="AR74" i="10" s="1"/>
  <c r="AR156" i="10"/>
  <c r="AR76" i="10" s="1"/>
  <c r="AR152" i="10"/>
  <c r="AR72" i="10" s="1"/>
  <c r="AR157" i="10"/>
  <c r="AR77" i="10" s="1"/>
  <c r="AR153" i="10"/>
  <c r="AR73" i="10" s="1"/>
  <c r="AR155" i="10"/>
  <c r="AR75" i="10" s="1"/>
  <c r="BG53" i="10"/>
  <c r="BH53" i="10" s="1"/>
  <c r="AW150" i="5"/>
  <c r="BB72" i="1"/>
  <c r="BB152" i="1" s="1"/>
  <c r="BA37" i="6"/>
  <c r="BD42" i="11"/>
  <c r="AQ166" i="6"/>
  <c r="BB78" i="1"/>
  <c r="BB158" i="1" s="1"/>
  <c r="BD46" i="1"/>
  <c r="BD78" i="1" s="1"/>
  <c r="BD158" i="1" s="1"/>
  <c r="AZ58" i="6"/>
  <c r="AN79" i="6"/>
  <c r="AK35" i="2"/>
  <c r="AK28" i="2"/>
  <c r="AK36" i="2"/>
  <c r="AK31" i="2"/>
  <c r="AK30" i="2"/>
  <c r="AK29" i="2"/>
  <c r="AK34" i="2"/>
  <c r="AK27" i="2"/>
  <c r="AK37" i="2"/>
  <c r="AK32" i="2"/>
  <c r="AK33" i="2"/>
  <c r="AK26" i="2"/>
  <c r="BE59" i="10"/>
  <c r="BF59" i="10" s="1"/>
  <c r="AZ75" i="1"/>
  <c r="AZ155" i="1" s="1"/>
  <c r="AW46" i="10"/>
  <c r="AH166" i="7"/>
  <c r="AN13" i="10"/>
  <c r="AN7" i="10" s="1"/>
  <c r="AN11" i="10" s="1"/>
  <c r="BF36" i="4"/>
  <c r="AZ77" i="9"/>
  <c r="AV271" i="4"/>
  <c r="BC45" i="7"/>
  <c r="AZ38" i="6"/>
  <c r="BA43" i="1"/>
  <c r="BC54" i="1"/>
  <c r="AZ163" i="9"/>
  <c r="BD52" i="7"/>
  <c r="BA174" i="6"/>
  <c r="BA78" i="6" s="1"/>
  <c r="AS77" i="5"/>
  <c r="BA175" i="6"/>
  <c r="BA79" i="6" s="1"/>
  <c r="AR175" i="6"/>
  <c r="AM79" i="6"/>
  <c r="AY44" i="1"/>
  <c r="AZ162" i="9"/>
  <c r="BB55" i="1"/>
  <c r="AY60" i="11"/>
  <c r="BA39" i="5"/>
  <c r="BB39" i="5" s="1"/>
  <c r="AW68" i="7"/>
  <c r="BB60" i="1"/>
  <c r="BC60" i="1" s="1"/>
  <c r="BB75" i="9"/>
  <c r="BC47" i="7"/>
  <c r="AJ80" i="7"/>
  <c r="BE48" i="7"/>
  <c r="AQ158" i="4"/>
  <c r="AQ78" i="4" s="1"/>
  <c r="AQ153" i="4"/>
  <c r="AQ73" i="4" s="1"/>
  <c r="AQ154" i="4"/>
  <c r="AQ74" i="4" s="1"/>
  <c r="AQ148" i="4"/>
  <c r="AQ68" i="4" s="1"/>
  <c r="AW149" i="1"/>
  <c r="AW161" i="1" s="1"/>
  <c r="AW81" i="1"/>
  <c r="AJ11" i="2"/>
  <c r="AK213" i="6"/>
  <c r="AK214" i="6" s="1"/>
  <c r="AK215" i="6" s="1"/>
  <c r="AK216" i="6" s="1"/>
  <c r="AK217" i="6" s="1"/>
  <c r="AK218" i="6" s="1"/>
  <c r="AK219" i="6" s="1"/>
  <c r="AK220" i="6" s="1"/>
  <c r="AK221" i="6" s="1"/>
  <c r="AK222" i="6" s="1"/>
  <c r="AK223" i="6" s="1"/>
  <c r="AK224" i="6" s="1"/>
  <c r="AJ14" i="6"/>
  <c r="AZ171" i="6"/>
  <c r="AZ75" i="6" s="1"/>
  <c r="BA75" i="9"/>
  <c r="BD155" i="9"/>
  <c r="BE42" i="11"/>
  <c r="BD42" i="1"/>
  <c r="BD74" i="1" s="1"/>
  <c r="BD154" i="1" s="1"/>
  <c r="AP71" i="11"/>
  <c r="AQ151" i="11"/>
  <c r="AQ71" i="11" s="1"/>
  <c r="BE43" i="11"/>
  <c r="BG43" i="11" s="1"/>
  <c r="BH43" i="11" s="1"/>
  <c r="BA43" i="10"/>
  <c r="BB63" i="7"/>
  <c r="BC63" i="7" s="1"/>
  <c r="BD62" i="10"/>
  <c r="BE62" i="10" s="1"/>
  <c r="AI155" i="7"/>
  <c r="AR160" i="4"/>
  <c r="AR80" i="4"/>
  <c r="BG59" i="9"/>
  <c r="BH59" i="9" s="1"/>
  <c r="AL159" i="4"/>
  <c r="AL79" i="4" s="1"/>
  <c r="AL207" i="4" s="1"/>
  <c r="AM196" i="4" s="1"/>
  <c r="AM197" i="4" s="1"/>
  <c r="AM198" i="4" s="1"/>
  <c r="BE49" i="7"/>
  <c r="BG49" i="7" s="1"/>
  <c r="AY271" i="11"/>
  <c r="AY260" i="11"/>
  <c r="AY267" i="11"/>
  <c r="AY263" i="11"/>
  <c r="AY270" i="11"/>
  <c r="AY261" i="11"/>
  <c r="AY264" i="11"/>
  <c r="AY266" i="11"/>
  <c r="AY262" i="11"/>
  <c r="AY268" i="11"/>
  <c r="AY269" i="11"/>
  <c r="AY265" i="11"/>
  <c r="AZ272" i="11"/>
  <c r="AX319" i="4"/>
  <c r="AY327" i="4"/>
  <c r="BD44" i="2"/>
  <c r="BC42" i="1"/>
  <c r="AV52" i="2"/>
  <c r="AW52" i="2"/>
  <c r="BE60" i="6"/>
  <c r="BD66" i="7"/>
  <c r="BB66" i="7"/>
  <c r="AZ174" i="6"/>
  <c r="AZ78" i="6" s="1"/>
  <c r="AV161" i="11"/>
  <c r="AU156" i="11"/>
  <c r="AU76" i="11" s="1"/>
  <c r="AU159" i="11"/>
  <c r="AU79" i="11" s="1"/>
  <c r="BB43" i="7"/>
  <c r="AN150" i="4"/>
  <c r="AN70" i="4" s="1"/>
  <c r="AU157" i="5"/>
  <c r="BH44" i="6"/>
  <c r="AY40" i="6"/>
  <c r="AP69" i="6"/>
  <c r="AV214" i="11"/>
  <c r="AV23" i="11" s="1"/>
  <c r="AV218" i="11"/>
  <c r="AV27" i="11" s="1"/>
  <c r="AV222" i="11"/>
  <c r="AV31" i="11" s="1"/>
  <c r="AV213" i="11"/>
  <c r="AV22" i="11" s="1"/>
  <c r="AV217" i="11"/>
  <c r="AV26" i="11" s="1"/>
  <c r="AV220" i="11"/>
  <c r="AV29" i="11" s="1"/>
  <c r="AV216" i="11"/>
  <c r="AV25" i="11" s="1"/>
  <c r="AV212" i="11"/>
  <c r="AV21" i="11" s="1"/>
  <c r="AV215" i="11"/>
  <c r="AV24" i="11" s="1"/>
  <c r="AV221" i="11"/>
  <c r="AV30" i="11" s="1"/>
  <c r="AV219" i="11"/>
  <c r="AV28" i="11" s="1"/>
  <c r="AW224" i="11"/>
  <c r="BD62" i="1"/>
  <c r="AY45" i="5"/>
  <c r="AV160" i="9"/>
  <c r="AZ63" i="9"/>
  <c r="BC39" i="4"/>
  <c r="AJ165" i="7"/>
  <c r="AK165" i="7" s="1"/>
  <c r="BB174" i="6"/>
  <c r="BB78" i="6" s="1"/>
  <c r="BE61" i="11"/>
  <c r="BD67" i="2"/>
  <c r="AV47" i="4"/>
  <c r="AW42" i="4"/>
  <c r="AZ53" i="11"/>
  <c r="BA53" i="11" s="1"/>
  <c r="BE36" i="4"/>
  <c r="BE40" i="10"/>
  <c r="BH40" i="10" s="1"/>
  <c r="BF40" i="10"/>
  <c r="AW69" i="2"/>
  <c r="AZ59" i="2"/>
  <c r="AO73" i="11"/>
  <c r="AS153" i="11"/>
  <c r="AS73" i="11" s="1"/>
  <c r="AW262" i="4"/>
  <c r="AW260" i="4"/>
  <c r="AW265" i="4"/>
  <c r="AW263" i="4"/>
  <c r="AW268" i="4"/>
  <c r="AW266" i="4"/>
  <c r="AW267" i="4"/>
  <c r="AW264" i="4"/>
  <c r="AW269" i="4"/>
  <c r="AW259" i="4"/>
  <c r="AW261" i="4"/>
  <c r="AW270" i="4"/>
  <c r="BE47" i="6"/>
  <c r="AN71" i="6"/>
  <c r="AY161" i="9"/>
  <c r="BG40" i="10"/>
  <c r="AW62" i="6"/>
  <c r="AK15" i="11"/>
  <c r="AL3" i="11"/>
  <c r="AL6" i="11" s="1"/>
  <c r="AL13" i="11" s="1"/>
  <c r="AL7" i="11" s="1"/>
  <c r="AL11" i="11" s="1"/>
  <c r="BD156" i="9"/>
  <c r="BE156" i="9" s="1"/>
  <c r="BC66" i="7"/>
  <c r="AQ175" i="6"/>
  <c r="BF43" i="11"/>
  <c r="AP168" i="6"/>
  <c r="AK3" i="3"/>
  <c r="AK6" i="3" s="1"/>
  <c r="AK13" i="3" s="1"/>
  <c r="AK7" i="3" s="1"/>
  <c r="AK11" i="3" s="1"/>
  <c r="AK6" i="2"/>
  <c r="AK13" i="2" s="1"/>
  <c r="AK7" i="2" s="1"/>
  <c r="AK11" i="2" s="1"/>
  <c r="AV76" i="5"/>
  <c r="BA39" i="11"/>
  <c r="BD84" i="9"/>
  <c r="BA70" i="1"/>
  <c r="BA150" i="1" s="1"/>
  <c r="AK14" i="3"/>
  <c r="AL3" i="2"/>
  <c r="BE39" i="6"/>
  <c r="BG39" i="6" s="1"/>
  <c r="BB46" i="5"/>
  <c r="BA171" i="6"/>
  <c r="BA75" i="6" s="1"/>
  <c r="AR171" i="6"/>
  <c r="AM75" i="6"/>
  <c r="BC46" i="11"/>
  <c r="AN169" i="6"/>
  <c r="AR153" i="11"/>
  <c r="AR73" i="11" s="1"/>
  <c r="BE44" i="2"/>
  <c r="BF47" i="6"/>
  <c r="BG47" i="6" s="1"/>
  <c r="AX64" i="10"/>
  <c r="BE66" i="2"/>
  <c r="BC59" i="7"/>
  <c r="AM158" i="7"/>
  <c r="AM197" i="11"/>
  <c r="AM198" i="11" s="1"/>
  <c r="AM199" i="11" s="1"/>
  <c r="AM200" i="11" s="1"/>
  <c r="AM201" i="11" s="1"/>
  <c r="AM202" i="11" s="1"/>
  <c r="AM203" i="11" s="1"/>
  <c r="AM204" i="11" s="1"/>
  <c r="AM205" i="11" s="1"/>
  <c r="AM206" i="11" s="1"/>
  <c r="AM207" i="11" s="1"/>
  <c r="AM208" i="11" s="1"/>
  <c r="AL14" i="11"/>
  <c r="AK34" i="7"/>
  <c r="AK35" i="7"/>
  <c r="AK36" i="7"/>
  <c r="AK32" i="7"/>
  <c r="AK38" i="7"/>
  <c r="AK29" i="7"/>
  <c r="AK31" i="7"/>
  <c r="AK27" i="7"/>
  <c r="AK28" i="7"/>
  <c r="AK37" i="7"/>
  <c r="AK30" i="7"/>
  <c r="AK33" i="7"/>
  <c r="AI82" i="2"/>
  <c r="AJ159" i="2"/>
  <c r="AK159" i="2"/>
  <c r="AZ158" i="9"/>
  <c r="BA45" i="2"/>
  <c r="AZ175" i="6"/>
  <c r="AZ79" i="6" s="1"/>
  <c r="AZ70" i="1"/>
  <c r="AZ150" i="1" s="1"/>
  <c r="AX46" i="10"/>
  <c r="AY46" i="10" s="1"/>
  <c r="BD53" i="7"/>
  <c r="AZ53" i="1"/>
  <c r="BD67" i="9"/>
  <c r="AX156" i="5"/>
  <c r="AY156" i="5" s="1"/>
  <c r="AK83" i="7" l="1"/>
  <c r="BD63" i="7"/>
  <c r="BH63" i="7" s="1"/>
  <c r="BF63" i="7"/>
  <c r="BG63" i="7" s="1"/>
  <c r="BE63" i="7"/>
  <c r="BD60" i="1"/>
  <c r="BE60" i="1"/>
  <c r="BC159" i="9"/>
  <c r="BE45" i="7"/>
  <c r="BG45" i="7" s="1"/>
  <c r="BH59" i="10"/>
  <c r="BG59" i="10"/>
  <c r="BE72" i="1"/>
  <c r="BE152" i="1" s="1"/>
  <c r="AT78" i="6"/>
  <c r="BD174" i="6"/>
  <c r="BD78" i="6" s="1"/>
  <c r="AU174" i="6"/>
  <c r="AU78" i="6" s="1"/>
  <c r="BC42" i="2"/>
  <c r="BB78" i="5"/>
  <c r="BC44" i="11"/>
  <c r="BD39" i="5"/>
  <c r="BC39" i="5"/>
  <c r="BG61" i="11"/>
  <c r="BH61" i="11" s="1"/>
  <c r="AY76" i="5"/>
  <c r="BH54" i="7"/>
  <c r="BB64" i="10"/>
  <c r="BC58" i="10"/>
  <c r="AU149" i="11"/>
  <c r="BE76" i="9"/>
  <c r="AK85" i="7"/>
  <c r="AL165" i="7"/>
  <c r="BE46" i="2"/>
  <c r="BF46" i="2" s="1"/>
  <c r="AZ65" i="9"/>
  <c r="BB65" i="9" s="1"/>
  <c r="AY69" i="9"/>
  <c r="BG48" i="7"/>
  <c r="BD43" i="7"/>
  <c r="BE43" i="7" s="1"/>
  <c r="BG56" i="10"/>
  <c r="BH56" i="10" s="1"/>
  <c r="BG66" i="2"/>
  <c r="BH66" i="2" s="1"/>
  <c r="BH47" i="10"/>
  <c r="BG57" i="1"/>
  <c r="BH57" i="1" s="1"/>
  <c r="BH48" i="2"/>
  <c r="AS159" i="10"/>
  <c r="AS79" i="10" s="1"/>
  <c r="AS151" i="10"/>
  <c r="AS71" i="10" s="1"/>
  <c r="AS157" i="10"/>
  <c r="AS77" i="10" s="1"/>
  <c r="AT161" i="10"/>
  <c r="AS158" i="10"/>
  <c r="AS78" i="10" s="1"/>
  <c r="AS155" i="10"/>
  <c r="AS75" i="10" s="1"/>
  <c r="AS154" i="10"/>
  <c r="AS74" i="10" s="1"/>
  <c r="AS150" i="10"/>
  <c r="AS70" i="10" s="1"/>
  <c r="AS156" i="10"/>
  <c r="AS76" i="10" s="1"/>
  <c r="AS152" i="10"/>
  <c r="AS72" i="10" s="1"/>
  <c r="AS153" i="10"/>
  <c r="AS73" i="10" s="1"/>
  <c r="AS149" i="10"/>
  <c r="AS69" i="10" s="1"/>
  <c r="BH40" i="4"/>
  <c r="AO71" i="6"/>
  <c r="BA79" i="1"/>
  <c r="BA159" i="1" s="1"/>
  <c r="BA43" i="2"/>
  <c r="AZ43" i="2"/>
  <c r="AZ74" i="5"/>
  <c r="BG40" i="4"/>
  <c r="AR79" i="6"/>
  <c r="AO150" i="4"/>
  <c r="AP150" i="4" s="1"/>
  <c r="AP70" i="4" s="1"/>
  <c r="AT320" i="1"/>
  <c r="AT223" i="1"/>
  <c r="AT220" i="1"/>
  <c r="AT217" i="1"/>
  <c r="AT221" i="1"/>
  <c r="AT218" i="1"/>
  <c r="AT215" i="1"/>
  <c r="AT213" i="1"/>
  <c r="AT214" i="1"/>
  <c r="AT219" i="1"/>
  <c r="AT212" i="1"/>
  <c r="AT222" i="1"/>
  <c r="AT216" i="1"/>
  <c r="AU224" i="1"/>
  <c r="AO69" i="4"/>
  <c r="BG60" i="10"/>
  <c r="AN73" i="6"/>
  <c r="AN81" i="6" s="1"/>
  <c r="AO169" i="6"/>
  <c r="BB69" i="5"/>
  <c r="AN15" i="10"/>
  <c r="AI83" i="2"/>
  <c r="AJ160" i="2"/>
  <c r="BG47" i="10"/>
  <c r="AX69" i="7"/>
  <c r="AN77" i="4"/>
  <c r="AW64" i="11"/>
  <c r="AX57" i="11"/>
  <c r="AZ168" i="6"/>
  <c r="AZ72" i="6" s="1"/>
  <c r="AM159" i="4"/>
  <c r="AM79" i="4" s="1"/>
  <c r="BE62" i="1"/>
  <c r="BF62" i="1" s="1"/>
  <c r="BG62" i="1" s="1"/>
  <c r="AT74" i="6"/>
  <c r="BF60" i="10"/>
  <c r="BA83" i="9"/>
  <c r="AX288" i="5"/>
  <c r="AX272" i="5"/>
  <c r="BG63" i="6"/>
  <c r="BH63" i="6" s="1"/>
  <c r="AP77" i="6"/>
  <c r="AZ173" i="6"/>
  <c r="AZ77" i="6" s="1"/>
  <c r="AI76" i="2"/>
  <c r="AK153" i="2"/>
  <c r="AM153" i="2" s="1"/>
  <c r="AJ153" i="2"/>
  <c r="AL153" i="2"/>
  <c r="AZ240" i="6"/>
  <c r="BA234" i="6"/>
  <c r="AZ241" i="6"/>
  <c r="BC74" i="1"/>
  <c r="BC154" i="1" s="1"/>
  <c r="BE84" i="9"/>
  <c r="BB77" i="9"/>
  <c r="BE157" i="9"/>
  <c r="AX62" i="6"/>
  <c r="BA173" i="6"/>
  <c r="BA77" i="6" s="1"/>
  <c r="AM81" i="7"/>
  <c r="AY319" i="4"/>
  <c r="AZ327" i="4"/>
  <c r="BG64" i="2"/>
  <c r="AX218" i="4"/>
  <c r="AX250" i="4" s="1"/>
  <c r="AX27" i="4" s="1"/>
  <c r="AX221" i="4"/>
  <c r="AX253" i="4" s="1"/>
  <c r="AX30" i="4" s="1"/>
  <c r="AX220" i="4"/>
  <c r="AX252" i="4" s="1"/>
  <c r="AX212" i="4"/>
  <c r="AX244" i="4" s="1"/>
  <c r="AX21" i="4" s="1"/>
  <c r="AX217" i="4"/>
  <c r="AX249" i="4" s="1"/>
  <c r="AX26" i="4" s="1"/>
  <c r="AX211" i="4"/>
  <c r="AX216" i="4"/>
  <c r="AX248" i="4" s="1"/>
  <c r="AX25" i="4" s="1"/>
  <c r="AX213" i="4"/>
  <c r="AX245" i="4" s="1"/>
  <c r="AX22" i="4" s="1"/>
  <c r="AX215" i="4"/>
  <c r="AX247" i="4" s="1"/>
  <c r="AX24" i="4" s="1"/>
  <c r="AX214" i="4"/>
  <c r="AX246" i="4" s="1"/>
  <c r="AX23" i="4" s="1"/>
  <c r="AX222" i="4"/>
  <c r="AX254" i="4" s="1"/>
  <c r="AX31" i="4" s="1"/>
  <c r="AX219" i="4"/>
  <c r="AX251" i="4" s="1"/>
  <c r="AX28" i="4" s="1"/>
  <c r="AX311" i="4"/>
  <c r="AX275" i="4" s="1"/>
  <c r="AX323" i="4" s="1"/>
  <c r="AY315" i="4"/>
  <c r="AQ161" i="7"/>
  <c r="AX262" i="4"/>
  <c r="AX267" i="4"/>
  <c r="AX260" i="4"/>
  <c r="AX265" i="4"/>
  <c r="AX270" i="4"/>
  <c r="AX268" i="4"/>
  <c r="AX261" i="4"/>
  <c r="AX264" i="4"/>
  <c r="AX269" i="4"/>
  <c r="AX259" i="4"/>
  <c r="AX271" i="4" s="1"/>
  <c r="AX266" i="4"/>
  <c r="AX263" i="4"/>
  <c r="BD43" i="6"/>
  <c r="AK3" i="6"/>
  <c r="AK6" i="6" s="1"/>
  <c r="AJ15" i="6"/>
  <c r="AL9" i="3"/>
  <c r="AL8" i="3" s="1"/>
  <c r="AL8" i="2"/>
  <c r="BG41" i="1"/>
  <c r="BG73" i="1" s="1"/>
  <c r="BG153" i="1" s="1"/>
  <c r="BF60" i="6"/>
  <c r="BG60" i="6" s="1"/>
  <c r="BH60" i="6" s="1"/>
  <c r="BF62" i="10"/>
  <c r="BG62" i="10" s="1"/>
  <c r="BH62" i="10" s="1"/>
  <c r="AZ161" i="9"/>
  <c r="AZ271" i="11"/>
  <c r="AZ260" i="11"/>
  <c r="AZ267" i="11"/>
  <c r="AZ263" i="11"/>
  <c r="AZ270" i="11"/>
  <c r="AZ266" i="11"/>
  <c r="AZ261" i="11"/>
  <c r="AZ264" i="11"/>
  <c r="AZ269" i="11"/>
  <c r="AZ262" i="11"/>
  <c r="AZ268" i="11"/>
  <c r="AZ265" i="11"/>
  <c r="BA272" i="11"/>
  <c r="AK14" i="6"/>
  <c r="AL213" i="6"/>
  <c r="AL214" i="6" s="1"/>
  <c r="AL215" i="6" s="1"/>
  <c r="AL216" i="6" s="1"/>
  <c r="AL217" i="6" s="1"/>
  <c r="AL218" i="6" s="1"/>
  <c r="AL219" i="6" s="1"/>
  <c r="AL220" i="6" s="1"/>
  <c r="AL221" i="6" s="1"/>
  <c r="AL222" i="6" s="1"/>
  <c r="AL223" i="6" s="1"/>
  <c r="AL224" i="6" s="1"/>
  <c r="BH47" i="7"/>
  <c r="BE67" i="9"/>
  <c r="BF67" i="9" s="1"/>
  <c r="BG51" i="7"/>
  <c r="BH51" i="7"/>
  <c r="AU15" i="4"/>
  <c r="AU7" i="4"/>
  <c r="AU11" i="4" s="1"/>
  <c r="AY39" i="10"/>
  <c r="AI81" i="2"/>
  <c r="AJ158" i="2"/>
  <c r="AR151" i="11"/>
  <c r="AZ46" i="7"/>
  <c r="AP161" i="7"/>
  <c r="AO157" i="4"/>
  <c r="AO77" i="4" s="1"/>
  <c r="AY68" i="7"/>
  <c r="AN69" i="4"/>
  <c r="AN159" i="4"/>
  <c r="AN79" i="4" s="1"/>
  <c r="AP149" i="4"/>
  <c r="AW23" i="4"/>
  <c r="AN176" i="6"/>
  <c r="AN80" i="6" s="1"/>
  <c r="BF41" i="4"/>
  <c r="BG41" i="4" s="1"/>
  <c r="BH41" i="4" s="1"/>
  <c r="AJ77" i="7"/>
  <c r="AK157" i="7"/>
  <c r="AM71" i="4"/>
  <c r="AM199" i="4" s="1"/>
  <c r="AM200" i="4" s="1"/>
  <c r="AM201" i="4" s="1"/>
  <c r="AM202" i="4" s="1"/>
  <c r="AM203" i="4" s="1"/>
  <c r="AM204" i="4" s="1"/>
  <c r="AM205" i="4" s="1"/>
  <c r="AM206" i="4" s="1"/>
  <c r="AM207" i="4" s="1"/>
  <c r="AN196" i="4" s="1"/>
  <c r="AN197" i="4" s="1"/>
  <c r="AN198" i="4" s="1"/>
  <c r="AN199" i="4" s="1"/>
  <c r="AN200" i="4" s="1"/>
  <c r="AN201" i="4" s="1"/>
  <c r="AN202" i="4" s="1"/>
  <c r="AN203" i="4" s="1"/>
  <c r="AN204" i="4" s="1"/>
  <c r="AN205" i="4" s="1"/>
  <c r="AN206" i="4" s="1"/>
  <c r="AN207" i="4" s="1"/>
  <c r="AO196" i="4" s="1"/>
  <c r="AO197" i="4" s="1"/>
  <c r="AT160" i="4"/>
  <c r="AT80" i="4"/>
  <c r="AR160" i="10"/>
  <c r="AR80" i="10" s="1"/>
  <c r="AQ72" i="11"/>
  <c r="AR152" i="11"/>
  <c r="AR72" i="11" s="1"/>
  <c r="BC37" i="10"/>
  <c r="AZ79" i="1"/>
  <c r="AZ159" i="1" s="1"/>
  <c r="AM79" i="7"/>
  <c r="AL79" i="7"/>
  <c r="AO155" i="4"/>
  <c r="BD46" i="11"/>
  <c r="BE46" i="11" s="1"/>
  <c r="BD60" i="10"/>
  <c r="BH47" i="6"/>
  <c r="BE60" i="10"/>
  <c r="BH60" i="10" s="1"/>
  <c r="AR158" i="4"/>
  <c r="AR78" i="4" s="1"/>
  <c r="AR153" i="4"/>
  <c r="AR73" i="4" s="1"/>
  <c r="AR148" i="4"/>
  <c r="AR68" i="4" s="1"/>
  <c r="AR154" i="4"/>
  <c r="AR74" i="4" s="1"/>
  <c r="AW70" i="5"/>
  <c r="AJ74" i="2"/>
  <c r="BA41" i="5"/>
  <c r="AL163" i="7"/>
  <c r="BF55" i="11"/>
  <c r="BG55" i="11" s="1"/>
  <c r="AK79" i="7"/>
  <c r="BA64" i="6"/>
  <c r="AZ64" i="6"/>
  <c r="AI77" i="2"/>
  <c r="AI86" i="2" s="1"/>
  <c r="AJ154" i="2"/>
  <c r="AS74" i="11"/>
  <c r="AT154" i="11"/>
  <c r="AO151" i="4"/>
  <c r="AO71" i="4" s="1"/>
  <c r="AJ75" i="2"/>
  <c r="AK152" i="2"/>
  <c r="BE54" i="1"/>
  <c r="BF54" i="1" s="1"/>
  <c r="BA59" i="2"/>
  <c r="AW31" i="4"/>
  <c r="BC63" i="9"/>
  <c r="AO81" i="7"/>
  <c r="BB62" i="11"/>
  <c r="AN81" i="7"/>
  <c r="AZ69" i="2"/>
  <c r="BF48" i="7"/>
  <c r="AS78" i="6"/>
  <c r="BH48" i="7"/>
  <c r="BH49" i="7"/>
  <c r="AX301" i="10"/>
  <c r="AX296" i="10"/>
  <c r="AX300" i="10"/>
  <c r="AX303" i="10"/>
  <c r="AX297" i="10"/>
  <c r="AX295" i="10"/>
  <c r="AX294" i="10"/>
  <c r="AX298" i="10"/>
  <c r="AX292" i="10"/>
  <c r="AX293" i="10"/>
  <c r="AX299" i="10"/>
  <c r="AX302" i="10"/>
  <c r="AI15" i="6"/>
  <c r="AT153" i="11"/>
  <c r="AT73" i="11" s="1"/>
  <c r="BG47" i="7"/>
  <c r="AJ76" i="7"/>
  <c r="AL156" i="7"/>
  <c r="AM156" i="7" s="1"/>
  <c r="AW161" i="11"/>
  <c r="AV156" i="11"/>
  <c r="AV76" i="11" s="1"/>
  <c r="AV150" i="11"/>
  <c r="AV70" i="11" s="1"/>
  <c r="AV159" i="11"/>
  <c r="AV79" i="11" s="1"/>
  <c r="AK156" i="7"/>
  <c r="AQ173" i="6"/>
  <c r="AR173" i="6" s="1"/>
  <c r="AQ168" i="6"/>
  <c r="BC67" i="7"/>
  <c r="BE66" i="7"/>
  <c r="AP169" i="6"/>
  <c r="AS175" i="6"/>
  <c r="BF155" i="9"/>
  <c r="BF75" i="9" s="1"/>
  <c r="BC75" i="9"/>
  <c r="AM82" i="7"/>
  <c r="AN162" i="7"/>
  <c r="AT75" i="5"/>
  <c r="AT160" i="5"/>
  <c r="AT80" i="5" s="1"/>
  <c r="BF61" i="11"/>
  <c r="AU155" i="5"/>
  <c r="BF54" i="7"/>
  <c r="AY304" i="5"/>
  <c r="AY320" i="5" s="1"/>
  <c r="AY215" i="5"/>
  <c r="AY218" i="5"/>
  <c r="AY256" i="5"/>
  <c r="AY221" i="5"/>
  <c r="AY222" i="5"/>
  <c r="AY212" i="5"/>
  <c r="AY223" i="5" s="1"/>
  <c r="AY220" i="5"/>
  <c r="AY216" i="5"/>
  <c r="AY213" i="5"/>
  <c r="AY217" i="5"/>
  <c r="AY219" i="5"/>
  <c r="AY214" i="5"/>
  <c r="AW262" i="5"/>
  <c r="AW265" i="5"/>
  <c r="AW268" i="5"/>
  <c r="AW271" i="5"/>
  <c r="AW261" i="5"/>
  <c r="AW264" i="5"/>
  <c r="AW269" i="5"/>
  <c r="AW266" i="5"/>
  <c r="AW267" i="5"/>
  <c r="AW260" i="5"/>
  <c r="AW270" i="5"/>
  <c r="AW263" i="5"/>
  <c r="BB42" i="2"/>
  <c r="AW243" i="4"/>
  <c r="AW223" i="4"/>
  <c r="BE46" i="1"/>
  <c r="AQ69" i="6"/>
  <c r="AX52" i="2"/>
  <c r="BA79" i="9"/>
  <c r="BB159" i="9"/>
  <c r="AW80" i="9"/>
  <c r="AW165" i="9"/>
  <c r="AW85" i="9" s="1"/>
  <c r="BA72" i="5"/>
  <c r="BB152" i="5"/>
  <c r="BC152" i="5" s="1"/>
  <c r="AI79" i="2"/>
  <c r="AJ156" i="2"/>
  <c r="AK156" i="2" s="1"/>
  <c r="AZ42" i="6"/>
  <c r="BA42" i="6"/>
  <c r="AX160" i="9"/>
  <c r="AZ46" i="10"/>
  <c r="BC59" i="11"/>
  <c r="AX39" i="10"/>
  <c r="AS165" i="6"/>
  <c r="AS81" i="5"/>
  <c r="AV255" i="4"/>
  <c r="AV20" i="4"/>
  <c r="AV32" i="4" s="1"/>
  <c r="AV4" i="4" s="1"/>
  <c r="AV6" i="4" s="1"/>
  <c r="AV13" i="4" s="1"/>
  <c r="AL38" i="7"/>
  <c r="AL32" i="7"/>
  <c r="AL29" i="7"/>
  <c r="AL33" i="7"/>
  <c r="AL35" i="7"/>
  <c r="AL30" i="7"/>
  <c r="AL31" i="7"/>
  <c r="AL27" i="7"/>
  <c r="AL28" i="7"/>
  <c r="AL34" i="7"/>
  <c r="AL37" i="7"/>
  <c r="AL36" i="7"/>
  <c r="BB63" i="10"/>
  <c r="AW272" i="6"/>
  <c r="AX256" i="6"/>
  <c r="BA44" i="4"/>
  <c r="BD38" i="5"/>
  <c r="AW21" i="4"/>
  <c r="BE53" i="7"/>
  <c r="AR69" i="11"/>
  <c r="AV223" i="11"/>
  <c r="AV32" i="11" s="1"/>
  <c r="AV33" i="11" s="1"/>
  <c r="AV4" i="11" s="1"/>
  <c r="BD55" i="1"/>
  <c r="BC55" i="1"/>
  <c r="BE55" i="1" s="1"/>
  <c r="AS149" i="11"/>
  <c r="AV149" i="11" s="1"/>
  <c r="AZ64" i="1"/>
  <c r="AZ69" i="1"/>
  <c r="AU77" i="5"/>
  <c r="AV157" i="5"/>
  <c r="AY149" i="1"/>
  <c r="AO81" i="11"/>
  <c r="BB43" i="2"/>
  <c r="BB39" i="11"/>
  <c r="BA154" i="5"/>
  <c r="BF56" i="1"/>
  <c r="BF72" i="1" s="1"/>
  <c r="BF152" i="1" s="1"/>
  <c r="BE44" i="7"/>
  <c r="BF44" i="7" s="1"/>
  <c r="BG44" i="7" s="1"/>
  <c r="BB60" i="9"/>
  <c r="AQ13" i="9"/>
  <c r="AQ7" i="9" s="1"/>
  <c r="AQ11" i="9" s="1"/>
  <c r="AM4" i="8"/>
  <c r="AM39" i="7"/>
  <c r="AN4" i="7"/>
  <c r="AM184" i="2"/>
  <c r="AM192" i="2" s="1"/>
  <c r="AM193" i="2" s="1"/>
  <c r="AM185" i="2" s="1"/>
  <c r="BA61" i="6"/>
  <c r="AW48" i="11"/>
  <c r="BA165" i="6"/>
  <c r="AY74" i="9"/>
  <c r="AZ154" i="9"/>
  <c r="AV304" i="6"/>
  <c r="AV288" i="6"/>
  <c r="AV33" i="6"/>
  <c r="AK151" i="2"/>
  <c r="BF45" i="7"/>
  <c r="BB60" i="2"/>
  <c r="AW29" i="4"/>
  <c r="AP79" i="6"/>
  <c r="AZ82" i="9"/>
  <c r="BC162" i="9"/>
  <c r="AO176" i="6"/>
  <c r="AO80" i="6" s="1"/>
  <c r="BD47" i="2"/>
  <c r="BE47" i="2" s="1"/>
  <c r="AP78" i="11"/>
  <c r="AP81" i="11" s="1"/>
  <c r="AY242" i="6"/>
  <c r="BD75" i="9"/>
  <c r="BC157" i="9"/>
  <c r="BC73" i="5"/>
  <c r="BC65" i="7"/>
  <c r="BF44" i="2"/>
  <c r="BG44" i="2" s="1"/>
  <c r="BH44" i="2" s="1"/>
  <c r="BH64" i="2"/>
  <c r="BD65" i="7"/>
  <c r="BE65" i="7" s="1"/>
  <c r="BD70" i="1"/>
  <c r="BD150" i="1" s="1"/>
  <c r="AU150" i="11"/>
  <c r="AU70" i="11" s="1"/>
  <c r="BC62" i="2"/>
  <c r="AI166" i="7"/>
  <c r="AI86" i="7" s="1"/>
  <c r="AI75" i="7"/>
  <c r="AJ155" i="7"/>
  <c r="AM155" i="7" s="1"/>
  <c r="AK155" i="7"/>
  <c r="AL155" i="7"/>
  <c r="BE52" i="7"/>
  <c r="BG52" i="7" s="1"/>
  <c r="BH52" i="7" s="1"/>
  <c r="BF52" i="7"/>
  <c r="AX150" i="5"/>
  <c r="AY150" i="5" s="1"/>
  <c r="BG46" i="4"/>
  <c r="BH46" i="4"/>
  <c r="AW271" i="4"/>
  <c r="AZ45" i="5"/>
  <c r="BD149" i="5"/>
  <c r="BE155" i="9"/>
  <c r="BG155" i="9" s="1"/>
  <c r="BG75" i="9" s="1"/>
  <c r="AZ83" i="9"/>
  <c r="AZ78" i="9"/>
  <c r="BA158" i="9"/>
  <c r="AM78" i="7"/>
  <c r="BE38" i="1"/>
  <c r="BB165" i="6"/>
  <c r="AU157" i="11"/>
  <c r="AU77" i="11" s="1"/>
  <c r="AR78" i="6"/>
  <c r="AL35" i="2"/>
  <c r="AL28" i="2"/>
  <c r="AL32" i="2"/>
  <c r="AL36" i="2"/>
  <c r="AL29" i="2"/>
  <c r="AL31" i="2"/>
  <c r="AL30" i="2"/>
  <c r="AL27" i="2"/>
  <c r="AL33" i="2"/>
  <c r="AL37" i="2"/>
  <c r="AL26" i="2"/>
  <c r="AL34" i="2"/>
  <c r="BA77" i="9"/>
  <c r="BD157" i="9"/>
  <c r="BB51" i="2"/>
  <c r="AR170" i="9"/>
  <c r="AR171" i="9" s="1"/>
  <c r="AR172" i="9" s="1"/>
  <c r="AR173" i="9" s="1"/>
  <c r="AR174" i="9" s="1"/>
  <c r="AR175" i="9" s="1"/>
  <c r="AR176" i="9" s="1"/>
  <c r="AR177" i="9" s="1"/>
  <c r="AR178" i="9" s="1"/>
  <c r="AR179" i="9" s="1"/>
  <c r="AR180" i="9" s="1"/>
  <c r="AR181" i="9" s="1"/>
  <c r="AQ14" i="9"/>
  <c r="AR3" i="9" s="1"/>
  <c r="AR6" i="9" s="1"/>
  <c r="AP14" i="10"/>
  <c r="AQ197" i="10"/>
  <c r="AQ198" i="10" s="1"/>
  <c r="AQ199" i="10" s="1"/>
  <c r="AQ200" i="10" s="1"/>
  <c r="AQ201" i="10" s="1"/>
  <c r="AQ202" i="10" s="1"/>
  <c r="AQ203" i="10" s="1"/>
  <c r="AQ204" i="10" s="1"/>
  <c r="AQ205" i="10" s="1"/>
  <c r="AQ206" i="10" s="1"/>
  <c r="AQ207" i="10" s="1"/>
  <c r="AQ208" i="10" s="1"/>
  <c r="BE54" i="11"/>
  <c r="BC46" i="5"/>
  <c r="AW30" i="4"/>
  <c r="AT149" i="11"/>
  <c r="AX41" i="11"/>
  <c r="AR81" i="10"/>
  <c r="AY76" i="1"/>
  <c r="AY156" i="1" s="1"/>
  <c r="AZ44" i="1"/>
  <c r="AY48" i="1"/>
  <c r="AY80" i="1" s="1"/>
  <c r="AY160" i="1" s="1"/>
  <c r="BE61" i="9"/>
  <c r="BF61" i="9" s="1"/>
  <c r="AY81" i="9"/>
  <c r="AI78" i="2"/>
  <c r="AK155" i="2"/>
  <c r="AJ155" i="2"/>
  <c r="AY82" i="9"/>
  <c r="BB162" i="9"/>
  <c r="BG54" i="7"/>
  <c r="BA71" i="1"/>
  <c r="BA151" i="1" s="1"/>
  <c r="BB39" i="1"/>
  <c r="BC39" i="1" s="1"/>
  <c r="BB73" i="5"/>
  <c r="BB47" i="11"/>
  <c r="BA47" i="11"/>
  <c r="BB41" i="10"/>
  <c r="AR75" i="6"/>
  <c r="AU153" i="11"/>
  <c r="AU73" i="11" s="1"/>
  <c r="AR165" i="6"/>
  <c r="BC165" i="6" s="1"/>
  <c r="AN197" i="11"/>
  <c r="AN198" i="11" s="1"/>
  <c r="AN199" i="11" s="1"/>
  <c r="AN200" i="11" s="1"/>
  <c r="AN201" i="11" s="1"/>
  <c r="AN202" i="11" s="1"/>
  <c r="AN203" i="11" s="1"/>
  <c r="AN204" i="11" s="1"/>
  <c r="AN205" i="11" s="1"/>
  <c r="AN206" i="11" s="1"/>
  <c r="AN207" i="11" s="1"/>
  <c r="AN208" i="11" s="1"/>
  <c r="AM14" i="11"/>
  <c r="BA75" i="1"/>
  <c r="BA155" i="1" s="1"/>
  <c r="AP13" i="9"/>
  <c r="AP7" i="9" s="1"/>
  <c r="AP11" i="9" s="1"/>
  <c r="AO152" i="4"/>
  <c r="AO72" i="4" s="1"/>
  <c r="BA45" i="10"/>
  <c r="BC43" i="7"/>
  <c r="BF56" i="10"/>
  <c r="AO15" i="10"/>
  <c r="AP3" i="10"/>
  <c r="AP6" i="10" s="1"/>
  <c r="AP13" i="10" s="1"/>
  <c r="AP7" i="10" s="1"/>
  <c r="AP11" i="10" s="1"/>
  <c r="AP70" i="6"/>
  <c r="AW45" i="6"/>
  <c r="AV48" i="6"/>
  <c r="AQ76" i="6"/>
  <c r="AW24" i="4"/>
  <c r="BC149" i="5"/>
  <c r="BF42" i="11"/>
  <c r="BG42" i="11" s="1"/>
  <c r="BC175" i="6"/>
  <c r="BC79" i="6" s="1"/>
  <c r="BB53" i="11"/>
  <c r="AX76" i="5"/>
  <c r="BE55" i="6"/>
  <c r="AN78" i="7"/>
  <c r="AI84" i="2"/>
  <c r="AJ161" i="2"/>
  <c r="AZ42" i="10"/>
  <c r="AS154" i="4"/>
  <c r="AS74" i="4" s="1"/>
  <c r="AU320" i="6"/>
  <c r="AU336" i="6" s="1"/>
  <c r="AU27" i="6"/>
  <c r="AU32" i="6"/>
  <c r="AU26" i="6"/>
  <c r="AU25" i="6"/>
  <c r="AU21" i="6"/>
  <c r="AU4" i="6"/>
  <c r="AU24" i="6"/>
  <c r="AU31" i="6"/>
  <c r="AU28" i="6"/>
  <c r="AU23" i="6"/>
  <c r="AU30" i="6"/>
  <c r="AU22" i="6"/>
  <c r="AU29" i="6"/>
  <c r="AV80" i="9"/>
  <c r="AV86" i="9" s="1"/>
  <c r="AV165" i="9"/>
  <c r="AV85" i="9" s="1"/>
  <c r="BB175" i="6"/>
  <c r="BB79" i="6" s="1"/>
  <c r="BG36" i="4"/>
  <c r="AX69" i="9"/>
  <c r="BA65" i="9"/>
  <c r="BA69" i="9" s="1"/>
  <c r="AZ50" i="2"/>
  <c r="BC50" i="2" s="1"/>
  <c r="BA50" i="2"/>
  <c r="BC53" i="11"/>
  <c r="AK82" i="2"/>
  <c r="BB43" i="10"/>
  <c r="BC174" i="6"/>
  <c r="BC78" i="6" s="1"/>
  <c r="AW47" i="4"/>
  <c r="AQ70" i="6"/>
  <c r="AM173" i="2"/>
  <c r="AM170" i="2"/>
  <c r="AM167" i="2"/>
  <c r="AM174" i="2"/>
  <c r="AM4" i="3"/>
  <c r="AM177" i="2"/>
  <c r="AM171" i="2"/>
  <c r="AM178" i="2"/>
  <c r="AM14" i="2" s="1"/>
  <c r="AM176" i="2"/>
  <c r="AM9" i="2" s="1"/>
  <c r="AM169" i="2"/>
  <c r="AM172" i="2"/>
  <c r="AN4" i="2"/>
  <c r="AM168" i="2"/>
  <c r="AM175" i="2"/>
  <c r="AM38" i="2"/>
  <c r="AR166" i="6"/>
  <c r="BA64" i="10"/>
  <c r="BA44" i="10"/>
  <c r="BB38" i="11"/>
  <c r="BF43" i="7"/>
  <c r="BG43" i="7" s="1"/>
  <c r="AI162" i="2"/>
  <c r="AI85" i="2" s="1"/>
  <c r="BA53" i="1"/>
  <c r="AS152" i="11"/>
  <c r="AS72" i="11" s="1"/>
  <c r="BF159" i="5"/>
  <c r="AW26" i="4"/>
  <c r="AZ45" i="4"/>
  <c r="BD76" i="9"/>
  <c r="BG156" i="9"/>
  <c r="BG76" i="9" s="1"/>
  <c r="BG239" i="6"/>
  <c r="BF67" i="2"/>
  <c r="BG67" i="2" s="1"/>
  <c r="AZ60" i="11"/>
  <c r="BF54" i="10"/>
  <c r="BB47" i="1"/>
  <c r="AI80" i="2"/>
  <c r="AJ157" i="2"/>
  <c r="AK157" i="2" s="1"/>
  <c r="AJ85" i="7"/>
  <c r="AT86" i="9"/>
  <c r="BA156" i="5"/>
  <c r="AO158" i="7"/>
  <c r="BD39" i="4"/>
  <c r="AN84" i="7"/>
  <c r="AO164" i="7"/>
  <c r="AP164" i="7"/>
  <c r="BB53" i="2"/>
  <c r="AZ224" i="5"/>
  <c r="BA240" i="5"/>
  <c r="AP72" i="6"/>
  <c r="BA168" i="6"/>
  <c r="BA72" i="6" s="1"/>
  <c r="AL15" i="11"/>
  <c r="AM3" i="11"/>
  <c r="AM6" i="11" s="1"/>
  <c r="AM13" i="11" s="1"/>
  <c r="AM7" i="11" s="1"/>
  <c r="AM11" i="11" s="1"/>
  <c r="BE42" i="1"/>
  <c r="BE74" i="1" s="1"/>
  <c r="BE154" i="1" s="1"/>
  <c r="BA49" i="2"/>
  <c r="AL3" i="3"/>
  <c r="AL6" i="3" s="1"/>
  <c r="AL6" i="2"/>
  <c r="AL13" i="2" s="1"/>
  <c r="AL7" i="2" s="1"/>
  <c r="AL11" i="2" s="1"/>
  <c r="AQ79" i="6"/>
  <c r="AZ40" i="6"/>
  <c r="BD59" i="7"/>
  <c r="AJ82" i="2"/>
  <c r="BB45" i="2"/>
  <c r="AX42" i="4"/>
  <c r="AW70" i="7"/>
  <c r="BB50" i="2"/>
  <c r="AL14" i="3"/>
  <c r="AM3" i="2"/>
  <c r="BD58" i="2"/>
  <c r="BE37" i="1"/>
  <c r="BC58" i="6"/>
  <c r="BF156" i="9"/>
  <c r="BF76" i="9" s="1"/>
  <c r="BC76" i="9"/>
  <c r="AY221" i="10"/>
  <c r="AY219" i="10"/>
  <c r="AY212" i="10"/>
  <c r="AY256" i="10"/>
  <c r="AY304" i="10" s="1"/>
  <c r="AY218" i="10"/>
  <c r="AY220" i="10"/>
  <c r="AY217" i="10"/>
  <c r="AY216" i="10"/>
  <c r="AY213" i="10"/>
  <c r="AY214" i="10"/>
  <c r="AY222" i="10"/>
  <c r="AY215" i="10"/>
  <c r="AY223" i="10"/>
  <c r="AZ224" i="10"/>
  <c r="BF42" i="1"/>
  <c r="BF74" i="1" s="1"/>
  <c r="BF154" i="1" s="1"/>
  <c r="AZ69" i="6"/>
  <c r="AR172" i="6"/>
  <c r="AK80" i="7"/>
  <c r="BD54" i="1"/>
  <c r="BG54" i="1" s="1"/>
  <c r="AS74" i="6"/>
  <c r="AU170" i="6"/>
  <c r="BD170" i="6"/>
  <c r="BD74" i="6" s="1"/>
  <c r="AX149" i="1"/>
  <c r="AX161" i="1" s="1"/>
  <c r="AX81" i="1"/>
  <c r="AW28" i="4"/>
  <c r="BB37" i="6"/>
  <c r="AP160" i="11"/>
  <c r="AP80" i="11" s="1"/>
  <c r="BA78" i="5"/>
  <c r="AQ75" i="11"/>
  <c r="AS155" i="11"/>
  <c r="AS75" i="11" s="1"/>
  <c r="AJ83" i="7"/>
  <c r="BD45" i="7"/>
  <c r="BH45" i="7" s="1"/>
  <c r="BA162" i="9"/>
  <c r="BF73" i="1"/>
  <c r="BF153" i="1" s="1"/>
  <c r="AZ77" i="1"/>
  <c r="AZ157" i="1" s="1"/>
  <c r="BA45" i="1"/>
  <c r="BH61" i="7"/>
  <c r="BD153" i="5"/>
  <c r="BD73" i="5" s="1"/>
  <c r="AQ158" i="11"/>
  <c r="AQ78" i="11" s="1"/>
  <c r="AW48" i="10"/>
  <c r="AP167" i="6"/>
  <c r="AQ167" i="6" s="1"/>
  <c r="AL159" i="2"/>
  <c r="AM159" i="2" s="1"/>
  <c r="BF38" i="1"/>
  <c r="AW218" i="11"/>
  <c r="AW27" i="11" s="1"/>
  <c r="AW222" i="11"/>
  <c r="AW31" i="11" s="1"/>
  <c r="AW213" i="11"/>
  <c r="AW22" i="11" s="1"/>
  <c r="AW217" i="11"/>
  <c r="AW26" i="11" s="1"/>
  <c r="AW221" i="11"/>
  <c r="AW30" i="11" s="1"/>
  <c r="AW214" i="11"/>
  <c r="AW23" i="11" s="1"/>
  <c r="AW220" i="11"/>
  <c r="AW29" i="11" s="1"/>
  <c r="AW216" i="11"/>
  <c r="AW25" i="11" s="1"/>
  <c r="AW212" i="11"/>
  <c r="AW21" i="11" s="1"/>
  <c r="AW215" i="11"/>
  <c r="AW24" i="11" s="1"/>
  <c r="AW219" i="11"/>
  <c r="AW28" i="11" s="1"/>
  <c r="AX224" i="11"/>
  <c r="AQ156" i="4"/>
  <c r="AQ76" i="4" s="1"/>
  <c r="BA38" i="6"/>
  <c r="BB163" i="9"/>
  <c r="BC163" i="9" s="1"/>
  <c r="AY83" i="9"/>
  <c r="BE71" i="5"/>
  <c r="BF151" i="5"/>
  <c r="AZ156" i="5"/>
  <c r="AT157" i="11"/>
  <c r="AT77" i="11" s="1"/>
  <c r="BD50" i="7"/>
  <c r="AN159" i="7"/>
  <c r="AO159" i="7" s="1"/>
  <c r="BC72" i="1"/>
  <c r="BC152" i="1" s="1"/>
  <c r="BF164" i="9"/>
  <c r="BB45" i="1"/>
  <c r="BB43" i="1"/>
  <c r="AL160" i="7"/>
  <c r="AR155" i="11"/>
  <c r="AR75" i="11" s="1"/>
  <c r="AS171" i="6"/>
  <c r="AW27" i="4"/>
  <c r="BC62" i="7"/>
  <c r="BA64" i="7"/>
  <c r="BA42" i="10"/>
  <c r="BC158" i="5"/>
  <c r="BC69" i="6" l="1"/>
  <c r="BF55" i="1"/>
  <c r="BH55" i="1" s="1"/>
  <c r="AM157" i="7"/>
  <c r="AM76" i="2"/>
  <c r="BE53" i="11"/>
  <c r="AK80" i="2"/>
  <c r="AZ52" i="2"/>
  <c r="BG46" i="1"/>
  <c r="BG78" i="1" s="1"/>
  <c r="BG158" i="1" s="1"/>
  <c r="BG65" i="7"/>
  <c r="BG53" i="7"/>
  <c r="BH53" i="7" s="1"/>
  <c r="AM76" i="7"/>
  <c r="AM75" i="7"/>
  <c r="AN155" i="7"/>
  <c r="BC49" i="2"/>
  <c r="BD49" i="2" s="1"/>
  <c r="BE49" i="2" s="1"/>
  <c r="BC83" i="9"/>
  <c r="BD163" i="9"/>
  <c r="BE163" i="9" s="1"/>
  <c r="BC72" i="5"/>
  <c r="AO79" i="7"/>
  <c r="AP159" i="7"/>
  <c r="AR77" i="6"/>
  <c r="AS173" i="6"/>
  <c r="BB173" i="6"/>
  <c r="BB77" i="6" s="1"/>
  <c r="BC173" i="6"/>
  <c r="BC77" i="6" s="1"/>
  <c r="AM82" i="2"/>
  <c r="AO159" i="2"/>
  <c r="BH66" i="7"/>
  <c r="BB154" i="9"/>
  <c r="AQ71" i="6"/>
  <c r="AR167" i="6"/>
  <c r="AL158" i="2"/>
  <c r="BC71" i="1"/>
  <c r="BC151" i="1" s="1"/>
  <c r="BD165" i="6"/>
  <c r="BF58" i="10"/>
  <c r="BG58" i="10" s="1"/>
  <c r="BF44" i="11"/>
  <c r="AV69" i="11"/>
  <c r="AY70" i="5"/>
  <c r="AK79" i="2"/>
  <c r="BF46" i="11"/>
  <c r="BH46" i="11" s="1"/>
  <c r="AK13" i="6"/>
  <c r="AK7" i="6" s="1"/>
  <c r="AK11" i="6" s="1"/>
  <c r="BG56" i="1"/>
  <c r="BG72" i="1" s="1"/>
  <c r="BG152" i="1" s="1"/>
  <c r="AW33" i="11"/>
  <c r="AW4" i="11" s="1"/>
  <c r="BA267" i="11"/>
  <c r="BA263" i="11"/>
  <c r="BA270" i="11"/>
  <c r="BA266" i="11"/>
  <c r="BA261" i="11"/>
  <c r="BA264" i="11"/>
  <c r="BA269" i="11"/>
  <c r="BA271" i="11"/>
  <c r="BA260" i="11"/>
  <c r="BA262" i="11"/>
  <c r="BA268" i="11"/>
  <c r="BA265" i="11"/>
  <c r="BB272" i="11"/>
  <c r="BE43" i="6"/>
  <c r="BD53" i="11"/>
  <c r="BF50" i="7"/>
  <c r="BG50" i="7" s="1"/>
  <c r="BE50" i="7"/>
  <c r="BE58" i="10"/>
  <c r="AO197" i="11"/>
  <c r="AO198" i="11" s="1"/>
  <c r="AO199" i="11" s="1"/>
  <c r="AO200" i="11" s="1"/>
  <c r="AO201" i="11" s="1"/>
  <c r="AO202" i="11" s="1"/>
  <c r="AO203" i="11" s="1"/>
  <c r="AO204" i="11" s="1"/>
  <c r="AO205" i="11" s="1"/>
  <c r="AO206" i="11" s="1"/>
  <c r="AO207" i="11" s="1"/>
  <c r="AO208" i="11" s="1"/>
  <c r="AN14" i="11"/>
  <c r="BH55" i="11"/>
  <c r="AX48" i="11"/>
  <c r="AY41" i="11"/>
  <c r="AZ41" i="11" s="1"/>
  <c r="BE70" i="1"/>
  <c r="BE150" i="1" s="1"/>
  <c r="BA69" i="6"/>
  <c r="BB79" i="9"/>
  <c r="AO156" i="7"/>
  <c r="AP81" i="7"/>
  <c r="AX223" i="4"/>
  <c r="AX243" i="4"/>
  <c r="BA240" i="6"/>
  <c r="BA241" i="6"/>
  <c r="BB234" i="6"/>
  <c r="BC60" i="9"/>
  <c r="BD42" i="2"/>
  <c r="BE42" i="2" s="1"/>
  <c r="BD69" i="5"/>
  <c r="BA45" i="5"/>
  <c r="BA48" i="5" s="1"/>
  <c r="AJ83" i="2"/>
  <c r="BB44" i="10"/>
  <c r="BA74" i="5"/>
  <c r="BB154" i="5"/>
  <c r="AS79" i="6"/>
  <c r="AW223" i="11"/>
  <c r="AW32" i="11" s="1"/>
  <c r="AK75" i="2"/>
  <c r="AL152" i="2"/>
  <c r="AM152" i="2" s="1"/>
  <c r="BA77" i="1"/>
  <c r="BA157" i="1" s="1"/>
  <c r="BD45" i="1"/>
  <c r="BD77" i="1" s="1"/>
  <c r="BD157" i="1" s="1"/>
  <c r="AX80" i="9"/>
  <c r="AX165" i="9"/>
  <c r="AX85" i="9" s="1"/>
  <c r="BH41" i="1"/>
  <c r="BH73" i="1" s="1"/>
  <c r="BH153" i="1" s="1"/>
  <c r="AU165" i="6"/>
  <c r="BF47" i="2"/>
  <c r="AT175" i="6"/>
  <c r="AY160" i="9"/>
  <c r="AW48" i="6"/>
  <c r="AY45" i="6"/>
  <c r="AR69" i="6"/>
  <c r="AT69" i="11"/>
  <c r="AS158" i="11"/>
  <c r="AS78" i="11" s="1"/>
  <c r="BB42" i="6"/>
  <c r="BD159" i="9"/>
  <c r="AQ72" i="6"/>
  <c r="AR168" i="6"/>
  <c r="AT74" i="11"/>
  <c r="AU154" i="11"/>
  <c r="AZ242" i="6"/>
  <c r="BA44" i="1"/>
  <c r="AX70" i="7"/>
  <c r="AL80" i="7"/>
  <c r="AM160" i="7"/>
  <c r="AN160" i="7" s="1"/>
  <c r="AJ84" i="2"/>
  <c r="BG55" i="1"/>
  <c r="BA69" i="2"/>
  <c r="BE77" i="9"/>
  <c r="AR156" i="4"/>
  <c r="AR76" i="4" s="1"/>
  <c r="AW86" i="9"/>
  <c r="AL83" i="7"/>
  <c r="BH67" i="2"/>
  <c r="AL76" i="7"/>
  <c r="BE59" i="7"/>
  <c r="BH42" i="11"/>
  <c r="AT171" i="6"/>
  <c r="AS148" i="4"/>
  <c r="AT148" i="4" s="1"/>
  <c r="BA78" i="9"/>
  <c r="BB158" i="9"/>
  <c r="BB41" i="5"/>
  <c r="BD175" i="6"/>
  <c r="BD79" i="6" s="1"/>
  <c r="BF53" i="7"/>
  <c r="AY81" i="1"/>
  <c r="AT152" i="11"/>
  <c r="AK76" i="7"/>
  <c r="AJ162" i="2"/>
  <c r="AJ85" i="2" s="1"/>
  <c r="AX29" i="4"/>
  <c r="AT151" i="10"/>
  <c r="AT71" i="10" s="1"/>
  <c r="AT154" i="10"/>
  <c r="AT74" i="10" s="1"/>
  <c r="AU161" i="10"/>
  <c r="AT157" i="10"/>
  <c r="AT77" i="10" s="1"/>
  <c r="AT158" i="10"/>
  <c r="AT78" i="10" s="1"/>
  <c r="AT155" i="10"/>
  <c r="AT75" i="10" s="1"/>
  <c r="AT156" i="10"/>
  <c r="AT76" i="10" s="1"/>
  <c r="AT159" i="10"/>
  <c r="AT79" i="10" s="1"/>
  <c r="AT152" i="10"/>
  <c r="AT72" i="10" s="1"/>
  <c r="AT150" i="10"/>
  <c r="AT70" i="10" s="1"/>
  <c r="AT153" i="10"/>
  <c r="AT73" i="10" s="1"/>
  <c r="AT149" i="10"/>
  <c r="AT69" i="10" s="1"/>
  <c r="BG38" i="1"/>
  <c r="AX45" i="6"/>
  <c r="AZ81" i="9"/>
  <c r="AL85" i="7"/>
  <c r="AV320" i="6"/>
  <c r="AV336" i="6" s="1"/>
  <c r="AV27" i="6"/>
  <c r="AV30" i="6"/>
  <c r="AV22" i="6"/>
  <c r="AV32" i="6"/>
  <c r="AV26" i="6"/>
  <c r="AV25" i="6"/>
  <c r="AV21" i="6"/>
  <c r="AV4" i="6"/>
  <c r="AV31" i="6"/>
  <c r="AV28" i="6"/>
  <c r="AV24" i="6"/>
  <c r="AV29" i="6"/>
  <c r="AV23" i="6"/>
  <c r="BE44" i="11"/>
  <c r="BF60" i="1"/>
  <c r="BG60" i="1" s="1"/>
  <c r="BH60" i="1" s="1"/>
  <c r="BD39" i="1"/>
  <c r="BG61" i="9"/>
  <c r="BH61" i="9" s="1"/>
  <c r="BC47" i="1"/>
  <c r="BD47" i="1" s="1"/>
  <c r="AO70" i="4"/>
  <c r="AO198" i="4" s="1"/>
  <c r="AO199" i="4" s="1"/>
  <c r="AO200" i="4" s="1"/>
  <c r="AO201" i="4" s="1"/>
  <c r="AO202" i="4" s="1"/>
  <c r="AO203" i="4" s="1"/>
  <c r="AO204" i="4" s="1"/>
  <c r="AO205" i="4" s="1"/>
  <c r="AO206" i="4" s="1"/>
  <c r="AO207" i="4" s="1"/>
  <c r="AP196" i="4" s="1"/>
  <c r="AP197" i="4" s="1"/>
  <c r="AP198" i="4" s="1"/>
  <c r="AQ150" i="4"/>
  <c r="AQ70" i="4" s="1"/>
  <c r="BA161" i="9"/>
  <c r="BB59" i="2"/>
  <c r="AP73" i="6"/>
  <c r="BG67" i="9"/>
  <c r="BH67" i="9" s="1"/>
  <c r="BE174" i="6"/>
  <c r="BE78" i="6" s="1"/>
  <c r="AS160" i="10"/>
  <c r="AS80" i="10" s="1"/>
  <c r="BD77" i="9"/>
  <c r="BG157" i="9"/>
  <c r="BG77" i="9" s="1"/>
  <c r="AP152" i="4"/>
  <c r="AP72" i="4" s="1"/>
  <c r="AY288" i="5"/>
  <c r="AY272" i="5"/>
  <c r="BE39" i="4"/>
  <c r="BA45" i="4"/>
  <c r="AY161" i="1"/>
  <c r="AQ77" i="6"/>
  <c r="AL76" i="2"/>
  <c r="AU320" i="1"/>
  <c r="AU220" i="1"/>
  <c r="AU217" i="1"/>
  <c r="AU214" i="1"/>
  <c r="AU221" i="1"/>
  <c r="AU218" i="1"/>
  <c r="AU215" i="1"/>
  <c r="AU213" i="1"/>
  <c r="AU219" i="1"/>
  <c r="AU223" i="1"/>
  <c r="AU212" i="1"/>
  <c r="AU216" i="1"/>
  <c r="AU222" i="1"/>
  <c r="AV224" i="1"/>
  <c r="AZ76" i="5"/>
  <c r="BF37" i="1"/>
  <c r="AO165" i="7"/>
  <c r="AM28" i="2"/>
  <c r="AM32" i="2"/>
  <c r="AM29" i="2"/>
  <c r="AM37" i="2"/>
  <c r="AM31" i="2"/>
  <c r="AM30" i="2"/>
  <c r="AM27" i="2"/>
  <c r="AM26" i="2"/>
  <c r="AM35" i="2"/>
  <c r="AM33" i="2"/>
  <c r="AM36" i="2"/>
  <c r="AM34" i="2"/>
  <c r="AJ78" i="2"/>
  <c r="AU175" i="6"/>
  <c r="AU79" i="6" s="1"/>
  <c r="AV77" i="5"/>
  <c r="AN156" i="7"/>
  <c r="BC37" i="6"/>
  <c r="AY52" i="2"/>
  <c r="AU75" i="5"/>
  <c r="AU160" i="5"/>
  <c r="AU80" i="5" s="1"/>
  <c r="AV155" i="5"/>
  <c r="AW155" i="5"/>
  <c r="AS161" i="7"/>
  <c r="AZ150" i="5"/>
  <c r="BA150" i="5" s="1"/>
  <c r="BG46" i="11"/>
  <c r="AJ76" i="2"/>
  <c r="AJ86" i="2" s="1"/>
  <c r="AY62" i="6"/>
  <c r="AM163" i="7"/>
  <c r="AN82" i="7"/>
  <c r="AR76" i="6"/>
  <c r="AS172" i="6"/>
  <c r="BC172" i="6"/>
  <c r="BC76" i="6" s="1"/>
  <c r="BB172" i="6"/>
  <c r="BB76" i="6" s="1"/>
  <c r="BC79" i="9"/>
  <c r="AM165" i="7"/>
  <c r="BH239" i="6"/>
  <c r="BD62" i="2"/>
  <c r="BD63" i="9"/>
  <c r="BA46" i="10"/>
  <c r="BB46" i="10" s="1"/>
  <c r="BA76" i="5"/>
  <c r="BB69" i="6"/>
  <c r="AR70" i="6"/>
  <c r="AS166" i="6"/>
  <c r="AT166" i="6" s="1"/>
  <c r="BB166" i="6"/>
  <c r="BB70" i="6" s="1"/>
  <c r="BB82" i="9"/>
  <c r="BE38" i="5"/>
  <c r="BF38" i="5"/>
  <c r="BH62" i="1"/>
  <c r="AU69" i="11"/>
  <c r="BD62" i="7"/>
  <c r="BE62" i="7" s="1"/>
  <c r="BF71" i="5"/>
  <c r="BH151" i="5"/>
  <c r="BH71" i="5" s="1"/>
  <c r="BG151" i="5"/>
  <c r="BG71" i="5" s="1"/>
  <c r="BF79" i="5"/>
  <c r="BG159" i="5"/>
  <c r="BG79" i="5" s="1"/>
  <c r="BH159" i="5"/>
  <c r="BH79" i="5" s="1"/>
  <c r="AT165" i="6"/>
  <c r="BF55" i="6"/>
  <c r="AK78" i="2"/>
  <c r="BC77" i="9"/>
  <c r="BF157" i="9"/>
  <c r="BF77" i="9" s="1"/>
  <c r="BB44" i="4"/>
  <c r="BC44" i="4"/>
  <c r="BG46" i="2"/>
  <c r="AJ77" i="2"/>
  <c r="AT158" i="4"/>
  <c r="AT78" i="4" s="1"/>
  <c r="AT154" i="4"/>
  <c r="AT74" i="4" s="1"/>
  <c r="AR71" i="11"/>
  <c r="AS151" i="11"/>
  <c r="AK76" i="2"/>
  <c r="BE65" i="9"/>
  <c r="AZ69" i="9"/>
  <c r="BD158" i="5"/>
  <c r="BE158" i="5" s="1"/>
  <c r="BE78" i="5" s="1"/>
  <c r="AP84" i="7"/>
  <c r="BD50" i="2"/>
  <c r="BG50" i="2" s="1"/>
  <c r="BB71" i="1"/>
  <c r="BB151" i="1" s="1"/>
  <c r="BH54" i="1"/>
  <c r="BE78" i="1"/>
  <c r="BE158" i="1" s="1"/>
  <c r="BF46" i="1"/>
  <c r="BF78" i="1" s="1"/>
  <c r="BF158" i="1" s="1"/>
  <c r="AX218" i="11"/>
  <c r="AX27" i="11" s="1"/>
  <c r="AX222" i="11"/>
  <c r="AX31" i="11" s="1"/>
  <c r="AX213" i="11"/>
  <c r="AX22" i="11" s="1"/>
  <c r="AX217" i="11"/>
  <c r="AX26" i="11" s="1"/>
  <c r="AX221" i="11"/>
  <c r="AX30" i="11" s="1"/>
  <c r="AX212" i="11"/>
  <c r="AX21" i="11" s="1"/>
  <c r="AX214" i="11"/>
  <c r="AX23" i="11" s="1"/>
  <c r="AX220" i="11"/>
  <c r="AX29" i="11" s="1"/>
  <c r="AX216" i="11"/>
  <c r="AX25" i="11" s="1"/>
  <c r="AX215" i="11"/>
  <c r="AX24" i="11" s="1"/>
  <c r="AX219" i="11"/>
  <c r="AX28" i="11" s="1"/>
  <c r="AY224" i="11"/>
  <c r="AW255" i="4"/>
  <c r="AW20" i="4"/>
  <c r="AW32" i="4" s="1"/>
  <c r="AW4" i="4" s="1"/>
  <c r="AW6" i="4" s="1"/>
  <c r="AW13" i="4" s="1"/>
  <c r="AO78" i="7"/>
  <c r="AL3" i="6"/>
  <c r="AL6" i="6" s="1"/>
  <c r="BH156" i="9"/>
  <c r="BH76" i="9" s="1"/>
  <c r="BC45" i="1"/>
  <c r="BE45" i="1" s="1"/>
  <c r="BE77" i="1" s="1"/>
  <c r="BE157" i="1" s="1"/>
  <c r="AX70" i="5"/>
  <c r="BA82" i="9"/>
  <c r="BD162" i="9"/>
  <c r="BE162" i="9" s="1"/>
  <c r="AL157" i="2"/>
  <c r="AS156" i="4"/>
  <c r="AS76" i="4" s="1"/>
  <c r="BD46" i="5"/>
  <c r="AY301" i="10"/>
  <c r="AY296" i="10"/>
  <c r="AY300" i="10"/>
  <c r="AY303" i="10"/>
  <c r="AY297" i="10"/>
  <c r="AY295" i="10"/>
  <c r="AY294" i="10"/>
  <c r="AY298" i="10"/>
  <c r="AY292" i="10"/>
  <c r="AY299" i="10"/>
  <c r="AY293" i="10"/>
  <c r="AY302" i="10"/>
  <c r="AS153" i="4"/>
  <c r="AS73" i="4" s="1"/>
  <c r="BC41" i="10"/>
  <c r="AL155" i="2"/>
  <c r="AO155" i="2" s="1"/>
  <c r="AV15" i="4"/>
  <c r="AV7" i="4"/>
  <c r="AV11" i="4" s="1"/>
  <c r="AV153" i="11"/>
  <c r="AV73" i="11" s="1"/>
  <c r="AL154" i="2"/>
  <c r="AP151" i="4"/>
  <c r="AY57" i="11"/>
  <c r="AX64" i="11"/>
  <c r="BC43" i="2"/>
  <c r="BD65" i="9"/>
  <c r="BE39" i="5"/>
  <c r="BF39" i="5" s="1"/>
  <c r="BE62" i="2"/>
  <c r="BB79" i="1"/>
  <c r="BB159" i="1" s="1"/>
  <c r="AY48" i="10"/>
  <c r="AK74" i="2"/>
  <c r="AQ81" i="7"/>
  <c r="AX161" i="11"/>
  <c r="AW156" i="11"/>
  <c r="AW76" i="11" s="1"/>
  <c r="AW157" i="11"/>
  <c r="AW77" i="11" s="1"/>
  <c r="AW149" i="11"/>
  <c r="AW69" i="11" s="1"/>
  <c r="AW150" i="11"/>
  <c r="AW70" i="11" s="1"/>
  <c r="AW159" i="11"/>
  <c r="AW79" i="11" s="1"/>
  <c r="AS81" i="10"/>
  <c r="AZ74" i="9"/>
  <c r="BA154" i="9"/>
  <c r="BC65" i="9"/>
  <c r="BD47" i="11"/>
  <c r="BE47" i="11" s="1"/>
  <c r="AM155" i="2"/>
  <c r="AN4" i="8"/>
  <c r="AO4" i="7"/>
  <c r="AN39" i="7"/>
  <c r="AN184" i="2"/>
  <c r="AN192" i="2" s="1"/>
  <c r="AN193" i="2" s="1"/>
  <c r="AN185" i="2" s="1"/>
  <c r="AZ149" i="1"/>
  <c r="AZ161" i="1" s="1"/>
  <c r="AL151" i="2"/>
  <c r="AJ79" i="2"/>
  <c r="AK154" i="2"/>
  <c r="AK162" i="2" s="1"/>
  <c r="AK85" i="2" s="1"/>
  <c r="AZ319" i="4"/>
  <c r="BA327" i="4"/>
  <c r="AN153" i="2"/>
  <c r="BC39" i="11"/>
  <c r="BG54" i="10"/>
  <c r="AZ48" i="5"/>
  <c r="BF66" i="7"/>
  <c r="BG66" i="7" s="1"/>
  <c r="AV174" i="6"/>
  <c r="AX48" i="10"/>
  <c r="AZ39" i="10"/>
  <c r="AU160" i="4"/>
  <c r="AU80" i="4"/>
  <c r="BB75" i="1"/>
  <c r="BB155" i="1" s="1"/>
  <c r="BC38" i="11"/>
  <c r="BD38" i="11"/>
  <c r="AN165" i="7"/>
  <c r="AP165" i="7" s="1"/>
  <c r="BC69" i="5"/>
  <c r="BE149" i="5"/>
  <c r="BF149" i="5" s="1"/>
  <c r="BH44" i="7"/>
  <c r="AK160" i="2"/>
  <c r="BH56" i="1"/>
  <c r="BH72" i="1" s="1"/>
  <c r="BH152" i="1" s="1"/>
  <c r="BH46" i="1"/>
  <c r="BH78" i="1" s="1"/>
  <c r="BH158" i="1" s="1"/>
  <c r="AZ68" i="7"/>
  <c r="BA68" i="7" s="1"/>
  <c r="AP158" i="7"/>
  <c r="AQ169" i="6"/>
  <c r="BC51" i="2"/>
  <c r="BD51" i="2"/>
  <c r="BE51" i="2" s="1"/>
  <c r="BF51" i="2" s="1"/>
  <c r="BF53" i="11"/>
  <c r="AM15" i="11"/>
  <c r="AN3" i="11"/>
  <c r="AN6" i="11" s="1"/>
  <c r="AM38" i="7"/>
  <c r="AM35" i="7"/>
  <c r="AM29" i="7"/>
  <c r="AM33" i="7"/>
  <c r="AM27" i="7"/>
  <c r="AM32" i="7"/>
  <c r="AM28" i="7"/>
  <c r="AM34" i="7"/>
  <c r="AM30" i="7"/>
  <c r="AM36" i="7"/>
  <c r="AM31" i="7"/>
  <c r="AM37" i="7"/>
  <c r="AX272" i="6"/>
  <c r="AY256" i="6"/>
  <c r="AK77" i="7"/>
  <c r="AJ81" i="2"/>
  <c r="AY267" i="4"/>
  <c r="AY260" i="4"/>
  <c r="AY265" i="4"/>
  <c r="AY270" i="4"/>
  <c r="AY261" i="4"/>
  <c r="AY266" i="4"/>
  <c r="AY262" i="4"/>
  <c r="AY264" i="4"/>
  <c r="AY269" i="4"/>
  <c r="AY259" i="4"/>
  <c r="AY268" i="4"/>
  <c r="AY263" i="4"/>
  <c r="AL157" i="7"/>
  <c r="BE153" i="5"/>
  <c r="BC47" i="11"/>
  <c r="BB53" i="1"/>
  <c r="BB72" i="5"/>
  <c r="AT155" i="11"/>
  <c r="AT75" i="11" s="1"/>
  <c r="AO162" i="7"/>
  <c r="AX262" i="5"/>
  <c r="AX265" i="5"/>
  <c r="AX268" i="5"/>
  <c r="AX271" i="5"/>
  <c r="AX261" i="5"/>
  <c r="AX264" i="5"/>
  <c r="AX267" i="5"/>
  <c r="AX269" i="5"/>
  <c r="AX270" i="5"/>
  <c r="AX266" i="5"/>
  <c r="AX260" i="5"/>
  <c r="AX263" i="5"/>
  <c r="AO84" i="7"/>
  <c r="AY213" i="4"/>
  <c r="AY245" i="4" s="1"/>
  <c r="AY220" i="4"/>
  <c r="AY252" i="4" s="1"/>
  <c r="AY29" i="4" s="1"/>
  <c r="AY212" i="4"/>
  <c r="AY244" i="4" s="1"/>
  <c r="AY21" i="4" s="1"/>
  <c r="AY217" i="4"/>
  <c r="AY249" i="4" s="1"/>
  <c r="AY26" i="4" s="1"/>
  <c r="AY218" i="4"/>
  <c r="AY250" i="4" s="1"/>
  <c r="AY211" i="4"/>
  <c r="AY216" i="4"/>
  <c r="AY248" i="4" s="1"/>
  <c r="AY215" i="4"/>
  <c r="AY247" i="4" s="1"/>
  <c r="AY24" i="4" s="1"/>
  <c r="AY214" i="4"/>
  <c r="AY246" i="4" s="1"/>
  <c r="AY23" i="4" s="1"/>
  <c r="AY221" i="4"/>
  <c r="AY253" i="4" s="1"/>
  <c r="AY222" i="4"/>
  <c r="AY254" i="4" s="1"/>
  <c r="AY219" i="4"/>
  <c r="AY251" i="4" s="1"/>
  <c r="AY311" i="4"/>
  <c r="AY275" i="4" s="1"/>
  <c r="AY323" i="4" s="1"/>
  <c r="AZ315" i="4"/>
  <c r="AP69" i="4"/>
  <c r="BD152" i="5"/>
  <c r="BD72" i="5" s="1"/>
  <c r="BF84" i="9"/>
  <c r="BG164" i="9"/>
  <c r="BG84" i="9" s="1"/>
  <c r="AS170" i="9"/>
  <c r="AS171" i="9" s="1"/>
  <c r="AS172" i="9" s="1"/>
  <c r="AS173" i="9" s="1"/>
  <c r="AS174" i="9" s="1"/>
  <c r="AS175" i="9" s="1"/>
  <c r="AS176" i="9" s="1"/>
  <c r="AS177" i="9" s="1"/>
  <c r="AS178" i="9" s="1"/>
  <c r="AS179" i="9" s="1"/>
  <c r="AS180" i="9" s="1"/>
  <c r="AS181" i="9" s="1"/>
  <c r="AR14" i="9"/>
  <c r="AS3" i="9" s="1"/>
  <c r="AS6" i="9" s="1"/>
  <c r="BH164" i="9"/>
  <c r="BH84" i="9" s="1"/>
  <c r="AO159" i="4"/>
  <c r="AO79" i="4" s="1"/>
  <c r="AX47" i="4"/>
  <c r="AY42" i="4"/>
  <c r="AZ42" i="4"/>
  <c r="BA42" i="4"/>
  <c r="BC43" i="1"/>
  <c r="BD43" i="1" s="1"/>
  <c r="AM213" i="6"/>
  <c r="AM214" i="6" s="1"/>
  <c r="AM215" i="6" s="1"/>
  <c r="AM216" i="6" s="1"/>
  <c r="AM217" i="6" s="1"/>
  <c r="AM218" i="6" s="1"/>
  <c r="AM219" i="6" s="1"/>
  <c r="AM220" i="6" s="1"/>
  <c r="AM221" i="6" s="1"/>
  <c r="AM222" i="6" s="1"/>
  <c r="AM223" i="6" s="1"/>
  <c r="AM224" i="6" s="1"/>
  <c r="AL14" i="6"/>
  <c r="AN79" i="7"/>
  <c r="AU74" i="6"/>
  <c r="AV170" i="6"/>
  <c r="BF170" i="6"/>
  <c r="BF74" i="6" s="1"/>
  <c r="BE170" i="6"/>
  <c r="BE74" i="6" s="1"/>
  <c r="AZ62" i="6"/>
  <c r="AS75" i="6"/>
  <c r="AY69" i="7"/>
  <c r="BA40" i="6"/>
  <c r="BB40" i="6"/>
  <c r="BA224" i="5"/>
  <c r="BB240" i="5"/>
  <c r="BG42" i="1"/>
  <c r="BG74" i="1" s="1"/>
  <c r="BG154" i="1" s="1"/>
  <c r="AN155" i="2"/>
  <c r="BC60" i="2"/>
  <c r="AW304" i="6"/>
  <c r="AW288" i="6"/>
  <c r="AW33" i="6" s="1"/>
  <c r="AL156" i="2"/>
  <c r="BD37" i="10"/>
  <c r="BE37" i="10" s="1"/>
  <c r="AO75" i="4"/>
  <c r="AP155" i="4"/>
  <c r="AQ155" i="4"/>
  <c r="AQ75" i="4" s="1"/>
  <c r="AK158" i="2"/>
  <c r="AM158" i="2" s="1"/>
  <c r="BB64" i="7"/>
  <c r="AW157" i="5"/>
  <c r="BF65" i="7"/>
  <c r="BH65" i="7" s="1"/>
  <c r="BD59" i="2"/>
  <c r="BE59" i="2" s="1"/>
  <c r="BF59" i="2" s="1"/>
  <c r="BC53" i="2"/>
  <c r="AS69" i="6"/>
  <c r="AL13" i="3"/>
  <c r="AL7" i="3" s="1"/>
  <c r="AL11" i="3" s="1"/>
  <c r="AQ164" i="7"/>
  <c r="AS164" i="7" s="1"/>
  <c r="BB77" i="1"/>
  <c r="BB157" i="1" s="1"/>
  <c r="BB49" i="2"/>
  <c r="BE50" i="2"/>
  <c r="BF50" i="2" s="1"/>
  <c r="BB69" i="9"/>
  <c r="AZ76" i="1"/>
  <c r="AZ156" i="1" s="1"/>
  <c r="AZ48" i="1"/>
  <c r="AZ80" i="1" s="1"/>
  <c r="AZ160" i="1" s="1"/>
  <c r="AR164" i="7"/>
  <c r="AZ218" i="10"/>
  <c r="AZ219" i="10"/>
  <c r="AZ212" i="10"/>
  <c r="AZ215" i="10"/>
  <c r="AZ256" i="10"/>
  <c r="AZ304" i="10" s="1"/>
  <c r="AZ223" i="10"/>
  <c r="AZ220" i="10"/>
  <c r="AZ217" i="10"/>
  <c r="AZ221" i="10"/>
  <c r="AZ213" i="10"/>
  <c r="AZ214" i="10"/>
  <c r="AZ222" i="10"/>
  <c r="AZ216" i="10"/>
  <c r="BA224" i="10"/>
  <c r="BC82" i="9"/>
  <c r="BH36" i="4"/>
  <c r="AJ80" i="2"/>
  <c r="BC43" i="10"/>
  <c r="BH155" i="9"/>
  <c r="BH75" i="9" s="1"/>
  <c r="BE75" i="9"/>
  <c r="BF70" i="1"/>
  <c r="BF150" i="1" s="1"/>
  <c r="BE58" i="2"/>
  <c r="BF58" i="2" s="1"/>
  <c r="AK166" i="7"/>
  <c r="AK86" i="7" s="1"/>
  <c r="AK75" i="7"/>
  <c r="AR169" i="6"/>
  <c r="BC171" i="6"/>
  <c r="BC75" i="6" s="1"/>
  <c r="AM8" i="2"/>
  <c r="AM9" i="3"/>
  <c r="AM8" i="3" s="1"/>
  <c r="BC44" i="10"/>
  <c r="BH46" i="2"/>
  <c r="BB61" i="6"/>
  <c r="AO155" i="7"/>
  <c r="AJ166" i="7"/>
  <c r="AJ86" i="7" s="1"/>
  <c r="AJ75" i="7"/>
  <c r="AS69" i="11"/>
  <c r="BD59" i="11"/>
  <c r="AT81" i="5"/>
  <c r="AR149" i="4"/>
  <c r="AR69" i="4" s="1"/>
  <c r="AP157" i="4"/>
  <c r="AX157" i="5"/>
  <c r="AU155" i="11"/>
  <c r="AU75" i="11" s="1"/>
  <c r="BB45" i="10"/>
  <c r="BD58" i="6"/>
  <c r="BE58" i="6" s="1"/>
  <c r="BC78" i="5"/>
  <c r="BD44" i="11"/>
  <c r="BG44" i="11" s="1"/>
  <c r="BA64" i="1"/>
  <c r="BA69" i="1"/>
  <c r="BC53" i="1"/>
  <c r="AN176" i="2"/>
  <c r="AN9" i="2" s="1"/>
  <c r="AN167" i="2"/>
  <c r="AN4" i="3"/>
  <c r="AN177" i="2"/>
  <c r="AN171" i="2"/>
  <c r="AN174" i="2"/>
  <c r="AN178" i="2"/>
  <c r="AN14" i="2" s="1"/>
  <c r="AN175" i="2"/>
  <c r="AN172" i="2"/>
  <c r="AN169" i="2"/>
  <c r="AN170" i="2"/>
  <c r="AN168" i="2"/>
  <c r="AN173" i="2"/>
  <c r="AO4" i="2"/>
  <c r="AN38" i="2"/>
  <c r="AQ160" i="11"/>
  <c r="AQ80" i="11" s="1"/>
  <c r="AQ81" i="11" s="1"/>
  <c r="AS158" i="4"/>
  <c r="AS78" i="4" s="1"/>
  <c r="AL166" i="7"/>
  <c r="AL86" i="7" s="1"/>
  <c r="AL75" i="7"/>
  <c r="BB83" i="9"/>
  <c r="BC45" i="2"/>
  <c r="AZ304" i="5"/>
  <c r="AZ320" i="5" s="1"/>
  <c r="AZ218" i="5"/>
  <c r="AZ221" i="5"/>
  <c r="AZ214" i="5"/>
  <c r="AZ223" i="5"/>
  <c r="AZ220" i="5"/>
  <c r="AZ219" i="5"/>
  <c r="AZ217" i="5"/>
  <c r="AZ212" i="5"/>
  <c r="AZ216" i="5"/>
  <c r="AZ213" i="5"/>
  <c r="AZ222" i="5"/>
  <c r="AZ215" i="5"/>
  <c r="AZ256" i="5"/>
  <c r="BF54" i="11"/>
  <c r="BG54" i="11" s="1"/>
  <c r="AR158" i="11"/>
  <c r="AL82" i="2"/>
  <c r="AN159" i="2"/>
  <c r="BC156" i="5"/>
  <c r="AQ14" i="10"/>
  <c r="AR197" i="10"/>
  <c r="AR198" i="10" s="1"/>
  <c r="AR199" i="10" s="1"/>
  <c r="AR200" i="10" s="1"/>
  <c r="AR201" i="10" s="1"/>
  <c r="AR202" i="10" s="1"/>
  <c r="AR203" i="10" s="1"/>
  <c r="AR204" i="10" s="1"/>
  <c r="AR205" i="10" s="1"/>
  <c r="AR206" i="10" s="1"/>
  <c r="AR207" i="10" s="1"/>
  <c r="AR208" i="10" s="1"/>
  <c r="BB38" i="6"/>
  <c r="BC38" i="6" s="1"/>
  <c r="AP71" i="6"/>
  <c r="AP176" i="6"/>
  <c r="AP80" i="6" s="1"/>
  <c r="BA167" i="6"/>
  <c r="BA71" i="6" s="1"/>
  <c r="BA60" i="11"/>
  <c r="AM3" i="3"/>
  <c r="AM6" i="3" s="1"/>
  <c r="AM6" i="2"/>
  <c r="AM13" i="2" s="1"/>
  <c r="AM7" i="2" s="1"/>
  <c r="BE175" i="6"/>
  <c r="BE79" i="6" s="1"/>
  <c r="BB156" i="5"/>
  <c r="AZ167" i="6"/>
  <c r="BC62" i="11"/>
  <c r="AN3" i="2"/>
  <c r="AM14" i="3"/>
  <c r="AK161" i="2"/>
  <c r="BG53" i="11"/>
  <c r="BH43" i="7"/>
  <c r="BB42" i="10"/>
  <c r="AP15" i="10"/>
  <c r="AQ3" i="10"/>
  <c r="AQ6" i="10" s="1"/>
  <c r="AQ13" i="10" s="1"/>
  <c r="AQ7" i="10" s="1"/>
  <c r="AQ11" i="10" s="1"/>
  <c r="AI87" i="7"/>
  <c r="AI171" i="7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BD67" i="7"/>
  <c r="BE67" i="7" s="1"/>
  <c r="BC59" i="2"/>
  <c r="BC63" i="10"/>
  <c r="AQ149" i="4"/>
  <c r="AS149" i="4" s="1"/>
  <c r="AS69" i="4" s="1"/>
  <c r="BA46" i="7"/>
  <c r="AV157" i="11"/>
  <c r="AV77" i="11" s="1"/>
  <c r="BB64" i="6"/>
  <c r="BC64" i="6"/>
  <c r="AR161" i="7"/>
  <c r="AT161" i="7" s="1"/>
  <c r="AO73" i="6"/>
  <c r="AO81" i="6" s="1"/>
  <c r="AZ169" i="6"/>
  <c r="AZ73" i="6" s="1"/>
  <c r="BD58" i="10"/>
  <c r="AO78" i="2" l="1"/>
  <c r="BH44" i="11"/>
  <c r="AM75" i="2"/>
  <c r="AN152" i="2"/>
  <c r="AO152" i="2"/>
  <c r="BH162" i="9"/>
  <c r="BH82" i="9" s="1"/>
  <c r="BE82" i="9"/>
  <c r="BD79" i="1"/>
  <c r="BD159" i="1" s="1"/>
  <c r="BG41" i="10"/>
  <c r="BF42" i="6"/>
  <c r="AS84" i="7"/>
  <c r="AW320" i="6"/>
  <c r="AW336" i="6" s="1"/>
  <c r="AW30" i="6"/>
  <c r="AW32" i="6"/>
  <c r="AW26" i="6"/>
  <c r="AW25" i="6"/>
  <c r="AW21" i="6"/>
  <c r="AW4" i="6"/>
  <c r="AW28" i="6"/>
  <c r="AW23" i="6"/>
  <c r="AW24" i="6"/>
  <c r="AW22" i="6"/>
  <c r="AW29" i="6"/>
  <c r="AW27" i="6"/>
  <c r="AW31" i="6"/>
  <c r="BE83" i="9"/>
  <c r="BD75" i="1"/>
  <c r="BD155" i="1" s="1"/>
  <c r="BE43" i="1"/>
  <c r="BE75" i="1" s="1"/>
  <c r="BE155" i="1" s="1"/>
  <c r="BF43" i="1"/>
  <c r="BF75" i="1" s="1"/>
  <c r="BF155" i="1" s="1"/>
  <c r="BF42" i="2"/>
  <c r="BG42" i="2" s="1"/>
  <c r="BH42" i="2" s="1"/>
  <c r="AT81" i="7"/>
  <c r="AQ81" i="6"/>
  <c r="AQ165" i="7"/>
  <c r="AP199" i="4"/>
  <c r="AP200" i="4" s="1"/>
  <c r="AP201" i="4" s="1"/>
  <c r="AP202" i="4" s="1"/>
  <c r="AP203" i="4" s="1"/>
  <c r="AP204" i="4" s="1"/>
  <c r="AP205" i="4" s="1"/>
  <c r="AP206" i="4" s="1"/>
  <c r="AP207" i="4" s="1"/>
  <c r="AQ196" i="4" s="1"/>
  <c r="AQ197" i="4" s="1"/>
  <c r="AQ198" i="4" s="1"/>
  <c r="AQ199" i="4" s="1"/>
  <c r="BH50" i="2"/>
  <c r="AT70" i="6"/>
  <c r="BD166" i="6"/>
  <c r="BD70" i="6" s="1"/>
  <c r="BH47" i="2"/>
  <c r="AZ48" i="11"/>
  <c r="AW165" i="6"/>
  <c r="AP85" i="7"/>
  <c r="BA70" i="5"/>
  <c r="AM81" i="2"/>
  <c r="AN158" i="2"/>
  <c r="BF37" i="10"/>
  <c r="BF58" i="6"/>
  <c r="BG58" i="6" s="1"/>
  <c r="BH58" i="6" s="1"/>
  <c r="BC39" i="10"/>
  <c r="AT68" i="4"/>
  <c r="BF69" i="5"/>
  <c r="AN80" i="7"/>
  <c r="AO160" i="7"/>
  <c r="BD53" i="2"/>
  <c r="BE53" i="2" s="1"/>
  <c r="BF53" i="2" s="1"/>
  <c r="AY25" i="4"/>
  <c r="BB74" i="5"/>
  <c r="BC154" i="5"/>
  <c r="BD154" i="5" s="1"/>
  <c r="BD38" i="6"/>
  <c r="BE38" i="6" s="1"/>
  <c r="BB240" i="6"/>
  <c r="BB241" i="6"/>
  <c r="BC234" i="6"/>
  <c r="AO82" i="7"/>
  <c r="BD71" i="1"/>
  <c r="BD151" i="1" s="1"/>
  <c r="AY161" i="11"/>
  <c r="AX156" i="11"/>
  <c r="AX76" i="11" s="1"/>
  <c r="AX159" i="11"/>
  <c r="AX79" i="11" s="1"/>
  <c r="AX157" i="11"/>
  <c r="AX77" i="11" s="1"/>
  <c r="AX150" i="11"/>
  <c r="AX70" i="11" s="1"/>
  <c r="AX149" i="11"/>
  <c r="AX69" i="11" s="1"/>
  <c r="AU81" i="5"/>
  <c r="BC40" i="6"/>
  <c r="AV78" i="6"/>
  <c r="AW174" i="6"/>
  <c r="BF174" i="6"/>
  <c r="BF78" i="6" s="1"/>
  <c r="BF47" i="11"/>
  <c r="BG47" i="11" s="1"/>
  <c r="BH47" i="11" s="1"/>
  <c r="AS71" i="11"/>
  <c r="AT151" i="11"/>
  <c r="BA52" i="2"/>
  <c r="BB52" i="2"/>
  <c r="AT173" i="6"/>
  <c r="BF163" i="9"/>
  <c r="BF83" i="9" s="1"/>
  <c r="BC64" i="1"/>
  <c r="BC69" i="1"/>
  <c r="AR73" i="6"/>
  <c r="AR81" i="6" s="1"/>
  <c r="BB64" i="1"/>
  <c r="BB69" i="1"/>
  <c r="BD53" i="1"/>
  <c r="AN13" i="11"/>
  <c r="AN7" i="11" s="1"/>
  <c r="AN11" i="11" s="1"/>
  <c r="AQ162" i="7"/>
  <c r="AK15" i="6"/>
  <c r="AP162" i="7"/>
  <c r="BD37" i="6"/>
  <c r="AU161" i="7"/>
  <c r="BE47" i="1"/>
  <c r="BE79" i="1" s="1"/>
  <c r="BE159" i="1" s="1"/>
  <c r="BD62" i="11"/>
  <c r="BA47" i="4"/>
  <c r="BD60" i="2"/>
  <c r="BH60" i="2" s="1"/>
  <c r="AX223" i="11"/>
  <c r="AX32" i="11" s="1"/>
  <c r="AO82" i="2"/>
  <c r="AY47" i="4"/>
  <c r="AU156" i="4"/>
  <c r="AU76" i="4" s="1"/>
  <c r="AU148" i="4"/>
  <c r="AU68" i="4" s="1"/>
  <c r="AU154" i="4"/>
  <c r="AU74" i="4" s="1"/>
  <c r="AU158" i="4"/>
  <c r="AU78" i="4" s="1"/>
  <c r="AP159" i="2"/>
  <c r="AQ159" i="2" s="1"/>
  <c r="AN14" i="3"/>
  <c r="AO3" i="2"/>
  <c r="AY223" i="4"/>
  <c r="AY243" i="4"/>
  <c r="BB224" i="5"/>
  <c r="BC240" i="5"/>
  <c r="BA242" i="6"/>
  <c r="AW77" i="5"/>
  <c r="AY157" i="5"/>
  <c r="BE69" i="5"/>
  <c r="AX255" i="4"/>
  <c r="AX20" i="4"/>
  <c r="AX32" i="4" s="1"/>
  <c r="AX4" i="4" s="1"/>
  <c r="AX6" i="4" s="1"/>
  <c r="AX13" i="4" s="1"/>
  <c r="AT170" i="9"/>
  <c r="AT171" i="9" s="1"/>
  <c r="AT172" i="9" s="1"/>
  <c r="AT173" i="9" s="1"/>
  <c r="AT174" i="9" s="1"/>
  <c r="AT175" i="9" s="1"/>
  <c r="AT176" i="9" s="1"/>
  <c r="AT177" i="9" s="1"/>
  <c r="AT178" i="9" s="1"/>
  <c r="AT179" i="9" s="1"/>
  <c r="AT180" i="9" s="1"/>
  <c r="AT181" i="9" s="1"/>
  <c r="AS14" i="9"/>
  <c r="AT3" i="9" s="1"/>
  <c r="AT6" i="9" s="1"/>
  <c r="BF44" i="4"/>
  <c r="BG44" i="4" s="1"/>
  <c r="AU151" i="10"/>
  <c r="AU71" i="10" s="1"/>
  <c r="AU154" i="10"/>
  <c r="AU74" i="10" s="1"/>
  <c r="AU149" i="10"/>
  <c r="AU69" i="10" s="1"/>
  <c r="AV161" i="10"/>
  <c r="AU157" i="10"/>
  <c r="AU77" i="10" s="1"/>
  <c r="AU156" i="10"/>
  <c r="AU76" i="10" s="1"/>
  <c r="AU152" i="10"/>
  <c r="AU72" i="10" s="1"/>
  <c r="AU159" i="10"/>
  <c r="AU79" i="10" s="1"/>
  <c r="AU158" i="10"/>
  <c r="AU78" i="10" s="1"/>
  <c r="AU150" i="10"/>
  <c r="AU70" i="10" s="1"/>
  <c r="AU153" i="10"/>
  <c r="AU73" i="10" s="1"/>
  <c r="AU155" i="10"/>
  <c r="AU75" i="10" s="1"/>
  <c r="AZ71" i="6"/>
  <c r="AZ176" i="6"/>
  <c r="AZ80" i="6" s="1"/>
  <c r="AR78" i="11"/>
  <c r="AR160" i="11"/>
  <c r="AR80" i="11" s="1"/>
  <c r="AR81" i="11" s="1"/>
  <c r="BA149" i="1"/>
  <c r="BA161" i="1" s="1"/>
  <c r="BA81" i="1"/>
  <c r="AK87" i="7"/>
  <c r="AK81" i="2"/>
  <c r="AZ69" i="7"/>
  <c r="AL161" i="2"/>
  <c r="AP71" i="4"/>
  <c r="AQ151" i="4"/>
  <c r="AQ71" i="4" s="1"/>
  <c r="AL13" i="6"/>
  <c r="AL7" i="6" s="1"/>
  <c r="AL11" i="6" s="1"/>
  <c r="BG38" i="5"/>
  <c r="AV155" i="11"/>
  <c r="AV75" i="11" s="1"/>
  <c r="AN76" i="7"/>
  <c r="AQ156" i="7"/>
  <c r="AM80" i="7"/>
  <c r="AM87" i="7" s="1"/>
  <c r="AP160" i="7"/>
  <c r="BB45" i="5"/>
  <c r="BF67" i="7"/>
  <c r="BH50" i="7"/>
  <c r="BB39" i="10"/>
  <c r="BA39" i="10"/>
  <c r="AL74" i="2"/>
  <c r="AL80" i="2"/>
  <c r="AW170" i="6"/>
  <c r="AT160" i="10"/>
  <c r="AT80" i="10" s="1"/>
  <c r="AV75" i="5"/>
  <c r="AV160" i="5"/>
  <c r="AV80" i="5" s="1"/>
  <c r="AX155" i="5"/>
  <c r="BC45" i="10"/>
  <c r="BD45" i="10" s="1"/>
  <c r="AX33" i="11"/>
  <c r="AX4" i="11" s="1"/>
  <c r="BD172" i="6"/>
  <c r="BD76" i="6" s="1"/>
  <c r="AN82" i="2"/>
  <c r="AS77" i="6"/>
  <c r="AN3" i="3"/>
  <c r="AN6" i="3" s="1"/>
  <c r="AN13" i="3" s="1"/>
  <c r="AN7" i="3" s="1"/>
  <c r="AN11" i="3" s="1"/>
  <c r="AN6" i="2"/>
  <c r="AN13" i="2" s="1"/>
  <c r="AN7" i="2" s="1"/>
  <c r="BD60" i="9"/>
  <c r="BD69" i="9" s="1"/>
  <c r="BB76" i="5"/>
  <c r="BD156" i="5"/>
  <c r="BD76" i="5" s="1"/>
  <c r="BD171" i="6"/>
  <c r="BD75" i="6" s="1"/>
  <c r="AL77" i="2"/>
  <c r="AL81" i="2"/>
  <c r="BG49" i="2"/>
  <c r="BH49" i="2" s="1"/>
  <c r="BD39" i="11"/>
  <c r="AL75" i="2"/>
  <c r="AO76" i="7"/>
  <c r="AM11" i="2"/>
  <c r="BH54" i="11"/>
  <c r="BF49" i="2"/>
  <c r="AU171" i="6"/>
  <c r="AU75" i="6" s="1"/>
  <c r="BH42" i="1"/>
  <c r="BH74" i="1" s="1"/>
  <c r="BH154" i="1" s="1"/>
  <c r="AN76" i="2"/>
  <c r="BG174" i="6"/>
  <c r="BG78" i="6" s="1"/>
  <c r="AP155" i="2"/>
  <c r="AM83" i="7"/>
  <c r="AR176" i="6"/>
  <c r="AR80" i="6" s="1"/>
  <c r="AQ152" i="4"/>
  <c r="BF43" i="6"/>
  <c r="BG43" i="6" s="1"/>
  <c r="AM156" i="2"/>
  <c r="BG149" i="5"/>
  <c r="BH149" i="5" s="1"/>
  <c r="BB48" i="5"/>
  <c r="BC61" i="6"/>
  <c r="AV320" i="1"/>
  <c r="AV217" i="1"/>
  <c r="AV214" i="1"/>
  <c r="AV221" i="1"/>
  <c r="AV218" i="1"/>
  <c r="AV215" i="1"/>
  <c r="AV212" i="1"/>
  <c r="AV213" i="1"/>
  <c r="AV219" i="1"/>
  <c r="AV223" i="1"/>
  <c r="AV216" i="1"/>
  <c r="AV220" i="1"/>
  <c r="AV222" i="1"/>
  <c r="AW224" i="1"/>
  <c r="AP197" i="11"/>
  <c r="AP198" i="11" s="1"/>
  <c r="AP199" i="11" s="1"/>
  <c r="AP200" i="11" s="1"/>
  <c r="AP201" i="11" s="1"/>
  <c r="AP202" i="11" s="1"/>
  <c r="AP203" i="11" s="1"/>
  <c r="AP204" i="11" s="1"/>
  <c r="AP205" i="11" s="1"/>
  <c r="AP206" i="11" s="1"/>
  <c r="AP207" i="11" s="1"/>
  <c r="AP208" i="11" s="1"/>
  <c r="AO14" i="11"/>
  <c r="AY64" i="11"/>
  <c r="AZ57" i="11"/>
  <c r="BA57" i="11"/>
  <c r="BE64" i="6"/>
  <c r="AP155" i="7"/>
  <c r="AP75" i="4"/>
  <c r="AS155" i="4"/>
  <c r="AS75" i="4" s="1"/>
  <c r="AR155" i="4"/>
  <c r="AR75" i="4" s="1"/>
  <c r="AN85" i="7"/>
  <c r="AM13" i="3"/>
  <c r="AM7" i="3" s="1"/>
  <c r="AM11" i="3" s="1"/>
  <c r="BE73" i="5"/>
  <c r="BG153" i="5"/>
  <c r="BG73" i="5" s="1"/>
  <c r="BE59" i="11"/>
  <c r="BF59" i="11" s="1"/>
  <c r="BA319" i="4"/>
  <c r="BB327" i="4"/>
  <c r="AR13" i="9"/>
  <c r="AR7" i="9" s="1"/>
  <c r="AR11" i="9" s="1"/>
  <c r="BG59" i="11"/>
  <c r="AP152" i="2"/>
  <c r="AQ152" i="2" s="1"/>
  <c r="BE159" i="9"/>
  <c r="BB267" i="11"/>
  <c r="BB263" i="11"/>
  <c r="BB270" i="11"/>
  <c r="BB266" i="11"/>
  <c r="BB262" i="11"/>
  <c r="BB261" i="11"/>
  <c r="BB264" i="11"/>
  <c r="BB269" i="11"/>
  <c r="BB271" i="11"/>
  <c r="BB260" i="11"/>
  <c r="BB268" i="11"/>
  <c r="BB265" i="11"/>
  <c r="BC272" i="11"/>
  <c r="BD42" i="6"/>
  <c r="AW171" i="6"/>
  <c r="AW75" i="6" s="1"/>
  <c r="AM154" i="2"/>
  <c r="BG67" i="7"/>
  <c r="BH67" i="7" s="1"/>
  <c r="BG55" i="6"/>
  <c r="BH55" i="6" s="1"/>
  <c r="AY48" i="11"/>
  <c r="AS197" i="10"/>
  <c r="AS198" i="10" s="1"/>
  <c r="AS199" i="10" s="1"/>
  <c r="AS200" i="10" s="1"/>
  <c r="AS201" i="10" s="1"/>
  <c r="AS202" i="10" s="1"/>
  <c r="AS203" i="10" s="1"/>
  <c r="AS204" i="10" s="1"/>
  <c r="AS205" i="10" s="1"/>
  <c r="AS206" i="10" s="1"/>
  <c r="AS207" i="10" s="1"/>
  <c r="AS208" i="10" s="1"/>
  <c r="AR14" i="10"/>
  <c r="BC41" i="5"/>
  <c r="BD82" i="9"/>
  <c r="BG162" i="9"/>
  <c r="BG82" i="9" s="1"/>
  <c r="AQ15" i="10"/>
  <c r="AR3" i="10"/>
  <c r="AR6" i="10" s="1"/>
  <c r="AR13" i="10" s="1"/>
  <c r="AR7" i="10" s="1"/>
  <c r="AR11" i="10" s="1"/>
  <c r="BB45" i="4"/>
  <c r="AR81" i="7"/>
  <c r="BG62" i="7"/>
  <c r="BF45" i="2"/>
  <c r="AR162" i="7"/>
  <c r="AN8" i="2"/>
  <c r="AN9" i="3"/>
  <c r="AN8" i="3" s="1"/>
  <c r="BC64" i="7"/>
  <c r="BG39" i="5"/>
  <c r="AM77" i="7"/>
  <c r="BD45" i="2"/>
  <c r="BE45" i="2" s="1"/>
  <c r="AY272" i="6"/>
  <c r="AZ256" i="6"/>
  <c r="AZ265" i="4"/>
  <c r="AZ270" i="4"/>
  <c r="AZ261" i="4"/>
  <c r="AZ266" i="4"/>
  <c r="AZ267" i="4"/>
  <c r="AZ264" i="4"/>
  <c r="AZ269" i="4"/>
  <c r="AZ259" i="4"/>
  <c r="AZ268" i="4"/>
  <c r="AZ263" i="4"/>
  <c r="AZ262" i="4"/>
  <c r="AZ260" i="4"/>
  <c r="AV80" i="4"/>
  <c r="AV160" i="4"/>
  <c r="AT69" i="6"/>
  <c r="AM85" i="7"/>
  <c r="BH153" i="5"/>
  <c r="BH73" i="5" s="1"/>
  <c r="BE156" i="5"/>
  <c r="BE76" i="5" s="1"/>
  <c r="AY48" i="6"/>
  <c r="AN166" i="7"/>
  <c r="AN86" i="7" s="1"/>
  <c r="AN75" i="7"/>
  <c r="BD78" i="5"/>
  <c r="BF158" i="5"/>
  <c r="BF78" i="5" s="1"/>
  <c r="AR72" i="6"/>
  <c r="BB168" i="6"/>
  <c r="BB72" i="6" s="1"/>
  <c r="AS168" i="6"/>
  <c r="AS150" i="4"/>
  <c r="AS70" i="4" s="1"/>
  <c r="BC168" i="6"/>
  <c r="BC72" i="6" s="1"/>
  <c r="BC76" i="5"/>
  <c r="BC79" i="1"/>
  <c r="BC159" i="1" s="1"/>
  <c r="AY27" i="4"/>
  <c r="AN29" i="7"/>
  <c r="AN38" i="7"/>
  <c r="AN33" i="7"/>
  <c r="AN30" i="7"/>
  <c r="AN32" i="7"/>
  <c r="AN28" i="7"/>
  <c r="AN34" i="7"/>
  <c r="AN35" i="7"/>
  <c r="AN36" i="7"/>
  <c r="AN37" i="7"/>
  <c r="AN31" i="7"/>
  <c r="AN27" i="7"/>
  <c r="AM3" i="6"/>
  <c r="AM6" i="6" s="1"/>
  <c r="AL15" i="6"/>
  <c r="AM151" i="2"/>
  <c r="AN213" i="6"/>
  <c r="AN214" i="6" s="1"/>
  <c r="AN215" i="6" s="1"/>
  <c r="AN216" i="6" s="1"/>
  <c r="AN217" i="6" s="1"/>
  <c r="AN218" i="6" s="1"/>
  <c r="AN219" i="6" s="1"/>
  <c r="AN220" i="6" s="1"/>
  <c r="AN221" i="6" s="1"/>
  <c r="AN222" i="6" s="1"/>
  <c r="AN223" i="6" s="1"/>
  <c r="AN224" i="6" s="1"/>
  <c r="AM14" i="6"/>
  <c r="BB150" i="5"/>
  <c r="AT149" i="4"/>
  <c r="AT69" i="4" s="1"/>
  <c r="BF62" i="2"/>
  <c r="BF63" i="10"/>
  <c r="BF64" i="10" s="1"/>
  <c r="BD63" i="10"/>
  <c r="BE63" i="10" s="1"/>
  <c r="BE64" i="10" s="1"/>
  <c r="BB60" i="11"/>
  <c r="AN28" i="2"/>
  <c r="AN32" i="2"/>
  <c r="AN36" i="2"/>
  <c r="AN29" i="2"/>
  <c r="AN33" i="2"/>
  <c r="AN31" i="2"/>
  <c r="AN30" i="2"/>
  <c r="AN27" i="2"/>
  <c r="AN26" i="2"/>
  <c r="AN37" i="2"/>
  <c r="AN35" i="2"/>
  <c r="AN34" i="2"/>
  <c r="AQ84" i="7"/>
  <c r="BG37" i="10"/>
  <c r="BH37" i="10" s="1"/>
  <c r="AZ311" i="4"/>
  <c r="AZ275" i="4" s="1"/>
  <c r="AZ323" i="4" s="1"/>
  <c r="AZ213" i="4"/>
  <c r="AZ245" i="4" s="1"/>
  <c r="AZ219" i="4"/>
  <c r="AZ251" i="4" s="1"/>
  <c r="AZ217" i="4"/>
  <c r="AZ249" i="4" s="1"/>
  <c r="AZ215" i="4"/>
  <c r="AZ247" i="4" s="1"/>
  <c r="AZ211" i="4"/>
  <c r="AZ220" i="4"/>
  <c r="AZ252" i="4" s="1"/>
  <c r="AZ29" i="4" s="1"/>
  <c r="AZ212" i="4"/>
  <c r="AZ244" i="4" s="1"/>
  <c r="AZ21" i="4" s="1"/>
  <c r="AZ218" i="4"/>
  <c r="AZ250" i="4" s="1"/>
  <c r="AZ216" i="4"/>
  <c r="AZ248" i="4" s="1"/>
  <c r="AZ214" i="4"/>
  <c r="AZ246" i="4" s="1"/>
  <c r="AZ23" i="4" s="1"/>
  <c r="AZ221" i="4"/>
  <c r="AZ253" i="4" s="1"/>
  <c r="AZ30" i="4" s="1"/>
  <c r="AZ222" i="4"/>
  <c r="AZ254" i="4" s="1"/>
  <c r="BA315" i="4"/>
  <c r="AL77" i="7"/>
  <c r="AL87" i="7" s="1"/>
  <c r="AN157" i="7"/>
  <c r="AX304" i="6"/>
  <c r="AX288" i="6"/>
  <c r="AX33" i="6"/>
  <c r="BG51" i="2"/>
  <c r="BH51" i="2" s="1"/>
  <c r="BF153" i="5"/>
  <c r="BF73" i="5" s="1"/>
  <c r="AR150" i="4"/>
  <c r="AR70" i="4" s="1"/>
  <c r="AS70" i="6"/>
  <c r="BH39" i="5"/>
  <c r="AU309" i="1"/>
  <c r="AU315" i="1"/>
  <c r="AU317" i="1"/>
  <c r="AU319" i="1"/>
  <c r="AU316" i="1"/>
  <c r="AU314" i="1"/>
  <c r="BG59" i="2"/>
  <c r="BB69" i="2"/>
  <c r="AP156" i="7"/>
  <c r="BF65" i="9"/>
  <c r="BH65" i="9" s="1"/>
  <c r="BA76" i="1"/>
  <c r="BA156" i="1" s="1"/>
  <c r="BA48" i="1"/>
  <c r="BA80" i="1" s="1"/>
  <c r="BA160" i="1" s="1"/>
  <c r="BB44" i="1"/>
  <c r="BE42" i="6"/>
  <c r="BD64" i="6"/>
  <c r="BH38" i="5"/>
  <c r="AU69" i="6"/>
  <c r="AN151" i="2"/>
  <c r="BB74" i="9"/>
  <c r="AY265" i="5"/>
  <c r="AY268" i="5"/>
  <c r="AY271" i="5"/>
  <c r="AY261" i="5"/>
  <c r="AY264" i="5"/>
  <c r="AY267" i="5"/>
  <c r="AY270" i="5"/>
  <c r="AY269" i="5"/>
  <c r="AY262" i="5"/>
  <c r="AY260" i="5"/>
  <c r="AY266" i="5"/>
  <c r="AY263" i="5"/>
  <c r="BA304" i="5"/>
  <c r="BA320" i="5" s="1"/>
  <c r="BA221" i="5"/>
  <c r="BA217" i="5"/>
  <c r="BA220" i="5"/>
  <c r="BA219" i="5"/>
  <c r="BA222" i="5"/>
  <c r="BA218" i="5"/>
  <c r="BA212" i="5"/>
  <c r="BA223" i="5" s="1"/>
  <c r="BA216" i="5"/>
  <c r="BA213" i="5"/>
  <c r="BA215" i="5"/>
  <c r="BA256" i="5"/>
  <c r="BA214" i="5"/>
  <c r="AY22" i="4"/>
  <c r="BC77" i="1"/>
  <c r="BC157" i="1" s="1"/>
  <c r="AQ69" i="4"/>
  <c r="BH158" i="5"/>
  <c r="BH78" i="5" s="1"/>
  <c r="AO176" i="2"/>
  <c r="AO9" i="2" s="1"/>
  <c r="AO173" i="2"/>
  <c r="AO4" i="3"/>
  <c r="AO177" i="2"/>
  <c r="AO174" i="2"/>
  <c r="AO178" i="2"/>
  <c r="AO14" i="2" s="1"/>
  <c r="AO171" i="2"/>
  <c r="AO175" i="2"/>
  <c r="AO172" i="2"/>
  <c r="AO170" i="2"/>
  <c r="AO169" i="2"/>
  <c r="AO167" i="2"/>
  <c r="AO168" i="2"/>
  <c r="AP4" i="2"/>
  <c r="AO38" i="2"/>
  <c r="BD41" i="5"/>
  <c r="BF60" i="2"/>
  <c r="BF69" i="2" s="1"/>
  <c r="AZ296" i="10"/>
  <c r="AZ300" i="10"/>
  <c r="AU313" i="1" s="1"/>
  <c r="AZ292" i="10"/>
  <c r="AZ303" i="10"/>
  <c r="AZ297" i="10"/>
  <c r="AZ295" i="10"/>
  <c r="AZ301" i="10"/>
  <c r="AZ294" i="10"/>
  <c r="AZ302" i="10"/>
  <c r="AZ298" i="10"/>
  <c r="AZ299" i="10"/>
  <c r="AZ293" i="10"/>
  <c r="AY155" i="5"/>
  <c r="AZ155" i="5" s="1"/>
  <c r="BA62" i="6"/>
  <c r="AQ73" i="6"/>
  <c r="BA169" i="6"/>
  <c r="BA73" i="6" s="1"/>
  <c r="BB169" i="6"/>
  <c r="BB73" i="6" s="1"/>
  <c r="AS169" i="6"/>
  <c r="BC64" i="10"/>
  <c r="BE44" i="4"/>
  <c r="BE46" i="5"/>
  <c r="AW7" i="4"/>
  <c r="AW11" i="4" s="1"/>
  <c r="AW15" i="4"/>
  <c r="BG37" i="1"/>
  <c r="AX48" i="6"/>
  <c r="AZ45" i="6"/>
  <c r="BA45" i="6"/>
  <c r="BC52" i="2"/>
  <c r="AQ176" i="6"/>
  <c r="AQ80" i="6" s="1"/>
  <c r="BG158" i="5"/>
  <c r="BG78" i="5" s="1"/>
  <c r="AN163" i="7"/>
  <c r="AO75" i="7"/>
  <c r="BD41" i="10"/>
  <c r="BE41" i="10" s="1"/>
  <c r="BC69" i="9"/>
  <c r="AR71" i="6"/>
  <c r="AR84" i="7"/>
  <c r="AZ47" i="4"/>
  <c r="AZ70" i="5"/>
  <c r="BE60" i="2"/>
  <c r="AZ81" i="1"/>
  <c r="BB78" i="9"/>
  <c r="BC158" i="9"/>
  <c r="AP77" i="4"/>
  <c r="AK83" i="2"/>
  <c r="AL160" i="2"/>
  <c r="BD79" i="9"/>
  <c r="AN15" i="11"/>
  <c r="AO3" i="11"/>
  <c r="AO6" i="11" s="1"/>
  <c r="AO13" i="11" s="1"/>
  <c r="AO7" i="11" s="1"/>
  <c r="AO11" i="11" s="1"/>
  <c r="AK84" i="2"/>
  <c r="AM161" i="2"/>
  <c r="AT75" i="6"/>
  <c r="BA221" i="10"/>
  <c r="BA212" i="10"/>
  <c r="BA215" i="10"/>
  <c r="BA256" i="10"/>
  <c r="BA304" i="10" s="1"/>
  <c r="BA218" i="10"/>
  <c r="BA220" i="10"/>
  <c r="BA219" i="10"/>
  <c r="BA217" i="10"/>
  <c r="BA213" i="10"/>
  <c r="BA214" i="10"/>
  <c r="BA222" i="10"/>
  <c r="BA216" i="10"/>
  <c r="BA223" i="10"/>
  <c r="BB224" i="10"/>
  <c r="BA74" i="9"/>
  <c r="AT164" i="7"/>
  <c r="BC154" i="9"/>
  <c r="AR152" i="4"/>
  <c r="AR72" i="4" s="1"/>
  <c r="BD69" i="2"/>
  <c r="BD64" i="10"/>
  <c r="AT158" i="11"/>
  <c r="AL79" i="2"/>
  <c r="BF59" i="7"/>
  <c r="BH59" i="7" s="1"/>
  <c r="AY28" i="4"/>
  <c r="AP78" i="7"/>
  <c r="AK77" i="2"/>
  <c r="AK86" i="2" s="1"/>
  <c r="BH58" i="10"/>
  <c r="AZ157" i="5"/>
  <c r="BH54" i="10"/>
  <c r="AT156" i="4"/>
  <c r="AT76" i="4" s="1"/>
  <c r="AQ158" i="7"/>
  <c r="BE171" i="6"/>
  <c r="BE75" i="6" s="1"/>
  <c r="AT72" i="11"/>
  <c r="AU152" i="11"/>
  <c r="AV152" i="11"/>
  <c r="AV72" i="11" s="1"/>
  <c r="AY80" i="9"/>
  <c r="AY165" i="9"/>
  <c r="AY85" i="9" s="1"/>
  <c r="AZ160" i="9"/>
  <c r="BE63" i="9"/>
  <c r="BF63" i="9" s="1"/>
  <c r="BA81" i="6"/>
  <c r="AT167" i="6"/>
  <c r="BD42" i="10"/>
  <c r="BE42" i="10" s="1"/>
  <c r="BF42" i="10" s="1"/>
  <c r="AP79" i="7"/>
  <c r="AM166" i="7"/>
  <c r="AM86" i="7" s="1"/>
  <c r="BD43" i="10"/>
  <c r="BF43" i="10" s="1"/>
  <c r="BG43" i="10" s="1"/>
  <c r="AS81" i="7"/>
  <c r="AX77" i="5"/>
  <c r="BG60" i="2"/>
  <c r="AZ48" i="10"/>
  <c r="BF62" i="7"/>
  <c r="BH62" i="7" s="1"/>
  <c r="BD158" i="9"/>
  <c r="AS76" i="6"/>
  <c r="AT172" i="6"/>
  <c r="BE165" i="6"/>
  <c r="AX86" i="9"/>
  <c r="BG47" i="2"/>
  <c r="AM78" i="2"/>
  <c r="BD69" i="6"/>
  <c r="BD44" i="4"/>
  <c r="BH44" i="4" s="1"/>
  <c r="BC46" i="10"/>
  <c r="BD46" i="10" s="1"/>
  <c r="BF41" i="10"/>
  <c r="BH41" i="10" s="1"/>
  <c r="BF45" i="1"/>
  <c r="BF77" i="1" s="1"/>
  <c r="BF157" i="1" s="1"/>
  <c r="BE39" i="1"/>
  <c r="AP159" i="4"/>
  <c r="AP79" i="4" s="1"/>
  <c r="AZ288" i="5"/>
  <c r="AZ272" i="5"/>
  <c r="BE69" i="2"/>
  <c r="BG58" i="2"/>
  <c r="BH58" i="2"/>
  <c r="BC42" i="6"/>
  <c r="BH59" i="2"/>
  <c r="BC69" i="2"/>
  <c r="AP81" i="6"/>
  <c r="AJ171" i="7"/>
  <c r="AJ172" i="7" s="1"/>
  <c r="AJ173" i="7" s="1"/>
  <c r="AJ174" i="7" s="1"/>
  <c r="AJ175" i="7" s="1"/>
  <c r="AJ176" i="7" s="1"/>
  <c r="AJ177" i="7" s="1"/>
  <c r="AJ178" i="7" s="1"/>
  <c r="AJ179" i="7" s="1"/>
  <c r="AJ180" i="7" s="1"/>
  <c r="AJ181" i="7" s="1"/>
  <c r="AJ182" i="7" s="1"/>
  <c r="AI15" i="7"/>
  <c r="AJ87" i="7"/>
  <c r="BG165" i="6"/>
  <c r="BG59" i="7"/>
  <c r="BE152" i="5"/>
  <c r="AY31" i="4"/>
  <c r="BB68" i="7"/>
  <c r="AZ70" i="7"/>
  <c r="AW153" i="11"/>
  <c r="AW73" i="11" s="1"/>
  <c r="AU166" i="6"/>
  <c r="AU70" i="6" s="1"/>
  <c r="AT153" i="4"/>
  <c r="AT73" i="4" s="1"/>
  <c r="BH53" i="11"/>
  <c r="BA81" i="9"/>
  <c r="BB161" i="9"/>
  <c r="BG70" i="1"/>
  <c r="BG150" i="1" s="1"/>
  <c r="BH38" i="1"/>
  <c r="BH70" i="1" s="1"/>
  <c r="BH150" i="1" s="1"/>
  <c r="AU74" i="11"/>
  <c r="AV154" i="11"/>
  <c r="AQ157" i="4"/>
  <c r="AM160" i="2"/>
  <c r="BA176" i="6"/>
  <c r="BA80" i="6" s="1"/>
  <c r="BE38" i="11"/>
  <c r="BB167" i="6"/>
  <c r="BB42" i="4"/>
  <c r="AR159" i="7"/>
  <c r="BC166" i="6"/>
  <c r="BA41" i="11"/>
  <c r="AV74" i="6"/>
  <c r="BC42" i="10"/>
  <c r="AN78" i="2"/>
  <c r="AM157" i="2"/>
  <c r="AW75" i="5"/>
  <c r="AW160" i="5"/>
  <c r="AW80" i="5" s="1"/>
  <c r="BD44" i="10"/>
  <c r="AO4" i="8"/>
  <c r="AO39" i="7"/>
  <c r="AP4" i="7"/>
  <c r="AO184" i="2"/>
  <c r="AO192" i="2" s="1"/>
  <c r="AO193" i="2" s="1"/>
  <c r="AO185" i="2" s="1"/>
  <c r="BD43" i="2"/>
  <c r="AS68" i="4"/>
  <c r="BF162" i="9"/>
  <c r="BF82" i="9" s="1"/>
  <c r="BD83" i="9"/>
  <c r="BB46" i="7"/>
  <c r="AO85" i="7"/>
  <c r="AV165" i="6"/>
  <c r="BH165" i="6" s="1"/>
  <c r="AV171" i="6"/>
  <c r="AV75" i="6" s="1"/>
  <c r="BC46" i="7"/>
  <c r="AS160" i="11"/>
  <c r="AS80" i="11" s="1"/>
  <c r="AS81" i="11" s="1"/>
  <c r="BE43" i="10"/>
  <c r="AX165" i="6"/>
  <c r="BC75" i="1"/>
  <c r="BC155" i="1" s="1"/>
  <c r="AY30" i="4"/>
  <c r="AY271" i="4"/>
  <c r="AY70" i="7"/>
  <c r="AL78" i="2"/>
  <c r="AY222" i="11"/>
  <c r="AY31" i="11" s="1"/>
  <c r="AY213" i="11"/>
  <c r="AY22" i="11" s="1"/>
  <c r="AY217" i="11"/>
  <c r="AY26" i="11" s="1"/>
  <c r="AY221" i="11"/>
  <c r="AY30" i="11" s="1"/>
  <c r="AY212" i="11"/>
  <c r="AY21" i="11" s="1"/>
  <c r="AY214" i="11"/>
  <c r="AY23" i="11" s="1"/>
  <c r="AY218" i="11"/>
  <c r="AY27" i="11" s="1"/>
  <c r="AY220" i="11"/>
  <c r="AY29" i="11" s="1"/>
  <c r="AY216" i="11"/>
  <c r="AY25" i="11" s="1"/>
  <c r="AY215" i="11"/>
  <c r="AY24" i="11" s="1"/>
  <c r="AY219" i="11"/>
  <c r="AY28" i="11" s="1"/>
  <c r="AZ224" i="11"/>
  <c r="AT150" i="4"/>
  <c r="AT70" i="4" s="1"/>
  <c r="AO153" i="2"/>
  <c r="BE64" i="7"/>
  <c r="BD64" i="7"/>
  <c r="AT81" i="10"/>
  <c r="BH157" i="9"/>
  <c r="BH77" i="9" s="1"/>
  <c r="AT79" i="6"/>
  <c r="AV175" i="6"/>
  <c r="AS167" i="6"/>
  <c r="BD167" i="6" s="1"/>
  <c r="AQ159" i="7"/>
  <c r="BG65" i="9"/>
  <c r="BF39" i="4"/>
  <c r="BG39" i="4" s="1"/>
  <c r="BD74" i="5" l="1"/>
  <c r="BE154" i="5"/>
  <c r="BE74" i="5" s="1"/>
  <c r="AZ75" i="5"/>
  <c r="AZ81" i="5" s="1"/>
  <c r="AZ160" i="5"/>
  <c r="AZ80" i="5" s="1"/>
  <c r="BB160" i="9"/>
  <c r="AQ75" i="2"/>
  <c r="BD45" i="4"/>
  <c r="BG63" i="9"/>
  <c r="BH63" i="9" s="1"/>
  <c r="BF46" i="10"/>
  <c r="BA155" i="5"/>
  <c r="BH43" i="10"/>
  <c r="BH69" i="5"/>
  <c r="AQ82" i="2"/>
  <c r="AR159" i="2"/>
  <c r="AU169" i="6"/>
  <c r="AU73" i="6" s="1"/>
  <c r="AW161" i="7"/>
  <c r="BE39" i="10"/>
  <c r="BE48" i="10" s="1"/>
  <c r="BD71" i="6"/>
  <c r="BG64" i="7"/>
  <c r="BH64" i="7" s="1"/>
  <c r="BH69" i="6"/>
  <c r="AQ200" i="4"/>
  <c r="AQ201" i="4" s="1"/>
  <c r="AQ202" i="4" s="1"/>
  <c r="AQ203" i="4" s="1"/>
  <c r="AQ204" i="4" s="1"/>
  <c r="AQ205" i="4" s="1"/>
  <c r="AQ206" i="4" s="1"/>
  <c r="AQ207" i="4" s="1"/>
  <c r="AR196" i="4" s="1"/>
  <c r="AR197" i="4" s="1"/>
  <c r="AR198" i="4" s="1"/>
  <c r="BA48" i="11"/>
  <c r="AM84" i="2"/>
  <c r="AX320" i="6"/>
  <c r="AX336" i="6" s="1"/>
  <c r="AX30" i="6"/>
  <c r="AX22" i="6"/>
  <c r="AX25" i="6"/>
  <c r="AX26" i="6"/>
  <c r="AX21" i="6"/>
  <c r="AX4" i="6"/>
  <c r="AX32" i="6"/>
  <c r="AX23" i="6"/>
  <c r="AX24" i="6"/>
  <c r="AX31" i="6"/>
  <c r="AX29" i="6"/>
  <c r="AX27" i="6"/>
  <c r="AX28" i="6"/>
  <c r="J312" i="1"/>
  <c r="I312" i="1"/>
  <c r="I25" i="1" s="1"/>
  <c r="I73" i="1" s="1"/>
  <c r="I153" i="1" s="1"/>
  <c r="H312" i="1"/>
  <c r="H25" i="1" s="1"/>
  <c r="H73" i="1" s="1"/>
  <c r="H153" i="1" s="1"/>
  <c r="AE312" i="1"/>
  <c r="AD312" i="1"/>
  <c r="Z312" i="1"/>
  <c r="P312" i="1"/>
  <c r="G312" i="1"/>
  <c r="G25" i="1" s="1"/>
  <c r="G73" i="1" s="1"/>
  <c r="G153" i="1" s="1"/>
  <c r="X312" i="1"/>
  <c r="W312" i="1"/>
  <c r="F312" i="1"/>
  <c r="F25" i="1" s="1"/>
  <c r="F73" i="1" s="1"/>
  <c r="F153" i="1" s="1"/>
  <c r="C312" i="1"/>
  <c r="C25" i="1" s="1"/>
  <c r="C73" i="1" s="1"/>
  <c r="C153" i="1" s="1"/>
  <c r="Y312" i="1"/>
  <c r="U312" i="1"/>
  <c r="AA312" i="1"/>
  <c r="D312" i="1"/>
  <c r="D25" i="1" s="1"/>
  <c r="D73" i="1" s="1"/>
  <c r="D153" i="1" s="1"/>
  <c r="AB312" i="1"/>
  <c r="T312" i="1"/>
  <c r="E312" i="1"/>
  <c r="E25" i="1" s="1"/>
  <c r="E73" i="1" s="1"/>
  <c r="E153" i="1" s="1"/>
  <c r="O312" i="1"/>
  <c r="S312" i="1"/>
  <c r="N312" i="1"/>
  <c r="R312" i="1"/>
  <c r="AC312" i="1"/>
  <c r="K312" i="1"/>
  <c r="V312" i="1"/>
  <c r="M312" i="1"/>
  <c r="L312" i="1"/>
  <c r="Q312" i="1"/>
  <c r="AF312" i="1"/>
  <c r="AG312" i="1"/>
  <c r="AH312" i="1"/>
  <c r="AI312" i="1"/>
  <c r="AK312" i="1"/>
  <c r="AJ312" i="1"/>
  <c r="AL312" i="1"/>
  <c r="AM312" i="1"/>
  <c r="AN312" i="1"/>
  <c r="AO312" i="1"/>
  <c r="AP312" i="1"/>
  <c r="AQ312" i="1"/>
  <c r="AR312" i="1"/>
  <c r="AS312" i="1"/>
  <c r="AT312" i="1"/>
  <c r="BC68" i="7"/>
  <c r="AY223" i="11"/>
  <c r="AY32" i="11" s="1"/>
  <c r="BE71" i="1"/>
  <c r="BE151" i="1" s="1"/>
  <c r="BG69" i="6"/>
  <c r="BF154" i="5"/>
  <c r="BF74" i="5" s="1"/>
  <c r="BC263" i="11"/>
  <c r="BC270" i="11"/>
  <c r="BC266" i="11"/>
  <c r="BC262" i="11"/>
  <c r="BC261" i="11"/>
  <c r="BC264" i="11"/>
  <c r="BC267" i="11"/>
  <c r="BC269" i="11"/>
  <c r="BC271" i="11"/>
  <c r="BC260" i="11"/>
  <c r="BC268" i="11"/>
  <c r="BC265" i="11"/>
  <c r="BD272" i="11"/>
  <c r="BB319" i="4"/>
  <c r="BC327" i="4"/>
  <c r="AO15" i="11"/>
  <c r="AP3" i="11"/>
  <c r="AP6" i="11" s="1"/>
  <c r="AP13" i="11" s="1"/>
  <c r="AP7" i="11" s="1"/>
  <c r="AP11" i="11" s="1"/>
  <c r="AY77" i="5"/>
  <c r="AQ79" i="7"/>
  <c r="AT159" i="7"/>
  <c r="AS159" i="7"/>
  <c r="AV74" i="11"/>
  <c r="AW154" i="11"/>
  <c r="I316" i="1"/>
  <c r="I29" i="1" s="1"/>
  <c r="I77" i="1" s="1"/>
  <c r="I157" i="1" s="1"/>
  <c r="F316" i="1"/>
  <c r="F29" i="1" s="1"/>
  <c r="F77" i="1" s="1"/>
  <c r="F157" i="1" s="1"/>
  <c r="C316" i="1"/>
  <c r="C29" i="1" s="1"/>
  <c r="C77" i="1" s="1"/>
  <c r="C157" i="1" s="1"/>
  <c r="AB316" i="1"/>
  <c r="AE316" i="1"/>
  <c r="AD316" i="1"/>
  <c r="X316" i="1"/>
  <c r="H316" i="1"/>
  <c r="H29" i="1" s="1"/>
  <c r="H77" i="1" s="1"/>
  <c r="H157" i="1" s="1"/>
  <c r="Z316" i="1"/>
  <c r="Y316" i="1"/>
  <c r="U316" i="1"/>
  <c r="AA316" i="1"/>
  <c r="T316" i="1"/>
  <c r="W316" i="1"/>
  <c r="E316" i="1"/>
  <c r="E29" i="1" s="1"/>
  <c r="E77" i="1" s="1"/>
  <c r="E157" i="1" s="1"/>
  <c r="D316" i="1"/>
  <c r="D29" i="1" s="1"/>
  <c r="D77" i="1" s="1"/>
  <c r="D157" i="1" s="1"/>
  <c r="G316" i="1"/>
  <c r="G29" i="1" s="1"/>
  <c r="G77" i="1" s="1"/>
  <c r="G157" i="1" s="1"/>
  <c r="P316" i="1"/>
  <c r="J316" i="1"/>
  <c r="M316" i="1"/>
  <c r="O316" i="1"/>
  <c r="V316" i="1"/>
  <c r="K316" i="1"/>
  <c r="Q316" i="1"/>
  <c r="N316" i="1"/>
  <c r="L316" i="1"/>
  <c r="S316" i="1"/>
  <c r="R316" i="1"/>
  <c r="AC316" i="1"/>
  <c r="AF316" i="1"/>
  <c r="AG316" i="1"/>
  <c r="AH316" i="1"/>
  <c r="AI316" i="1"/>
  <c r="AK316" i="1"/>
  <c r="AJ316" i="1"/>
  <c r="AL316" i="1"/>
  <c r="AM316" i="1"/>
  <c r="AN316" i="1"/>
  <c r="AO316" i="1"/>
  <c r="AP316" i="1"/>
  <c r="AQ316" i="1"/>
  <c r="AR316" i="1"/>
  <c r="AS316" i="1"/>
  <c r="AT316" i="1"/>
  <c r="BG45" i="1"/>
  <c r="BG77" i="1" s="1"/>
  <c r="BG157" i="1" s="1"/>
  <c r="BB76" i="1"/>
  <c r="BB156" i="1" s="1"/>
  <c r="BC44" i="1"/>
  <c r="BB48" i="1"/>
  <c r="BB80" i="1" s="1"/>
  <c r="BB160" i="1" s="1"/>
  <c r="AV166" i="6"/>
  <c r="AV70" i="6" s="1"/>
  <c r="BF156" i="5"/>
  <c r="BF76" i="5" s="1"/>
  <c r="BA260" i="4"/>
  <c r="BA270" i="4"/>
  <c r="BA263" i="4"/>
  <c r="BA261" i="4"/>
  <c r="BA266" i="4"/>
  <c r="BA267" i="4"/>
  <c r="BA262" i="4"/>
  <c r="BA264" i="4"/>
  <c r="BA269" i="4"/>
  <c r="BA259" i="4"/>
  <c r="BA268" i="4"/>
  <c r="BA265" i="4"/>
  <c r="AQ197" i="11"/>
  <c r="AQ198" i="11" s="1"/>
  <c r="AQ199" i="11" s="1"/>
  <c r="AQ200" i="11" s="1"/>
  <c r="AQ201" i="11" s="1"/>
  <c r="AQ202" i="11" s="1"/>
  <c r="AQ203" i="11" s="1"/>
  <c r="AQ204" i="11" s="1"/>
  <c r="AQ205" i="11" s="1"/>
  <c r="AQ206" i="11" s="1"/>
  <c r="AQ207" i="11" s="1"/>
  <c r="AQ208" i="11" s="1"/>
  <c r="AP14" i="11"/>
  <c r="AU153" i="4"/>
  <c r="AU73" i="4" s="1"/>
  <c r="AP82" i="7"/>
  <c r="AT77" i="6"/>
  <c r="BD173" i="6"/>
  <c r="BD77" i="6" s="1"/>
  <c r="AU173" i="6"/>
  <c r="AW155" i="11"/>
  <c r="AW75" i="11" s="1"/>
  <c r="AO75" i="2"/>
  <c r="AN81" i="2"/>
  <c r="BB70" i="5"/>
  <c r="AN3" i="6"/>
  <c r="AN6" i="6" s="1"/>
  <c r="AN77" i="7"/>
  <c r="AN87" i="7" s="1"/>
  <c r="AP157" i="7"/>
  <c r="AO157" i="7"/>
  <c r="AU81" i="7"/>
  <c r="AV317" i="1"/>
  <c r="AV318" i="1"/>
  <c r="AV309" i="1"/>
  <c r="AV319" i="1"/>
  <c r="AV315" i="1"/>
  <c r="AV310" i="1"/>
  <c r="AV316" i="1"/>
  <c r="AV314" i="1"/>
  <c r="AV312" i="1"/>
  <c r="AV313" i="1"/>
  <c r="AV308" i="1"/>
  <c r="AV311" i="1"/>
  <c r="BF38" i="11"/>
  <c r="BG38" i="11" s="1"/>
  <c r="AP4" i="8"/>
  <c r="AQ4" i="7"/>
  <c r="AP39" i="7"/>
  <c r="AP184" i="2"/>
  <c r="AP192" i="2" s="1"/>
  <c r="AP193" i="2" s="1"/>
  <c r="AP185" i="2" s="1"/>
  <c r="BA216" i="4"/>
  <c r="BA248" i="4" s="1"/>
  <c r="BA311" i="4"/>
  <c r="BA275" i="4" s="1"/>
  <c r="BA323" i="4" s="1"/>
  <c r="BA213" i="4"/>
  <c r="BA245" i="4" s="1"/>
  <c r="BA219" i="4"/>
  <c r="BA251" i="4" s="1"/>
  <c r="BA217" i="4"/>
  <c r="BA249" i="4" s="1"/>
  <c r="BA26" i="4" s="1"/>
  <c r="BA215" i="4"/>
  <c r="BA247" i="4" s="1"/>
  <c r="BA24" i="4" s="1"/>
  <c r="BA221" i="4"/>
  <c r="BA253" i="4" s="1"/>
  <c r="BA212" i="4"/>
  <c r="BA244" i="4" s="1"/>
  <c r="BA21" i="4" s="1"/>
  <c r="BA218" i="4"/>
  <c r="BA250" i="4" s="1"/>
  <c r="BA211" i="4"/>
  <c r="BA214" i="4"/>
  <c r="BA246" i="4" s="1"/>
  <c r="BA220" i="4"/>
  <c r="BA252" i="4" s="1"/>
  <c r="BA29" i="4" s="1"/>
  <c r="BA222" i="4"/>
  <c r="BA254" i="4" s="1"/>
  <c r="BB315" i="4"/>
  <c r="AO29" i="7"/>
  <c r="AO38" i="7"/>
  <c r="AO33" i="7"/>
  <c r="AO35" i="7"/>
  <c r="AO37" i="7"/>
  <c r="AO28" i="7"/>
  <c r="AO34" i="7"/>
  <c r="AO36" i="7"/>
  <c r="AO32" i="7"/>
  <c r="AO30" i="7"/>
  <c r="AO31" i="7"/>
  <c r="AO27" i="7"/>
  <c r="AR165" i="7"/>
  <c r="AV167" i="6"/>
  <c r="AV71" i="6" s="1"/>
  <c r="BD78" i="9"/>
  <c r="AL83" i="2"/>
  <c r="AW80" i="4"/>
  <c r="AW160" i="4"/>
  <c r="AD310" i="1"/>
  <c r="H310" i="1"/>
  <c r="H23" i="1" s="1"/>
  <c r="H71" i="1" s="1"/>
  <c r="H151" i="1" s="1"/>
  <c r="AB310" i="1"/>
  <c r="F310" i="1"/>
  <c r="F23" i="1" s="1"/>
  <c r="F71" i="1" s="1"/>
  <c r="F151" i="1" s="1"/>
  <c r="J310" i="1"/>
  <c r="C310" i="1"/>
  <c r="C23" i="1" s="1"/>
  <c r="C71" i="1" s="1"/>
  <c r="C151" i="1" s="1"/>
  <c r="W310" i="1"/>
  <c r="Y310" i="1"/>
  <c r="X310" i="1"/>
  <c r="E310" i="1"/>
  <c r="E23" i="1" s="1"/>
  <c r="E71" i="1" s="1"/>
  <c r="E151" i="1" s="1"/>
  <c r="AA310" i="1"/>
  <c r="U310" i="1"/>
  <c r="Z310" i="1"/>
  <c r="AE310" i="1"/>
  <c r="G310" i="1"/>
  <c r="G23" i="1" s="1"/>
  <c r="G71" i="1" s="1"/>
  <c r="G151" i="1" s="1"/>
  <c r="P310" i="1"/>
  <c r="D310" i="1"/>
  <c r="D23" i="1" s="1"/>
  <c r="D71" i="1" s="1"/>
  <c r="D151" i="1" s="1"/>
  <c r="T310" i="1"/>
  <c r="I310" i="1"/>
  <c r="I23" i="1" s="1"/>
  <c r="I71" i="1" s="1"/>
  <c r="I151" i="1" s="1"/>
  <c r="R310" i="1"/>
  <c r="O310" i="1"/>
  <c r="V310" i="1"/>
  <c r="M310" i="1"/>
  <c r="Q310" i="1"/>
  <c r="S310" i="1"/>
  <c r="K310" i="1"/>
  <c r="AC310" i="1"/>
  <c r="L310" i="1"/>
  <c r="N310" i="1"/>
  <c r="AF310" i="1"/>
  <c r="AG310" i="1"/>
  <c r="AH310" i="1"/>
  <c r="AI310" i="1"/>
  <c r="AK310" i="1"/>
  <c r="AJ310" i="1"/>
  <c r="AL310" i="1"/>
  <c r="AM310" i="1"/>
  <c r="AN310" i="1"/>
  <c r="AO310" i="1"/>
  <c r="AP310" i="1"/>
  <c r="AQ310" i="1"/>
  <c r="AR310" i="1"/>
  <c r="AS310" i="1"/>
  <c r="AT310" i="1"/>
  <c r="AM13" i="6"/>
  <c r="AM7" i="6" s="1"/>
  <c r="AM11" i="6" s="1"/>
  <c r="AS72" i="6"/>
  <c r="AT168" i="6"/>
  <c r="AY304" i="6"/>
  <c r="AY288" i="6"/>
  <c r="AY33" i="6"/>
  <c r="AV69" i="6"/>
  <c r="AY86" i="9"/>
  <c r="AT78" i="11"/>
  <c r="AU158" i="11"/>
  <c r="AU78" i="11" s="1"/>
  <c r="BF46" i="5"/>
  <c r="AB317" i="1"/>
  <c r="C317" i="1"/>
  <c r="C30" i="1" s="1"/>
  <c r="C78" i="1" s="1"/>
  <c r="C158" i="1" s="1"/>
  <c r="AE317" i="1"/>
  <c r="F317" i="1"/>
  <c r="F30" i="1" s="1"/>
  <c r="F78" i="1" s="1"/>
  <c r="F158" i="1" s="1"/>
  <c r="J317" i="1"/>
  <c r="X317" i="1"/>
  <c r="H317" i="1"/>
  <c r="H30" i="1" s="1"/>
  <c r="H78" i="1" s="1"/>
  <c r="H158" i="1" s="1"/>
  <c r="AD317" i="1"/>
  <c r="Z317" i="1"/>
  <c r="T317" i="1"/>
  <c r="D317" i="1"/>
  <c r="D30" i="1" s="1"/>
  <c r="D78" i="1" s="1"/>
  <c r="D158" i="1" s="1"/>
  <c r="I317" i="1"/>
  <c r="I30" i="1" s="1"/>
  <c r="I78" i="1" s="1"/>
  <c r="I158" i="1" s="1"/>
  <c r="G317" i="1"/>
  <c r="G30" i="1" s="1"/>
  <c r="G78" i="1" s="1"/>
  <c r="G158" i="1" s="1"/>
  <c r="U317" i="1"/>
  <c r="E317" i="1"/>
  <c r="E30" i="1" s="1"/>
  <c r="E78" i="1" s="1"/>
  <c r="E158" i="1" s="1"/>
  <c r="P317" i="1"/>
  <c r="W317" i="1"/>
  <c r="AA317" i="1"/>
  <c r="Y317" i="1"/>
  <c r="R317" i="1"/>
  <c r="O317" i="1"/>
  <c r="L317" i="1"/>
  <c r="Q317" i="1"/>
  <c r="K317" i="1"/>
  <c r="M317" i="1"/>
  <c r="N317" i="1"/>
  <c r="AC317" i="1"/>
  <c r="V317" i="1"/>
  <c r="S317" i="1"/>
  <c r="AF317" i="1"/>
  <c r="AG317" i="1"/>
  <c r="AH317" i="1"/>
  <c r="AI317" i="1"/>
  <c r="AK317" i="1"/>
  <c r="AJ317" i="1"/>
  <c r="AL317" i="1"/>
  <c r="AM317" i="1"/>
  <c r="AN317" i="1"/>
  <c r="AO317" i="1"/>
  <c r="AP317" i="1"/>
  <c r="AQ317" i="1"/>
  <c r="AR317" i="1"/>
  <c r="AS317" i="1"/>
  <c r="AT317" i="1"/>
  <c r="AQ159" i="4"/>
  <c r="AQ79" i="4" s="1"/>
  <c r="BE166" i="6"/>
  <c r="BE70" i="6" s="1"/>
  <c r="AZ25" i="4"/>
  <c r="AU168" i="6"/>
  <c r="AU72" i="6" s="1"/>
  <c r="AY165" i="6"/>
  <c r="AW74" i="6"/>
  <c r="BH170" i="6"/>
  <c r="BH74" i="6" s="1"/>
  <c r="AR151" i="4"/>
  <c r="AS151" i="4" s="1"/>
  <c r="BB157" i="5"/>
  <c r="AU150" i="4"/>
  <c r="AU70" i="4" s="1"/>
  <c r="AX153" i="11"/>
  <c r="AX73" i="11" s="1"/>
  <c r="AS152" i="2"/>
  <c r="AN75" i="2"/>
  <c r="BB215" i="10"/>
  <c r="BB256" i="10"/>
  <c r="BB304" i="10" s="1"/>
  <c r="BB223" i="10"/>
  <c r="BB218" i="10"/>
  <c r="BB220" i="10"/>
  <c r="BB219" i="10"/>
  <c r="BB217" i="10"/>
  <c r="BB221" i="10"/>
  <c r="BB222" i="10"/>
  <c r="BB216" i="10"/>
  <c r="BB213" i="10"/>
  <c r="BB214" i="10"/>
  <c r="BB212" i="10"/>
  <c r="BC224" i="10"/>
  <c r="BC150" i="5"/>
  <c r="AU170" i="9"/>
  <c r="AU171" i="9" s="1"/>
  <c r="AU172" i="9" s="1"/>
  <c r="AU173" i="9" s="1"/>
  <c r="AU174" i="9" s="1"/>
  <c r="AU175" i="9" s="1"/>
  <c r="AU176" i="9" s="1"/>
  <c r="AU177" i="9" s="1"/>
  <c r="AU178" i="9" s="1"/>
  <c r="AU179" i="9" s="1"/>
  <c r="AU180" i="9" s="1"/>
  <c r="AU181" i="9" s="1"/>
  <c r="AT14" i="9"/>
  <c r="AU3" i="9" s="1"/>
  <c r="AU6" i="9" s="1"/>
  <c r="BB47" i="4"/>
  <c r="AO213" i="6"/>
  <c r="AO214" i="6" s="1"/>
  <c r="AO215" i="6" s="1"/>
  <c r="AO216" i="6" s="1"/>
  <c r="AO217" i="6" s="1"/>
  <c r="AO218" i="6" s="1"/>
  <c r="AO219" i="6" s="1"/>
  <c r="AO220" i="6" s="1"/>
  <c r="AO221" i="6" s="1"/>
  <c r="AO222" i="6" s="1"/>
  <c r="AO223" i="6" s="1"/>
  <c r="AO224" i="6" s="1"/>
  <c r="AN14" i="6"/>
  <c r="AS13" i="9"/>
  <c r="AS7" i="9" s="1"/>
  <c r="AS11" i="9" s="1"/>
  <c r="AO9" i="3"/>
  <c r="AO8" i="3" s="1"/>
  <c r="AO8" i="2"/>
  <c r="AS71" i="6"/>
  <c r="AS81" i="6" s="1"/>
  <c r="AS176" i="6"/>
  <c r="AS80" i="6" s="1"/>
  <c r="AI14" i="8"/>
  <c r="AI13" i="8" s="1"/>
  <c r="AI7" i="8" s="1"/>
  <c r="AI11" i="8" s="1"/>
  <c r="AJ3" i="7"/>
  <c r="AI14" i="7"/>
  <c r="AI7" i="7" s="1"/>
  <c r="AI12" i="7" s="1"/>
  <c r="AI168" i="7" s="1"/>
  <c r="BB155" i="5"/>
  <c r="AV150" i="4"/>
  <c r="AV70" i="4" s="1"/>
  <c r="AV153" i="4"/>
  <c r="AV73" i="4" s="1"/>
  <c r="AV156" i="4"/>
  <c r="AV76" i="4" s="1"/>
  <c r="AV148" i="4"/>
  <c r="AV68" i="4" s="1"/>
  <c r="AV154" i="4"/>
  <c r="AV74" i="4" s="1"/>
  <c r="AV158" i="4"/>
  <c r="AV78" i="4" s="1"/>
  <c r="AW214" i="1"/>
  <c r="AW221" i="1"/>
  <c r="AW218" i="1"/>
  <c r="AW215" i="1"/>
  <c r="AW212" i="1"/>
  <c r="AW217" i="1"/>
  <c r="AW213" i="1"/>
  <c r="AW219" i="1"/>
  <c r="AW223" i="1"/>
  <c r="AW320" i="1"/>
  <c r="AW222" i="1"/>
  <c r="AW220" i="1"/>
  <c r="AW216" i="1"/>
  <c r="AX224" i="1"/>
  <c r="AM79" i="2"/>
  <c r="AN156" i="2"/>
  <c r="BB304" i="5"/>
  <c r="BB320" i="5" s="1"/>
  <c r="BB215" i="5"/>
  <c r="BB214" i="5"/>
  <c r="BB220" i="5"/>
  <c r="BB221" i="5"/>
  <c r="BB222" i="5"/>
  <c r="BB218" i="5"/>
  <c r="BB217" i="5"/>
  <c r="BB216" i="5"/>
  <c r="BB213" i="5"/>
  <c r="BB219" i="5"/>
  <c r="BB256" i="5"/>
  <c r="BB212" i="5"/>
  <c r="BB223" i="5" s="1"/>
  <c r="BG53" i="2"/>
  <c r="BF52" i="2"/>
  <c r="BG52" i="2" s="1"/>
  <c r="BH52" i="2" s="1"/>
  <c r="BH53" i="2"/>
  <c r="BH59" i="11"/>
  <c r="BG63" i="10"/>
  <c r="BG64" i="10" s="1"/>
  <c r="BB71" i="6"/>
  <c r="BB176" i="6"/>
  <c r="BB80" i="6" s="1"/>
  <c r="AU149" i="4"/>
  <c r="AU69" i="4" s="1"/>
  <c r="BE37" i="6"/>
  <c r="BF37" i="6" s="1"/>
  <c r="Y308" i="1"/>
  <c r="X308" i="1"/>
  <c r="W308" i="1"/>
  <c r="F308" i="1"/>
  <c r="F21" i="1" s="1"/>
  <c r="I308" i="1"/>
  <c r="I21" i="1" s="1"/>
  <c r="H308" i="1"/>
  <c r="H21" i="1" s="1"/>
  <c r="C308" i="1"/>
  <c r="C21" i="1" s="1"/>
  <c r="AE308" i="1"/>
  <c r="AA308" i="1"/>
  <c r="AD308" i="1"/>
  <c r="AB308" i="1"/>
  <c r="D308" i="1"/>
  <c r="D21" i="1" s="1"/>
  <c r="E308" i="1"/>
  <c r="E21" i="1" s="1"/>
  <c r="P308" i="1"/>
  <c r="Z308" i="1"/>
  <c r="G308" i="1"/>
  <c r="G21" i="1" s="1"/>
  <c r="T308" i="1"/>
  <c r="U308" i="1"/>
  <c r="J308" i="1"/>
  <c r="M308" i="1"/>
  <c r="L308" i="1"/>
  <c r="S308" i="1"/>
  <c r="O308" i="1"/>
  <c r="K308" i="1"/>
  <c r="Q308" i="1"/>
  <c r="N308" i="1"/>
  <c r="V308" i="1"/>
  <c r="R308" i="1"/>
  <c r="AC308" i="1"/>
  <c r="AF308" i="1"/>
  <c r="AG308" i="1"/>
  <c r="AH308" i="1"/>
  <c r="AI308" i="1"/>
  <c r="AK308" i="1"/>
  <c r="AJ308" i="1"/>
  <c r="AL308" i="1"/>
  <c r="AM308" i="1"/>
  <c r="AN308" i="1"/>
  <c r="AO308" i="1"/>
  <c r="AP308" i="1"/>
  <c r="AQ308" i="1"/>
  <c r="AR308" i="1"/>
  <c r="AS308" i="1"/>
  <c r="AT308" i="1"/>
  <c r="AW69" i="6"/>
  <c r="AQ77" i="4"/>
  <c r="AS157" i="4"/>
  <c r="AS77" i="4" s="1"/>
  <c r="BA296" i="10"/>
  <c r="BA300" i="10"/>
  <c r="BA292" i="10"/>
  <c r="BA298" i="10"/>
  <c r="BA297" i="10"/>
  <c r="BA301" i="10"/>
  <c r="BA295" i="10"/>
  <c r="BA294" i="10"/>
  <c r="BA302" i="10"/>
  <c r="BA303" i="10"/>
  <c r="BA293" i="10"/>
  <c r="BA299" i="10"/>
  <c r="AZ27" i="4"/>
  <c r="AN11" i="2"/>
  <c r="AR152" i="2"/>
  <c r="AW81" i="5"/>
  <c r="AU72" i="11"/>
  <c r="AW152" i="11"/>
  <c r="AW72" i="11" s="1"/>
  <c r="BC45" i="4"/>
  <c r="BF47" i="1"/>
  <c r="AS73" i="6"/>
  <c r="AT169" i="6"/>
  <c r="BC169" i="6"/>
  <c r="BC73" i="6" s="1"/>
  <c r="BH45" i="1"/>
  <c r="BH77" i="1" s="1"/>
  <c r="BH157" i="1" s="1"/>
  <c r="AM80" i="2"/>
  <c r="BC157" i="5"/>
  <c r="BD157" i="5" s="1"/>
  <c r="BD77" i="5" s="1"/>
  <c r="AP76" i="7"/>
  <c r="AR156" i="7"/>
  <c r="AZ243" i="4"/>
  <c r="AZ223" i="4"/>
  <c r="BC41" i="11"/>
  <c r="BD52" i="2"/>
  <c r="AO80" i="7"/>
  <c r="AU155" i="4"/>
  <c r="AU75" i="4" s="1"/>
  <c r="AZ48" i="6"/>
  <c r="AP75" i="7"/>
  <c r="AU155" i="7"/>
  <c r="BD41" i="11"/>
  <c r="BD48" i="11" s="1"/>
  <c r="BF40" i="6"/>
  <c r="AT71" i="6"/>
  <c r="AX15" i="4"/>
  <c r="AX7" i="4"/>
  <c r="AX11" i="4" s="1"/>
  <c r="AU312" i="1"/>
  <c r="AM162" i="2"/>
  <c r="AM85" i="2" s="1"/>
  <c r="AM74" i="2"/>
  <c r="AM77" i="2"/>
  <c r="AP151" i="2"/>
  <c r="AY33" i="11"/>
  <c r="AY4" i="11" s="1"/>
  <c r="AQ82" i="7"/>
  <c r="BH175" i="6"/>
  <c r="BH79" i="6" s="1"/>
  <c r="BD46" i="7"/>
  <c r="BE46" i="7" s="1"/>
  <c r="AQ78" i="7"/>
  <c r="AR158" i="7"/>
  <c r="AS158" i="7" s="1"/>
  <c r="BC78" i="9"/>
  <c r="AN83" i="7"/>
  <c r="AO163" i="7"/>
  <c r="AO32" i="2"/>
  <c r="AO36" i="2"/>
  <c r="AO33" i="2"/>
  <c r="AO31" i="2"/>
  <c r="AO30" i="2"/>
  <c r="AO29" i="2"/>
  <c r="AO28" i="2"/>
  <c r="AO27" i="2"/>
  <c r="AO26" i="2"/>
  <c r="AO37" i="2"/>
  <c r="AO35" i="2"/>
  <c r="AO34" i="2"/>
  <c r="AN157" i="2"/>
  <c r="AZ24" i="4"/>
  <c r="BE45" i="10"/>
  <c r="AV161" i="7"/>
  <c r="BH43" i="6"/>
  <c r="AL162" i="2"/>
  <c r="AL85" i="2" s="1"/>
  <c r="AL84" i="2"/>
  <c r="AL86" i="2" s="1"/>
  <c r="AO158" i="2"/>
  <c r="AQ158" i="2" s="1"/>
  <c r="AQ160" i="7"/>
  <c r="BC167" i="6"/>
  <c r="BC71" i="6" s="1"/>
  <c r="AN161" i="2"/>
  <c r="AZ77" i="5"/>
  <c r="AT197" i="10"/>
  <c r="AT198" i="10" s="1"/>
  <c r="AT199" i="10" s="1"/>
  <c r="AT200" i="10" s="1"/>
  <c r="AT201" i="10" s="1"/>
  <c r="AT202" i="10" s="1"/>
  <c r="AT203" i="10" s="1"/>
  <c r="AT204" i="10" s="1"/>
  <c r="AT205" i="10" s="1"/>
  <c r="AT206" i="10" s="1"/>
  <c r="AT207" i="10" s="1"/>
  <c r="AT208" i="10" s="1"/>
  <c r="AS14" i="10"/>
  <c r="AZ268" i="5"/>
  <c r="AZ271" i="5"/>
  <c r="AZ261" i="5"/>
  <c r="AZ264" i="5"/>
  <c r="AZ267" i="5"/>
  <c r="AZ270" i="5"/>
  <c r="AZ269" i="5"/>
  <c r="AZ265" i="5"/>
  <c r="AZ266" i="5"/>
  <c r="AZ262" i="5"/>
  <c r="AZ260" i="5"/>
  <c r="AZ263" i="5"/>
  <c r="AP78" i="2"/>
  <c r="AP80" i="7"/>
  <c r="J318" i="1"/>
  <c r="I318" i="1"/>
  <c r="I31" i="1" s="1"/>
  <c r="I79" i="1" s="1"/>
  <c r="I159" i="1" s="1"/>
  <c r="H318" i="1"/>
  <c r="H31" i="1" s="1"/>
  <c r="H79" i="1" s="1"/>
  <c r="H159" i="1" s="1"/>
  <c r="F318" i="1"/>
  <c r="F31" i="1" s="1"/>
  <c r="F79" i="1" s="1"/>
  <c r="F159" i="1" s="1"/>
  <c r="C318" i="1"/>
  <c r="C31" i="1" s="1"/>
  <c r="C79" i="1" s="1"/>
  <c r="C159" i="1" s="1"/>
  <c r="AB318" i="1"/>
  <c r="AA318" i="1"/>
  <c r="U318" i="1"/>
  <c r="Y318" i="1"/>
  <c r="AD318" i="1"/>
  <c r="Z318" i="1"/>
  <c r="AE318" i="1"/>
  <c r="E318" i="1"/>
  <c r="E31" i="1" s="1"/>
  <c r="E79" i="1" s="1"/>
  <c r="E159" i="1" s="1"/>
  <c r="W318" i="1"/>
  <c r="G318" i="1"/>
  <c r="G31" i="1" s="1"/>
  <c r="G79" i="1" s="1"/>
  <c r="G159" i="1" s="1"/>
  <c r="P318" i="1"/>
  <c r="D318" i="1"/>
  <c r="D31" i="1" s="1"/>
  <c r="D79" i="1" s="1"/>
  <c r="D159" i="1" s="1"/>
  <c r="T318" i="1"/>
  <c r="X318" i="1"/>
  <c r="AC318" i="1"/>
  <c r="Q318" i="1"/>
  <c r="O318" i="1"/>
  <c r="V318" i="1"/>
  <c r="L318" i="1"/>
  <c r="M318" i="1"/>
  <c r="K318" i="1"/>
  <c r="N318" i="1"/>
  <c r="S318" i="1"/>
  <c r="R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X75" i="5"/>
  <c r="BC155" i="5"/>
  <c r="AX160" i="5"/>
  <c r="AX80" i="5" s="1"/>
  <c r="BC149" i="1"/>
  <c r="BD150" i="5"/>
  <c r="BB242" i="6"/>
  <c r="BE43" i="2"/>
  <c r="BF43" i="2" s="1"/>
  <c r="AM83" i="2"/>
  <c r="AZ272" i="6"/>
  <c r="BA256" i="6"/>
  <c r="AR157" i="4"/>
  <c r="H309" i="1"/>
  <c r="H22" i="1" s="1"/>
  <c r="H70" i="1" s="1"/>
  <c r="H150" i="1" s="1"/>
  <c r="X309" i="1"/>
  <c r="F309" i="1"/>
  <c r="F22" i="1" s="1"/>
  <c r="F70" i="1" s="1"/>
  <c r="F150" i="1" s="1"/>
  <c r="AE309" i="1"/>
  <c r="AB309" i="1"/>
  <c r="AD309" i="1"/>
  <c r="J309" i="1"/>
  <c r="P309" i="1"/>
  <c r="I309" i="1"/>
  <c r="I22" i="1" s="1"/>
  <c r="I70" i="1" s="1"/>
  <c r="I150" i="1" s="1"/>
  <c r="Z309" i="1"/>
  <c r="D309" i="1"/>
  <c r="D22" i="1" s="1"/>
  <c r="D70" i="1" s="1"/>
  <c r="D150" i="1" s="1"/>
  <c r="G309" i="1"/>
  <c r="G22" i="1" s="1"/>
  <c r="G70" i="1" s="1"/>
  <c r="G150" i="1" s="1"/>
  <c r="U309" i="1"/>
  <c r="W309" i="1"/>
  <c r="AA309" i="1"/>
  <c r="T309" i="1"/>
  <c r="C309" i="1"/>
  <c r="C22" i="1" s="1"/>
  <c r="C70" i="1" s="1"/>
  <c r="C150" i="1" s="1"/>
  <c r="E309" i="1"/>
  <c r="E22" i="1" s="1"/>
  <c r="E70" i="1" s="1"/>
  <c r="E150" i="1" s="1"/>
  <c r="Y309" i="1"/>
  <c r="R309" i="1"/>
  <c r="AC309" i="1"/>
  <c r="M309" i="1"/>
  <c r="O309" i="1"/>
  <c r="V309" i="1"/>
  <c r="S309" i="1"/>
  <c r="K309" i="1"/>
  <c r="Q309" i="1"/>
  <c r="N309" i="1"/>
  <c r="L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BG69" i="5"/>
  <c r="BC224" i="5"/>
  <c r="BD240" i="5"/>
  <c r="BB81" i="9"/>
  <c r="BC161" i="9"/>
  <c r="AT155" i="7"/>
  <c r="BF171" i="6"/>
  <c r="BF75" i="6" s="1"/>
  <c r="BA157" i="5"/>
  <c r="AR155" i="7"/>
  <c r="AP173" i="2"/>
  <c r="AP170" i="2"/>
  <c r="AP4" i="3"/>
  <c r="AP177" i="2"/>
  <c r="AP174" i="2"/>
  <c r="AP171" i="2"/>
  <c r="AP178" i="2"/>
  <c r="AP14" i="2" s="1"/>
  <c r="AP175" i="2"/>
  <c r="AP172" i="2"/>
  <c r="AP167" i="2"/>
  <c r="AP176" i="2"/>
  <c r="AP9" i="2" s="1"/>
  <c r="AQ4" i="2"/>
  <c r="AP38" i="2"/>
  <c r="AP169" i="2"/>
  <c r="AP168" i="2"/>
  <c r="AZ26" i="4"/>
  <c r="BC60" i="11"/>
  <c r="BE44" i="10"/>
  <c r="AQ72" i="4"/>
  <c r="AS152" i="4"/>
  <c r="BA48" i="10"/>
  <c r="AV154" i="10"/>
  <c r="AV74" i="10" s="1"/>
  <c r="AV157" i="10"/>
  <c r="AV77" i="10" s="1"/>
  <c r="AV158" i="10"/>
  <c r="AV78" i="10" s="1"/>
  <c r="AV155" i="10"/>
  <c r="AV75" i="10" s="1"/>
  <c r="AV152" i="10"/>
  <c r="AV72" i="10" s="1"/>
  <c r="AV153" i="10"/>
  <c r="AV73" i="10" s="1"/>
  <c r="AW161" i="10"/>
  <c r="AV156" i="10"/>
  <c r="AV76" i="10" s="1"/>
  <c r="AV150" i="10"/>
  <c r="AV70" i="10" s="1"/>
  <c r="AV149" i="10"/>
  <c r="AV69" i="10" s="1"/>
  <c r="AV159" i="10"/>
  <c r="AV79" i="10" s="1"/>
  <c r="AV151" i="10"/>
  <c r="AV71" i="10" s="1"/>
  <c r="AY255" i="4"/>
  <c r="AY20" i="4"/>
  <c r="AY32" i="4" s="1"/>
  <c r="AY4" i="4" s="1"/>
  <c r="AY6" i="4" s="1"/>
  <c r="AY13" i="4" s="1"/>
  <c r="BD64" i="1"/>
  <c r="BD69" i="1"/>
  <c r="BE53" i="1"/>
  <c r="AT71" i="11"/>
  <c r="AU151" i="11"/>
  <c r="AV151" i="11" s="1"/>
  <c r="AT160" i="11"/>
  <c r="AT80" i="11" s="1"/>
  <c r="AZ161" i="11"/>
  <c r="AY159" i="11"/>
  <c r="AY79" i="11" s="1"/>
  <c r="AY157" i="11"/>
  <c r="AY77" i="11" s="1"/>
  <c r="AY150" i="11"/>
  <c r="AY70" i="11" s="1"/>
  <c r="AY149" i="11"/>
  <c r="AY69" i="11" s="1"/>
  <c r="AY156" i="11"/>
  <c r="AY76" i="11" s="1"/>
  <c r="AX171" i="6"/>
  <c r="AY75" i="5"/>
  <c r="AY160" i="5"/>
  <c r="AY80" i="5" s="1"/>
  <c r="BB41" i="11"/>
  <c r="BE62" i="11"/>
  <c r="BF62" i="11"/>
  <c r="BH43" i="1"/>
  <c r="BH75" i="1" s="1"/>
  <c r="BH155" i="1" s="1"/>
  <c r="AR82" i="7"/>
  <c r="BC240" i="6"/>
  <c r="BC241" i="6"/>
  <c r="BD234" i="6"/>
  <c r="BC48" i="10"/>
  <c r="BE72" i="5"/>
  <c r="BH152" i="5"/>
  <c r="BH72" i="5" s="1"/>
  <c r="BF152" i="5"/>
  <c r="BF72" i="5" s="1"/>
  <c r="BG152" i="5"/>
  <c r="BG72" i="5" s="1"/>
  <c r="I319" i="1"/>
  <c r="I32" i="1" s="1"/>
  <c r="I80" i="1" s="1"/>
  <c r="I160" i="1" s="1"/>
  <c r="C319" i="1"/>
  <c r="C32" i="1" s="1"/>
  <c r="C80" i="1" s="1"/>
  <c r="C160" i="1" s="1"/>
  <c r="AB319" i="1"/>
  <c r="AE319" i="1"/>
  <c r="AD319" i="1"/>
  <c r="AA319" i="1"/>
  <c r="Z319" i="1"/>
  <c r="Y319" i="1"/>
  <c r="W319" i="1"/>
  <c r="H319" i="1"/>
  <c r="H32" i="1" s="1"/>
  <c r="H80" i="1" s="1"/>
  <c r="H160" i="1" s="1"/>
  <c r="F319" i="1"/>
  <c r="F32" i="1" s="1"/>
  <c r="F80" i="1" s="1"/>
  <c r="F160" i="1" s="1"/>
  <c r="J319" i="1"/>
  <c r="P319" i="1"/>
  <c r="U319" i="1"/>
  <c r="X319" i="1"/>
  <c r="E319" i="1"/>
  <c r="E32" i="1" s="1"/>
  <c r="E80" i="1" s="1"/>
  <c r="E160" i="1" s="1"/>
  <c r="D319" i="1"/>
  <c r="D32" i="1" s="1"/>
  <c r="D80" i="1" s="1"/>
  <c r="D160" i="1" s="1"/>
  <c r="T319" i="1"/>
  <c r="G319" i="1"/>
  <c r="G32" i="1" s="1"/>
  <c r="G80" i="1" s="1"/>
  <c r="G160" i="1" s="1"/>
  <c r="O319" i="1"/>
  <c r="AC319" i="1"/>
  <c r="V319" i="1"/>
  <c r="M319" i="1"/>
  <c r="R319" i="1"/>
  <c r="K319" i="1"/>
  <c r="Q319" i="1"/>
  <c r="N319" i="1"/>
  <c r="L319" i="1"/>
  <c r="S319" i="1"/>
  <c r="AF319" i="1"/>
  <c r="AG319" i="1"/>
  <c r="AH319" i="1"/>
  <c r="AI319" i="1"/>
  <c r="AK319" i="1"/>
  <c r="AJ319" i="1"/>
  <c r="AL319" i="1"/>
  <c r="AM319" i="1"/>
  <c r="AN319" i="1"/>
  <c r="AO319" i="1"/>
  <c r="AP319" i="1"/>
  <c r="AQ319" i="1"/>
  <c r="AR319" i="1"/>
  <c r="AS319" i="1"/>
  <c r="AT319" i="1"/>
  <c r="BC42" i="4"/>
  <c r="BD42" i="4" s="1"/>
  <c r="AV81" i="5"/>
  <c r="AU167" i="6"/>
  <c r="AU71" i="6" s="1"/>
  <c r="J314" i="1"/>
  <c r="I314" i="1"/>
  <c r="I27" i="1" s="1"/>
  <c r="I75" i="1" s="1"/>
  <c r="I155" i="1" s="1"/>
  <c r="H314" i="1"/>
  <c r="H27" i="1" s="1"/>
  <c r="H75" i="1" s="1"/>
  <c r="H155" i="1" s="1"/>
  <c r="F314" i="1"/>
  <c r="F27" i="1" s="1"/>
  <c r="F75" i="1" s="1"/>
  <c r="F155" i="1" s="1"/>
  <c r="AE314" i="1"/>
  <c r="C314" i="1"/>
  <c r="C27" i="1" s="1"/>
  <c r="C75" i="1" s="1"/>
  <c r="C155" i="1" s="1"/>
  <c r="AD314" i="1"/>
  <c r="AA314" i="1"/>
  <c r="Z314" i="1"/>
  <c r="Y314" i="1"/>
  <c r="X314" i="1"/>
  <c r="T314" i="1"/>
  <c r="AB314" i="1"/>
  <c r="E314" i="1"/>
  <c r="E27" i="1" s="1"/>
  <c r="E75" i="1" s="1"/>
  <c r="E155" i="1" s="1"/>
  <c r="W314" i="1"/>
  <c r="U314" i="1"/>
  <c r="G314" i="1"/>
  <c r="G27" i="1" s="1"/>
  <c r="G75" i="1" s="1"/>
  <c r="G155" i="1" s="1"/>
  <c r="P314" i="1"/>
  <c r="D314" i="1"/>
  <c r="D27" i="1" s="1"/>
  <c r="D75" i="1" s="1"/>
  <c r="D155" i="1" s="1"/>
  <c r="O314" i="1"/>
  <c r="V314" i="1"/>
  <c r="Q314" i="1"/>
  <c r="AC314" i="1"/>
  <c r="N314" i="1"/>
  <c r="S314" i="1"/>
  <c r="K314" i="1"/>
  <c r="M314" i="1"/>
  <c r="L314" i="1"/>
  <c r="R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BG171" i="6"/>
  <c r="BG75" i="6" s="1"/>
  <c r="BD40" i="6"/>
  <c r="BE40" i="6" s="1"/>
  <c r="BH42" i="6"/>
  <c r="BF64" i="6"/>
  <c r="BG64" i="6" s="1"/>
  <c r="BH64" i="6" s="1"/>
  <c r="BB48" i="10"/>
  <c r="BA69" i="7"/>
  <c r="BB149" i="1"/>
  <c r="BB161" i="1" s="1"/>
  <c r="BB81" i="1"/>
  <c r="BG170" i="6"/>
  <c r="BG74" i="6" s="1"/>
  <c r="AT155" i="4"/>
  <c r="AT75" i="4" s="1"/>
  <c r="BE69" i="6"/>
  <c r="BC70" i="6"/>
  <c r="AN74" i="2"/>
  <c r="C311" i="1"/>
  <c r="C24" i="1" s="1"/>
  <c r="C72" i="1" s="1"/>
  <c r="C152" i="1" s="1"/>
  <c r="AE311" i="1"/>
  <c r="AD311" i="1"/>
  <c r="AB311" i="1"/>
  <c r="W311" i="1"/>
  <c r="AA311" i="1"/>
  <c r="Z311" i="1"/>
  <c r="Y311" i="1"/>
  <c r="X311" i="1"/>
  <c r="J311" i="1"/>
  <c r="I311" i="1"/>
  <c r="I24" i="1" s="1"/>
  <c r="I72" i="1" s="1"/>
  <c r="I152" i="1" s="1"/>
  <c r="H311" i="1"/>
  <c r="H24" i="1" s="1"/>
  <c r="H72" i="1" s="1"/>
  <c r="H152" i="1" s="1"/>
  <c r="F311" i="1"/>
  <c r="F24" i="1" s="1"/>
  <c r="F72" i="1" s="1"/>
  <c r="F152" i="1" s="1"/>
  <c r="E311" i="1"/>
  <c r="E24" i="1" s="1"/>
  <c r="E72" i="1" s="1"/>
  <c r="E152" i="1" s="1"/>
  <c r="U311" i="1"/>
  <c r="T311" i="1"/>
  <c r="D311" i="1"/>
  <c r="D24" i="1" s="1"/>
  <c r="D72" i="1" s="1"/>
  <c r="D152" i="1" s="1"/>
  <c r="P311" i="1"/>
  <c r="G311" i="1"/>
  <c r="G24" i="1" s="1"/>
  <c r="G72" i="1" s="1"/>
  <c r="G152" i="1" s="1"/>
  <c r="L311" i="1"/>
  <c r="K311" i="1"/>
  <c r="R311" i="1"/>
  <c r="AC311" i="1"/>
  <c r="S311" i="1"/>
  <c r="M311" i="1"/>
  <c r="Q311" i="1"/>
  <c r="V311" i="1"/>
  <c r="N311" i="1"/>
  <c r="O311" i="1"/>
  <c r="AF311" i="1"/>
  <c r="AG311" i="1"/>
  <c r="AH311" i="1"/>
  <c r="AI311" i="1"/>
  <c r="AK311" i="1"/>
  <c r="AJ311" i="1"/>
  <c r="AL311" i="1"/>
  <c r="AM311" i="1"/>
  <c r="AN311" i="1"/>
  <c r="AO311" i="1"/>
  <c r="AP311" i="1"/>
  <c r="AQ311" i="1"/>
  <c r="AR311" i="1"/>
  <c r="AS311" i="1"/>
  <c r="AT311" i="1"/>
  <c r="BF159" i="9"/>
  <c r="BF79" i="9" s="1"/>
  <c r="AS162" i="7"/>
  <c r="AU318" i="1"/>
  <c r="AQ155" i="7"/>
  <c r="AZ31" i="4"/>
  <c r="AV79" i="6"/>
  <c r="BG175" i="6"/>
  <c r="BG79" i="6" s="1"/>
  <c r="BF175" i="6"/>
  <c r="BF79" i="6" s="1"/>
  <c r="AW175" i="6"/>
  <c r="AW79" i="6" s="1"/>
  <c r="AX175" i="6"/>
  <c r="AX79" i="6" s="1"/>
  <c r="AZ28" i="4"/>
  <c r="BF45" i="10"/>
  <c r="BE46" i="10"/>
  <c r="BD39" i="10"/>
  <c r="BD48" i="10" s="1"/>
  <c r="BG163" i="9"/>
  <c r="BF166" i="6"/>
  <c r="BF70" i="6" s="1"/>
  <c r="AW166" i="6"/>
  <c r="AW70" i="6" s="1"/>
  <c r="AT84" i="7"/>
  <c r="BE60" i="9"/>
  <c r="AV169" i="6"/>
  <c r="AV73" i="6" s="1"/>
  <c r="AU311" i="1"/>
  <c r="BH39" i="4"/>
  <c r="AZ22" i="4"/>
  <c r="AO151" i="2"/>
  <c r="AQ151" i="2" s="1"/>
  <c r="BF64" i="7"/>
  <c r="AU160" i="10"/>
  <c r="AU80" i="10" s="1"/>
  <c r="AU81" i="10" s="1"/>
  <c r="AO6" i="2"/>
  <c r="AO13" i="2" s="1"/>
  <c r="AO7" i="2" s="1"/>
  <c r="AO11" i="2" s="1"/>
  <c r="AO3" i="3"/>
  <c r="AO6" i="3" s="1"/>
  <c r="BE79" i="9"/>
  <c r="AO76" i="2"/>
  <c r="AP153" i="2"/>
  <c r="BA48" i="6"/>
  <c r="AB315" i="1"/>
  <c r="U315" i="1"/>
  <c r="J315" i="1"/>
  <c r="F315" i="1"/>
  <c r="F28" i="1" s="1"/>
  <c r="F76" i="1" s="1"/>
  <c r="F156" i="1" s="1"/>
  <c r="H315" i="1"/>
  <c r="H28" i="1" s="1"/>
  <c r="H76" i="1" s="1"/>
  <c r="H156" i="1" s="1"/>
  <c r="AD315" i="1"/>
  <c r="Z315" i="1"/>
  <c r="T315" i="1"/>
  <c r="P315" i="1"/>
  <c r="AE315" i="1"/>
  <c r="C315" i="1"/>
  <c r="C28" i="1" s="1"/>
  <c r="C76" i="1" s="1"/>
  <c r="C156" i="1" s="1"/>
  <c r="D315" i="1"/>
  <c r="D28" i="1" s="1"/>
  <c r="D76" i="1" s="1"/>
  <c r="D156" i="1" s="1"/>
  <c r="Y315" i="1"/>
  <c r="I315" i="1"/>
  <c r="I28" i="1" s="1"/>
  <c r="I76" i="1" s="1"/>
  <c r="I156" i="1" s="1"/>
  <c r="AA315" i="1"/>
  <c r="G315" i="1"/>
  <c r="G28" i="1" s="1"/>
  <c r="G76" i="1" s="1"/>
  <c r="G156" i="1" s="1"/>
  <c r="W315" i="1"/>
  <c r="X315" i="1"/>
  <c r="E315" i="1"/>
  <c r="E28" i="1" s="1"/>
  <c r="E76" i="1" s="1"/>
  <c r="E156" i="1" s="1"/>
  <c r="O315" i="1"/>
  <c r="R315" i="1"/>
  <c r="Q315" i="1"/>
  <c r="K315" i="1"/>
  <c r="L315" i="1"/>
  <c r="M315" i="1"/>
  <c r="V315" i="1"/>
  <c r="AC315" i="1"/>
  <c r="N315" i="1"/>
  <c r="S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BA64" i="11"/>
  <c r="AZ64" i="11"/>
  <c r="AZ81" i="6"/>
  <c r="AZ80" i="9"/>
  <c r="AZ86" i="9" s="1"/>
  <c r="BA160" i="9"/>
  <c r="AZ165" i="9"/>
  <c r="AZ85" i="9" s="1"/>
  <c r="BF38" i="6"/>
  <c r="BG38" i="6" s="1"/>
  <c r="BH38" i="6" s="1"/>
  <c r="AK171" i="7"/>
  <c r="AK172" i="7" s="1"/>
  <c r="AK173" i="7" s="1"/>
  <c r="AK174" i="7" s="1"/>
  <c r="AK175" i="7" s="1"/>
  <c r="AK176" i="7" s="1"/>
  <c r="AK177" i="7" s="1"/>
  <c r="AK178" i="7" s="1"/>
  <c r="AK179" i="7" s="1"/>
  <c r="AK180" i="7" s="1"/>
  <c r="AK181" i="7" s="1"/>
  <c r="AK182" i="7" s="1"/>
  <c r="AJ15" i="7"/>
  <c r="AQ155" i="2"/>
  <c r="BC74" i="9"/>
  <c r="BF154" i="9"/>
  <c r="BE158" i="9"/>
  <c r="BG42" i="6"/>
  <c r="BE52" i="2"/>
  <c r="BD154" i="9"/>
  <c r="BB57" i="11"/>
  <c r="AU308" i="1"/>
  <c r="AZ271" i="4"/>
  <c r="BE41" i="5"/>
  <c r="AX170" i="6"/>
  <c r="BG45" i="10"/>
  <c r="BH45" i="10" s="1"/>
  <c r="BG62" i="2"/>
  <c r="BH62" i="2" s="1"/>
  <c r="BH69" i="2" s="1"/>
  <c r="AQ85" i="7"/>
  <c r="AT76" i="6"/>
  <c r="AU172" i="6"/>
  <c r="AV172" i="6" s="1"/>
  <c r="AV76" i="6" s="1"/>
  <c r="AP75" i="2"/>
  <c r="BG43" i="1"/>
  <c r="BG75" i="1" s="1"/>
  <c r="BG155" i="1" s="1"/>
  <c r="AR79" i="7"/>
  <c r="AP3" i="2"/>
  <c r="AO14" i="3"/>
  <c r="AZ213" i="11"/>
  <c r="AZ22" i="11" s="1"/>
  <c r="AZ217" i="11"/>
  <c r="AZ26" i="11" s="1"/>
  <c r="AZ221" i="11"/>
  <c r="AZ30" i="11" s="1"/>
  <c r="AZ212" i="11"/>
  <c r="AZ21" i="11" s="1"/>
  <c r="AZ216" i="11"/>
  <c r="AZ25" i="11" s="1"/>
  <c r="AZ214" i="11"/>
  <c r="AZ23" i="11" s="1"/>
  <c r="AZ218" i="11"/>
  <c r="AZ27" i="11" s="1"/>
  <c r="AZ215" i="11"/>
  <c r="AZ24" i="11" s="1"/>
  <c r="AZ222" i="11"/>
  <c r="AZ31" i="11" s="1"/>
  <c r="AZ220" i="11"/>
  <c r="AZ29" i="11" s="1"/>
  <c r="AZ219" i="11"/>
  <c r="AZ28" i="11" s="1"/>
  <c r="BA224" i="11"/>
  <c r="AQ76" i="7"/>
  <c r="AX69" i="6"/>
  <c r="BD61" i="6"/>
  <c r="BE61" i="6" s="1"/>
  <c r="BF61" i="6" s="1"/>
  <c r="BC74" i="5"/>
  <c r="BH37" i="1"/>
  <c r="J313" i="1"/>
  <c r="I313" i="1"/>
  <c r="I26" i="1" s="1"/>
  <c r="I74" i="1" s="1"/>
  <c r="I154" i="1" s="1"/>
  <c r="AB313" i="1"/>
  <c r="F313" i="1"/>
  <c r="F26" i="1" s="1"/>
  <c r="F74" i="1" s="1"/>
  <c r="F154" i="1" s="1"/>
  <c r="AA313" i="1"/>
  <c r="Z313" i="1"/>
  <c r="Y313" i="1"/>
  <c r="X313" i="1"/>
  <c r="U313" i="1"/>
  <c r="E313" i="1"/>
  <c r="E26" i="1" s="1"/>
  <c r="E74" i="1" s="1"/>
  <c r="E154" i="1" s="1"/>
  <c r="D313" i="1"/>
  <c r="D26" i="1" s="1"/>
  <c r="D74" i="1" s="1"/>
  <c r="D154" i="1" s="1"/>
  <c r="P313" i="1"/>
  <c r="C313" i="1"/>
  <c r="C26" i="1" s="1"/>
  <c r="C74" i="1" s="1"/>
  <c r="C154" i="1" s="1"/>
  <c r="H313" i="1"/>
  <c r="H26" i="1" s="1"/>
  <c r="H74" i="1" s="1"/>
  <c r="H154" i="1" s="1"/>
  <c r="G313" i="1"/>
  <c r="G26" i="1" s="1"/>
  <c r="G74" i="1" s="1"/>
  <c r="G154" i="1" s="1"/>
  <c r="T313" i="1"/>
  <c r="AD313" i="1"/>
  <c r="AE313" i="1"/>
  <c r="W313" i="1"/>
  <c r="S313" i="1"/>
  <c r="R313" i="1"/>
  <c r="AC313" i="1"/>
  <c r="M313" i="1"/>
  <c r="K313" i="1"/>
  <c r="V313" i="1"/>
  <c r="N313" i="1"/>
  <c r="Q313" i="1"/>
  <c r="O313" i="1"/>
  <c r="L313" i="1"/>
  <c r="AF313" i="1"/>
  <c r="AG313" i="1"/>
  <c r="AH313" i="1"/>
  <c r="AI313" i="1"/>
  <c r="AK313" i="1"/>
  <c r="AJ313" i="1"/>
  <c r="AL313" i="1"/>
  <c r="AM313" i="1"/>
  <c r="AN313" i="1"/>
  <c r="AO313" i="1"/>
  <c r="AP313" i="1"/>
  <c r="AQ313" i="1"/>
  <c r="AR313" i="1"/>
  <c r="AS313" i="1"/>
  <c r="AT313" i="1"/>
  <c r="BE167" i="6"/>
  <c r="BE71" i="6" s="1"/>
  <c r="AN154" i="2"/>
  <c r="AO154" i="2" s="1"/>
  <c r="BA288" i="5"/>
  <c r="BA272" i="5"/>
  <c r="BG42" i="10"/>
  <c r="BH42" i="10" s="1"/>
  <c r="BG69" i="2"/>
  <c r="BF39" i="1"/>
  <c r="BG39" i="1" s="1"/>
  <c r="BH171" i="6"/>
  <c r="BH75" i="6" s="1"/>
  <c r="BB45" i="6"/>
  <c r="BB62" i="6"/>
  <c r="BE154" i="9"/>
  <c r="AU310" i="1"/>
  <c r="BG45" i="2"/>
  <c r="BH45" i="2" s="1"/>
  <c r="AS155" i="7"/>
  <c r="AR15" i="10"/>
  <c r="AS3" i="10"/>
  <c r="AS6" i="10" s="1"/>
  <c r="BE39" i="11"/>
  <c r="BC45" i="5"/>
  <c r="AP158" i="2"/>
  <c r="AP82" i="2"/>
  <c r="AW78" i="6"/>
  <c r="AX174" i="6"/>
  <c r="BH174" i="6"/>
  <c r="BH78" i="6" s="1"/>
  <c r="AN160" i="2"/>
  <c r="AU164" i="7"/>
  <c r="BF165" i="6"/>
  <c r="AO77" i="2" l="1"/>
  <c r="AR158" i="2"/>
  <c r="AS71" i="4"/>
  <c r="AS159" i="4"/>
  <c r="AS79" i="4" s="1"/>
  <c r="BH46" i="10"/>
  <c r="AV71" i="11"/>
  <c r="AW151" i="11"/>
  <c r="AX151" i="11" s="1"/>
  <c r="BG45" i="4"/>
  <c r="AQ81" i="2"/>
  <c r="AS158" i="2"/>
  <c r="AQ74" i="2"/>
  <c r="AS151" i="2"/>
  <c r="AV162" i="7"/>
  <c r="AW162" i="7" s="1"/>
  <c r="BG43" i="2"/>
  <c r="BH43" i="2" s="1"/>
  <c r="BE155" i="5"/>
  <c r="BE75" i="5" s="1"/>
  <c r="BG71" i="1"/>
  <c r="BG151" i="1" s="1"/>
  <c r="BH38" i="11"/>
  <c r="AS78" i="7"/>
  <c r="AT158" i="7"/>
  <c r="AV158" i="7" s="1"/>
  <c r="BB300" i="10"/>
  <c r="BB292" i="10"/>
  <c r="BB297" i="10"/>
  <c r="BB301" i="10"/>
  <c r="BB298" i="10"/>
  <c r="BB296" i="10"/>
  <c r="BB295" i="10"/>
  <c r="BB294" i="10"/>
  <c r="BB302" i="10"/>
  <c r="BB303" i="10"/>
  <c r="BB299" i="10"/>
  <c r="BB293" i="10"/>
  <c r="AP213" i="6"/>
  <c r="AP214" i="6" s="1"/>
  <c r="AP215" i="6" s="1"/>
  <c r="AP216" i="6" s="1"/>
  <c r="AP217" i="6" s="1"/>
  <c r="AP218" i="6" s="1"/>
  <c r="AP219" i="6" s="1"/>
  <c r="AP220" i="6" s="1"/>
  <c r="AP221" i="6" s="1"/>
  <c r="AP222" i="6" s="1"/>
  <c r="AP223" i="6" s="1"/>
  <c r="AP224" i="6" s="1"/>
  <c r="AO14" i="6"/>
  <c r="AR85" i="7"/>
  <c r="BG154" i="5"/>
  <c r="BG74" i="5" s="1"/>
  <c r="AW154" i="10"/>
  <c r="AW74" i="10" s="1"/>
  <c r="AW157" i="10"/>
  <c r="AW77" i="10" s="1"/>
  <c r="AW152" i="10"/>
  <c r="AW72" i="10" s="1"/>
  <c r="AW158" i="10"/>
  <c r="AW78" i="10" s="1"/>
  <c r="AW155" i="10"/>
  <c r="AW75" i="10" s="1"/>
  <c r="AW156" i="10"/>
  <c r="AW76" i="10" s="1"/>
  <c r="AW153" i="10"/>
  <c r="AW73" i="10" s="1"/>
  <c r="AX161" i="10"/>
  <c r="AW150" i="10"/>
  <c r="AW70" i="10" s="1"/>
  <c r="AW149" i="10"/>
  <c r="AW69" i="10" s="1"/>
  <c r="AW159" i="10"/>
  <c r="AW79" i="10" s="1"/>
  <c r="AW151" i="10"/>
  <c r="AW71" i="10" s="1"/>
  <c r="AL171" i="7"/>
  <c r="AL172" i="7" s="1"/>
  <c r="AL173" i="7" s="1"/>
  <c r="AL174" i="7" s="1"/>
  <c r="AL175" i="7" s="1"/>
  <c r="AL176" i="7" s="1"/>
  <c r="AL177" i="7" s="1"/>
  <c r="AL178" i="7" s="1"/>
  <c r="AL179" i="7" s="1"/>
  <c r="AL180" i="7" s="1"/>
  <c r="AL181" i="7" s="1"/>
  <c r="AL182" i="7" s="1"/>
  <c r="AK15" i="7"/>
  <c r="AS159" i="2"/>
  <c r="BD45" i="5"/>
  <c r="BD48" i="5" s="1"/>
  <c r="BE45" i="5"/>
  <c r="BE48" i="5" s="1"/>
  <c r="BG46" i="10"/>
  <c r="AP74" i="2"/>
  <c r="H33" i="1"/>
  <c r="H4" i="1" s="1"/>
  <c r="H6" i="1" s="1"/>
  <c r="H13" i="1" s="1"/>
  <c r="H69" i="1"/>
  <c r="BF167" i="6"/>
  <c r="BF71" i="6" s="1"/>
  <c r="BE173" i="6"/>
  <c r="BE77" i="6" s="1"/>
  <c r="BH39" i="11"/>
  <c r="BF39" i="11"/>
  <c r="BG39" i="11" s="1"/>
  <c r="BC176" i="6"/>
  <c r="BC80" i="6" s="1"/>
  <c r="BC81" i="6" s="1"/>
  <c r="BG62" i="11"/>
  <c r="BH62" i="11" s="1"/>
  <c r="AV160" i="10"/>
  <c r="AV80" i="10" s="1"/>
  <c r="AV81" i="10" s="1"/>
  <c r="AN84" i="2"/>
  <c r="AX169" i="6"/>
  <c r="AX73" i="6" s="1"/>
  <c r="AX172" i="6"/>
  <c r="AX76" i="6" s="1"/>
  <c r="BC319" i="4"/>
  <c r="BD327" i="4"/>
  <c r="BE172" i="6"/>
  <c r="BE76" i="6" s="1"/>
  <c r="AS13" i="10"/>
  <c r="AS7" i="10" s="1"/>
  <c r="AS11" i="10" s="1"/>
  <c r="AX74" i="6"/>
  <c r="AY170" i="6"/>
  <c r="AY74" i="6" s="1"/>
  <c r="BD160" i="9"/>
  <c r="BA80" i="9"/>
  <c r="BA165" i="9"/>
  <c r="BA85" i="9" s="1"/>
  <c r="AO13" i="3"/>
  <c r="AO7" i="3" s="1"/>
  <c r="AO11" i="3" s="1"/>
  <c r="AP14" i="3"/>
  <c r="AQ3" i="2"/>
  <c r="BF79" i="1"/>
  <c r="BF159" i="1" s="1"/>
  <c r="BH47" i="1"/>
  <c r="BH79" i="1" s="1"/>
  <c r="BH159" i="1" s="1"/>
  <c r="F69" i="1"/>
  <c r="F33" i="1"/>
  <c r="F4" i="1" s="1"/>
  <c r="F6" i="1" s="1"/>
  <c r="F13" i="1" s="1"/>
  <c r="BC256" i="10"/>
  <c r="BC304" i="10" s="1"/>
  <c r="BC218" i="10"/>
  <c r="BC223" i="10"/>
  <c r="BC220" i="10"/>
  <c r="BC219" i="10"/>
  <c r="BC217" i="10"/>
  <c r="BC221" i="10"/>
  <c r="BC222" i="10"/>
  <c r="BC216" i="10"/>
  <c r="BC214" i="10"/>
  <c r="BC215" i="10"/>
  <c r="BC213" i="10"/>
  <c r="BC212" i="10"/>
  <c r="BD224" i="10"/>
  <c r="BB260" i="4"/>
  <c r="BB265" i="4"/>
  <c r="BB263" i="4"/>
  <c r="BB268" i="4"/>
  <c r="BB266" i="4"/>
  <c r="BB261" i="4"/>
  <c r="BB262" i="4"/>
  <c r="BB264" i="4"/>
  <c r="BB269" i="4"/>
  <c r="BB259" i="4"/>
  <c r="BB270" i="4"/>
  <c r="BB267" i="4"/>
  <c r="BH40" i="6"/>
  <c r="AR160" i="7"/>
  <c r="AS165" i="7"/>
  <c r="AP76" i="2"/>
  <c r="D69" i="1"/>
  <c r="D33" i="1"/>
  <c r="D4" i="1" s="1"/>
  <c r="D6" i="1" s="1"/>
  <c r="D13" i="1" s="1"/>
  <c r="AJ14" i="8"/>
  <c r="AK3" i="7"/>
  <c r="BC81" i="9"/>
  <c r="AU197" i="10"/>
  <c r="AU198" i="10" s="1"/>
  <c r="AU199" i="10" s="1"/>
  <c r="AU200" i="10" s="1"/>
  <c r="AU201" i="10" s="1"/>
  <c r="AU202" i="10" s="1"/>
  <c r="AU203" i="10" s="1"/>
  <c r="AU204" i="10" s="1"/>
  <c r="AU205" i="10" s="1"/>
  <c r="AU206" i="10" s="1"/>
  <c r="AU207" i="10" s="1"/>
  <c r="AU208" i="10" s="1"/>
  <c r="AT14" i="10"/>
  <c r="BB77" i="5"/>
  <c r="BA25" i="4"/>
  <c r="AN77" i="2"/>
  <c r="AN86" i="2" s="1"/>
  <c r="AP154" i="2"/>
  <c r="AN162" i="2"/>
  <c r="AN85" i="2" s="1"/>
  <c r="BC218" i="5"/>
  <c r="BC217" i="5"/>
  <c r="BC256" i="5"/>
  <c r="BC221" i="5"/>
  <c r="BC220" i="5"/>
  <c r="BC216" i="5"/>
  <c r="BC304" i="5"/>
  <c r="BC320" i="5" s="1"/>
  <c r="BC213" i="5"/>
  <c r="BC219" i="5"/>
  <c r="BC215" i="5"/>
  <c r="BC214" i="5"/>
  <c r="BC222" i="5"/>
  <c r="BC212" i="5"/>
  <c r="BC223" i="5" s="1"/>
  <c r="BC75" i="5"/>
  <c r="BE157" i="5"/>
  <c r="BE77" i="5" s="1"/>
  <c r="BB75" i="5"/>
  <c r="BB81" i="5" s="1"/>
  <c r="BA161" i="11"/>
  <c r="AZ156" i="11"/>
  <c r="AZ76" i="11" s="1"/>
  <c r="AZ159" i="11"/>
  <c r="AZ79" i="11" s="1"/>
  <c r="AZ150" i="11"/>
  <c r="AZ70" i="11" s="1"/>
  <c r="AZ157" i="11"/>
  <c r="AZ77" i="11" s="1"/>
  <c r="AZ149" i="11"/>
  <c r="AZ69" i="11" s="1"/>
  <c r="AX81" i="5"/>
  <c r="I33" i="1"/>
  <c r="I69" i="1"/>
  <c r="AT72" i="6"/>
  <c r="AT81" i="6" s="1"/>
  <c r="BD168" i="6"/>
  <c r="AV168" i="6"/>
  <c r="BE168" i="6"/>
  <c r="BF41" i="5"/>
  <c r="BC160" i="9"/>
  <c r="BB48" i="11"/>
  <c r="AT151" i="4"/>
  <c r="AY166" i="6"/>
  <c r="AY70" i="6" s="1"/>
  <c r="BE45" i="4"/>
  <c r="BH45" i="4" s="1"/>
  <c r="AY69" i="6"/>
  <c r="AP35" i="7"/>
  <c r="AP29" i="7"/>
  <c r="AP38" i="7"/>
  <c r="AP33" i="7"/>
  <c r="AP30" i="7"/>
  <c r="AP27" i="7"/>
  <c r="AP34" i="7"/>
  <c r="AP37" i="7"/>
  <c r="AP32" i="7"/>
  <c r="AP28" i="7"/>
  <c r="AP31" i="7"/>
  <c r="AP36" i="7"/>
  <c r="AO77" i="7"/>
  <c r="AO166" i="7"/>
  <c r="AO86" i="7" s="1"/>
  <c r="BD263" i="11"/>
  <c r="BD270" i="11"/>
  <c r="BD266" i="11"/>
  <c r="BD262" i="11"/>
  <c r="BD269" i="11"/>
  <c r="BD261" i="11"/>
  <c r="BD264" i="11"/>
  <c r="BD267" i="11"/>
  <c r="BD271" i="11"/>
  <c r="BD260" i="11"/>
  <c r="BD268" i="11"/>
  <c r="BD265" i="11"/>
  <c r="BE272" i="11"/>
  <c r="AX152" i="11"/>
  <c r="BD240" i="6"/>
  <c r="BE234" i="6"/>
  <c r="BD241" i="6"/>
  <c r="AO3" i="6"/>
  <c r="AO6" i="6" s="1"/>
  <c r="AN15" i="6"/>
  <c r="AV170" i="9"/>
  <c r="AV171" i="9" s="1"/>
  <c r="AV172" i="9" s="1"/>
  <c r="AV173" i="9" s="1"/>
  <c r="AV174" i="9" s="1"/>
  <c r="AV175" i="9" s="1"/>
  <c r="AV176" i="9" s="1"/>
  <c r="AV177" i="9" s="1"/>
  <c r="AV178" i="9" s="1"/>
  <c r="AV179" i="9" s="1"/>
  <c r="AV180" i="9" s="1"/>
  <c r="AV181" i="9" s="1"/>
  <c r="AU14" i="9"/>
  <c r="AV3" i="9" s="1"/>
  <c r="AV6" i="9" s="1"/>
  <c r="BC70" i="5"/>
  <c r="BC160" i="5"/>
  <c r="BC80" i="5" s="1"/>
  <c r="BE150" i="5"/>
  <c r="AO83" i="7"/>
  <c r="AR163" i="7"/>
  <c r="AS163" i="7" s="1"/>
  <c r="BC76" i="1"/>
  <c r="BC48" i="1"/>
  <c r="BC80" i="1" s="1"/>
  <c r="BC160" i="1" s="1"/>
  <c r="BD44" i="1"/>
  <c r="AP3" i="3"/>
  <c r="AP6" i="3" s="1"/>
  <c r="AP6" i="2"/>
  <c r="AP13" i="2" s="1"/>
  <c r="AP7" i="2" s="1"/>
  <c r="AQ163" i="7"/>
  <c r="AY81" i="5"/>
  <c r="AT81" i="11"/>
  <c r="BF39" i="10"/>
  <c r="AR77" i="4"/>
  <c r="AT157" i="4"/>
  <c r="AT77" i="4" s="1"/>
  <c r="AU157" i="4"/>
  <c r="AU77" i="4" s="1"/>
  <c r="AR157" i="7"/>
  <c r="AW153" i="4"/>
  <c r="AW73" i="4" s="1"/>
  <c r="AW156" i="4"/>
  <c r="AW76" i="4" s="1"/>
  <c r="AW148" i="4"/>
  <c r="AW68" i="4" s="1"/>
  <c r="AW154" i="4"/>
  <c r="AW74" i="4" s="1"/>
  <c r="AW150" i="4"/>
  <c r="AW70" i="4" s="1"/>
  <c r="AW158" i="4"/>
  <c r="AW78" i="4" s="1"/>
  <c r="BG47" i="1"/>
  <c r="BG79" i="1" s="1"/>
  <c r="BG159" i="1" s="1"/>
  <c r="BC77" i="5"/>
  <c r="BA28" i="4"/>
  <c r="AQ170" i="2"/>
  <c r="AQ167" i="2"/>
  <c r="AQ4" i="3"/>
  <c r="AQ177" i="2"/>
  <c r="AQ174" i="2"/>
  <c r="AQ171" i="2"/>
  <c r="AQ168" i="2"/>
  <c r="AQ178" i="2"/>
  <c r="AQ14" i="2" s="1"/>
  <c r="AQ175" i="2"/>
  <c r="AQ172" i="2"/>
  <c r="AQ176" i="2"/>
  <c r="AQ9" i="2" s="1"/>
  <c r="AQ173" i="2"/>
  <c r="AR4" i="2"/>
  <c r="AQ169" i="2"/>
  <c r="AQ38" i="2"/>
  <c r="BA271" i="5"/>
  <c r="BA261" i="5"/>
  <c r="BA264" i="5"/>
  <c r="BA267" i="5"/>
  <c r="BA270" i="5"/>
  <c r="BA269" i="5"/>
  <c r="BA265" i="5"/>
  <c r="BA266" i="5"/>
  <c r="BA262" i="5"/>
  <c r="BA263" i="5"/>
  <c r="BA268" i="5"/>
  <c r="BA260" i="5"/>
  <c r="C69" i="1"/>
  <c r="C33" i="1"/>
  <c r="C4" i="1" s="1"/>
  <c r="C6" i="1" s="1"/>
  <c r="C13" i="1" s="1"/>
  <c r="AQ80" i="7"/>
  <c r="AU71" i="11"/>
  <c r="AU81" i="11" s="1"/>
  <c r="AU160" i="11"/>
  <c r="AU80" i="11" s="1"/>
  <c r="AR151" i="2"/>
  <c r="BD161" i="9"/>
  <c r="AP161" i="2"/>
  <c r="AX75" i="6"/>
  <c r="AY171" i="6"/>
  <c r="AY75" i="6" s="1"/>
  <c r="BE64" i="1"/>
  <c r="BE69" i="1"/>
  <c r="BF172" i="6"/>
  <c r="BF76" i="6" s="1"/>
  <c r="AT165" i="7"/>
  <c r="AQ161" i="2"/>
  <c r="AU165" i="7"/>
  <c r="BG37" i="6"/>
  <c r="AT176" i="6"/>
  <c r="AT80" i="6" s="1"/>
  <c r="BF74" i="9"/>
  <c r="AS82" i="7"/>
  <c r="AT162" i="7"/>
  <c r="BF46" i="7"/>
  <c r="BG46" i="7" s="1"/>
  <c r="BH46" i="7" s="1"/>
  <c r="AQ78" i="2"/>
  <c r="AT75" i="7"/>
  <c r="AR82" i="2"/>
  <c r="BD70" i="5"/>
  <c r="BD160" i="5"/>
  <c r="BD80" i="5" s="1"/>
  <c r="AU13" i="9"/>
  <c r="AU7" i="9" s="1"/>
  <c r="AU11" i="9" s="1"/>
  <c r="BA22" i="4"/>
  <c r="AW318" i="1"/>
  <c r="AW309" i="1"/>
  <c r="AW319" i="1"/>
  <c r="AW312" i="1"/>
  <c r="AW315" i="1"/>
  <c r="AW317" i="1"/>
  <c r="AW310" i="1"/>
  <c r="AW316" i="1"/>
  <c r="AW314" i="1"/>
  <c r="AW313" i="1"/>
  <c r="AW308" i="1"/>
  <c r="AW311" i="1"/>
  <c r="BG166" i="6"/>
  <c r="AP77" i="7"/>
  <c r="AQ153" i="2"/>
  <c r="AS160" i="7"/>
  <c r="BF53" i="1"/>
  <c r="BA272" i="6"/>
  <c r="BB256" i="6"/>
  <c r="AR75" i="2"/>
  <c r="BB216" i="4"/>
  <c r="BB248" i="4" s="1"/>
  <c r="BB221" i="4"/>
  <c r="BB253" i="4" s="1"/>
  <c r="BB311" i="4"/>
  <c r="BB275" i="4" s="1"/>
  <c r="BB323" i="4" s="1"/>
  <c r="BB213" i="4"/>
  <c r="BB245" i="4" s="1"/>
  <c r="BB219" i="4"/>
  <c r="BB251" i="4" s="1"/>
  <c r="BB217" i="4"/>
  <c r="BB249" i="4" s="1"/>
  <c r="BB26" i="4" s="1"/>
  <c r="BB215" i="4"/>
  <c r="BB247" i="4" s="1"/>
  <c r="BB24" i="4" s="1"/>
  <c r="BB212" i="4"/>
  <c r="BB244" i="4" s="1"/>
  <c r="BB21" i="4" s="1"/>
  <c r="BB218" i="4"/>
  <c r="BB250" i="4" s="1"/>
  <c r="BB27" i="4" s="1"/>
  <c r="BB211" i="4"/>
  <c r="BB214" i="4"/>
  <c r="BB246" i="4" s="1"/>
  <c r="BB23" i="4" s="1"/>
  <c r="BB220" i="4"/>
  <c r="BB252" i="4" s="1"/>
  <c r="BB29" i="4" s="1"/>
  <c r="BB222" i="4"/>
  <c r="BB254" i="4" s="1"/>
  <c r="BB31" i="4" s="1"/>
  <c r="BC315" i="4"/>
  <c r="BG156" i="5"/>
  <c r="BG159" i="9"/>
  <c r="BG79" i="9" s="1"/>
  <c r="BA70" i="7"/>
  <c r="AW81" i="7"/>
  <c r="BC242" i="6"/>
  <c r="AP81" i="2"/>
  <c r="AS15" i="10"/>
  <c r="AT3" i="10"/>
  <c r="AT6" i="10" s="1"/>
  <c r="AY320" i="6"/>
  <c r="AY336" i="6" s="1"/>
  <c r="AY30" i="6"/>
  <c r="AY22" i="6"/>
  <c r="AY26" i="6"/>
  <c r="AY21" i="6"/>
  <c r="AY25" i="6"/>
  <c r="AY4" i="6"/>
  <c r="AY32" i="6"/>
  <c r="AY23" i="6"/>
  <c r="AY31" i="6"/>
  <c r="AY29" i="6"/>
  <c r="AY27" i="6"/>
  <c r="AY28" i="6"/>
  <c r="AY24" i="6"/>
  <c r="AT73" i="6"/>
  <c r="BF169" i="6"/>
  <c r="BF73" i="6" s="1"/>
  <c r="AW169" i="6"/>
  <c r="AW73" i="6" s="1"/>
  <c r="BE169" i="6"/>
  <c r="BE73" i="6" s="1"/>
  <c r="BD169" i="6"/>
  <c r="BD73" i="6" s="1"/>
  <c r="BD224" i="5"/>
  <c r="BE240" i="5"/>
  <c r="BC47" i="4"/>
  <c r="BE42" i="4"/>
  <c r="BE47" i="4" s="1"/>
  <c r="BF42" i="4"/>
  <c r="BC48" i="11"/>
  <c r="AJ3" i="8"/>
  <c r="AJ6" i="8" s="1"/>
  <c r="AJ13" i="8" s="1"/>
  <c r="AJ7" i="8" s="1"/>
  <c r="AJ11" i="8" s="1"/>
  <c r="AJ6" i="7"/>
  <c r="AJ14" i="7" s="1"/>
  <c r="AJ7" i="7" s="1"/>
  <c r="AJ12" i="7" s="1"/>
  <c r="AJ168" i="7" s="1"/>
  <c r="BH63" i="10"/>
  <c r="BH64" i="10" s="1"/>
  <c r="AP163" i="7"/>
  <c r="BE74" i="9"/>
  <c r="AQ157" i="7"/>
  <c r="BB64" i="11"/>
  <c r="BD68" i="7"/>
  <c r="BH166" i="6"/>
  <c r="BD149" i="1"/>
  <c r="AS72" i="4"/>
  <c r="AT152" i="4"/>
  <c r="AT72" i="4" s="1"/>
  <c r="AR75" i="7"/>
  <c r="AW155" i="7"/>
  <c r="AZ304" i="6"/>
  <c r="AZ288" i="6"/>
  <c r="AZ33" i="6"/>
  <c r="BF158" i="9"/>
  <c r="BF78" i="9" s="1"/>
  <c r="AX80" i="4"/>
  <c r="AX160" i="4"/>
  <c r="AZ255" i="4"/>
  <c r="AZ20" i="4"/>
  <c r="AZ32" i="4" s="1"/>
  <c r="AZ4" i="4" s="1"/>
  <c r="AZ6" i="4" s="1"/>
  <c r="AZ13" i="4" s="1"/>
  <c r="AV155" i="4"/>
  <c r="AV75" i="4" s="1"/>
  <c r="BG46" i="5"/>
  <c r="BH46" i="5" s="1"/>
  <c r="BA31" i="4"/>
  <c r="AM15" i="6"/>
  <c r="AP15" i="11"/>
  <c r="AQ3" i="11"/>
  <c r="AQ6" i="11" s="1"/>
  <c r="AQ13" i="11" s="1"/>
  <c r="AQ7" i="11" s="1"/>
  <c r="AQ11" i="11" s="1"/>
  <c r="AW74" i="11"/>
  <c r="AX154" i="11"/>
  <c r="AY175" i="6"/>
  <c r="AY79" i="6" s="1"/>
  <c r="BG41" i="5"/>
  <c r="BG61" i="6"/>
  <c r="BH61" i="6" s="1"/>
  <c r="E69" i="1"/>
  <c r="E33" i="1"/>
  <c r="E4" i="1" s="1"/>
  <c r="E6" i="1" s="1"/>
  <c r="E13" i="1" s="1"/>
  <c r="AS75" i="2"/>
  <c r="AS75" i="7"/>
  <c r="BC48" i="5"/>
  <c r="AM86" i="2"/>
  <c r="AR4" i="7"/>
  <c r="AQ39" i="7"/>
  <c r="AQ4" i="8"/>
  <c r="AQ184" i="2"/>
  <c r="AQ192" i="2" s="1"/>
  <c r="AQ193" i="2" s="1"/>
  <c r="AQ185" i="2" s="1"/>
  <c r="BF45" i="4"/>
  <c r="BD62" i="6"/>
  <c r="BE62" i="6"/>
  <c r="BD165" i="9"/>
  <c r="BD85" i="9" s="1"/>
  <c r="BD74" i="9"/>
  <c r="BG154" i="9"/>
  <c r="AO74" i="2"/>
  <c r="BG40" i="6"/>
  <c r="AW167" i="6"/>
  <c r="AW71" i="6" s="1"/>
  <c r="AV81" i="7"/>
  <c r="AO161" i="2"/>
  <c r="AP160" i="2"/>
  <c r="AN13" i="6"/>
  <c r="AN7" i="6" s="1"/>
  <c r="AN11" i="6" s="1"/>
  <c r="AR197" i="11"/>
  <c r="AR198" i="11" s="1"/>
  <c r="AR199" i="11" s="1"/>
  <c r="AR200" i="11" s="1"/>
  <c r="AR201" i="11" s="1"/>
  <c r="AR202" i="11" s="1"/>
  <c r="AR203" i="11" s="1"/>
  <c r="AR204" i="11" s="1"/>
  <c r="AR205" i="11" s="1"/>
  <c r="AR206" i="11" s="1"/>
  <c r="AR207" i="11" s="1"/>
  <c r="AR208" i="11" s="1"/>
  <c r="AQ14" i="11"/>
  <c r="BC57" i="11"/>
  <c r="BC62" i="6"/>
  <c r="BA213" i="11"/>
  <c r="BA22" i="11" s="1"/>
  <c r="BA217" i="11"/>
  <c r="BA26" i="11" s="1"/>
  <c r="BA221" i="11"/>
  <c r="BA30" i="11" s="1"/>
  <c r="BA212" i="11"/>
  <c r="BA21" i="11" s="1"/>
  <c r="BA216" i="11"/>
  <c r="BA25" i="11" s="1"/>
  <c r="BA214" i="11"/>
  <c r="BA23" i="11" s="1"/>
  <c r="BA218" i="11"/>
  <c r="BA27" i="11" s="1"/>
  <c r="BA215" i="11"/>
  <c r="BA24" i="11" s="1"/>
  <c r="BA222" i="11"/>
  <c r="BA31" i="11" s="1"/>
  <c r="BA220" i="11"/>
  <c r="BA29" i="11" s="1"/>
  <c r="BA219" i="11"/>
  <c r="BA28" i="11" s="1"/>
  <c r="BB224" i="11"/>
  <c r="BF71" i="1"/>
  <c r="BF151" i="1" s="1"/>
  <c r="BH39" i="1"/>
  <c r="BH71" i="1" s="1"/>
  <c r="BH151" i="1" s="1"/>
  <c r="AX320" i="1"/>
  <c r="AX221" i="1"/>
  <c r="AX215" i="1"/>
  <c r="AX212" i="1"/>
  <c r="AX214" i="1"/>
  <c r="AX218" i="1"/>
  <c r="AX217" i="1"/>
  <c r="AX213" i="1"/>
  <c r="AX219" i="1"/>
  <c r="AX223" i="1"/>
  <c r="AX216" i="1"/>
  <c r="AX222" i="1"/>
  <c r="AX220" i="1"/>
  <c r="AY224" i="1"/>
  <c r="BG83" i="9"/>
  <c r="BH163" i="9"/>
  <c r="BH83" i="9" s="1"/>
  <c r="AR71" i="4"/>
  <c r="AR159" i="4"/>
  <c r="AR79" i="4" s="1"/>
  <c r="AX166" i="6"/>
  <c r="BH154" i="5"/>
  <c r="BH74" i="5" s="1"/>
  <c r="BD155" i="5"/>
  <c r="BD75" i="5" s="1"/>
  <c r="AT158" i="2"/>
  <c r="AO81" i="2"/>
  <c r="BF69" i="6"/>
  <c r="AT13" i="9"/>
  <c r="AT7" i="9" s="1"/>
  <c r="AT11" i="9" s="1"/>
  <c r="BE41" i="11"/>
  <c r="BE48" i="11" s="1"/>
  <c r="AY15" i="4"/>
  <c r="AY7" i="4"/>
  <c r="AY11" i="4" s="1"/>
  <c r="BF44" i="10"/>
  <c r="BG44" i="10" s="1"/>
  <c r="BA77" i="5"/>
  <c r="AR76" i="7"/>
  <c r="BA23" i="4"/>
  <c r="BB160" i="5"/>
  <c r="BB80" i="5" s="1"/>
  <c r="AS79" i="7"/>
  <c r="AU159" i="7"/>
  <c r="BA75" i="5"/>
  <c r="BA160" i="5"/>
  <c r="BA80" i="5" s="1"/>
  <c r="BE69" i="9"/>
  <c r="BF60" i="9"/>
  <c r="BF69" i="9" s="1"/>
  <c r="BG60" i="9"/>
  <c r="BG69" i="9" s="1"/>
  <c r="BH60" i="9"/>
  <c r="BH69" i="9" s="1"/>
  <c r="AZ223" i="11"/>
  <c r="AZ32" i="11" s="1"/>
  <c r="AZ33" i="11" s="1"/>
  <c r="AZ4" i="11" s="1"/>
  <c r="AU75" i="7"/>
  <c r="AP32" i="2"/>
  <c r="AP36" i="2"/>
  <c r="AP29" i="2"/>
  <c r="AP33" i="2"/>
  <c r="AP37" i="2"/>
  <c r="AP26" i="2"/>
  <c r="AP28" i="2"/>
  <c r="AP27" i="2"/>
  <c r="AP35" i="2"/>
  <c r="AP30" i="2"/>
  <c r="AP31" i="2"/>
  <c r="AP34" i="2"/>
  <c r="BB288" i="5"/>
  <c r="BB272" i="5"/>
  <c r="AU84" i="7"/>
  <c r="AV164" i="7"/>
  <c r="BB48" i="6"/>
  <c r="BC45" i="6"/>
  <c r="BD45" i="6" s="1"/>
  <c r="BD48" i="6" s="1"/>
  <c r="AY153" i="11"/>
  <c r="AY73" i="11" s="1"/>
  <c r="BD60" i="11"/>
  <c r="BF60" i="11" s="1"/>
  <c r="AX161" i="7"/>
  <c r="AR78" i="7"/>
  <c r="AU158" i="7"/>
  <c r="G33" i="1"/>
  <c r="G4" i="1" s="1"/>
  <c r="G6" i="1" s="1"/>
  <c r="G13" i="1" s="1"/>
  <c r="G69" i="1"/>
  <c r="BB81" i="6"/>
  <c r="AV149" i="4"/>
  <c r="AV69" i="4" s="1"/>
  <c r="AV158" i="11"/>
  <c r="AW158" i="11" s="1"/>
  <c r="AW78" i="11" s="1"/>
  <c r="AX155" i="11"/>
  <c r="BA243" i="4"/>
  <c r="BA223" i="4"/>
  <c r="AT79" i="7"/>
  <c r="AS156" i="7"/>
  <c r="AU76" i="6"/>
  <c r="AW172" i="6"/>
  <c r="AW76" i="6" s="1"/>
  <c r="AX78" i="6"/>
  <c r="AY174" i="6"/>
  <c r="AY78" i="6" s="1"/>
  <c r="BA30" i="4"/>
  <c r="BD47" i="4"/>
  <c r="AT152" i="2"/>
  <c r="AU152" i="2" s="1"/>
  <c r="AP8" i="2"/>
  <c r="AP9" i="3"/>
  <c r="AP8" i="3" s="1"/>
  <c r="AU77" i="6"/>
  <c r="AU81" i="6" s="1"/>
  <c r="AV173" i="6"/>
  <c r="AV77" i="6" s="1"/>
  <c r="BF173" i="6"/>
  <c r="BF77" i="6" s="1"/>
  <c r="AW173" i="6"/>
  <c r="AW77" i="6" s="1"/>
  <c r="BE160" i="9"/>
  <c r="BB80" i="9"/>
  <c r="BB165" i="9"/>
  <c r="BB85" i="9" s="1"/>
  <c r="AR199" i="4"/>
  <c r="AR200" i="4" s="1"/>
  <c r="AR201" i="4" s="1"/>
  <c r="AR202" i="4" s="1"/>
  <c r="AR203" i="4" s="1"/>
  <c r="AR204" i="4" s="1"/>
  <c r="AR205" i="4" s="1"/>
  <c r="AR206" i="4" s="1"/>
  <c r="AR207" i="4" s="1"/>
  <c r="AS196" i="4" s="1"/>
  <c r="AS197" i="4" s="1"/>
  <c r="AS198" i="4" s="1"/>
  <c r="AS199" i="4" s="1"/>
  <c r="AS200" i="4" s="1"/>
  <c r="AS201" i="4" s="1"/>
  <c r="AS202" i="4" s="1"/>
  <c r="AS203" i="4" s="1"/>
  <c r="AS204" i="4" s="1"/>
  <c r="AS205" i="4" s="1"/>
  <c r="AS206" i="4" s="1"/>
  <c r="AS207" i="4" s="1"/>
  <c r="AT196" i="4" s="1"/>
  <c r="AT197" i="4" s="1"/>
  <c r="AT198" i="4" s="1"/>
  <c r="AU162" i="7"/>
  <c r="AN83" i="2"/>
  <c r="AO160" i="2"/>
  <c r="BE78" i="9"/>
  <c r="AQ166" i="7"/>
  <c r="AQ86" i="7" s="1"/>
  <c r="AV155" i="7"/>
  <c r="AX155" i="7" s="1"/>
  <c r="AQ75" i="7"/>
  <c r="BB69" i="7"/>
  <c r="AU176" i="6"/>
  <c r="AU80" i="6" s="1"/>
  <c r="BE60" i="11"/>
  <c r="AR155" i="2"/>
  <c r="AN80" i="2"/>
  <c r="AO157" i="2"/>
  <c r="BF150" i="5"/>
  <c r="AN79" i="2"/>
  <c r="AO156" i="2"/>
  <c r="BH37" i="6"/>
  <c r="BA27" i="4"/>
  <c r="BA271" i="4"/>
  <c r="AV159" i="7"/>
  <c r="BE68" i="7"/>
  <c r="AW82" i="7" l="1"/>
  <c r="AX75" i="7"/>
  <c r="AV78" i="7"/>
  <c r="AX71" i="11"/>
  <c r="AY151" i="11"/>
  <c r="AU75" i="2"/>
  <c r="AS83" i="7"/>
  <c r="BF70" i="5"/>
  <c r="C81" i="1"/>
  <c r="C149" i="1"/>
  <c r="C161" i="1" s="1"/>
  <c r="AP77" i="2"/>
  <c r="E149" i="1"/>
  <c r="E161" i="1" s="1"/>
  <c r="E81" i="1"/>
  <c r="AT163" i="7"/>
  <c r="AP3" i="6"/>
  <c r="AP6" i="6" s="1"/>
  <c r="AS82" i="2"/>
  <c r="BB261" i="5"/>
  <c r="BB264" i="5"/>
  <c r="BB267" i="5"/>
  <c r="BB270" i="5"/>
  <c r="BB269" i="5"/>
  <c r="BB265" i="5"/>
  <c r="BB266" i="5"/>
  <c r="BB262" i="5"/>
  <c r="BB263" i="5"/>
  <c r="BB271" i="5"/>
  <c r="BB268" i="5"/>
  <c r="BB260" i="5"/>
  <c r="AU152" i="4"/>
  <c r="BE149" i="1"/>
  <c r="BE57" i="11"/>
  <c r="BE64" i="11" s="1"/>
  <c r="BA81" i="5"/>
  <c r="AY172" i="6"/>
  <c r="AY76" i="6" s="1"/>
  <c r="BF155" i="5"/>
  <c r="AV176" i="6"/>
  <c r="AV80" i="6" s="1"/>
  <c r="AX157" i="10"/>
  <c r="AX77" i="10" s="1"/>
  <c r="AX149" i="10"/>
  <c r="AX69" i="10" s="1"/>
  <c r="AX158" i="10"/>
  <c r="AX78" i="10" s="1"/>
  <c r="AX155" i="10"/>
  <c r="AX75" i="10" s="1"/>
  <c r="AX156" i="10"/>
  <c r="AX76" i="10" s="1"/>
  <c r="AX154" i="10"/>
  <c r="AX74" i="10" s="1"/>
  <c r="AX150" i="10"/>
  <c r="AX70" i="10" s="1"/>
  <c r="AY161" i="10"/>
  <c r="AX152" i="10"/>
  <c r="AX72" i="10" s="1"/>
  <c r="AX153" i="10"/>
  <c r="AX73" i="10" s="1"/>
  <c r="AX159" i="10"/>
  <c r="AX79" i="10" s="1"/>
  <c r="AX151" i="10"/>
  <c r="AX71" i="10" s="1"/>
  <c r="AS157" i="7"/>
  <c r="BC221" i="4"/>
  <c r="BC253" i="4" s="1"/>
  <c r="BC311" i="4"/>
  <c r="BC275" i="4" s="1"/>
  <c r="BC323" i="4" s="1"/>
  <c r="BC213" i="4"/>
  <c r="BC245" i="4" s="1"/>
  <c r="BC22" i="4" s="1"/>
  <c r="BC219" i="4"/>
  <c r="BC251" i="4" s="1"/>
  <c r="BC217" i="4"/>
  <c r="BC249" i="4" s="1"/>
  <c r="BC215" i="4"/>
  <c r="BC247" i="4" s="1"/>
  <c r="BC211" i="4"/>
  <c r="BC218" i="4"/>
  <c r="BC250" i="4" s="1"/>
  <c r="BC216" i="4"/>
  <c r="BC248" i="4" s="1"/>
  <c r="BC212" i="4"/>
  <c r="BC244" i="4" s="1"/>
  <c r="BC214" i="4"/>
  <c r="BC246" i="4" s="1"/>
  <c r="BC220" i="4"/>
  <c r="BC252" i="4" s="1"/>
  <c r="BC222" i="4"/>
  <c r="BC254" i="4" s="1"/>
  <c r="BD315" i="4"/>
  <c r="AP157" i="2"/>
  <c r="AQ157" i="2" s="1"/>
  <c r="BB271" i="4"/>
  <c r="AM171" i="7"/>
  <c r="AM172" i="7" s="1"/>
  <c r="AM173" i="7" s="1"/>
  <c r="AM174" i="7" s="1"/>
  <c r="AM175" i="7" s="1"/>
  <c r="AM176" i="7" s="1"/>
  <c r="AM177" i="7" s="1"/>
  <c r="AM178" i="7" s="1"/>
  <c r="AM179" i="7" s="1"/>
  <c r="AM180" i="7" s="1"/>
  <c r="AM181" i="7" s="1"/>
  <c r="AM182" i="7" s="1"/>
  <c r="AL15" i="7"/>
  <c r="AV160" i="11"/>
  <c r="AV80" i="11" s="1"/>
  <c r="AW170" i="9"/>
  <c r="AW171" i="9" s="1"/>
  <c r="AW172" i="9" s="1"/>
  <c r="AW173" i="9" s="1"/>
  <c r="AW174" i="9" s="1"/>
  <c r="AW175" i="9" s="1"/>
  <c r="AW176" i="9" s="1"/>
  <c r="AW177" i="9" s="1"/>
  <c r="AW178" i="9" s="1"/>
  <c r="AW179" i="9" s="1"/>
  <c r="AW180" i="9" s="1"/>
  <c r="AW181" i="9" s="1"/>
  <c r="AV14" i="9"/>
  <c r="AW3" i="9" s="1"/>
  <c r="AW6" i="9" s="1"/>
  <c r="AW81" i="10"/>
  <c r="AU79" i="7"/>
  <c r="AW159" i="7"/>
  <c r="AT81" i="2"/>
  <c r="AX319" i="1"/>
  <c r="AX312" i="1"/>
  <c r="AX317" i="1"/>
  <c r="AX310" i="1"/>
  <c r="AX313" i="1"/>
  <c r="AX316" i="1"/>
  <c r="AX314" i="1"/>
  <c r="AX315" i="1"/>
  <c r="AX318" i="1"/>
  <c r="AX308" i="1"/>
  <c r="AX309" i="1"/>
  <c r="AX311" i="1"/>
  <c r="AR39" i="7"/>
  <c r="AS4" i="7"/>
  <c r="AR4" i="8"/>
  <c r="AR184" i="2"/>
  <c r="AR192" i="2" s="1"/>
  <c r="AR193" i="2" s="1"/>
  <c r="AR185" i="2" s="1"/>
  <c r="BB28" i="4"/>
  <c r="AO87" i="7"/>
  <c r="AT71" i="4"/>
  <c r="AT159" i="4"/>
  <c r="AT79" i="4" s="1"/>
  <c r="AT160" i="7"/>
  <c r="AW160" i="10"/>
  <c r="AW80" i="10" s="1"/>
  <c r="BG42" i="4"/>
  <c r="BG47" i="4" s="1"/>
  <c r="AR83" i="7"/>
  <c r="AZ320" i="6"/>
  <c r="AZ336" i="6" s="1"/>
  <c r="AZ22" i="6"/>
  <c r="AZ25" i="6"/>
  <c r="AZ28" i="6"/>
  <c r="AZ31" i="6"/>
  <c r="AZ26" i="6"/>
  <c r="AZ21" i="6"/>
  <c r="AZ4" i="6"/>
  <c r="AZ32" i="6"/>
  <c r="AZ23" i="6"/>
  <c r="AZ30" i="6"/>
  <c r="AZ29" i="6"/>
  <c r="AZ27" i="6"/>
  <c r="AZ24" i="6"/>
  <c r="BG74" i="9"/>
  <c r="AO80" i="2"/>
  <c r="AV159" i="2"/>
  <c r="I149" i="1"/>
  <c r="I161" i="1" s="1"/>
  <c r="I81" i="1"/>
  <c r="BG158" i="9"/>
  <c r="BG78" i="9" s="1"/>
  <c r="BH70" i="6"/>
  <c r="AP84" i="2"/>
  <c r="AO13" i="6"/>
  <c r="AO7" i="6" s="1"/>
  <c r="AO11" i="6" s="1"/>
  <c r="AO84" i="2"/>
  <c r="AR161" i="2"/>
  <c r="AS161" i="2" s="1"/>
  <c r="AT159" i="2"/>
  <c r="BB30" i="4"/>
  <c r="AT82" i="7"/>
  <c r="BD81" i="9"/>
  <c r="AT199" i="4"/>
  <c r="AT200" i="4" s="1"/>
  <c r="AT201" i="4" s="1"/>
  <c r="AT202" i="4" s="1"/>
  <c r="AT203" i="4" s="1"/>
  <c r="AT204" i="4" s="1"/>
  <c r="AT205" i="4" s="1"/>
  <c r="AT206" i="4" s="1"/>
  <c r="AT207" i="4" s="1"/>
  <c r="AU196" i="4" s="1"/>
  <c r="AU197" i="4" s="1"/>
  <c r="AU198" i="4" s="1"/>
  <c r="AV72" i="6"/>
  <c r="AV81" i="6" s="1"/>
  <c r="BG168" i="6"/>
  <c r="BG72" i="6" s="1"/>
  <c r="AW168" i="6"/>
  <c r="AY168" i="6" s="1"/>
  <c r="AY72" i="6" s="1"/>
  <c r="AS80" i="7"/>
  <c r="AQ154" i="2"/>
  <c r="AX168" i="6"/>
  <c r="AX72" i="6" s="1"/>
  <c r="BH172" i="6"/>
  <c r="BH76" i="6" s="1"/>
  <c r="AT85" i="7"/>
  <c r="I4" i="1"/>
  <c r="I6" i="1" s="1"/>
  <c r="I13" i="1" s="1"/>
  <c r="I35" i="1"/>
  <c r="BG70" i="6"/>
  <c r="F149" i="1"/>
  <c r="F161" i="1" s="1"/>
  <c r="F81" i="1"/>
  <c r="G15" i="1"/>
  <c r="G7" i="1"/>
  <c r="G11" i="1" s="1"/>
  <c r="AZ158" i="11"/>
  <c r="AZ78" i="11" s="1"/>
  <c r="AT13" i="10"/>
  <c r="AT7" i="10" s="1"/>
  <c r="AT11" i="10" s="1"/>
  <c r="AU78" i="7"/>
  <c r="AP83" i="2"/>
  <c r="AQ160" i="2"/>
  <c r="AV82" i="7"/>
  <c r="AQ83" i="7"/>
  <c r="AS74" i="2"/>
  <c r="AX70" i="6"/>
  <c r="AX81" i="7"/>
  <c r="AX167" i="6"/>
  <c r="AX176" i="6" s="1"/>
  <c r="AX80" i="6" s="1"/>
  <c r="BH169" i="6"/>
  <c r="BH73" i="6" s="1"/>
  <c r="AV165" i="7"/>
  <c r="BB25" i="4"/>
  <c r="AX162" i="7"/>
  <c r="AR74" i="2"/>
  <c r="AQ36" i="2"/>
  <c r="AQ29" i="2"/>
  <c r="AQ37" i="2"/>
  <c r="AQ26" i="2"/>
  <c r="AQ28" i="2"/>
  <c r="AQ27" i="2"/>
  <c r="AQ35" i="2"/>
  <c r="AQ32" i="2"/>
  <c r="AQ30" i="2"/>
  <c r="AQ33" i="2"/>
  <c r="AQ31" i="2"/>
  <c r="AQ34" i="2"/>
  <c r="AW155" i="4"/>
  <c r="AW75" i="4" s="1"/>
  <c r="AP11" i="2"/>
  <c r="BE240" i="6"/>
  <c r="BE242" i="6" s="1"/>
  <c r="BE241" i="6"/>
  <c r="BF234" i="6"/>
  <c r="BG234" i="6" s="1"/>
  <c r="BF160" i="9"/>
  <c r="BF80" i="9" s="1"/>
  <c r="BC80" i="9"/>
  <c r="BC86" i="9" s="1"/>
  <c r="BC165" i="9"/>
  <c r="BC85" i="9" s="1"/>
  <c r="AZ151" i="11"/>
  <c r="BD218" i="10"/>
  <c r="BD222" i="10"/>
  <c r="BD220" i="10"/>
  <c r="BD219" i="10"/>
  <c r="BD217" i="10"/>
  <c r="BD221" i="10"/>
  <c r="BD216" i="10"/>
  <c r="BD214" i="10"/>
  <c r="BD256" i="10"/>
  <c r="BD304" i="10" s="1"/>
  <c r="BD215" i="10"/>
  <c r="BD213" i="10"/>
  <c r="BD223" i="10"/>
  <c r="BD212" i="10"/>
  <c r="BE224" i="10"/>
  <c r="H81" i="1"/>
  <c r="H149" i="1"/>
  <c r="H161" i="1" s="1"/>
  <c r="E7" i="1"/>
  <c r="E11" i="1" s="1"/>
  <c r="E15" i="1"/>
  <c r="BF64" i="1"/>
  <c r="BF69" i="1"/>
  <c r="BG53" i="1"/>
  <c r="BB86" i="9"/>
  <c r="AS154" i="2"/>
  <c r="AU154" i="2" s="1"/>
  <c r="AX75" i="11"/>
  <c r="AY155" i="11"/>
  <c r="AY75" i="11" s="1"/>
  <c r="BG173" i="6"/>
  <c r="BG77" i="6" s="1"/>
  <c r="BC64" i="11"/>
  <c r="BD57" i="11"/>
  <c r="AQ15" i="11"/>
  <c r="AR3" i="11"/>
  <c r="AR6" i="11" s="1"/>
  <c r="AR13" i="11" s="1"/>
  <c r="AR7" i="11" s="1"/>
  <c r="AR11" i="11" s="1"/>
  <c r="AQ3" i="3"/>
  <c r="AQ6" i="3" s="1"/>
  <c r="AQ13" i="3" s="1"/>
  <c r="AQ7" i="3" s="1"/>
  <c r="AQ11" i="3" s="1"/>
  <c r="AQ6" i="2"/>
  <c r="AQ13" i="2" s="1"/>
  <c r="AQ7" i="2" s="1"/>
  <c r="AV157" i="4"/>
  <c r="AV77" i="4" s="1"/>
  <c r="AU151" i="4"/>
  <c r="BB217" i="11"/>
  <c r="BB26" i="11" s="1"/>
  <c r="BB221" i="11"/>
  <c r="BB30" i="11" s="1"/>
  <c r="BB212" i="11"/>
  <c r="BB21" i="11" s="1"/>
  <c r="BB216" i="11"/>
  <c r="BB25" i="11" s="1"/>
  <c r="BB220" i="11"/>
  <c r="BB29" i="11" s="1"/>
  <c r="BB218" i="11"/>
  <c r="BB27" i="11" s="1"/>
  <c r="BB215" i="11"/>
  <c r="BB24" i="11" s="1"/>
  <c r="BB222" i="11"/>
  <c r="BB31" i="11" s="1"/>
  <c r="BB214" i="11"/>
  <c r="BB23" i="11" s="1"/>
  <c r="BB219" i="11"/>
  <c r="BB28" i="11" s="1"/>
  <c r="BB213" i="11"/>
  <c r="BB22" i="11" s="1"/>
  <c r="BC224" i="11"/>
  <c r="AQ77" i="7"/>
  <c r="AQ87" i="7" s="1"/>
  <c r="AY169" i="6"/>
  <c r="AY73" i="6" s="1"/>
  <c r="BG167" i="6"/>
  <c r="BG71" i="6" s="1"/>
  <c r="AP13" i="3"/>
  <c r="AP7" i="3" s="1"/>
  <c r="AP11" i="3" s="1"/>
  <c r="BD242" i="6"/>
  <c r="D7" i="1"/>
  <c r="D11" i="1" s="1"/>
  <c r="D15" i="1"/>
  <c r="H7" i="1"/>
  <c r="H11" i="1" s="1"/>
  <c r="H15" i="1"/>
  <c r="AV151" i="4"/>
  <c r="AV71" i="4" s="1"/>
  <c r="BG76" i="5"/>
  <c r="BH156" i="5"/>
  <c r="BH76" i="5" s="1"/>
  <c r="BD319" i="4"/>
  <c r="BE327" i="4"/>
  <c r="BE80" i="9"/>
  <c r="AQ213" i="6"/>
  <c r="AQ214" i="6" s="1"/>
  <c r="AQ215" i="6" s="1"/>
  <c r="AQ216" i="6" s="1"/>
  <c r="AQ217" i="6" s="1"/>
  <c r="AQ218" i="6" s="1"/>
  <c r="AQ219" i="6" s="1"/>
  <c r="AQ220" i="6" s="1"/>
  <c r="AQ221" i="6" s="1"/>
  <c r="AQ222" i="6" s="1"/>
  <c r="AQ223" i="6" s="1"/>
  <c r="AQ224" i="6" s="1"/>
  <c r="AP14" i="6"/>
  <c r="AW75" i="7"/>
  <c r="BD81" i="5"/>
  <c r="BH168" i="6"/>
  <c r="BH72" i="6" s="1"/>
  <c r="AR77" i="7"/>
  <c r="AR87" i="7" s="1"/>
  <c r="AW71" i="11"/>
  <c r="AW81" i="11" s="1"/>
  <c r="AW160" i="11"/>
  <c r="AW80" i="11" s="1"/>
  <c r="BH53" i="1"/>
  <c r="AY155" i="7"/>
  <c r="BD221" i="5"/>
  <c r="BD220" i="5"/>
  <c r="BD256" i="5"/>
  <c r="BD219" i="5"/>
  <c r="BD216" i="5"/>
  <c r="BD304" i="5"/>
  <c r="BD320" i="5" s="1"/>
  <c r="BD213" i="5"/>
  <c r="BD217" i="5"/>
  <c r="BD214" i="5"/>
  <c r="BD215" i="5"/>
  <c r="BD222" i="5"/>
  <c r="BD218" i="5"/>
  <c r="BD212" i="5"/>
  <c r="BD223" i="5" s="1"/>
  <c r="AR154" i="2"/>
  <c r="AT75" i="2"/>
  <c r="AO83" i="2"/>
  <c r="BG60" i="11"/>
  <c r="BH60" i="11" s="1"/>
  <c r="BG172" i="6"/>
  <c r="BG76" i="6" s="1"/>
  <c r="BH154" i="9"/>
  <c r="BE161" i="9"/>
  <c r="AR167" i="2"/>
  <c r="AR4" i="3"/>
  <c r="AR177" i="2"/>
  <c r="AR174" i="2"/>
  <c r="AR171" i="2"/>
  <c r="AR168" i="2"/>
  <c r="AR178" i="2"/>
  <c r="AR14" i="2" s="1"/>
  <c r="AR175" i="2"/>
  <c r="AR172" i="2"/>
  <c r="AR176" i="2"/>
  <c r="AR9" i="2" s="1"/>
  <c r="AR173" i="2"/>
  <c r="AR170" i="2"/>
  <c r="AR169" i="2"/>
  <c r="AS4" i="2"/>
  <c r="AR38" i="2"/>
  <c r="AW149" i="4"/>
  <c r="AW69" i="4" s="1"/>
  <c r="BD76" i="1"/>
  <c r="BD48" i="1"/>
  <c r="BD80" i="1" s="1"/>
  <c r="BD160" i="1" s="1"/>
  <c r="BE44" i="1"/>
  <c r="BH41" i="5"/>
  <c r="AZ153" i="11"/>
  <c r="AZ73" i="11" s="1"/>
  <c r="BC288" i="5"/>
  <c r="BC272" i="5"/>
  <c r="D149" i="1"/>
  <c r="D161" i="1" s="1"/>
  <c r="D81" i="1"/>
  <c r="BA86" i="9"/>
  <c r="BG169" i="6"/>
  <c r="BG73" i="6" s="1"/>
  <c r="AQ14" i="3"/>
  <c r="AR3" i="2"/>
  <c r="BG150" i="5"/>
  <c r="BA255" i="4"/>
  <c r="BA20" i="4"/>
  <c r="BA32" i="4" s="1"/>
  <c r="BA4" i="4" s="1"/>
  <c r="BA6" i="4" s="1"/>
  <c r="BA13" i="4" s="1"/>
  <c r="BE70" i="5"/>
  <c r="BE160" i="5"/>
  <c r="BE80" i="5" s="1"/>
  <c r="AV84" i="7"/>
  <c r="AQ84" i="2"/>
  <c r="BC301" i="10"/>
  <c r="BC300" i="10"/>
  <c r="BC292" i="10"/>
  <c r="BC297" i="10"/>
  <c r="BC298" i="10"/>
  <c r="BC296" i="10"/>
  <c r="BC295" i="10"/>
  <c r="BC294" i="10"/>
  <c r="BC302" i="10"/>
  <c r="BC303" i="10"/>
  <c r="BC299" i="10"/>
  <c r="BC293" i="10"/>
  <c r="BF47" i="4"/>
  <c r="BF240" i="5"/>
  <c r="BE224" i="5"/>
  <c r="BB70" i="7"/>
  <c r="AQ35" i="7"/>
  <c r="AQ36" i="7"/>
  <c r="AQ38" i="7"/>
  <c r="AQ33" i="7"/>
  <c r="AQ30" i="7"/>
  <c r="AQ37" i="7"/>
  <c r="AQ29" i="7"/>
  <c r="AQ28" i="7"/>
  <c r="AQ32" i="7"/>
  <c r="AQ31" i="7"/>
  <c r="AQ34" i="7"/>
  <c r="AQ27" i="7"/>
  <c r="AV75" i="7"/>
  <c r="BB22" i="4"/>
  <c r="AU159" i="2"/>
  <c r="AZ15" i="4"/>
  <c r="AZ7" i="4"/>
  <c r="AZ11" i="4" s="1"/>
  <c r="AW157" i="4"/>
  <c r="AW77" i="4" s="1"/>
  <c r="AX72" i="11"/>
  <c r="AY152" i="11"/>
  <c r="AY72" i="11" s="1"/>
  <c r="BD80" i="9"/>
  <c r="BD86" i="9" s="1"/>
  <c r="AT78" i="7"/>
  <c r="AS81" i="2"/>
  <c r="BC48" i="6"/>
  <c r="BE45" i="6"/>
  <c r="BE48" i="6" s="1"/>
  <c r="BF45" i="6"/>
  <c r="BF48" i="6" s="1"/>
  <c r="AY80" i="4"/>
  <c r="AY160" i="4"/>
  <c r="BD72" i="6"/>
  <c r="BD176" i="6"/>
  <c r="BD80" i="6" s="1"/>
  <c r="BC265" i="4"/>
  <c r="BC270" i="4"/>
  <c r="BC263" i="4"/>
  <c r="BC268" i="4"/>
  <c r="BC261" i="4"/>
  <c r="BC266" i="4"/>
  <c r="BC267" i="4"/>
  <c r="BC269" i="4"/>
  <c r="BC259" i="4"/>
  <c r="BC262" i="4"/>
  <c r="BC264" i="4"/>
  <c r="BC260" i="4"/>
  <c r="BF168" i="6"/>
  <c r="AQ76" i="2"/>
  <c r="AK14" i="8"/>
  <c r="AK184" i="7"/>
  <c r="AL3" i="7"/>
  <c r="AW164" i="7"/>
  <c r="AO79" i="2"/>
  <c r="AO86" i="2" s="1"/>
  <c r="AP156" i="2"/>
  <c r="AP162" i="2" s="1"/>
  <c r="AP85" i="2" s="1"/>
  <c r="BF157" i="5"/>
  <c r="BF77" i="5" s="1"/>
  <c r="BA223" i="11"/>
  <c r="BA32" i="11" s="1"/>
  <c r="BA33" i="11" s="1"/>
  <c r="BA4" i="11" s="1"/>
  <c r="BE165" i="9"/>
  <c r="BE85" i="9" s="1"/>
  <c r="BC69" i="7"/>
  <c r="AQ8" i="2"/>
  <c r="AQ9" i="3"/>
  <c r="AQ8" i="3" s="1"/>
  <c r="BE270" i="11"/>
  <c r="BE266" i="11"/>
  <c r="BE262" i="11"/>
  <c r="BE269" i="11"/>
  <c r="BE264" i="11"/>
  <c r="BE267" i="11"/>
  <c r="BE271" i="11"/>
  <c r="BE260" i="11"/>
  <c r="BE261" i="11"/>
  <c r="BE268" i="11"/>
  <c r="BE265" i="11"/>
  <c r="BE263" i="11"/>
  <c r="BF272" i="11"/>
  <c r="BH159" i="9"/>
  <c r="BH79" i="9" s="1"/>
  <c r="AW158" i="2"/>
  <c r="AX158" i="2" s="1"/>
  <c r="AR81" i="2"/>
  <c r="AU85" i="7"/>
  <c r="AV78" i="11"/>
  <c r="AV81" i="11" s="1"/>
  <c r="AY158" i="11"/>
  <c r="AY78" i="11" s="1"/>
  <c r="AX158" i="11"/>
  <c r="AX78" i="11" s="1"/>
  <c r="AX74" i="11"/>
  <c r="AY154" i="11"/>
  <c r="AY74" i="11" s="1"/>
  <c r="AX173" i="6"/>
  <c r="BH173" i="6" s="1"/>
  <c r="BH77" i="6" s="1"/>
  <c r="AR166" i="7"/>
  <c r="AR86" i="7" s="1"/>
  <c r="BB243" i="4"/>
  <c r="BB223" i="4"/>
  <c r="BC81" i="5"/>
  <c r="AR78" i="2"/>
  <c r="AS155" i="2"/>
  <c r="BF62" i="6"/>
  <c r="BG62" i="6" s="1"/>
  <c r="BH42" i="4"/>
  <c r="BH47" i="4" s="1"/>
  <c r="F7" i="1"/>
  <c r="F11" i="1" s="1"/>
  <c r="F15" i="1"/>
  <c r="G149" i="1"/>
  <c r="G161" i="1" s="1"/>
  <c r="G81" i="1"/>
  <c r="BF41" i="11"/>
  <c r="BG41" i="11" s="1"/>
  <c r="BG48" i="11" s="1"/>
  <c r="AT15" i="10"/>
  <c r="AU3" i="10"/>
  <c r="AU6" i="10" s="1"/>
  <c r="AU13" i="10" s="1"/>
  <c r="AU7" i="10" s="1"/>
  <c r="AU11" i="10" s="1"/>
  <c r="AV197" i="10"/>
  <c r="AV198" i="10" s="1"/>
  <c r="AV199" i="10" s="1"/>
  <c r="AV200" i="10" s="1"/>
  <c r="AV201" i="10" s="1"/>
  <c r="AV202" i="10" s="1"/>
  <c r="AV203" i="10" s="1"/>
  <c r="AV204" i="10" s="1"/>
  <c r="AV205" i="10" s="1"/>
  <c r="AV206" i="10" s="1"/>
  <c r="AV207" i="10" s="1"/>
  <c r="AV208" i="10" s="1"/>
  <c r="AU14" i="10"/>
  <c r="AS197" i="11"/>
  <c r="AS198" i="11" s="1"/>
  <c r="AS199" i="11" s="1"/>
  <c r="AS200" i="11" s="1"/>
  <c r="AS201" i="11" s="1"/>
  <c r="AS202" i="11" s="1"/>
  <c r="AS203" i="11" s="1"/>
  <c r="AS204" i="11" s="1"/>
  <c r="AS205" i="11" s="1"/>
  <c r="AS206" i="11" s="1"/>
  <c r="AS207" i="11" s="1"/>
  <c r="AS208" i="11" s="1"/>
  <c r="AR14" i="11"/>
  <c r="BF48" i="10"/>
  <c r="AV79" i="7"/>
  <c r="AT157" i="7"/>
  <c r="AW158" i="7"/>
  <c r="BG68" i="7"/>
  <c r="BF68" i="7"/>
  <c r="AU158" i="2"/>
  <c r="AU82" i="7"/>
  <c r="AS76" i="7"/>
  <c r="AT156" i="7"/>
  <c r="BH39" i="10"/>
  <c r="BH48" i="10" s="1"/>
  <c r="AY218" i="1"/>
  <c r="AY212" i="1"/>
  <c r="AY217" i="1"/>
  <c r="AY213" i="1"/>
  <c r="AY219" i="1"/>
  <c r="AY223" i="1"/>
  <c r="AY215" i="1"/>
  <c r="AY214" i="1"/>
  <c r="AY220" i="1"/>
  <c r="AY320" i="1"/>
  <c r="AY216" i="1"/>
  <c r="AY222" i="1"/>
  <c r="AY221" i="1"/>
  <c r="AZ224" i="1"/>
  <c r="AT151" i="2"/>
  <c r="AX153" i="4"/>
  <c r="AX73" i="4" s="1"/>
  <c r="AX156" i="4"/>
  <c r="AX76" i="4" s="1"/>
  <c r="AX148" i="4"/>
  <c r="AX68" i="4" s="1"/>
  <c r="AX154" i="4"/>
  <c r="AX74" i="4" s="1"/>
  <c r="AX157" i="4"/>
  <c r="AX77" i="4" s="1"/>
  <c r="AX150" i="4"/>
  <c r="AX70" i="4" s="1"/>
  <c r="AX149" i="4"/>
  <c r="AX69" i="4" s="1"/>
  <c r="AX158" i="4"/>
  <c r="AX78" i="4" s="1"/>
  <c r="AP83" i="7"/>
  <c r="AP87" i="7" s="1"/>
  <c r="AU163" i="7"/>
  <c r="AP166" i="7"/>
  <c r="AP86" i="7" s="1"/>
  <c r="BB272" i="6"/>
  <c r="BC256" i="6"/>
  <c r="BC156" i="1"/>
  <c r="BC161" i="1" s="1"/>
  <c r="BC81" i="1"/>
  <c r="BH68" i="7"/>
  <c r="AS85" i="7"/>
  <c r="AV158" i="2"/>
  <c r="AK3" i="8"/>
  <c r="AK6" i="8" s="1"/>
  <c r="AK6" i="7"/>
  <c r="AK14" i="7" s="1"/>
  <c r="AK7" i="7" s="1"/>
  <c r="AK12" i="7" s="1"/>
  <c r="AK168" i="7" s="1"/>
  <c r="BH44" i="10"/>
  <c r="AO162" i="2"/>
  <c r="AO85" i="2" s="1"/>
  <c r="AR153" i="2"/>
  <c r="BA288" i="6"/>
  <c r="BA33" i="6" s="1"/>
  <c r="BA304" i="6"/>
  <c r="C7" i="1"/>
  <c r="C11" i="1" s="1"/>
  <c r="C15" i="1"/>
  <c r="BE72" i="6"/>
  <c r="BE176" i="6"/>
  <c r="BE80" i="6" s="1"/>
  <c r="BA153" i="11"/>
  <c r="BA73" i="11" s="1"/>
  <c r="BA151" i="11"/>
  <c r="BA71" i="11" s="1"/>
  <c r="BA157" i="11"/>
  <c r="BA77" i="11" s="1"/>
  <c r="BA150" i="11"/>
  <c r="BA70" i="11" s="1"/>
  <c r="BA149" i="11"/>
  <c r="BA69" i="11" s="1"/>
  <c r="BB161" i="11"/>
  <c r="BA156" i="11"/>
  <c r="BA76" i="11" s="1"/>
  <c r="BA159" i="11"/>
  <c r="BA79" i="11" s="1"/>
  <c r="AY161" i="7"/>
  <c r="AR80" i="7"/>
  <c r="BF45" i="5"/>
  <c r="BF48" i="5" s="1"/>
  <c r="BG39" i="10"/>
  <c r="BG48" i="10" s="1"/>
  <c r="AV152" i="2"/>
  <c r="AT154" i="2"/>
  <c r="AS84" i="2" l="1"/>
  <c r="AT161" i="2"/>
  <c r="AQ80" i="2"/>
  <c r="BA320" i="6"/>
  <c r="BA336" i="6" s="1"/>
  <c r="BA25" i="6"/>
  <c r="BA31" i="6"/>
  <c r="BA21" i="6"/>
  <c r="BA4" i="6"/>
  <c r="BA24" i="6"/>
  <c r="BA26" i="6"/>
  <c r="BA23" i="6"/>
  <c r="BA30" i="6"/>
  <c r="BA22" i="6"/>
  <c r="BA29" i="6"/>
  <c r="BA32" i="6"/>
  <c r="BA28" i="6"/>
  <c r="BA27" i="6"/>
  <c r="BG241" i="6"/>
  <c r="BH234" i="6"/>
  <c r="AX81" i="2"/>
  <c r="AU77" i="2"/>
  <c r="AW78" i="7"/>
  <c r="BC272" i="6"/>
  <c r="BD256" i="6"/>
  <c r="BB223" i="11"/>
  <c r="BB32" i="11" s="1"/>
  <c r="BB33" i="11" s="1"/>
  <c r="BB4" i="11" s="1"/>
  <c r="AT83" i="7"/>
  <c r="BC261" i="5"/>
  <c r="BC264" i="5"/>
  <c r="BC267" i="5"/>
  <c r="BC270" i="5"/>
  <c r="BC260" i="5"/>
  <c r="BC269" i="5"/>
  <c r="BC265" i="5"/>
  <c r="BC266" i="5"/>
  <c r="BC262" i="5"/>
  <c r="BC271" i="5"/>
  <c r="BC268" i="5"/>
  <c r="BC263" i="5"/>
  <c r="BE319" i="4"/>
  <c r="BF327" i="4"/>
  <c r="AW13" i="9"/>
  <c r="AW7" i="9" s="1"/>
  <c r="AW11" i="9" s="1"/>
  <c r="BC30" i="4"/>
  <c r="AY71" i="11"/>
  <c r="AY160" i="11"/>
  <c r="AY80" i="11" s="1"/>
  <c r="BA15" i="4"/>
  <c r="BA7" i="4"/>
  <c r="BA11" i="4" s="1"/>
  <c r="AW197" i="10"/>
  <c r="AW198" i="10" s="1"/>
  <c r="AW199" i="10" s="1"/>
  <c r="AW200" i="10" s="1"/>
  <c r="AW201" i="10" s="1"/>
  <c r="AW202" i="10" s="1"/>
  <c r="AW203" i="10" s="1"/>
  <c r="AW204" i="10" s="1"/>
  <c r="AW205" i="10" s="1"/>
  <c r="AW206" i="10" s="1"/>
  <c r="AW207" i="10" s="1"/>
  <c r="AW208" i="10" s="1"/>
  <c r="AV14" i="10"/>
  <c r="BH41" i="11"/>
  <c r="BH48" i="11" s="1"/>
  <c r="BF48" i="11"/>
  <c r="BF72" i="6"/>
  <c r="BF176" i="6"/>
  <c r="BF80" i="6" s="1"/>
  <c r="BD288" i="5"/>
  <c r="BD272" i="5"/>
  <c r="BD270" i="4"/>
  <c r="BD263" i="4"/>
  <c r="BD268" i="4"/>
  <c r="BD259" i="4"/>
  <c r="BD261" i="4"/>
  <c r="BD266" i="4"/>
  <c r="BD267" i="4"/>
  <c r="BD269" i="4"/>
  <c r="BD262" i="4"/>
  <c r="BD260" i="4"/>
  <c r="BD264" i="4"/>
  <c r="BD265" i="4"/>
  <c r="AV163" i="7"/>
  <c r="AS39" i="7"/>
  <c r="AT4" i="7"/>
  <c r="AS4" i="8"/>
  <c r="AS184" i="2"/>
  <c r="AS192" i="2" s="1"/>
  <c r="AS193" i="2" s="1"/>
  <c r="AS185" i="2" s="1"/>
  <c r="AT76" i="7"/>
  <c r="AU156" i="7"/>
  <c r="AT166" i="7"/>
  <c r="AT86" i="7" s="1"/>
  <c r="BE81" i="9"/>
  <c r="BE86" i="9" s="1"/>
  <c r="BF161" i="9"/>
  <c r="AV154" i="2"/>
  <c r="AQ77" i="2"/>
  <c r="AR33" i="7"/>
  <c r="AR30" i="7"/>
  <c r="AR35" i="7"/>
  <c r="AR27" i="7"/>
  <c r="AR31" i="7"/>
  <c r="AR36" i="7"/>
  <c r="AR37" i="7"/>
  <c r="AR38" i="7"/>
  <c r="AR28" i="7"/>
  <c r="AR32" i="7"/>
  <c r="AR34" i="7"/>
  <c r="AR29" i="7"/>
  <c r="AX170" i="9"/>
  <c r="AX171" i="9" s="1"/>
  <c r="AX172" i="9" s="1"/>
  <c r="AX173" i="9" s="1"/>
  <c r="AX174" i="9" s="1"/>
  <c r="AX175" i="9" s="1"/>
  <c r="AX176" i="9" s="1"/>
  <c r="AX177" i="9" s="1"/>
  <c r="AX178" i="9" s="1"/>
  <c r="AX179" i="9" s="1"/>
  <c r="AX180" i="9" s="1"/>
  <c r="AX181" i="9" s="1"/>
  <c r="AW14" i="9"/>
  <c r="AX3" i="9" s="1"/>
  <c r="AX6" i="9" s="1"/>
  <c r="AU72" i="4"/>
  <c r="AV152" i="4"/>
  <c r="AX160" i="11"/>
  <c r="AX80" i="11" s="1"/>
  <c r="AY312" i="1"/>
  <c r="AY315" i="1"/>
  <c r="AY317" i="1"/>
  <c r="AY310" i="1"/>
  <c r="AY313" i="1"/>
  <c r="AY316" i="1"/>
  <c r="AY314" i="1"/>
  <c r="AY319" i="1"/>
  <c r="AY318" i="1"/>
  <c r="AY308" i="1"/>
  <c r="AY311" i="1"/>
  <c r="AY309" i="1"/>
  <c r="AZ80" i="4"/>
  <c r="AZ160" i="4"/>
  <c r="BB288" i="6"/>
  <c r="BB33" i="6" s="1"/>
  <c r="BB304" i="6"/>
  <c r="AY81" i="7"/>
  <c r="AZ161" i="7"/>
  <c r="AS77" i="7"/>
  <c r="AX158" i="7"/>
  <c r="AW152" i="2"/>
  <c r="AU151" i="2"/>
  <c r="AY75" i="7"/>
  <c r="AT153" i="2"/>
  <c r="AU153" i="2" s="1"/>
  <c r="AQ83" i="2"/>
  <c r="AR160" i="2"/>
  <c r="AL14" i="8"/>
  <c r="AL184" i="7"/>
  <c r="AM3" i="7"/>
  <c r="BB156" i="11"/>
  <c r="BB76" i="11" s="1"/>
  <c r="BB159" i="11"/>
  <c r="BB79" i="11" s="1"/>
  <c r="BB153" i="11"/>
  <c r="BB73" i="11" s="1"/>
  <c r="BB151" i="11"/>
  <c r="BB71" i="11" s="1"/>
  <c r="BB157" i="11"/>
  <c r="BB77" i="11" s="1"/>
  <c r="BC161" i="11"/>
  <c r="BB150" i="11"/>
  <c r="BB70" i="11" s="1"/>
  <c r="BB149" i="11"/>
  <c r="BB69" i="11" s="1"/>
  <c r="BC70" i="7"/>
  <c r="BD69" i="7"/>
  <c r="BC271" i="4"/>
  <c r="AV151" i="2"/>
  <c r="BG64" i="1"/>
  <c r="BG69" i="1"/>
  <c r="AZ71" i="11"/>
  <c r="AW72" i="6"/>
  <c r="AW176" i="6"/>
  <c r="AW80" i="6" s="1"/>
  <c r="AN171" i="7"/>
  <c r="AN172" i="7" s="1"/>
  <c r="AN173" i="7" s="1"/>
  <c r="AN174" i="7" s="1"/>
  <c r="AN175" i="7" s="1"/>
  <c r="AN176" i="7" s="1"/>
  <c r="AN177" i="7" s="1"/>
  <c r="AN178" i="7" s="1"/>
  <c r="AN179" i="7" s="1"/>
  <c r="AN180" i="7" s="1"/>
  <c r="AN181" i="7" s="1"/>
  <c r="AN182" i="7" s="1"/>
  <c r="AM15" i="7"/>
  <c r="AZ155" i="11"/>
  <c r="BE81" i="6"/>
  <c r="BE76" i="1"/>
  <c r="BE48" i="1"/>
  <c r="BE80" i="1" s="1"/>
  <c r="BE160" i="1" s="1"/>
  <c r="BF44" i="1"/>
  <c r="BG44" i="1"/>
  <c r="AK13" i="8"/>
  <c r="AK7" i="8" s="1"/>
  <c r="AK11" i="8" s="1"/>
  <c r="BG160" i="9"/>
  <c r="BD156" i="1"/>
  <c r="BD161" i="1" s="1"/>
  <c r="BD81" i="1"/>
  <c r="AV13" i="9"/>
  <c r="AV7" i="9" s="1"/>
  <c r="AV11" i="9" s="1"/>
  <c r="BF149" i="1"/>
  <c r="AR76" i="2"/>
  <c r="AS153" i="2"/>
  <c r="AX81" i="11"/>
  <c r="AV81" i="2"/>
  <c r="AX152" i="2"/>
  <c r="AY164" i="7"/>
  <c r="BH64" i="1"/>
  <c r="BH69" i="1"/>
  <c r="BF160" i="5"/>
  <c r="BF80" i="5" s="1"/>
  <c r="AR8" i="2"/>
  <c r="AR9" i="3"/>
  <c r="AR8" i="3" s="1"/>
  <c r="BG70" i="5"/>
  <c r="AT74" i="2"/>
  <c r="AU81" i="2"/>
  <c r="AS78" i="2"/>
  <c r="AT155" i="2"/>
  <c r="AU155" i="2"/>
  <c r="AU199" i="4"/>
  <c r="AU200" i="4" s="1"/>
  <c r="AU201" i="4" s="1"/>
  <c r="AU202" i="4" s="1"/>
  <c r="AU203" i="4" s="1"/>
  <c r="AU204" i="4" s="1"/>
  <c r="AU205" i="4" s="1"/>
  <c r="AU206" i="4" s="1"/>
  <c r="AU207" i="4" s="1"/>
  <c r="AV196" i="4" s="1"/>
  <c r="AV197" i="4" s="1"/>
  <c r="AV198" i="4" s="1"/>
  <c r="AV199" i="4" s="1"/>
  <c r="AP80" i="2"/>
  <c r="AY157" i="10"/>
  <c r="AY77" i="10" s="1"/>
  <c r="AY149" i="10"/>
  <c r="AY69" i="10" s="1"/>
  <c r="AY155" i="10"/>
  <c r="AY75" i="10" s="1"/>
  <c r="AZ161" i="10"/>
  <c r="AY158" i="10"/>
  <c r="AY78" i="10" s="1"/>
  <c r="AY156" i="10"/>
  <c r="AY76" i="10" s="1"/>
  <c r="AY153" i="10"/>
  <c r="AY73" i="10" s="1"/>
  <c r="AY152" i="10"/>
  <c r="AY72" i="10" s="1"/>
  <c r="AY150" i="10"/>
  <c r="AY70" i="10" s="1"/>
  <c r="AY151" i="10"/>
  <c r="AY71" i="10" s="1"/>
  <c r="AY154" i="10"/>
  <c r="AY74" i="10" s="1"/>
  <c r="AY159" i="10"/>
  <c r="AY79" i="10" s="1"/>
  <c r="BH150" i="5"/>
  <c r="BE214" i="5"/>
  <c r="BE256" i="5"/>
  <c r="BE221" i="5"/>
  <c r="BE220" i="5"/>
  <c r="BE219" i="5"/>
  <c r="BE222" i="5"/>
  <c r="BE215" i="5"/>
  <c r="BE304" i="5"/>
  <c r="BE320" i="5" s="1"/>
  <c r="BE216" i="5"/>
  <c r="BE213" i="5"/>
  <c r="BE217" i="5"/>
  <c r="BE212" i="5"/>
  <c r="BE223" i="5" s="1"/>
  <c r="BE218" i="5"/>
  <c r="BE218" i="10"/>
  <c r="BE223" i="10"/>
  <c r="BE214" i="10"/>
  <c r="BE220" i="10"/>
  <c r="BE219" i="10"/>
  <c r="BE217" i="10"/>
  <c r="BE221" i="10"/>
  <c r="BE216" i="10"/>
  <c r="BE222" i="10"/>
  <c r="BE215" i="10"/>
  <c r="BE256" i="10"/>
  <c r="BE304" i="10" s="1"/>
  <c r="BE213" i="10"/>
  <c r="BE212" i="10"/>
  <c r="BF224" i="10"/>
  <c r="BB255" i="4"/>
  <c r="BB20" i="4"/>
  <c r="BB32" i="4" s="1"/>
  <c r="BB4" i="4" s="1"/>
  <c r="BB6" i="4" s="1"/>
  <c r="BB13" i="4" s="1"/>
  <c r="BA158" i="11"/>
  <c r="BA78" i="11" s="1"/>
  <c r="AX154" i="2"/>
  <c r="AS77" i="2"/>
  <c r="BF270" i="11"/>
  <c r="BF266" i="11"/>
  <c r="BF262" i="11"/>
  <c r="BF269" i="11"/>
  <c r="BF265" i="11"/>
  <c r="BF267" i="11"/>
  <c r="BF271" i="11"/>
  <c r="BF260" i="11"/>
  <c r="BF261" i="11"/>
  <c r="BF268" i="11"/>
  <c r="BF263" i="11"/>
  <c r="BF264" i="11"/>
  <c r="BG272" i="11"/>
  <c r="AR36" i="2"/>
  <c r="AR29" i="2"/>
  <c r="AR33" i="2"/>
  <c r="AR37" i="2"/>
  <c r="AR26" i="2"/>
  <c r="AR30" i="2"/>
  <c r="AR28" i="2"/>
  <c r="AR27" i="2"/>
  <c r="AR35" i="2"/>
  <c r="AR32" i="2"/>
  <c r="AR31" i="2"/>
  <c r="AR34" i="2"/>
  <c r="BH62" i="6"/>
  <c r="AU71" i="4"/>
  <c r="AU159" i="4"/>
  <c r="AU79" i="4" s="1"/>
  <c r="AW151" i="4"/>
  <c r="AX82" i="7"/>
  <c r="AZ320" i="1"/>
  <c r="AZ221" i="1"/>
  <c r="AZ215" i="1"/>
  <c r="AZ222" i="1"/>
  <c r="AZ217" i="1"/>
  <c r="AZ218" i="1"/>
  <c r="AZ213" i="1"/>
  <c r="AZ219" i="1"/>
  <c r="AZ223" i="1"/>
  <c r="AZ214" i="1"/>
  <c r="AZ212" i="1"/>
  <c r="AZ216" i="1"/>
  <c r="AZ220" i="1"/>
  <c r="BA224" i="1"/>
  <c r="AS4" i="3"/>
  <c r="AS177" i="2"/>
  <c r="AS174" i="2"/>
  <c r="AS171" i="2"/>
  <c r="AS168" i="2"/>
  <c r="AS178" i="2"/>
  <c r="AS14" i="2" s="1"/>
  <c r="AS175" i="2"/>
  <c r="AS172" i="2"/>
  <c r="AS176" i="2"/>
  <c r="AS9" i="2" s="1"/>
  <c r="AS173" i="2"/>
  <c r="AS169" i="2"/>
  <c r="AS38" i="2"/>
  <c r="AS167" i="2"/>
  <c r="AT4" i="2"/>
  <c r="AS170" i="2"/>
  <c r="AY152" i="2"/>
  <c r="AV82" i="2"/>
  <c r="BH45" i="5"/>
  <c r="BH48" i="5" s="1"/>
  <c r="AZ154" i="11"/>
  <c r="AZ74" i="11" s="1"/>
  <c r="AR157" i="2"/>
  <c r="AS157" i="2" s="1"/>
  <c r="AW163" i="7"/>
  <c r="BD219" i="4"/>
  <c r="BD251" i="4" s="1"/>
  <c r="BD217" i="4"/>
  <c r="BD249" i="4" s="1"/>
  <c r="BD26" i="4" s="1"/>
  <c r="BD215" i="4"/>
  <c r="BD247" i="4" s="1"/>
  <c r="BD221" i="4"/>
  <c r="BD253" i="4" s="1"/>
  <c r="BD211" i="4"/>
  <c r="BD218" i="4"/>
  <c r="BD250" i="4" s="1"/>
  <c r="BD216" i="4"/>
  <c r="BD248" i="4" s="1"/>
  <c r="BD25" i="4" s="1"/>
  <c r="BD214" i="4"/>
  <c r="BD246" i="4" s="1"/>
  <c r="BD213" i="4"/>
  <c r="BD245" i="4" s="1"/>
  <c r="BD220" i="4"/>
  <c r="BD252" i="4" s="1"/>
  <c r="BD311" i="4"/>
  <c r="BD275" i="4" s="1"/>
  <c r="BD323" i="4" s="1"/>
  <c r="BD222" i="4"/>
  <c r="BD254" i="4" s="1"/>
  <c r="BD31" i="4" s="1"/>
  <c r="BD212" i="4"/>
  <c r="BD244" i="4" s="1"/>
  <c r="BE315" i="4"/>
  <c r="AZ152" i="11"/>
  <c r="AP79" i="2"/>
  <c r="AP86" i="2" s="1"/>
  <c r="AQ156" i="2"/>
  <c r="BG240" i="5"/>
  <c r="BF224" i="5"/>
  <c r="AW81" i="2"/>
  <c r="BH74" i="9"/>
  <c r="BF240" i="6"/>
  <c r="BF241" i="6"/>
  <c r="AV85" i="7"/>
  <c r="AW165" i="7"/>
  <c r="BG157" i="5"/>
  <c r="BG77" i="5" s="1"/>
  <c r="BE81" i="5"/>
  <c r="AW154" i="2"/>
  <c r="AR77" i="2"/>
  <c r="AQ11" i="2"/>
  <c r="BG161" i="9"/>
  <c r="BG81" i="9" s="1"/>
  <c r="BC31" i="4"/>
  <c r="AZ155" i="7"/>
  <c r="BC29" i="4"/>
  <c r="AX163" i="7"/>
  <c r="AY162" i="7"/>
  <c r="BC23" i="4"/>
  <c r="AT80" i="7"/>
  <c r="BC21" i="4"/>
  <c r="AX81" i="10"/>
  <c r="AU160" i="7"/>
  <c r="BD81" i="6"/>
  <c r="AU82" i="2"/>
  <c r="AR3" i="3"/>
  <c r="AR6" i="3" s="1"/>
  <c r="AR13" i="3" s="1"/>
  <c r="AR7" i="3" s="1"/>
  <c r="AR11" i="3" s="1"/>
  <c r="AR6" i="2"/>
  <c r="AR13" i="2" s="1"/>
  <c r="AR7" i="2" s="1"/>
  <c r="BB155" i="7"/>
  <c r="AV157" i="7"/>
  <c r="BD64" i="11"/>
  <c r="BF57" i="11"/>
  <c r="BF64" i="11" s="1"/>
  <c r="BG176" i="6"/>
  <c r="BG80" i="6" s="1"/>
  <c r="BC25" i="4"/>
  <c r="AX160" i="10"/>
  <c r="AX80" i="10" s="1"/>
  <c r="AU157" i="7"/>
  <c r="AR14" i="3"/>
  <c r="AS3" i="2"/>
  <c r="AS166" i="7"/>
  <c r="AS86" i="7" s="1"/>
  <c r="BG81" i="6"/>
  <c r="AT82" i="2"/>
  <c r="AY158" i="2"/>
  <c r="BC27" i="4"/>
  <c r="AX159" i="2"/>
  <c r="AY159" i="2" s="1"/>
  <c r="BC217" i="11"/>
  <c r="BC26" i="11" s="1"/>
  <c r="BC221" i="11"/>
  <c r="BC30" i="11" s="1"/>
  <c r="BC212" i="11"/>
  <c r="BC21" i="11" s="1"/>
  <c r="BC216" i="11"/>
  <c r="BC25" i="11" s="1"/>
  <c r="BC220" i="11"/>
  <c r="BC29" i="11" s="1"/>
  <c r="BC218" i="11"/>
  <c r="BC27" i="11" s="1"/>
  <c r="BC215" i="11"/>
  <c r="BC24" i="11" s="1"/>
  <c r="BC222" i="11"/>
  <c r="BC31" i="11" s="1"/>
  <c r="BC219" i="11"/>
  <c r="BC28" i="11" s="1"/>
  <c r="BC214" i="11"/>
  <c r="BC23" i="11" s="1"/>
  <c r="BC213" i="11"/>
  <c r="BC22" i="11" s="1"/>
  <c r="BD224" i="11"/>
  <c r="BD299" i="10"/>
  <c r="BD295" i="10"/>
  <c r="BD303" i="10"/>
  <c r="BD297" i="10"/>
  <c r="BD298" i="10"/>
  <c r="BD301" i="10"/>
  <c r="BD292" i="10"/>
  <c r="BD296" i="10"/>
  <c r="BD294" i="10"/>
  <c r="BD302" i="10"/>
  <c r="BD293" i="10"/>
  <c r="BD300" i="10"/>
  <c r="AR84" i="2"/>
  <c r="BG45" i="6"/>
  <c r="AW79" i="7"/>
  <c r="BC243" i="4"/>
  <c r="BC223" i="4"/>
  <c r="AQ3" i="6"/>
  <c r="AQ6" i="6" s="1"/>
  <c r="AP15" i="6"/>
  <c r="I7" i="1"/>
  <c r="I11" i="1" s="1"/>
  <c r="I15" i="1"/>
  <c r="BC24" i="4"/>
  <c r="BF75" i="5"/>
  <c r="BF81" i="5" s="1"/>
  <c r="BG155" i="5"/>
  <c r="BG75" i="5" s="1"/>
  <c r="AV155" i="2"/>
  <c r="AX71" i="6"/>
  <c r="AX81" i="6" s="1"/>
  <c r="AY167" i="6"/>
  <c r="BH167" i="6"/>
  <c r="AT77" i="7"/>
  <c r="AT77" i="2"/>
  <c r="AV75" i="2"/>
  <c r="AU83" i="7"/>
  <c r="AX77" i="6"/>
  <c r="AY173" i="6"/>
  <c r="AY77" i="6" s="1"/>
  <c r="AY156" i="4"/>
  <c r="AY76" i="4" s="1"/>
  <c r="AY148" i="4"/>
  <c r="AY68" i="4" s="1"/>
  <c r="AY154" i="4"/>
  <c r="AY74" i="4" s="1"/>
  <c r="AY157" i="4"/>
  <c r="AY77" i="4" s="1"/>
  <c r="AY150" i="4"/>
  <c r="AY70" i="4" s="1"/>
  <c r="AY153" i="4"/>
  <c r="AY73" i="4" s="1"/>
  <c r="AY149" i="4"/>
  <c r="AY69" i="4" s="1"/>
  <c r="AY155" i="4"/>
  <c r="AY75" i="4" s="1"/>
  <c r="AY158" i="4"/>
  <c r="AY78" i="4" s="1"/>
  <c r="AR15" i="11"/>
  <c r="AS3" i="11"/>
  <c r="AS6" i="11" s="1"/>
  <c r="AW84" i="7"/>
  <c r="AX164" i="7"/>
  <c r="BA155" i="7"/>
  <c r="AX155" i="4"/>
  <c r="AX75" i="4" s="1"/>
  <c r="AT197" i="11"/>
  <c r="AT198" i="11" s="1"/>
  <c r="AT199" i="11" s="1"/>
  <c r="AT200" i="11" s="1"/>
  <c r="AT201" i="11" s="1"/>
  <c r="AT202" i="11" s="1"/>
  <c r="AT203" i="11" s="1"/>
  <c r="AT204" i="11" s="1"/>
  <c r="AT205" i="11" s="1"/>
  <c r="AT206" i="11" s="1"/>
  <c r="AT207" i="11" s="1"/>
  <c r="AT208" i="11" s="1"/>
  <c r="AS14" i="11"/>
  <c r="AL3" i="8"/>
  <c r="AL6" i="8" s="1"/>
  <c r="AL13" i="8" s="1"/>
  <c r="AL7" i="8" s="1"/>
  <c r="AL11" i="8" s="1"/>
  <c r="AL6" i="7"/>
  <c r="AL14" i="7" s="1"/>
  <c r="AL7" i="7" s="1"/>
  <c r="AL12" i="7" s="1"/>
  <c r="AL168" i="7" s="1"/>
  <c r="AU15" i="10"/>
  <c r="AV3" i="10"/>
  <c r="AV6" i="10" s="1"/>
  <c r="AV13" i="10" s="1"/>
  <c r="AV7" i="10" s="1"/>
  <c r="AV11" i="10" s="1"/>
  <c r="AR213" i="6"/>
  <c r="AR214" i="6" s="1"/>
  <c r="AR215" i="6" s="1"/>
  <c r="AR216" i="6" s="1"/>
  <c r="AR217" i="6" s="1"/>
  <c r="AR218" i="6" s="1"/>
  <c r="AR219" i="6" s="1"/>
  <c r="AR220" i="6" s="1"/>
  <c r="AR221" i="6" s="1"/>
  <c r="AR222" i="6" s="1"/>
  <c r="AR223" i="6" s="1"/>
  <c r="AR224" i="6" s="1"/>
  <c r="AQ14" i="6"/>
  <c r="BG45" i="5"/>
  <c r="BG48" i="5" s="1"/>
  <c r="BC26" i="4"/>
  <c r="AO15" i="6"/>
  <c r="AX159" i="7"/>
  <c r="AW159" i="2"/>
  <c r="BH158" i="9"/>
  <c r="BH78" i="9" s="1"/>
  <c r="BC28" i="4"/>
  <c r="AP13" i="6"/>
  <c r="AP7" i="6" s="1"/>
  <c r="AP11" i="6" s="1"/>
  <c r="AS80" i="2" l="1"/>
  <c r="AY82" i="2"/>
  <c r="BB25" i="6"/>
  <c r="BB28" i="6"/>
  <c r="BB31" i="6"/>
  <c r="BB21" i="6"/>
  <c r="BB4" i="6"/>
  <c r="BB24" i="6"/>
  <c r="BB29" i="6"/>
  <c r="BB26" i="6"/>
  <c r="BB23" i="6"/>
  <c r="BB30" i="6"/>
  <c r="BB22" i="6"/>
  <c r="BB32" i="6"/>
  <c r="BB320" i="6"/>
  <c r="BB336" i="6" s="1"/>
  <c r="BB27" i="6"/>
  <c r="AU76" i="2"/>
  <c r="AV78" i="2"/>
  <c r="BH149" i="1"/>
  <c r="AY75" i="2"/>
  <c r="AX75" i="2"/>
  <c r="BF81" i="9"/>
  <c r="BF165" i="9"/>
  <c r="BF85" i="9" s="1"/>
  <c r="AX78" i="7"/>
  <c r="BG266" i="11"/>
  <c r="BG262" i="11"/>
  <c r="BG269" i="11"/>
  <c r="BG265" i="11"/>
  <c r="BG270" i="11"/>
  <c r="BG260" i="11"/>
  <c r="BG261" i="11"/>
  <c r="BG268" i="11"/>
  <c r="BG267" i="11"/>
  <c r="BG263" i="11"/>
  <c r="BG264" i="11"/>
  <c r="BG271" i="11"/>
  <c r="BH272" i="11"/>
  <c r="BE299" i="10"/>
  <c r="BE295" i="10"/>
  <c r="BE298" i="10"/>
  <c r="BE301" i="10"/>
  <c r="BE292" i="10"/>
  <c r="BE294" i="10"/>
  <c r="BE302" i="10"/>
  <c r="BE293" i="10"/>
  <c r="BE303" i="10"/>
  <c r="BE297" i="10"/>
  <c r="BE296" i="10"/>
  <c r="BE300" i="10"/>
  <c r="AT78" i="2"/>
  <c r="AW155" i="2"/>
  <c r="AR156" i="2"/>
  <c r="BC156" i="11"/>
  <c r="BC76" i="11" s="1"/>
  <c r="BC159" i="11"/>
  <c r="BC79" i="11" s="1"/>
  <c r="BD161" i="11"/>
  <c r="BC158" i="11"/>
  <c r="BC78" i="11" s="1"/>
  <c r="BC155" i="11"/>
  <c r="BC75" i="11" s="1"/>
  <c r="BC157" i="11"/>
  <c r="BC77" i="11" s="1"/>
  <c r="BC150" i="11"/>
  <c r="BC70" i="11" s="1"/>
  <c r="BC149" i="11"/>
  <c r="BC69" i="11" s="1"/>
  <c r="BC152" i="11"/>
  <c r="BC72" i="11" s="1"/>
  <c r="BC153" i="11"/>
  <c r="BC73" i="11" s="1"/>
  <c r="BC151" i="11"/>
  <c r="BC71" i="11" s="1"/>
  <c r="AY158" i="7"/>
  <c r="BD261" i="5"/>
  <c r="BD264" i="5"/>
  <c r="BD267" i="5"/>
  <c r="BD270" i="5"/>
  <c r="BD260" i="5"/>
  <c r="BD263" i="5"/>
  <c r="BD265" i="5"/>
  <c r="BD266" i="5"/>
  <c r="BD262" i="5"/>
  <c r="BD271" i="5"/>
  <c r="BD269" i="5"/>
  <c r="BD268" i="5"/>
  <c r="AR3" i="6"/>
  <c r="AR6" i="6" s="1"/>
  <c r="AQ15" i="6"/>
  <c r="AY81" i="2"/>
  <c r="AS213" i="6"/>
  <c r="AS214" i="6" s="1"/>
  <c r="AS215" i="6" s="1"/>
  <c r="AS216" i="6" s="1"/>
  <c r="AS217" i="6" s="1"/>
  <c r="AS218" i="6" s="1"/>
  <c r="AS219" i="6" s="1"/>
  <c r="AS220" i="6" s="1"/>
  <c r="AS221" i="6" s="1"/>
  <c r="AS222" i="6" s="1"/>
  <c r="AS223" i="6" s="1"/>
  <c r="AS224" i="6" s="1"/>
  <c r="AR14" i="6"/>
  <c r="BF76" i="1"/>
  <c r="BF48" i="1"/>
  <c r="BF80" i="1" s="1"/>
  <c r="BF160" i="1" s="1"/>
  <c r="BH44" i="1"/>
  <c r="AV72" i="4"/>
  <c r="AW152" i="4"/>
  <c r="AX152" i="4"/>
  <c r="AX72" i="4" s="1"/>
  <c r="AY71" i="6"/>
  <c r="AY176" i="6"/>
  <c r="AY80" i="6" s="1"/>
  <c r="AV77" i="7"/>
  <c r="BF319" i="4"/>
  <c r="BG327" i="4"/>
  <c r="BE156" i="1"/>
  <c r="BE161" i="1" s="1"/>
  <c r="BE81" i="1"/>
  <c r="AW75" i="2"/>
  <c r="AW85" i="7"/>
  <c r="AX165" i="7"/>
  <c r="AZ75" i="11"/>
  <c r="AZ81" i="11" s="1"/>
  <c r="BA155" i="11"/>
  <c r="BA75" i="11" s="1"/>
  <c r="AU197" i="11"/>
  <c r="AU198" i="11" s="1"/>
  <c r="AU199" i="11" s="1"/>
  <c r="AU200" i="11" s="1"/>
  <c r="AU201" i="11" s="1"/>
  <c r="AU202" i="11" s="1"/>
  <c r="AU203" i="11" s="1"/>
  <c r="AU204" i="11" s="1"/>
  <c r="AU205" i="11" s="1"/>
  <c r="AU206" i="11" s="1"/>
  <c r="AU207" i="11" s="1"/>
  <c r="AU208" i="11" s="1"/>
  <c r="AT14" i="11"/>
  <c r="AZ317" i="1"/>
  <c r="AZ318" i="1"/>
  <c r="AZ315" i="1"/>
  <c r="AZ310" i="1"/>
  <c r="AZ313" i="1"/>
  <c r="AZ319" i="1"/>
  <c r="AZ312" i="1"/>
  <c r="AZ308" i="1"/>
  <c r="AZ309" i="1"/>
  <c r="AZ311" i="1"/>
  <c r="AZ314" i="1"/>
  <c r="AZ316" i="1"/>
  <c r="BH70" i="5"/>
  <c r="AX153" i="2"/>
  <c r="AS76" i="2"/>
  <c r="AO171" i="7"/>
  <c r="AO172" i="7" s="1"/>
  <c r="AO173" i="7" s="1"/>
  <c r="AO174" i="7" s="1"/>
  <c r="AO175" i="7" s="1"/>
  <c r="AO176" i="7" s="1"/>
  <c r="AO177" i="7" s="1"/>
  <c r="AO178" i="7" s="1"/>
  <c r="AO179" i="7" s="1"/>
  <c r="AO180" i="7" s="1"/>
  <c r="AO181" i="7" s="1"/>
  <c r="AO182" i="7" s="1"/>
  <c r="AN15" i="7"/>
  <c r="BB155" i="11"/>
  <c r="BB75" i="11" s="1"/>
  <c r="BF81" i="6"/>
  <c r="AR83" i="2"/>
  <c r="BB75" i="7"/>
  <c r="AZ149" i="10"/>
  <c r="AZ69" i="10" s="1"/>
  <c r="AZ152" i="10"/>
  <c r="AZ72" i="10" s="1"/>
  <c r="AZ158" i="10"/>
  <c r="AZ78" i="10" s="1"/>
  <c r="AZ156" i="10"/>
  <c r="AZ76" i="10" s="1"/>
  <c r="AZ155" i="10"/>
  <c r="AZ75" i="10" s="1"/>
  <c r="AZ157" i="10"/>
  <c r="AZ77" i="10" s="1"/>
  <c r="AZ153" i="10"/>
  <c r="AZ73" i="10" s="1"/>
  <c r="AZ154" i="10"/>
  <c r="AZ74" i="10" s="1"/>
  <c r="AZ151" i="10"/>
  <c r="AZ71" i="10" s="1"/>
  <c r="AZ159" i="10"/>
  <c r="AZ79" i="10" s="1"/>
  <c r="BA161" i="10"/>
  <c r="AZ150" i="10"/>
  <c r="AZ70" i="10" s="1"/>
  <c r="AZ159" i="2"/>
  <c r="AS160" i="2"/>
  <c r="AT4" i="3"/>
  <c r="AT174" i="2"/>
  <c r="AT171" i="2"/>
  <c r="AT168" i="2"/>
  <c r="AT178" i="2"/>
  <c r="AT14" i="2" s="1"/>
  <c r="AT175" i="2"/>
  <c r="AT172" i="2"/>
  <c r="AT176" i="2"/>
  <c r="AT9" i="2" s="1"/>
  <c r="AT173" i="2"/>
  <c r="AT177" i="2"/>
  <c r="AT170" i="2"/>
  <c r="AT167" i="2"/>
  <c r="AU4" i="2"/>
  <c r="AT38" i="2"/>
  <c r="AT169" i="2"/>
  <c r="AU74" i="2"/>
  <c r="AS29" i="2"/>
  <c r="AS33" i="2"/>
  <c r="AS37" i="2"/>
  <c r="AS30" i="2"/>
  <c r="AS28" i="2"/>
  <c r="AS27" i="2"/>
  <c r="AS26" i="2"/>
  <c r="AS35" i="2"/>
  <c r="AS32" i="2"/>
  <c r="AS31" i="2"/>
  <c r="AS34" i="2"/>
  <c r="AS36" i="2"/>
  <c r="AS87" i="7"/>
  <c r="AQ13" i="6"/>
  <c r="AQ7" i="6" s="1"/>
  <c r="AQ11" i="6" s="1"/>
  <c r="BD23" i="4"/>
  <c r="AZ158" i="2"/>
  <c r="AY170" i="9"/>
  <c r="AY171" i="9" s="1"/>
  <c r="AY172" i="9" s="1"/>
  <c r="AY173" i="9" s="1"/>
  <c r="AY174" i="9" s="1"/>
  <c r="AY175" i="9" s="1"/>
  <c r="AY176" i="9" s="1"/>
  <c r="AY177" i="9" s="1"/>
  <c r="AY178" i="9" s="1"/>
  <c r="AY179" i="9" s="1"/>
  <c r="AY180" i="9" s="1"/>
  <c r="AY181" i="9" s="1"/>
  <c r="AX14" i="9"/>
  <c r="AY3" i="9" s="1"/>
  <c r="AY6" i="9" s="1"/>
  <c r="AT87" i="7"/>
  <c r="BG57" i="11"/>
  <c r="BH240" i="5"/>
  <c r="BG224" i="5"/>
  <c r="AV74" i="2"/>
  <c r="AQ79" i="2"/>
  <c r="AQ162" i="2"/>
  <c r="AQ85" i="2" s="1"/>
  <c r="AQ86" i="2" s="1"/>
  <c r="BG80" i="9"/>
  <c r="BH160" i="9"/>
  <c r="BD271" i="4"/>
  <c r="AS3" i="3"/>
  <c r="AS6" i="3" s="1"/>
  <c r="AS6" i="2"/>
  <c r="AS13" i="2" s="1"/>
  <c r="AS7" i="2" s="1"/>
  <c r="AS11" i="2" s="1"/>
  <c r="BE288" i="5"/>
  <c r="BE272" i="5"/>
  <c r="AT3" i="11"/>
  <c r="AT6" i="11" s="1"/>
  <c r="AT13" i="11" s="1"/>
  <c r="AT7" i="11" s="1"/>
  <c r="AT11" i="11" s="1"/>
  <c r="AU76" i="7"/>
  <c r="AU166" i="7"/>
  <c r="AU86" i="7" s="1"/>
  <c r="AV156" i="7"/>
  <c r="BF242" i="6"/>
  <c r="BC255" i="4"/>
  <c r="BC20" i="4"/>
  <c r="BC32" i="4" s="1"/>
  <c r="BC4" i="4" s="1"/>
  <c r="BC6" i="4" s="1"/>
  <c r="BC13" i="4" s="1"/>
  <c r="BC223" i="11"/>
  <c r="BC32" i="11" s="1"/>
  <c r="AU77" i="7"/>
  <c r="AV159" i="4"/>
  <c r="AV79" i="4" s="1"/>
  <c r="BD27" i="4"/>
  <c r="BA75" i="7"/>
  <c r="AY82" i="7"/>
  <c r="AZ162" i="7"/>
  <c r="BD223" i="4"/>
  <c r="BD243" i="4"/>
  <c r="AS14" i="3"/>
  <c r="AT3" i="2"/>
  <c r="AW153" i="2"/>
  <c r="AW81" i="6"/>
  <c r="AW157" i="7"/>
  <c r="AX77" i="2"/>
  <c r="BC304" i="6"/>
  <c r="BC288" i="6"/>
  <c r="BC33" i="6"/>
  <c r="BA159" i="2"/>
  <c r="AZ72" i="11"/>
  <c r="BA152" i="11"/>
  <c r="BD22" i="4"/>
  <c r="AW151" i="2"/>
  <c r="BC155" i="7"/>
  <c r="BD30" i="4"/>
  <c r="AW71" i="4"/>
  <c r="AX151" i="4"/>
  <c r="BB154" i="11"/>
  <c r="BB74" i="11" s="1"/>
  <c r="AV15" i="10"/>
  <c r="AW3" i="10"/>
  <c r="AW6" i="10" s="1"/>
  <c r="AW13" i="10" s="1"/>
  <c r="AW7" i="10" s="1"/>
  <c r="AW11" i="10" s="1"/>
  <c r="BH240" i="6"/>
  <c r="BH241" i="6"/>
  <c r="AU161" i="2"/>
  <c r="AX151" i="2"/>
  <c r="BF220" i="10"/>
  <c r="BF223" i="10"/>
  <c r="BF217" i="10"/>
  <c r="BF222" i="10"/>
  <c r="BF219" i="10"/>
  <c r="BF218" i="10"/>
  <c r="BF221" i="10"/>
  <c r="BF216" i="10"/>
  <c r="BF215" i="10"/>
  <c r="BF256" i="10"/>
  <c r="BF304" i="10" s="1"/>
  <c r="BF214" i="10"/>
  <c r="BF212" i="10"/>
  <c r="BF213" i="10"/>
  <c r="BG224" i="10"/>
  <c r="BD29" i="4"/>
  <c r="AZ81" i="7"/>
  <c r="BA161" i="7"/>
  <c r="BD24" i="4"/>
  <c r="AZ160" i="11"/>
  <c r="AZ80" i="11" s="1"/>
  <c r="AU4" i="7"/>
  <c r="AT4" i="8"/>
  <c r="AT39" i="7"/>
  <c r="AT184" i="2"/>
  <c r="AT192" i="2" s="1"/>
  <c r="AT193" i="2" s="1"/>
  <c r="AT185" i="2" s="1"/>
  <c r="AX197" i="10"/>
  <c r="AX198" i="10" s="1"/>
  <c r="AX199" i="10" s="1"/>
  <c r="AX200" i="10" s="1"/>
  <c r="AX201" i="10" s="1"/>
  <c r="AX202" i="10" s="1"/>
  <c r="AX203" i="10" s="1"/>
  <c r="AX204" i="10" s="1"/>
  <c r="AX205" i="10" s="1"/>
  <c r="AX206" i="10" s="1"/>
  <c r="AX207" i="10" s="1"/>
  <c r="AX208" i="10" s="1"/>
  <c r="AW14" i="10"/>
  <c r="AY160" i="10"/>
  <c r="AY80" i="10" s="1"/>
  <c r="AY81" i="10" s="1"/>
  <c r="BE311" i="4"/>
  <c r="BE275" i="4" s="1"/>
  <c r="BE323" i="4" s="1"/>
  <c r="BE214" i="4"/>
  <c r="BE246" i="4" s="1"/>
  <c r="BE23" i="4" s="1"/>
  <c r="BE221" i="4"/>
  <c r="BE253" i="4" s="1"/>
  <c r="BE217" i="4"/>
  <c r="BE249" i="4" s="1"/>
  <c r="BE26" i="4" s="1"/>
  <c r="BE211" i="4"/>
  <c r="BE216" i="4"/>
  <c r="BE248" i="4" s="1"/>
  <c r="BE25" i="4" s="1"/>
  <c r="BE215" i="4"/>
  <c r="BE247" i="4" s="1"/>
  <c r="BE24" i="4" s="1"/>
  <c r="BE213" i="4"/>
  <c r="BE245" i="4" s="1"/>
  <c r="BE22" i="4" s="1"/>
  <c r="BE220" i="4"/>
  <c r="BE252" i="4" s="1"/>
  <c r="BE29" i="4" s="1"/>
  <c r="BE218" i="4"/>
  <c r="BE250" i="4" s="1"/>
  <c r="BE27" i="4" s="1"/>
  <c r="BE222" i="4"/>
  <c r="BE254" i="4" s="1"/>
  <c r="BE31" i="4" s="1"/>
  <c r="BE219" i="4"/>
  <c r="BE251" i="4" s="1"/>
  <c r="BE28" i="4" s="1"/>
  <c r="BE212" i="4"/>
  <c r="BE244" i="4" s="1"/>
  <c r="BF315" i="4"/>
  <c r="AX83" i="7"/>
  <c r="BA154" i="11"/>
  <c r="BA74" i="11" s="1"/>
  <c r="AZ156" i="4"/>
  <c r="AZ76" i="4" s="1"/>
  <c r="AZ148" i="4"/>
  <c r="AZ68" i="4" s="1"/>
  <c r="AZ154" i="4"/>
  <c r="AZ74" i="4" s="1"/>
  <c r="AZ157" i="4"/>
  <c r="AZ77" i="4" s="1"/>
  <c r="AZ149" i="4"/>
  <c r="AZ69" i="4" s="1"/>
  <c r="AZ150" i="4"/>
  <c r="AZ70" i="4" s="1"/>
  <c r="AZ153" i="4"/>
  <c r="AZ73" i="4" s="1"/>
  <c r="AZ155" i="4"/>
  <c r="AZ75" i="4" s="1"/>
  <c r="AZ158" i="4"/>
  <c r="AZ78" i="4" s="1"/>
  <c r="AS36" i="7"/>
  <c r="AS30" i="7"/>
  <c r="AS35" i="7"/>
  <c r="AS37" i="7"/>
  <c r="AS38" i="7"/>
  <c r="AS28" i="7"/>
  <c r="AS33" i="7"/>
  <c r="AS31" i="7"/>
  <c r="AS32" i="7"/>
  <c r="AS27" i="7"/>
  <c r="AS34" i="7"/>
  <c r="AS29" i="7"/>
  <c r="BA80" i="4"/>
  <c r="BA160" i="4"/>
  <c r="AV153" i="2"/>
  <c r="AZ153" i="2" s="1"/>
  <c r="BG240" i="6"/>
  <c r="BG242" i="6" s="1"/>
  <c r="AT84" i="2"/>
  <c r="BD272" i="6"/>
  <c r="BE256" i="6"/>
  <c r="BB7" i="4"/>
  <c r="BB11" i="4" s="1"/>
  <c r="BB15" i="4"/>
  <c r="BG76" i="1"/>
  <c r="BG156" i="1" s="1"/>
  <c r="BG48" i="1"/>
  <c r="BG80" i="1" s="1"/>
  <c r="BG160" i="1" s="1"/>
  <c r="AV77" i="2"/>
  <c r="BD21" i="4"/>
  <c r="AU78" i="2"/>
  <c r="AZ152" i="2"/>
  <c r="BA152" i="2" s="1"/>
  <c r="BD221" i="11"/>
  <c r="BD30" i="11" s="1"/>
  <c r="BD212" i="11"/>
  <c r="BD21" i="11" s="1"/>
  <c r="BD216" i="11"/>
  <c r="BD25" i="11" s="1"/>
  <c r="BD220" i="11"/>
  <c r="BD29" i="11" s="1"/>
  <c r="BD218" i="11"/>
  <c r="BD27" i="11" s="1"/>
  <c r="BD215" i="11"/>
  <c r="BD24" i="11" s="1"/>
  <c r="BD222" i="11"/>
  <c r="BD31" i="11" s="1"/>
  <c r="BD219" i="11"/>
  <c r="BD28" i="11" s="1"/>
  <c r="BD214" i="11"/>
  <c r="BD23" i="11" s="1"/>
  <c r="BD217" i="11"/>
  <c r="BD26" i="11" s="1"/>
  <c r="BD213" i="11"/>
  <c r="BD22" i="11" s="1"/>
  <c r="BE224" i="11"/>
  <c r="AM14" i="8"/>
  <c r="AM184" i="7"/>
  <c r="AN3" i="7"/>
  <c r="AX84" i="7"/>
  <c r="AZ164" i="7"/>
  <c r="BG48" i="6"/>
  <c r="BH45" i="6"/>
  <c r="BH48" i="6" s="1"/>
  <c r="BG165" i="9"/>
  <c r="BG85" i="9" s="1"/>
  <c r="AY154" i="2"/>
  <c r="BB159" i="2"/>
  <c r="AW82" i="2"/>
  <c r="AS13" i="11"/>
  <c r="AS7" i="11" s="1"/>
  <c r="AS11" i="11" s="1"/>
  <c r="AT157" i="2"/>
  <c r="BD28" i="4"/>
  <c r="BG160" i="5"/>
  <c r="BG80" i="5" s="1"/>
  <c r="BG81" i="5" s="1"/>
  <c r="BG149" i="1"/>
  <c r="BG161" i="1" s="1"/>
  <c r="BG81" i="1"/>
  <c r="AM3" i="8"/>
  <c r="AM6" i="8" s="1"/>
  <c r="AM13" i="8" s="1"/>
  <c r="AM7" i="8" s="1"/>
  <c r="AM11" i="8" s="1"/>
  <c r="AM6" i="7"/>
  <c r="AM14" i="7" s="1"/>
  <c r="AM7" i="7" s="1"/>
  <c r="AM12" i="7" s="1"/>
  <c r="AM168" i="7" s="1"/>
  <c r="AV83" i="7"/>
  <c r="AY163" i="7"/>
  <c r="BA221" i="1"/>
  <c r="BA218" i="1"/>
  <c r="BA212" i="1"/>
  <c r="BA222" i="1"/>
  <c r="BA219" i="1"/>
  <c r="BA213" i="1"/>
  <c r="BA223" i="1"/>
  <c r="BA214" i="1"/>
  <c r="BA215" i="1"/>
  <c r="BA320" i="1"/>
  <c r="BA217" i="1"/>
  <c r="BA216" i="1"/>
  <c r="BA220" i="1"/>
  <c r="BB224" i="1"/>
  <c r="AR11" i="2"/>
  <c r="BE69" i="7"/>
  <c r="BE70" i="7" s="1"/>
  <c r="BD70" i="7"/>
  <c r="BF69" i="7"/>
  <c r="BF70" i="7" s="1"/>
  <c r="AY84" i="7"/>
  <c r="BB152" i="11"/>
  <c r="BB72" i="11" s="1"/>
  <c r="BH161" i="9"/>
  <c r="BH81" i="9" s="1"/>
  <c r="BB158" i="11"/>
  <c r="BB78" i="11" s="1"/>
  <c r="AS8" i="2"/>
  <c r="AS9" i="3"/>
  <c r="AS8" i="3" s="1"/>
  <c r="AZ75" i="7"/>
  <c r="AW83" i="7"/>
  <c r="BC159" i="2"/>
  <c r="AX82" i="2"/>
  <c r="AY153" i="2"/>
  <c r="AT76" i="2"/>
  <c r="BH155" i="5"/>
  <c r="BH75" i="5" s="1"/>
  <c r="AW77" i="2"/>
  <c r="BE268" i="4"/>
  <c r="BE261" i="4"/>
  <c r="BE259" i="4"/>
  <c r="BE264" i="4"/>
  <c r="BE266" i="4"/>
  <c r="BE267" i="4"/>
  <c r="BE262" i="4"/>
  <c r="BE263" i="4"/>
  <c r="BE270" i="4"/>
  <c r="BE260" i="4"/>
  <c r="BE265" i="4"/>
  <c r="BE269" i="4"/>
  <c r="AV200" i="4"/>
  <c r="AV201" i="4" s="1"/>
  <c r="AV202" i="4" s="1"/>
  <c r="AV203" i="4" s="1"/>
  <c r="AV204" i="4" s="1"/>
  <c r="AV205" i="4" s="1"/>
  <c r="AV206" i="4" s="1"/>
  <c r="AV207" i="4" s="1"/>
  <c r="AW196" i="4" s="1"/>
  <c r="AW197" i="4" s="1"/>
  <c r="AW198" i="4" s="1"/>
  <c r="AW199" i="4" s="1"/>
  <c r="AU80" i="7"/>
  <c r="AV160" i="7"/>
  <c r="AX79" i="7"/>
  <c r="AY159" i="7"/>
  <c r="BH71" i="6"/>
  <c r="BH176" i="6"/>
  <c r="BH80" i="6" s="1"/>
  <c r="BC33" i="11"/>
  <c r="BC4" i="11" s="1"/>
  <c r="BF214" i="5"/>
  <c r="BF217" i="5"/>
  <c r="BF256" i="5"/>
  <c r="BF221" i="5"/>
  <c r="BF220" i="5"/>
  <c r="BF219" i="5"/>
  <c r="BF222" i="5"/>
  <c r="BF218" i="5"/>
  <c r="BF215" i="5"/>
  <c r="BF213" i="5"/>
  <c r="BF216" i="5"/>
  <c r="BF304" i="5"/>
  <c r="BF320" i="5" s="1"/>
  <c r="BF212" i="5"/>
  <c r="BF223" i="5" s="1"/>
  <c r="AR80" i="2"/>
  <c r="AY81" i="11"/>
  <c r="BH157" i="5"/>
  <c r="BH77" i="5" s="1"/>
  <c r="AX160" i="7" l="1"/>
  <c r="AZ76" i="2"/>
  <c r="BB81" i="11"/>
  <c r="BB158" i="2"/>
  <c r="AV157" i="2"/>
  <c r="BA75" i="2"/>
  <c r="BB152" i="2"/>
  <c r="AX161" i="2"/>
  <c r="BA81" i="7"/>
  <c r="BB161" i="7"/>
  <c r="BE161" i="7" s="1"/>
  <c r="BE81" i="7" s="1"/>
  <c r="BG64" i="11"/>
  <c r="BH57" i="11"/>
  <c r="BH64" i="11" s="1"/>
  <c r="BA318" i="1"/>
  <c r="BA315" i="1"/>
  <c r="BA310" i="1"/>
  <c r="BA317" i="1"/>
  <c r="BA313" i="1"/>
  <c r="BA311" i="1"/>
  <c r="BA319" i="1"/>
  <c r="BA312" i="1"/>
  <c r="BA308" i="1"/>
  <c r="BA316" i="1"/>
  <c r="BA314" i="1"/>
  <c r="BA309" i="1"/>
  <c r="BB82" i="2"/>
  <c r="AX71" i="4"/>
  <c r="AX159" i="4"/>
  <c r="AX79" i="4" s="1"/>
  <c r="AY151" i="4"/>
  <c r="BE261" i="5"/>
  <c r="BE264" i="5"/>
  <c r="BE267" i="5"/>
  <c r="BE270" i="5"/>
  <c r="BE260" i="5"/>
  <c r="BE263" i="5"/>
  <c r="BE266" i="5"/>
  <c r="BE262" i="5"/>
  <c r="BE271" i="5"/>
  <c r="BE269" i="5"/>
  <c r="BE268" i="5"/>
  <c r="BE265" i="5"/>
  <c r="BF263" i="4"/>
  <c r="BF261" i="4"/>
  <c r="BF266" i="4"/>
  <c r="BF264" i="4"/>
  <c r="BF269" i="4"/>
  <c r="BF267" i="4"/>
  <c r="BF262" i="4"/>
  <c r="BF268" i="4"/>
  <c r="BF259" i="4"/>
  <c r="BF270" i="4"/>
  <c r="BF260" i="4"/>
  <c r="BF265" i="4"/>
  <c r="AV161" i="2"/>
  <c r="AX157" i="7"/>
  <c r="BC82" i="2"/>
  <c r="BH266" i="11"/>
  <c r="BH262" i="11"/>
  <c r="BH269" i="11"/>
  <c r="BH265" i="11"/>
  <c r="BH261" i="11"/>
  <c r="BH260" i="11"/>
  <c r="BH263" i="11"/>
  <c r="BH268" i="11"/>
  <c r="BH267" i="11"/>
  <c r="BH264" i="11"/>
  <c r="BH271" i="11"/>
  <c r="BH270" i="11"/>
  <c r="AU87" i="7"/>
  <c r="BE30" i="4"/>
  <c r="BD255" i="4"/>
  <c r="BD20" i="4"/>
  <c r="BD32" i="4" s="1"/>
  <c r="BD4" i="4" s="1"/>
  <c r="BD6" i="4" s="1"/>
  <c r="BD13" i="4" s="1"/>
  <c r="BG319" i="4"/>
  <c r="BH327" i="4"/>
  <c r="AX155" i="2"/>
  <c r="BE155" i="7"/>
  <c r="AY77" i="2"/>
  <c r="BD33" i="11"/>
  <c r="BD4" i="11" s="1"/>
  <c r="AZ82" i="7"/>
  <c r="BA162" i="7"/>
  <c r="AZ81" i="10"/>
  <c r="AR79" i="2"/>
  <c r="AR86" i="2" s="1"/>
  <c r="AR162" i="2"/>
  <c r="AR85" i="2" s="1"/>
  <c r="BG69" i="7"/>
  <c r="BG70" i="7" s="1"/>
  <c r="BE221" i="11"/>
  <c r="BE30" i="11" s="1"/>
  <c r="BE212" i="11"/>
  <c r="BE21" i="11" s="1"/>
  <c r="BE216" i="11"/>
  <c r="BE25" i="11" s="1"/>
  <c r="BE220" i="11"/>
  <c r="BE29" i="11" s="1"/>
  <c r="BE215" i="11"/>
  <c r="BE24" i="11" s="1"/>
  <c r="BE222" i="11"/>
  <c r="BE31" i="11" s="1"/>
  <c r="BE219" i="11"/>
  <c r="BE28" i="11" s="1"/>
  <c r="BE218" i="11"/>
  <c r="BE27" i="11" s="1"/>
  <c r="BE214" i="11"/>
  <c r="BE23" i="11" s="1"/>
  <c r="BE217" i="11"/>
  <c r="BE26" i="11" s="1"/>
  <c r="BE213" i="11"/>
  <c r="BE22" i="11" s="1"/>
  <c r="BF224" i="11"/>
  <c r="BG217" i="5"/>
  <c r="BG220" i="5"/>
  <c r="BG256" i="5"/>
  <c r="BG223" i="5"/>
  <c r="BG213" i="5"/>
  <c r="BG221" i="5"/>
  <c r="BG219" i="5"/>
  <c r="BG222" i="5"/>
  <c r="BG218" i="5"/>
  <c r="BG216" i="5"/>
  <c r="BG214" i="5"/>
  <c r="BG304" i="5"/>
  <c r="BG320" i="5" s="1"/>
  <c r="BG215" i="5"/>
  <c r="BG212" i="5"/>
  <c r="BD288" i="6"/>
  <c r="BD304" i="6"/>
  <c r="BD33" i="6"/>
  <c r="AZ170" i="9"/>
  <c r="AZ171" i="9" s="1"/>
  <c r="AZ172" i="9" s="1"/>
  <c r="AZ173" i="9" s="1"/>
  <c r="AZ174" i="9" s="1"/>
  <c r="AZ175" i="9" s="1"/>
  <c r="AZ176" i="9" s="1"/>
  <c r="AZ177" i="9" s="1"/>
  <c r="AZ178" i="9" s="1"/>
  <c r="AZ179" i="9" s="1"/>
  <c r="AZ180" i="9" s="1"/>
  <c r="AZ181" i="9" s="1"/>
  <c r="AY14" i="9"/>
  <c r="AZ3" i="9" s="1"/>
  <c r="AZ6" i="9" s="1"/>
  <c r="AW15" i="10"/>
  <c r="AX3" i="10"/>
  <c r="AX6" i="10" s="1"/>
  <c r="AS13" i="3"/>
  <c r="AS7" i="3" s="1"/>
  <c r="AS11" i="3" s="1"/>
  <c r="BD161" i="7"/>
  <c r="BD81" i="7" s="1"/>
  <c r="BA164" i="7"/>
  <c r="BG223" i="10"/>
  <c r="BG214" i="10"/>
  <c r="BG222" i="10"/>
  <c r="BG220" i="10"/>
  <c r="BG219" i="10"/>
  <c r="BG218" i="10"/>
  <c r="BG217" i="10"/>
  <c r="BG221" i="10"/>
  <c r="BG216" i="10"/>
  <c r="BG215" i="10"/>
  <c r="BG256" i="10"/>
  <c r="BG304" i="10" s="1"/>
  <c r="BG212" i="10"/>
  <c r="BG213" i="10"/>
  <c r="BH224" i="10"/>
  <c r="BC161" i="7"/>
  <c r="AT29" i="2"/>
  <c r="AT33" i="2"/>
  <c r="AT37" i="2"/>
  <c r="AT26" i="2"/>
  <c r="AT30" i="2"/>
  <c r="AT34" i="2"/>
  <c r="AT28" i="2"/>
  <c r="AT27" i="2"/>
  <c r="AT35" i="2"/>
  <c r="AT32" i="2"/>
  <c r="AT36" i="2"/>
  <c r="AT31" i="2"/>
  <c r="AU4" i="3"/>
  <c r="AU177" i="2"/>
  <c r="AU168" i="2"/>
  <c r="AU178" i="2"/>
  <c r="AU14" i="2" s="1"/>
  <c r="AU172" i="2"/>
  <c r="AU175" i="2"/>
  <c r="AU176" i="2"/>
  <c r="AU9" i="2" s="1"/>
  <c r="AU173" i="2"/>
  <c r="AU174" i="2"/>
  <c r="AU171" i="2"/>
  <c r="AU170" i="2"/>
  <c r="AU169" i="2"/>
  <c r="AU167" i="2"/>
  <c r="AV4" i="2"/>
  <c r="AU38" i="2"/>
  <c r="BF288" i="5"/>
  <c r="BF272" i="5"/>
  <c r="AY197" i="10"/>
  <c r="AY198" i="10" s="1"/>
  <c r="AY199" i="10" s="1"/>
  <c r="AY200" i="10" s="1"/>
  <c r="AY201" i="10" s="1"/>
  <c r="AY202" i="10" s="1"/>
  <c r="AY203" i="10" s="1"/>
  <c r="AY204" i="10" s="1"/>
  <c r="AY205" i="10" s="1"/>
  <c r="AY206" i="10" s="1"/>
  <c r="AY207" i="10" s="1"/>
  <c r="AY208" i="10" s="1"/>
  <c r="AX14" i="10"/>
  <c r="AW74" i="2"/>
  <c r="AY81" i="6"/>
  <c r="AY155" i="2"/>
  <c r="AU157" i="2"/>
  <c r="AV80" i="7"/>
  <c r="AU84" i="2"/>
  <c r="AW161" i="2"/>
  <c r="BE243" i="4"/>
  <c r="BE223" i="4"/>
  <c r="AZ81" i="2"/>
  <c r="BF299" i="10"/>
  <c r="BF295" i="10"/>
  <c r="BF298" i="10"/>
  <c r="BF301" i="10"/>
  <c r="BF292" i="10"/>
  <c r="BF293" i="10"/>
  <c r="BF294" i="10"/>
  <c r="BF302" i="10"/>
  <c r="BF303" i="10"/>
  <c r="BF300" i="10"/>
  <c r="BF296" i="10"/>
  <c r="BF297" i="10"/>
  <c r="BD159" i="2"/>
  <c r="BD82" i="2" s="1"/>
  <c r="BC75" i="7"/>
  <c r="AT14" i="3"/>
  <c r="AU3" i="2"/>
  <c r="BC158" i="2"/>
  <c r="BA149" i="10"/>
  <c r="BA69" i="10" s="1"/>
  <c r="BA152" i="10"/>
  <c r="BA72" i="10" s="1"/>
  <c r="BA158" i="10"/>
  <c r="BA78" i="10" s="1"/>
  <c r="BA156" i="10"/>
  <c r="BA76" i="10" s="1"/>
  <c r="BA155" i="10"/>
  <c r="BA75" i="10" s="1"/>
  <c r="BA157" i="10"/>
  <c r="BA77" i="10" s="1"/>
  <c r="BA153" i="10"/>
  <c r="BA73" i="10" s="1"/>
  <c r="BA154" i="10"/>
  <c r="BA74" i="10" s="1"/>
  <c r="BA150" i="10"/>
  <c r="BA70" i="10" s="1"/>
  <c r="BA159" i="10"/>
  <c r="BA79" i="10" s="1"/>
  <c r="BB161" i="10"/>
  <c r="BA151" i="10"/>
  <c r="BA71" i="10" s="1"/>
  <c r="AX76" i="2"/>
  <c r="AR13" i="6"/>
  <c r="AR7" i="6" s="1"/>
  <c r="AR11" i="6" s="1"/>
  <c r="AW200" i="4"/>
  <c r="AW201" i="4" s="1"/>
  <c r="AW202" i="4" s="1"/>
  <c r="AW203" i="4" s="1"/>
  <c r="AW204" i="4" s="1"/>
  <c r="AW205" i="4" s="1"/>
  <c r="AW206" i="4" s="1"/>
  <c r="AW207" i="4" s="1"/>
  <c r="AX196" i="4" s="1"/>
  <c r="AX197" i="4" s="1"/>
  <c r="AX198" i="4" s="1"/>
  <c r="AX199" i="4" s="1"/>
  <c r="AX200" i="4" s="1"/>
  <c r="AX201" i="4" s="1"/>
  <c r="AX202" i="4" s="1"/>
  <c r="AX203" i="4" s="1"/>
  <c r="AX204" i="4" s="1"/>
  <c r="AX205" i="4" s="1"/>
  <c r="AX206" i="4" s="1"/>
  <c r="AX207" i="4" s="1"/>
  <c r="AY196" i="4" s="1"/>
  <c r="AY197" i="4" s="1"/>
  <c r="AY198" i="4" s="1"/>
  <c r="AT8" i="2"/>
  <c r="AT9" i="3"/>
  <c r="AT8" i="3" s="1"/>
  <c r="AZ84" i="7"/>
  <c r="AT30" i="7"/>
  <c r="AT35" i="7"/>
  <c r="AT37" i="7"/>
  <c r="AT27" i="7"/>
  <c r="AT31" i="7"/>
  <c r="AT36" i="7"/>
  <c r="AT28" i="7"/>
  <c r="AT33" i="7"/>
  <c r="AT32" i="7"/>
  <c r="AT34" i="7"/>
  <c r="AT38" i="7"/>
  <c r="AT29" i="7"/>
  <c r="BA72" i="11"/>
  <c r="BA160" i="11"/>
  <c r="BA80" i="11" s="1"/>
  <c r="BH80" i="9"/>
  <c r="BH165" i="9"/>
  <c r="BH85" i="9" s="1"/>
  <c r="AN184" i="7"/>
  <c r="AN14" i="8"/>
  <c r="AO3" i="7"/>
  <c r="AP171" i="7"/>
  <c r="AP172" i="7" s="1"/>
  <c r="AP173" i="7" s="1"/>
  <c r="AP174" i="7" s="1"/>
  <c r="AP175" i="7" s="1"/>
  <c r="AP176" i="7" s="1"/>
  <c r="AP177" i="7" s="1"/>
  <c r="AP178" i="7" s="1"/>
  <c r="AP179" i="7" s="1"/>
  <c r="AP180" i="7" s="1"/>
  <c r="AP181" i="7" s="1"/>
  <c r="AP182" i="7" s="1"/>
  <c r="AO15" i="7"/>
  <c r="AX85" i="7"/>
  <c r="AY165" i="7"/>
  <c r="AY76" i="2"/>
  <c r="AV76" i="7"/>
  <c r="AV166" i="7"/>
  <c r="AV86" i="7" s="1"/>
  <c r="AW156" i="7"/>
  <c r="AX156" i="7" s="1"/>
  <c r="AW160" i="7"/>
  <c r="BG86" i="9"/>
  <c r="AW72" i="4"/>
  <c r="AW159" i="4"/>
  <c r="AW79" i="4" s="1"/>
  <c r="AY152" i="4"/>
  <c r="AZ154" i="2"/>
  <c r="BD223" i="11"/>
  <c r="BD32" i="11" s="1"/>
  <c r="AT3" i="3"/>
  <c r="AT6" i="3" s="1"/>
  <c r="AT13" i="3" s="1"/>
  <c r="AT7" i="3" s="1"/>
  <c r="AT11" i="3" s="1"/>
  <c r="AT6" i="2"/>
  <c r="AT13" i="2" s="1"/>
  <c r="AT7" i="2" s="1"/>
  <c r="AT11" i="2" s="1"/>
  <c r="AS15" i="11"/>
  <c r="AW78" i="2"/>
  <c r="BE271" i="4"/>
  <c r="AY83" i="7"/>
  <c r="AZ163" i="7"/>
  <c r="BA154" i="2"/>
  <c r="AV4" i="7"/>
  <c r="AU39" i="7"/>
  <c r="AU4" i="8"/>
  <c r="BD155" i="7"/>
  <c r="BF155" i="7" s="1"/>
  <c r="BA158" i="2"/>
  <c r="BE272" i="6"/>
  <c r="BF256" i="6"/>
  <c r="BH224" i="5"/>
  <c r="AW76" i="2"/>
  <c r="BH160" i="5"/>
  <c r="BH80" i="5" s="1"/>
  <c r="BH81" i="5" s="1"/>
  <c r="BH69" i="7"/>
  <c r="BH70" i="7" s="1"/>
  <c r="AY157" i="7"/>
  <c r="BD156" i="11"/>
  <c r="BD76" i="11" s="1"/>
  <c r="BD159" i="11"/>
  <c r="BD79" i="11" s="1"/>
  <c r="BD154" i="11"/>
  <c r="BD74" i="11" s="1"/>
  <c r="BD157" i="11"/>
  <c r="BD77" i="11" s="1"/>
  <c r="BE161" i="11"/>
  <c r="BD158" i="11"/>
  <c r="BD78" i="11" s="1"/>
  <c r="BD151" i="11"/>
  <c r="BD71" i="11" s="1"/>
  <c r="BD155" i="11"/>
  <c r="BD75" i="11" s="1"/>
  <c r="BD150" i="11"/>
  <c r="BD70" i="11" s="1"/>
  <c r="BD152" i="11"/>
  <c r="BD72" i="11" s="1"/>
  <c r="BD153" i="11"/>
  <c r="BD73" i="11" s="1"/>
  <c r="BD149" i="11"/>
  <c r="BD69" i="11" s="1"/>
  <c r="AZ160" i="10"/>
  <c r="AZ80" i="10" s="1"/>
  <c r="AZ75" i="2"/>
  <c r="BH81" i="6"/>
  <c r="AN3" i="8"/>
  <c r="AN6" i="8" s="1"/>
  <c r="AN13" i="8" s="1"/>
  <c r="AN7" i="8" s="1"/>
  <c r="AN11" i="8" s="1"/>
  <c r="AN6" i="7"/>
  <c r="AN14" i="7" s="1"/>
  <c r="AN7" i="7" s="1"/>
  <c r="AN12" i="7" s="1"/>
  <c r="AN168" i="7" s="1"/>
  <c r="BB160" i="11"/>
  <c r="BB80" i="11" s="1"/>
  <c r="AT156" i="2"/>
  <c r="BA82" i="2"/>
  <c r="AU3" i="11"/>
  <c r="AU6" i="11" s="1"/>
  <c r="AU13" i="11" s="1"/>
  <c r="AU7" i="11" s="1"/>
  <c r="AU11" i="11" s="1"/>
  <c r="AT15" i="11"/>
  <c r="BH76" i="1"/>
  <c r="BH48" i="1"/>
  <c r="BH80" i="1" s="1"/>
  <c r="BH160" i="1" s="1"/>
  <c r="AY78" i="7"/>
  <c r="AZ158" i="7"/>
  <c r="AS156" i="2"/>
  <c r="BB80" i="4"/>
  <c r="BB160" i="4"/>
  <c r="AS3" i="6"/>
  <c r="AS6" i="6" s="1"/>
  <c r="AT213" i="6"/>
  <c r="AT214" i="6" s="1"/>
  <c r="AT215" i="6" s="1"/>
  <c r="AT216" i="6" s="1"/>
  <c r="AT217" i="6" s="1"/>
  <c r="AT218" i="6" s="1"/>
  <c r="AT219" i="6" s="1"/>
  <c r="AT220" i="6" s="1"/>
  <c r="AT221" i="6" s="1"/>
  <c r="AT222" i="6" s="1"/>
  <c r="AT223" i="6" s="1"/>
  <c r="AT224" i="6" s="1"/>
  <c r="AS14" i="6"/>
  <c r="AW77" i="7"/>
  <c r="BB320" i="1"/>
  <c r="BB221" i="1"/>
  <c r="BB218" i="1"/>
  <c r="BB215" i="1"/>
  <c r="BB222" i="1"/>
  <c r="BB219" i="1"/>
  <c r="BB216" i="1"/>
  <c r="BB223" i="1"/>
  <c r="BB214" i="1"/>
  <c r="BB220" i="1"/>
  <c r="BB213" i="1"/>
  <c r="BB217" i="1"/>
  <c r="BB212" i="1"/>
  <c r="BC224" i="1"/>
  <c r="BA148" i="4"/>
  <c r="BA68" i="4" s="1"/>
  <c r="BA154" i="4"/>
  <c r="BA74" i="4" s="1"/>
  <c r="BA157" i="4"/>
  <c r="BA77" i="4" s="1"/>
  <c r="BA149" i="4"/>
  <c r="BA69" i="4" s="1"/>
  <c r="BA150" i="4"/>
  <c r="BA70" i="4" s="1"/>
  <c r="BA153" i="4"/>
  <c r="BA73" i="4" s="1"/>
  <c r="BA156" i="4"/>
  <c r="BA76" i="4" s="1"/>
  <c r="BA158" i="4"/>
  <c r="BA78" i="4" s="1"/>
  <c r="BA155" i="4"/>
  <c r="BA75" i="4" s="1"/>
  <c r="BC154" i="11"/>
  <c r="BC74" i="11" s="1"/>
  <c r="AY79" i="7"/>
  <c r="AZ159" i="7"/>
  <c r="BF311" i="4"/>
  <c r="BF275" i="4" s="1"/>
  <c r="BF323" i="4" s="1"/>
  <c r="BF214" i="4"/>
  <c r="BF246" i="4" s="1"/>
  <c r="BF23" i="4" s="1"/>
  <c r="BF219" i="4"/>
  <c r="BF251" i="4" s="1"/>
  <c r="BF28" i="4" s="1"/>
  <c r="BF221" i="4"/>
  <c r="BF253" i="4" s="1"/>
  <c r="BF30" i="4" s="1"/>
  <c r="BF211" i="4"/>
  <c r="BF217" i="4"/>
  <c r="BF249" i="4" s="1"/>
  <c r="BF26" i="4" s="1"/>
  <c r="BF216" i="4"/>
  <c r="BF248" i="4" s="1"/>
  <c r="BF215" i="4"/>
  <c r="BF247" i="4" s="1"/>
  <c r="BF213" i="4"/>
  <c r="BF245" i="4" s="1"/>
  <c r="BF220" i="4"/>
  <c r="BF252" i="4" s="1"/>
  <c r="BF29" i="4" s="1"/>
  <c r="BF218" i="4"/>
  <c r="BF250" i="4" s="1"/>
  <c r="BF222" i="4"/>
  <c r="BF254" i="4" s="1"/>
  <c r="BF31" i="4" s="1"/>
  <c r="BF212" i="4"/>
  <c r="BF244" i="4" s="1"/>
  <c r="BF21" i="4" s="1"/>
  <c r="BG315" i="4"/>
  <c r="BC320" i="6"/>
  <c r="BC336" i="6" s="1"/>
  <c r="BC28" i="6"/>
  <c r="BC31" i="6"/>
  <c r="BC4" i="6"/>
  <c r="BC25" i="6"/>
  <c r="BC24" i="6"/>
  <c r="BC29" i="6"/>
  <c r="BC30" i="6"/>
  <c r="BC23" i="6"/>
  <c r="BC26" i="6"/>
  <c r="BC27" i="6"/>
  <c r="BC22" i="6"/>
  <c r="BC21" i="6"/>
  <c r="BC32" i="6"/>
  <c r="AS83" i="2"/>
  <c r="AX13" i="9"/>
  <c r="AX7" i="9" s="1"/>
  <c r="AX11" i="9" s="1"/>
  <c r="AV197" i="11"/>
  <c r="AV198" i="11" s="1"/>
  <c r="AV199" i="11" s="1"/>
  <c r="AV200" i="11" s="1"/>
  <c r="AV201" i="11" s="1"/>
  <c r="AV202" i="11" s="1"/>
  <c r="AV203" i="11" s="1"/>
  <c r="AV204" i="11" s="1"/>
  <c r="AV205" i="11" s="1"/>
  <c r="AV206" i="11" s="1"/>
  <c r="AV207" i="11" s="1"/>
  <c r="AV208" i="11" s="1"/>
  <c r="AU14" i="11"/>
  <c r="BC15" i="4"/>
  <c r="BC7" i="4"/>
  <c r="BC11" i="4" s="1"/>
  <c r="AX74" i="2"/>
  <c r="BH242" i="6"/>
  <c r="AT80" i="2"/>
  <c r="BA153" i="2"/>
  <c r="AV76" i="2"/>
  <c r="BE21" i="4"/>
  <c r="AY151" i="2"/>
  <c r="AT160" i="2"/>
  <c r="AZ82" i="2"/>
  <c r="BF156" i="1"/>
  <c r="BF161" i="1" s="1"/>
  <c r="BF81" i="1"/>
  <c r="BF86" i="9"/>
  <c r="AY160" i="7"/>
  <c r="AZ160" i="7" s="1"/>
  <c r="AX76" i="7" l="1"/>
  <c r="AX166" i="7"/>
  <c r="AX86" i="7" s="1"/>
  <c r="AY156" i="7"/>
  <c r="AZ156" i="7"/>
  <c r="AZ80" i="7"/>
  <c r="BF75" i="7"/>
  <c r="BH155" i="7"/>
  <c r="BG155" i="7"/>
  <c r="BB151" i="2"/>
  <c r="AW4" i="7"/>
  <c r="AV4" i="8"/>
  <c r="AV39" i="7"/>
  <c r="AZ197" i="10"/>
  <c r="AZ198" i="10" s="1"/>
  <c r="AZ199" i="10" s="1"/>
  <c r="AZ200" i="10" s="1"/>
  <c r="AZ201" i="10" s="1"/>
  <c r="AZ202" i="10" s="1"/>
  <c r="AZ203" i="10" s="1"/>
  <c r="AZ204" i="10" s="1"/>
  <c r="AZ205" i="10" s="1"/>
  <c r="AZ206" i="10" s="1"/>
  <c r="AZ207" i="10" s="1"/>
  <c r="AZ208" i="10" s="1"/>
  <c r="AY14" i="10"/>
  <c r="AO184" i="7"/>
  <c r="AO14" i="8"/>
  <c r="AP3" i="7"/>
  <c r="AQ171" i="7"/>
  <c r="AQ172" i="7" s="1"/>
  <c r="AQ173" i="7" s="1"/>
  <c r="AQ174" i="7" s="1"/>
  <c r="AQ175" i="7" s="1"/>
  <c r="AQ176" i="7" s="1"/>
  <c r="AQ177" i="7" s="1"/>
  <c r="AQ178" i="7" s="1"/>
  <c r="AQ179" i="7" s="1"/>
  <c r="AQ180" i="7" s="1"/>
  <c r="AQ181" i="7" s="1"/>
  <c r="AQ182" i="7" s="1"/>
  <c r="AP15" i="7"/>
  <c r="AY77" i="7"/>
  <c r="AO3" i="8"/>
  <c r="AO6" i="8" s="1"/>
  <c r="AO13" i="8" s="1"/>
  <c r="AO7" i="8" s="1"/>
  <c r="AO11" i="8" s="1"/>
  <c r="AO6" i="7"/>
  <c r="AO14" i="7" s="1"/>
  <c r="AO7" i="7" s="1"/>
  <c r="AO12" i="7" s="1"/>
  <c r="AO168" i="7" s="1"/>
  <c r="AU3" i="3"/>
  <c r="AU6" i="3" s="1"/>
  <c r="AU13" i="3" s="1"/>
  <c r="AU7" i="3" s="1"/>
  <c r="AU11" i="3" s="1"/>
  <c r="AU6" i="2"/>
  <c r="AU13" i="2" s="1"/>
  <c r="AU7" i="2" s="1"/>
  <c r="AU11" i="2" s="1"/>
  <c r="BH220" i="10"/>
  <c r="BH223" i="10"/>
  <c r="BH214" i="10"/>
  <c r="BH217" i="10"/>
  <c r="BH221" i="10"/>
  <c r="BH219" i="10"/>
  <c r="BH218" i="10"/>
  <c r="BH216" i="10"/>
  <c r="BH222" i="10"/>
  <c r="BH215" i="10"/>
  <c r="BH256" i="10"/>
  <c r="BH304" i="10" s="1"/>
  <c r="BH213" i="10"/>
  <c r="BH212" i="10"/>
  <c r="BA170" i="9"/>
  <c r="BA171" i="9" s="1"/>
  <c r="BA172" i="9" s="1"/>
  <c r="BA173" i="9" s="1"/>
  <c r="BA174" i="9" s="1"/>
  <c r="BA175" i="9" s="1"/>
  <c r="BA176" i="9" s="1"/>
  <c r="BA177" i="9" s="1"/>
  <c r="BA178" i="9" s="1"/>
  <c r="BA179" i="9" s="1"/>
  <c r="BA180" i="9" s="1"/>
  <c r="BA181" i="9" s="1"/>
  <c r="AZ14" i="9"/>
  <c r="BA3" i="9" s="1"/>
  <c r="BA6" i="9" s="1"/>
  <c r="AZ151" i="2"/>
  <c r="BA84" i="7"/>
  <c r="BC164" i="7"/>
  <c r="BC152" i="2"/>
  <c r="BB315" i="1"/>
  <c r="BB317" i="1"/>
  <c r="BB313" i="1"/>
  <c r="BB308" i="1"/>
  <c r="BB319" i="1"/>
  <c r="BB312" i="1"/>
  <c r="BB310" i="1"/>
  <c r="BB318" i="1"/>
  <c r="BB311" i="1"/>
  <c r="BB309" i="1"/>
  <c r="BB316" i="1"/>
  <c r="BB314" i="1"/>
  <c r="AW84" i="2"/>
  <c r="AY13" i="9"/>
  <c r="AY7" i="9" s="1"/>
  <c r="AY11" i="9" s="1"/>
  <c r="AZ83" i="7"/>
  <c r="BB163" i="7"/>
  <c r="BC163" i="7" s="1"/>
  <c r="BA82" i="7"/>
  <c r="BB162" i="7"/>
  <c r="AX13" i="10"/>
  <c r="AX7" i="10" s="1"/>
  <c r="AX11" i="10" s="1"/>
  <c r="BD320" i="6"/>
  <c r="BD336" i="6" s="1"/>
  <c r="BD28" i="6"/>
  <c r="BD31" i="6"/>
  <c r="BD23" i="6"/>
  <c r="BD25" i="6"/>
  <c r="BD24" i="6"/>
  <c r="BD29" i="6"/>
  <c r="BD30" i="6"/>
  <c r="BD21" i="6"/>
  <c r="BD27" i="6"/>
  <c r="BD22" i="6"/>
  <c r="BD4" i="6"/>
  <c r="BD26" i="6"/>
  <c r="BD32" i="6"/>
  <c r="BE75" i="7"/>
  <c r="AY199" i="4"/>
  <c r="AY200" i="4" s="1"/>
  <c r="AY201" i="4" s="1"/>
  <c r="AY202" i="4" s="1"/>
  <c r="AY203" i="4" s="1"/>
  <c r="AY204" i="4" s="1"/>
  <c r="AY205" i="4" s="1"/>
  <c r="AY206" i="4" s="1"/>
  <c r="AY207" i="4" s="1"/>
  <c r="AZ196" i="4" s="1"/>
  <c r="AZ197" i="4" s="1"/>
  <c r="AZ198" i="4" s="1"/>
  <c r="BG299" i="10"/>
  <c r="BG295" i="10"/>
  <c r="BG297" i="10"/>
  <c r="BG298" i="10"/>
  <c r="BG301" i="10"/>
  <c r="BG292" i="10"/>
  <c r="BG293" i="10"/>
  <c r="BG294" i="10"/>
  <c r="BG302" i="10"/>
  <c r="BG303" i="10"/>
  <c r="BG300" i="10"/>
  <c r="BG296" i="10"/>
  <c r="AX77" i="7"/>
  <c r="AX80" i="7"/>
  <c r="BE159" i="11"/>
  <c r="BE79" i="11" s="1"/>
  <c r="BE157" i="11"/>
  <c r="BE77" i="11" s="1"/>
  <c r="BE149" i="11"/>
  <c r="BE69" i="11" s="1"/>
  <c r="BF161" i="11"/>
  <c r="BE154" i="11"/>
  <c r="BE74" i="11" s="1"/>
  <c r="BE155" i="11"/>
  <c r="BE75" i="11" s="1"/>
  <c r="BE152" i="11"/>
  <c r="BE72" i="11" s="1"/>
  <c r="BE156" i="11"/>
  <c r="BE76" i="11" s="1"/>
  <c r="BE158" i="11"/>
  <c r="BE78" i="11" s="1"/>
  <c r="BE153" i="11"/>
  <c r="BE73" i="11" s="1"/>
  <c r="BE150" i="11"/>
  <c r="BE70" i="11" s="1"/>
  <c r="BE151" i="11"/>
  <c r="BE71" i="11" s="1"/>
  <c r="BB81" i="2"/>
  <c r="BE255" i="4"/>
  <c r="BE20" i="4"/>
  <c r="BE32" i="4" s="1"/>
  <c r="BE4" i="4" s="1"/>
  <c r="BE6" i="4" s="1"/>
  <c r="BE13" i="4" s="1"/>
  <c r="AX78" i="2"/>
  <c r="AV84" i="2"/>
  <c r="AX84" i="2"/>
  <c r="BD160" i="11"/>
  <c r="BD80" i="11" s="1"/>
  <c r="BD81" i="11" s="1"/>
  <c r="AU33" i="2"/>
  <c r="AU37" i="2"/>
  <c r="AU26" i="2"/>
  <c r="AU34" i="2"/>
  <c r="AU29" i="2"/>
  <c r="AU28" i="2"/>
  <c r="AU27" i="2"/>
  <c r="AU35" i="2"/>
  <c r="AU36" i="2"/>
  <c r="AU32" i="2"/>
  <c r="AU31" i="2"/>
  <c r="AU30" i="2"/>
  <c r="AV4" i="3"/>
  <c r="AV177" i="2"/>
  <c r="AV174" i="2"/>
  <c r="AV178" i="2"/>
  <c r="AV14" i="2" s="1"/>
  <c r="AV175" i="2"/>
  <c r="AV172" i="2"/>
  <c r="AV176" i="2"/>
  <c r="AV9" i="2" s="1"/>
  <c r="AV173" i="2"/>
  <c r="AV171" i="2"/>
  <c r="AV170" i="2"/>
  <c r="AV169" i="2"/>
  <c r="AV38" i="2"/>
  <c r="AV167" i="2"/>
  <c r="AV168" i="2"/>
  <c r="AW4" i="2"/>
  <c r="BA81" i="10"/>
  <c r="BG219" i="4"/>
  <c r="BG251" i="4" s="1"/>
  <c r="BG221" i="4"/>
  <c r="BG253" i="4" s="1"/>
  <c r="BG211" i="4"/>
  <c r="BG218" i="4"/>
  <c r="BG250" i="4" s="1"/>
  <c r="BG216" i="4"/>
  <c r="BG248" i="4" s="1"/>
  <c r="BG214" i="4"/>
  <c r="BG246" i="4" s="1"/>
  <c r="BG311" i="4"/>
  <c r="BG275" i="4" s="1"/>
  <c r="BG323" i="4" s="1"/>
  <c r="BG217" i="4"/>
  <c r="BG249" i="4" s="1"/>
  <c r="BG215" i="4"/>
  <c r="BG247" i="4" s="1"/>
  <c r="BG24" i="4" s="1"/>
  <c r="BG222" i="4"/>
  <c r="BG254" i="4" s="1"/>
  <c r="BG213" i="4"/>
  <c r="BG245" i="4" s="1"/>
  <c r="BG22" i="4" s="1"/>
  <c r="BG220" i="4"/>
  <c r="BG252" i="4" s="1"/>
  <c r="BG29" i="4" s="1"/>
  <c r="BG212" i="4"/>
  <c r="BG244" i="4" s="1"/>
  <c r="BH315" i="4"/>
  <c r="BE223" i="11"/>
  <c r="BE32" i="11" s="1"/>
  <c r="BE33" i="11" s="1"/>
  <c r="BE4" i="11" s="1"/>
  <c r="BH220" i="5"/>
  <c r="BH256" i="5"/>
  <c r="BH223" i="5"/>
  <c r="BH216" i="5"/>
  <c r="BH221" i="5"/>
  <c r="BH219" i="5"/>
  <c r="BH222" i="5"/>
  <c r="BH218" i="5"/>
  <c r="BH217" i="5"/>
  <c r="BH214" i="5"/>
  <c r="BH213" i="5"/>
  <c r="BH212" i="5"/>
  <c r="BH304" i="5"/>
  <c r="BH320" i="5" s="1"/>
  <c r="BH215" i="5"/>
  <c r="AY72" i="4"/>
  <c r="AZ152" i="4"/>
  <c r="BH86" i="9"/>
  <c r="AU14" i="3"/>
  <c r="AV3" i="2"/>
  <c r="BH319" i="4"/>
  <c r="AY161" i="2"/>
  <c r="AZ161" i="2" s="1"/>
  <c r="BC160" i="11"/>
  <c r="BC80" i="11" s="1"/>
  <c r="BC81" i="11" s="1"/>
  <c r="BF27" i="4"/>
  <c r="AW197" i="11"/>
  <c r="AW198" i="11" s="1"/>
  <c r="AW199" i="11" s="1"/>
  <c r="AW200" i="11" s="1"/>
  <c r="AW201" i="11" s="1"/>
  <c r="AW202" i="11" s="1"/>
  <c r="AW203" i="11" s="1"/>
  <c r="AW204" i="11" s="1"/>
  <c r="AW205" i="11" s="1"/>
  <c r="AW206" i="11" s="1"/>
  <c r="AW207" i="11" s="1"/>
  <c r="AW208" i="11" s="1"/>
  <c r="AV14" i="11"/>
  <c r="AR15" i="6"/>
  <c r="BF272" i="6"/>
  <c r="BG256" i="6"/>
  <c r="AU80" i="2"/>
  <c r="AW157" i="2"/>
  <c r="BG263" i="4"/>
  <c r="BG268" i="4"/>
  <c r="BG261" i="4"/>
  <c r="BG266" i="4"/>
  <c r="BG269" i="4"/>
  <c r="BG267" i="4"/>
  <c r="BG262" i="4"/>
  <c r="BG259" i="4"/>
  <c r="BG260" i="4"/>
  <c r="BG264" i="4"/>
  <c r="BG270" i="4"/>
  <c r="BG265" i="4"/>
  <c r="AZ155" i="2"/>
  <c r="BF212" i="11"/>
  <c r="BF21" i="11" s="1"/>
  <c r="BF216" i="11"/>
  <c r="BF25" i="11" s="1"/>
  <c r="BF220" i="11"/>
  <c r="BF29" i="11" s="1"/>
  <c r="BF215" i="11"/>
  <c r="BF24" i="11" s="1"/>
  <c r="BF222" i="11"/>
  <c r="BF31" i="11" s="1"/>
  <c r="BF219" i="11"/>
  <c r="BF28" i="11" s="1"/>
  <c r="BF218" i="11"/>
  <c r="BF27" i="11" s="1"/>
  <c r="BF214" i="11"/>
  <c r="BF23" i="11" s="1"/>
  <c r="BF221" i="11"/>
  <c r="BF30" i="11" s="1"/>
  <c r="BF217" i="11"/>
  <c r="BF26" i="11" s="1"/>
  <c r="BF213" i="11"/>
  <c r="BF22" i="11" s="1"/>
  <c r="BG224" i="11"/>
  <c r="AV3" i="11"/>
  <c r="AV6" i="11" s="1"/>
  <c r="AV13" i="11" s="1"/>
  <c r="AV7" i="11" s="1"/>
  <c r="AV11" i="11" s="1"/>
  <c r="AU15" i="11"/>
  <c r="AY78" i="2"/>
  <c r="BD7" i="4"/>
  <c r="BD11" i="4" s="1"/>
  <c r="BD15" i="4"/>
  <c r="AY71" i="4"/>
  <c r="AY159" i="4"/>
  <c r="AY79" i="4" s="1"/>
  <c r="AZ151" i="4"/>
  <c r="AZ157" i="7"/>
  <c r="AZ78" i="7"/>
  <c r="BA158" i="7"/>
  <c r="BA77" i="2"/>
  <c r="BA76" i="2"/>
  <c r="BG288" i="5"/>
  <c r="BG272" i="5"/>
  <c r="BA160" i="10"/>
  <c r="BA80" i="10" s="1"/>
  <c r="AV80" i="2"/>
  <c r="BA151" i="2"/>
  <c r="BC151" i="2" s="1"/>
  <c r="AZ13" i="9"/>
  <c r="AZ7" i="9" s="1"/>
  <c r="AZ11" i="9" s="1"/>
  <c r="AU9" i="3"/>
  <c r="AU8" i="3" s="1"/>
  <c r="AU8" i="2"/>
  <c r="AZ77" i="2"/>
  <c r="BB154" i="2"/>
  <c r="BC154" i="2"/>
  <c r="BF22" i="4"/>
  <c r="BE159" i="2"/>
  <c r="BF24" i="4"/>
  <c r="BB148" i="4"/>
  <c r="BB68" i="4" s="1"/>
  <c r="BB154" i="4"/>
  <c r="BB74" i="4" s="1"/>
  <c r="BB157" i="4"/>
  <c r="BB77" i="4" s="1"/>
  <c r="BB149" i="4"/>
  <c r="BB69" i="4" s="1"/>
  <c r="BB150" i="4"/>
  <c r="BB70" i="4" s="1"/>
  <c r="BB153" i="4"/>
  <c r="BB73" i="4" s="1"/>
  <c r="BB156" i="4"/>
  <c r="BB76" i="4" s="1"/>
  <c r="BB155" i="4"/>
  <c r="BB75" i="4" s="1"/>
  <c r="BB158" i="4"/>
  <c r="BB78" i="4" s="1"/>
  <c r="BA81" i="2"/>
  <c r="BD158" i="2"/>
  <c r="BA81" i="11"/>
  <c r="BB152" i="10"/>
  <c r="BB72" i="10" s="1"/>
  <c r="BB155" i="10"/>
  <c r="BB75" i="10" s="1"/>
  <c r="BB158" i="10"/>
  <c r="BB78" i="10" s="1"/>
  <c r="BC161" i="10"/>
  <c r="BB156" i="10"/>
  <c r="BB76" i="10" s="1"/>
  <c r="BB157" i="10"/>
  <c r="BB77" i="10" s="1"/>
  <c r="BB153" i="10"/>
  <c r="BB73" i="10" s="1"/>
  <c r="BB154" i="10"/>
  <c r="BB74" i="10" s="1"/>
  <c r="BB150" i="10"/>
  <c r="BB70" i="10" s="1"/>
  <c r="BB151" i="10"/>
  <c r="BB71" i="10" s="1"/>
  <c r="BB149" i="10"/>
  <c r="BB69" i="10" s="1"/>
  <c r="BB159" i="10"/>
  <c r="BB79" i="10" s="1"/>
  <c r="BF271" i="4"/>
  <c r="BB81" i="7"/>
  <c r="BG161" i="7"/>
  <c r="BG81" i="7" s="1"/>
  <c r="AV87" i="7"/>
  <c r="BC81" i="2"/>
  <c r="AT79" i="2"/>
  <c r="AT162" i="2"/>
  <c r="AT85" i="2" s="1"/>
  <c r="BC81" i="7"/>
  <c r="BH161" i="7"/>
  <c r="BH81" i="7" s="1"/>
  <c r="AY80" i="7"/>
  <c r="BA163" i="7"/>
  <c r="BB153" i="2"/>
  <c r="AU213" i="6"/>
  <c r="AU214" i="6" s="1"/>
  <c r="AU215" i="6" s="1"/>
  <c r="AU216" i="6" s="1"/>
  <c r="AU217" i="6" s="1"/>
  <c r="AU218" i="6" s="1"/>
  <c r="AU219" i="6" s="1"/>
  <c r="AU220" i="6" s="1"/>
  <c r="AU221" i="6" s="1"/>
  <c r="AU222" i="6" s="1"/>
  <c r="AU223" i="6" s="1"/>
  <c r="AU224" i="6" s="1"/>
  <c r="AT14" i="6"/>
  <c r="BE288" i="6"/>
  <c r="BE304" i="6"/>
  <c r="BE33" i="6"/>
  <c r="BF25" i="4"/>
  <c r="BD75" i="7"/>
  <c r="BF161" i="7"/>
  <c r="BF81" i="7" s="1"/>
  <c r="BB75" i="2"/>
  <c r="AZ79" i="7"/>
  <c r="BA159" i="7"/>
  <c r="BB159" i="7"/>
  <c r="BH156" i="1"/>
  <c r="BH161" i="1" s="1"/>
  <c r="BH81" i="1"/>
  <c r="AY85" i="7"/>
  <c r="AZ165" i="7"/>
  <c r="BC80" i="4"/>
  <c r="BC160" i="4"/>
  <c r="AX157" i="2"/>
  <c r="AT3" i="6"/>
  <c r="AT6" i="6" s="1"/>
  <c r="AS15" i="6"/>
  <c r="BA160" i="7"/>
  <c r="AS13" i="6"/>
  <c r="AS7" i="6" s="1"/>
  <c r="AS11" i="6" s="1"/>
  <c r="AT83" i="2"/>
  <c r="AU160" i="2"/>
  <c r="BC218" i="1"/>
  <c r="BC215" i="1"/>
  <c r="BC212" i="1"/>
  <c r="BC222" i="1"/>
  <c r="BC219" i="1"/>
  <c r="BC216" i="1"/>
  <c r="BC213" i="1"/>
  <c r="BC223" i="1"/>
  <c r="BC214" i="1"/>
  <c r="BC220" i="1"/>
  <c r="BC217" i="1"/>
  <c r="BC320" i="1"/>
  <c r="BC221" i="1"/>
  <c r="BD224" i="1"/>
  <c r="AS79" i="2"/>
  <c r="AS86" i="2" s="1"/>
  <c r="AS162" i="2"/>
  <c r="AS85" i="2" s="1"/>
  <c r="AV156" i="2"/>
  <c r="AU156" i="2"/>
  <c r="AW80" i="7"/>
  <c r="BB160" i="7"/>
  <c r="AX15" i="10"/>
  <c r="AY3" i="10"/>
  <c r="AY6" i="10" s="1"/>
  <c r="AY13" i="10" s="1"/>
  <c r="AY7" i="10" s="1"/>
  <c r="AY11" i="10" s="1"/>
  <c r="BF264" i="5"/>
  <c r="BF267" i="5"/>
  <c r="BF270" i="5"/>
  <c r="BF260" i="5"/>
  <c r="BF263" i="5"/>
  <c r="BF266" i="5"/>
  <c r="BF269" i="5"/>
  <c r="BF262" i="5"/>
  <c r="BF271" i="5"/>
  <c r="BF268" i="5"/>
  <c r="BF265" i="5"/>
  <c r="BF261" i="5"/>
  <c r="AY74" i="2"/>
  <c r="BF243" i="4"/>
  <c r="BF223" i="4"/>
  <c r="AU33" i="7"/>
  <c r="AU30" i="7"/>
  <c r="AU35" i="7"/>
  <c r="AU37" i="7"/>
  <c r="AU27" i="7"/>
  <c r="AU34" i="7"/>
  <c r="AU36" i="7"/>
  <c r="AU38" i="7"/>
  <c r="AU28" i="7"/>
  <c r="AU31" i="7"/>
  <c r="AU32" i="7"/>
  <c r="AU29" i="7"/>
  <c r="AW76" i="7"/>
  <c r="AW166" i="7"/>
  <c r="AW86" i="7" s="1"/>
  <c r="BB164" i="7"/>
  <c r="BE154" i="2" l="1"/>
  <c r="BE77" i="2" s="1"/>
  <c r="AZ84" i="2"/>
  <c r="BC74" i="2"/>
  <c r="BC83" i="7"/>
  <c r="BD159" i="7"/>
  <c r="BD79" i="7" s="1"/>
  <c r="BF288" i="6"/>
  <c r="BF304" i="6"/>
  <c r="BF33" i="6"/>
  <c r="BB82" i="7"/>
  <c r="BB74" i="2"/>
  <c r="BA78" i="7"/>
  <c r="BB76" i="2"/>
  <c r="BA83" i="7"/>
  <c r="AV15" i="11"/>
  <c r="AW3" i="11"/>
  <c r="AW6" i="11" s="1"/>
  <c r="AW13" i="11" s="1"/>
  <c r="AW7" i="11" s="1"/>
  <c r="AW11" i="11" s="1"/>
  <c r="AW174" i="2"/>
  <c r="AW171" i="2"/>
  <c r="AW178" i="2"/>
  <c r="AW14" i="2" s="1"/>
  <c r="AX3" i="2" s="1"/>
  <c r="AX6" i="2" s="1"/>
  <c r="AW175" i="2"/>
  <c r="AW172" i="2"/>
  <c r="AW176" i="2"/>
  <c r="AW9" i="2" s="1"/>
  <c r="AW8" i="2" s="1"/>
  <c r="AW173" i="2"/>
  <c r="AW177" i="2"/>
  <c r="AW170" i="2"/>
  <c r="AW169" i="2"/>
  <c r="AW38" i="2"/>
  <c r="AX4" i="2"/>
  <c r="AW167" i="2"/>
  <c r="AW168" i="2"/>
  <c r="BG75" i="7"/>
  <c r="BC310" i="1"/>
  <c r="BC313" i="1"/>
  <c r="BC308" i="1"/>
  <c r="BC312" i="1"/>
  <c r="BC317" i="1"/>
  <c r="BC318" i="1"/>
  <c r="BC315" i="1"/>
  <c r="BC311" i="1"/>
  <c r="BC319" i="1"/>
  <c r="BC309" i="1"/>
  <c r="BC314" i="1"/>
  <c r="BC316" i="1"/>
  <c r="BH75" i="7"/>
  <c r="AV213" i="6"/>
  <c r="AV214" i="6" s="1"/>
  <c r="AV215" i="6" s="1"/>
  <c r="AV216" i="6" s="1"/>
  <c r="AV217" i="6" s="1"/>
  <c r="AV218" i="6" s="1"/>
  <c r="AV219" i="6" s="1"/>
  <c r="AV220" i="6" s="1"/>
  <c r="AV221" i="6" s="1"/>
  <c r="AV222" i="6" s="1"/>
  <c r="AV223" i="6" s="1"/>
  <c r="AV224" i="6" s="1"/>
  <c r="AU14" i="6"/>
  <c r="BC154" i="4"/>
  <c r="BC74" i="4" s="1"/>
  <c r="BC157" i="4"/>
  <c r="BC77" i="4" s="1"/>
  <c r="BC149" i="4"/>
  <c r="BC69" i="4" s="1"/>
  <c r="BC150" i="4"/>
  <c r="BC70" i="4" s="1"/>
  <c r="BC153" i="4"/>
  <c r="BC73" i="4" s="1"/>
  <c r="BC156" i="4"/>
  <c r="BC76" i="4" s="1"/>
  <c r="BC155" i="4"/>
  <c r="BC75" i="4" s="1"/>
  <c r="BC148" i="4"/>
  <c r="BC68" i="4" s="1"/>
  <c r="BC158" i="4"/>
  <c r="BC78" i="4" s="1"/>
  <c r="AW87" i="7"/>
  <c r="BF33" i="11"/>
  <c r="BF4" i="11" s="1"/>
  <c r="BC75" i="2"/>
  <c r="BD152" i="2"/>
  <c r="BD75" i="2" s="1"/>
  <c r="AV33" i="2"/>
  <c r="AV37" i="2"/>
  <c r="AV26" i="2"/>
  <c r="AV30" i="2"/>
  <c r="AV34" i="2"/>
  <c r="AV27" i="2"/>
  <c r="AV29" i="2"/>
  <c r="AV28" i="2"/>
  <c r="AV35" i="2"/>
  <c r="AV36" i="2"/>
  <c r="AV31" i="2"/>
  <c r="AV32" i="2"/>
  <c r="BC84" i="7"/>
  <c r="BE160" i="11"/>
  <c r="BE80" i="11" s="1"/>
  <c r="BE81" i="11" s="1"/>
  <c r="BE153" i="2"/>
  <c r="BE76" i="2" s="1"/>
  <c r="AX80" i="2"/>
  <c r="AT86" i="2"/>
  <c r="BH218" i="4"/>
  <c r="BH250" i="4" s="1"/>
  <c r="BH216" i="4"/>
  <c r="BH248" i="4" s="1"/>
  <c r="BH25" i="4" s="1"/>
  <c r="BH214" i="4"/>
  <c r="BH246" i="4" s="1"/>
  <c r="BH217" i="4"/>
  <c r="BH249" i="4" s="1"/>
  <c r="BH211" i="4"/>
  <c r="BH215" i="4"/>
  <c r="BH247" i="4" s="1"/>
  <c r="BH222" i="4"/>
  <c r="BH254" i="4" s="1"/>
  <c r="BH311" i="4"/>
  <c r="BH275" i="4" s="1"/>
  <c r="BH323" i="4" s="1"/>
  <c r="BH220" i="4"/>
  <c r="BH252" i="4" s="1"/>
  <c r="BH29" i="4" s="1"/>
  <c r="BH221" i="4"/>
  <c r="BH253" i="4" s="1"/>
  <c r="BH30" i="4" s="1"/>
  <c r="BH212" i="4"/>
  <c r="BH244" i="4" s="1"/>
  <c r="BH219" i="4"/>
  <c r="BH251" i="4" s="1"/>
  <c r="BH28" i="4" s="1"/>
  <c r="BH213" i="4"/>
  <c r="BH245" i="4" s="1"/>
  <c r="BH22" i="4" s="1"/>
  <c r="BC162" i="7"/>
  <c r="AZ85" i="7"/>
  <c r="BA165" i="7"/>
  <c r="BE82" i="2"/>
  <c r="BF159" i="2"/>
  <c r="BF82" i="2" s="1"/>
  <c r="BD81" i="2"/>
  <c r="BE158" i="2"/>
  <c r="BD80" i="4"/>
  <c r="BD160" i="4"/>
  <c r="BH268" i="4"/>
  <c r="BH261" i="4"/>
  <c r="BH266" i="4"/>
  <c r="BH262" i="4"/>
  <c r="BH263" i="4"/>
  <c r="BH267" i="4"/>
  <c r="BH260" i="4"/>
  <c r="BH259" i="4"/>
  <c r="BH265" i="4"/>
  <c r="BH264" i="4"/>
  <c r="BH269" i="4"/>
  <c r="BH270" i="4"/>
  <c r="BG21" i="4"/>
  <c r="BE151" i="2"/>
  <c r="AZ74" i="2"/>
  <c r="BG271" i="4"/>
  <c r="AV3" i="3"/>
  <c r="AV6" i="3" s="1"/>
  <c r="AV13" i="3" s="1"/>
  <c r="AV7" i="3" s="1"/>
  <c r="AV11" i="3" s="1"/>
  <c r="AV6" i="2"/>
  <c r="AV13" i="2" s="1"/>
  <c r="AV7" i="2" s="1"/>
  <c r="AV11" i="2" s="1"/>
  <c r="AV9" i="3"/>
  <c r="AV8" i="3" s="1"/>
  <c r="AV8" i="2"/>
  <c r="BC160" i="7"/>
  <c r="AP184" i="7"/>
  <c r="AP14" i="8"/>
  <c r="AQ3" i="7"/>
  <c r="AU83" i="2"/>
  <c r="AW160" i="2"/>
  <c r="BA161" i="2"/>
  <c r="BB170" i="9"/>
  <c r="BB171" i="9" s="1"/>
  <c r="BB172" i="9" s="1"/>
  <c r="BB173" i="9" s="1"/>
  <c r="BB174" i="9" s="1"/>
  <c r="BB175" i="9" s="1"/>
  <c r="BB176" i="9" s="1"/>
  <c r="BB177" i="9" s="1"/>
  <c r="BB178" i="9" s="1"/>
  <c r="BB179" i="9" s="1"/>
  <c r="BB180" i="9" s="1"/>
  <c r="BB181" i="9" s="1"/>
  <c r="BA14" i="9"/>
  <c r="BB3" i="9" s="1"/>
  <c r="BB6" i="9" s="1"/>
  <c r="AR171" i="7"/>
  <c r="AR172" i="7" s="1"/>
  <c r="AR173" i="7" s="1"/>
  <c r="AR174" i="7" s="1"/>
  <c r="AR175" i="7" s="1"/>
  <c r="AR176" i="7" s="1"/>
  <c r="AR177" i="7" s="1"/>
  <c r="AR178" i="7" s="1"/>
  <c r="AR179" i="7" s="1"/>
  <c r="AR180" i="7" s="1"/>
  <c r="AR181" i="7" s="1"/>
  <c r="AR182" i="7" s="1"/>
  <c r="AQ15" i="7"/>
  <c r="BB79" i="7"/>
  <c r="AZ77" i="7"/>
  <c r="BA157" i="7"/>
  <c r="AZ78" i="2"/>
  <c r="AV160" i="2"/>
  <c r="BB158" i="7"/>
  <c r="BB80" i="7"/>
  <c r="BG31" i="4"/>
  <c r="BA155" i="2"/>
  <c r="AP6" i="7"/>
  <c r="AP14" i="7" s="1"/>
  <c r="AP7" i="7" s="1"/>
  <c r="AP12" i="7" s="1"/>
  <c r="AP168" i="7" s="1"/>
  <c r="AP3" i="8"/>
  <c r="AP6" i="8" s="1"/>
  <c r="AP13" i="8" s="1"/>
  <c r="AP7" i="8" s="1"/>
  <c r="AP11" i="8" s="1"/>
  <c r="BD215" i="1"/>
  <c r="BD212" i="1"/>
  <c r="BD222" i="1"/>
  <c r="BD219" i="1"/>
  <c r="BD216" i="1"/>
  <c r="BD213" i="1"/>
  <c r="BD218" i="1"/>
  <c r="BD221" i="1"/>
  <c r="BD223" i="1"/>
  <c r="BD214" i="1"/>
  <c r="BD220" i="1"/>
  <c r="BD320" i="1"/>
  <c r="BD217" i="1"/>
  <c r="BE224" i="1"/>
  <c r="BF255" i="4"/>
  <c r="BF20" i="4"/>
  <c r="BF32" i="4" s="1"/>
  <c r="BF4" i="4" s="1"/>
  <c r="BF6" i="4" s="1"/>
  <c r="BF13" i="4" s="1"/>
  <c r="BA74" i="2"/>
  <c r="BC159" i="7"/>
  <c r="BE159" i="7" s="1"/>
  <c r="AZ71" i="4"/>
  <c r="AZ199" i="4" s="1"/>
  <c r="AZ200" i="4" s="1"/>
  <c r="AZ201" i="4" s="1"/>
  <c r="AZ202" i="4" s="1"/>
  <c r="AZ203" i="4" s="1"/>
  <c r="AZ204" i="4" s="1"/>
  <c r="AZ205" i="4" s="1"/>
  <c r="AZ206" i="4" s="1"/>
  <c r="AZ207" i="4" s="1"/>
  <c r="BA196" i="4" s="1"/>
  <c r="BA197" i="4" s="1"/>
  <c r="BA198" i="4" s="1"/>
  <c r="BA151" i="4"/>
  <c r="AZ159" i="4"/>
  <c r="AZ79" i="4" s="1"/>
  <c r="BB77" i="2"/>
  <c r="AV79" i="2"/>
  <c r="AV162" i="2"/>
  <c r="AV85" i="2" s="1"/>
  <c r="BG216" i="11"/>
  <c r="BG25" i="11" s="1"/>
  <c r="BG220" i="11"/>
  <c r="BG29" i="11" s="1"/>
  <c r="BG215" i="11"/>
  <c r="BG24" i="11" s="1"/>
  <c r="BG219" i="11"/>
  <c r="BG28" i="11" s="1"/>
  <c r="BG218" i="11"/>
  <c r="BG27" i="11" s="1"/>
  <c r="BG214" i="11"/>
  <c r="BG23" i="11" s="1"/>
  <c r="BG212" i="11"/>
  <c r="BG21" i="11" s="1"/>
  <c r="BG222" i="11"/>
  <c r="BG31" i="11" s="1"/>
  <c r="BG221" i="11"/>
  <c r="BG30" i="11" s="1"/>
  <c r="BG217" i="11"/>
  <c r="BG26" i="11" s="1"/>
  <c r="BG213" i="11"/>
  <c r="BG22" i="11" s="1"/>
  <c r="BH224" i="11"/>
  <c r="BG26" i="4"/>
  <c r="BH298" i="10"/>
  <c r="BH302" i="10"/>
  <c r="BH301" i="10"/>
  <c r="BH292" i="10"/>
  <c r="BH293" i="10"/>
  <c r="BH294" i="10"/>
  <c r="BH295" i="10"/>
  <c r="BH303" i="10"/>
  <c r="BH300" i="10"/>
  <c r="BH299" i="10"/>
  <c r="BH296" i="10"/>
  <c r="BH297" i="10"/>
  <c r="BB83" i="7"/>
  <c r="BE163" i="7"/>
  <c r="BE83" i="7" s="1"/>
  <c r="AY84" i="2"/>
  <c r="AU79" i="2"/>
  <c r="AU162" i="2"/>
  <c r="AU85" i="2" s="1"/>
  <c r="AW156" i="2"/>
  <c r="BA80" i="7"/>
  <c r="BE7" i="4"/>
  <c r="BE11" i="4" s="1"/>
  <c r="BE15" i="4"/>
  <c r="AY15" i="10"/>
  <c r="AZ3" i="10"/>
  <c r="AZ6" i="10" s="1"/>
  <c r="AZ13" i="10" s="1"/>
  <c r="AZ7" i="10" s="1"/>
  <c r="AZ11" i="10" s="1"/>
  <c r="BD163" i="7"/>
  <c r="BD83" i="7" s="1"/>
  <c r="AU3" i="6"/>
  <c r="AU6" i="6" s="1"/>
  <c r="AU13" i="6" s="1"/>
  <c r="AU7" i="6" s="1"/>
  <c r="AU11" i="6" s="1"/>
  <c r="AX197" i="11"/>
  <c r="AX198" i="11" s="1"/>
  <c r="AX199" i="11" s="1"/>
  <c r="AX200" i="11" s="1"/>
  <c r="AX201" i="11" s="1"/>
  <c r="AX202" i="11" s="1"/>
  <c r="AX203" i="11" s="1"/>
  <c r="AX204" i="11" s="1"/>
  <c r="AX205" i="11" s="1"/>
  <c r="AX206" i="11" s="1"/>
  <c r="AX207" i="11" s="1"/>
  <c r="AX208" i="11" s="1"/>
  <c r="AW14" i="11"/>
  <c r="BC152" i="10"/>
  <c r="BC72" i="10" s="1"/>
  <c r="BC155" i="10"/>
  <c r="BC75" i="10" s="1"/>
  <c r="BD161" i="10"/>
  <c r="BC150" i="10"/>
  <c r="BC70" i="10" s="1"/>
  <c r="BC156" i="10"/>
  <c r="BC76" i="10" s="1"/>
  <c r="BC157" i="10"/>
  <c r="BC77" i="10" s="1"/>
  <c r="BC158" i="10"/>
  <c r="BC78" i="10" s="1"/>
  <c r="BC153" i="10"/>
  <c r="BC73" i="10" s="1"/>
  <c r="BC154" i="10"/>
  <c r="BC74" i="10" s="1"/>
  <c r="BC151" i="10"/>
  <c r="BC71" i="10" s="1"/>
  <c r="BC159" i="10"/>
  <c r="BC79" i="10" s="1"/>
  <c r="BC149" i="10"/>
  <c r="BC69" i="10" s="1"/>
  <c r="BC160" i="10"/>
  <c r="BC80" i="10" s="1"/>
  <c r="BH288" i="5"/>
  <c r="BH272" i="5"/>
  <c r="BF159" i="11"/>
  <c r="BF79" i="11" s="1"/>
  <c r="BF154" i="11"/>
  <c r="BF74" i="11" s="1"/>
  <c r="BF157" i="11"/>
  <c r="BF77" i="11" s="1"/>
  <c r="BG161" i="11"/>
  <c r="BF158" i="11"/>
  <c r="BF78" i="11" s="1"/>
  <c r="BF151" i="11"/>
  <c r="BF71" i="11" s="1"/>
  <c r="BF150" i="11"/>
  <c r="BF70" i="11" s="1"/>
  <c r="BF149" i="11"/>
  <c r="BF69" i="11" s="1"/>
  <c r="BF155" i="11"/>
  <c r="BF75" i="11" s="1"/>
  <c r="BF152" i="11"/>
  <c r="BF72" i="11" s="1"/>
  <c r="BF156" i="11"/>
  <c r="BF76" i="11" s="1"/>
  <c r="BF153" i="11"/>
  <c r="BF73" i="11" s="1"/>
  <c r="BA79" i="7"/>
  <c r="BD164" i="7"/>
  <c r="BD84" i="7" s="1"/>
  <c r="AZ72" i="4"/>
  <c r="BA152" i="4"/>
  <c r="AV14" i="3"/>
  <c r="AW3" i="2"/>
  <c r="AW6" i="2" s="1"/>
  <c r="AW13" i="2" s="1"/>
  <c r="AW7" i="2" s="1"/>
  <c r="BB84" i="7"/>
  <c r="BD151" i="2"/>
  <c r="BG23" i="4"/>
  <c r="BA197" i="10"/>
  <c r="BA198" i="10" s="1"/>
  <c r="BA199" i="10" s="1"/>
  <c r="BA200" i="10" s="1"/>
  <c r="BA201" i="10" s="1"/>
  <c r="BA202" i="10" s="1"/>
  <c r="BA203" i="10" s="1"/>
  <c r="BA204" i="10" s="1"/>
  <c r="BA205" i="10" s="1"/>
  <c r="BA206" i="10" s="1"/>
  <c r="BA207" i="10" s="1"/>
  <c r="BA208" i="10" s="1"/>
  <c r="AZ14" i="10"/>
  <c r="AZ76" i="7"/>
  <c r="AZ166" i="7"/>
  <c r="AZ86" i="7" s="1"/>
  <c r="BC77" i="2"/>
  <c r="BD153" i="2"/>
  <c r="BD76" i="2" s="1"/>
  <c r="AT13" i="6"/>
  <c r="AT7" i="6" s="1"/>
  <c r="AT11" i="6" s="1"/>
  <c r="BG267" i="5"/>
  <c r="BG270" i="5"/>
  <c r="BG260" i="5"/>
  <c r="BG263" i="5"/>
  <c r="BG266" i="5"/>
  <c r="BG269" i="5"/>
  <c r="BG262" i="5"/>
  <c r="BG271" i="5"/>
  <c r="BG264" i="5"/>
  <c r="BG265" i="5"/>
  <c r="BG268" i="5"/>
  <c r="BG261" i="5"/>
  <c r="BG25" i="4"/>
  <c r="AV36" i="7"/>
  <c r="AV30" i="7"/>
  <c r="AV35" i="7"/>
  <c r="AV37" i="7"/>
  <c r="AV27" i="7"/>
  <c r="AV31" i="7"/>
  <c r="AV28" i="7"/>
  <c r="AV33" i="7"/>
  <c r="AV29" i="7"/>
  <c r="AV34" i="7"/>
  <c r="AV38" i="7"/>
  <c r="AV32" i="7"/>
  <c r="BA156" i="7"/>
  <c r="BE320" i="6"/>
  <c r="BE336" i="6" s="1"/>
  <c r="BE28" i="6"/>
  <c r="BE31" i="6"/>
  <c r="BE25" i="6"/>
  <c r="BE24" i="6"/>
  <c r="BE29" i="6"/>
  <c r="BE30" i="6"/>
  <c r="BE23" i="6"/>
  <c r="BE21" i="6"/>
  <c r="BE22" i="6"/>
  <c r="BE4" i="6"/>
  <c r="BE32" i="6"/>
  <c r="BE26" i="6"/>
  <c r="BE27" i="6"/>
  <c r="BB160" i="10"/>
  <c r="BB80" i="10" s="1"/>
  <c r="AW80" i="2"/>
  <c r="AY157" i="2"/>
  <c r="BG27" i="4"/>
  <c r="AY76" i="7"/>
  <c r="AY166" i="7"/>
  <c r="AY86" i="7" s="1"/>
  <c r="BB81" i="10"/>
  <c r="BG243" i="4"/>
  <c r="BG223" i="4"/>
  <c r="AX4" i="7"/>
  <c r="AW39" i="7"/>
  <c r="BF223" i="11"/>
  <c r="BF32" i="11" s="1"/>
  <c r="BG30" i="4"/>
  <c r="BD154" i="2"/>
  <c r="BG272" i="6"/>
  <c r="BH256" i="6"/>
  <c r="BH272" i="6" s="1"/>
  <c r="BG28" i="4"/>
  <c r="BC153" i="2"/>
  <c r="AX87" i="7"/>
  <c r="BE79" i="7" l="1"/>
  <c r="BH270" i="5"/>
  <c r="BH260" i="5"/>
  <c r="BH263" i="5"/>
  <c r="BH266" i="5"/>
  <c r="BH269" i="5"/>
  <c r="BH262" i="5"/>
  <c r="BH271" i="5"/>
  <c r="BH264" i="5"/>
  <c r="BH261" i="5"/>
  <c r="BH265" i="5"/>
  <c r="BH268" i="5"/>
  <c r="BH267" i="5"/>
  <c r="BA76" i="7"/>
  <c r="BA166" i="7"/>
  <c r="BA86" i="7" s="1"/>
  <c r="BB156" i="7"/>
  <c r="BC170" i="9"/>
  <c r="BC171" i="9" s="1"/>
  <c r="BC172" i="9" s="1"/>
  <c r="BC173" i="9" s="1"/>
  <c r="BC174" i="9" s="1"/>
  <c r="BC175" i="9" s="1"/>
  <c r="BC176" i="9" s="1"/>
  <c r="BC177" i="9" s="1"/>
  <c r="BC178" i="9" s="1"/>
  <c r="BC179" i="9" s="1"/>
  <c r="BC180" i="9" s="1"/>
  <c r="BC181" i="9" s="1"/>
  <c r="BB14" i="9"/>
  <c r="BC3" i="9" s="1"/>
  <c r="BC6" i="9" s="1"/>
  <c r="BC82" i="7"/>
  <c r="BA84" i="2"/>
  <c r="BE81" i="2"/>
  <c r="BF158" i="2"/>
  <c r="BF81" i="2" s="1"/>
  <c r="AU86" i="2"/>
  <c r="BG159" i="2"/>
  <c r="BG82" i="2" s="1"/>
  <c r="BA78" i="2"/>
  <c r="AW83" i="2"/>
  <c r="AW11" i="2"/>
  <c r="AQ14" i="8"/>
  <c r="AQ184" i="7"/>
  <c r="AR3" i="7"/>
  <c r="AW79" i="2"/>
  <c r="AW86" i="2" s="1"/>
  <c r="AW162" i="2"/>
  <c r="AW85" i="2" s="1"/>
  <c r="BC79" i="7"/>
  <c r="BF151" i="2"/>
  <c r="BC76" i="2"/>
  <c r="BH21" i="4"/>
  <c r="BF163" i="7"/>
  <c r="BF83" i="7" s="1"/>
  <c r="BE74" i="2"/>
  <c r="AY87" i="7"/>
  <c r="BA85" i="7"/>
  <c r="BC165" i="7"/>
  <c r="BB165" i="7"/>
  <c r="BA71" i="4"/>
  <c r="BA199" i="4" s="1"/>
  <c r="BA200" i="4" s="1"/>
  <c r="BA201" i="4" s="1"/>
  <c r="BA202" i="4" s="1"/>
  <c r="BA203" i="4" s="1"/>
  <c r="BA204" i="4" s="1"/>
  <c r="BA205" i="4" s="1"/>
  <c r="BA206" i="4" s="1"/>
  <c r="BA207" i="4" s="1"/>
  <c r="BB196" i="4" s="1"/>
  <c r="BB197" i="4" s="1"/>
  <c r="BB198" i="4" s="1"/>
  <c r="BB151" i="4"/>
  <c r="BA159" i="4"/>
  <c r="BA79" i="4" s="1"/>
  <c r="BH216" i="11"/>
  <c r="BH25" i="11" s="1"/>
  <c r="BH220" i="11"/>
  <c r="BH29" i="11" s="1"/>
  <c r="BH215" i="11"/>
  <c r="BH24" i="11" s="1"/>
  <c r="BH219" i="11"/>
  <c r="BH28" i="11" s="1"/>
  <c r="BH218" i="11"/>
  <c r="BH27" i="11" s="1"/>
  <c r="BH214" i="11"/>
  <c r="BH23" i="11" s="1"/>
  <c r="BH212" i="11"/>
  <c r="BH21" i="11" s="1"/>
  <c r="BH222" i="11"/>
  <c r="BH31" i="11" s="1"/>
  <c r="BH221" i="11"/>
  <c r="BH30" i="11" s="1"/>
  <c r="BH217" i="11"/>
  <c r="BH26" i="11" s="1"/>
  <c r="BH213" i="11"/>
  <c r="BH22" i="11" s="1"/>
  <c r="BE152" i="2"/>
  <c r="BG288" i="6"/>
  <c r="BG304" i="6"/>
  <c r="BG33" i="6"/>
  <c r="BB78" i="7"/>
  <c r="BC158" i="7"/>
  <c r="AQ6" i="7"/>
  <c r="AQ14" i="7" s="1"/>
  <c r="AQ7" i="7" s="1"/>
  <c r="AQ12" i="7" s="1"/>
  <c r="AQ168" i="7" s="1"/>
  <c r="AQ3" i="8"/>
  <c r="AQ6" i="8" s="1"/>
  <c r="BF320" i="6"/>
  <c r="BF336" i="6" s="1"/>
  <c r="BF31" i="6"/>
  <c r="BF23" i="6"/>
  <c r="BF26" i="6"/>
  <c r="BF25" i="6"/>
  <c r="BF24" i="6"/>
  <c r="BF29" i="6"/>
  <c r="BF30" i="6"/>
  <c r="BF28" i="6"/>
  <c r="BF21" i="6"/>
  <c r="BF27" i="6"/>
  <c r="BF22" i="6"/>
  <c r="BF4" i="6"/>
  <c r="BF32" i="6"/>
  <c r="BC81" i="10"/>
  <c r="AY80" i="2"/>
  <c r="BD155" i="10"/>
  <c r="BD75" i="10" s="1"/>
  <c r="BD158" i="10"/>
  <c r="BD78" i="10" s="1"/>
  <c r="BD156" i="10"/>
  <c r="BD76" i="10" s="1"/>
  <c r="BD157" i="10"/>
  <c r="BD77" i="10" s="1"/>
  <c r="BD153" i="10"/>
  <c r="BD73" i="10" s="1"/>
  <c r="BD154" i="10"/>
  <c r="BD74" i="10" s="1"/>
  <c r="BD151" i="10"/>
  <c r="BD71" i="10" s="1"/>
  <c r="BD150" i="10"/>
  <c r="BD70" i="10" s="1"/>
  <c r="BD159" i="10"/>
  <c r="BD79" i="10" s="1"/>
  <c r="BD152" i="10"/>
  <c r="BD72" i="10" s="1"/>
  <c r="BE161" i="10"/>
  <c r="BD149" i="10"/>
  <c r="BD69" i="10" s="1"/>
  <c r="BF152" i="2"/>
  <c r="BF75" i="2" s="1"/>
  <c r="BD77" i="2"/>
  <c r="BF154" i="2"/>
  <c r="BF77" i="2" s="1"/>
  <c r="AZ87" i="7"/>
  <c r="AX3" i="11"/>
  <c r="AX6" i="11" s="1"/>
  <c r="AW15" i="11"/>
  <c r="AX160" i="2"/>
  <c r="BE212" i="1"/>
  <c r="BE222" i="1"/>
  <c r="BE219" i="1"/>
  <c r="BE216" i="1"/>
  <c r="BE213" i="1"/>
  <c r="BE223" i="1"/>
  <c r="BE221" i="1"/>
  <c r="BE214" i="1"/>
  <c r="BE220" i="1"/>
  <c r="BE215" i="1"/>
  <c r="BE320" i="1"/>
  <c r="BE217" i="1"/>
  <c r="BE218" i="1"/>
  <c r="BF224" i="1"/>
  <c r="BG152" i="2"/>
  <c r="BG75" i="2" s="1"/>
  <c r="BH31" i="4"/>
  <c r="BA77" i="7"/>
  <c r="BE80" i="4"/>
  <c r="BE160" i="4"/>
  <c r="BG154" i="2"/>
  <c r="BG77" i="2" s="1"/>
  <c r="AS171" i="7"/>
  <c r="AS172" i="7" s="1"/>
  <c r="AS173" i="7" s="1"/>
  <c r="AS174" i="7" s="1"/>
  <c r="AS175" i="7" s="1"/>
  <c r="AS176" i="7" s="1"/>
  <c r="AS177" i="7" s="1"/>
  <c r="AS178" i="7" s="1"/>
  <c r="AS179" i="7" s="1"/>
  <c r="AS180" i="7" s="1"/>
  <c r="AS181" i="7" s="1"/>
  <c r="AS182" i="7" s="1"/>
  <c r="AR15" i="7"/>
  <c r="BH271" i="4"/>
  <c r="AY197" i="11"/>
  <c r="AY198" i="11" s="1"/>
  <c r="AY199" i="11" s="1"/>
  <c r="AY200" i="11" s="1"/>
  <c r="AY201" i="11" s="1"/>
  <c r="AY202" i="11" s="1"/>
  <c r="AY203" i="11" s="1"/>
  <c r="AY204" i="11" s="1"/>
  <c r="AY205" i="11" s="1"/>
  <c r="AY206" i="11" s="1"/>
  <c r="AY207" i="11" s="1"/>
  <c r="AY208" i="11" s="1"/>
  <c r="AX14" i="11"/>
  <c r="AV83" i="2"/>
  <c r="AV86" i="2" s="1"/>
  <c r="BH24" i="4"/>
  <c r="BD162" i="7"/>
  <c r="BF7" i="4"/>
  <c r="BF11" i="4" s="1"/>
  <c r="BF15" i="4"/>
  <c r="BH161" i="11"/>
  <c r="BG158" i="11"/>
  <c r="BG78" i="11" s="1"/>
  <c r="BG151" i="11"/>
  <c r="BG71" i="11" s="1"/>
  <c r="BG157" i="11"/>
  <c r="BG77" i="11" s="1"/>
  <c r="BG150" i="11"/>
  <c r="BG70" i="11" s="1"/>
  <c r="BG154" i="11"/>
  <c r="BG74" i="11" s="1"/>
  <c r="BG155" i="11"/>
  <c r="BG75" i="11" s="1"/>
  <c r="BG152" i="11"/>
  <c r="BG72" i="11" s="1"/>
  <c r="BG156" i="11"/>
  <c r="BG76" i="11" s="1"/>
  <c r="BG153" i="11"/>
  <c r="BG73" i="11" s="1"/>
  <c r="BG149" i="11"/>
  <c r="BG69" i="11" s="1"/>
  <c r="BG159" i="11"/>
  <c r="BG79" i="11" s="1"/>
  <c r="AT15" i="6"/>
  <c r="BG223" i="11"/>
  <c r="BG32" i="11" s="1"/>
  <c r="BG33" i="11" s="1"/>
  <c r="BG4" i="11" s="1"/>
  <c r="BD318" i="1"/>
  <c r="BD310" i="1"/>
  <c r="BD317" i="1"/>
  <c r="BD308" i="1"/>
  <c r="BD311" i="1"/>
  <c r="BD312" i="1"/>
  <c r="BD315" i="1"/>
  <c r="BD313" i="1"/>
  <c r="BD309" i="1"/>
  <c r="BD319" i="1"/>
  <c r="BD314" i="1"/>
  <c r="BD316" i="1"/>
  <c r="BB155" i="2"/>
  <c r="BA13" i="9"/>
  <c r="BA7" i="9" s="1"/>
  <c r="BA11" i="9" s="1"/>
  <c r="BH243" i="4"/>
  <c r="BH223" i="4"/>
  <c r="BD165" i="7"/>
  <c r="BD85" i="7" s="1"/>
  <c r="BF159" i="7"/>
  <c r="BF79" i="7" s="1"/>
  <c r="BB13" i="9"/>
  <c r="BB7" i="9" s="1"/>
  <c r="BB11" i="9" s="1"/>
  <c r="BE164" i="7"/>
  <c r="BB197" i="10"/>
  <c r="BB198" i="10" s="1"/>
  <c r="BB199" i="10" s="1"/>
  <c r="BB200" i="10" s="1"/>
  <c r="BB201" i="10" s="1"/>
  <c r="BB202" i="10" s="1"/>
  <c r="BB203" i="10" s="1"/>
  <c r="BB204" i="10" s="1"/>
  <c r="BB205" i="10" s="1"/>
  <c r="BB206" i="10" s="1"/>
  <c r="BB207" i="10" s="1"/>
  <c r="BB208" i="10" s="1"/>
  <c r="BA14" i="10"/>
  <c r="BF160" i="11"/>
  <c r="BF80" i="11" s="1"/>
  <c r="BF81" i="11" s="1"/>
  <c r="BB161" i="2"/>
  <c r="BH26" i="4"/>
  <c r="AX171" i="2"/>
  <c r="AX168" i="2"/>
  <c r="AX178" i="2"/>
  <c r="AX14" i="2" s="1"/>
  <c r="AY3" i="2" s="1"/>
  <c r="AX175" i="2"/>
  <c r="AX172" i="2"/>
  <c r="AX169" i="2"/>
  <c r="AX176" i="2"/>
  <c r="AX9" i="2" s="1"/>
  <c r="AX8" i="2" s="1"/>
  <c r="AX173" i="2"/>
  <c r="AX177" i="2"/>
  <c r="AX174" i="2"/>
  <c r="AX170" i="2"/>
  <c r="AX38" i="2"/>
  <c r="AY4" i="2"/>
  <c r="AX167" i="2"/>
  <c r="BH288" i="6"/>
  <c r="BH304" i="6"/>
  <c r="BH33" i="6"/>
  <c r="AZ15" i="10"/>
  <c r="BA3" i="10"/>
  <c r="BA6" i="10" s="1"/>
  <c r="BA13" i="10" s="1"/>
  <c r="BA7" i="10" s="1"/>
  <c r="BA11" i="10" s="1"/>
  <c r="AZ157" i="2"/>
  <c r="BF153" i="2"/>
  <c r="BF76" i="2" s="1"/>
  <c r="AX156" i="2"/>
  <c r="BC80" i="7"/>
  <c r="BD160" i="7"/>
  <c r="BH23" i="4"/>
  <c r="AU15" i="6"/>
  <c r="AV3" i="6"/>
  <c r="AV6" i="6" s="1"/>
  <c r="AV13" i="6" s="1"/>
  <c r="AV7" i="6" s="1"/>
  <c r="AV11" i="6" s="1"/>
  <c r="AW37" i="2"/>
  <c r="AW26" i="2"/>
  <c r="AW30" i="2"/>
  <c r="AW27" i="2"/>
  <c r="AW29" i="2"/>
  <c r="AW28" i="2"/>
  <c r="AW35" i="2"/>
  <c r="AW36" i="2"/>
  <c r="AW34" i="2"/>
  <c r="AW33" i="2"/>
  <c r="AW31" i="2"/>
  <c r="AW32" i="2"/>
  <c r="BG255" i="4"/>
  <c r="BG20" i="4"/>
  <c r="BG32" i="4" s="1"/>
  <c r="BG4" i="4" s="1"/>
  <c r="BG6" i="4" s="1"/>
  <c r="BG13" i="4" s="1"/>
  <c r="BA72" i="4"/>
  <c r="BB152" i="4"/>
  <c r="BB72" i="4" s="1"/>
  <c r="AX13" i="2"/>
  <c r="AX7" i="2" s="1"/>
  <c r="AW36" i="7"/>
  <c r="AW37" i="7"/>
  <c r="AW35" i="7"/>
  <c r="AW27" i="7"/>
  <c r="AW31" i="7"/>
  <c r="AW34" i="7"/>
  <c r="AW32" i="7"/>
  <c r="AW30" i="7"/>
  <c r="AW33" i="7"/>
  <c r="AW29" i="7"/>
  <c r="AW28" i="7"/>
  <c r="AW38" i="7"/>
  <c r="BD74" i="2"/>
  <c r="BD154" i="4"/>
  <c r="BD74" i="4" s="1"/>
  <c r="BD157" i="4"/>
  <c r="BD77" i="4" s="1"/>
  <c r="BD149" i="4"/>
  <c r="BD69" i="4" s="1"/>
  <c r="BD155" i="4"/>
  <c r="BD75" i="4" s="1"/>
  <c r="BD153" i="4"/>
  <c r="BD73" i="4" s="1"/>
  <c r="BD156" i="4"/>
  <c r="BD76" i="4" s="1"/>
  <c r="BD158" i="4"/>
  <c r="BD78" i="4" s="1"/>
  <c r="BD148" i="4"/>
  <c r="BD68" i="4" s="1"/>
  <c r="BD150" i="4"/>
  <c r="BD70" i="4" s="1"/>
  <c r="AW213" i="6"/>
  <c r="AW214" i="6" s="1"/>
  <c r="AW215" i="6" s="1"/>
  <c r="AW216" i="6" s="1"/>
  <c r="AW217" i="6" s="1"/>
  <c r="AW218" i="6" s="1"/>
  <c r="AW219" i="6" s="1"/>
  <c r="AW220" i="6" s="1"/>
  <c r="AW221" i="6" s="1"/>
  <c r="AW222" i="6" s="1"/>
  <c r="AW223" i="6" s="1"/>
  <c r="AW224" i="6" s="1"/>
  <c r="AV14" i="6"/>
  <c r="AY4" i="7"/>
  <c r="AX39" i="7"/>
  <c r="BB157" i="7"/>
  <c r="BH27" i="4"/>
  <c r="BB157" i="2" l="1"/>
  <c r="AV15" i="6"/>
  <c r="AW3" i="6"/>
  <c r="AW6" i="6" s="1"/>
  <c r="AX37" i="2"/>
  <c r="AX26" i="2"/>
  <c r="AX30" i="2"/>
  <c r="AX34" i="2"/>
  <c r="AX27" i="2"/>
  <c r="AX31" i="2"/>
  <c r="AX35" i="2"/>
  <c r="AX36" i="2"/>
  <c r="AX33" i="2"/>
  <c r="AX28" i="2"/>
  <c r="AX32" i="2"/>
  <c r="AX29" i="2"/>
  <c r="BH154" i="2"/>
  <c r="BH77" i="2" s="1"/>
  <c r="AY156" i="2"/>
  <c r="AX213" i="6"/>
  <c r="AX214" i="6" s="1"/>
  <c r="AX215" i="6" s="1"/>
  <c r="AX216" i="6" s="1"/>
  <c r="AX217" i="6" s="1"/>
  <c r="AX218" i="6" s="1"/>
  <c r="AX219" i="6" s="1"/>
  <c r="AX220" i="6" s="1"/>
  <c r="AX221" i="6" s="1"/>
  <c r="AX222" i="6" s="1"/>
  <c r="AX223" i="6" s="1"/>
  <c r="AX224" i="6" s="1"/>
  <c r="AW14" i="6"/>
  <c r="AR14" i="8"/>
  <c r="AR184" i="7"/>
  <c r="AS3" i="7"/>
  <c r="AQ13" i="8"/>
  <c r="AQ7" i="8" s="1"/>
  <c r="AQ11" i="8" s="1"/>
  <c r="BE165" i="7"/>
  <c r="BE85" i="7" s="1"/>
  <c r="BE162" i="7"/>
  <c r="BE82" i="7" s="1"/>
  <c r="BF80" i="4"/>
  <c r="BF160" i="4"/>
  <c r="BE84" i="7"/>
  <c r="BF164" i="7"/>
  <c r="BF84" i="7" s="1"/>
  <c r="AY168" i="2"/>
  <c r="AY178" i="2"/>
  <c r="AY14" i="2" s="1"/>
  <c r="AZ3" i="2" s="1"/>
  <c r="AZ6" i="2" s="1"/>
  <c r="AY175" i="2"/>
  <c r="AY172" i="2"/>
  <c r="AY169" i="2"/>
  <c r="AY176" i="2"/>
  <c r="AY9" i="2" s="1"/>
  <c r="AY8" i="2" s="1"/>
  <c r="AY173" i="2"/>
  <c r="AY177" i="2"/>
  <c r="AY174" i="2"/>
  <c r="AY171" i="2"/>
  <c r="AY170" i="2"/>
  <c r="AY38" i="2"/>
  <c r="AZ4" i="2"/>
  <c r="AY167" i="2"/>
  <c r="AT171" i="7"/>
  <c r="AT172" i="7" s="1"/>
  <c r="AT173" i="7" s="1"/>
  <c r="AT174" i="7" s="1"/>
  <c r="AT175" i="7" s="1"/>
  <c r="AT176" i="7" s="1"/>
  <c r="AT177" i="7" s="1"/>
  <c r="AT178" i="7" s="1"/>
  <c r="AT179" i="7" s="1"/>
  <c r="AT180" i="7" s="1"/>
  <c r="AT181" i="7" s="1"/>
  <c r="AT182" i="7" s="1"/>
  <c r="AS15" i="7"/>
  <c r="BB84" i="2"/>
  <c r="BC161" i="2"/>
  <c r="BD161" i="2"/>
  <c r="BD84" i="2" s="1"/>
  <c r="BB3" i="10"/>
  <c r="BB6" i="10" s="1"/>
  <c r="BB13" i="10" s="1"/>
  <c r="BB7" i="10" s="1"/>
  <c r="BB11" i="10" s="1"/>
  <c r="BA15" i="10"/>
  <c r="BB77" i="7"/>
  <c r="BG164" i="7"/>
  <c r="BG84" i="7" s="1"/>
  <c r="AX37" i="7"/>
  <c r="AX27" i="7"/>
  <c r="AX31" i="7"/>
  <c r="AX28" i="7"/>
  <c r="AX32" i="7"/>
  <c r="AX35" i="7"/>
  <c r="AX36" i="7"/>
  <c r="AX33" i="7"/>
  <c r="AX38" i="7"/>
  <c r="AX30" i="7"/>
  <c r="AX34" i="7"/>
  <c r="AX29" i="7"/>
  <c r="AR3" i="8"/>
  <c r="AR6" i="8" s="1"/>
  <c r="AR6" i="7"/>
  <c r="AR14" i="7" s="1"/>
  <c r="AR7" i="7" s="1"/>
  <c r="AR12" i="7" s="1"/>
  <c r="AR168" i="7" s="1"/>
  <c r="BB78" i="2"/>
  <c r="BC155" i="2"/>
  <c r="BG158" i="2"/>
  <c r="BD170" i="9"/>
  <c r="BD171" i="9" s="1"/>
  <c r="BD172" i="9" s="1"/>
  <c r="BD173" i="9" s="1"/>
  <c r="BD174" i="9" s="1"/>
  <c r="BD175" i="9" s="1"/>
  <c r="BD176" i="9" s="1"/>
  <c r="BD177" i="9" s="1"/>
  <c r="BD178" i="9" s="1"/>
  <c r="BD179" i="9" s="1"/>
  <c r="BD180" i="9" s="1"/>
  <c r="BD181" i="9" s="1"/>
  <c r="BC14" i="9"/>
  <c r="BD3" i="9" s="1"/>
  <c r="BD6" i="9" s="1"/>
  <c r="BD81" i="10"/>
  <c r="BE310" i="1"/>
  <c r="BE317" i="1"/>
  <c r="BE313" i="1"/>
  <c r="BE308" i="1"/>
  <c r="BE311" i="1"/>
  <c r="BE316" i="1"/>
  <c r="BE318" i="1"/>
  <c r="BE315" i="1"/>
  <c r="BE312" i="1"/>
  <c r="BE309" i="1"/>
  <c r="BE319" i="1"/>
  <c r="BE314" i="1"/>
  <c r="BF74" i="2"/>
  <c r="BG151" i="2"/>
  <c r="BG159" i="7"/>
  <c r="BG79" i="7" s="1"/>
  <c r="BE154" i="4"/>
  <c r="BE74" i="4" s="1"/>
  <c r="BE157" i="4"/>
  <c r="BE77" i="4" s="1"/>
  <c r="BE149" i="4"/>
  <c r="BE69" i="4" s="1"/>
  <c r="BE155" i="4"/>
  <c r="BE75" i="4" s="1"/>
  <c r="BE153" i="4"/>
  <c r="BE73" i="4" s="1"/>
  <c r="BE156" i="4"/>
  <c r="BE76" i="4" s="1"/>
  <c r="BE158" i="4"/>
  <c r="BE78" i="4" s="1"/>
  <c r="BE148" i="4"/>
  <c r="BE68" i="4" s="1"/>
  <c r="BE150" i="4"/>
  <c r="BE70" i="4" s="1"/>
  <c r="AX83" i="2"/>
  <c r="AZ160" i="2"/>
  <c r="AY160" i="2"/>
  <c r="BG320" i="6"/>
  <c r="BG336" i="6" s="1"/>
  <c r="BG31" i="6"/>
  <c r="BG23" i="6"/>
  <c r="BG24" i="6"/>
  <c r="BG29" i="6"/>
  <c r="BG30" i="6"/>
  <c r="BG28" i="6"/>
  <c r="BG21" i="6"/>
  <c r="BG27" i="6"/>
  <c r="BG25" i="6"/>
  <c r="BG4" i="6"/>
  <c r="BG22" i="6"/>
  <c r="BG32" i="6"/>
  <c r="BG26" i="6"/>
  <c r="BB85" i="7"/>
  <c r="BB76" i="7"/>
  <c r="BB87" i="7" s="1"/>
  <c r="BB166" i="7"/>
  <c r="BB86" i="7" s="1"/>
  <c r="BC197" i="10"/>
  <c r="BC198" i="10" s="1"/>
  <c r="BC199" i="10" s="1"/>
  <c r="BC200" i="10" s="1"/>
  <c r="BC201" i="10" s="1"/>
  <c r="BC202" i="10" s="1"/>
  <c r="BC203" i="10" s="1"/>
  <c r="BC204" i="10" s="1"/>
  <c r="BC205" i="10" s="1"/>
  <c r="BC206" i="10" s="1"/>
  <c r="BC207" i="10" s="1"/>
  <c r="BC208" i="10" s="1"/>
  <c r="BB14" i="10"/>
  <c r="BB71" i="4"/>
  <c r="BB199" i="4" s="1"/>
  <c r="BB200" i="4" s="1"/>
  <c r="BB201" i="4" s="1"/>
  <c r="BB202" i="4" s="1"/>
  <c r="BB203" i="4" s="1"/>
  <c r="BB204" i="4" s="1"/>
  <c r="BB205" i="4" s="1"/>
  <c r="BB206" i="4" s="1"/>
  <c r="BB207" i="4" s="1"/>
  <c r="BC196" i="4" s="1"/>
  <c r="BC197" i="4" s="1"/>
  <c r="BC198" i="4" s="1"/>
  <c r="BB159" i="4"/>
  <c r="BB79" i="4" s="1"/>
  <c r="BD80" i="7"/>
  <c r="BF160" i="7"/>
  <c r="BF80" i="7" s="1"/>
  <c r="BC85" i="7"/>
  <c r="BC156" i="7"/>
  <c r="BD156" i="7" s="1"/>
  <c r="BD160" i="10"/>
  <c r="BD80" i="10" s="1"/>
  <c r="BE155" i="10"/>
  <c r="BE75" i="10" s="1"/>
  <c r="BE158" i="10"/>
  <c r="BE78" i="10" s="1"/>
  <c r="BF161" i="10"/>
  <c r="BE153" i="10"/>
  <c r="BE73" i="10" s="1"/>
  <c r="BE156" i="10"/>
  <c r="BE76" i="10" s="1"/>
  <c r="BE157" i="10"/>
  <c r="BE77" i="10" s="1"/>
  <c r="BE154" i="10"/>
  <c r="BE74" i="10" s="1"/>
  <c r="BE151" i="10"/>
  <c r="BE71" i="10" s="1"/>
  <c r="BE150" i="10"/>
  <c r="BE70" i="10" s="1"/>
  <c r="BE159" i="10"/>
  <c r="BE79" i="10" s="1"/>
  <c r="BE152" i="10"/>
  <c r="BE72" i="10" s="1"/>
  <c r="BE149" i="10"/>
  <c r="BE69" i="10" s="1"/>
  <c r="AY3" i="11"/>
  <c r="AY6" i="11" s="1"/>
  <c r="AZ197" i="11"/>
  <c r="AZ198" i="11" s="1"/>
  <c r="AZ199" i="11" s="1"/>
  <c r="AZ200" i="11" s="1"/>
  <c r="AZ201" i="11" s="1"/>
  <c r="AZ202" i="11" s="1"/>
  <c r="AZ203" i="11" s="1"/>
  <c r="AZ204" i="11" s="1"/>
  <c r="AZ205" i="11" s="1"/>
  <c r="AZ206" i="11" s="1"/>
  <c r="AZ207" i="11" s="1"/>
  <c r="AZ208" i="11" s="1"/>
  <c r="AY14" i="11"/>
  <c r="BC78" i="7"/>
  <c r="BD158" i="7"/>
  <c r="AX11" i="2"/>
  <c r="AX13" i="11"/>
  <c r="AX7" i="11" s="1"/>
  <c r="AX11" i="11" s="1"/>
  <c r="BF165" i="7"/>
  <c r="BF85" i="7" s="1"/>
  <c r="BH164" i="7"/>
  <c r="BH84" i="7" s="1"/>
  <c r="BC152" i="4"/>
  <c r="AZ80" i="2"/>
  <c r="BC157" i="2"/>
  <c r="BD157" i="2" s="1"/>
  <c r="BD80" i="2" s="1"/>
  <c r="BA157" i="2"/>
  <c r="BF219" i="1"/>
  <c r="BF213" i="1"/>
  <c r="BF216" i="1"/>
  <c r="BF214" i="1"/>
  <c r="BF220" i="1"/>
  <c r="BF215" i="1"/>
  <c r="BF221" i="1"/>
  <c r="BF222" i="1"/>
  <c r="BF217" i="1"/>
  <c r="BF320" i="1"/>
  <c r="BF223" i="1"/>
  <c r="BF218" i="1"/>
  <c r="BF212" i="1"/>
  <c r="BG224" i="1"/>
  <c r="BD82" i="7"/>
  <c r="BG162" i="7"/>
  <c r="BG82" i="7" s="1"/>
  <c r="AZ4" i="7"/>
  <c r="AY39" i="7"/>
  <c r="AY6" i="2"/>
  <c r="AY13" i="2" s="1"/>
  <c r="AY7" i="2" s="1"/>
  <c r="BE75" i="2"/>
  <c r="BH152" i="2"/>
  <c r="BH75" i="2" s="1"/>
  <c r="BH255" i="4"/>
  <c r="BH20" i="4"/>
  <c r="BH32" i="4" s="1"/>
  <c r="BH4" i="4" s="1"/>
  <c r="BH6" i="4" s="1"/>
  <c r="BH13" i="4" s="1"/>
  <c r="BH157" i="11"/>
  <c r="BH77" i="11" s="1"/>
  <c r="BH158" i="11"/>
  <c r="BH78" i="11" s="1"/>
  <c r="BH151" i="11"/>
  <c r="BH71" i="11" s="1"/>
  <c r="BH150" i="11"/>
  <c r="BH70" i="11" s="1"/>
  <c r="BH149" i="11"/>
  <c r="BH69" i="11" s="1"/>
  <c r="BH154" i="11"/>
  <c r="BH74" i="11" s="1"/>
  <c r="BH155" i="11"/>
  <c r="BH75" i="11" s="1"/>
  <c r="BH152" i="11"/>
  <c r="BH72" i="11" s="1"/>
  <c r="BH156" i="11"/>
  <c r="BH76" i="11" s="1"/>
  <c r="BH153" i="11"/>
  <c r="BH73" i="11" s="1"/>
  <c r="BH159" i="11"/>
  <c r="BH79" i="11" s="1"/>
  <c r="BG7" i="4"/>
  <c r="BG11" i="4" s="1"/>
  <c r="BG15" i="4"/>
  <c r="BG160" i="11"/>
  <c r="BG80" i="11" s="1"/>
  <c r="BG81" i="11" s="1"/>
  <c r="BG153" i="2"/>
  <c r="BA87" i="7"/>
  <c r="BE160" i="7"/>
  <c r="BE80" i="7" s="1"/>
  <c r="BH33" i="11"/>
  <c r="BH4" i="11" s="1"/>
  <c r="BH159" i="2"/>
  <c r="BH82" i="2" s="1"/>
  <c r="BH151" i="2"/>
  <c r="BH320" i="6"/>
  <c r="BH336" i="6" s="1"/>
  <c r="BH23" i="6"/>
  <c r="BH26" i="6"/>
  <c r="BH29" i="6"/>
  <c r="BH32" i="6"/>
  <c r="BH24" i="6"/>
  <c r="BH30" i="6"/>
  <c r="BH28" i="6"/>
  <c r="BH31" i="6"/>
  <c r="BH21" i="6"/>
  <c r="BH27" i="6"/>
  <c r="BH22" i="6"/>
  <c r="BH4" i="6"/>
  <c r="BH25" i="6"/>
  <c r="BH223" i="11"/>
  <c r="BH32" i="11" s="1"/>
  <c r="AX79" i="2"/>
  <c r="AX162" i="2"/>
  <c r="AX85" i="2" s="1"/>
  <c r="BG163" i="7"/>
  <c r="BG83" i="7" s="1"/>
  <c r="BF162" i="7"/>
  <c r="BF82" i="7" s="1"/>
  <c r="BE161" i="2"/>
  <c r="BE84" i="2" s="1"/>
  <c r="BC151" i="4"/>
  <c r="BC157" i="7"/>
  <c r="BD76" i="7" l="1"/>
  <c r="AY79" i="2"/>
  <c r="AY162" i="2"/>
  <c r="AY85" i="2" s="1"/>
  <c r="BG222" i="1"/>
  <c r="BG216" i="1"/>
  <c r="BG223" i="1"/>
  <c r="BG219" i="1"/>
  <c r="BG214" i="1"/>
  <c r="BG220" i="1"/>
  <c r="BG215" i="1"/>
  <c r="BG221" i="1"/>
  <c r="BG213" i="1"/>
  <c r="BG320" i="1"/>
  <c r="BG218" i="1"/>
  <c r="BG217" i="1"/>
  <c r="BG212" i="1"/>
  <c r="BH224" i="1"/>
  <c r="BF318" i="1"/>
  <c r="BF317" i="1"/>
  <c r="BF313" i="1"/>
  <c r="BF308" i="1"/>
  <c r="BF311" i="1"/>
  <c r="BF316" i="1"/>
  <c r="BF314" i="1"/>
  <c r="BF310" i="1"/>
  <c r="BF315" i="1"/>
  <c r="BF309" i="1"/>
  <c r="BF319" i="1"/>
  <c r="BF312" i="1"/>
  <c r="BH74" i="2"/>
  <c r="BH160" i="11"/>
  <c r="BH80" i="11" s="1"/>
  <c r="AY15" i="11"/>
  <c r="AZ3" i="11"/>
  <c r="AZ6" i="11" s="1"/>
  <c r="AZ13" i="11" s="1"/>
  <c r="AZ7" i="11" s="1"/>
  <c r="AZ11" i="11" s="1"/>
  <c r="BG160" i="7"/>
  <c r="BG74" i="2"/>
  <c r="BC78" i="2"/>
  <c r="BD155" i="2"/>
  <c r="BA197" i="11"/>
  <c r="BA198" i="11" s="1"/>
  <c r="BA199" i="11" s="1"/>
  <c r="BA200" i="11" s="1"/>
  <c r="BA201" i="11" s="1"/>
  <c r="BA202" i="11" s="1"/>
  <c r="BA203" i="11" s="1"/>
  <c r="BA204" i="11" s="1"/>
  <c r="BA205" i="11" s="1"/>
  <c r="BA206" i="11" s="1"/>
  <c r="BA207" i="11" s="1"/>
  <c r="BA208" i="11" s="1"/>
  <c r="AZ14" i="11"/>
  <c r="BF154" i="4"/>
  <c r="BF74" i="4" s="1"/>
  <c r="BF157" i="4"/>
  <c r="BF77" i="4" s="1"/>
  <c r="BF149" i="4"/>
  <c r="BF69" i="4" s="1"/>
  <c r="BF155" i="4"/>
  <c r="BF75" i="4" s="1"/>
  <c r="BF158" i="4"/>
  <c r="BF78" i="4" s="1"/>
  <c r="BF156" i="4"/>
  <c r="BF76" i="4" s="1"/>
  <c r="BF148" i="4"/>
  <c r="BF68" i="4" s="1"/>
  <c r="BF153" i="4"/>
  <c r="BF73" i="4" s="1"/>
  <c r="BF150" i="4"/>
  <c r="BF70" i="4" s="1"/>
  <c r="BG81" i="2"/>
  <c r="BH158" i="2"/>
  <c r="BH81" i="2" s="1"/>
  <c r="BD78" i="7"/>
  <c r="BE158" i="7"/>
  <c r="AY13" i="11"/>
  <c r="AY7" i="11" s="1"/>
  <c r="AY11" i="11" s="1"/>
  <c r="BC13" i="9"/>
  <c r="BC7" i="9" s="1"/>
  <c r="BC11" i="9" s="1"/>
  <c r="BC84" i="2"/>
  <c r="BC72" i="4"/>
  <c r="BD152" i="4"/>
  <c r="BD72" i="4" s="1"/>
  <c r="BF158" i="10"/>
  <c r="BF78" i="10" s="1"/>
  <c r="BG161" i="10"/>
  <c r="BF150" i="10"/>
  <c r="BF70" i="10" s="1"/>
  <c r="BF159" i="10"/>
  <c r="BF79" i="10" s="1"/>
  <c r="BF157" i="10"/>
  <c r="BF77" i="10" s="1"/>
  <c r="BF154" i="10"/>
  <c r="BF74" i="10" s="1"/>
  <c r="BF153" i="10"/>
  <c r="BF73" i="10" s="1"/>
  <c r="BF155" i="10"/>
  <c r="BF75" i="10" s="1"/>
  <c r="BF151" i="10"/>
  <c r="BF71" i="10" s="1"/>
  <c r="BF152" i="10"/>
  <c r="BF72" i="10" s="1"/>
  <c r="BF149" i="10"/>
  <c r="BF69" i="10" s="1"/>
  <c r="BF156" i="10"/>
  <c r="BF76" i="10" s="1"/>
  <c r="AX15" i="11"/>
  <c r="AX86" i="2"/>
  <c r="BE160" i="10"/>
  <c r="BE80" i="10" s="1"/>
  <c r="AR13" i="8"/>
  <c r="AR7" i="8" s="1"/>
  <c r="AR11" i="8" s="1"/>
  <c r="AY37" i="7"/>
  <c r="AY27" i="7"/>
  <c r="AY31" i="7"/>
  <c r="AY34" i="7"/>
  <c r="AY35" i="7"/>
  <c r="AY36" i="7"/>
  <c r="AY38" i="7"/>
  <c r="AY33" i="7"/>
  <c r="AY29" i="7"/>
  <c r="AY28" i="7"/>
  <c r="AY32" i="7"/>
  <c r="AY30" i="7"/>
  <c r="BD13" i="9"/>
  <c r="BD7" i="9" s="1"/>
  <c r="BD11" i="9" s="1"/>
  <c r="BC77" i="7"/>
  <c r="BD157" i="7"/>
  <c r="BD77" i="7" s="1"/>
  <c r="BH7" i="4"/>
  <c r="BH11" i="4" s="1"/>
  <c r="BH15" i="4"/>
  <c r="BE81" i="10"/>
  <c r="BC3" i="10"/>
  <c r="BC6" i="10" s="1"/>
  <c r="BB15" i="10"/>
  <c r="AY83" i="2"/>
  <c r="BA160" i="2"/>
  <c r="BH159" i="7"/>
  <c r="BH79" i="7" s="1"/>
  <c r="AS14" i="8"/>
  <c r="AT3" i="7"/>
  <c r="AS184" i="7"/>
  <c r="AW13" i="6"/>
  <c r="AW7" i="6" s="1"/>
  <c r="AW11" i="6" s="1"/>
  <c r="BA4" i="7"/>
  <c r="AZ39" i="7"/>
  <c r="BD14" i="9"/>
  <c r="BE3" i="9" s="1"/>
  <c r="BE6" i="9" s="1"/>
  <c r="BE170" i="9"/>
  <c r="BE171" i="9" s="1"/>
  <c r="BE172" i="9" s="1"/>
  <c r="BE173" i="9" s="1"/>
  <c r="BE174" i="9" s="1"/>
  <c r="BE175" i="9" s="1"/>
  <c r="BE176" i="9" s="1"/>
  <c r="BE177" i="9" s="1"/>
  <c r="BE178" i="9" s="1"/>
  <c r="BE179" i="9" s="1"/>
  <c r="BE180" i="9" s="1"/>
  <c r="BE181" i="9" s="1"/>
  <c r="BH81" i="11"/>
  <c r="BF161" i="2"/>
  <c r="BF84" i="2" s="1"/>
  <c r="BD197" i="10"/>
  <c r="BD198" i="10" s="1"/>
  <c r="BD199" i="10" s="1"/>
  <c r="BD200" i="10" s="1"/>
  <c r="BD201" i="10" s="1"/>
  <c r="BD202" i="10" s="1"/>
  <c r="BD203" i="10" s="1"/>
  <c r="BD204" i="10" s="1"/>
  <c r="BD205" i="10" s="1"/>
  <c r="BD206" i="10" s="1"/>
  <c r="BD207" i="10" s="1"/>
  <c r="BD208" i="10" s="1"/>
  <c r="BC14" i="10"/>
  <c r="AZ83" i="2"/>
  <c r="AU171" i="7"/>
  <c r="AU172" i="7" s="1"/>
  <c r="AU173" i="7" s="1"/>
  <c r="AU174" i="7" s="1"/>
  <c r="AU175" i="7" s="1"/>
  <c r="AU176" i="7" s="1"/>
  <c r="AU177" i="7" s="1"/>
  <c r="AU178" i="7" s="1"/>
  <c r="AU179" i="7" s="1"/>
  <c r="AU180" i="7" s="1"/>
  <c r="AU181" i="7" s="1"/>
  <c r="AU182" i="7" s="1"/>
  <c r="AT15" i="7"/>
  <c r="BC71" i="4"/>
  <c r="BC199" i="4" s="1"/>
  <c r="BC200" i="4" s="1"/>
  <c r="BC201" i="4" s="1"/>
  <c r="BC202" i="4" s="1"/>
  <c r="BC203" i="4" s="1"/>
  <c r="BC204" i="4" s="1"/>
  <c r="BC205" i="4" s="1"/>
  <c r="BC206" i="4" s="1"/>
  <c r="BC207" i="4" s="1"/>
  <c r="BD196" i="4" s="1"/>
  <c r="BD197" i="4" s="1"/>
  <c r="BD198" i="4" s="1"/>
  <c r="BD151" i="4"/>
  <c r="BC159" i="4"/>
  <c r="BC79" i="4" s="1"/>
  <c r="BH163" i="7"/>
  <c r="BH83" i="7" s="1"/>
  <c r="BG76" i="2"/>
  <c r="BH153" i="2"/>
  <c r="BH76" i="2" s="1"/>
  <c r="AZ156" i="2"/>
  <c r="BE152" i="4"/>
  <c r="BE72" i="4" s="1"/>
  <c r="AZ175" i="2"/>
  <c r="AZ172" i="2"/>
  <c r="AZ169" i="2"/>
  <c r="AZ178" i="2"/>
  <c r="AZ14" i="2" s="1"/>
  <c r="BA3" i="2" s="1"/>
  <c r="BA6" i="2" s="1"/>
  <c r="AZ177" i="2"/>
  <c r="AZ174" i="2"/>
  <c r="AZ171" i="2"/>
  <c r="AZ170" i="2"/>
  <c r="AZ38" i="2"/>
  <c r="AZ168" i="2"/>
  <c r="BA4" i="2"/>
  <c r="AZ176" i="2"/>
  <c r="AZ9" i="2" s="1"/>
  <c r="AZ8" i="2" s="1"/>
  <c r="AZ173" i="2"/>
  <c r="AZ167" i="2"/>
  <c r="AS3" i="8"/>
  <c r="AS6" i="8" s="1"/>
  <c r="AS6" i="7"/>
  <c r="AS14" i="7" s="1"/>
  <c r="AS7" i="7" s="1"/>
  <c r="AS12" i="7" s="1"/>
  <c r="BC76" i="7"/>
  <c r="BC166" i="7"/>
  <c r="BC86" i="7" s="1"/>
  <c r="BE156" i="7"/>
  <c r="BE155" i="2"/>
  <c r="BA80" i="2"/>
  <c r="AY30" i="2"/>
  <c r="AY34" i="2"/>
  <c r="AY31" i="2"/>
  <c r="AY27" i="2"/>
  <c r="AY35" i="2"/>
  <c r="AY36" i="2"/>
  <c r="AY26" i="2"/>
  <c r="AY37" i="2"/>
  <c r="AY33" i="2"/>
  <c r="AY28" i="2"/>
  <c r="AY32" i="2"/>
  <c r="AY29" i="2"/>
  <c r="AX3" i="6"/>
  <c r="AX6" i="6" s="1"/>
  <c r="AX13" i="6" s="1"/>
  <c r="AX7" i="6" s="1"/>
  <c r="AX11" i="6" s="1"/>
  <c r="BH162" i="7"/>
  <c r="BH82" i="7" s="1"/>
  <c r="AY11" i="2"/>
  <c r="BC80" i="2"/>
  <c r="BB80" i="2"/>
  <c r="BG80" i="4"/>
  <c r="BG160" i="4"/>
  <c r="BE157" i="7"/>
  <c r="BE77" i="7" s="1"/>
  <c r="BG165" i="7"/>
  <c r="BG85" i="7" s="1"/>
  <c r="BE157" i="2"/>
  <c r="BE80" i="2" s="1"/>
  <c r="AY213" i="6"/>
  <c r="AY214" i="6" s="1"/>
  <c r="AY215" i="6" s="1"/>
  <c r="AY216" i="6" s="1"/>
  <c r="AY217" i="6" s="1"/>
  <c r="AY218" i="6" s="1"/>
  <c r="AY219" i="6" s="1"/>
  <c r="AY220" i="6" s="1"/>
  <c r="AY221" i="6" s="1"/>
  <c r="AY222" i="6" s="1"/>
  <c r="AY223" i="6" s="1"/>
  <c r="AY224" i="6" s="1"/>
  <c r="AX14" i="6"/>
  <c r="BH222" i="1" l="1"/>
  <c r="BH219" i="1"/>
  <c r="BH213" i="1"/>
  <c r="BH223" i="1"/>
  <c r="BH220" i="1"/>
  <c r="BH216" i="1"/>
  <c r="BH214" i="1"/>
  <c r="BH320" i="1"/>
  <c r="BH215" i="1"/>
  <c r="BH221" i="1"/>
  <c r="BH212" i="1"/>
  <c r="BH217" i="1"/>
  <c r="BH218" i="1"/>
  <c r="BG158" i="10"/>
  <c r="BG78" i="10" s="1"/>
  <c r="BH161" i="10"/>
  <c r="BG150" i="10"/>
  <c r="BG70" i="10" s="1"/>
  <c r="BG156" i="10"/>
  <c r="BG76" i="10" s="1"/>
  <c r="BG154" i="10"/>
  <c r="BG74" i="10" s="1"/>
  <c r="BG153" i="10"/>
  <c r="BG73" i="10" s="1"/>
  <c r="BG155" i="10"/>
  <c r="BG75" i="10" s="1"/>
  <c r="BG151" i="10"/>
  <c r="BG71" i="10" s="1"/>
  <c r="BG152" i="10"/>
  <c r="BG72" i="10" s="1"/>
  <c r="BG159" i="10"/>
  <c r="BG79" i="10" s="1"/>
  <c r="BG149" i="10"/>
  <c r="BG69" i="10" s="1"/>
  <c r="BG157" i="10"/>
  <c r="BG77" i="10" s="1"/>
  <c r="BE76" i="7"/>
  <c r="BE87" i="7" s="1"/>
  <c r="BE166" i="7"/>
  <c r="BE86" i="7" s="1"/>
  <c r="BF152" i="4"/>
  <c r="BF72" i="4" s="1"/>
  <c r="AZ33" i="7"/>
  <c r="AZ27" i="7"/>
  <c r="AZ37" i="7"/>
  <c r="AZ31" i="7"/>
  <c r="AZ34" i="7"/>
  <c r="AZ28" i="7"/>
  <c r="AZ32" i="7"/>
  <c r="AZ35" i="7"/>
  <c r="AZ36" i="7"/>
  <c r="AZ38" i="7"/>
  <c r="AZ29" i="7"/>
  <c r="AZ30" i="7"/>
  <c r="BG313" i="1"/>
  <c r="BG308" i="1"/>
  <c r="BG311" i="1"/>
  <c r="BG316" i="1"/>
  <c r="BG314" i="1"/>
  <c r="BG318" i="1"/>
  <c r="BG310" i="1"/>
  <c r="BG315" i="1"/>
  <c r="BG309" i="1"/>
  <c r="BG317" i="1"/>
  <c r="BG312" i="1"/>
  <c r="BG319" i="1"/>
  <c r="BF157" i="2"/>
  <c r="BF80" i="2" s="1"/>
  <c r="AZ79" i="2"/>
  <c r="AZ162" i="2"/>
  <c r="AZ85" i="2" s="1"/>
  <c r="AT3" i="8"/>
  <c r="AT6" i="8" s="1"/>
  <c r="AT13" i="8" s="1"/>
  <c r="AT7" i="8" s="1"/>
  <c r="AT11" i="8" s="1"/>
  <c r="AT6" i="7"/>
  <c r="AT14" i="7" s="1"/>
  <c r="AT7" i="7" s="1"/>
  <c r="AT12" i="7" s="1"/>
  <c r="BA83" i="2"/>
  <c r="BB160" i="2"/>
  <c r="AS13" i="8"/>
  <c r="AS7" i="8" s="1"/>
  <c r="AS11" i="8" s="1"/>
  <c r="BC87" i="7"/>
  <c r="BG161" i="2"/>
  <c r="BG84" i="2" s="1"/>
  <c r="BH161" i="2"/>
  <c r="BH84" i="2" s="1"/>
  <c r="BB4" i="7"/>
  <c r="BA39" i="7"/>
  <c r="BE78" i="2"/>
  <c r="AY86" i="2"/>
  <c r="BH165" i="7"/>
  <c r="BH85" i="7" s="1"/>
  <c r="AW15" i="6"/>
  <c r="BA3" i="11"/>
  <c r="BA6" i="11" s="1"/>
  <c r="BA13" i="11" s="1"/>
  <c r="BA7" i="11" s="1"/>
  <c r="BA11" i="11" s="1"/>
  <c r="AZ15" i="11"/>
  <c r="BC13" i="10"/>
  <c r="BC7" i="10" s="1"/>
  <c r="BC11" i="10" s="1"/>
  <c r="AV171" i="7"/>
  <c r="AV172" i="7" s="1"/>
  <c r="AV173" i="7" s="1"/>
  <c r="AV174" i="7" s="1"/>
  <c r="AV175" i="7" s="1"/>
  <c r="AV176" i="7" s="1"/>
  <c r="AV177" i="7" s="1"/>
  <c r="AV178" i="7" s="1"/>
  <c r="AV179" i="7" s="1"/>
  <c r="AV180" i="7" s="1"/>
  <c r="AV181" i="7" s="1"/>
  <c r="AV182" i="7" s="1"/>
  <c r="AU15" i="7"/>
  <c r="BB197" i="11"/>
  <c r="BB198" i="11" s="1"/>
  <c r="BB199" i="11" s="1"/>
  <c r="BB200" i="11" s="1"/>
  <c r="BB201" i="11" s="1"/>
  <c r="BB202" i="11" s="1"/>
  <c r="BB203" i="11" s="1"/>
  <c r="BB204" i="11" s="1"/>
  <c r="BB205" i="11" s="1"/>
  <c r="BB206" i="11" s="1"/>
  <c r="BB207" i="11" s="1"/>
  <c r="BB208" i="11" s="1"/>
  <c r="BA14" i="11"/>
  <c r="BD71" i="4"/>
  <c r="BD199" i="4" s="1"/>
  <c r="BD200" i="4" s="1"/>
  <c r="BD201" i="4" s="1"/>
  <c r="BD202" i="4" s="1"/>
  <c r="BD203" i="4" s="1"/>
  <c r="BD204" i="4" s="1"/>
  <c r="BD205" i="4" s="1"/>
  <c r="BD206" i="4" s="1"/>
  <c r="BD207" i="4" s="1"/>
  <c r="BE196" i="4" s="1"/>
  <c r="BE197" i="4" s="1"/>
  <c r="BE198" i="4" s="1"/>
  <c r="BE151" i="4"/>
  <c r="BD159" i="4"/>
  <c r="BD79" i="4" s="1"/>
  <c r="AT14" i="8"/>
  <c r="AU3" i="7"/>
  <c r="AT184" i="7"/>
  <c r="BA178" i="2"/>
  <c r="BA14" i="2" s="1"/>
  <c r="BB3" i="2" s="1"/>
  <c r="BA175" i="2"/>
  <c r="BA172" i="2"/>
  <c r="BA169" i="2"/>
  <c r="BA176" i="2"/>
  <c r="BA9" i="2" s="1"/>
  <c r="BA8" i="2" s="1"/>
  <c r="BA177" i="2"/>
  <c r="BA174" i="2"/>
  <c r="BA171" i="2"/>
  <c r="BA170" i="2"/>
  <c r="BA38" i="2"/>
  <c r="BB4" i="2"/>
  <c r="BA168" i="2"/>
  <c r="BA167" i="2"/>
  <c r="BA173" i="2"/>
  <c r="BA156" i="2"/>
  <c r="AZ30" i="2"/>
  <c r="AZ34" i="2"/>
  <c r="AZ27" i="2"/>
  <c r="AZ31" i="2"/>
  <c r="AZ35" i="2"/>
  <c r="AZ36" i="2"/>
  <c r="AZ26" i="2"/>
  <c r="AZ37" i="2"/>
  <c r="AZ33" i="2"/>
  <c r="AZ28" i="2"/>
  <c r="AZ32" i="2"/>
  <c r="AZ29" i="2"/>
  <c r="BD78" i="2"/>
  <c r="BF155" i="2"/>
  <c r="BD166" i="7"/>
  <c r="BD86" i="7" s="1"/>
  <c r="BD87" i="7" s="1"/>
  <c r="BE14" i="9"/>
  <c r="BF3" i="9" s="1"/>
  <c r="BF6" i="9" s="1"/>
  <c r="BF170" i="9"/>
  <c r="BF171" i="9" s="1"/>
  <c r="BF172" i="9" s="1"/>
  <c r="BF173" i="9" s="1"/>
  <c r="BF174" i="9" s="1"/>
  <c r="BF175" i="9" s="1"/>
  <c r="BF176" i="9" s="1"/>
  <c r="BF177" i="9" s="1"/>
  <c r="BF178" i="9" s="1"/>
  <c r="BF179" i="9" s="1"/>
  <c r="BF180" i="9" s="1"/>
  <c r="BF181" i="9" s="1"/>
  <c r="BF151" i="4"/>
  <c r="BF71" i="4" s="1"/>
  <c r="BG157" i="7"/>
  <c r="BG77" i="7" s="1"/>
  <c r="BG157" i="4"/>
  <c r="BG77" i="4" s="1"/>
  <c r="BG149" i="4"/>
  <c r="BG69" i="4" s="1"/>
  <c r="BG155" i="4"/>
  <c r="BG75" i="4" s="1"/>
  <c r="BG158" i="4"/>
  <c r="BG78" i="4" s="1"/>
  <c r="BG156" i="4"/>
  <c r="BG76" i="4" s="1"/>
  <c r="BG148" i="4"/>
  <c r="BG68" i="4" s="1"/>
  <c r="BG154" i="4"/>
  <c r="BG74" i="4" s="1"/>
  <c r="BG153" i="4"/>
  <c r="BG73" i="4" s="1"/>
  <c r="BG150" i="4"/>
  <c r="BG70" i="4" s="1"/>
  <c r="BG80" i="7"/>
  <c r="BH160" i="7"/>
  <c r="BH80" i="7" s="1"/>
  <c r="BG157" i="2"/>
  <c r="BG80" i="2" s="1"/>
  <c r="BF156" i="7"/>
  <c r="AX15" i="6"/>
  <c r="AY3" i="6"/>
  <c r="AY6" i="6" s="1"/>
  <c r="AY13" i="6" s="1"/>
  <c r="AY7" i="6" s="1"/>
  <c r="AY11" i="6" s="1"/>
  <c r="BD3" i="10"/>
  <c r="BD6" i="10" s="1"/>
  <c r="BD13" i="10" s="1"/>
  <c r="BD7" i="10" s="1"/>
  <c r="BD11" i="10" s="1"/>
  <c r="BH80" i="4"/>
  <c r="BH160" i="4"/>
  <c r="AZ13" i="2"/>
  <c r="AZ7" i="2" s="1"/>
  <c r="AZ11" i="2" s="1"/>
  <c r="AZ213" i="6"/>
  <c r="AZ214" i="6" s="1"/>
  <c r="AZ215" i="6" s="1"/>
  <c r="AZ216" i="6" s="1"/>
  <c r="AZ217" i="6" s="1"/>
  <c r="AZ218" i="6" s="1"/>
  <c r="AZ219" i="6" s="1"/>
  <c r="AZ220" i="6" s="1"/>
  <c r="AZ221" i="6" s="1"/>
  <c r="AZ222" i="6" s="1"/>
  <c r="AZ223" i="6" s="1"/>
  <c r="AZ224" i="6" s="1"/>
  <c r="AY14" i="6"/>
  <c r="BE197" i="10"/>
  <c r="BE198" i="10" s="1"/>
  <c r="BE199" i="10" s="1"/>
  <c r="BE200" i="10" s="1"/>
  <c r="BE201" i="10" s="1"/>
  <c r="BE202" i="10" s="1"/>
  <c r="BE203" i="10" s="1"/>
  <c r="BE204" i="10" s="1"/>
  <c r="BE205" i="10" s="1"/>
  <c r="BE206" i="10" s="1"/>
  <c r="BE207" i="10" s="1"/>
  <c r="BE208" i="10" s="1"/>
  <c r="BD14" i="10"/>
  <c r="BF160" i="10"/>
  <c r="BF80" i="10" s="1"/>
  <c r="BF81" i="10" s="1"/>
  <c r="BE78" i="7"/>
  <c r="BF158" i="7"/>
  <c r="BF157" i="7"/>
  <c r="BF77" i="7" l="1"/>
  <c r="BH157" i="7"/>
  <c r="BH77" i="7" s="1"/>
  <c r="BE13" i="9"/>
  <c r="BE7" i="9" s="1"/>
  <c r="BE11" i="9" s="1"/>
  <c r="BA13" i="2"/>
  <c r="BA7" i="2" s="1"/>
  <c r="BA11" i="2" s="1"/>
  <c r="BF78" i="7"/>
  <c r="BG158" i="7"/>
  <c r="BG151" i="4"/>
  <c r="BG71" i="4" s="1"/>
  <c r="BH318" i="1"/>
  <c r="BH319" i="1"/>
  <c r="BH311" i="1"/>
  <c r="BH316" i="1"/>
  <c r="BH314" i="1"/>
  <c r="BH310" i="1"/>
  <c r="BH308" i="1"/>
  <c r="BH315" i="1"/>
  <c r="BH313" i="1"/>
  <c r="BH317" i="1"/>
  <c r="BH309" i="1"/>
  <c r="BH312" i="1"/>
  <c r="BF13" i="9"/>
  <c r="BF7" i="9" s="1"/>
  <c r="BF11" i="9" s="1"/>
  <c r="AZ86" i="2"/>
  <c r="BA34" i="2"/>
  <c r="BA27" i="2"/>
  <c r="BA35" i="2"/>
  <c r="BA36" i="2"/>
  <c r="BA26" i="2"/>
  <c r="BA37" i="2"/>
  <c r="BA33" i="2"/>
  <c r="BA30" i="2"/>
  <c r="BA28" i="2"/>
  <c r="BA31" i="2"/>
  <c r="BA32" i="2"/>
  <c r="BA29" i="2"/>
  <c r="AY15" i="6"/>
  <c r="AZ3" i="6"/>
  <c r="AZ6" i="6" s="1"/>
  <c r="AZ13" i="6" s="1"/>
  <c r="AZ7" i="6" s="1"/>
  <c r="AZ11" i="6" s="1"/>
  <c r="BB39" i="7"/>
  <c r="BC4" i="7"/>
  <c r="BG160" i="10"/>
  <c r="BG80" i="10" s="1"/>
  <c r="BG81" i="10"/>
  <c r="BG159" i="4"/>
  <c r="BG79" i="4" s="1"/>
  <c r="BF159" i="4"/>
  <c r="BF79" i="4" s="1"/>
  <c r="BG152" i="4"/>
  <c r="BG72" i="4" s="1"/>
  <c r="BH157" i="4"/>
  <c r="BH77" i="4" s="1"/>
  <c r="BH149" i="4"/>
  <c r="BH69" i="4" s="1"/>
  <c r="BH152" i="4"/>
  <c r="BH72" i="4" s="1"/>
  <c r="BH155" i="4"/>
  <c r="BH75" i="4" s="1"/>
  <c r="BH158" i="4"/>
  <c r="BH78" i="4" s="1"/>
  <c r="BH150" i="4"/>
  <c r="BH70" i="4" s="1"/>
  <c r="BH151" i="4"/>
  <c r="BH71" i="4" s="1"/>
  <c r="BH154" i="4"/>
  <c r="BH74" i="4" s="1"/>
  <c r="BH148" i="4"/>
  <c r="BH68" i="4" s="1"/>
  <c r="BH156" i="4"/>
  <c r="BH76" i="4" s="1"/>
  <c r="BH153" i="4"/>
  <c r="BH73" i="4" s="1"/>
  <c r="BB83" i="2"/>
  <c r="BC160" i="2"/>
  <c r="BD160" i="2"/>
  <c r="BD83" i="2" s="1"/>
  <c r="AU184" i="7"/>
  <c r="AV3" i="7"/>
  <c r="AU14" i="8"/>
  <c r="BH150" i="10"/>
  <c r="BH70" i="10" s="1"/>
  <c r="BH153" i="10"/>
  <c r="BH73" i="10" s="1"/>
  <c r="BH154" i="10"/>
  <c r="BH74" i="10" s="1"/>
  <c r="BH155" i="10"/>
  <c r="BH75" i="10" s="1"/>
  <c r="BH151" i="10"/>
  <c r="BH71" i="10" s="1"/>
  <c r="BH158" i="10"/>
  <c r="BH78" i="10" s="1"/>
  <c r="BH152" i="10"/>
  <c r="BH72" i="10" s="1"/>
  <c r="BH159" i="10"/>
  <c r="BH79" i="10" s="1"/>
  <c r="BH149" i="10"/>
  <c r="BH69" i="10" s="1"/>
  <c r="BH157" i="10"/>
  <c r="BH77" i="10" s="1"/>
  <c r="BH156" i="10"/>
  <c r="BH76" i="10" s="1"/>
  <c r="BF78" i="2"/>
  <c r="BH155" i="2"/>
  <c r="BA33" i="7"/>
  <c r="BA34" i="7"/>
  <c r="BA37" i="7"/>
  <c r="BA31" i="7"/>
  <c r="BA28" i="7"/>
  <c r="BA36" i="7"/>
  <c r="BA29" i="7"/>
  <c r="BA35" i="7"/>
  <c r="BA38" i="7"/>
  <c r="BA27" i="7"/>
  <c r="BA32" i="7"/>
  <c r="BA30" i="7"/>
  <c r="BD15" i="10"/>
  <c r="BE3" i="10"/>
  <c r="BE6" i="10" s="1"/>
  <c r="BB6" i="2"/>
  <c r="BA213" i="6"/>
  <c r="BA214" i="6" s="1"/>
  <c r="BA215" i="6" s="1"/>
  <c r="BA216" i="6" s="1"/>
  <c r="BA217" i="6" s="1"/>
  <c r="BA218" i="6" s="1"/>
  <c r="BA219" i="6" s="1"/>
  <c r="BA220" i="6" s="1"/>
  <c r="BA221" i="6" s="1"/>
  <c r="BA222" i="6" s="1"/>
  <c r="BA223" i="6" s="1"/>
  <c r="BA224" i="6" s="1"/>
  <c r="AZ14" i="6"/>
  <c r="BE71" i="4"/>
  <c r="BE199" i="4" s="1"/>
  <c r="BE200" i="4" s="1"/>
  <c r="BE201" i="4" s="1"/>
  <c r="BE202" i="4" s="1"/>
  <c r="BE203" i="4" s="1"/>
  <c r="BE204" i="4" s="1"/>
  <c r="BE205" i="4" s="1"/>
  <c r="BE206" i="4" s="1"/>
  <c r="BE207" i="4" s="1"/>
  <c r="BF196" i="4" s="1"/>
  <c r="BF197" i="4" s="1"/>
  <c r="BF198" i="4" s="1"/>
  <c r="BF199" i="4" s="1"/>
  <c r="BF200" i="4" s="1"/>
  <c r="BF201" i="4" s="1"/>
  <c r="BF202" i="4" s="1"/>
  <c r="BF203" i="4" s="1"/>
  <c r="BF204" i="4" s="1"/>
  <c r="BF205" i="4" s="1"/>
  <c r="BF206" i="4" s="1"/>
  <c r="BF207" i="4" s="1"/>
  <c r="BG196" i="4" s="1"/>
  <c r="BG197" i="4" s="1"/>
  <c r="BG198" i="4" s="1"/>
  <c r="BG199" i="4" s="1"/>
  <c r="BG200" i="4" s="1"/>
  <c r="BG201" i="4" s="1"/>
  <c r="BG202" i="4" s="1"/>
  <c r="BG203" i="4" s="1"/>
  <c r="BG204" i="4" s="1"/>
  <c r="BG205" i="4" s="1"/>
  <c r="BG206" i="4" s="1"/>
  <c r="BG207" i="4" s="1"/>
  <c r="BH196" i="4" s="1"/>
  <c r="BH197" i="4" s="1"/>
  <c r="BH198" i="4" s="1"/>
  <c r="BH199" i="4" s="1"/>
  <c r="BH200" i="4" s="1"/>
  <c r="BH201" i="4" s="1"/>
  <c r="BH202" i="4" s="1"/>
  <c r="BH203" i="4" s="1"/>
  <c r="BH204" i="4" s="1"/>
  <c r="BH205" i="4" s="1"/>
  <c r="BH206" i="4" s="1"/>
  <c r="BE159" i="4"/>
  <c r="BE79" i="4" s="1"/>
  <c r="AW171" i="7"/>
  <c r="AW172" i="7" s="1"/>
  <c r="AW173" i="7" s="1"/>
  <c r="AW174" i="7" s="1"/>
  <c r="AW175" i="7" s="1"/>
  <c r="AW176" i="7" s="1"/>
  <c r="AW177" i="7" s="1"/>
  <c r="AW178" i="7" s="1"/>
  <c r="AW179" i="7" s="1"/>
  <c r="AW180" i="7" s="1"/>
  <c r="AW181" i="7" s="1"/>
  <c r="AW182" i="7" s="1"/>
  <c r="AV15" i="7"/>
  <c r="BF76" i="7"/>
  <c r="BF166" i="7"/>
  <c r="BF86" i="7" s="1"/>
  <c r="BG156" i="7"/>
  <c r="BB178" i="2"/>
  <c r="BB14" i="2" s="1"/>
  <c r="BC3" i="2" s="1"/>
  <c r="BC6" i="2" s="1"/>
  <c r="BB172" i="2"/>
  <c r="BB169" i="2"/>
  <c r="BB173" i="2"/>
  <c r="BB177" i="2"/>
  <c r="BB174" i="2"/>
  <c r="BB171" i="2"/>
  <c r="BB170" i="2"/>
  <c r="BB175" i="2"/>
  <c r="BB38" i="2"/>
  <c r="BC4" i="2"/>
  <c r="BB167" i="2"/>
  <c r="BB176" i="2"/>
  <c r="BB9" i="2" s="1"/>
  <c r="BB8" i="2" s="1"/>
  <c r="BB168" i="2"/>
  <c r="BF197" i="10"/>
  <c r="BF198" i="10" s="1"/>
  <c r="BF199" i="10" s="1"/>
  <c r="BF200" i="10" s="1"/>
  <c r="BF201" i="10" s="1"/>
  <c r="BF202" i="10" s="1"/>
  <c r="BF203" i="10" s="1"/>
  <c r="BF204" i="10" s="1"/>
  <c r="BF205" i="10" s="1"/>
  <c r="BF206" i="10" s="1"/>
  <c r="BF207" i="10" s="1"/>
  <c r="BF208" i="10" s="1"/>
  <c r="BE14" i="10"/>
  <c r="AU3" i="8"/>
  <c r="AU6" i="8" s="1"/>
  <c r="AU6" i="7"/>
  <c r="AU14" i="7" s="1"/>
  <c r="AU7" i="7" s="1"/>
  <c r="AU12" i="7" s="1"/>
  <c r="BC15" i="10"/>
  <c r="BA79" i="2"/>
  <c r="BA162" i="2"/>
  <c r="BA85" i="2" s="1"/>
  <c r="BB156" i="2"/>
  <c r="BB3" i="11"/>
  <c r="BB6" i="11" s="1"/>
  <c r="BB13" i="11" s="1"/>
  <c r="BB7" i="11" s="1"/>
  <c r="BB11" i="11" s="1"/>
  <c r="BA15" i="11"/>
  <c r="BH156" i="7"/>
  <c r="BF14" i="9"/>
  <c r="BG3" i="9" s="1"/>
  <c r="BG6" i="9" s="1"/>
  <c r="BG170" i="9"/>
  <c r="BG171" i="9" s="1"/>
  <c r="BG172" i="9" s="1"/>
  <c r="BG173" i="9" s="1"/>
  <c r="BG174" i="9" s="1"/>
  <c r="BG175" i="9" s="1"/>
  <c r="BG176" i="9" s="1"/>
  <c r="BG177" i="9" s="1"/>
  <c r="BG178" i="9" s="1"/>
  <c r="BG179" i="9" s="1"/>
  <c r="BG180" i="9" s="1"/>
  <c r="BG181" i="9" s="1"/>
  <c r="BH157" i="2"/>
  <c r="BH80" i="2" s="1"/>
  <c r="BC197" i="11"/>
  <c r="BC198" i="11" s="1"/>
  <c r="BC199" i="11" s="1"/>
  <c r="BC200" i="11" s="1"/>
  <c r="BC201" i="11" s="1"/>
  <c r="BC202" i="11" s="1"/>
  <c r="BC203" i="11" s="1"/>
  <c r="BC204" i="11" s="1"/>
  <c r="BC205" i="11" s="1"/>
  <c r="BC206" i="11" s="1"/>
  <c r="BC207" i="11" s="1"/>
  <c r="BC208" i="11" s="1"/>
  <c r="BB14" i="11"/>
  <c r="BG155" i="2"/>
  <c r="BF87" i="7" l="1"/>
  <c r="AV184" i="7"/>
  <c r="AV14" i="8"/>
  <c r="AW3" i="7"/>
  <c r="AW6" i="7" s="1"/>
  <c r="BH78" i="2"/>
  <c r="AX171" i="7"/>
  <c r="AX172" i="7" s="1"/>
  <c r="AX173" i="7" s="1"/>
  <c r="AX174" i="7" s="1"/>
  <c r="AX175" i="7" s="1"/>
  <c r="AX176" i="7" s="1"/>
  <c r="AX177" i="7" s="1"/>
  <c r="AX178" i="7" s="1"/>
  <c r="AX179" i="7" s="1"/>
  <c r="AX180" i="7" s="1"/>
  <c r="AX181" i="7" s="1"/>
  <c r="AX182" i="7" s="1"/>
  <c r="AW15" i="7"/>
  <c r="BF3" i="10"/>
  <c r="BF6" i="10" s="1"/>
  <c r="AV3" i="8"/>
  <c r="AV6" i="8" s="1"/>
  <c r="AV13" i="8" s="1"/>
  <c r="AV7" i="8" s="1"/>
  <c r="AV11" i="8" s="1"/>
  <c r="AV6" i="7"/>
  <c r="AV14" i="7" s="1"/>
  <c r="AV7" i="7" s="1"/>
  <c r="AV12" i="7" s="1"/>
  <c r="BA86" i="2"/>
  <c r="BG197" i="10"/>
  <c r="BG198" i="10" s="1"/>
  <c r="BG199" i="10" s="1"/>
  <c r="BG200" i="10" s="1"/>
  <c r="BG201" i="10" s="1"/>
  <c r="BG202" i="10" s="1"/>
  <c r="BG203" i="10" s="1"/>
  <c r="BG204" i="10" s="1"/>
  <c r="BG205" i="10" s="1"/>
  <c r="BG206" i="10" s="1"/>
  <c r="BG207" i="10" s="1"/>
  <c r="BG208" i="10" s="1"/>
  <c r="BF14" i="10"/>
  <c r="AZ15" i="6"/>
  <c r="BA3" i="6"/>
  <c r="BA6" i="6" s="1"/>
  <c r="BH160" i="10"/>
  <c r="BH80" i="10" s="1"/>
  <c r="BH81" i="10" s="1"/>
  <c r="BH159" i="4"/>
  <c r="BH79" i="4" s="1"/>
  <c r="BH207" i="4" s="1"/>
  <c r="BG14" i="9"/>
  <c r="BH3" i="9" s="1"/>
  <c r="BH6" i="9" s="1"/>
  <c r="BH170" i="9"/>
  <c r="BH171" i="9" s="1"/>
  <c r="BH172" i="9" s="1"/>
  <c r="BH173" i="9" s="1"/>
  <c r="BH174" i="9" s="1"/>
  <c r="BH175" i="9" s="1"/>
  <c r="BH176" i="9" s="1"/>
  <c r="BH177" i="9" s="1"/>
  <c r="BH178" i="9" s="1"/>
  <c r="BH179" i="9" s="1"/>
  <c r="BH180" i="9" s="1"/>
  <c r="BH181" i="9" s="1"/>
  <c r="BH14" i="9" s="1"/>
  <c r="BB79" i="2"/>
  <c r="BB162" i="2"/>
  <c r="BB85" i="2" s="1"/>
  <c r="BC156" i="2"/>
  <c r="BD156" i="2" s="1"/>
  <c r="BB37" i="7"/>
  <c r="BB31" i="7"/>
  <c r="BB34" i="7"/>
  <c r="BB28" i="7"/>
  <c r="BB32" i="7"/>
  <c r="BB29" i="7"/>
  <c r="BB36" i="7"/>
  <c r="BB38" i="7"/>
  <c r="BB33" i="7"/>
  <c r="BB30" i="7"/>
  <c r="BB35" i="7"/>
  <c r="BB27" i="7"/>
  <c r="BB213" i="6"/>
  <c r="BB214" i="6" s="1"/>
  <c r="BB215" i="6" s="1"/>
  <c r="BB216" i="6" s="1"/>
  <c r="BB217" i="6" s="1"/>
  <c r="BB218" i="6" s="1"/>
  <c r="BB219" i="6" s="1"/>
  <c r="BB220" i="6" s="1"/>
  <c r="BB221" i="6" s="1"/>
  <c r="BB222" i="6" s="1"/>
  <c r="BB223" i="6" s="1"/>
  <c r="BB224" i="6" s="1"/>
  <c r="BA14" i="6"/>
  <c r="BG78" i="7"/>
  <c r="BH158" i="7"/>
  <c r="BH78" i="7" s="1"/>
  <c r="AU13" i="8"/>
  <c r="AU7" i="8" s="1"/>
  <c r="AU11" i="8" s="1"/>
  <c r="BB13" i="2"/>
  <c r="BB7" i="2" s="1"/>
  <c r="BB11" i="2" s="1"/>
  <c r="BC83" i="2"/>
  <c r="BE160" i="2"/>
  <c r="BE83" i="2" s="1"/>
  <c r="BE13" i="10"/>
  <c r="BE7" i="10" s="1"/>
  <c r="BE11" i="10" s="1"/>
  <c r="BG78" i="2"/>
  <c r="BC175" i="2"/>
  <c r="BC176" i="2"/>
  <c r="BC9" i="2" s="1"/>
  <c r="BC8" i="2" s="1"/>
  <c r="BC172" i="2"/>
  <c r="BC178" i="2"/>
  <c r="BC14" i="2" s="1"/>
  <c r="BD3" i="2" s="1"/>
  <c r="BC38" i="2"/>
  <c r="BD4" i="2"/>
  <c r="BC169" i="2"/>
  <c r="BC168" i="2"/>
  <c r="BC174" i="2"/>
  <c r="BC170" i="2"/>
  <c r="BC177" i="2"/>
  <c r="BC173" i="2"/>
  <c r="BC171" i="2"/>
  <c r="BC167" i="2"/>
  <c r="BC39" i="7"/>
  <c r="BD4" i="7"/>
  <c r="BC3" i="11"/>
  <c r="BC6" i="11" s="1"/>
  <c r="BB15" i="11"/>
  <c r="BB34" i="2"/>
  <c r="BB27" i="2"/>
  <c r="BB31" i="2"/>
  <c r="BB35" i="2"/>
  <c r="BB28" i="2"/>
  <c r="BB36" i="2"/>
  <c r="BB26" i="2"/>
  <c r="BB37" i="2"/>
  <c r="BB33" i="2"/>
  <c r="BB32" i="2"/>
  <c r="BB30" i="2"/>
  <c r="BB29" i="2"/>
  <c r="BG13" i="9"/>
  <c r="BG7" i="9" s="1"/>
  <c r="BG11" i="9" s="1"/>
  <c r="BD197" i="11"/>
  <c r="BD198" i="11" s="1"/>
  <c r="BD199" i="11" s="1"/>
  <c r="BD200" i="11" s="1"/>
  <c r="BD201" i="11" s="1"/>
  <c r="BD202" i="11" s="1"/>
  <c r="BD203" i="11" s="1"/>
  <c r="BD204" i="11" s="1"/>
  <c r="BD205" i="11" s="1"/>
  <c r="BD206" i="11" s="1"/>
  <c r="BD207" i="11" s="1"/>
  <c r="BD208" i="11" s="1"/>
  <c r="BC14" i="11"/>
  <c r="BH76" i="7"/>
  <c r="BH87" i="7" s="1"/>
  <c r="BH166" i="7"/>
  <c r="BH86" i="7" s="1"/>
  <c r="BG76" i="7"/>
  <c r="BG166" i="7"/>
  <c r="BG86" i="7" s="1"/>
  <c r="BD79" i="2" l="1"/>
  <c r="BD162" i="2"/>
  <c r="BD85" i="2" s="1"/>
  <c r="BF13" i="10"/>
  <c r="BF7" i="10" s="1"/>
  <c r="BF11" i="10" s="1"/>
  <c r="BC213" i="6"/>
  <c r="BC214" i="6" s="1"/>
  <c r="BC215" i="6" s="1"/>
  <c r="BC216" i="6" s="1"/>
  <c r="BC217" i="6" s="1"/>
  <c r="BC218" i="6" s="1"/>
  <c r="BC219" i="6" s="1"/>
  <c r="BC220" i="6" s="1"/>
  <c r="BC221" i="6" s="1"/>
  <c r="BC222" i="6" s="1"/>
  <c r="BC223" i="6" s="1"/>
  <c r="BC224" i="6" s="1"/>
  <c r="BB14" i="6"/>
  <c r="BE15" i="10"/>
  <c r="BA13" i="6"/>
  <c r="BA7" i="6" s="1"/>
  <c r="BA11" i="6" s="1"/>
  <c r="BH197" i="10"/>
  <c r="BH198" i="10" s="1"/>
  <c r="BH199" i="10" s="1"/>
  <c r="BH200" i="10" s="1"/>
  <c r="BH201" i="10" s="1"/>
  <c r="BH202" i="10" s="1"/>
  <c r="BH203" i="10" s="1"/>
  <c r="BH204" i="10" s="1"/>
  <c r="BH205" i="10" s="1"/>
  <c r="BH206" i="10" s="1"/>
  <c r="BH207" i="10" s="1"/>
  <c r="BH208" i="10" s="1"/>
  <c r="BH14" i="10" s="1"/>
  <c r="BG14" i="10"/>
  <c r="AW184" i="7"/>
  <c r="AX3" i="7"/>
  <c r="AX6" i="7" s="1"/>
  <c r="AY171" i="7"/>
  <c r="AY172" i="7" s="1"/>
  <c r="AY173" i="7" s="1"/>
  <c r="AY174" i="7" s="1"/>
  <c r="AY175" i="7" s="1"/>
  <c r="AY176" i="7" s="1"/>
  <c r="AY177" i="7" s="1"/>
  <c r="AY178" i="7" s="1"/>
  <c r="AY179" i="7" s="1"/>
  <c r="AY180" i="7" s="1"/>
  <c r="AY181" i="7" s="1"/>
  <c r="AY182" i="7" s="1"/>
  <c r="AX15" i="7"/>
  <c r="BA15" i="6"/>
  <c r="BB3" i="6"/>
  <c r="BB6" i="6" s="1"/>
  <c r="BB13" i="6" s="1"/>
  <c r="BB7" i="6" s="1"/>
  <c r="BB11" i="6" s="1"/>
  <c r="BC13" i="11"/>
  <c r="BC7" i="11" s="1"/>
  <c r="BC11" i="11" s="1"/>
  <c r="BE156" i="2"/>
  <c r="BD39" i="7"/>
  <c r="BE4" i="7"/>
  <c r="BG87" i="7"/>
  <c r="BC37" i="7"/>
  <c r="BC34" i="7"/>
  <c r="BC38" i="7"/>
  <c r="BC28" i="7"/>
  <c r="BC32" i="7"/>
  <c r="BC36" i="7"/>
  <c r="BC33" i="7"/>
  <c r="BC35" i="7"/>
  <c r="BC31" i="7"/>
  <c r="BC29" i="7"/>
  <c r="BC27" i="7"/>
  <c r="BC30" i="7"/>
  <c r="BC79" i="2"/>
  <c r="BC162" i="2"/>
  <c r="BC85" i="2" s="1"/>
  <c r="BC86" i="2" s="1"/>
  <c r="AW14" i="7"/>
  <c r="AW7" i="7" s="1"/>
  <c r="AW12" i="7" s="1"/>
  <c r="BC27" i="2"/>
  <c r="BC31" i="2"/>
  <c r="BC28" i="2"/>
  <c r="BC36" i="2"/>
  <c r="BC26" i="2"/>
  <c r="BC35" i="2"/>
  <c r="BC37" i="2"/>
  <c r="BC34" i="2"/>
  <c r="BC33" i="2"/>
  <c r="BC32" i="2"/>
  <c r="BC30" i="2"/>
  <c r="BC29" i="2"/>
  <c r="BC13" i="2"/>
  <c r="BC7" i="2" s="1"/>
  <c r="BC11" i="2" s="1"/>
  <c r="BB86" i="2"/>
  <c r="BD175" i="2"/>
  <c r="BD172" i="2"/>
  <c r="BD176" i="2"/>
  <c r="BD9" i="2" s="1"/>
  <c r="BD8" i="2" s="1"/>
  <c r="BD173" i="2"/>
  <c r="BD178" i="2"/>
  <c r="BD14" i="2" s="1"/>
  <c r="BE3" i="2" s="1"/>
  <c r="BD38" i="2"/>
  <c r="BE4" i="2"/>
  <c r="BD169" i="2"/>
  <c r="BD168" i="2"/>
  <c r="BD167" i="2"/>
  <c r="BD174" i="2"/>
  <c r="BD170" i="2"/>
  <c r="BD177" i="2"/>
  <c r="BD171" i="2"/>
  <c r="BF15" i="10"/>
  <c r="BG3" i="10"/>
  <c r="BG6" i="10" s="1"/>
  <c r="BD3" i="11"/>
  <c r="BD6" i="11" s="1"/>
  <c r="BD13" i="11" s="1"/>
  <c r="BD7" i="11" s="1"/>
  <c r="BD11" i="11" s="1"/>
  <c r="BD6" i="2"/>
  <c r="BE197" i="11"/>
  <c r="BE198" i="11" s="1"/>
  <c r="BE199" i="11" s="1"/>
  <c r="BE200" i="11" s="1"/>
  <c r="BE201" i="11" s="1"/>
  <c r="BE202" i="11" s="1"/>
  <c r="BE203" i="11" s="1"/>
  <c r="BE204" i="11" s="1"/>
  <c r="BE205" i="11" s="1"/>
  <c r="BE206" i="11" s="1"/>
  <c r="BE207" i="11" s="1"/>
  <c r="BE208" i="11" s="1"/>
  <c r="BD14" i="11"/>
  <c r="BH13" i="9"/>
  <c r="BH7" i="9" s="1"/>
  <c r="BH11" i="9" s="1"/>
  <c r="BF160" i="2"/>
  <c r="AX184" i="7" l="1"/>
  <c r="AY3" i="7"/>
  <c r="AY6" i="7" s="1"/>
  <c r="AX14" i="7"/>
  <c r="AX7" i="7" s="1"/>
  <c r="AX12" i="7" s="1"/>
  <c r="BD27" i="2"/>
  <c r="BD31" i="2"/>
  <c r="BD35" i="2"/>
  <c r="BD28" i="2"/>
  <c r="BD32" i="2"/>
  <c r="BD36" i="2"/>
  <c r="BD26" i="2"/>
  <c r="BD37" i="2"/>
  <c r="BD34" i="2"/>
  <c r="BD33" i="2"/>
  <c r="BD30" i="2"/>
  <c r="BD29" i="2"/>
  <c r="BF83" i="2"/>
  <c r="BG160" i="2"/>
  <c r="BG83" i="2" s="1"/>
  <c r="BH3" i="10"/>
  <c r="BH6" i="10" s="1"/>
  <c r="BH13" i="10" s="1"/>
  <c r="BH7" i="10" s="1"/>
  <c r="BH11" i="10" s="1"/>
  <c r="BG15" i="10"/>
  <c r="AZ171" i="7"/>
  <c r="AZ172" i="7" s="1"/>
  <c r="AZ173" i="7" s="1"/>
  <c r="AZ174" i="7" s="1"/>
  <c r="AZ175" i="7" s="1"/>
  <c r="AZ176" i="7" s="1"/>
  <c r="AZ177" i="7" s="1"/>
  <c r="AZ178" i="7" s="1"/>
  <c r="AZ179" i="7" s="1"/>
  <c r="AZ180" i="7" s="1"/>
  <c r="AZ181" i="7" s="1"/>
  <c r="AZ182" i="7" s="1"/>
  <c r="AY15" i="7"/>
  <c r="BE3" i="11"/>
  <c r="BE6" i="11" s="1"/>
  <c r="BE13" i="11" s="1"/>
  <c r="BE7" i="11" s="1"/>
  <c r="BE11" i="11" s="1"/>
  <c r="BD15" i="11"/>
  <c r="BE79" i="2"/>
  <c r="BE162" i="2"/>
  <c r="BE85" i="2" s="1"/>
  <c r="BE6" i="2"/>
  <c r="BF197" i="11"/>
  <c r="BF198" i="11" s="1"/>
  <c r="BF199" i="11" s="1"/>
  <c r="BF200" i="11" s="1"/>
  <c r="BF201" i="11" s="1"/>
  <c r="BF202" i="11" s="1"/>
  <c r="BF203" i="11" s="1"/>
  <c r="BF204" i="11" s="1"/>
  <c r="BF205" i="11" s="1"/>
  <c r="BF206" i="11" s="1"/>
  <c r="BF207" i="11" s="1"/>
  <c r="BF208" i="11" s="1"/>
  <c r="BE14" i="11"/>
  <c r="BD13" i="2"/>
  <c r="BD7" i="2" s="1"/>
  <c r="BD11" i="2" s="1"/>
  <c r="BB15" i="6"/>
  <c r="BC3" i="6"/>
  <c r="BC6" i="6" s="1"/>
  <c r="BE39" i="7"/>
  <c r="BF4" i="7"/>
  <c r="BC15" i="11"/>
  <c r="BD213" i="6"/>
  <c r="BD214" i="6" s="1"/>
  <c r="BD215" i="6" s="1"/>
  <c r="BD216" i="6" s="1"/>
  <c r="BD217" i="6" s="1"/>
  <c r="BD218" i="6" s="1"/>
  <c r="BD219" i="6" s="1"/>
  <c r="BD220" i="6" s="1"/>
  <c r="BD221" i="6" s="1"/>
  <c r="BD222" i="6" s="1"/>
  <c r="BD223" i="6" s="1"/>
  <c r="BD224" i="6" s="1"/>
  <c r="BC14" i="6"/>
  <c r="BG13" i="10"/>
  <c r="BG7" i="10" s="1"/>
  <c r="BG11" i="10" s="1"/>
  <c r="BF156" i="2"/>
  <c r="BD28" i="7"/>
  <c r="BD34" i="7"/>
  <c r="BD32" i="7"/>
  <c r="BD29" i="7"/>
  <c r="BD38" i="7"/>
  <c r="BD31" i="7"/>
  <c r="BD33" i="7"/>
  <c r="BD35" i="7"/>
  <c r="BD37" i="7"/>
  <c r="BD27" i="7"/>
  <c r="BD30" i="7"/>
  <c r="BD36" i="7"/>
  <c r="BE172" i="2"/>
  <c r="BE169" i="2"/>
  <c r="BE176" i="2"/>
  <c r="BE9" i="2" s="1"/>
  <c r="BE8" i="2" s="1"/>
  <c r="BE173" i="2"/>
  <c r="BE170" i="2"/>
  <c r="BE175" i="2"/>
  <c r="BF4" i="2"/>
  <c r="BE168" i="2"/>
  <c r="BE167" i="2"/>
  <c r="BE174" i="2"/>
  <c r="BE178" i="2"/>
  <c r="BE14" i="2" s="1"/>
  <c r="BF3" i="2" s="1"/>
  <c r="BF6" i="2" s="1"/>
  <c r="BE38" i="2"/>
  <c r="BE177" i="2"/>
  <c r="BE171" i="2"/>
  <c r="BD86" i="2"/>
  <c r="BG4" i="7" l="1"/>
  <c r="BF39" i="7"/>
  <c r="BF79" i="2"/>
  <c r="BF162" i="2"/>
  <c r="BF85" i="2" s="1"/>
  <c r="BE38" i="7"/>
  <c r="BE28" i="7"/>
  <c r="BE34" i="7"/>
  <c r="BE32" i="7"/>
  <c r="BE36" i="7"/>
  <c r="BE37" i="7"/>
  <c r="BE27" i="7"/>
  <c r="BE33" i="7"/>
  <c r="BE35" i="7"/>
  <c r="BE31" i="7"/>
  <c r="BE29" i="7"/>
  <c r="BE30" i="7"/>
  <c r="BE31" i="2"/>
  <c r="BE35" i="2"/>
  <c r="BE32" i="2"/>
  <c r="BE36" i="2"/>
  <c r="BE27" i="2"/>
  <c r="BE26" i="2"/>
  <c r="BE37" i="2"/>
  <c r="BE34" i="2"/>
  <c r="BE33" i="2"/>
  <c r="BE30" i="2"/>
  <c r="BE29" i="2"/>
  <c r="BE28" i="2"/>
  <c r="BG156" i="2"/>
  <c r="BC13" i="6"/>
  <c r="BC7" i="6" s="1"/>
  <c r="BC11" i="6" s="1"/>
  <c r="BE213" i="6"/>
  <c r="BE214" i="6" s="1"/>
  <c r="BE215" i="6" s="1"/>
  <c r="BE216" i="6" s="1"/>
  <c r="BE217" i="6" s="1"/>
  <c r="BE218" i="6" s="1"/>
  <c r="BE219" i="6" s="1"/>
  <c r="BE220" i="6" s="1"/>
  <c r="BE221" i="6" s="1"/>
  <c r="BE222" i="6" s="1"/>
  <c r="BE223" i="6" s="1"/>
  <c r="BE224" i="6" s="1"/>
  <c r="BD14" i="6"/>
  <c r="BF169" i="2"/>
  <c r="BF176" i="2"/>
  <c r="BF9" i="2" s="1"/>
  <c r="BF8" i="2" s="1"/>
  <c r="BF173" i="2"/>
  <c r="BF170" i="2"/>
  <c r="BF167" i="2"/>
  <c r="BF168" i="2"/>
  <c r="BG4" i="2"/>
  <c r="BF174" i="2"/>
  <c r="BF178" i="2"/>
  <c r="BF14" i="2" s="1"/>
  <c r="BG3" i="2" s="1"/>
  <c r="BG6" i="2" s="1"/>
  <c r="BF38" i="2"/>
  <c r="BF172" i="2"/>
  <c r="BF171" i="2"/>
  <c r="BF177" i="2"/>
  <c r="BF175" i="2"/>
  <c r="BF3" i="11"/>
  <c r="BF6" i="11" s="1"/>
  <c r="BE15" i="11"/>
  <c r="AY184" i="7"/>
  <c r="AZ3" i="7"/>
  <c r="AZ6" i="7" s="1"/>
  <c r="BH160" i="2"/>
  <c r="BH83" i="2" s="1"/>
  <c r="BG197" i="11"/>
  <c r="BG198" i="11" s="1"/>
  <c r="BG199" i="11" s="1"/>
  <c r="BG200" i="11" s="1"/>
  <c r="BG201" i="11" s="1"/>
  <c r="BG202" i="11" s="1"/>
  <c r="BG203" i="11" s="1"/>
  <c r="BG204" i="11" s="1"/>
  <c r="BG205" i="11" s="1"/>
  <c r="BG206" i="11" s="1"/>
  <c r="BG207" i="11" s="1"/>
  <c r="BG208" i="11" s="1"/>
  <c r="BF14" i="11"/>
  <c r="BD3" i="6"/>
  <c r="BD6" i="6" s="1"/>
  <c r="BD13" i="6" s="1"/>
  <c r="BD7" i="6" s="1"/>
  <c r="BD11" i="6" s="1"/>
  <c r="BE13" i="2"/>
  <c r="BE7" i="2" s="1"/>
  <c r="BE11" i="2" s="1"/>
  <c r="BH15" i="10"/>
  <c r="BE86" i="2"/>
  <c r="BA171" i="7"/>
  <c r="BA172" i="7" s="1"/>
  <c r="BA173" i="7" s="1"/>
  <c r="BA174" i="7" s="1"/>
  <c r="BA175" i="7" s="1"/>
  <c r="BA176" i="7" s="1"/>
  <c r="BA177" i="7" s="1"/>
  <c r="BA178" i="7" s="1"/>
  <c r="BA179" i="7" s="1"/>
  <c r="BA180" i="7" s="1"/>
  <c r="BA181" i="7" s="1"/>
  <c r="BA182" i="7" s="1"/>
  <c r="AZ15" i="7"/>
  <c r="AY14" i="7"/>
  <c r="AY7" i="7" s="1"/>
  <c r="AY12" i="7" s="1"/>
  <c r="BC15" i="6" l="1"/>
  <c r="BD15" i="6"/>
  <c r="BE3" i="6"/>
  <c r="BE6" i="6" s="1"/>
  <c r="BG176" i="2"/>
  <c r="BG9" i="2" s="1"/>
  <c r="BG8" i="2" s="1"/>
  <c r="BG173" i="2"/>
  <c r="BG170" i="2"/>
  <c r="BG167" i="2"/>
  <c r="BG169" i="2"/>
  <c r="BG168" i="2"/>
  <c r="BG174" i="2"/>
  <c r="BG178" i="2"/>
  <c r="BG14" i="2" s="1"/>
  <c r="BH3" i="2" s="1"/>
  <c r="BG38" i="2"/>
  <c r="BG172" i="2"/>
  <c r="BG171" i="2"/>
  <c r="BG175" i="2"/>
  <c r="BG177" i="2"/>
  <c r="BH4" i="2"/>
  <c r="BG79" i="2"/>
  <c r="BG162" i="2"/>
  <c r="BG85" i="2" s="1"/>
  <c r="BF13" i="2"/>
  <c r="BF7" i="2" s="1"/>
  <c r="BF11" i="2" s="1"/>
  <c r="AZ184" i="7"/>
  <c r="BA3" i="7"/>
  <c r="BA6" i="7" s="1"/>
  <c r="BA14" i="7" s="1"/>
  <c r="BA7" i="7" s="1"/>
  <c r="BA12" i="7" s="1"/>
  <c r="BG14" i="11"/>
  <c r="BH197" i="11"/>
  <c r="BH198" i="11" s="1"/>
  <c r="BH199" i="11" s="1"/>
  <c r="BH200" i="11" s="1"/>
  <c r="BH201" i="11" s="1"/>
  <c r="BH202" i="11" s="1"/>
  <c r="BH203" i="11" s="1"/>
  <c r="BH204" i="11" s="1"/>
  <c r="BH205" i="11" s="1"/>
  <c r="BH206" i="11" s="1"/>
  <c r="BH207" i="11" s="1"/>
  <c r="BH208" i="11" s="1"/>
  <c r="BH14" i="11" s="1"/>
  <c r="AZ14" i="7"/>
  <c r="AZ7" i="7" s="1"/>
  <c r="AZ12" i="7" s="1"/>
  <c r="BG3" i="11"/>
  <c r="BG6" i="11" s="1"/>
  <c r="BG13" i="11" s="1"/>
  <c r="BG7" i="11" s="1"/>
  <c r="BG11" i="11" s="1"/>
  <c r="BF31" i="2"/>
  <c r="BF35" i="2"/>
  <c r="BF28" i="2"/>
  <c r="BF32" i="2"/>
  <c r="BF36" i="2"/>
  <c r="BF37" i="2"/>
  <c r="BF34" i="2"/>
  <c r="BF33" i="2"/>
  <c r="BF29" i="2"/>
  <c r="BF26" i="2"/>
  <c r="BF27" i="2"/>
  <c r="BF30" i="2"/>
  <c r="BH156" i="2"/>
  <c r="BF13" i="11"/>
  <c r="BF7" i="11" s="1"/>
  <c r="BF11" i="11" s="1"/>
  <c r="BE14" i="6"/>
  <c r="BF213" i="6"/>
  <c r="BF214" i="6" s="1"/>
  <c r="BF215" i="6" s="1"/>
  <c r="BF216" i="6" s="1"/>
  <c r="BF217" i="6" s="1"/>
  <c r="BF218" i="6" s="1"/>
  <c r="BF219" i="6" s="1"/>
  <c r="BF220" i="6" s="1"/>
  <c r="BF221" i="6" s="1"/>
  <c r="BF222" i="6" s="1"/>
  <c r="BF223" i="6" s="1"/>
  <c r="BF224" i="6" s="1"/>
  <c r="BF86" i="2"/>
  <c r="BF34" i="7"/>
  <c r="BF28" i="7"/>
  <c r="BF32" i="7"/>
  <c r="BF36" i="7"/>
  <c r="BF29" i="7"/>
  <c r="BF38" i="7"/>
  <c r="BF37" i="7"/>
  <c r="BF33" i="7"/>
  <c r="BF30" i="7"/>
  <c r="BF35" i="7"/>
  <c r="BF31" i="7"/>
  <c r="BF27" i="7"/>
  <c r="BB171" i="7"/>
  <c r="BB172" i="7" s="1"/>
  <c r="BB173" i="7" s="1"/>
  <c r="BB174" i="7" s="1"/>
  <c r="BB175" i="7" s="1"/>
  <c r="BB176" i="7" s="1"/>
  <c r="BB177" i="7" s="1"/>
  <c r="BB178" i="7" s="1"/>
  <c r="BB179" i="7" s="1"/>
  <c r="BB180" i="7" s="1"/>
  <c r="BB181" i="7" s="1"/>
  <c r="BB182" i="7" s="1"/>
  <c r="BA15" i="7"/>
  <c r="BH4" i="7"/>
  <c r="BH39" i="7" s="1"/>
  <c r="BG39" i="7"/>
  <c r="BG213" i="6" l="1"/>
  <c r="BG214" i="6" s="1"/>
  <c r="BG215" i="6" s="1"/>
  <c r="BG216" i="6" s="1"/>
  <c r="BG217" i="6" s="1"/>
  <c r="BG218" i="6" s="1"/>
  <c r="BG219" i="6" s="1"/>
  <c r="BG220" i="6" s="1"/>
  <c r="BG221" i="6" s="1"/>
  <c r="BG222" i="6" s="1"/>
  <c r="BG223" i="6" s="1"/>
  <c r="BG224" i="6" s="1"/>
  <c r="BF14" i="6"/>
  <c r="BA184" i="7"/>
  <c r="BB3" i="7"/>
  <c r="BB6" i="7" s="1"/>
  <c r="BG35" i="2"/>
  <c r="BG28" i="2"/>
  <c r="BG36" i="2"/>
  <c r="BG37" i="2"/>
  <c r="BG34" i="2"/>
  <c r="BG33" i="2"/>
  <c r="BG32" i="2"/>
  <c r="BG31" i="2"/>
  <c r="BG29" i="2"/>
  <c r="BG26" i="2"/>
  <c r="BG27" i="2"/>
  <c r="BG30" i="2"/>
  <c r="BH6" i="2"/>
  <c r="BH13" i="2" s="1"/>
  <c r="BH7" i="2" s="1"/>
  <c r="BH11" i="2" s="1"/>
  <c r="BG86" i="2"/>
  <c r="BH38" i="7"/>
  <c r="BH32" i="7"/>
  <c r="BH34" i="7"/>
  <c r="BH36" i="7"/>
  <c r="BH29" i="7"/>
  <c r="BH30" i="7"/>
  <c r="BH37" i="7"/>
  <c r="BH33" i="7"/>
  <c r="BH31" i="7"/>
  <c r="BH35" i="7"/>
  <c r="BH27" i="7"/>
  <c r="BH28" i="7"/>
  <c r="BH79" i="2"/>
  <c r="BH162" i="2"/>
  <c r="BH85" i="2" s="1"/>
  <c r="BB15" i="7"/>
  <c r="BC171" i="7"/>
  <c r="BC172" i="7" s="1"/>
  <c r="BC173" i="7" s="1"/>
  <c r="BC174" i="7" s="1"/>
  <c r="BC175" i="7" s="1"/>
  <c r="BC176" i="7" s="1"/>
  <c r="BC177" i="7" s="1"/>
  <c r="BC178" i="7" s="1"/>
  <c r="BC179" i="7" s="1"/>
  <c r="BC180" i="7" s="1"/>
  <c r="BC181" i="7" s="1"/>
  <c r="BC182" i="7" s="1"/>
  <c r="BF15" i="11"/>
  <c r="BE13" i="6"/>
  <c r="BE7" i="6" s="1"/>
  <c r="BE11" i="6" s="1"/>
  <c r="BH176" i="2"/>
  <c r="BH9" i="2" s="1"/>
  <c r="BH8" i="2" s="1"/>
  <c r="BH173" i="2"/>
  <c r="BH170" i="2"/>
  <c r="BH167" i="2"/>
  <c r="BH177" i="2"/>
  <c r="BH169" i="2"/>
  <c r="BH168" i="2"/>
  <c r="BH174" i="2"/>
  <c r="BH178" i="2"/>
  <c r="BH14" i="2" s="1"/>
  <c r="BH38" i="2"/>
  <c r="BH172" i="2"/>
  <c r="BH175" i="2"/>
  <c r="BH171" i="2"/>
  <c r="BF3" i="6"/>
  <c r="BF6" i="6" s="1"/>
  <c r="BF13" i="6" s="1"/>
  <c r="BF7" i="6" s="1"/>
  <c r="BF11" i="6" s="1"/>
  <c r="BG34" i="7"/>
  <c r="BG35" i="7"/>
  <c r="BG32" i="7"/>
  <c r="BG36" i="7"/>
  <c r="BG29" i="7"/>
  <c r="BG38" i="7"/>
  <c r="BG33" i="7"/>
  <c r="BG37" i="7"/>
  <c r="BG30" i="7"/>
  <c r="BG28" i="7"/>
  <c r="BG31" i="7"/>
  <c r="BG27" i="7"/>
  <c r="BG13" i="2"/>
  <c r="BG7" i="2" s="1"/>
  <c r="BG11" i="2" s="1"/>
  <c r="BH3" i="11"/>
  <c r="BH6" i="11" s="1"/>
  <c r="BH13" i="11" s="1"/>
  <c r="BH7" i="11" s="1"/>
  <c r="BH11" i="11" s="1"/>
  <c r="BG15" i="11"/>
  <c r="BD171" i="7" l="1"/>
  <c r="BD172" i="7" s="1"/>
  <c r="BD173" i="7" s="1"/>
  <c r="BD174" i="7" s="1"/>
  <c r="BD175" i="7" s="1"/>
  <c r="BD176" i="7" s="1"/>
  <c r="BD177" i="7" s="1"/>
  <c r="BD178" i="7" s="1"/>
  <c r="BD179" i="7" s="1"/>
  <c r="BD180" i="7" s="1"/>
  <c r="BD181" i="7" s="1"/>
  <c r="BD182" i="7" s="1"/>
  <c r="BC15" i="7"/>
  <c r="BB184" i="7"/>
  <c r="BC3" i="7"/>
  <c r="BC6" i="7" s="1"/>
  <c r="BE15" i="6"/>
  <c r="BH15" i="11"/>
  <c r="BB14" i="7"/>
  <c r="BB7" i="7" s="1"/>
  <c r="BB12" i="7" s="1"/>
  <c r="BH86" i="2"/>
  <c r="BH35" i="2"/>
  <c r="BH28" i="2"/>
  <c r="BH32" i="2"/>
  <c r="BH36" i="2"/>
  <c r="BH29" i="2"/>
  <c r="BH37" i="2"/>
  <c r="BH34" i="2"/>
  <c r="BH33" i="2"/>
  <c r="BH31" i="2"/>
  <c r="BH26" i="2"/>
  <c r="BH27" i="2"/>
  <c r="BH30" i="2"/>
  <c r="BF15" i="6"/>
  <c r="BG3" i="6"/>
  <c r="BG6" i="6" s="1"/>
  <c r="BG13" i="6" s="1"/>
  <c r="BG7" i="6" s="1"/>
  <c r="BG11" i="6" s="1"/>
  <c r="BH213" i="6"/>
  <c r="BH214" i="6" s="1"/>
  <c r="BH215" i="6" s="1"/>
  <c r="BH216" i="6" s="1"/>
  <c r="BH217" i="6" s="1"/>
  <c r="BH218" i="6" s="1"/>
  <c r="BH219" i="6" s="1"/>
  <c r="BH220" i="6" s="1"/>
  <c r="BH221" i="6" s="1"/>
  <c r="BH222" i="6" s="1"/>
  <c r="BH223" i="6" s="1"/>
  <c r="BH224" i="6" s="1"/>
  <c r="BH14" i="6" s="1"/>
  <c r="BG14" i="6"/>
  <c r="BC14" i="7" l="1"/>
  <c r="BC7" i="7" s="1"/>
  <c r="BC12" i="7" s="1"/>
  <c r="BH3" i="6"/>
  <c r="BH6" i="6" s="1"/>
  <c r="BH13" i="6" s="1"/>
  <c r="BH7" i="6" s="1"/>
  <c r="BH11" i="6" s="1"/>
  <c r="BG15" i="6"/>
  <c r="BC184" i="7"/>
  <c r="BD3" i="7"/>
  <c r="BD6" i="7" s="1"/>
  <c r="BH15" i="6"/>
  <c r="BE171" i="7"/>
  <c r="BE172" i="7" s="1"/>
  <c r="BE173" i="7" s="1"/>
  <c r="BE174" i="7" s="1"/>
  <c r="BE175" i="7" s="1"/>
  <c r="BE176" i="7" s="1"/>
  <c r="BE177" i="7" s="1"/>
  <c r="BE178" i="7" s="1"/>
  <c r="BE179" i="7" s="1"/>
  <c r="BE180" i="7" s="1"/>
  <c r="BE181" i="7" s="1"/>
  <c r="BE182" i="7" s="1"/>
  <c r="BD15" i="7"/>
  <c r="BF171" i="7" l="1"/>
  <c r="BF172" i="7" s="1"/>
  <c r="BF173" i="7" s="1"/>
  <c r="BF174" i="7" s="1"/>
  <c r="BF175" i="7" s="1"/>
  <c r="BF176" i="7" s="1"/>
  <c r="BF177" i="7" s="1"/>
  <c r="BF178" i="7" s="1"/>
  <c r="BF179" i="7" s="1"/>
  <c r="BF180" i="7" s="1"/>
  <c r="BF181" i="7" s="1"/>
  <c r="BF182" i="7" s="1"/>
  <c r="BE15" i="7"/>
  <c r="BD184" i="7"/>
  <c r="BE3" i="7"/>
  <c r="BE6" i="7" s="1"/>
  <c r="BE14" i="7" s="1"/>
  <c r="BE7" i="7" s="1"/>
  <c r="BE12" i="7" s="1"/>
  <c r="BD14" i="7"/>
  <c r="BD7" i="7" s="1"/>
  <c r="BD12" i="7" s="1"/>
  <c r="BE184" i="7" l="1"/>
  <c r="BF3" i="7"/>
  <c r="BF6" i="7" s="1"/>
  <c r="BF14" i="7" s="1"/>
  <c r="BF7" i="7" s="1"/>
  <c r="BF12" i="7" s="1"/>
  <c r="BG171" i="7"/>
  <c r="BG172" i="7" s="1"/>
  <c r="BG173" i="7" s="1"/>
  <c r="BG174" i="7" s="1"/>
  <c r="BG175" i="7" s="1"/>
  <c r="BG176" i="7" s="1"/>
  <c r="BG177" i="7" s="1"/>
  <c r="BG178" i="7" s="1"/>
  <c r="BG179" i="7" s="1"/>
  <c r="BG180" i="7" s="1"/>
  <c r="BG181" i="7" s="1"/>
  <c r="BG182" i="7" s="1"/>
  <c r="BF15" i="7"/>
  <c r="BF184" i="7" l="1"/>
  <c r="BG3" i="7"/>
  <c r="BG6" i="7" s="1"/>
  <c r="BH171" i="7"/>
  <c r="BH172" i="7" s="1"/>
  <c r="BH173" i="7" s="1"/>
  <c r="BH174" i="7" s="1"/>
  <c r="BH175" i="7" s="1"/>
  <c r="BH176" i="7" s="1"/>
  <c r="BH177" i="7" s="1"/>
  <c r="BH178" i="7" s="1"/>
  <c r="BH179" i="7" s="1"/>
  <c r="BH180" i="7" s="1"/>
  <c r="BH181" i="7" s="1"/>
  <c r="BH182" i="7" s="1"/>
  <c r="BH15" i="7" s="1"/>
  <c r="BH184" i="7" s="1"/>
  <c r="BG15" i="7"/>
  <c r="BG184" i="7" l="1"/>
  <c r="BH3" i="7"/>
  <c r="BH6" i="7" s="1"/>
  <c r="BH14" i="7" s="1"/>
  <c r="BH7" i="7" s="1"/>
  <c r="BH12" i="7" s="1"/>
  <c r="BG14" i="7"/>
  <c r="BG7" i="7" s="1"/>
  <c r="BG12" i="7" s="1"/>
</calcChain>
</file>

<file path=xl/sharedStrings.xml><?xml version="1.0" encoding="utf-8"?>
<sst xmlns="http://schemas.openxmlformats.org/spreadsheetml/2006/main" count="3246" uniqueCount="209">
  <si>
    <t>MEXICO CHOICE WHITE GREASE SUPPLY AND DEMAND (000 lb)</t>
  </si>
  <si>
    <t>Carryin (January 1)</t>
  </si>
  <si>
    <t>Production</t>
  </si>
  <si>
    <t>Imports</t>
  </si>
  <si>
    <t xml:space="preserve">    Total Supply</t>
  </si>
  <si>
    <t>Domestic Use</t>
  </si>
  <si>
    <t xml:space="preserve">  Biomas-Based Diesel</t>
  </si>
  <si>
    <t xml:space="preserve">    Biodiesel</t>
  </si>
  <si>
    <t xml:space="preserve">    Renewable Biodiesel/SAF</t>
  </si>
  <si>
    <t xml:space="preserve">  Non-Biodiesel</t>
  </si>
  <si>
    <t>Exports</t>
  </si>
  <si>
    <t xml:space="preserve">    Total Use</t>
  </si>
  <si>
    <t>Carryout (December 31)</t>
  </si>
  <si>
    <t>Stocks-to-Usage</t>
  </si>
  <si>
    <t>Average Price (cents per pound)</t>
  </si>
  <si>
    <t>Bold Numbers are The Jacobsen Estimates and Forecasts</t>
  </si>
  <si>
    <t>CHOICE WHITE GREASE PRODUCTION (000 tonnes)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</si>
  <si>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</si>
  <si>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</si>
  <si>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</si>
  <si>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</si>
  <si>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</si>
  <si>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</si>
  <si>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</si>
  <si>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</si>
  <si>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</si>
  <si>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</si>
  <si>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</si>
  <si>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</si>
  <si>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Total</t>
  </si>
  <si>
    <t>CHOICE WHITE GREASE IMPORTS (tonnes)</t>
  </si>
  <si>
    <t>CHOICE WHITE GREASE EXPORTS (tonnes)</t>
  </si>
  <si>
    <t>CHOICE WHITE GREASE DOMESTIC USAGE (tonnes)</t>
  </si>
  <si>
    <t>CHOICE WHITE GREASE TOTAL BIOMASS-BASED DIESEL USAGE (tonnes)</t>
  </si>
  <si>
    <t>CHOICE WHITE GREASE BIODIESEL USAGE (tonnes)</t>
  </si>
  <si>
    <t>CHOICE WHITE GREASE RENEWABLE DIESEL USAGE (tonnes)</t>
  </si>
  <si>
    <t>CHOICE WHITE GREASE CO-PROCESSING USAGE (tonnes)</t>
  </si>
  <si>
    <t>CHOICE WHITE GREASE NON-BIODIESEL USAGE (tonnes)</t>
  </si>
  <si>
    <t>CHOICE WHITE GREASE CHEMICAL USAGE (tonnes)</t>
  </si>
  <si>
    <t>CHOICE WHITE GREASE PET FOOD USAGE (tonnes)</t>
  </si>
  <si>
    <t>CHOICE WHITE GREASE END-OF-MONTH STOCKS (tonnes)</t>
  </si>
  <si>
    <t>COMMERCIAL HOG SLAUGHTER (1,000 Head)</t>
  </si>
  <si>
    <t>INSPECTED CATTLE HOG TABLE</t>
  </si>
  <si>
    <t>AVERAGE COLD-DRESSED WEIGHT OF MEAT PRODUCTION (kilograms)</t>
  </si>
  <si>
    <t>COMMERCIAL PORK PRODUCTION (000 tonnes)</t>
  </si>
  <si>
    <t>CHOICE WHITE GREASE YIELD (Pounds per Head)</t>
  </si>
  <si>
    <t>EDIBLE OFFAL, MEAT PRODUCTION (tonnes)</t>
  </si>
  <si>
    <t xml:space="preserve"> </t>
  </si>
  <si>
    <t>CHOICE WHITE GREASE YIELD (pounds per head)</t>
  </si>
  <si>
    <t>CHOICE WHITE GREASE YIELD (kilograms per head)</t>
  </si>
  <si>
    <t>BLEACHABLE FANCY TALLOW - PACKER, CHICAGO (Cents per Pound)</t>
  </si>
  <si>
    <t xml:space="preserve">    Average</t>
  </si>
  <si>
    <t>SOYBEAN OIL - CRUDE DEGUMMED, CENTRAL ILLINOIS - BLEACHABLE FANCY TALLOW - PACKER, CHICAGO (Cents per Pound)</t>
  </si>
  <si>
    <t>CWG Production</t>
  </si>
  <si>
    <t>Secretaría de Agricultura y Desarrollo Rural (SAGAR)</t>
  </si>
  <si>
    <t>Instituto Nacional de Estadística y Geografía (INEGI)</t>
  </si>
  <si>
    <t>Food and Agriculture Organization of the United Nations (FAO)</t>
  </si>
  <si>
    <t>https://www.gob.mx/agricultura</t>
  </si>
  <si>
    <t>https://www.inegi.org.mx/</t>
  </si>
  <si>
    <t>https://...</t>
  </si>
  <si>
    <t>https://www.fao.org/</t>
  </si>
  <si>
    <t>MEXICO USED COOKING OIL SUPPLY AND DEMAND (000 tonnes)</t>
  </si>
  <si>
    <t xml:space="preserve">    Renewable Diesel/SAF</t>
  </si>
  <si>
    <t>GDP</t>
  </si>
  <si>
    <t>USED COOKING OIL PRODUCTION (000 tonnes)</t>
  </si>
  <si>
    <t>USED COOKING OIL IMPORTS (tonnes)</t>
  </si>
  <si>
    <t>USED COOKING OIL EXPORTS (tonnes)</t>
  </si>
  <si>
    <t>USED COOKING OIL DOMESTIC USE (tonnes)</t>
  </si>
  <si>
    <t>BIODIESEL PRODUCTION</t>
  </si>
  <si>
    <t>RENEWABLE DIESEL PRODUCTION</t>
  </si>
  <si>
    <t>SUSTAINABLE AVIATOIN FUEL PRODUCTION</t>
  </si>
  <si>
    <t>BIOMASS-BASED DIESEL PRODUCTION</t>
  </si>
  <si>
    <t>NON-BIOFUEL DOMESTIC USE</t>
  </si>
  <si>
    <t>USED COOKING OIL STOCKS (tonnes)</t>
  </si>
  <si>
    <t>Canada Production</t>
  </si>
  <si>
    <t>Mexico Production</t>
  </si>
  <si>
    <t>CAN GDP</t>
  </si>
  <si>
    <t>MEX GDP</t>
  </si>
  <si>
    <t>GDP/Cap CAN</t>
  </si>
  <si>
    <t>GDP/Cap MEX</t>
  </si>
  <si>
    <t>UCO Producers mkt Estimate CAN</t>
  </si>
  <si>
    <t>UCO Producers mkt Estimate MEX</t>
  </si>
  <si>
    <t>Oil Intensity CAN</t>
  </si>
  <si>
    <t>Oil Intensity MEX</t>
  </si>
  <si>
    <t>Fat consumption CAN(g/day)</t>
  </si>
  <si>
    <t>Fat consumption MEX(g/day)</t>
  </si>
  <si>
    <t>(FAO 2020)</t>
  </si>
  <si>
    <t>Assumptions</t>
  </si>
  <si>
    <t>GDP(USD bi)</t>
  </si>
  <si>
    <t>Food industry % of GDP</t>
  </si>
  <si>
    <t>Restaurants% of GDP</t>
  </si>
  <si>
    <t>Population</t>
  </si>
  <si>
    <t>Food GDP</t>
  </si>
  <si>
    <t>Canada</t>
  </si>
  <si>
    <t>US</t>
  </si>
  <si>
    <t>Ratio CN x US</t>
  </si>
  <si>
    <t>Source: FAOSTAT, 2003.</t>
  </si>
  <si>
    <t>CANADA YELLOW GREASE SUPPLY AND DEMAND (000 tonnes)</t>
  </si>
  <si>
    <r>
      <t xml:space="preserve">Carryin </t>
    </r>
    <r>
      <rPr>
        <sz val="9"/>
        <color theme="1"/>
        <rFont val="Arial"/>
        <family val="2"/>
      </rPr>
      <t>(January 1)</t>
    </r>
  </si>
  <si>
    <t xml:space="preserve">    Renewable Biodiesel</t>
  </si>
  <si>
    <r>
      <t xml:space="preserve">Carryout </t>
    </r>
    <r>
      <rPr>
        <sz val="9"/>
        <color theme="1"/>
        <rFont val="Arial"/>
        <family val="2"/>
      </rPr>
      <t>(December 31)</t>
    </r>
  </si>
  <si>
    <r>
      <t xml:space="preserve">Average Price </t>
    </r>
    <r>
      <rPr>
        <sz val="9"/>
        <color theme="1"/>
        <rFont val="Arial"/>
        <family val="2"/>
      </rPr>
      <t>(cents per pound)</t>
    </r>
  </si>
  <si>
    <t>YELLOW GREASE PRODUCTION (000 tonnes)</t>
  </si>
  <si>
    <t>YELLOW GREASE IMPORTS (tonnes)</t>
  </si>
  <si>
    <t>YELLOW GREASE EXPORTS (tonnes)</t>
  </si>
  <si>
    <t>YELLOW GREASE DOMESTIC USAGE (tonnes)</t>
  </si>
  <si>
    <t>YELLOW GREASE TOTAL BIOMASS-BASED DIESEL USAGE (tonnes)</t>
  </si>
  <si>
    <t>YELLOW GREASE BIODIESEL USAGE (tonnes)</t>
  </si>
  <si>
    <t>YELLOW GREASE RENEWABLE DIESEL USAGE (tonnes)</t>
  </si>
  <si>
    <t>YELLOW GREASE CO-PROCESSING USAGE (tonnes)</t>
  </si>
  <si>
    <t>YELLOW GREASE NON-BIODIESEL USAGE (tonnes)</t>
  </si>
  <si>
    <t>YELLOW GREASE CHEMICAL USAGE (tonnes)</t>
  </si>
  <si>
    <t>YELLOW GREASE PET FOOD USAGE (tonnes)</t>
  </si>
  <si>
    <t>YELLOW GREASE END-OF-MONTH STOCKS (tonnes)</t>
  </si>
  <si>
    <r>
      <t xml:space="preserve">CHICKEN SLAUGHTER </t>
    </r>
    <r>
      <rPr>
        <sz val="9"/>
        <color theme="1"/>
        <rFont val="Helvetica-Normal"/>
      </rPr>
      <t>(1,000 birds)</t>
    </r>
  </si>
  <si>
    <r>
      <t xml:space="preserve">AVERAGE COLD-DRESSED WEIGHT OF MEAT PRODUCTION </t>
    </r>
    <r>
      <rPr>
        <sz val="9"/>
        <color theme="1"/>
        <rFont val="Helvetica-Normal"/>
      </rPr>
      <t>(kilograms)</t>
    </r>
  </si>
  <si>
    <r>
      <t xml:space="preserve">COMMERCIAL CHICKEN MEAT PRODUCTION </t>
    </r>
    <r>
      <rPr>
        <sz val="9"/>
        <color theme="1"/>
        <rFont val="Helvetica-Normal"/>
      </rPr>
      <t>(000 tonnes)</t>
    </r>
  </si>
  <si>
    <t>YELLOW GREASE YIELD (tonnes per tonne of chicken meat)</t>
  </si>
  <si>
    <t>YELLOW GREASE PRODUCTION (tonnes)</t>
  </si>
  <si>
    <t>YELLOW GREASE YIELD (pounds per head)</t>
  </si>
  <si>
    <t>YELLOW GREASE YIELD (kilograms per head)</t>
  </si>
  <si>
    <r>
      <t xml:space="preserve">CHICKEN SLAUGHTER </t>
    </r>
    <r>
      <rPr>
        <sz val="9"/>
        <color theme="1"/>
        <rFont val="Helvetica-Normal"/>
      </rPr>
      <t>(head)</t>
    </r>
  </si>
  <si>
    <r>
      <t xml:space="preserve">SOYBEAN OIL - CRUDE DEGUMMED, CENTRAL ILLINOIS - BLEACHABLE FANCY TALLOW - PACKER, CHICAGO </t>
    </r>
    <r>
      <rPr>
        <sz val="9"/>
        <color theme="1"/>
        <rFont val="Helvetica-Normal"/>
      </rPr>
      <t>(Cents per Pound)</t>
    </r>
  </si>
  <si>
    <t>CANADA POULTRY FAT SUPPLY AND DEMAND (000 tonnes)</t>
  </si>
  <si>
    <t>POULTRY FAT PRODUCTION (000 tonnes)</t>
  </si>
  <si>
    <t>POULTRY FAT IMPORTS (tonnes)</t>
  </si>
  <si>
    <t>POULTRY FAT EXPORTS (tonnes)</t>
  </si>
  <si>
    <t>POULTRY FAT DOMESTIC USAGE (tonnes)</t>
  </si>
  <si>
    <t>POULTRY FAT TOTAL BIOMASS-BASED DIESEL USAGE (tonnes)</t>
  </si>
  <si>
    <t>POULTRY FAT BIODIESEL USAGE (tonnes)</t>
  </si>
  <si>
    <t>POULTRY FAT RENEWABLE DIESEL USAGE (tonnes)</t>
  </si>
  <si>
    <t>POULTRY FAT CO-PROCESSING USAGE (tonnes)</t>
  </si>
  <si>
    <t>POULTRY FAT NON-BIODIESEL USAGE (tonnes)</t>
  </si>
  <si>
    <t>POULTRY FAT CHEMICAL USAGE (tonnes)</t>
  </si>
  <si>
    <t>POULTRY FAT PET FOOD USAGE (tonnes)</t>
  </si>
  <si>
    <t>POULTRY FAT END-OF-MONTH STOCKS (tonnes)</t>
  </si>
  <si>
    <r>
      <t xml:space="preserve">CHICKEN SLAUGHTER </t>
    </r>
    <r>
      <rPr>
        <sz val="9"/>
        <color theme="1"/>
        <rFont val="Helvetica-Normal"/>
      </rPr>
      <t>(million birds)</t>
    </r>
  </si>
  <si>
    <r>
      <t xml:space="preserve">POULTRY FAT YIELD </t>
    </r>
    <r>
      <rPr>
        <sz val="9"/>
        <color theme="1"/>
        <rFont val="Helvetica-Normal"/>
      </rPr>
      <t>(pounds per head)</t>
    </r>
  </si>
  <si>
    <t>POULTRY FAT YIELD (percent of chicken meat production)</t>
  </si>
  <si>
    <t>POULTRY FAT YIELD (pounds per head)</t>
  </si>
  <si>
    <t>POULTRY FAT YIELD (kilograms per head)</t>
  </si>
  <si>
    <t>CHICKEN MEAT PRODUCTION - (000 tonnes)</t>
  </si>
  <si>
    <t>BROILER SLAUGHTER (million head)</t>
  </si>
  <si>
    <t>CHICKEN MEAT YIELD (pounds per head)</t>
  </si>
  <si>
    <t>MEXICO INEDIBLE TALLOW SUPPLY AND DEMAND (000 tonnes)</t>
  </si>
  <si>
    <t>INEDIBLE TALLOW PRODUCTION (000 tonnes)</t>
  </si>
  <si>
    <t>INEDIBLE TALLOW IMPORTS (tonnes)</t>
  </si>
  <si>
    <t>INEDIBLE TALLOW EXPORTS (tonnes)</t>
  </si>
  <si>
    <t>INEDIBLE TALLOW DOMESTIC USAGE (tonnes)</t>
  </si>
  <si>
    <t>INEDIBLE TALLOW TOTAL BIOMASS-BASED DIESEL USAGE (000 tonnes)</t>
  </si>
  <si>
    <t>INEDIBLE TALLOW BIODIESEL USAGE (000 tonnes)</t>
  </si>
  <si>
    <t>INEDIBLE TALLOW RENEWABLE DIESEL USAGE (000 tonnes)</t>
  </si>
  <si>
    <t>INEDIBLE TALLOW CO-PROCESSING USAGE (tonnes)</t>
  </si>
  <si>
    <t>INEDIBLE TALLOW NON-BIODIESEL USAGE (tonnes)</t>
  </si>
  <si>
    <t>INEDIBLE TALLOW CHEMICAL USAGE (tonnes)</t>
  </si>
  <si>
    <t>INEDIBLE TALLOW PET FOOD USAGE (tonnes)</t>
  </si>
  <si>
    <t>INEDIBLE TALLOW END-OF-MONTH STOCKS (tonnes)</t>
  </si>
  <si>
    <t>COMMERCIAL CATTLE SLAUGHTER (1,000 Head)</t>
  </si>
  <si>
    <t>COMMERCIAL BEEF PRODUCTION (000 tonnes, CWE)</t>
  </si>
  <si>
    <t>INEDIBLE TALLOW YIELD (tonnes per tonne of beef)</t>
  </si>
  <si>
    <t>INEDIBLE TALLOW YIELD (pounds per head)</t>
  </si>
  <si>
    <t>INEDIBLE TALLOW YIELD (tonnes per head)</t>
  </si>
  <si>
    <r>
      <rPr>
        <b/>
        <sz val="8"/>
        <color theme="0"/>
        <rFont val="Avenir Next LT Pro Demi"/>
        <family val="2"/>
      </rPr>
      <t>CANADA INEDIBLE TALLOW SUPPLY AND DEMAND</t>
    </r>
    <r>
      <rPr>
        <sz val="8"/>
        <color theme="0"/>
        <rFont val="Avenir Next LT Pro Demi"/>
        <family val="2"/>
      </rPr>
      <t xml:space="preserve"> (000 tonnes)</t>
    </r>
  </si>
  <si>
    <t>INEDIBLE TALLOW SAF USAGE (tonnes)</t>
  </si>
  <si>
    <t>COMMERCIAL BEEF PRODUCTION (000 tonnes)</t>
  </si>
  <si>
    <t>TALLOW PRODUCTION (Knoema, tonnes)</t>
  </si>
  <si>
    <t>Total</t>
  </si>
  <si>
    <t>CANADA USED COOKING OIL SUPPLY AND DEMAND (000 tonnes)</t>
  </si>
  <si>
    <t xml:space="preserve">    Co-Processing</t>
  </si>
  <si>
    <t>USED COOKING OIL DOMESTIC USAGE (tonnes)</t>
  </si>
  <si>
    <t>USED COOKING OIL TOTAL BIOMASS-BASED DIESEL USAGE (000 tonnes)</t>
  </si>
  <si>
    <t>USED COOKING OIL BIODIESEL USAGE (000 tonnes)</t>
  </si>
  <si>
    <t>USED COOKING OIL RENEWABLE DIESEL USAGE (000 tonnes)</t>
  </si>
  <si>
    <t>USED COOKING OIL CO-PROCESSING USAGE (tonnes)</t>
  </si>
  <si>
    <t>USED COOKING OIL NON-BIODIESEL USAGE (tonnes)</t>
  </si>
  <si>
    <t>USED COOKING OIL END-OF-MONTH STOCKS (tonnes)</t>
  </si>
  <si>
    <r>
      <t xml:space="preserve">COMMERCIAL CATTLE SLAUGHTER </t>
    </r>
    <r>
      <rPr>
        <sz val="9"/>
        <color theme="1"/>
        <rFont val="Helvetica-Normal"/>
      </rPr>
      <t>(1,000 Head)</t>
    </r>
  </si>
  <si>
    <r>
      <t xml:space="preserve">COMMERCIAL BEEF PRODUCTION </t>
    </r>
    <r>
      <rPr>
        <sz val="9"/>
        <color theme="1"/>
        <rFont val="Helvetica-Normal"/>
      </rPr>
      <t>(000 tonnes)</t>
    </r>
  </si>
  <si>
    <t>USED COOKING OIL YIELD (tonnes per tonne of beef)</t>
  </si>
  <si>
    <t>USED COOKING OIL YIELD (pounds per head)</t>
  </si>
  <si>
    <t>USED COOKING OIL YIELD (tonnes per head)</t>
  </si>
  <si>
    <r>
      <t xml:space="preserve">BLEACHABLE FANCY TALLOW - PACKER, CHICAGO </t>
    </r>
    <r>
      <rPr>
        <sz val="9"/>
        <color theme="1"/>
        <rFont val="Helvetica-Normal"/>
      </rPr>
      <t>(Cents per Pound)</t>
    </r>
  </si>
  <si>
    <t>CANADA DISTILLERS' CORN OIL SUPPLY AND DEMAND (000 tonnes)</t>
  </si>
  <si>
    <t>crude adjustment for DCO's portion of corn oil exports</t>
  </si>
  <si>
    <t>Ethanol Production</t>
  </si>
  <si>
    <t>DISTILLERS' CORN OIL PRODUCTION (000 tonnes)</t>
  </si>
  <si>
    <t>DISTILLERS' CORN OIL IMPORTS (tonnes)</t>
  </si>
  <si>
    <t>DISTILLERS' CORN OIL EXPORTS (tonnes)</t>
  </si>
  <si>
    <t>DISTILLERS' CORN OIL DOMESTIC USAGE (tonnes)</t>
  </si>
  <si>
    <t>DISTILLERS' CORN OIL TOTAL BIOMASS-BASED DIESEL USAGE (000 tonnes)</t>
  </si>
  <si>
    <t>DISTILLERS' CORN OIL BIODIESEL USAGE (000 tonnes)</t>
  </si>
  <si>
    <t>DISTILLERS' CORN OIL RENEWABLE DIESEL USAGE (000 tonnes)</t>
  </si>
  <si>
    <t>DISTILLERS' CORN OIL CO-PROCESSING USAGE (tonnes)</t>
  </si>
  <si>
    <t>DISTILLERS' CORN OIL NON-BIODIESEL USAGE (tonnes)</t>
  </si>
  <si>
    <t>DISTILLERS' CORN OIL END-OF-MONTH STOCKS (tonnes)</t>
  </si>
  <si>
    <t>DISTILLERS' CORN OIL YIELD (tonnes per tonne of beef)</t>
  </si>
  <si>
    <t>DISTILLERS' CORN OIL YIELD (pounds per head)</t>
  </si>
  <si>
    <t>DISTILLERS' CORN OIL YIELD (tonnes per head)</t>
  </si>
  <si>
    <r>
      <rPr>
        <b/>
        <sz val="8"/>
        <color theme="0"/>
        <rFont val="Avenir Next LT Pro Demi"/>
        <family val="2"/>
      </rPr>
      <t>CANADA CHOICE WHITE GREASE SUPPLY AND DEMAND</t>
    </r>
    <r>
      <rPr>
        <sz val="8"/>
        <color theme="0"/>
        <rFont val="Avenir Next LT Pro Demi"/>
        <family val="2"/>
      </rPr>
      <t xml:space="preserve"> (000 tonnes)</t>
    </r>
  </si>
  <si>
    <t>CHOICE WHITE GREASE IMPORTS (000 tonnes)</t>
  </si>
  <si>
    <t>CHOICE WHITE GREASE EXPORTS (000 tonnes)</t>
  </si>
  <si>
    <t>CHOICE WHITE GREASE DOMESTIC USAGE (000 tonnes)</t>
  </si>
  <si>
    <t>CHOICE WHITE GREASE TOTAL BIOMASS-BASED DIESEL USAGE (000 tonnes)</t>
  </si>
  <si>
    <t>COMMERCIAL HOG SLAUGHTER (1,000 Head, Fastmarkets' estimates based on U.S. seasonal)</t>
  </si>
  <si>
    <t>CHOICE WHITE GREASE YIELD (tonnes per tonne of pork)</t>
  </si>
  <si>
    <t>POULTRY FAT YIELD (tonnes per tonne of chicken meat)</t>
  </si>
  <si>
    <t>POULTRY FAT PRODUCTION (tonnes)</t>
  </si>
  <si>
    <t>Statistics Canada</t>
  </si>
  <si>
    <t>https://www150.statcan.gc/ca/na/pub/11-627-m2017018-eng.htm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</si>
</sst>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0_);[Red]\(0\)"/>
    <numFmt numFmtId="165" formatCode="0.0%"/>
    <numFmt numFmtId="166" formatCode="#,##0.0_);[Red]\(#,##0.0\)"/>
    <numFmt numFmtId="167" formatCode="#,##0.000_);[Red]\(#,##0.000\)"/>
    <numFmt numFmtId="168" formatCode="0.000"/>
    <numFmt numFmtId="169" formatCode="0.0_);[Red]\(0.0\)"/>
    <numFmt numFmtId="170" formatCode="0.0"/>
    <numFmt numFmtId="171" formatCode="#,##0.0000000_);[Red]\(#,##0.0000000\)"/>
    <numFmt numFmtId="172" formatCode="0.000_);[Red]\(0.000\)"/>
    <numFmt numFmtId="173" formatCode="#,##0.00000_);[Red]\(#,##0.00000\)"/>
    <numFmt numFmtId="174" formatCode="#,##0.000000_);[Red]\(#,##0.000000\)"/>
    <numFmt numFmtId="175" formatCode="0.00_);[Red]\(0.00\)"/>
    <numFmt numFmtId="176" formatCode="#,##0.000000000_);[Red]\(#,##0.000000000\)"/>
    <numFmt numFmtId="177" formatCode="0.000000000"/>
    <numFmt numFmtId="178" formatCode="0.00000"/>
  </numFmts>
  <fonts count="28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color theme="0"/>
      <name val="Avenir Next LT Pro Demi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name val="Avenir Next LT Pro Demi"/>
      <family val="2"/>
    </font>
    <font>
      <u/>
      <sz val="10"/>
      <color theme="10"/>
      <name val="Arial Narrow"/>
      <family val="2"/>
    </font>
    <font>
      <u/>
      <sz val="8"/>
      <color theme="10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rgb="FF6F0791"/>
      <name val="Avenir Next LT Pro Demi"/>
      <family val="2"/>
    </font>
    <font>
      <sz val="8"/>
      <color rgb="FF000000"/>
      <name val="Avenir Next LT Pro Demi"/>
      <family val="2"/>
    </font>
    <font>
      <sz val="11"/>
      <color theme="0"/>
      <name val="Helvetica-Normal"/>
    </font>
    <font>
      <b/>
      <sz val="10"/>
      <color theme="1"/>
      <name val="Arial Narrow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Helvetica-Normal"/>
    </font>
    <font>
      <sz val="10"/>
      <color theme="1"/>
      <name val="Helvetica-Normal"/>
    </font>
    <font>
      <b/>
      <sz val="10"/>
      <name val="Arial"/>
      <family val="2"/>
    </font>
    <font>
      <sz val="9"/>
      <color theme="1"/>
      <name val="Helvetica-Normal"/>
    </font>
    <font>
      <b/>
      <sz val="10"/>
      <color rgb="FFFF0000"/>
      <name val="Arial Narrow"/>
      <family val="2"/>
    </font>
    <font>
      <sz val="8"/>
      <name val="Avenir Next LT Pro Demi"/>
      <family val="2"/>
    </font>
    <font>
      <b/>
      <sz val="8"/>
      <color rgb="FFFF0000"/>
      <name val="Avenir Next LT Pro Demi"/>
      <family val="2"/>
    </font>
    <font>
      <b/>
      <sz val="8"/>
      <color theme="0"/>
      <name val="Avenir Next LT Pro Demi"/>
      <family val="2"/>
    </font>
    <font>
      <b/>
      <sz val="10"/>
      <color rgb="FF6F0791"/>
      <name val="Arial Narrow"/>
      <family val="2"/>
    </font>
    <font>
      <sz val="10"/>
      <name val="Arial"/>
      <family val="2"/>
    </font>
    <font>
      <b/>
      <sz val="8"/>
      <color rgb="FF7030A0"/>
      <name val="Avenir Next LT Pro Demi"/>
      <family val="2"/>
    </font>
    <font>
      <sz val="10"/>
      <color rgb="FF6F0791"/>
      <name val="Arial Narrow"/>
      <family val="2"/>
    </font>
    <font>
      <sz val="8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6F0791"/>
      </top>
      <bottom style="medium">
        <color rgb="FF8C8C8C"/>
      </bottom>
      <diagonal/>
    </border>
    <border>
      <left/>
      <right/>
      <top style="thin">
        <color rgb="FF6F0791"/>
      </top>
      <bottom/>
      <diagonal/>
    </border>
    <border>
      <left/>
      <right/>
      <top style="medium">
        <color rgb="FF6F0791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medium">
        <color rgb="FF335163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ck">
        <color rgb="FF8C8C8C"/>
      </top>
      <bottom/>
      <diagonal/>
    </border>
    <border>
      <left/>
      <right/>
      <top style="thick">
        <color rgb="FFECECEC"/>
      </top>
      <bottom style="thick">
        <color rgb="FFECECEC"/>
      </bottom>
      <diagonal/>
    </border>
    <border>
      <left/>
      <right/>
      <top style="medium">
        <color rgb="FF6F0791"/>
      </top>
      <bottom style="medium">
        <color rgb="FF6F079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38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0" fontId="3" fillId="4" borderId="0" xfId="0" applyFont="1" applyFill="1"/>
    <xf numFmtId="38" fontId="3" fillId="0" borderId="0" xfId="0" applyNumberFormat="1" applyFont="1"/>
    <xf numFmtId="0" fontId="3" fillId="4" borderId="2" xfId="0" applyFont="1" applyFill="1" applyBorder="1"/>
    <xf numFmtId="0" fontId="3" fillId="0" borderId="2" xfId="0" applyFont="1" applyBorder="1"/>
    <xf numFmtId="38" fontId="3" fillId="0" borderId="2" xfId="0" applyNumberFormat="1" applyFont="1" applyBorder="1"/>
    <xf numFmtId="165" fontId="3" fillId="0" borderId="0" xfId="2" applyNumberFormat="1" applyFont="1"/>
    <xf numFmtId="0" fontId="3" fillId="4" borderId="3" xfId="0" applyFont="1" applyFill="1" applyBorder="1"/>
    <xf numFmtId="0" fontId="3" fillId="0" borderId="3" xfId="0" applyFont="1" applyBorder="1"/>
    <xf numFmtId="0" fontId="4" fillId="4" borderId="4" xfId="0" applyFont="1" applyFill="1" applyBorder="1"/>
    <xf numFmtId="0" fontId="4" fillId="4" borderId="0" xfId="0" applyFont="1" applyFill="1"/>
    <xf numFmtId="3" fontId="3" fillId="0" borderId="0" xfId="0" applyNumberFormat="1" applyFont="1"/>
    <xf numFmtId="38" fontId="5" fillId="0" borderId="5" xfId="1" quotePrefix="1" applyNumberFormat="1" applyFont="1" applyBorder="1" applyAlignment="1">
      <alignment horizontal="right"/>
    </xf>
    <xf numFmtId="164" fontId="5" fillId="0" borderId="5" xfId="1" quotePrefix="1" applyNumberFormat="1" applyFont="1" applyBorder="1" applyAlignment="1">
      <alignment horizontal="right"/>
    </xf>
    <xf numFmtId="164" fontId="5" fillId="0" borderId="0" xfId="1" quotePrefix="1" applyNumberFormat="1" applyFont="1" applyBorder="1" applyAlignment="1">
      <alignment horizontal="right"/>
    </xf>
    <xf numFmtId="166" fontId="3" fillId="0" borderId="0" xfId="0" applyNumberFormat="1" applyFont="1"/>
    <xf numFmtId="0" fontId="3" fillId="0" borderId="4" xfId="0" applyFont="1" applyBorder="1"/>
    <xf numFmtId="3" fontId="3" fillId="0" borderId="4" xfId="0" applyNumberFormat="1" applyFont="1" applyBorder="1"/>
    <xf numFmtId="40" fontId="3" fillId="0" borderId="0" xfId="0" applyNumberFormat="1" applyFont="1"/>
    <xf numFmtId="40" fontId="4" fillId="0" borderId="0" xfId="0" applyNumberFormat="1" applyFont="1"/>
    <xf numFmtId="167" fontId="3" fillId="0" borderId="0" xfId="0" applyNumberFormat="1" applyFont="1"/>
    <xf numFmtId="167" fontId="4" fillId="0" borderId="0" xfId="0" applyNumberFormat="1" applyFont="1"/>
    <xf numFmtId="0" fontId="3" fillId="5" borderId="0" xfId="0" applyFont="1" applyFill="1"/>
    <xf numFmtId="38" fontId="5" fillId="0" borderId="6" xfId="1" quotePrefix="1" applyNumberFormat="1" applyFont="1" applyBorder="1" applyAlignment="1">
      <alignment horizontal="right"/>
    </xf>
    <xf numFmtId="0" fontId="3" fillId="0" borderId="7" xfId="0" applyFont="1" applyBorder="1"/>
    <xf numFmtId="0" fontId="7" fillId="0" borderId="0" xfId="3" applyFont="1"/>
    <xf numFmtId="9" fontId="3" fillId="0" borderId="4" xfId="2" applyFont="1" applyBorder="1"/>
    <xf numFmtId="165" fontId="3" fillId="0" borderId="4" xfId="2" applyNumberFormat="1" applyFont="1" applyBorder="1"/>
    <xf numFmtId="168" fontId="3" fillId="0" borderId="0" xfId="0" applyNumberFormat="1" applyFont="1"/>
    <xf numFmtId="169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7" fillId="0" borderId="8" xfId="3" applyFont="1" applyBorder="1" applyAlignment="1">
      <alignment vertical="center" wrapText="1"/>
    </xf>
    <xf numFmtId="0" fontId="3" fillId="0" borderId="8" xfId="0" applyFont="1" applyBorder="1" applyAlignment="1">
      <alignment wrapText="1"/>
    </xf>
    <xf numFmtId="38" fontId="3" fillId="0" borderId="0" xfId="0" applyNumberFormat="1" applyFont="1" applyAlignment="1">
      <alignment horizontal="center"/>
    </xf>
    <xf numFmtId="38" fontId="3" fillId="4" borderId="0" xfId="0" applyNumberFormat="1" applyFont="1" applyFill="1"/>
    <xf numFmtId="38" fontId="4" fillId="4" borderId="0" xfId="0" applyNumberFormat="1" applyFont="1" applyFill="1"/>
    <xf numFmtId="38" fontId="8" fillId="4" borderId="0" xfId="0" applyNumberFormat="1" applyFont="1" applyFill="1"/>
    <xf numFmtId="38" fontId="3" fillId="4" borderId="2" xfId="0" applyNumberFormat="1" applyFont="1" applyFill="1" applyBorder="1"/>
    <xf numFmtId="38" fontId="4" fillId="4" borderId="2" xfId="0" applyNumberFormat="1" applyFont="1" applyFill="1" applyBorder="1"/>
    <xf numFmtId="38" fontId="8" fillId="4" borderId="2" xfId="0" applyNumberFormat="1" applyFont="1" applyFill="1" applyBorder="1"/>
    <xf numFmtId="38" fontId="9" fillId="4" borderId="0" xfId="0" applyNumberFormat="1" applyFont="1" applyFill="1"/>
    <xf numFmtId="0" fontId="3" fillId="4" borderId="9" xfId="0" applyFont="1" applyFill="1" applyBorder="1"/>
    <xf numFmtId="38" fontId="3" fillId="4" borderId="9" xfId="0" applyNumberFormat="1" applyFont="1" applyFill="1" applyBorder="1"/>
    <xf numFmtId="38" fontId="4" fillId="4" borderId="9" xfId="0" applyNumberFormat="1" applyFont="1" applyFill="1" applyBorder="1"/>
    <xf numFmtId="38" fontId="4" fillId="0" borderId="0" xfId="0" applyNumberFormat="1" applyFont="1"/>
    <xf numFmtId="38" fontId="8" fillId="0" borderId="0" xfId="0" applyNumberFormat="1" applyFont="1"/>
    <xf numFmtId="166" fontId="8" fillId="0" borderId="0" xfId="0" applyNumberFormat="1" applyFont="1"/>
    <xf numFmtId="166" fontId="4" fillId="0" borderId="0" xfId="0" applyNumberFormat="1" applyFont="1"/>
    <xf numFmtId="38" fontId="5" fillId="0" borderId="5" xfId="1" quotePrefix="1" applyNumberFormat="1" applyFont="1" applyBorder="1" applyAlignment="1">
      <alignment horizontal="left"/>
    </xf>
    <xf numFmtId="166" fontId="9" fillId="0" borderId="0" xfId="0" applyNumberFormat="1" applyFont="1"/>
    <xf numFmtId="38" fontId="9" fillId="0" borderId="0" xfId="0" applyNumberFormat="1" applyFont="1"/>
    <xf numFmtId="38" fontId="4" fillId="3" borderId="5" xfId="1" quotePrefix="1" applyNumberFormat="1" applyFont="1" applyFill="1" applyBorder="1" applyAlignment="1">
      <alignment horizontal="right"/>
    </xf>
    <xf numFmtId="164" fontId="4" fillId="3" borderId="5" xfId="1" quotePrefix="1" applyNumberFormat="1" applyFont="1" applyFill="1" applyBorder="1" applyAlignment="1">
      <alignment horizontal="right"/>
    </xf>
    <xf numFmtId="164" fontId="5" fillId="0" borderId="0" xfId="1" quotePrefix="1" applyNumberFormat="1" applyFont="1" applyFill="1" applyBorder="1" applyAlignment="1">
      <alignment horizontal="right"/>
    </xf>
    <xf numFmtId="4" fontId="3" fillId="0" borderId="0" xfId="0" applyNumberFormat="1" applyFont="1"/>
    <xf numFmtId="1" fontId="3" fillId="0" borderId="0" xfId="0" applyNumberFormat="1" applyFont="1"/>
    <xf numFmtId="170" fontId="3" fillId="0" borderId="0" xfId="0" applyNumberFormat="1" applyFont="1"/>
    <xf numFmtId="0" fontId="10" fillId="0" borderId="0" xfId="0" applyFont="1" applyAlignment="1">
      <alignment horizontal="left" vertical="center" wrapText="1" indent="1"/>
    </xf>
    <xf numFmtId="38" fontId="5" fillId="2" borderId="10" xfId="1" quotePrefix="1" applyNumberFormat="1" applyFont="1" applyFill="1" applyBorder="1" applyAlignment="1">
      <alignment horizontal="right"/>
    </xf>
    <xf numFmtId="164" fontId="5" fillId="2" borderId="10" xfId="1" quotePrefix="1" applyNumberFormat="1" applyFont="1" applyFill="1" applyBorder="1" applyAlignment="1">
      <alignment horizontal="right"/>
    </xf>
    <xf numFmtId="0" fontId="4" fillId="0" borderId="0" xfId="0" applyFont="1" applyAlignment="1">
      <alignment vertical="center" wrapText="1"/>
    </xf>
    <xf numFmtId="171" fontId="3" fillId="0" borderId="0" xfId="0" applyNumberFormat="1" applyFont="1"/>
    <xf numFmtId="0" fontId="11" fillId="2" borderId="0" xfId="0" applyFont="1" applyFill="1"/>
    <xf numFmtId="38" fontId="12" fillId="3" borderId="1" xfId="0" applyNumberFormat="1" applyFont="1" applyFill="1" applyBorder="1" applyAlignment="1">
      <alignment horizontal="right" vertical="center"/>
    </xf>
    <xf numFmtId="0" fontId="13" fillId="4" borderId="0" xfId="0" applyFont="1" applyFill="1"/>
    <xf numFmtId="166" fontId="0" fillId="0" borderId="0" xfId="0" applyNumberFormat="1"/>
    <xf numFmtId="0" fontId="13" fillId="4" borderId="2" xfId="0" applyFont="1" applyFill="1" applyBorder="1"/>
    <xf numFmtId="0" fontId="13" fillId="4" borderId="3" xfId="0" applyFont="1" applyFill="1" applyBorder="1"/>
    <xf numFmtId="0" fontId="15" fillId="4" borderId="4" xfId="0" applyFont="1" applyFill="1" applyBorder="1"/>
    <xf numFmtId="0" fontId="16" fillId="0" borderId="0" xfId="0" applyFont="1"/>
    <xf numFmtId="38" fontId="17" fillId="0" borderId="5" xfId="1" quotePrefix="1" applyNumberFormat="1" applyFont="1" applyBorder="1" applyAlignment="1">
      <alignment horizontal="right"/>
    </xf>
    <xf numFmtId="0" fontId="0" fillId="0" borderId="4" xfId="0" applyBorder="1"/>
    <xf numFmtId="0" fontId="16" fillId="5" borderId="0" xfId="0" applyFont="1" applyFill="1"/>
    <xf numFmtId="38" fontId="17" fillId="0" borderId="6" xfId="1" quotePrefix="1" applyNumberFormat="1" applyFont="1" applyBorder="1" applyAlignment="1">
      <alignment horizontal="right"/>
    </xf>
    <xf numFmtId="0" fontId="0" fillId="0" borderId="7" xfId="0" applyBorder="1"/>
    <xf numFmtId="0" fontId="0" fillId="2" borderId="0" xfId="0" applyFill="1"/>
    <xf numFmtId="164" fontId="12" fillId="3" borderId="1" xfId="0" applyNumberFormat="1" applyFont="1" applyFill="1" applyBorder="1" applyAlignment="1">
      <alignment horizontal="right" vertical="center"/>
    </xf>
    <xf numFmtId="38" fontId="0" fillId="0" borderId="0" xfId="0" applyNumberFormat="1"/>
    <xf numFmtId="38" fontId="12" fillId="0" borderId="0" xfId="0" applyNumberFormat="1" applyFont="1"/>
    <xf numFmtId="38" fontId="0" fillId="4" borderId="2" xfId="0" applyNumberFormat="1" applyFill="1" applyBorder="1"/>
    <xf numFmtId="38" fontId="12" fillId="4" borderId="2" xfId="0" applyNumberFormat="1" applyFont="1" applyFill="1" applyBorder="1"/>
    <xf numFmtId="0" fontId="12" fillId="0" borderId="0" xfId="0" applyFont="1"/>
    <xf numFmtId="165" fontId="0" fillId="0" borderId="0" xfId="2" applyNumberFormat="1" applyFont="1"/>
    <xf numFmtId="165" fontId="12" fillId="0" borderId="0" xfId="2" applyNumberFormat="1" applyFont="1"/>
    <xf numFmtId="164" fontId="17" fillId="0" borderId="5" xfId="1" quotePrefix="1" applyNumberFormat="1" applyFont="1" applyBorder="1" applyAlignment="1">
      <alignment horizontal="right"/>
    </xf>
    <xf numFmtId="166" fontId="12" fillId="0" borderId="0" xfId="0" applyNumberFormat="1" applyFont="1"/>
    <xf numFmtId="167" fontId="0" fillId="0" borderId="0" xfId="0" applyNumberFormat="1"/>
    <xf numFmtId="167" fontId="12" fillId="0" borderId="0" xfId="0" applyNumberFormat="1" applyFont="1"/>
    <xf numFmtId="166" fontId="19" fillId="0" borderId="0" xfId="0" applyNumberFormat="1" applyFont="1"/>
    <xf numFmtId="38" fontId="0" fillId="0" borderId="4" xfId="0" applyNumberFormat="1" applyBorder="1"/>
    <xf numFmtId="3" fontId="0" fillId="0" borderId="0" xfId="0" applyNumberFormat="1"/>
    <xf numFmtId="40" fontId="0" fillId="0" borderId="0" xfId="0" applyNumberFormat="1"/>
    <xf numFmtId="168" fontId="0" fillId="0" borderId="0" xfId="0" applyNumberFormat="1"/>
    <xf numFmtId="169" fontId="0" fillId="0" borderId="0" xfId="0" applyNumberFormat="1"/>
    <xf numFmtId="172" fontId="0" fillId="0" borderId="0" xfId="0" applyNumberFormat="1"/>
    <xf numFmtId="40" fontId="12" fillId="0" borderId="0" xfId="0" applyNumberFormat="1" applyFont="1"/>
    <xf numFmtId="165" fontId="3" fillId="4" borderId="0" xfId="2" applyNumberFormat="1" applyFont="1" applyFill="1"/>
    <xf numFmtId="165" fontId="9" fillId="4" borderId="0" xfId="2" applyNumberFormat="1" applyFont="1" applyFill="1"/>
    <xf numFmtId="0" fontId="4" fillId="0" borderId="0" xfId="0" applyFont="1"/>
    <xf numFmtId="38" fontId="20" fillId="0" borderId="0" xfId="0" applyNumberFormat="1" applyFont="1"/>
    <xf numFmtId="166" fontId="21" fillId="0" borderId="0" xfId="0" applyNumberFormat="1" applyFont="1"/>
    <xf numFmtId="166" fontId="5" fillId="0" borderId="0" xfId="0" applyNumberFormat="1" applyFont="1"/>
    <xf numFmtId="38" fontId="21" fillId="0" borderId="0" xfId="0" applyNumberFormat="1" applyFont="1"/>
    <xf numFmtId="38" fontId="5" fillId="0" borderId="0" xfId="0" applyNumberFormat="1" applyFont="1"/>
    <xf numFmtId="172" fontId="3" fillId="0" borderId="0" xfId="0" applyNumberFormat="1" applyFont="1"/>
    <xf numFmtId="167" fontId="21" fillId="0" borderId="0" xfId="0" applyNumberFormat="1" applyFont="1"/>
    <xf numFmtId="169" fontId="21" fillId="0" borderId="0" xfId="0" applyNumberFormat="1" applyFont="1"/>
    <xf numFmtId="165" fontId="8" fillId="4" borderId="0" xfId="2" applyNumberFormat="1" applyFont="1" applyFill="1"/>
    <xf numFmtId="40" fontId="3" fillId="0" borderId="4" xfId="0" applyNumberFormat="1" applyFont="1" applyBorder="1"/>
    <xf numFmtId="173" fontId="3" fillId="0" borderId="0" xfId="0" applyNumberFormat="1" applyFont="1"/>
    <xf numFmtId="174" fontId="3" fillId="0" borderId="0" xfId="0" applyNumberFormat="1" applyFont="1"/>
    <xf numFmtId="167" fontId="5" fillId="0" borderId="0" xfId="0" applyNumberFormat="1" applyFont="1"/>
    <xf numFmtId="173" fontId="5" fillId="0" borderId="0" xfId="0" applyNumberFormat="1" applyFont="1"/>
    <xf numFmtId="175" fontId="3" fillId="0" borderId="0" xfId="0" applyNumberFormat="1" applyFont="1"/>
    <xf numFmtId="38" fontId="0" fillId="4" borderId="0" xfId="0" applyNumberFormat="1" applyFill="1"/>
    <xf numFmtId="38" fontId="23" fillId="4" borderId="0" xfId="0" applyNumberFormat="1" applyFont="1" applyFill="1"/>
    <xf numFmtId="38" fontId="23" fillId="4" borderId="2" xfId="0" applyNumberFormat="1" applyFont="1" applyFill="1" applyBorder="1"/>
    <xf numFmtId="0" fontId="13" fillId="4" borderId="9" xfId="0" applyFont="1" applyFill="1" applyBorder="1"/>
    <xf numFmtId="38" fontId="0" fillId="4" borderId="9" xfId="0" applyNumberFormat="1" applyFill="1" applyBorder="1"/>
    <xf numFmtId="38" fontId="12" fillId="4" borderId="9" xfId="0" applyNumberFormat="1" applyFont="1" applyFill="1" applyBorder="1"/>
    <xf numFmtId="38" fontId="12" fillId="4" borderId="0" xfId="0" applyNumberFormat="1" applyFont="1" applyFill="1"/>
    <xf numFmtId="0" fontId="0" fillId="0" borderId="3" xfId="0" applyBorder="1"/>
    <xf numFmtId="0" fontId="15" fillId="4" borderId="0" xfId="0" applyFont="1" applyFill="1"/>
    <xf numFmtId="164" fontId="24" fillId="0" borderId="5" xfId="1" quotePrefix="1" applyNumberFormat="1" applyFont="1" applyBorder="1" applyAlignment="1">
      <alignment horizontal="right"/>
    </xf>
    <xf numFmtId="9" fontId="0" fillId="0" borderId="4" xfId="2" applyFont="1" applyBorder="1"/>
    <xf numFmtId="10" fontId="0" fillId="0" borderId="4" xfId="2" applyNumberFormat="1" applyFont="1" applyBorder="1"/>
    <xf numFmtId="9" fontId="1" fillId="0" borderId="4" xfId="2" applyFont="1" applyBorder="1"/>
    <xf numFmtId="166" fontId="3" fillId="4" borderId="0" xfId="0" applyNumberFormat="1" applyFont="1" applyFill="1"/>
    <xf numFmtId="166" fontId="4" fillId="4" borderId="0" xfId="0" applyNumberFormat="1" applyFont="1" applyFill="1"/>
    <xf numFmtId="166" fontId="3" fillId="4" borderId="2" xfId="0" applyNumberFormat="1" applyFont="1" applyFill="1" applyBorder="1"/>
    <xf numFmtId="166" fontId="4" fillId="4" borderId="2" xfId="0" applyNumberFormat="1" applyFont="1" applyFill="1" applyBorder="1"/>
    <xf numFmtId="166" fontId="3" fillId="4" borderId="9" xfId="0" applyNumberFormat="1" applyFont="1" applyFill="1" applyBorder="1"/>
    <xf numFmtId="0" fontId="3" fillId="4" borderId="11" xfId="0" applyFont="1" applyFill="1" applyBorder="1"/>
    <xf numFmtId="0" fontId="3" fillId="4" borderId="5" xfId="0" applyFont="1" applyFill="1" applyBorder="1"/>
    <xf numFmtId="167" fontId="20" fillId="0" borderId="0" xfId="0" applyNumberFormat="1" applyFont="1"/>
    <xf numFmtId="40" fontId="8" fillId="0" borderId="0" xfId="0" applyNumberFormat="1" applyFont="1"/>
    <xf numFmtId="40" fontId="3" fillId="0" borderId="2" xfId="0" applyNumberFormat="1" applyFont="1" applyBorder="1"/>
    <xf numFmtId="40" fontId="4" fillId="0" borderId="2" xfId="0" applyNumberFormat="1" applyFont="1" applyBorder="1"/>
    <xf numFmtId="40" fontId="8" fillId="0" borderId="2" xfId="0" applyNumberFormat="1" applyFont="1" applyBorder="1"/>
    <xf numFmtId="165" fontId="4" fillId="0" borderId="0" xfId="2" applyNumberFormat="1" applyFont="1"/>
    <xf numFmtId="165" fontId="8" fillId="0" borderId="0" xfId="2" applyNumberFormat="1" applyFont="1"/>
    <xf numFmtId="38" fontId="25" fillId="0" borderId="0" xfId="0" applyNumberFormat="1" applyFont="1"/>
    <xf numFmtId="0" fontId="3" fillId="3" borderId="0" xfId="0" applyFont="1" applyFill="1"/>
    <xf numFmtId="167" fontId="3" fillId="3" borderId="0" xfId="0" applyNumberFormat="1" applyFont="1" applyFill="1"/>
    <xf numFmtId="167" fontId="4" fillId="3" borderId="0" xfId="0" applyNumberFormat="1" applyFont="1" applyFill="1"/>
    <xf numFmtId="38" fontId="23" fillId="0" borderId="0" xfId="0" applyNumberFormat="1" applyFont="1"/>
    <xf numFmtId="0" fontId="0" fillId="0" borderId="2" xfId="0" applyBorder="1"/>
    <xf numFmtId="38" fontId="0" fillId="0" borderId="2" xfId="0" applyNumberFormat="1" applyBorder="1"/>
    <xf numFmtId="38" fontId="23" fillId="0" borderId="2" xfId="0" applyNumberFormat="1" applyFont="1" applyBorder="1"/>
    <xf numFmtId="38" fontId="26" fillId="0" borderId="0" xfId="0" applyNumberFormat="1" applyFont="1"/>
    <xf numFmtId="165" fontId="23" fillId="0" borderId="0" xfId="2" applyNumberFormat="1" applyFont="1"/>
    <xf numFmtId="3" fontId="0" fillId="0" borderId="4" xfId="0" applyNumberFormat="1" applyBorder="1"/>
    <xf numFmtId="169" fontId="12" fillId="0" borderId="0" xfId="0" applyNumberFormat="1" applyFont="1"/>
    <xf numFmtId="166" fontId="0" fillId="6" borderId="0" xfId="0" applyNumberFormat="1" applyFill="1"/>
    <xf numFmtId="3" fontId="27" fillId="0" borderId="4" xfId="0" applyNumberFormat="1" applyFont="1" applyBorder="1"/>
    <xf numFmtId="43" fontId="0" fillId="0" borderId="0" xfId="1" applyFont="1"/>
    <xf numFmtId="176" fontId="27" fillId="0" borderId="0" xfId="0" applyNumberFormat="1" applyFont="1"/>
    <xf numFmtId="177" fontId="12" fillId="0" borderId="0" xfId="0" applyNumberFormat="1" applyFont="1"/>
    <xf numFmtId="168" fontId="12" fillId="0" borderId="0" xfId="0" applyNumberFormat="1" applyFont="1"/>
    <xf numFmtId="178" fontId="0" fillId="0" borderId="4" xfId="0" applyNumberFormat="1" applyBorder="1"/>
    <xf numFmtId="0" fontId="6" fillId="0" borderId="0" xfId="3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lowcitrade%20-%20HOBO.xlsx" TargetMode="External"/><Relationship Id="rId1" Type="http://schemas.openxmlformats.org/officeDocument/2006/relationships/externalLinkPath" Target="/Users/torem/Dropbox/FM%20Files/HOBO/Biofuel%20Model/lowcitrade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macrodata%20-%20HOBO.xlsx" TargetMode="External"/><Relationship Id="rId1" Type="http://schemas.openxmlformats.org/officeDocument/2006/relationships/externalLinkPath" Target="/Users/torem/Dropbox/FM%20Files/HOBO/Biofuel%20Model/macrodata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anadabiofuel%20-%20HOBO.xlsx" TargetMode="External"/><Relationship Id="rId1" Type="http://schemas.openxmlformats.org/officeDocument/2006/relationships/externalLinkPath" Target="/Users/torem/Dropbox/FM%20Files/HOBO/Biofuel%20Model/canadabiofuel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rapbal%20-%20HOBO.xlsx" TargetMode="External"/><Relationship Id="rId1" Type="http://schemas.openxmlformats.org/officeDocument/2006/relationships/externalLinkPath" Target="/Users/torem/Dropbox/FM%20Files/HOBO/Biofuel%20Model/wldrapb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xico Inedible Tallow Imports"/>
      <sheetName val="Mexico Inedible Tallow Exports"/>
      <sheetName val="Canada Inedible Tallow Imports"/>
      <sheetName val="Canada Inedible Tallow Exports"/>
      <sheetName val="Mexico CWG Imports"/>
      <sheetName val="Mexico CWG Exports"/>
      <sheetName val="Canada CWG Exports"/>
      <sheetName val="Canada CWG Imports"/>
      <sheetName val="Mexico DCO Imports"/>
      <sheetName val="Mexico DCO Exports"/>
      <sheetName val="Canada DCO Imports"/>
      <sheetName val="Canada DCO Exports"/>
      <sheetName val="Mexico YG-UCO Imports"/>
      <sheetName val="Canada UCO Imports"/>
      <sheetName val="Mexico YG-UCO Exports"/>
      <sheetName val="Canada UCO Exports"/>
      <sheetName val="Mexico Poultry Fat Imports"/>
      <sheetName val="Mexico Poultry Fat Exports"/>
      <sheetName val="Canada Poultry Fat Imports"/>
      <sheetName val="Canada Poultry Fat Exports"/>
    </sheetNames>
    <sheetDataSet>
      <sheetData sheetId="0">
        <row r="243">
          <cell r="D243">
            <v>0</v>
          </cell>
        </row>
        <row r="290"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25442</v>
          </cell>
          <cell r="JL290">
            <v>30942</v>
          </cell>
          <cell r="JM290">
            <v>27460</v>
          </cell>
          <cell r="JN290">
            <v>34979</v>
          </cell>
          <cell r="JO290">
            <v>36709</v>
          </cell>
          <cell r="JP290">
            <v>29672</v>
          </cell>
          <cell r="JQ290">
            <v>33120</v>
          </cell>
          <cell r="JR290">
            <v>31567</v>
          </cell>
          <cell r="JS290">
            <v>22420</v>
          </cell>
          <cell r="JT290">
            <v>23011</v>
          </cell>
          <cell r="JU290">
            <v>26559</v>
          </cell>
          <cell r="JV290">
            <v>20221</v>
          </cell>
          <cell r="JW290">
            <v>22801</v>
          </cell>
          <cell r="JX290">
            <v>26432</v>
          </cell>
          <cell r="JY290">
            <v>28053</v>
          </cell>
          <cell r="JZ290">
            <v>33048</v>
          </cell>
          <cell r="KA290">
            <v>31461</v>
          </cell>
          <cell r="KB290">
            <v>34333</v>
          </cell>
          <cell r="KC290">
            <v>21509</v>
          </cell>
          <cell r="KD290">
            <v>22890</v>
          </cell>
          <cell r="KE290">
            <v>24506</v>
          </cell>
          <cell r="KF290">
            <v>22699</v>
          </cell>
          <cell r="KG290">
            <v>22566</v>
          </cell>
          <cell r="KH290">
            <v>32567</v>
          </cell>
          <cell r="KI290">
            <v>29604</v>
          </cell>
          <cell r="KJ290">
            <v>23630</v>
          </cell>
          <cell r="KK290">
            <v>19141</v>
          </cell>
          <cell r="KL290">
            <v>29736</v>
          </cell>
          <cell r="KM290">
            <v>27457</v>
          </cell>
          <cell r="KN290">
            <v>25977</v>
          </cell>
          <cell r="KO290">
            <v>27735</v>
          </cell>
          <cell r="KP290">
            <v>27894</v>
          </cell>
          <cell r="KQ290">
            <v>29675</v>
          </cell>
          <cell r="KR290">
            <v>24362</v>
          </cell>
          <cell r="KS290">
            <v>22934</v>
          </cell>
          <cell r="KT290">
            <v>27454</v>
          </cell>
          <cell r="KU290">
            <v>19843</v>
          </cell>
          <cell r="KV290">
            <v>22806</v>
          </cell>
          <cell r="KW290">
            <v>25345</v>
          </cell>
          <cell r="KX290">
            <v>30166</v>
          </cell>
          <cell r="KY290">
            <v>31449</v>
          </cell>
          <cell r="KZ290">
            <v>36187</v>
          </cell>
          <cell r="LA290">
            <v>23546</v>
          </cell>
          <cell r="LB290">
            <v>21732</v>
          </cell>
          <cell r="LC290">
            <v>19463</v>
          </cell>
          <cell r="LD290">
            <v>18256</v>
          </cell>
          <cell r="LE290">
            <v>23390</v>
          </cell>
          <cell r="LF290">
            <v>24271</v>
          </cell>
          <cell r="LG290">
            <v>23422</v>
          </cell>
          <cell r="LH290">
            <v>20286</v>
          </cell>
          <cell r="LI290">
            <v>26556</v>
          </cell>
          <cell r="LJ290">
            <v>27573</v>
          </cell>
          <cell r="LK290">
            <v>27929</v>
          </cell>
          <cell r="LL290">
            <v>26345</v>
          </cell>
          <cell r="LM290">
            <v>22076</v>
          </cell>
          <cell r="LN290">
            <v>27926</v>
          </cell>
          <cell r="LO290">
            <v>22892</v>
          </cell>
          <cell r="LP290">
            <v>22388</v>
          </cell>
          <cell r="LQ290">
            <v>22367</v>
          </cell>
          <cell r="LR290">
            <v>24324</v>
          </cell>
          <cell r="LS290">
            <v>20010</v>
          </cell>
          <cell r="LT290">
            <v>28085</v>
          </cell>
          <cell r="LU290">
            <v>24594</v>
          </cell>
          <cell r="LV290">
            <v>25226</v>
          </cell>
          <cell r="LW290">
            <v>32966</v>
          </cell>
          <cell r="LX290">
            <v>23155</v>
          </cell>
          <cell r="LY290">
            <v>20888</v>
          </cell>
          <cell r="LZ290">
            <v>18664</v>
          </cell>
          <cell r="MA290">
            <v>18598</v>
          </cell>
          <cell r="MB290">
            <v>24255</v>
          </cell>
          <cell r="MC290">
            <v>24186</v>
          </cell>
          <cell r="MD290">
            <v>20234</v>
          </cell>
          <cell r="ME290">
            <v>23509</v>
          </cell>
          <cell r="MF290">
            <v>21892</v>
          </cell>
          <cell r="MG290">
            <v>17981</v>
          </cell>
          <cell r="MH290">
            <v>25826</v>
          </cell>
          <cell r="MI290">
            <v>25925</v>
          </cell>
          <cell r="MJ290">
            <v>20703</v>
          </cell>
          <cell r="MK290">
            <v>23708</v>
          </cell>
          <cell r="ML290">
            <v>17890</v>
          </cell>
          <cell r="MM290">
            <v>20422</v>
          </cell>
          <cell r="MN290">
            <v>21432</v>
          </cell>
          <cell r="MO290">
            <v>15514</v>
          </cell>
          <cell r="MP290">
            <v>17333</v>
          </cell>
          <cell r="MQ290">
            <v>19728</v>
          </cell>
          <cell r="MR290">
            <v>19922</v>
          </cell>
          <cell r="MS290">
            <v>21143</v>
          </cell>
          <cell r="MT290">
            <v>30409</v>
          </cell>
          <cell r="MU290">
            <v>19587</v>
          </cell>
          <cell r="MV290">
            <v>25729</v>
          </cell>
          <cell r="MW290">
            <v>21949</v>
          </cell>
          <cell r="MX290">
            <v>20114</v>
          </cell>
          <cell r="MY290">
            <v>18886</v>
          </cell>
          <cell r="MZ290">
            <v>23031</v>
          </cell>
          <cell r="NA290">
            <v>20616</v>
          </cell>
          <cell r="NB290">
            <v>19900</v>
          </cell>
          <cell r="NC290">
            <v>23868</v>
          </cell>
          <cell r="ND290">
            <v>15691</v>
          </cell>
          <cell r="NE290">
            <v>15743</v>
          </cell>
          <cell r="NF290">
            <v>14938</v>
          </cell>
          <cell r="NG290">
            <v>16315</v>
          </cell>
          <cell r="NH290">
            <v>21460</v>
          </cell>
          <cell r="NI290">
            <v>21053</v>
          </cell>
          <cell r="NJ290">
            <v>13119</v>
          </cell>
          <cell r="NK290">
            <v>22926</v>
          </cell>
          <cell r="NL290">
            <v>24533</v>
          </cell>
          <cell r="NM290">
            <v>15445</v>
          </cell>
          <cell r="NN290">
            <v>15733</v>
          </cell>
          <cell r="NO290">
            <v>14192</v>
          </cell>
          <cell r="NP290">
            <v>13715</v>
          </cell>
          <cell r="NQ290">
            <v>17633</v>
          </cell>
          <cell r="NR290">
            <v>15847</v>
          </cell>
          <cell r="NS290">
            <v>17878</v>
          </cell>
          <cell r="NT290">
            <v>19419</v>
          </cell>
          <cell r="NU290">
            <v>21593</v>
          </cell>
          <cell r="NV290">
            <v>7109</v>
          </cell>
          <cell r="NW290">
            <v>11644</v>
          </cell>
          <cell r="NX290">
            <v>13409</v>
          </cell>
          <cell r="NY290">
            <v>8176</v>
          </cell>
          <cell r="NZ290">
            <v>11524</v>
          </cell>
          <cell r="OA290">
            <v>10022</v>
          </cell>
          <cell r="OB290">
            <v>5625</v>
          </cell>
          <cell r="OC290">
            <v>9026</v>
          </cell>
          <cell r="OD290">
            <v>4973</v>
          </cell>
          <cell r="OE290">
            <v>10677</v>
          </cell>
          <cell r="OF290">
            <v>7030</v>
          </cell>
          <cell r="OG290">
            <v>8621</v>
          </cell>
          <cell r="OH290">
            <v>7824</v>
          </cell>
          <cell r="OI290">
            <v>5851</v>
          </cell>
          <cell r="OJ290">
            <v>6825</v>
          </cell>
          <cell r="OK290">
            <v>4712</v>
          </cell>
          <cell r="OL290">
            <v>5062</v>
          </cell>
          <cell r="OM290">
            <v>4988</v>
          </cell>
          <cell r="ON290">
            <v>6977</v>
          </cell>
          <cell r="OO290">
            <v>5968</v>
          </cell>
          <cell r="OP290">
            <v>7833</v>
          </cell>
          <cell r="OQ290">
            <v>15024</v>
          </cell>
          <cell r="OR290">
            <v>9079</v>
          </cell>
          <cell r="OS290">
            <v>10786</v>
          </cell>
          <cell r="OT290">
            <v>14485</v>
          </cell>
          <cell r="OU290">
            <v>2807</v>
          </cell>
          <cell r="OV290">
            <v>5324</v>
          </cell>
          <cell r="OW290">
            <v>6099</v>
          </cell>
          <cell r="OX290">
            <v>3976</v>
          </cell>
          <cell r="OY290">
            <v>91240</v>
          </cell>
          <cell r="OZ290">
            <v>5300</v>
          </cell>
          <cell r="PA290">
            <v>0</v>
          </cell>
          <cell r="PB290">
            <v>16374</v>
          </cell>
          <cell r="PC290">
            <v>18014</v>
          </cell>
          <cell r="PD290">
            <v>15069</v>
          </cell>
          <cell r="PE290">
            <v>8607</v>
          </cell>
          <cell r="PF290">
            <v>0</v>
          </cell>
          <cell r="PG290">
            <v>7311</v>
          </cell>
        </row>
      </sheetData>
      <sheetData sheetId="1">
        <row r="243">
          <cell r="D243">
            <v>0</v>
          </cell>
        </row>
        <row r="290"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19</v>
          </cell>
          <cell r="JN290">
            <v>0</v>
          </cell>
          <cell r="JO290">
            <v>79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19</v>
          </cell>
          <cell r="JV290">
            <v>19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3</v>
          </cell>
          <cell r="KB290">
            <v>52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82</v>
          </cell>
          <cell r="KO290">
            <v>0</v>
          </cell>
          <cell r="KP290">
            <v>0</v>
          </cell>
          <cell r="KQ290">
            <v>4</v>
          </cell>
          <cell r="KR290">
            <v>0</v>
          </cell>
          <cell r="KS290">
            <v>2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7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6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>
            <v>1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0</v>
          </cell>
          <cell r="LR290">
            <v>0</v>
          </cell>
          <cell r="LS290">
            <v>0</v>
          </cell>
          <cell r="LT290">
            <v>0</v>
          </cell>
          <cell r="LU290">
            <v>0</v>
          </cell>
          <cell r="LV290">
            <v>0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3</v>
          </cell>
          <cell r="MI290">
            <v>0</v>
          </cell>
          <cell r="MJ290">
            <v>0</v>
          </cell>
          <cell r="MK290">
            <v>8</v>
          </cell>
          <cell r="ML290">
            <v>154</v>
          </cell>
          <cell r="MM290">
            <v>212</v>
          </cell>
          <cell r="MN290">
            <v>43</v>
          </cell>
          <cell r="MO290">
            <v>0</v>
          </cell>
          <cell r="MP290">
            <v>66</v>
          </cell>
          <cell r="MQ290">
            <v>0</v>
          </cell>
          <cell r="MR290">
            <v>0</v>
          </cell>
          <cell r="MS290">
            <v>1</v>
          </cell>
          <cell r="MT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0</v>
          </cell>
          <cell r="NM290">
            <v>0</v>
          </cell>
          <cell r="NN290">
            <v>0</v>
          </cell>
          <cell r="NO290">
            <v>0</v>
          </cell>
          <cell r="NP290">
            <v>1</v>
          </cell>
          <cell r="NQ290">
            <v>0</v>
          </cell>
          <cell r="NR290">
            <v>0</v>
          </cell>
          <cell r="NS290">
            <v>4</v>
          </cell>
          <cell r="NT290">
            <v>0</v>
          </cell>
          <cell r="NU290">
            <v>0</v>
          </cell>
          <cell r="NV290">
            <v>0</v>
          </cell>
          <cell r="NW290">
            <v>0</v>
          </cell>
          <cell r="NX290">
            <v>0</v>
          </cell>
          <cell r="NY290">
            <v>0</v>
          </cell>
          <cell r="NZ290">
            <v>0</v>
          </cell>
          <cell r="OA290">
            <v>0</v>
          </cell>
          <cell r="OB290">
            <v>0</v>
          </cell>
          <cell r="OC290">
            <v>0</v>
          </cell>
          <cell r="OD290">
            <v>0</v>
          </cell>
          <cell r="OE290">
            <v>0</v>
          </cell>
          <cell r="OF290">
            <v>0</v>
          </cell>
          <cell r="OG290">
            <v>0</v>
          </cell>
          <cell r="OH290">
            <v>0</v>
          </cell>
          <cell r="OI290">
            <v>0</v>
          </cell>
          <cell r="OJ290">
            <v>0</v>
          </cell>
          <cell r="OK290">
            <v>0</v>
          </cell>
          <cell r="OL290">
            <v>0</v>
          </cell>
          <cell r="OM290">
            <v>0</v>
          </cell>
          <cell r="ON290">
            <v>0</v>
          </cell>
          <cell r="OO290">
            <v>0</v>
          </cell>
          <cell r="OP290">
            <v>2144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OW290">
            <v>0</v>
          </cell>
          <cell r="OX290">
            <v>0</v>
          </cell>
          <cell r="OY290">
            <v>0</v>
          </cell>
          <cell r="OZ290">
            <v>2464</v>
          </cell>
          <cell r="PA290">
            <v>2185</v>
          </cell>
          <cell r="PB290">
            <v>0</v>
          </cell>
          <cell r="PC290">
            <v>0</v>
          </cell>
          <cell r="PD290">
            <v>0</v>
          </cell>
          <cell r="PE290">
            <v>812</v>
          </cell>
          <cell r="PF290">
            <v>0</v>
          </cell>
          <cell r="PG290">
            <v>0</v>
          </cell>
        </row>
      </sheetData>
      <sheetData sheetId="2">
        <row r="266">
          <cell r="D266">
            <v>0</v>
          </cell>
        </row>
        <row r="290">
          <cell r="AT290">
            <v>2893</v>
          </cell>
          <cell r="AU290">
            <v>2137</v>
          </cell>
          <cell r="AV290">
            <v>2559</v>
          </cell>
          <cell r="AW290">
            <v>1882</v>
          </cell>
          <cell r="AX290">
            <v>2416</v>
          </cell>
          <cell r="AY290">
            <v>2517</v>
          </cell>
          <cell r="AZ290">
            <v>2265</v>
          </cell>
          <cell r="BA290">
            <v>2866</v>
          </cell>
          <cell r="BB290">
            <v>3387</v>
          </cell>
          <cell r="BC290">
            <v>2209</v>
          </cell>
          <cell r="BD290">
            <v>4278</v>
          </cell>
          <cell r="BE290">
            <v>4833</v>
          </cell>
          <cell r="BF290">
            <v>3734</v>
          </cell>
          <cell r="BG290">
            <v>4167</v>
          </cell>
          <cell r="BH290">
            <v>3597</v>
          </cell>
          <cell r="BI290">
            <v>3774</v>
          </cell>
          <cell r="BJ290">
            <v>3539</v>
          </cell>
          <cell r="BK290">
            <v>3809</v>
          </cell>
          <cell r="BL290">
            <v>3293</v>
          </cell>
          <cell r="BM290">
            <v>4328</v>
          </cell>
          <cell r="BN290">
            <v>2758</v>
          </cell>
          <cell r="BO290">
            <v>3379</v>
          </cell>
          <cell r="BP290">
            <v>4480</v>
          </cell>
          <cell r="BQ290">
            <v>4178</v>
          </cell>
          <cell r="BR290">
            <v>4887</v>
          </cell>
          <cell r="BS290">
            <v>4926</v>
          </cell>
          <cell r="BT290">
            <v>3499</v>
          </cell>
          <cell r="BU290">
            <v>4116</v>
          </cell>
          <cell r="BV290">
            <v>3599</v>
          </cell>
          <cell r="BW290">
            <v>4024</v>
          </cell>
          <cell r="BX290">
            <v>3754</v>
          </cell>
          <cell r="BY290">
            <v>3337</v>
          </cell>
          <cell r="BZ290">
            <v>4011</v>
          </cell>
          <cell r="CA290">
            <v>5173</v>
          </cell>
          <cell r="CB290">
            <v>4236</v>
          </cell>
          <cell r="CC290">
            <v>5467</v>
          </cell>
          <cell r="CD290">
            <v>5930</v>
          </cell>
          <cell r="CE290">
            <v>5278</v>
          </cell>
          <cell r="CF290">
            <v>5994</v>
          </cell>
          <cell r="CG290">
            <v>5581</v>
          </cell>
          <cell r="CH290">
            <v>4184</v>
          </cell>
          <cell r="CI290">
            <v>3409</v>
          </cell>
          <cell r="CJ290">
            <v>3669</v>
          </cell>
          <cell r="CK290">
            <v>3459</v>
          </cell>
          <cell r="CL290">
            <v>3427</v>
          </cell>
          <cell r="CM290">
            <v>2636</v>
          </cell>
          <cell r="CN290">
            <v>2690</v>
          </cell>
          <cell r="CO290">
            <v>3716</v>
          </cell>
          <cell r="CP290">
            <v>3646</v>
          </cell>
          <cell r="CQ290">
            <v>3101</v>
          </cell>
          <cell r="CR290">
            <v>3602</v>
          </cell>
          <cell r="CS290">
            <v>4697</v>
          </cell>
          <cell r="CT290">
            <v>2666</v>
          </cell>
          <cell r="CU290">
            <v>3145</v>
          </cell>
          <cell r="CV290">
            <v>3795</v>
          </cell>
          <cell r="CW290">
            <v>2864</v>
          </cell>
          <cell r="CX290">
            <v>2984</v>
          </cell>
          <cell r="CY290">
            <v>3516</v>
          </cell>
          <cell r="CZ290">
            <v>3668</v>
          </cell>
          <cell r="DA290">
            <v>3275</v>
          </cell>
          <cell r="DB290">
            <v>3795</v>
          </cell>
          <cell r="DC290">
            <v>3705</v>
          </cell>
          <cell r="DD290">
            <v>3242</v>
          </cell>
          <cell r="DE290">
            <v>4024</v>
          </cell>
          <cell r="DF290">
            <v>3444</v>
          </cell>
          <cell r="DG290">
            <v>4020</v>
          </cell>
          <cell r="DH290">
            <v>3309</v>
          </cell>
          <cell r="DI290">
            <v>2706</v>
          </cell>
          <cell r="DJ290">
            <v>2914</v>
          </cell>
          <cell r="DK290">
            <v>2946</v>
          </cell>
          <cell r="DL290">
            <v>3093</v>
          </cell>
          <cell r="DM290">
            <v>3946</v>
          </cell>
          <cell r="DN290">
            <v>4722</v>
          </cell>
          <cell r="DO290">
            <v>4877</v>
          </cell>
          <cell r="DP290">
            <v>3539</v>
          </cell>
          <cell r="DQ290">
            <v>3411</v>
          </cell>
          <cell r="DR290">
            <v>3775</v>
          </cell>
          <cell r="DS290">
            <v>3523</v>
          </cell>
          <cell r="DT290">
            <v>3134</v>
          </cell>
          <cell r="DU290">
            <v>3639</v>
          </cell>
          <cell r="DV290">
            <v>3833</v>
          </cell>
          <cell r="DW290">
            <v>2917</v>
          </cell>
          <cell r="DX290">
            <v>3351</v>
          </cell>
          <cell r="DY290">
            <v>2476</v>
          </cell>
          <cell r="DZ290">
            <v>2466</v>
          </cell>
          <cell r="EA290">
            <v>2843</v>
          </cell>
          <cell r="EB290">
            <v>1956</v>
          </cell>
          <cell r="EC290">
            <v>2597</v>
          </cell>
          <cell r="ED290">
            <v>2681</v>
          </cell>
          <cell r="EE290">
            <v>3053</v>
          </cell>
          <cell r="EF290">
            <v>2747</v>
          </cell>
          <cell r="EG290">
            <v>3392</v>
          </cell>
          <cell r="EH290">
            <v>3405</v>
          </cell>
          <cell r="EI290">
            <v>3124</v>
          </cell>
          <cell r="EJ290">
            <v>3430</v>
          </cell>
          <cell r="EK290">
            <v>2834</v>
          </cell>
          <cell r="EL290">
            <v>3258</v>
          </cell>
          <cell r="EM290">
            <v>3336</v>
          </cell>
          <cell r="EN290">
            <v>2308</v>
          </cell>
          <cell r="EO290">
            <v>3637</v>
          </cell>
          <cell r="EP290">
            <v>2669</v>
          </cell>
          <cell r="EQ290">
            <v>2047</v>
          </cell>
          <cell r="ER290">
            <v>3395</v>
          </cell>
          <cell r="ES290">
            <v>2850</v>
          </cell>
          <cell r="ET290">
            <v>2561</v>
          </cell>
          <cell r="EU290">
            <v>3286</v>
          </cell>
          <cell r="EV290">
            <v>2550</v>
          </cell>
          <cell r="EW290">
            <v>2658</v>
          </cell>
          <cell r="EX290">
            <v>3868</v>
          </cell>
          <cell r="EY290">
            <v>3233</v>
          </cell>
          <cell r="EZ290">
            <v>3156</v>
          </cell>
          <cell r="FA290">
            <v>2805</v>
          </cell>
          <cell r="FB290">
            <v>2616</v>
          </cell>
          <cell r="FC290">
            <v>2875</v>
          </cell>
          <cell r="FD290">
            <v>3023</v>
          </cell>
          <cell r="FE290">
            <v>3634</v>
          </cell>
          <cell r="FF290">
            <v>2868</v>
          </cell>
          <cell r="FG290">
            <v>2214</v>
          </cell>
          <cell r="FH290">
            <v>1920</v>
          </cell>
          <cell r="FI290">
            <v>1867</v>
          </cell>
          <cell r="FJ290">
            <v>2939</v>
          </cell>
          <cell r="FK290">
            <v>3245</v>
          </cell>
          <cell r="FL290">
            <v>2694</v>
          </cell>
          <cell r="FM290">
            <v>2177</v>
          </cell>
          <cell r="FN290">
            <v>2752</v>
          </cell>
          <cell r="FO290">
            <v>2376</v>
          </cell>
          <cell r="FP290">
            <v>1915</v>
          </cell>
          <cell r="FQ290">
            <v>2015</v>
          </cell>
          <cell r="FR290">
            <v>1876</v>
          </cell>
          <cell r="FS290">
            <v>2569</v>
          </cell>
          <cell r="FT290">
            <v>2115</v>
          </cell>
          <cell r="FU290">
            <v>2241</v>
          </cell>
          <cell r="FV290">
            <v>2100</v>
          </cell>
          <cell r="FW290">
            <v>2346</v>
          </cell>
          <cell r="FX290">
            <v>2856</v>
          </cell>
          <cell r="FY290">
            <v>2150</v>
          </cell>
          <cell r="FZ290">
            <v>2146</v>
          </cell>
          <cell r="GA290">
            <v>2240</v>
          </cell>
          <cell r="GB290">
            <v>1909</v>
          </cell>
          <cell r="GC290">
            <v>1873</v>
          </cell>
          <cell r="GD290">
            <v>2368</v>
          </cell>
          <cell r="GE290">
            <v>1904</v>
          </cell>
          <cell r="GF290">
            <v>2450</v>
          </cell>
          <cell r="GG290">
            <v>2152</v>
          </cell>
          <cell r="GH290">
            <v>2507</v>
          </cell>
          <cell r="GI290">
            <v>2509</v>
          </cell>
          <cell r="GJ290">
            <v>2978</v>
          </cell>
          <cell r="GK290">
            <v>2116</v>
          </cell>
          <cell r="GL290">
            <v>2171</v>
          </cell>
          <cell r="GM290">
            <v>2579</v>
          </cell>
          <cell r="GN290">
            <v>2456</v>
          </cell>
          <cell r="GO290">
            <v>3049</v>
          </cell>
          <cell r="GP290">
            <v>2685</v>
          </cell>
          <cell r="GQ290">
            <v>2757</v>
          </cell>
          <cell r="GR290">
            <v>1991</v>
          </cell>
          <cell r="GS290">
            <v>3202</v>
          </cell>
          <cell r="GT290">
            <v>3025</v>
          </cell>
          <cell r="GU290">
            <v>2848</v>
          </cell>
          <cell r="GV290">
            <v>2359</v>
          </cell>
          <cell r="GW290">
            <v>2763</v>
          </cell>
          <cell r="GX290">
            <v>2355</v>
          </cell>
          <cell r="GY290">
            <v>2439</v>
          </cell>
          <cell r="GZ290">
            <v>2378</v>
          </cell>
          <cell r="HA290">
            <v>1986</v>
          </cell>
          <cell r="HB290">
            <v>2221</v>
          </cell>
          <cell r="HC290">
            <v>2549</v>
          </cell>
          <cell r="HD290">
            <v>3203</v>
          </cell>
          <cell r="HE290">
            <v>1986</v>
          </cell>
          <cell r="HF290">
            <v>2404</v>
          </cell>
          <cell r="HG290">
            <v>2309</v>
          </cell>
          <cell r="HH290">
            <v>4235</v>
          </cell>
          <cell r="HI290">
            <v>2004</v>
          </cell>
          <cell r="HJ290">
            <v>1794</v>
          </cell>
          <cell r="HK290">
            <v>2052</v>
          </cell>
          <cell r="HL290">
            <v>2055</v>
          </cell>
          <cell r="HM290">
            <v>2185</v>
          </cell>
          <cell r="HN290">
            <v>3132</v>
          </cell>
          <cell r="HO290">
            <v>2906</v>
          </cell>
          <cell r="HP290">
            <v>3407</v>
          </cell>
          <cell r="HQ290">
            <v>2086</v>
          </cell>
          <cell r="HR290">
            <v>1624</v>
          </cell>
          <cell r="HS290">
            <v>2754</v>
          </cell>
          <cell r="HT290">
            <v>2821</v>
          </cell>
          <cell r="HU290">
            <v>1675</v>
          </cell>
          <cell r="HV290">
            <v>2639</v>
          </cell>
          <cell r="HW290">
            <v>1853</v>
          </cell>
          <cell r="HX290">
            <v>1110</v>
          </cell>
          <cell r="HY290">
            <v>1556</v>
          </cell>
          <cell r="HZ290">
            <v>2577</v>
          </cell>
          <cell r="IA290">
            <v>2660</v>
          </cell>
          <cell r="IB290">
            <v>2068</v>
          </cell>
          <cell r="IC290">
            <v>2952</v>
          </cell>
          <cell r="ID290">
            <v>3464</v>
          </cell>
          <cell r="IE290">
            <v>2174</v>
          </cell>
          <cell r="IF290">
            <v>3095</v>
          </cell>
          <cell r="IG290">
            <v>2477</v>
          </cell>
          <cell r="IH290">
            <v>3064</v>
          </cell>
          <cell r="II290">
            <v>2518</v>
          </cell>
          <cell r="IJ290">
            <v>3120</v>
          </cell>
          <cell r="IK290">
            <v>2611</v>
          </cell>
          <cell r="IL290">
            <v>2556</v>
          </cell>
          <cell r="IM290">
            <v>1206</v>
          </cell>
          <cell r="IN290">
            <v>2177</v>
          </cell>
          <cell r="IO290">
            <v>3024</v>
          </cell>
          <cell r="IP290">
            <v>2853</v>
          </cell>
          <cell r="IQ290">
            <v>3138</v>
          </cell>
          <cell r="IR290">
            <v>2805</v>
          </cell>
          <cell r="IS290">
            <v>3697</v>
          </cell>
          <cell r="IT290">
            <v>3413</v>
          </cell>
          <cell r="IU290">
            <v>2952</v>
          </cell>
          <cell r="IV290">
            <v>1954</v>
          </cell>
          <cell r="IW290">
            <v>2371</v>
          </cell>
          <cell r="IX290">
            <v>1635</v>
          </cell>
          <cell r="IY290">
            <v>2015</v>
          </cell>
          <cell r="IZ290">
            <v>1846</v>
          </cell>
          <cell r="JA290">
            <v>1723</v>
          </cell>
          <cell r="JB290">
            <v>1242</v>
          </cell>
          <cell r="JC290">
            <v>1995</v>
          </cell>
          <cell r="JD290">
            <v>1482</v>
          </cell>
          <cell r="JE290">
            <v>1495</v>
          </cell>
          <cell r="JF290">
            <v>763</v>
          </cell>
          <cell r="JG290">
            <v>1994</v>
          </cell>
          <cell r="JH290">
            <v>1060</v>
          </cell>
          <cell r="JI290">
            <v>1205</v>
          </cell>
          <cell r="JJ290">
            <v>1475</v>
          </cell>
          <cell r="JK290">
            <v>1532</v>
          </cell>
          <cell r="JL290">
            <v>1696</v>
          </cell>
          <cell r="JM290">
            <v>1283</v>
          </cell>
          <cell r="JN290">
            <v>1954</v>
          </cell>
          <cell r="JO290">
            <v>2021</v>
          </cell>
          <cell r="JP290">
            <v>1262</v>
          </cell>
          <cell r="JQ290">
            <v>1210</v>
          </cell>
          <cell r="JR290">
            <v>1420</v>
          </cell>
          <cell r="JS290">
            <v>1534</v>
          </cell>
          <cell r="JT290">
            <v>1549</v>
          </cell>
          <cell r="JU290">
            <v>1276</v>
          </cell>
          <cell r="JV290">
            <v>1181</v>
          </cell>
          <cell r="JW290">
            <v>1635</v>
          </cell>
          <cell r="JX290">
            <v>2100</v>
          </cell>
          <cell r="JY290">
            <v>1553</v>
          </cell>
          <cell r="JZ290">
            <v>2446</v>
          </cell>
          <cell r="KA290">
            <v>2545</v>
          </cell>
          <cell r="KB290">
            <v>880</v>
          </cell>
          <cell r="KC290">
            <v>2504</v>
          </cell>
          <cell r="KD290">
            <v>2661</v>
          </cell>
          <cell r="KE290">
            <v>1940</v>
          </cell>
          <cell r="KF290">
            <v>1952</v>
          </cell>
          <cell r="KG290">
            <v>1724</v>
          </cell>
          <cell r="KH290">
            <v>1917</v>
          </cell>
          <cell r="KI290">
            <v>1580</v>
          </cell>
          <cell r="KJ290">
            <v>1521</v>
          </cell>
          <cell r="KK290">
            <v>1527</v>
          </cell>
          <cell r="KL290">
            <v>1620</v>
          </cell>
          <cell r="KM290">
            <v>1678</v>
          </cell>
          <cell r="KN290">
            <v>2249</v>
          </cell>
          <cell r="KO290">
            <v>2452</v>
          </cell>
          <cell r="KP290">
            <v>1888</v>
          </cell>
          <cell r="KQ290">
            <v>1482</v>
          </cell>
          <cell r="KR290">
            <v>1199</v>
          </cell>
          <cell r="KS290">
            <v>1612</v>
          </cell>
          <cell r="KT290">
            <v>1114</v>
          </cell>
          <cell r="KU290">
            <v>2720</v>
          </cell>
          <cell r="KV290">
            <v>1779</v>
          </cell>
          <cell r="KW290">
            <v>1235</v>
          </cell>
          <cell r="KX290">
            <v>1408</v>
          </cell>
          <cell r="KY290">
            <v>3862</v>
          </cell>
          <cell r="KZ290">
            <v>3300</v>
          </cell>
          <cell r="LA290">
            <v>3866</v>
          </cell>
          <cell r="LB290">
            <v>2361</v>
          </cell>
          <cell r="LC290">
            <v>2868</v>
          </cell>
          <cell r="LD290">
            <v>2133</v>
          </cell>
          <cell r="LE290">
            <v>1451</v>
          </cell>
          <cell r="LF290">
            <v>1798</v>
          </cell>
          <cell r="LG290">
            <v>1539</v>
          </cell>
          <cell r="LH290">
            <v>898</v>
          </cell>
          <cell r="LI290">
            <v>2227</v>
          </cell>
          <cell r="LJ290">
            <v>2553</v>
          </cell>
          <cell r="LK290">
            <v>2881</v>
          </cell>
          <cell r="LL290">
            <v>1930</v>
          </cell>
          <cell r="LM290">
            <v>2385</v>
          </cell>
          <cell r="LN290">
            <v>2933</v>
          </cell>
          <cell r="LO290">
            <v>2226</v>
          </cell>
          <cell r="LP290">
            <v>1870</v>
          </cell>
          <cell r="LQ290">
            <v>1709</v>
          </cell>
          <cell r="LR290">
            <v>1786</v>
          </cell>
          <cell r="LS290">
            <v>1817</v>
          </cell>
          <cell r="LT290">
            <v>1908</v>
          </cell>
          <cell r="LU290">
            <v>1515</v>
          </cell>
          <cell r="LV290">
            <v>1787</v>
          </cell>
          <cell r="LW290">
            <v>2261</v>
          </cell>
          <cell r="LX290">
            <v>2106</v>
          </cell>
          <cell r="LY290">
            <v>2750</v>
          </cell>
          <cell r="LZ290">
            <v>2104</v>
          </cell>
          <cell r="MA290">
            <v>2343</v>
          </cell>
          <cell r="MB290">
            <v>2371</v>
          </cell>
          <cell r="MC290">
            <v>2293</v>
          </cell>
          <cell r="MD290">
            <v>2395</v>
          </cell>
          <cell r="ME290">
            <v>3226</v>
          </cell>
          <cell r="MF290">
            <v>3616</v>
          </cell>
          <cell r="MG290">
            <v>4116</v>
          </cell>
          <cell r="MH290">
            <v>4879</v>
          </cell>
          <cell r="MI290">
            <v>4517</v>
          </cell>
          <cell r="MJ290">
            <v>4443</v>
          </cell>
          <cell r="MK290">
            <v>3323</v>
          </cell>
          <cell r="ML290">
            <v>3271</v>
          </cell>
          <cell r="MM290">
            <v>3675</v>
          </cell>
          <cell r="MN290">
            <v>2280</v>
          </cell>
          <cell r="MO290">
            <v>2199</v>
          </cell>
          <cell r="MP290">
            <v>1464</v>
          </cell>
          <cell r="MQ290">
            <v>2691</v>
          </cell>
          <cell r="MR290">
            <v>1679</v>
          </cell>
          <cell r="MS290">
            <v>1780</v>
          </cell>
          <cell r="MT290">
            <v>2056</v>
          </cell>
          <cell r="MU290">
            <v>2845</v>
          </cell>
          <cell r="MV290">
            <v>3721</v>
          </cell>
          <cell r="MW290">
            <v>3042</v>
          </cell>
          <cell r="MX290">
            <v>3676</v>
          </cell>
          <cell r="MY290">
            <v>6888</v>
          </cell>
          <cell r="MZ290">
            <v>2942</v>
          </cell>
          <cell r="NA290">
            <v>2481</v>
          </cell>
          <cell r="NB290">
            <v>3265</v>
          </cell>
          <cell r="NC290">
            <v>4700</v>
          </cell>
          <cell r="ND290">
            <v>6563</v>
          </cell>
          <cell r="NE290">
            <v>2616</v>
          </cell>
          <cell r="NF290">
            <v>2610</v>
          </cell>
          <cell r="NG290">
            <v>4839</v>
          </cell>
          <cell r="NH290">
            <v>3506</v>
          </cell>
          <cell r="NI290">
            <v>3565</v>
          </cell>
          <cell r="NJ290">
            <v>6009</v>
          </cell>
          <cell r="NK290">
            <v>7727</v>
          </cell>
          <cell r="NL290">
            <v>3595</v>
          </cell>
          <cell r="NM290">
            <v>7169</v>
          </cell>
          <cell r="NN290">
            <v>6097</v>
          </cell>
          <cell r="NO290">
            <v>4723</v>
          </cell>
          <cell r="NP290">
            <v>3905</v>
          </cell>
          <cell r="NQ290">
            <v>2828</v>
          </cell>
          <cell r="NR290">
            <v>6005</v>
          </cell>
          <cell r="NS290">
            <v>3636</v>
          </cell>
          <cell r="NT290">
            <v>5878</v>
          </cell>
          <cell r="NU290">
            <v>4676</v>
          </cell>
          <cell r="NV290">
            <v>4061</v>
          </cell>
          <cell r="NW290">
            <v>3850</v>
          </cell>
          <cell r="NX290">
            <v>4411</v>
          </cell>
          <cell r="NY290">
            <v>4877</v>
          </cell>
          <cell r="NZ290">
            <v>4489</v>
          </cell>
          <cell r="OA290">
            <v>3954</v>
          </cell>
          <cell r="OB290">
            <v>6504</v>
          </cell>
          <cell r="OC290">
            <v>7007</v>
          </cell>
          <cell r="OD290">
            <v>4946</v>
          </cell>
          <cell r="OE290">
            <v>5289</v>
          </cell>
          <cell r="OF290">
            <v>2477</v>
          </cell>
          <cell r="OG290">
            <v>4653</v>
          </cell>
          <cell r="OH290">
            <v>2674</v>
          </cell>
          <cell r="OI290">
            <v>1143</v>
          </cell>
          <cell r="OJ290">
            <v>2594</v>
          </cell>
          <cell r="OK290">
            <v>1419</v>
          </cell>
          <cell r="OL290">
            <v>2177</v>
          </cell>
          <cell r="OM290">
            <v>3528</v>
          </cell>
          <cell r="ON290">
            <v>2780</v>
          </cell>
          <cell r="OO290">
            <v>4713</v>
          </cell>
          <cell r="OP290">
            <v>5056</v>
          </cell>
          <cell r="OQ290">
            <v>2136</v>
          </cell>
          <cell r="OR290">
            <v>3439</v>
          </cell>
          <cell r="OS290">
            <v>2312</v>
          </cell>
          <cell r="OT290">
            <v>1205</v>
          </cell>
          <cell r="OU290">
            <v>1111</v>
          </cell>
          <cell r="OV290">
            <v>11710</v>
          </cell>
          <cell r="OW290">
            <v>12147</v>
          </cell>
          <cell r="OX290">
            <v>43855</v>
          </cell>
          <cell r="OY290">
            <v>13286</v>
          </cell>
          <cell r="OZ290">
            <v>11241</v>
          </cell>
          <cell r="PA290">
            <v>2109</v>
          </cell>
          <cell r="PB290">
            <v>736</v>
          </cell>
          <cell r="PC290">
            <v>2121</v>
          </cell>
          <cell r="PD290">
            <v>1131</v>
          </cell>
          <cell r="PE290">
            <v>1119</v>
          </cell>
          <cell r="PF290">
            <v>759</v>
          </cell>
          <cell r="PG290">
            <v>914</v>
          </cell>
        </row>
      </sheetData>
      <sheetData sheetId="3">
        <row r="243">
          <cell r="D243">
            <v>0</v>
          </cell>
        </row>
        <row r="290">
          <cell r="AT290">
            <v>14791</v>
          </cell>
          <cell r="AU290">
            <v>14201</v>
          </cell>
          <cell r="AV290">
            <v>14129</v>
          </cell>
          <cell r="AW290">
            <v>8912</v>
          </cell>
          <cell r="AX290">
            <v>6654</v>
          </cell>
          <cell r="AY290">
            <v>11896</v>
          </cell>
          <cell r="AZ290">
            <v>12780</v>
          </cell>
          <cell r="BA290">
            <v>7392</v>
          </cell>
          <cell r="BB290">
            <v>26617</v>
          </cell>
          <cell r="BC290">
            <v>5080</v>
          </cell>
          <cell r="BD290">
            <v>18568</v>
          </cell>
          <cell r="BE290">
            <v>12129</v>
          </cell>
          <cell r="BF290">
            <v>14842</v>
          </cell>
          <cell r="BG290">
            <v>19048</v>
          </cell>
          <cell r="BH290">
            <v>14619</v>
          </cell>
          <cell r="BI290">
            <v>18037</v>
          </cell>
          <cell r="BJ290">
            <v>13069</v>
          </cell>
          <cell r="BK290">
            <v>11684</v>
          </cell>
          <cell r="BL290">
            <v>25867</v>
          </cell>
          <cell r="BM290">
            <v>8260</v>
          </cell>
          <cell r="BN290">
            <v>19421</v>
          </cell>
          <cell r="BO290">
            <v>15526</v>
          </cell>
          <cell r="BP290">
            <v>10713</v>
          </cell>
          <cell r="BQ290">
            <v>20334</v>
          </cell>
          <cell r="BR290">
            <v>13579</v>
          </cell>
          <cell r="BS290">
            <v>18189</v>
          </cell>
          <cell r="BT290">
            <v>16651</v>
          </cell>
          <cell r="BU290">
            <v>11434</v>
          </cell>
          <cell r="BV290">
            <v>20991</v>
          </cell>
          <cell r="BW290">
            <v>13530</v>
          </cell>
          <cell r="BX290">
            <v>14582</v>
          </cell>
          <cell r="BY290">
            <v>18370</v>
          </cell>
          <cell r="BZ290">
            <v>8408</v>
          </cell>
          <cell r="CA290">
            <v>29212</v>
          </cell>
          <cell r="CB290">
            <v>20879</v>
          </cell>
          <cell r="CC290">
            <v>9639</v>
          </cell>
          <cell r="CD290">
            <v>11397</v>
          </cell>
          <cell r="CE290">
            <v>21954</v>
          </cell>
          <cell r="CF290">
            <v>10475</v>
          </cell>
          <cell r="CG290">
            <v>12476</v>
          </cell>
          <cell r="CH290">
            <v>16676</v>
          </cell>
          <cell r="CI290">
            <v>17351</v>
          </cell>
          <cell r="CJ290">
            <v>14979</v>
          </cell>
          <cell r="CK290">
            <v>22050</v>
          </cell>
          <cell r="CL290">
            <v>19427</v>
          </cell>
          <cell r="CM290">
            <v>18903</v>
          </cell>
          <cell r="CN290">
            <v>18298</v>
          </cell>
          <cell r="CO290">
            <v>18968</v>
          </cell>
          <cell r="CP290">
            <v>14168</v>
          </cell>
          <cell r="CQ290">
            <v>21594</v>
          </cell>
          <cell r="CR290">
            <v>12805</v>
          </cell>
          <cell r="CS290">
            <v>7679</v>
          </cell>
          <cell r="CT290">
            <v>16966</v>
          </cell>
          <cell r="CU290">
            <v>27807</v>
          </cell>
          <cell r="CV290">
            <v>22176</v>
          </cell>
          <cell r="CW290">
            <v>17813</v>
          </cell>
          <cell r="CX290">
            <v>19417</v>
          </cell>
          <cell r="CY290">
            <v>15124</v>
          </cell>
          <cell r="CZ290">
            <v>19039</v>
          </cell>
          <cell r="DA290">
            <v>15405</v>
          </cell>
          <cell r="DB290">
            <v>13200</v>
          </cell>
          <cell r="DC290">
            <v>24048</v>
          </cell>
          <cell r="DD290">
            <v>24959</v>
          </cell>
          <cell r="DE290">
            <v>13535</v>
          </cell>
          <cell r="DF290">
            <v>24120</v>
          </cell>
          <cell r="DG290">
            <v>21989</v>
          </cell>
          <cell r="DH290">
            <v>11385</v>
          </cell>
          <cell r="DI290">
            <v>25761</v>
          </cell>
          <cell r="DJ290">
            <v>30379</v>
          </cell>
          <cell r="DK290">
            <v>22929</v>
          </cell>
          <cell r="DL290">
            <v>14285</v>
          </cell>
          <cell r="DM290">
            <v>31308</v>
          </cell>
          <cell r="DN290">
            <v>22948</v>
          </cell>
          <cell r="DO290">
            <v>10693</v>
          </cell>
          <cell r="DP290">
            <v>24955</v>
          </cell>
          <cell r="DQ290">
            <v>12300</v>
          </cell>
          <cell r="DR290">
            <v>21380</v>
          </cell>
          <cell r="DS290">
            <v>11979</v>
          </cell>
          <cell r="DT290">
            <v>24501</v>
          </cell>
          <cell r="DU290">
            <v>22963</v>
          </cell>
          <cell r="DV290">
            <v>25101</v>
          </cell>
          <cell r="DW290">
            <v>11021</v>
          </cell>
          <cell r="DX290">
            <v>19807</v>
          </cell>
          <cell r="DY290">
            <v>18476</v>
          </cell>
          <cell r="DZ290">
            <v>28877</v>
          </cell>
          <cell r="EA290">
            <v>17355</v>
          </cell>
          <cell r="EB290">
            <v>13337</v>
          </cell>
          <cell r="EC290">
            <v>17048</v>
          </cell>
          <cell r="ED290">
            <v>11214</v>
          </cell>
          <cell r="EE290">
            <v>28958</v>
          </cell>
          <cell r="EF290">
            <v>22477</v>
          </cell>
          <cell r="EG290">
            <v>17718</v>
          </cell>
          <cell r="EH290">
            <v>20580</v>
          </cell>
          <cell r="EI290">
            <v>13266</v>
          </cell>
          <cell r="EJ290">
            <v>29912</v>
          </cell>
          <cell r="EK290">
            <v>27961</v>
          </cell>
          <cell r="EL290">
            <v>19081</v>
          </cell>
          <cell r="EM290">
            <v>20749</v>
          </cell>
          <cell r="EN290">
            <v>23518</v>
          </cell>
          <cell r="EO290">
            <v>17886</v>
          </cell>
          <cell r="EP290">
            <v>19032</v>
          </cell>
          <cell r="EQ290">
            <v>15372</v>
          </cell>
          <cell r="ER290">
            <v>28402</v>
          </cell>
          <cell r="ES290">
            <v>19768</v>
          </cell>
          <cell r="ET290">
            <v>21205</v>
          </cell>
          <cell r="EU290">
            <v>21302</v>
          </cell>
          <cell r="EV290">
            <v>15611</v>
          </cell>
          <cell r="EW290">
            <v>39301</v>
          </cell>
          <cell r="EX290">
            <v>9340</v>
          </cell>
          <cell r="EY290">
            <v>10543</v>
          </cell>
          <cell r="EZ290">
            <v>27479</v>
          </cell>
          <cell r="FA290">
            <v>14336</v>
          </cell>
          <cell r="FB290">
            <v>15087</v>
          </cell>
          <cell r="FC290">
            <v>25824</v>
          </cell>
          <cell r="FD290">
            <v>15483</v>
          </cell>
          <cell r="FE290">
            <v>5930</v>
          </cell>
          <cell r="FF290">
            <v>14445</v>
          </cell>
          <cell r="FG290">
            <v>16038</v>
          </cell>
          <cell r="FH290">
            <v>21279</v>
          </cell>
          <cell r="FI290">
            <v>15128</v>
          </cell>
          <cell r="FJ290">
            <v>6721</v>
          </cell>
          <cell r="FK290">
            <v>22789</v>
          </cell>
          <cell r="FL290">
            <v>372</v>
          </cell>
          <cell r="FM290">
            <v>29174</v>
          </cell>
          <cell r="FN290">
            <v>9131</v>
          </cell>
          <cell r="FO290">
            <v>24568</v>
          </cell>
          <cell r="FP290">
            <v>24745</v>
          </cell>
          <cell r="FQ290">
            <v>22912</v>
          </cell>
          <cell r="FR290">
            <v>28794</v>
          </cell>
          <cell r="FS290">
            <v>27006</v>
          </cell>
          <cell r="FT290">
            <v>15492</v>
          </cell>
          <cell r="FU290">
            <v>56384</v>
          </cell>
          <cell r="FV290">
            <v>20962</v>
          </cell>
          <cell r="FW290">
            <v>17258</v>
          </cell>
          <cell r="FX290">
            <v>13005</v>
          </cell>
          <cell r="FY290">
            <v>12453</v>
          </cell>
          <cell r="FZ290">
            <v>16570</v>
          </cell>
          <cell r="GA290">
            <v>7817</v>
          </cell>
          <cell r="GB290">
            <v>19433</v>
          </cell>
          <cell r="GC290">
            <v>16604</v>
          </cell>
          <cell r="GD290">
            <v>25498</v>
          </cell>
          <cell r="GE290">
            <v>31844</v>
          </cell>
          <cell r="GF290">
            <v>15959</v>
          </cell>
          <cell r="GG290">
            <v>20383</v>
          </cell>
          <cell r="GH290">
            <v>27686</v>
          </cell>
          <cell r="GI290">
            <v>23594</v>
          </cell>
          <cell r="GJ290">
            <v>12814</v>
          </cell>
          <cell r="GK290">
            <v>21905</v>
          </cell>
          <cell r="GL290">
            <v>9846</v>
          </cell>
          <cell r="GM290">
            <v>18460</v>
          </cell>
          <cell r="GN290">
            <v>26992</v>
          </cell>
          <cell r="GO290">
            <v>21471</v>
          </cell>
          <cell r="GP290">
            <v>14544</v>
          </cell>
          <cell r="GQ290">
            <v>32186</v>
          </cell>
          <cell r="GR290">
            <v>11521</v>
          </cell>
          <cell r="GS290">
            <v>30293</v>
          </cell>
          <cell r="GT290">
            <v>11137</v>
          </cell>
          <cell r="GU290">
            <v>17123</v>
          </cell>
          <cell r="GV290">
            <v>22246</v>
          </cell>
          <cell r="GW290">
            <v>19653</v>
          </cell>
          <cell r="GX290">
            <v>12365</v>
          </cell>
          <cell r="GY290">
            <v>19194</v>
          </cell>
          <cell r="GZ290">
            <v>32601</v>
          </cell>
          <cell r="HA290">
            <v>15700</v>
          </cell>
          <cell r="HB290">
            <v>19314</v>
          </cell>
          <cell r="HC290">
            <v>21792</v>
          </cell>
          <cell r="HD290">
            <v>9894</v>
          </cell>
          <cell r="HE290">
            <v>15884</v>
          </cell>
          <cell r="HF290">
            <v>8448</v>
          </cell>
          <cell r="HG290">
            <v>10386</v>
          </cell>
          <cell r="HH290">
            <v>22616</v>
          </cell>
          <cell r="HI290">
            <v>22748</v>
          </cell>
          <cell r="HJ290">
            <v>9168</v>
          </cell>
          <cell r="HK290">
            <v>26303</v>
          </cell>
          <cell r="HL290">
            <v>16656</v>
          </cell>
          <cell r="HM290">
            <v>15463</v>
          </cell>
          <cell r="HN290">
            <v>14345</v>
          </cell>
          <cell r="HO290">
            <v>21046</v>
          </cell>
          <cell r="HP290">
            <v>13732</v>
          </cell>
          <cell r="HQ290">
            <v>16562</v>
          </cell>
          <cell r="HR290">
            <v>10214</v>
          </cell>
          <cell r="HS290">
            <v>10554</v>
          </cell>
          <cell r="HT290">
            <v>6974</v>
          </cell>
          <cell r="HU290">
            <v>10116</v>
          </cell>
          <cell r="HV290">
            <v>13777</v>
          </cell>
          <cell r="HW290">
            <v>16357</v>
          </cell>
          <cell r="HX290">
            <v>14923</v>
          </cell>
          <cell r="HY290">
            <v>17623</v>
          </cell>
          <cell r="HZ290">
            <v>16139</v>
          </cell>
          <cell r="IA290">
            <v>8827</v>
          </cell>
          <cell r="IB290">
            <v>17371</v>
          </cell>
          <cell r="IC290">
            <v>8444</v>
          </cell>
          <cell r="ID290">
            <v>16159</v>
          </cell>
          <cell r="IE290">
            <v>17665</v>
          </cell>
          <cell r="IF290">
            <v>12879</v>
          </cell>
          <cell r="IG290">
            <v>14225</v>
          </cell>
          <cell r="IH290">
            <v>13019</v>
          </cell>
          <cell r="II290">
            <v>24269</v>
          </cell>
          <cell r="IJ290">
            <v>7517</v>
          </cell>
          <cell r="IK290">
            <v>15441</v>
          </cell>
          <cell r="IL290">
            <v>15977</v>
          </cell>
          <cell r="IM290">
            <v>14097</v>
          </cell>
          <cell r="IN290">
            <v>19798</v>
          </cell>
          <cell r="IO290">
            <v>11123</v>
          </cell>
          <cell r="IP290">
            <v>15400</v>
          </cell>
          <cell r="IQ290">
            <v>15498</v>
          </cell>
          <cell r="IR290">
            <v>15527</v>
          </cell>
          <cell r="IS290">
            <v>9247</v>
          </cell>
          <cell r="IT290">
            <v>18777</v>
          </cell>
          <cell r="IU290">
            <v>8633</v>
          </cell>
          <cell r="IV290">
            <v>16298</v>
          </cell>
          <cell r="IW290">
            <v>4725</v>
          </cell>
          <cell r="IX290">
            <v>16190</v>
          </cell>
          <cell r="IY290">
            <v>6931</v>
          </cell>
          <cell r="IZ290">
            <v>11238</v>
          </cell>
          <cell r="JA290">
            <v>21580</v>
          </cell>
          <cell r="JB290">
            <v>4415</v>
          </cell>
          <cell r="JC290">
            <v>12828</v>
          </cell>
          <cell r="JD290">
            <v>13880</v>
          </cell>
          <cell r="JE290">
            <v>12301</v>
          </cell>
          <cell r="JF290">
            <v>18884</v>
          </cell>
          <cell r="JG290">
            <v>12786</v>
          </cell>
          <cell r="JH290">
            <v>5823</v>
          </cell>
          <cell r="JI290">
            <v>12227</v>
          </cell>
          <cell r="JJ290">
            <v>11976</v>
          </cell>
          <cell r="JK290">
            <v>17689</v>
          </cell>
          <cell r="JL290">
            <v>8844</v>
          </cell>
          <cell r="JM290">
            <v>24562</v>
          </cell>
          <cell r="JN290">
            <v>19370</v>
          </cell>
          <cell r="JO290">
            <v>6866</v>
          </cell>
          <cell r="JP290">
            <v>10552</v>
          </cell>
          <cell r="JQ290">
            <v>10855</v>
          </cell>
          <cell r="JR290">
            <v>4607</v>
          </cell>
          <cell r="JS290">
            <v>18169</v>
          </cell>
          <cell r="JT290">
            <v>9148</v>
          </cell>
          <cell r="JU290">
            <v>21775</v>
          </cell>
          <cell r="JV290">
            <v>5573</v>
          </cell>
          <cell r="JW290">
            <v>15840</v>
          </cell>
          <cell r="JX290">
            <v>4744</v>
          </cell>
          <cell r="JY290">
            <v>12349</v>
          </cell>
          <cell r="JZ290">
            <v>11903</v>
          </cell>
          <cell r="KA290">
            <v>16650</v>
          </cell>
          <cell r="KB290">
            <v>6668</v>
          </cell>
          <cell r="KC290">
            <v>10382</v>
          </cell>
          <cell r="KD290">
            <v>4533</v>
          </cell>
          <cell r="KE290">
            <v>16528</v>
          </cell>
          <cell r="KF290">
            <v>13347</v>
          </cell>
          <cell r="KG290">
            <v>12407</v>
          </cell>
          <cell r="KH290">
            <v>14671</v>
          </cell>
          <cell r="KI290">
            <v>8925</v>
          </cell>
          <cell r="KJ290">
            <v>12518</v>
          </cell>
          <cell r="KK290">
            <v>10632</v>
          </cell>
          <cell r="KL290">
            <v>12308</v>
          </cell>
          <cell r="KM290">
            <v>7287</v>
          </cell>
          <cell r="KN290">
            <v>5562</v>
          </cell>
          <cell r="KO290">
            <v>14379</v>
          </cell>
          <cell r="KP290">
            <v>4424</v>
          </cell>
          <cell r="KQ290">
            <v>12615</v>
          </cell>
          <cell r="KR290">
            <v>9346</v>
          </cell>
          <cell r="KS290">
            <v>11137</v>
          </cell>
          <cell r="KT290">
            <v>14380</v>
          </cell>
          <cell r="KU290">
            <v>9860</v>
          </cell>
          <cell r="KV290">
            <v>4749</v>
          </cell>
          <cell r="KW290">
            <v>18728</v>
          </cell>
          <cell r="KX290">
            <v>8157</v>
          </cell>
          <cell r="KY290">
            <v>9320</v>
          </cell>
          <cell r="KZ290">
            <v>11703</v>
          </cell>
          <cell r="LA290">
            <v>11494</v>
          </cell>
          <cell r="LB290">
            <v>20524</v>
          </cell>
          <cell r="LC290">
            <v>7035</v>
          </cell>
          <cell r="LD290">
            <v>15774</v>
          </cell>
          <cell r="LE290">
            <v>6939</v>
          </cell>
          <cell r="LF290">
            <v>14234</v>
          </cell>
          <cell r="LG290">
            <v>9423</v>
          </cell>
          <cell r="LH290">
            <v>16338</v>
          </cell>
          <cell r="LI290">
            <v>8482</v>
          </cell>
          <cell r="LJ290">
            <v>17181</v>
          </cell>
          <cell r="LK290">
            <v>10273</v>
          </cell>
          <cell r="LL290">
            <v>20412</v>
          </cell>
          <cell r="LM290">
            <v>10458</v>
          </cell>
          <cell r="LN290">
            <v>4525</v>
          </cell>
          <cell r="LO290">
            <v>18240</v>
          </cell>
          <cell r="LP290">
            <v>16287</v>
          </cell>
          <cell r="LQ290">
            <v>7809</v>
          </cell>
          <cell r="LR290">
            <v>18213</v>
          </cell>
          <cell r="LS290">
            <v>14008</v>
          </cell>
          <cell r="LT290">
            <v>6760</v>
          </cell>
          <cell r="LU290">
            <v>10652</v>
          </cell>
          <cell r="LV290">
            <v>15050</v>
          </cell>
          <cell r="LW290">
            <v>15986</v>
          </cell>
          <cell r="LX290">
            <v>7928</v>
          </cell>
          <cell r="LY290">
            <v>12238</v>
          </cell>
          <cell r="LZ290">
            <v>12597</v>
          </cell>
          <cell r="MA290">
            <v>17348</v>
          </cell>
          <cell r="MB290">
            <v>11425</v>
          </cell>
          <cell r="MC290">
            <v>12594</v>
          </cell>
          <cell r="MD290">
            <v>13447</v>
          </cell>
          <cell r="ME290">
            <v>11848</v>
          </cell>
          <cell r="MF290">
            <v>17391</v>
          </cell>
          <cell r="MG290">
            <v>12471</v>
          </cell>
          <cell r="MH290">
            <v>17980</v>
          </cell>
          <cell r="MI290">
            <v>18453</v>
          </cell>
          <cell r="MJ290">
            <v>11988</v>
          </cell>
          <cell r="MK290">
            <v>17687</v>
          </cell>
          <cell r="ML290">
            <v>12766</v>
          </cell>
          <cell r="MM290">
            <v>16685</v>
          </cell>
          <cell r="MN290">
            <v>12995</v>
          </cell>
          <cell r="MO290">
            <v>22815</v>
          </cell>
          <cell r="MP290">
            <v>19448</v>
          </cell>
          <cell r="MQ290">
            <v>12716</v>
          </cell>
          <cell r="MR290">
            <v>15588</v>
          </cell>
          <cell r="MS290">
            <v>20918</v>
          </cell>
          <cell r="MT290">
            <v>4046</v>
          </cell>
          <cell r="MU290">
            <v>23586</v>
          </cell>
          <cell r="MV290">
            <v>17554</v>
          </cell>
          <cell r="MW290">
            <v>15238</v>
          </cell>
          <cell r="MX290">
            <v>13452</v>
          </cell>
          <cell r="MY290">
            <v>14584</v>
          </cell>
          <cell r="MZ290">
            <v>17777</v>
          </cell>
          <cell r="NA290">
            <v>19664</v>
          </cell>
          <cell r="NB290">
            <v>17074</v>
          </cell>
          <cell r="NC290">
            <v>18308</v>
          </cell>
          <cell r="ND290">
            <v>18973</v>
          </cell>
          <cell r="NE290">
            <v>21312</v>
          </cell>
          <cell r="NF290">
            <v>19539</v>
          </cell>
          <cell r="NG290">
            <v>20643</v>
          </cell>
          <cell r="NH290">
            <v>20301</v>
          </cell>
          <cell r="NI290">
            <v>15955</v>
          </cell>
          <cell r="NJ290">
            <v>14714</v>
          </cell>
          <cell r="NK290">
            <v>20254</v>
          </cell>
          <cell r="NL290">
            <v>25933</v>
          </cell>
          <cell r="NM290">
            <v>14942</v>
          </cell>
          <cell r="NN290">
            <v>18569</v>
          </cell>
          <cell r="NO290">
            <v>19525</v>
          </cell>
          <cell r="NP290">
            <v>20611</v>
          </cell>
          <cell r="NQ290">
            <v>21317</v>
          </cell>
          <cell r="NR290">
            <v>19239</v>
          </cell>
          <cell r="NS290">
            <v>23453</v>
          </cell>
          <cell r="NT290">
            <v>22396</v>
          </cell>
          <cell r="NU290">
            <v>16718</v>
          </cell>
          <cell r="NV290">
            <v>22680</v>
          </cell>
          <cell r="NW290">
            <v>20772</v>
          </cell>
          <cell r="NX290">
            <v>22923</v>
          </cell>
          <cell r="NY290">
            <v>21426</v>
          </cell>
          <cell r="NZ290">
            <v>22523</v>
          </cell>
          <cell r="OA290">
            <v>18611</v>
          </cell>
          <cell r="OB290">
            <v>22064</v>
          </cell>
          <cell r="OC290">
            <v>25045</v>
          </cell>
          <cell r="OD290">
            <v>26760</v>
          </cell>
          <cell r="OE290">
            <v>22333</v>
          </cell>
          <cell r="OF290">
            <v>18079</v>
          </cell>
          <cell r="OG290">
            <v>23378</v>
          </cell>
          <cell r="OH290">
            <v>22763</v>
          </cell>
          <cell r="OI290">
            <v>24323</v>
          </cell>
          <cell r="OJ290">
            <v>15220</v>
          </cell>
          <cell r="OK290">
            <v>13241</v>
          </cell>
          <cell r="OL290">
            <v>19327</v>
          </cell>
          <cell r="OM290">
            <v>10146</v>
          </cell>
          <cell r="ON290">
            <v>19545</v>
          </cell>
          <cell r="OO290">
            <v>15669</v>
          </cell>
          <cell r="OP290">
            <v>15184</v>
          </cell>
          <cell r="OQ290">
            <v>15388</v>
          </cell>
          <cell r="OR290">
            <v>17271</v>
          </cell>
          <cell r="OS290">
            <v>13179</v>
          </cell>
          <cell r="OT290">
            <v>20568</v>
          </cell>
          <cell r="OU290">
            <v>21258</v>
          </cell>
          <cell r="OV290">
            <v>8109</v>
          </cell>
          <cell r="OW290">
            <v>13159</v>
          </cell>
          <cell r="OX290">
            <v>14884</v>
          </cell>
          <cell r="OY290">
            <v>18776</v>
          </cell>
          <cell r="OZ290">
            <v>14196</v>
          </cell>
          <cell r="PA290">
            <v>13096</v>
          </cell>
          <cell r="PB290">
            <v>11409</v>
          </cell>
          <cell r="PC290">
            <v>17505</v>
          </cell>
          <cell r="PD290">
            <v>16872</v>
          </cell>
          <cell r="PE290">
            <v>11887</v>
          </cell>
          <cell r="PF290">
            <v>23026</v>
          </cell>
          <cell r="PG290">
            <v>11457</v>
          </cell>
        </row>
      </sheetData>
      <sheetData sheetId="4">
        <row r="243">
          <cell r="D243">
            <v>0</v>
          </cell>
        </row>
        <row r="290"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42</v>
          </cell>
          <cell r="JN290">
            <v>84</v>
          </cell>
          <cell r="JO290">
            <v>86</v>
          </cell>
          <cell r="JP290">
            <v>63</v>
          </cell>
          <cell r="JQ290">
            <v>105</v>
          </cell>
          <cell r="JR290">
            <v>105</v>
          </cell>
          <cell r="JS290">
            <v>126</v>
          </cell>
          <cell r="JT290">
            <v>105</v>
          </cell>
          <cell r="JU290">
            <v>126</v>
          </cell>
          <cell r="JV290">
            <v>84</v>
          </cell>
          <cell r="JW290">
            <v>146</v>
          </cell>
          <cell r="JX290">
            <v>126</v>
          </cell>
          <cell r="JY290">
            <v>147</v>
          </cell>
          <cell r="JZ290">
            <v>126</v>
          </cell>
          <cell r="KA290">
            <v>126</v>
          </cell>
          <cell r="KB290">
            <v>188</v>
          </cell>
          <cell r="KC290">
            <v>105</v>
          </cell>
          <cell r="KD290">
            <v>126</v>
          </cell>
          <cell r="KE290">
            <v>105</v>
          </cell>
          <cell r="KF290">
            <v>147</v>
          </cell>
          <cell r="KG290">
            <v>105</v>
          </cell>
          <cell r="KH290">
            <v>126</v>
          </cell>
          <cell r="KI290">
            <v>105</v>
          </cell>
          <cell r="KJ290">
            <v>105</v>
          </cell>
          <cell r="KK290">
            <v>147</v>
          </cell>
          <cell r="KL290">
            <v>167</v>
          </cell>
          <cell r="KM290">
            <v>125</v>
          </cell>
          <cell r="KN290">
            <v>168</v>
          </cell>
          <cell r="KO290">
            <v>105</v>
          </cell>
          <cell r="KP290">
            <v>84</v>
          </cell>
          <cell r="KQ290">
            <v>105</v>
          </cell>
          <cell r="KR290">
            <v>147</v>
          </cell>
          <cell r="KS290">
            <v>126</v>
          </cell>
          <cell r="KT290">
            <v>126</v>
          </cell>
          <cell r="KU290">
            <v>126</v>
          </cell>
          <cell r="KV290">
            <v>105</v>
          </cell>
          <cell r="KW290">
            <v>126</v>
          </cell>
          <cell r="KX290">
            <v>147</v>
          </cell>
          <cell r="KY290">
            <v>42</v>
          </cell>
          <cell r="KZ290">
            <v>126</v>
          </cell>
          <cell r="LA290">
            <v>105</v>
          </cell>
          <cell r="LB290">
            <v>168</v>
          </cell>
          <cell r="LC290">
            <v>210</v>
          </cell>
          <cell r="LD290">
            <v>168</v>
          </cell>
          <cell r="LE290">
            <v>168</v>
          </cell>
          <cell r="LF290">
            <v>231</v>
          </cell>
          <cell r="LG290">
            <v>189</v>
          </cell>
          <cell r="LH290">
            <v>168</v>
          </cell>
          <cell r="LI290">
            <v>231</v>
          </cell>
          <cell r="LJ290">
            <v>210</v>
          </cell>
          <cell r="LK290">
            <v>232</v>
          </cell>
          <cell r="LL290">
            <v>273</v>
          </cell>
          <cell r="LM290">
            <v>210</v>
          </cell>
          <cell r="LN290">
            <v>189</v>
          </cell>
          <cell r="LO290">
            <v>273</v>
          </cell>
          <cell r="LP290">
            <v>189</v>
          </cell>
          <cell r="LQ290">
            <v>231</v>
          </cell>
          <cell r="LR290">
            <v>168</v>
          </cell>
          <cell r="LS290">
            <v>210</v>
          </cell>
          <cell r="LT290">
            <v>210</v>
          </cell>
          <cell r="LU290">
            <v>189</v>
          </cell>
          <cell r="LV290">
            <v>210</v>
          </cell>
          <cell r="LW290">
            <v>147</v>
          </cell>
          <cell r="LX290">
            <v>189</v>
          </cell>
          <cell r="LY290">
            <v>210</v>
          </cell>
          <cell r="LZ290">
            <v>210</v>
          </cell>
          <cell r="MA290">
            <v>210</v>
          </cell>
          <cell r="MB290">
            <v>210</v>
          </cell>
          <cell r="MC290">
            <v>294</v>
          </cell>
          <cell r="MD290">
            <v>209</v>
          </cell>
          <cell r="ME290">
            <v>273</v>
          </cell>
          <cell r="MF290">
            <v>231</v>
          </cell>
          <cell r="MG290">
            <v>209</v>
          </cell>
          <cell r="MH290">
            <v>210</v>
          </cell>
          <cell r="MI290">
            <v>272</v>
          </cell>
          <cell r="MJ290">
            <v>230</v>
          </cell>
          <cell r="MK290">
            <v>1</v>
          </cell>
          <cell r="ML290">
            <v>0</v>
          </cell>
          <cell r="MM290">
            <v>0</v>
          </cell>
          <cell r="MN290">
            <v>1</v>
          </cell>
          <cell r="MO290">
            <v>0</v>
          </cell>
          <cell r="MP290">
            <v>3</v>
          </cell>
          <cell r="MQ290">
            <v>0</v>
          </cell>
          <cell r="MR290">
            <v>2</v>
          </cell>
          <cell r="MS290">
            <v>1</v>
          </cell>
          <cell r="MT290">
            <v>0</v>
          </cell>
          <cell r="MU290">
            <v>0</v>
          </cell>
          <cell r="MV290">
            <v>1</v>
          </cell>
          <cell r="MW290">
            <v>0</v>
          </cell>
          <cell r="MX290">
            <v>1</v>
          </cell>
          <cell r="MY290">
            <v>1</v>
          </cell>
          <cell r="MZ290">
            <v>2</v>
          </cell>
          <cell r="NA290">
            <v>1</v>
          </cell>
          <cell r="NB290">
            <v>1</v>
          </cell>
          <cell r="NC290">
            <v>2</v>
          </cell>
          <cell r="ND290">
            <v>1</v>
          </cell>
          <cell r="NE290">
            <v>0</v>
          </cell>
          <cell r="NF290">
            <v>0</v>
          </cell>
          <cell r="NG290">
            <v>2</v>
          </cell>
          <cell r="NH290">
            <v>0</v>
          </cell>
          <cell r="NI290">
            <v>1</v>
          </cell>
          <cell r="NJ290">
            <v>1</v>
          </cell>
          <cell r="NK290">
            <v>0</v>
          </cell>
          <cell r="NL290">
            <v>1</v>
          </cell>
          <cell r="NM290">
            <v>1</v>
          </cell>
          <cell r="NN290">
            <v>1</v>
          </cell>
          <cell r="NO290">
            <v>54</v>
          </cell>
          <cell r="NP290">
            <v>2</v>
          </cell>
          <cell r="NQ290">
            <v>0</v>
          </cell>
          <cell r="NR290">
            <v>0</v>
          </cell>
          <cell r="NS290">
            <v>3</v>
          </cell>
          <cell r="NT290">
            <v>0</v>
          </cell>
          <cell r="NU290">
            <v>0</v>
          </cell>
          <cell r="NV290">
            <v>0</v>
          </cell>
          <cell r="NW290">
            <v>0</v>
          </cell>
          <cell r="NX290">
            <v>0</v>
          </cell>
          <cell r="NY290">
            <v>0</v>
          </cell>
          <cell r="NZ290">
            <v>0</v>
          </cell>
          <cell r="OA290">
            <v>0</v>
          </cell>
          <cell r="OB290">
            <v>0</v>
          </cell>
          <cell r="OC290">
            <v>0</v>
          </cell>
          <cell r="OD290">
            <v>0</v>
          </cell>
          <cell r="OE290">
            <v>0</v>
          </cell>
          <cell r="OF290">
            <v>0</v>
          </cell>
          <cell r="OG290">
            <v>0</v>
          </cell>
          <cell r="OH290">
            <v>0</v>
          </cell>
          <cell r="OI290">
            <v>0</v>
          </cell>
          <cell r="OJ290">
            <v>0</v>
          </cell>
          <cell r="OK290">
            <v>0</v>
          </cell>
          <cell r="OL290">
            <v>0</v>
          </cell>
          <cell r="OM290">
            <v>0</v>
          </cell>
          <cell r="ON290">
            <v>0</v>
          </cell>
          <cell r="OO290">
            <v>0</v>
          </cell>
          <cell r="OP290">
            <v>0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OW290">
            <v>0</v>
          </cell>
          <cell r="OX290">
            <v>0</v>
          </cell>
          <cell r="OY290">
            <v>0</v>
          </cell>
          <cell r="OZ290">
            <v>0</v>
          </cell>
          <cell r="PA290">
            <v>0</v>
          </cell>
          <cell r="PB290">
            <v>0</v>
          </cell>
          <cell r="PC290">
            <v>0</v>
          </cell>
          <cell r="PD290">
            <v>0</v>
          </cell>
          <cell r="PE290">
            <v>0</v>
          </cell>
          <cell r="PF290">
            <v>0</v>
          </cell>
          <cell r="PG290">
            <v>0</v>
          </cell>
        </row>
      </sheetData>
      <sheetData sheetId="5">
        <row r="243">
          <cell r="D243">
            <v>0</v>
          </cell>
        </row>
        <row r="290"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2</v>
          </cell>
          <cell r="JL290">
            <v>2</v>
          </cell>
          <cell r="JM290">
            <v>1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3</v>
          </cell>
          <cell r="JU290">
            <v>0</v>
          </cell>
          <cell r="JV290">
            <v>1</v>
          </cell>
          <cell r="JW290">
            <v>1</v>
          </cell>
          <cell r="JX290">
            <v>2</v>
          </cell>
          <cell r="JY290">
            <v>5</v>
          </cell>
          <cell r="JZ290">
            <v>2</v>
          </cell>
          <cell r="KA290">
            <v>0</v>
          </cell>
          <cell r="KB290">
            <v>2</v>
          </cell>
          <cell r="KC290">
            <v>0</v>
          </cell>
          <cell r="KD290">
            <v>0</v>
          </cell>
          <cell r="KE290">
            <v>5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4</v>
          </cell>
          <cell r="KL290">
            <v>0</v>
          </cell>
          <cell r="KM290">
            <v>0</v>
          </cell>
          <cell r="KN290">
            <v>0</v>
          </cell>
          <cell r="KO290">
            <v>3</v>
          </cell>
          <cell r="KP290">
            <v>1</v>
          </cell>
          <cell r="KQ290">
            <v>1</v>
          </cell>
          <cell r="KR290">
            <v>2</v>
          </cell>
          <cell r="KS290">
            <v>2</v>
          </cell>
          <cell r="KT290">
            <v>2</v>
          </cell>
          <cell r="KU290">
            <v>3</v>
          </cell>
          <cell r="KV290">
            <v>2</v>
          </cell>
          <cell r="KW290">
            <v>1</v>
          </cell>
          <cell r="KX290">
            <v>1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2</v>
          </cell>
          <cell r="LE290">
            <v>1</v>
          </cell>
          <cell r="LF290">
            <v>0</v>
          </cell>
          <cell r="LG290">
            <v>0</v>
          </cell>
          <cell r="LH290">
            <v>3</v>
          </cell>
          <cell r="LI290">
            <v>1</v>
          </cell>
          <cell r="LJ290">
            <v>1</v>
          </cell>
          <cell r="LK290">
            <v>1</v>
          </cell>
          <cell r="LL290">
            <v>0</v>
          </cell>
          <cell r="LM290">
            <v>0</v>
          </cell>
          <cell r="LN290">
            <v>1</v>
          </cell>
          <cell r="LO290">
            <v>1</v>
          </cell>
          <cell r="LP290">
            <v>1</v>
          </cell>
          <cell r="LQ290">
            <v>0</v>
          </cell>
          <cell r="LR290">
            <v>1</v>
          </cell>
          <cell r="LS290">
            <v>1</v>
          </cell>
          <cell r="LT290">
            <v>3</v>
          </cell>
          <cell r="LU290">
            <v>0</v>
          </cell>
          <cell r="LV290">
            <v>0</v>
          </cell>
          <cell r="LW290">
            <v>2</v>
          </cell>
          <cell r="LX290">
            <v>0</v>
          </cell>
          <cell r="LY290">
            <v>1</v>
          </cell>
          <cell r="LZ290">
            <v>1</v>
          </cell>
          <cell r="MA290">
            <v>2</v>
          </cell>
          <cell r="MB290">
            <v>0</v>
          </cell>
          <cell r="MC290">
            <v>1</v>
          </cell>
          <cell r="MD290">
            <v>0</v>
          </cell>
          <cell r="ME290">
            <v>1</v>
          </cell>
          <cell r="MF290">
            <v>0</v>
          </cell>
          <cell r="MG290">
            <v>1</v>
          </cell>
          <cell r="MH290">
            <v>0</v>
          </cell>
          <cell r="MI290">
            <v>0</v>
          </cell>
          <cell r="MJ290">
            <v>2</v>
          </cell>
          <cell r="MK290">
            <v>338</v>
          </cell>
          <cell r="ML290">
            <v>251</v>
          </cell>
          <cell r="MM290">
            <v>234</v>
          </cell>
          <cell r="MN290">
            <v>275</v>
          </cell>
          <cell r="MO290">
            <v>360</v>
          </cell>
          <cell r="MP290">
            <v>234</v>
          </cell>
          <cell r="MQ290">
            <v>194</v>
          </cell>
          <cell r="MR290">
            <v>278</v>
          </cell>
          <cell r="MS290">
            <v>212</v>
          </cell>
          <cell r="MT290">
            <v>320</v>
          </cell>
          <cell r="MU290">
            <v>231</v>
          </cell>
          <cell r="MV290">
            <v>274</v>
          </cell>
          <cell r="MW290">
            <v>232</v>
          </cell>
          <cell r="MX290">
            <v>316</v>
          </cell>
          <cell r="MY290">
            <v>253</v>
          </cell>
          <cell r="MZ290">
            <v>358</v>
          </cell>
          <cell r="NA290">
            <v>65</v>
          </cell>
          <cell r="NB290">
            <v>232</v>
          </cell>
          <cell r="NC290">
            <v>190</v>
          </cell>
          <cell r="ND290">
            <v>174</v>
          </cell>
          <cell r="NE290">
            <v>141</v>
          </cell>
          <cell r="NF290">
            <v>168</v>
          </cell>
          <cell r="NG290">
            <v>168</v>
          </cell>
          <cell r="NH290">
            <v>145</v>
          </cell>
          <cell r="NI290">
            <v>127</v>
          </cell>
          <cell r="NJ290">
            <v>169</v>
          </cell>
          <cell r="NK290">
            <v>274</v>
          </cell>
          <cell r="NL290">
            <v>161</v>
          </cell>
          <cell r="NM290">
            <v>190</v>
          </cell>
          <cell r="NN290">
            <v>315</v>
          </cell>
          <cell r="NO290">
            <v>211</v>
          </cell>
          <cell r="NP290">
            <v>295</v>
          </cell>
          <cell r="NQ290">
            <v>231</v>
          </cell>
          <cell r="NR290">
            <v>210</v>
          </cell>
          <cell r="NS290">
            <v>231</v>
          </cell>
          <cell r="NT290">
            <v>0</v>
          </cell>
          <cell r="NU290">
            <v>0</v>
          </cell>
          <cell r="NV290">
            <v>0</v>
          </cell>
          <cell r="NW290">
            <v>0</v>
          </cell>
          <cell r="NX290">
            <v>0</v>
          </cell>
          <cell r="NY290">
            <v>0</v>
          </cell>
          <cell r="NZ290">
            <v>199</v>
          </cell>
          <cell r="OA290">
            <v>0</v>
          </cell>
          <cell r="OB290">
            <v>925</v>
          </cell>
          <cell r="OC290">
            <v>662</v>
          </cell>
          <cell r="OD290">
            <v>468</v>
          </cell>
          <cell r="OE290">
            <v>345</v>
          </cell>
          <cell r="OF290">
            <v>0</v>
          </cell>
          <cell r="OG290">
            <v>0</v>
          </cell>
          <cell r="OH290">
            <v>0</v>
          </cell>
          <cell r="OI290">
            <v>531</v>
          </cell>
          <cell r="OJ290">
            <v>0</v>
          </cell>
          <cell r="OK290">
            <v>0</v>
          </cell>
          <cell r="OL290">
            <v>0</v>
          </cell>
          <cell r="OM290">
            <v>0</v>
          </cell>
          <cell r="ON290">
            <v>0</v>
          </cell>
          <cell r="OO290">
            <v>375</v>
          </cell>
          <cell r="OP290">
            <v>0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OW290">
            <v>0</v>
          </cell>
          <cell r="OX290">
            <v>0</v>
          </cell>
          <cell r="OY290">
            <v>0</v>
          </cell>
          <cell r="OZ290">
            <v>0</v>
          </cell>
          <cell r="PA290">
            <v>0</v>
          </cell>
          <cell r="PB290">
            <v>0</v>
          </cell>
          <cell r="PC290">
            <v>0</v>
          </cell>
          <cell r="PD290">
            <v>0</v>
          </cell>
          <cell r="PE290">
            <v>0</v>
          </cell>
          <cell r="PF290">
            <v>0</v>
          </cell>
          <cell r="PG290">
            <v>0</v>
          </cell>
        </row>
      </sheetData>
      <sheetData sheetId="6">
        <row r="266">
          <cell r="D266">
            <v>0</v>
          </cell>
        </row>
        <row r="290">
          <cell r="JE290">
            <v>411</v>
          </cell>
          <cell r="JF290">
            <v>201</v>
          </cell>
          <cell r="JG290">
            <v>44</v>
          </cell>
          <cell r="JH290">
            <v>22</v>
          </cell>
          <cell r="JI290">
            <v>58</v>
          </cell>
          <cell r="JJ290">
            <v>48</v>
          </cell>
          <cell r="JK290">
            <v>47</v>
          </cell>
          <cell r="JL290">
            <v>209</v>
          </cell>
          <cell r="JM290">
            <v>49</v>
          </cell>
          <cell r="JN290">
            <v>51</v>
          </cell>
          <cell r="JO290">
            <v>56</v>
          </cell>
          <cell r="JP290">
            <v>217</v>
          </cell>
          <cell r="JQ290">
            <v>31</v>
          </cell>
          <cell r="JR290">
            <v>16</v>
          </cell>
          <cell r="JS290">
            <v>199</v>
          </cell>
          <cell r="JT290">
            <v>0</v>
          </cell>
          <cell r="JU290">
            <v>39</v>
          </cell>
          <cell r="JV290">
            <v>20</v>
          </cell>
          <cell r="JW290">
            <v>66</v>
          </cell>
          <cell r="JX290">
            <v>26</v>
          </cell>
          <cell r="JY290">
            <v>36</v>
          </cell>
          <cell r="JZ290">
            <v>47</v>
          </cell>
          <cell r="KA290">
            <v>8</v>
          </cell>
          <cell r="KB290">
            <v>32</v>
          </cell>
          <cell r="KC290">
            <v>0</v>
          </cell>
          <cell r="KD290">
            <v>137</v>
          </cell>
          <cell r="KE290">
            <v>0</v>
          </cell>
          <cell r="KF290">
            <v>145</v>
          </cell>
          <cell r="KG290">
            <v>12</v>
          </cell>
          <cell r="KH290">
            <v>79</v>
          </cell>
          <cell r="KI290">
            <v>0</v>
          </cell>
          <cell r="KJ290">
            <v>36</v>
          </cell>
          <cell r="KK290">
            <v>19</v>
          </cell>
          <cell r="KL290">
            <v>247</v>
          </cell>
          <cell r="KM290">
            <v>21</v>
          </cell>
          <cell r="KN290">
            <v>0</v>
          </cell>
          <cell r="KO290">
            <v>15</v>
          </cell>
          <cell r="KP290">
            <v>0</v>
          </cell>
          <cell r="KQ290">
            <v>7</v>
          </cell>
          <cell r="KR290">
            <v>27</v>
          </cell>
          <cell r="KS290">
            <v>8</v>
          </cell>
          <cell r="KT290">
            <v>29</v>
          </cell>
          <cell r="KU290">
            <v>0</v>
          </cell>
          <cell r="KV290">
            <v>34</v>
          </cell>
          <cell r="KW290">
            <v>30</v>
          </cell>
          <cell r="KX290">
            <v>0</v>
          </cell>
          <cell r="KY290">
            <v>6</v>
          </cell>
          <cell r="KZ290">
            <v>46</v>
          </cell>
          <cell r="LA290">
            <v>0</v>
          </cell>
          <cell r="LB290">
            <v>143</v>
          </cell>
          <cell r="LC290">
            <v>40</v>
          </cell>
          <cell r="LD290">
            <v>7</v>
          </cell>
          <cell r="LE290">
            <v>33</v>
          </cell>
          <cell r="LF290">
            <v>0</v>
          </cell>
          <cell r="LG290">
            <v>7</v>
          </cell>
          <cell r="LH290">
            <v>36</v>
          </cell>
          <cell r="LI290">
            <v>109</v>
          </cell>
          <cell r="LJ290">
            <v>0</v>
          </cell>
          <cell r="LK290">
            <v>18</v>
          </cell>
          <cell r="LL290">
            <v>0</v>
          </cell>
          <cell r="LM290">
            <v>8</v>
          </cell>
          <cell r="LN290">
            <v>12</v>
          </cell>
          <cell r="LO290">
            <v>74</v>
          </cell>
          <cell r="LP290">
            <v>46</v>
          </cell>
          <cell r="LQ290">
            <v>29</v>
          </cell>
          <cell r="LR290">
            <v>18</v>
          </cell>
          <cell r="LS290">
            <v>12</v>
          </cell>
          <cell r="LT290">
            <v>44</v>
          </cell>
          <cell r="LU290">
            <v>0</v>
          </cell>
          <cell r="LV290">
            <v>14</v>
          </cell>
          <cell r="LW290">
            <v>342</v>
          </cell>
          <cell r="LX290">
            <v>196</v>
          </cell>
          <cell r="LY290">
            <v>6</v>
          </cell>
          <cell r="LZ290">
            <v>46</v>
          </cell>
          <cell r="MA290">
            <v>0</v>
          </cell>
          <cell r="MB290">
            <v>8</v>
          </cell>
          <cell r="MC290">
            <v>320</v>
          </cell>
          <cell r="MD290">
            <v>8</v>
          </cell>
          <cell r="ME290">
            <v>24</v>
          </cell>
          <cell r="MF290">
            <v>0</v>
          </cell>
          <cell r="MG290">
            <v>12</v>
          </cell>
          <cell r="MH290">
            <v>13</v>
          </cell>
          <cell r="MI290">
            <v>0</v>
          </cell>
          <cell r="MJ290">
            <v>0</v>
          </cell>
          <cell r="MK290">
            <v>867</v>
          </cell>
          <cell r="ML290">
            <v>3949</v>
          </cell>
          <cell r="MM290">
            <v>2026</v>
          </cell>
          <cell r="MN290">
            <v>1486</v>
          </cell>
          <cell r="MO290">
            <v>2368</v>
          </cell>
          <cell r="MP290">
            <v>1599</v>
          </cell>
          <cell r="MQ290">
            <v>2123</v>
          </cell>
          <cell r="MR290">
            <v>1278</v>
          </cell>
          <cell r="MS290">
            <v>1174</v>
          </cell>
          <cell r="MT290">
            <v>1903</v>
          </cell>
          <cell r="MU290">
            <v>1084</v>
          </cell>
          <cell r="MV290">
            <v>3700</v>
          </cell>
          <cell r="MW290">
            <v>1890</v>
          </cell>
          <cell r="MX290">
            <v>1607</v>
          </cell>
          <cell r="MY290">
            <v>1326</v>
          </cell>
          <cell r="MZ290">
            <v>1767</v>
          </cell>
          <cell r="NA290">
            <v>1455</v>
          </cell>
          <cell r="NB290">
            <v>785</v>
          </cell>
          <cell r="NC290">
            <v>1671</v>
          </cell>
          <cell r="ND290">
            <v>1442</v>
          </cell>
          <cell r="NE290">
            <v>1668</v>
          </cell>
          <cell r="NF290">
            <v>1488</v>
          </cell>
          <cell r="NG290">
            <v>1642</v>
          </cell>
          <cell r="NH290">
            <v>2000</v>
          </cell>
          <cell r="NI290">
            <v>1206</v>
          </cell>
          <cell r="NJ290">
            <v>1948</v>
          </cell>
          <cell r="NK290">
            <v>4770</v>
          </cell>
          <cell r="NL290">
            <v>2124</v>
          </cell>
          <cell r="NM290">
            <v>1151</v>
          </cell>
          <cell r="NN290">
            <v>2352</v>
          </cell>
          <cell r="NO290">
            <v>1147</v>
          </cell>
          <cell r="NP290">
            <v>1228</v>
          </cell>
          <cell r="NQ290">
            <v>570</v>
          </cell>
          <cell r="NR290">
            <v>1914</v>
          </cell>
          <cell r="NS290">
            <v>2356</v>
          </cell>
          <cell r="NT290">
            <v>2403</v>
          </cell>
          <cell r="NU290">
            <v>1461</v>
          </cell>
          <cell r="NV290">
            <v>3059</v>
          </cell>
          <cell r="NW290">
            <v>2947</v>
          </cell>
          <cell r="NX290">
            <v>3267</v>
          </cell>
          <cell r="NY290">
            <v>3744</v>
          </cell>
          <cell r="NZ290">
            <v>3641</v>
          </cell>
          <cell r="OA290">
            <v>3777</v>
          </cell>
          <cell r="OB290">
            <v>1458</v>
          </cell>
          <cell r="OC290">
            <v>2082</v>
          </cell>
          <cell r="OD290">
            <v>1821</v>
          </cell>
          <cell r="OE290">
            <v>1910</v>
          </cell>
          <cell r="OF290">
            <v>5159</v>
          </cell>
          <cell r="OG290">
            <v>1708</v>
          </cell>
          <cell r="OH290">
            <v>1914</v>
          </cell>
          <cell r="OI290">
            <v>1991</v>
          </cell>
          <cell r="OJ290">
            <v>5452</v>
          </cell>
          <cell r="OK290">
            <v>5598</v>
          </cell>
          <cell r="OL290">
            <v>2951</v>
          </cell>
          <cell r="OM290">
            <v>1755</v>
          </cell>
          <cell r="ON290">
            <v>1554</v>
          </cell>
          <cell r="OO290">
            <v>1125</v>
          </cell>
          <cell r="OP290">
            <v>1037</v>
          </cell>
          <cell r="OQ290">
            <v>2728</v>
          </cell>
          <cell r="OR290">
            <v>2780</v>
          </cell>
          <cell r="OS290">
            <v>3088</v>
          </cell>
          <cell r="OT290">
            <v>3304</v>
          </cell>
          <cell r="OU290">
            <v>4477</v>
          </cell>
          <cell r="OV290">
            <v>3198</v>
          </cell>
          <cell r="OW290">
            <v>3559</v>
          </cell>
          <cell r="OX290">
            <v>3068</v>
          </cell>
          <cell r="OY290">
            <v>2762</v>
          </cell>
          <cell r="OZ290">
            <v>2876</v>
          </cell>
          <cell r="PA290">
            <v>2519</v>
          </cell>
          <cell r="PB290">
            <v>3296</v>
          </cell>
          <cell r="PC290">
            <v>3566</v>
          </cell>
          <cell r="PD290">
            <v>3480</v>
          </cell>
          <cell r="PE290">
            <v>3312</v>
          </cell>
          <cell r="PF290">
            <v>1284</v>
          </cell>
          <cell r="PG290">
            <v>3510</v>
          </cell>
          <cell r="PH290">
            <v>0</v>
          </cell>
        </row>
      </sheetData>
      <sheetData sheetId="7">
        <row r="243">
          <cell r="D243">
            <v>0</v>
          </cell>
        </row>
        <row r="290"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26</v>
          </cell>
          <cell r="KE290">
            <v>13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0</v>
          </cell>
          <cell r="LR290">
            <v>0</v>
          </cell>
          <cell r="LS290">
            <v>0</v>
          </cell>
          <cell r="LT290">
            <v>0</v>
          </cell>
          <cell r="LU290">
            <v>0</v>
          </cell>
          <cell r="LV290">
            <v>0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0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27</v>
          </cell>
          <cell r="MN290">
            <v>92</v>
          </cell>
          <cell r="MO290">
            <v>0</v>
          </cell>
          <cell r="MP290">
            <v>36</v>
          </cell>
          <cell r="MQ290">
            <v>7</v>
          </cell>
          <cell r="MR290">
            <v>10</v>
          </cell>
          <cell r="MS290">
            <v>56</v>
          </cell>
          <cell r="MT290">
            <v>43</v>
          </cell>
          <cell r="MU290">
            <v>33</v>
          </cell>
          <cell r="MV290">
            <v>0</v>
          </cell>
          <cell r="MW290">
            <v>0</v>
          </cell>
          <cell r="MX290">
            <v>38</v>
          </cell>
          <cell r="MY290">
            <v>55</v>
          </cell>
          <cell r="MZ290">
            <v>0</v>
          </cell>
          <cell r="NA290">
            <v>36</v>
          </cell>
          <cell r="NB290">
            <v>56</v>
          </cell>
          <cell r="NC290">
            <v>18</v>
          </cell>
          <cell r="ND290">
            <v>36</v>
          </cell>
          <cell r="NE290">
            <v>0</v>
          </cell>
          <cell r="NF290">
            <v>0</v>
          </cell>
          <cell r="NG290">
            <v>55</v>
          </cell>
          <cell r="NH290">
            <v>16</v>
          </cell>
          <cell r="NI290">
            <v>18</v>
          </cell>
          <cell r="NJ290">
            <v>52</v>
          </cell>
          <cell r="NK290">
            <v>35</v>
          </cell>
          <cell r="NL290">
            <v>72</v>
          </cell>
          <cell r="NM290">
            <v>37</v>
          </cell>
          <cell r="NN290">
            <v>54</v>
          </cell>
          <cell r="NO290">
            <v>18</v>
          </cell>
          <cell r="NP290">
            <v>54</v>
          </cell>
          <cell r="NQ290">
            <v>71</v>
          </cell>
          <cell r="NR290">
            <v>37</v>
          </cell>
          <cell r="NS290">
            <v>16</v>
          </cell>
          <cell r="NT290">
            <v>18</v>
          </cell>
          <cell r="NU290">
            <v>0</v>
          </cell>
          <cell r="NV290">
            <v>27</v>
          </cell>
          <cell r="NW290">
            <v>126</v>
          </cell>
          <cell r="NX290">
            <v>18</v>
          </cell>
          <cell r="NY290">
            <v>72</v>
          </cell>
          <cell r="NZ290">
            <v>73</v>
          </cell>
          <cell r="OA290">
            <v>36</v>
          </cell>
          <cell r="OB290">
            <v>52</v>
          </cell>
          <cell r="OC290">
            <v>137</v>
          </cell>
          <cell r="OD290">
            <v>113</v>
          </cell>
          <cell r="OE290">
            <v>36</v>
          </cell>
          <cell r="OF290">
            <v>36</v>
          </cell>
          <cell r="OG290">
            <v>91</v>
          </cell>
          <cell r="OH290">
            <v>71</v>
          </cell>
          <cell r="OI290">
            <v>73</v>
          </cell>
          <cell r="OJ290">
            <v>222</v>
          </cell>
          <cell r="OK290">
            <v>147</v>
          </cell>
          <cell r="OL290">
            <v>36</v>
          </cell>
          <cell r="OM290">
            <v>18</v>
          </cell>
          <cell r="ON290">
            <v>92</v>
          </cell>
          <cell r="OO290">
            <v>92</v>
          </cell>
          <cell r="OP290">
            <v>166</v>
          </cell>
          <cell r="OQ290">
            <v>128</v>
          </cell>
          <cell r="OR290">
            <v>36</v>
          </cell>
          <cell r="OS290">
            <v>124</v>
          </cell>
          <cell r="OT290">
            <v>124</v>
          </cell>
          <cell r="OU290">
            <v>126</v>
          </cell>
          <cell r="OV290">
            <v>88</v>
          </cell>
          <cell r="OW290">
            <v>104</v>
          </cell>
          <cell r="OX290">
            <v>133</v>
          </cell>
          <cell r="OY290">
            <v>142</v>
          </cell>
          <cell r="OZ290">
            <v>108</v>
          </cell>
          <cell r="PA290">
            <v>124</v>
          </cell>
          <cell r="PB290">
            <v>35</v>
          </cell>
          <cell r="PC290">
            <v>0</v>
          </cell>
          <cell r="PD290">
            <v>0</v>
          </cell>
          <cell r="PE290">
            <v>0</v>
          </cell>
          <cell r="PF290">
            <v>0</v>
          </cell>
          <cell r="PG290">
            <v>0</v>
          </cell>
          <cell r="PH290">
            <v>0</v>
          </cell>
        </row>
      </sheetData>
      <sheetData sheetId="8">
        <row r="243">
          <cell r="D243">
            <v>0</v>
          </cell>
        </row>
      </sheetData>
      <sheetData sheetId="9">
        <row r="243">
          <cell r="D243">
            <v>0</v>
          </cell>
        </row>
      </sheetData>
      <sheetData sheetId="10">
        <row r="266">
          <cell r="D266">
            <v>1E-3</v>
          </cell>
        </row>
        <row r="290">
          <cell r="HU290">
            <v>1177</v>
          </cell>
          <cell r="HV290">
            <v>1038</v>
          </cell>
          <cell r="HW290">
            <v>1006</v>
          </cell>
          <cell r="HX290">
            <v>1150</v>
          </cell>
          <cell r="HY290">
            <v>3685</v>
          </cell>
          <cell r="HZ290">
            <v>2045</v>
          </cell>
          <cell r="IA290">
            <v>2785</v>
          </cell>
          <cell r="IB290">
            <v>1051</v>
          </cell>
          <cell r="IC290">
            <v>1347</v>
          </cell>
          <cell r="ID290">
            <v>1614</v>
          </cell>
          <cell r="IE290">
            <v>1479</v>
          </cell>
          <cell r="IF290">
            <v>1373</v>
          </cell>
          <cell r="IG290">
            <v>1631</v>
          </cell>
          <cell r="IH290">
            <v>1039</v>
          </cell>
          <cell r="II290">
            <v>1605</v>
          </cell>
          <cell r="IJ290">
            <v>1030</v>
          </cell>
          <cell r="IK290">
            <v>1661</v>
          </cell>
          <cell r="IL290">
            <v>1457</v>
          </cell>
          <cell r="IM290">
            <v>1391</v>
          </cell>
          <cell r="IN290">
            <v>1485</v>
          </cell>
          <cell r="IO290">
            <v>1458</v>
          </cell>
          <cell r="IP290">
            <v>1665</v>
          </cell>
          <cell r="IQ290">
            <v>1698</v>
          </cell>
          <cell r="IR290">
            <v>1220</v>
          </cell>
          <cell r="IS290">
            <v>2014</v>
          </cell>
          <cell r="IT290">
            <v>1441</v>
          </cell>
          <cell r="IU290">
            <v>1488</v>
          </cell>
          <cell r="IV290">
            <v>1954</v>
          </cell>
          <cell r="IW290">
            <v>1667</v>
          </cell>
          <cell r="IX290">
            <v>1302</v>
          </cell>
          <cell r="IY290">
            <v>552</v>
          </cell>
          <cell r="IZ290">
            <v>727</v>
          </cell>
          <cell r="JA290">
            <v>1542</v>
          </cell>
          <cell r="JB290">
            <v>1314</v>
          </cell>
          <cell r="JC290">
            <v>1507</v>
          </cell>
          <cell r="JD290">
            <v>1360</v>
          </cell>
          <cell r="JE290">
            <v>922</v>
          </cell>
          <cell r="JF290">
            <v>386</v>
          </cell>
          <cell r="JG290">
            <v>961</v>
          </cell>
          <cell r="JH290">
            <v>1300</v>
          </cell>
          <cell r="JI290">
            <v>658</v>
          </cell>
          <cell r="JJ290">
            <v>2164</v>
          </cell>
          <cell r="JK290">
            <v>1064</v>
          </cell>
          <cell r="JL290">
            <v>965</v>
          </cell>
          <cell r="JM290">
            <v>1838</v>
          </cell>
          <cell r="JN290">
            <v>1832</v>
          </cell>
          <cell r="JO290">
            <v>3464</v>
          </cell>
          <cell r="JP290">
            <v>1736</v>
          </cell>
          <cell r="JQ290">
            <v>1747</v>
          </cell>
          <cell r="JR290">
            <v>1394</v>
          </cell>
          <cell r="JS290">
            <v>2773</v>
          </cell>
          <cell r="JT290">
            <v>3132</v>
          </cell>
          <cell r="JU290">
            <v>1211</v>
          </cell>
          <cell r="JV290">
            <v>1005</v>
          </cell>
          <cell r="JW290">
            <v>1311</v>
          </cell>
          <cell r="JX290">
            <v>1665</v>
          </cell>
          <cell r="JY290">
            <v>2538</v>
          </cell>
          <cell r="JZ290">
            <v>1841</v>
          </cell>
          <cell r="KA290">
            <v>2193</v>
          </cell>
          <cell r="KB290">
            <v>1994</v>
          </cell>
          <cell r="KC290">
            <v>1286</v>
          </cell>
          <cell r="KD290">
            <v>794</v>
          </cell>
          <cell r="KE290">
            <v>512</v>
          </cell>
          <cell r="KF290">
            <v>912</v>
          </cell>
          <cell r="KG290">
            <v>1160</v>
          </cell>
          <cell r="KH290">
            <v>1074</v>
          </cell>
          <cell r="KI290">
            <v>1265</v>
          </cell>
          <cell r="KJ290">
            <v>1189</v>
          </cell>
          <cell r="KK290">
            <v>1271</v>
          </cell>
          <cell r="KL290">
            <v>1466</v>
          </cell>
          <cell r="KM290">
            <v>962</v>
          </cell>
          <cell r="KN290">
            <v>1179</v>
          </cell>
          <cell r="KO290">
            <v>1059</v>
          </cell>
          <cell r="KP290">
            <v>780</v>
          </cell>
          <cell r="KQ290">
            <v>1240</v>
          </cell>
          <cell r="KR290">
            <v>570</v>
          </cell>
          <cell r="KS290">
            <v>1543</v>
          </cell>
          <cell r="KT290">
            <v>892</v>
          </cell>
          <cell r="KU290">
            <v>1241</v>
          </cell>
          <cell r="KV290">
            <v>1105</v>
          </cell>
          <cell r="KW290">
            <v>1090</v>
          </cell>
          <cell r="KX290">
            <v>1738</v>
          </cell>
          <cell r="KY290">
            <v>1130</v>
          </cell>
          <cell r="KZ290">
            <v>1398</v>
          </cell>
          <cell r="LA290">
            <v>1244</v>
          </cell>
          <cell r="LB290">
            <v>756</v>
          </cell>
          <cell r="LC290">
            <v>534</v>
          </cell>
          <cell r="LD290">
            <v>933</v>
          </cell>
          <cell r="LE290">
            <v>992</v>
          </cell>
          <cell r="LF290">
            <v>713</v>
          </cell>
          <cell r="LG290">
            <v>972</v>
          </cell>
          <cell r="LH290">
            <v>877</v>
          </cell>
          <cell r="LI290">
            <v>1447</v>
          </cell>
          <cell r="LJ290">
            <v>432</v>
          </cell>
          <cell r="LK290">
            <v>1238</v>
          </cell>
          <cell r="LL290">
            <v>1559</v>
          </cell>
          <cell r="LM290">
            <v>1347</v>
          </cell>
          <cell r="LN290">
            <v>476</v>
          </cell>
          <cell r="LO290">
            <v>1195</v>
          </cell>
          <cell r="LP290">
            <v>1279</v>
          </cell>
          <cell r="LQ290">
            <v>758</v>
          </cell>
          <cell r="LR290">
            <v>777</v>
          </cell>
          <cell r="LS290">
            <v>950</v>
          </cell>
          <cell r="LT290">
            <v>993</v>
          </cell>
          <cell r="LU290">
            <v>1673</v>
          </cell>
          <cell r="LV290">
            <v>618</v>
          </cell>
          <cell r="LW290">
            <v>1296</v>
          </cell>
          <cell r="LX290">
            <v>1054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0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</v>
          </cell>
          <cell r="MQ290">
            <v>0</v>
          </cell>
          <cell r="MR290">
            <v>0</v>
          </cell>
          <cell r="MS290">
            <v>0</v>
          </cell>
          <cell r="MT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0</v>
          </cell>
          <cell r="NM290">
            <v>0</v>
          </cell>
          <cell r="NN290">
            <v>0</v>
          </cell>
          <cell r="NO290">
            <v>0</v>
          </cell>
          <cell r="NP290">
            <v>0</v>
          </cell>
          <cell r="NQ290">
            <v>0</v>
          </cell>
          <cell r="NR290">
            <v>0</v>
          </cell>
          <cell r="NS290">
            <v>0</v>
          </cell>
          <cell r="NT290">
            <v>0</v>
          </cell>
          <cell r="NU290">
            <v>0</v>
          </cell>
          <cell r="NV290">
            <v>0</v>
          </cell>
          <cell r="NW290">
            <v>0</v>
          </cell>
          <cell r="NX290">
            <v>0</v>
          </cell>
          <cell r="NY290">
            <v>0</v>
          </cell>
          <cell r="NZ290">
            <v>0</v>
          </cell>
          <cell r="OA290">
            <v>0</v>
          </cell>
          <cell r="OB290">
            <v>0</v>
          </cell>
          <cell r="OC290">
            <v>0</v>
          </cell>
          <cell r="OD290">
            <v>0</v>
          </cell>
          <cell r="OE290">
            <v>0</v>
          </cell>
          <cell r="OF290">
            <v>0</v>
          </cell>
          <cell r="OG290">
            <v>0</v>
          </cell>
          <cell r="OH290">
            <v>0</v>
          </cell>
          <cell r="OI290">
            <v>0</v>
          </cell>
          <cell r="OJ290">
            <v>0</v>
          </cell>
          <cell r="OK290">
            <v>0</v>
          </cell>
          <cell r="OL290">
            <v>0</v>
          </cell>
          <cell r="OM290">
            <v>0</v>
          </cell>
          <cell r="ON290">
            <v>0</v>
          </cell>
          <cell r="OO290">
            <v>0</v>
          </cell>
          <cell r="OP290">
            <v>0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OW290">
            <v>0</v>
          </cell>
          <cell r="OX290">
            <v>0</v>
          </cell>
          <cell r="OY290">
            <v>0</v>
          </cell>
          <cell r="OZ290">
            <v>0</v>
          </cell>
          <cell r="PA290">
            <v>0</v>
          </cell>
          <cell r="PB290">
            <v>0</v>
          </cell>
          <cell r="PC290">
            <v>0</v>
          </cell>
          <cell r="PD290">
            <v>0</v>
          </cell>
          <cell r="PE290">
            <v>0</v>
          </cell>
          <cell r="PF290">
            <v>0</v>
          </cell>
          <cell r="PG290">
            <v>0</v>
          </cell>
          <cell r="PH290">
            <v>0</v>
          </cell>
        </row>
      </sheetData>
      <sheetData sheetId="11">
        <row r="266">
          <cell r="D266">
            <v>0</v>
          </cell>
        </row>
        <row r="290">
          <cell r="HU290">
            <v>1663</v>
          </cell>
          <cell r="HV290">
            <v>1939</v>
          </cell>
          <cell r="HW290">
            <v>1355</v>
          </cell>
          <cell r="HX290">
            <v>1172</v>
          </cell>
          <cell r="HY290">
            <v>1513</v>
          </cell>
          <cell r="HZ290">
            <v>1572</v>
          </cell>
          <cell r="IA290">
            <v>1328</v>
          </cell>
          <cell r="IB290">
            <v>1515</v>
          </cell>
          <cell r="IC290">
            <v>1606</v>
          </cell>
          <cell r="ID290">
            <v>1171</v>
          </cell>
          <cell r="IE290">
            <v>1187</v>
          </cell>
          <cell r="IF290">
            <v>759</v>
          </cell>
          <cell r="IG290">
            <v>1396</v>
          </cell>
          <cell r="IH290">
            <v>1254</v>
          </cell>
          <cell r="II290">
            <v>1235</v>
          </cell>
          <cell r="IJ290">
            <v>667</v>
          </cell>
          <cell r="IK290">
            <v>1283</v>
          </cell>
          <cell r="IL290">
            <v>1628</v>
          </cell>
          <cell r="IM290">
            <v>1177</v>
          </cell>
          <cell r="IN290">
            <v>1321</v>
          </cell>
          <cell r="IO290">
            <v>1191</v>
          </cell>
          <cell r="IP290">
            <v>1236</v>
          </cell>
          <cell r="IQ290">
            <v>887</v>
          </cell>
          <cell r="IR290">
            <v>1114</v>
          </cell>
          <cell r="IS290">
            <v>1517</v>
          </cell>
          <cell r="IT290">
            <v>1387</v>
          </cell>
          <cell r="IU290">
            <v>1863</v>
          </cell>
          <cell r="IV290">
            <v>1892</v>
          </cell>
          <cell r="IW290">
            <v>2055</v>
          </cell>
          <cell r="IX290">
            <v>1957</v>
          </cell>
          <cell r="IY290">
            <v>1427</v>
          </cell>
          <cell r="IZ290">
            <v>2404</v>
          </cell>
          <cell r="JA290">
            <v>1579</v>
          </cell>
          <cell r="JB290">
            <v>1398</v>
          </cell>
          <cell r="JC290">
            <v>1729</v>
          </cell>
          <cell r="JD290">
            <v>1288</v>
          </cell>
          <cell r="JE290">
            <v>2219</v>
          </cell>
          <cell r="JF290">
            <v>1271</v>
          </cell>
          <cell r="JG290">
            <v>1758</v>
          </cell>
          <cell r="JH290">
            <v>1547</v>
          </cell>
          <cell r="JI290">
            <v>1269</v>
          </cell>
          <cell r="JJ290">
            <v>1502</v>
          </cell>
          <cell r="JK290">
            <v>1573</v>
          </cell>
          <cell r="JL290">
            <v>1740</v>
          </cell>
          <cell r="JM290">
            <v>1394</v>
          </cell>
          <cell r="JN290">
            <v>2106</v>
          </cell>
          <cell r="JO290">
            <v>1838</v>
          </cell>
          <cell r="JP290">
            <v>2063</v>
          </cell>
          <cell r="JQ290">
            <v>2517</v>
          </cell>
          <cell r="JR290">
            <v>2359</v>
          </cell>
          <cell r="JS290">
            <v>2310</v>
          </cell>
          <cell r="JT290">
            <v>2048</v>
          </cell>
          <cell r="JU290">
            <v>1953</v>
          </cell>
          <cell r="JV290">
            <v>2221</v>
          </cell>
          <cell r="JW290">
            <v>2181</v>
          </cell>
          <cell r="JX290">
            <v>2108</v>
          </cell>
          <cell r="JY290">
            <v>1551</v>
          </cell>
          <cell r="JZ290">
            <v>1781</v>
          </cell>
          <cell r="KA290">
            <v>1397</v>
          </cell>
          <cell r="KB290">
            <v>1421</v>
          </cell>
          <cell r="KC290">
            <v>1544</v>
          </cell>
          <cell r="KD290">
            <v>994</v>
          </cell>
          <cell r="KE290">
            <v>977</v>
          </cell>
          <cell r="KF290">
            <v>1437</v>
          </cell>
          <cell r="KG290">
            <v>1428</v>
          </cell>
          <cell r="KH290">
            <v>1561</v>
          </cell>
          <cell r="KI290">
            <v>1557</v>
          </cell>
          <cell r="KJ290">
            <v>1621</v>
          </cell>
          <cell r="KK290">
            <v>2006</v>
          </cell>
          <cell r="KL290">
            <v>1589</v>
          </cell>
          <cell r="KM290">
            <v>1338</v>
          </cell>
          <cell r="KN290">
            <v>1242</v>
          </cell>
          <cell r="KO290">
            <v>931</v>
          </cell>
          <cell r="KP290">
            <v>937</v>
          </cell>
          <cell r="KQ290">
            <v>1689</v>
          </cell>
          <cell r="KR290">
            <v>1527</v>
          </cell>
          <cell r="KS290">
            <v>1221</v>
          </cell>
          <cell r="KT290">
            <v>1844</v>
          </cell>
          <cell r="KU290">
            <v>1537</v>
          </cell>
          <cell r="KV290">
            <v>1330</v>
          </cell>
          <cell r="KW290">
            <v>1453</v>
          </cell>
          <cell r="KX290">
            <v>1397</v>
          </cell>
          <cell r="KY290">
            <v>1446</v>
          </cell>
          <cell r="KZ290">
            <v>2363</v>
          </cell>
          <cell r="LA290">
            <v>2245</v>
          </cell>
          <cell r="LB290">
            <v>2115</v>
          </cell>
          <cell r="LC290">
            <v>2843</v>
          </cell>
          <cell r="LD290">
            <v>2353</v>
          </cell>
          <cell r="LE290">
            <v>2713</v>
          </cell>
          <cell r="LF290">
            <v>2768</v>
          </cell>
          <cell r="LG290">
            <v>2398</v>
          </cell>
          <cell r="LH290">
            <v>3224</v>
          </cell>
          <cell r="LI290">
            <v>2355</v>
          </cell>
          <cell r="LJ290">
            <v>2066</v>
          </cell>
          <cell r="LK290">
            <v>2866</v>
          </cell>
          <cell r="LL290">
            <v>1895</v>
          </cell>
          <cell r="LM290">
            <v>2158</v>
          </cell>
          <cell r="LN290">
            <v>1967</v>
          </cell>
          <cell r="LO290">
            <v>1998</v>
          </cell>
          <cell r="LP290">
            <v>1609</v>
          </cell>
          <cell r="LQ290">
            <v>2245</v>
          </cell>
          <cell r="LR290">
            <v>2616</v>
          </cell>
          <cell r="LS290">
            <v>2949</v>
          </cell>
          <cell r="LT290">
            <v>2992</v>
          </cell>
          <cell r="LU290">
            <v>2319</v>
          </cell>
          <cell r="LV290">
            <v>2518</v>
          </cell>
          <cell r="LW290">
            <v>1793</v>
          </cell>
          <cell r="LX290">
            <v>1746</v>
          </cell>
          <cell r="LY290">
            <v>1693</v>
          </cell>
          <cell r="LZ290">
            <v>1493</v>
          </cell>
          <cell r="MA290">
            <v>1929</v>
          </cell>
          <cell r="MB290">
            <v>2008</v>
          </cell>
          <cell r="MC290">
            <v>2426</v>
          </cell>
          <cell r="MD290">
            <v>2121</v>
          </cell>
          <cell r="ME290">
            <v>2160</v>
          </cell>
          <cell r="MF290">
            <v>2447</v>
          </cell>
          <cell r="MG290">
            <v>968</v>
          </cell>
          <cell r="MH290">
            <v>1576</v>
          </cell>
          <cell r="MI290">
            <v>1964</v>
          </cell>
          <cell r="MJ290">
            <v>1911</v>
          </cell>
          <cell r="MK290">
            <v>1806</v>
          </cell>
          <cell r="ML290">
            <v>1992</v>
          </cell>
          <cell r="MM290">
            <v>2709</v>
          </cell>
          <cell r="MN290">
            <v>2684</v>
          </cell>
          <cell r="MO290">
            <v>2329</v>
          </cell>
          <cell r="MP290">
            <v>2698</v>
          </cell>
          <cell r="MQ290">
            <v>2818</v>
          </cell>
          <cell r="MR290">
            <v>2200</v>
          </cell>
          <cell r="MS290">
            <v>2565</v>
          </cell>
          <cell r="MT290">
            <v>1478</v>
          </cell>
          <cell r="MU290">
            <v>2523</v>
          </cell>
          <cell r="MV290">
            <v>2214</v>
          </cell>
          <cell r="MW290">
            <v>2155</v>
          </cell>
          <cell r="MX290">
            <v>1742</v>
          </cell>
          <cell r="MY290">
            <v>2337</v>
          </cell>
          <cell r="MZ290">
            <v>1270</v>
          </cell>
          <cell r="NA290">
            <v>1220</v>
          </cell>
          <cell r="NB290">
            <v>1939</v>
          </cell>
          <cell r="NC290">
            <v>2183</v>
          </cell>
          <cell r="ND290">
            <v>2064</v>
          </cell>
          <cell r="NE290">
            <v>1683</v>
          </cell>
          <cell r="NF290">
            <v>1107</v>
          </cell>
          <cell r="NG290">
            <v>1691</v>
          </cell>
          <cell r="NH290">
            <v>1238</v>
          </cell>
          <cell r="NI290">
            <v>1605</v>
          </cell>
          <cell r="NJ290">
            <v>1200</v>
          </cell>
          <cell r="NK290">
            <v>2132</v>
          </cell>
          <cell r="NL290">
            <v>1490</v>
          </cell>
          <cell r="NM290">
            <v>2196</v>
          </cell>
          <cell r="NN290">
            <v>2556</v>
          </cell>
          <cell r="NO290">
            <v>2264</v>
          </cell>
          <cell r="NP290">
            <v>2623</v>
          </cell>
          <cell r="NQ290">
            <v>1809</v>
          </cell>
          <cell r="NR290">
            <v>3853</v>
          </cell>
          <cell r="NS290">
            <v>1512</v>
          </cell>
          <cell r="NT290">
            <v>3250</v>
          </cell>
          <cell r="NU290">
            <v>1204</v>
          </cell>
          <cell r="NV290">
            <v>3384</v>
          </cell>
          <cell r="NW290">
            <v>8842</v>
          </cell>
          <cell r="NX290">
            <v>6657</v>
          </cell>
          <cell r="NY290">
            <v>8988</v>
          </cell>
          <cell r="NZ290">
            <v>8556</v>
          </cell>
          <cell r="OA290">
            <v>8450</v>
          </cell>
          <cell r="OB290">
            <v>7498</v>
          </cell>
          <cell r="OC290">
            <v>5820</v>
          </cell>
          <cell r="OD290">
            <v>5450</v>
          </cell>
          <cell r="OE290">
            <v>7634</v>
          </cell>
          <cell r="OF290">
            <v>6806</v>
          </cell>
          <cell r="OG290">
            <v>6898</v>
          </cell>
          <cell r="OH290">
            <v>3796</v>
          </cell>
          <cell r="OI290">
            <v>5951</v>
          </cell>
          <cell r="OJ290">
            <v>4855</v>
          </cell>
          <cell r="OK290">
            <v>5850</v>
          </cell>
          <cell r="OL290">
            <v>4831</v>
          </cell>
          <cell r="OM290">
            <v>6713</v>
          </cell>
          <cell r="ON290">
            <v>5374</v>
          </cell>
          <cell r="OO290">
            <v>4726</v>
          </cell>
          <cell r="OP290">
            <v>4599</v>
          </cell>
          <cell r="OQ290">
            <v>2903</v>
          </cell>
          <cell r="OR290">
            <v>3526</v>
          </cell>
          <cell r="OS290">
            <v>3795</v>
          </cell>
          <cell r="OT290">
            <v>3651</v>
          </cell>
          <cell r="OU290">
            <v>3255</v>
          </cell>
          <cell r="OV290">
            <v>2527</v>
          </cell>
          <cell r="OW290">
            <v>3313</v>
          </cell>
          <cell r="OX290">
            <v>2870</v>
          </cell>
          <cell r="OY290">
            <v>2912</v>
          </cell>
          <cell r="OZ290">
            <v>4141</v>
          </cell>
          <cell r="PA290">
            <v>2820</v>
          </cell>
          <cell r="PB290">
            <v>2726</v>
          </cell>
          <cell r="PC290">
            <v>3500</v>
          </cell>
          <cell r="PD290">
            <v>4219</v>
          </cell>
          <cell r="PE290">
            <v>4049</v>
          </cell>
          <cell r="PF290">
            <v>2406</v>
          </cell>
          <cell r="PG290">
            <v>4118</v>
          </cell>
          <cell r="PH290">
            <v>4507</v>
          </cell>
        </row>
      </sheetData>
      <sheetData sheetId="12">
        <row r="243">
          <cell r="D243">
            <v>0</v>
          </cell>
        </row>
        <row r="290">
          <cell r="CS290">
            <v>4906</v>
          </cell>
          <cell r="CT290">
            <v>4038</v>
          </cell>
          <cell r="CU290">
            <v>7060</v>
          </cell>
          <cell r="CV290">
            <v>6250</v>
          </cell>
          <cell r="CW290">
            <v>4181</v>
          </cell>
          <cell r="CX290">
            <v>5415</v>
          </cell>
          <cell r="CY290">
            <v>5959</v>
          </cell>
          <cell r="CZ290">
            <v>6907</v>
          </cell>
          <cell r="DA290">
            <v>7011</v>
          </cell>
          <cell r="DB290">
            <v>6557</v>
          </cell>
          <cell r="DC290">
            <v>6838</v>
          </cell>
          <cell r="DD290">
            <v>6920</v>
          </cell>
          <cell r="DE290">
            <v>7456</v>
          </cell>
          <cell r="DF290">
            <v>7809</v>
          </cell>
          <cell r="DG290">
            <v>9019</v>
          </cell>
          <cell r="DH290">
            <v>5602</v>
          </cell>
          <cell r="DI290">
            <v>8264</v>
          </cell>
          <cell r="DJ290">
            <v>6833</v>
          </cell>
          <cell r="DK290">
            <v>8038</v>
          </cell>
          <cell r="DL290">
            <v>9112</v>
          </cell>
          <cell r="DM290">
            <v>10375</v>
          </cell>
          <cell r="DN290">
            <v>8491</v>
          </cell>
          <cell r="DO290">
            <v>8323</v>
          </cell>
          <cell r="DP290">
            <v>11015</v>
          </cell>
          <cell r="DQ290">
            <v>9354</v>
          </cell>
          <cell r="DR290">
            <v>8790</v>
          </cell>
          <cell r="DS290">
            <v>8461</v>
          </cell>
          <cell r="DT290">
            <v>9404</v>
          </cell>
          <cell r="DU290">
            <v>8847</v>
          </cell>
          <cell r="DV290">
            <v>6351</v>
          </cell>
          <cell r="DW290">
            <v>9406</v>
          </cell>
          <cell r="DX290">
            <v>14027</v>
          </cell>
          <cell r="DY290">
            <v>8222</v>
          </cell>
          <cell r="DZ290">
            <v>12535</v>
          </cell>
          <cell r="EA290">
            <v>8024</v>
          </cell>
          <cell r="EB290">
            <v>10817</v>
          </cell>
          <cell r="EC290">
            <v>7887</v>
          </cell>
          <cell r="ED290">
            <v>8288</v>
          </cell>
          <cell r="EE290">
            <v>6683</v>
          </cell>
          <cell r="EF290">
            <v>9518</v>
          </cell>
          <cell r="EG290">
            <v>7044</v>
          </cell>
          <cell r="EH290">
            <v>5488</v>
          </cell>
          <cell r="EI290">
            <v>14203</v>
          </cell>
          <cell r="EJ290">
            <v>8776</v>
          </cell>
          <cell r="EK290">
            <v>12122</v>
          </cell>
          <cell r="EL290">
            <v>15791</v>
          </cell>
          <cell r="EM290">
            <v>11911</v>
          </cell>
          <cell r="EN290">
            <v>10004</v>
          </cell>
          <cell r="EO290">
            <v>11712</v>
          </cell>
          <cell r="EP290">
            <v>11488</v>
          </cell>
          <cell r="EQ290">
            <v>9519</v>
          </cell>
          <cell r="ER290">
            <v>10071</v>
          </cell>
          <cell r="ES290">
            <v>12573</v>
          </cell>
          <cell r="ET290">
            <v>6187</v>
          </cell>
          <cell r="EU290">
            <v>9456</v>
          </cell>
          <cell r="EV290">
            <v>14887</v>
          </cell>
          <cell r="EW290">
            <v>12814</v>
          </cell>
          <cell r="EX290">
            <v>6833</v>
          </cell>
          <cell r="EY290">
            <v>10005</v>
          </cell>
          <cell r="EZ290">
            <v>4618</v>
          </cell>
          <cell r="FA290">
            <v>9523</v>
          </cell>
          <cell r="FB290">
            <v>5385</v>
          </cell>
          <cell r="FC290">
            <v>7558</v>
          </cell>
          <cell r="FD290">
            <v>10923</v>
          </cell>
          <cell r="FE290">
            <v>11016</v>
          </cell>
          <cell r="FF290">
            <v>5447</v>
          </cell>
          <cell r="FG290">
            <v>3836</v>
          </cell>
          <cell r="FH290">
            <v>11081</v>
          </cell>
          <cell r="FI290">
            <v>12736</v>
          </cell>
          <cell r="FJ290">
            <v>14304</v>
          </cell>
          <cell r="FK290">
            <v>10489</v>
          </cell>
          <cell r="FL290">
            <v>13260</v>
          </cell>
          <cell r="FM290">
            <v>14452</v>
          </cell>
          <cell r="FN290">
            <v>12789</v>
          </cell>
          <cell r="FO290">
            <v>17388</v>
          </cell>
          <cell r="FP290">
            <v>14052</v>
          </cell>
          <cell r="FQ290">
            <v>10271</v>
          </cell>
          <cell r="FR290">
            <v>13272</v>
          </cell>
          <cell r="FS290">
            <v>13454</v>
          </cell>
          <cell r="FT290">
            <v>13556</v>
          </cell>
          <cell r="FU290">
            <v>15260</v>
          </cell>
          <cell r="FV290">
            <v>14313</v>
          </cell>
          <cell r="FW290">
            <v>12714</v>
          </cell>
          <cell r="FX290">
            <v>10384</v>
          </cell>
          <cell r="FY290">
            <v>12774</v>
          </cell>
          <cell r="FZ290">
            <v>11191</v>
          </cell>
          <cell r="GA290">
            <v>10483</v>
          </cell>
          <cell r="GB290">
            <v>9379</v>
          </cell>
          <cell r="GC290">
            <v>7900</v>
          </cell>
          <cell r="GD290">
            <v>8286</v>
          </cell>
          <cell r="GE290">
            <v>12630</v>
          </cell>
          <cell r="GF290">
            <v>8534</v>
          </cell>
          <cell r="GG290">
            <v>10439</v>
          </cell>
          <cell r="GH290">
            <v>8669</v>
          </cell>
          <cell r="GI290">
            <v>12147</v>
          </cell>
          <cell r="GJ290">
            <v>11830</v>
          </cell>
          <cell r="GK290">
            <v>11494</v>
          </cell>
          <cell r="GL290">
            <v>6610</v>
          </cell>
          <cell r="GM290">
            <v>8962</v>
          </cell>
          <cell r="GN290">
            <v>8720</v>
          </cell>
          <cell r="GO290">
            <v>14101</v>
          </cell>
          <cell r="GP290">
            <v>10791</v>
          </cell>
          <cell r="GQ290">
            <v>8418</v>
          </cell>
          <cell r="GR290">
            <v>9365</v>
          </cell>
          <cell r="GS290">
            <v>9683</v>
          </cell>
          <cell r="GT290">
            <v>10383</v>
          </cell>
          <cell r="GU290">
            <v>7442</v>
          </cell>
          <cell r="GV290">
            <v>13393</v>
          </cell>
          <cell r="GW290">
            <v>5811</v>
          </cell>
          <cell r="GX290">
            <v>8728</v>
          </cell>
          <cell r="GY290">
            <v>5764</v>
          </cell>
          <cell r="GZ290">
            <v>7580</v>
          </cell>
          <cell r="HA290">
            <v>9092</v>
          </cell>
          <cell r="HB290">
            <v>12635</v>
          </cell>
          <cell r="HC290">
            <v>13077</v>
          </cell>
          <cell r="HD290">
            <v>12017</v>
          </cell>
          <cell r="HE290">
            <v>14603</v>
          </cell>
          <cell r="HF290">
            <v>8169</v>
          </cell>
          <cell r="HG290">
            <v>7978</v>
          </cell>
          <cell r="HH290">
            <v>14038</v>
          </cell>
          <cell r="HI290">
            <v>29658</v>
          </cell>
          <cell r="HJ290">
            <v>12538</v>
          </cell>
          <cell r="HK290">
            <v>11449</v>
          </cell>
          <cell r="HL290">
            <v>9171</v>
          </cell>
          <cell r="HM290">
            <v>11412</v>
          </cell>
          <cell r="HN290">
            <v>12354</v>
          </cell>
          <cell r="HO290">
            <v>10359</v>
          </cell>
          <cell r="HP290">
            <v>14050</v>
          </cell>
          <cell r="HQ290">
            <v>11528</v>
          </cell>
          <cell r="HR290">
            <v>13533</v>
          </cell>
          <cell r="HS290">
            <v>10924</v>
          </cell>
          <cell r="HT290">
            <v>17080</v>
          </cell>
          <cell r="HU290">
            <v>13452</v>
          </cell>
          <cell r="HV290">
            <v>13249</v>
          </cell>
          <cell r="HW290">
            <v>13479</v>
          </cell>
          <cell r="HX290">
            <v>16960</v>
          </cell>
          <cell r="HY290">
            <v>11113</v>
          </cell>
          <cell r="HZ290">
            <v>17692</v>
          </cell>
          <cell r="IA290">
            <v>14320</v>
          </cell>
          <cell r="IB290">
            <v>13872</v>
          </cell>
          <cell r="IC290">
            <v>16569</v>
          </cell>
          <cell r="ID290">
            <v>20251</v>
          </cell>
          <cell r="IE290">
            <v>12004</v>
          </cell>
          <cell r="IF290">
            <v>14207</v>
          </cell>
          <cell r="IG290">
            <v>12376</v>
          </cell>
          <cell r="IH290">
            <v>14315</v>
          </cell>
          <cell r="II290">
            <v>16214</v>
          </cell>
          <cell r="IJ290">
            <v>12998</v>
          </cell>
          <cell r="IK290">
            <v>14626</v>
          </cell>
          <cell r="IL290">
            <v>11853</v>
          </cell>
          <cell r="IM290">
            <v>16666</v>
          </cell>
          <cell r="IN290">
            <v>15625</v>
          </cell>
          <cell r="IO290">
            <v>13432</v>
          </cell>
          <cell r="IP290">
            <v>15223</v>
          </cell>
          <cell r="IQ290">
            <v>11379</v>
          </cell>
          <cell r="IR290">
            <v>15151</v>
          </cell>
          <cell r="IS290">
            <v>11859</v>
          </cell>
          <cell r="IT290">
            <v>9737</v>
          </cell>
          <cell r="IU290">
            <v>12053</v>
          </cell>
          <cell r="IV290">
            <v>9141</v>
          </cell>
          <cell r="IW290">
            <v>10426</v>
          </cell>
          <cell r="IX290">
            <v>9361</v>
          </cell>
          <cell r="IY290">
            <v>9909</v>
          </cell>
          <cell r="IZ290">
            <v>12710</v>
          </cell>
          <cell r="JA290">
            <v>14919</v>
          </cell>
          <cell r="JB290">
            <v>11813</v>
          </cell>
          <cell r="JC290">
            <v>12019</v>
          </cell>
          <cell r="JD290">
            <v>7445</v>
          </cell>
          <cell r="JE290">
            <v>9957</v>
          </cell>
          <cell r="JF290">
            <v>10115</v>
          </cell>
          <cell r="JG290">
            <v>5423</v>
          </cell>
          <cell r="JH290">
            <v>10709</v>
          </cell>
          <cell r="JI290">
            <v>7239</v>
          </cell>
          <cell r="JJ290">
            <v>8571</v>
          </cell>
          <cell r="JK290">
            <v>7115</v>
          </cell>
          <cell r="JL290">
            <v>8345</v>
          </cell>
          <cell r="JM290">
            <v>12967</v>
          </cell>
          <cell r="JN290">
            <v>15318</v>
          </cell>
          <cell r="JO290">
            <v>12093</v>
          </cell>
          <cell r="JP290">
            <v>11668</v>
          </cell>
          <cell r="JQ290">
            <v>6578</v>
          </cell>
          <cell r="JR290">
            <v>7297</v>
          </cell>
          <cell r="JS290">
            <v>6311</v>
          </cell>
          <cell r="JT290">
            <v>7765</v>
          </cell>
          <cell r="JU290">
            <v>8195</v>
          </cell>
          <cell r="JV290">
            <v>5155</v>
          </cell>
          <cell r="JW290">
            <v>7670</v>
          </cell>
          <cell r="JX290">
            <v>8551</v>
          </cell>
          <cell r="JY290">
            <v>5254</v>
          </cell>
          <cell r="JZ290">
            <v>11452</v>
          </cell>
          <cell r="KA290">
            <v>9757</v>
          </cell>
          <cell r="KB290">
            <v>8847</v>
          </cell>
          <cell r="KC290">
            <v>12143</v>
          </cell>
          <cell r="KD290">
            <v>8851</v>
          </cell>
          <cell r="KE290">
            <v>7734</v>
          </cell>
          <cell r="KF290">
            <v>8675</v>
          </cell>
          <cell r="KG290">
            <v>7665</v>
          </cell>
          <cell r="KH290">
            <v>5060</v>
          </cell>
          <cell r="KI290">
            <v>8528</v>
          </cell>
          <cell r="KJ290">
            <v>11501</v>
          </cell>
          <cell r="KK290">
            <v>12583</v>
          </cell>
          <cell r="KL290">
            <v>13790</v>
          </cell>
          <cell r="KM290">
            <v>13315</v>
          </cell>
          <cell r="KN290">
            <v>11343</v>
          </cell>
          <cell r="KO290">
            <v>12807</v>
          </cell>
          <cell r="KP290">
            <v>10601</v>
          </cell>
          <cell r="KQ290">
            <v>7980</v>
          </cell>
          <cell r="KR290">
            <v>8348</v>
          </cell>
          <cell r="KS290">
            <v>6421</v>
          </cell>
          <cell r="KT290">
            <v>8043</v>
          </cell>
          <cell r="KU290">
            <v>5230</v>
          </cell>
          <cell r="KV290">
            <v>8873</v>
          </cell>
          <cell r="KW290">
            <v>9099</v>
          </cell>
          <cell r="KX290">
            <v>8958</v>
          </cell>
          <cell r="KY290">
            <v>9855</v>
          </cell>
          <cell r="KZ290">
            <v>9260</v>
          </cell>
          <cell r="LA290">
            <v>7615</v>
          </cell>
          <cell r="LB290">
            <v>9950</v>
          </cell>
          <cell r="LC290">
            <v>6918</v>
          </cell>
          <cell r="LD290">
            <v>3795</v>
          </cell>
          <cell r="LE290">
            <v>3810</v>
          </cell>
          <cell r="LF290">
            <v>3889</v>
          </cell>
          <cell r="LG290">
            <v>6107</v>
          </cell>
          <cell r="LH290">
            <v>7220</v>
          </cell>
          <cell r="LI290">
            <v>10064</v>
          </cell>
          <cell r="LJ290">
            <v>9875</v>
          </cell>
          <cell r="LK290">
            <v>6617</v>
          </cell>
          <cell r="LL290">
            <v>8362</v>
          </cell>
          <cell r="LM290">
            <v>8586</v>
          </cell>
          <cell r="LN290">
            <v>7579</v>
          </cell>
          <cell r="LO290">
            <v>10561</v>
          </cell>
          <cell r="LP290">
            <v>7599</v>
          </cell>
          <cell r="LQ290">
            <v>9397</v>
          </cell>
          <cell r="LR290">
            <v>7727</v>
          </cell>
          <cell r="LS290">
            <v>6543</v>
          </cell>
          <cell r="LT290">
            <v>7407</v>
          </cell>
          <cell r="LU290">
            <v>8551</v>
          </cell>
          <cell r="LV290">
            <v>8522</v>
          </cell>
          <cell r="LW290">
            <v>9595</v>
          </cell>
          <cell r="LX290">
            <v>10083</v>
          </cell>
          <cell r="LY290">
            <v>10994</v>
          </cell>
          <cell r="LZ290">
            <v>7317</v>
          </cell>
          <cell r="MA290">
            <v>8542</v>
          </cell>
          <cell r="MB290">
            <v>5829</v>
          </cell>
          <cell r="MC290">
            <v>6019</v>
          </cell>
          <cell r="MD290">
            <v>5771</v>
          </cell>
          <cell r="ME290">
            <v>4228</v>
          </cell>
          <cell r="MF290">
            <v>4816</v>
          </cell>
          <cell r="MG290">
            <v>3914</v>
          </cell>
          <cell r="MH290">
            <v>5044</v>
          </cell>
          <cell r="MI290">
            <v>6104</v>
          </cell>
          <cell r="MJ290">
            <v>5159</v>
          </cell>
          <cell r="MK290">
            <v>6394</v>
          </cell>
          <cell r="ML290">
            <v>4709</v>
          </cell>
          <cell r="MM290">
            <v>5051</v>
          </cell>
          <cell r="MN290">
            <v>5271</v>
          </cell>
          <cell r="MO290">
            <v>5758</v>
          </cell>
          <cell r="MP290">
            <v>5006</v>
          </cell>
          <cell r="MQ290">
            <v>5660</v>
          </cell>
          <cell r="MR290">
            <v>6823</v>
          </cell>
          <cell r="MS290">
            <v>5967</v>
          </cell>
          <cell r="MT290">
            <v>7774</v>
          </cell>
          <cell r="MU290">
            <v>6590</v>
          </cell>
          <cell r="MV290">
            <v>6747</v>
          </cell>
          <cell r="MW290">
            <v>6819</v>
          </cell>
          <cell r="MX290">
            <v>7083</v>
          </cell>
          <cell r="MY290">
            <v>7071</v>
          </cell>
          <cell r="MZ290">
            <v>7460</v>
          </cell>
          <cell r="NA290">
            <v>5434</v>
          </cell>
          <cell r="NB290">
            <v>6192</v>
          </cell>
          <cell r="NC290">
            <v>6672</v>
          </cell>
          <cell r="ND290">
            <v>7096</v>
          </cell>
          <cell r="NE290">
            <v>5938</v>
          </cell>
          <cell r="NF290">
            <v>6828</v>
          </cell>
          <cell r="NG290">
            <v>6774</v>
          </cell>
          <cell r="NH290">
            <v>8211</v>
          </cell>
          <cell r="NI290">
            <v>7110</v>
          </cell>
          <cell r="NJ290">
            <v>6678</v>
          </cell>
          <cell r="NK290">
            <v>8343</v>
          </cell>
          <cell r="NL290">
            <v>8323</v>
          </cell>
          <cell r="NM290">
            <v>9217</v>
          </cell>
          <cell r="NN290">
            <v>9472</v>
          </cell>
          <cell r="NO290">
            <v>9637</v>
          </cell>
          <cell r="NP290">
            <v>12518</v>
          </cell>
          <cell r="NQ290">
            <v>10565</v>
          </cell>
          <cell r="NR290">
            <v>11245</v>
          </cell>
          <cell r="NS290">
            <v>10248</v>
          </cell>
          <cell r="NT290">
            <v>10517</v>
          </cell>
          <cell r="NU290">
            <v>9232</v>
          </cell>
          <cell r="NV290">
            <v>8035</v>
          </cell>
          <cell r="NW290">
            <v>10120</v>
          </cell>
          <cell r="NX290">
            <v>9239</v>
          </cell>
          <cell r="NY290">
            <v>8820</v>
          </cell>
          <cell r="NZ290">
            <v>9465</v>
          </cell>
          <cell r="OA290">
            <v>10800</v>
          </cell>
          <cell r="OB290">
            <v>9591</v>
          </cell>
          <cell r="OC290">
            <v>11189</v>
          </cell>
          <cell r="OD290">
            <v>9236</v>
          </cell>
          <cell r="OE290">
            <v>8635</v>
          </cell>
          <cell r="OF290">
            <v>8129</v>
          </cell>
          <cell r="OG290">
            <v>7876</v>
          </cell>
          <cell r="OH290">
            <v>7983</v>
          </cell>
          <cell r="OI290">
            <v>7580</v>
          </cell>
          <cell r="OJ290">
            <v>5599</v>
          </cell>
          <cell r="OK290">
            <v>6858</v>
          </cell>
          <cell r="OL290">
            <v>8416</v>
          </cell>
          <cell r="OM290">
            <v>6511</v>
          </cell>
          <cell r="ON290">
            <v>7758</v>
          </cell>
          <cell r="OO290">
            <v>7010</v>
          </cell>
          <cell r="OP290">
            <v>6935</v>
          </cell>
          <cell r="OQ290">
            <v>6340</v>
          </cell>
          <cell r="OR290">
            <v>7279</v>
          </cell>
          <cell r="OS290">
            <v>6331</v>
          </cell>
          <cell r="OT290">
            <v>7240</v>
          </cell>
          <cell r="OU290">
            <v>6889</v>
          </cell>
          <cell r="OV290">
            <v>6364</v>
          </cell>
          <cell r="OW290">
            <v>7780</v>
          </cell>
          <cell r="OX290">
            <v>5713</v>
          </cell>
          <cell r="OY290">
            <v>6455</v>
          </cell>
          <cell r="OZ290">
            <v>7302</v>
          </cell>
          <cell r="PA290">
            <v>4774</v>
          </cell>
          <cell r="PB290">
            <v>5506</v>
          </cell>
          <cell r="PC290">
            <v>4751</v>
          </cell>
          <cell r="PD290">
            <v>6701</v>
          </cell>
        </row>
      </sheetData>
      <sheetData sheetId="13">
        <row r="243">
          <cell r="D243">
            <v>5.8000000000000003E-2</v>
          </cell>
        </row>
        <row r="290">
          <cell r="AT290">
            <v>979</v>
          </cell>
          <cell r="AU290">
            <v>879</v>
          </cell>
          <cell r="AV290">
            <v>774</v>
          </cell>
          <cell r="AW290">
            <v>1017</v>
          </cell>
          <cell r="AX290">
            <v>1258</v>
          </cell>
          <cell r="AY290">
            <v>1298</v>
          </cell>
          <cell r="AZ290">
            <v>1534</v>
          </cell>
          <cell r="BA290">
            <v>1031</v>
          </cell>
          <cell r="BB290">
            <v>954</v>
          </cell>
          <cell r="BC290">
            <v>615</v>
          </cell>
          <cell r="BD290">
            <v>758</v>
          </cell>
          <cell r="BE290">
            <v>904</v>
          </cell>
          <cell r="BF290">
            <v>587</v>
          </cell>
          <cell r="BG290">
            <v>623</v>
          </cell>
          <cell r="BH290">
            <v>714</v>
          </cell>
          <cell r="BI290">
            <v>875</v>
          </cell>
          <cell r="BJ290">
            <v>873</v>
          </cell>
          <cell r="BK290">
            <v>680</v>
          </cell>
          <cell r="BL290">
            <v>799</v>
          </cell>
          <cell r="BM290">
            <v>675</v>
          </cell>
          <cell r="BN290">
            <v>782</v>
          </cell>
          <cell r="BO290">
            <v>734</v>
          </cell>
          <cell r="BP290">
            <v>708</v>
          </cell>
          <cell r="BQ290">
            <v>633</v>
          </cell>
          <cell r="BR290">
            <v>669</v>
          </cell>
          <cell r="BS290">
            <v>755</v>
          </cell>
          <cell r="BT290">
            <v>586</v>
          </cell>
          <cell r="BU290">
            <v>659</v>
          </cell>
          <cell r="BV290">
            <v>693</v>
          </cell>
          <cell r="BW290">
            <v>923</v>
          </cell>
          <cell r="BX290">
            <v>799</v>
          </cell>
          <cell r="BY290">
            <v>906</v>
          </cell>
          <cell r="BZ290">
            <v>1111</v>
          </cell>
          <cell r="CA290">
            <v>997</v>
          </cell>
          <cell r="CB290">
            <v>1015</v>
          </cell>
          <cell r="CC290">
            <v>1347</v>
          </cell>
          <cell r="CD290">
            <v>1083</v>
          </cell>
          <cell r="CE290">
            <v>1010</v>
          </cell>
          <cell r="CF290">
            <v>957</v>
          </cell>
          <cell r="CG290">
            <v>1050</v>
          </cell>
          <cell r="CH290">
            <v>1140</v>
          </cell>
          <cell r="CI290">
            <v>1151</v>
          </cell>
          <cell r="CJ290">
            <v>1572</v>
          </cell>
          <cell r="CK290">
            <v>2734</v>
          </cell>
          <cell r="CL290">
            <v>1457</v>
          </cell>
          <cell r="CM290">
            <v>1131</v>
          </cell>
          <cell r="CN290">
            <v>1041</v>
          </cell>
          <cell r="CO290">
            <v>924</v>
          </cell>
          <cell r="CP290">
            <v>1012</v>
          </cell>
          <cell r="CQ290">
            <v>957</v>
          </cell>
          <cell r="CR290">
            <v>903</v>
          </cell>
          <cell r="CS290">
            <v>923</v>
          </cell>
          <cell r="CT290">
            <v>775</v>
          </cell>
          <cell r="CU290">
            <v>869</v>
          </cell>
          <cell r="CV290">
            <v>803</v>
          </cell>
          <cell r="CW290">
            <v>730</v>
          </cell>
          <cell r="CX290">
            <v>1131</v>
          </cell>
          <cell r="CY290">
            <v>456</v>
          </cell>
          <cell r="CZ290">
            <v>1005</v>
          </cell>
          <cell r="DA290">
            <v>659</v>
          </cell>
          <cell r="DB290">
            <v>681</v>
          </cell>
          <cell r="DC290">
            <v>789</v>
          </cell>
          <cell r="DD290">
            <v>842</v>
          </cell>
          <cell r="DE290">
            <v>967</v>
          </cell>
          <cell r="DF290">
            <v>770</v>
          </cell>
          <cell r="DG290">
            <v>1116</v>
          </cell>
          <cell r="DH290">
            <v>1112</v>
          </cell>
          <cell r="DI290">
            <v>1022</v>
          </cell>
          <cell r="DJ290">
            <v>906</v>
          </cell>
          <cell r="DK290">
            <v>764</v>
          </cell>
          <cell r="DL290">
            <v>764</v>
          </cell>
          <cell r="DM290">
            <v>931</v>
          </cell>
          <cell r="DN290">
            <v>1053</v>
          </cell>
          <cell r="DO290">
            <v>833</v>
          </cell>
          <cell r="DP290">
            <v>752</v>
          </cell>
          <cell r="DQ290">
            <v>1003</v>
          </cell>
          <cell r="DR290">
            <v>804</v>
          </cell>
          <cell r="DS290">
            <v>1355</v>
          </cell>
          <cell r="DT290">
            <v>740</v>
          </cell>
          <cell r="DU290">
            <v>1162</v>
          </cell>
          <cell r="DV290">
            <v>897</v>
          </cell>
          <cell r="DW290">
            <v>980</v>
          </cell>
          <cell r="DX290">
            <v>913</v>
          </cell>
          <cell r="DY290">
            <v>1280</v>
          </cell>
          <cell r="DZ290">
            <v>852</v>
          </cell>
          <cell r="EA290">
            <v>1169</v>
          </cell>
          <cell r="EB290">
            <v>746</v>
          </cell>
          <cell r="EC290">
            <v>1095</v>
          </cell>
          <cell r="ED290">
            <v>978</v>
          </cell>
          <cell r="EE290">
            <v>978</v>
          </cell>
          <cell r="EF290">
            <v>799</v>
          </cell>
          <cell r="EG290">
            <v>1231</v>
          </cell>
          <cell r="EH290">
            <v>1458</v>
          </cell>
          <cell r="EI290">
            <v>1040</v>
          </cell>
          <cell r="EJ290">
            <v>1332</v>
          </cell>
          <cell r="EK290">
            <v>692</v>
          </cell>
          <cell r="EL290">
            <v>964</v>
          </cell>
          <cell r="EM290">
            <v>691</v>
          </cell>
          <cell r="EN290">
            <v>588</v>
          </cell>
          <cell r="EO290">
            <v>789</v>
          </cell>
          <cell r="EP290">
            <v>745</v>
          </cell>
          <cell r="EQ290">
            <v>969</v>
          </cell>
          <cell r="ER290">
            <v>1020</v>
          </cell>
          <cell r="ES290">
            <v>856</v>
          </cell>
          <cell r="ET290">
            <v>713</v>
          </cell>
          <cell r="EU290">
            <v>816</v>
          </cell>
          <cell r="EV290">
            <v>839</v>
          </cell>
          <cell r="EW290">
            <v>905</v>
          </cell>
          <cell r="EX290">
            <v>845</v>
          </cell>
          <cell r="EY290">
            <v>707</v>
          </cell>
          <cell r="EZ290">
            <v>718</v>
          </cell>
          <cell r="FA290">
            <v>930</v>
          </cell>
          <cell r="FB290">
            <v>925</v>
          </cell>
          <cell r="FC290">
            <v>859</v>
          </cell>
          <cell r="FD290">
            <v>1206</v>
          </cell>
          <cell r="FE290">
            <v>722</v>
          </cell>
          <cell r="FF290">
            <v>857</v>
          </cell>
          <cell r="FG290">
            <v>1021</v>
          </cell>
          <cell r="FH290">
            <v>904</v>
          </cell>
          <cell r="FI290">
            <v>1008</v>
          </cell>
          <cell r="FJ290">
            <v>958</v>
          </cell>
          <cell r="FK290">
            <v>1022</v>
          </cell>
          <cell r="FL290">
            <v>1053</v>
          </cell>
          <cell r="FM290">
            <v>813</v>
          </cell>
          <cell r="FN290">
            <v>895</v>
          </cell>
          <cell r="FO290">
            <v>1076</v>
          </cell>
          <cell r="FP290">
            <v>1014</v>
          </cell>
          <cell r="FQ290">
            <v>1447</v>
          </cell>
          <cell r="FR290">
            <v>1575</v>
          </cell>
          <cell r="FS290">
            <v>1276</v>
          </cell>
          <cell r="FT290">
            <v>1298</v>
          </cell>
          <cell r="FU290">
            <v>1375</v>
          </cell>
          <cell r="FV290">
            <v>1446</v>
          </cell>
          <cell r="FW290">
            <v>1506</v>
          </cell>
          <cell r="FX290">
            <v>1512</v>
          </cell>
          <cell r="FY290">
            <v>1485</v>
          </cell>
          <cell r="FZ290">
            <v>1486</v>
          </cell>
          <cell r="GA290">
            <v>1794</v>
          </cell>
          <cell r="GB290">
            <v>1461</v>
          </cell>
          <cell r="GC290">
            <v>1299</v>
          </cell>
          <cell r="GD290">
            <v>1901</v>
          </cell>
          <cell r="GE290">
            <v>1694</v>
          </cell>
          <cell r="GF290">
            <v>1349</v>
          </cell>
          <cell r="GG290">
            <v>1671</v>
          </cell>
          <cell r="GH290">
            <v>1797</v>
          </cell>
          <cell r="GI290">
            <v>1524</v>
          </cell>
          <cell r="GJ290">
            <v>1700</v>
          </cell>
          <cell r="GK290">
            <v>1692</v>
          </cell>
          <cell r="GL290">
            <v>1401</v>
          </cell>
          <cell r="GM290">
            <v>1317</v>
          </cell>
          <cell r="GN290">
            <v>1018</v>
          </cell>
          <cell r="GO290">
            <v>956</v>
          </cell>
          <cell r="GP290">
            <v>1394</v>
          </cell>
          <cell r="GQ290">
            <v>945</v>
          </cell>
          <cell r="GR290">
            <v>1187</v>
          </cell>
          <cell r="GS290">
            <v>1155</v>
          </cell>
          <cell r="GT290">
            <v>1073</v>
          </cell>
          <cell r="GU290">
            <v>1331</v>
          </cell>
          <cell r="GV290">
            <v>660</v>
          </cell>
          <cell r="GW290">
            <v>1023</v>
          </cell>
          <cell r="GX290">
            <v>866</v>
          </cell>
          <cell r="GY290">
            <v>1289</v>
          </cell>
          <cell r="GZ290">
            <v>970</v>
          </cell>
          <cell r="HA290">
            <v>864</v>
          </cell>
          <cell r="HB290">
            <v>1455</v>
          </cell>
          <cell r="HC290">
            <v>986</v>
          </cell>
          <cell r="HD290">
            <v>1194</v>
          </cell>
          <cell r="HE290">
            <v>1168</v>
          </cell>
          <cell r="HF290">
            <v>774</v>
          </cell>
          <cell r="HG290">
            <v>1106</v>
          </cell>
          <cell r="HH290">
            <v>907</v>
          </cell>
          <cell r="HI290">
            <v>1502</v>
          </cell>
          <cell r="HJ290">
            <v>1927</v>
          </cell>
          <cell r="HK290">
            <v>2054</v>
          </cell>
          <cell r="HL290">
            <v>2053</v>
          </cell>
          <cell r="HM290">
            <v>1852</v>
          </cell>
          <cell r="HN290">
            <v>1404</v>
          </cell>
          <cell r="HO290">
            <v>1357</v>
          </cell>
          <cell r="HP290">
            <v>2617</v>
          </cell>
          <cell r="HQ290">
            <v>5053</v>
          </cell>
          <cell r="HR290">
            <v>17142</v>
          </cell>
          <cell r="HS290">
            <v>3042</v>
          </cell>
          <cell r="HT290">
            <v>7627</v>
          </cell>
          <cell r="HU290">
            <v>7220</v>
          </cell>
          <cell r="HV290">
            <v>3891</v>
          </cell>
          <cell r="HW290">
            <v>974</v>
          </cell>
          <cell r="HX290">
            <v>1440</v>
          </cell>
          <cell r="HY290">
            <v>1030</v>
          </cell>
          <cell r="HZ290">
            <v>1494</v>
          </cell>
          <cell r="IA290">
            <v>1309</v>
          </cell>
          <cell r="IB290">
            <v>1129</v>
          </cell>
          <cell r="IC290">
            <v>1223</v>
          </cell>
          <cell r="ID290">
            <v>1159</v>
          </cell>
          <cell r="IE290">
            <v>931</v>
          </cell>
          <cell r="IF290">
            <v>1057</v>
          </cell>
          <cell r="IG290">
            <v>1602</v>
          </cell>
          <cell r="IH290">
            <v>1272</v>
          </cell>
          <cell r="II290">
            <v>1390</v>
          </cell>
          <cell r="IJ290">
            <v>1700</v>
          </cell>
          <cell r="IK290">
            <v>1585</v>
          </cell>
          <cell r="IL290">
            <v>1544</v>
          </cell>
          <cell r="IM290">
            <v>1014</v>
          </cell>
          <cell r="IN290">
            <v>980</v>
          </cell>
          <cell r="IO290">
            <v>1092</v>
          </cell>
          <cell r="IP290">
            <v>959</v>
          </cell>
          <cell r="IQ290">
            <v>1327</v>
          </cell>
          <cell r="IR290">
            <v>1026</v>
          </cell>
          <cell r="IS290">
            <v>1331</v>
          </cell>
          <cell r="IT290">
            <v>1427</v>
          </cell>
          <cell r="IU290">
            <v>1994</v>
          </cell>
          <cell r="IV290">
            <v>2343</v>
          </cell>
          <cell r="IW290">
            <v>2106</v>
          </cell>
          <cell r="IX290">
            <v>2555</v>
          </cell>
          <cell r="IY290">
            <v>1967</v>
          </cell>
          <cell r="IZ290">
            <v>2315</v>
          </cell>
          <cell r="JA290">
            <v>2003</v>
          </cell>
          <cell r="JB290">
            <v>2649</v>
          </cell>
          <cell r="JC290">
            <v>3003</v>
          </cell>
          <cell r="JD290">
            <v>2275</v>
          </cell>
          <cell r="JE290">
            <v>1767</v>
          </cell>
          <cell r="JF290">
            <v>1128</v>
          </cell>
          <cell r="JG290">
            <v>1249</v>
          </cell>
          <cell r="JH290">
            <v>1560</v>
          </cell>
          <cell r="JI290">
            <v>1780</v>
          </cell>
          <cell r="JJ290">
            <v>1689</v>
          </cell>
          <cell r="JK290">
            <v>1235</v>
          </cell>
          <cell r="JL290">
            <v>1089</v>
          </cell>
          <cell r="JM290">
            <v>1099</v>
          </cell>
          <cell r="JN290">
            <v>1413</v>
          </cell>
          <cell r="JO290">
            <v>1200</v>
          </cell>
          <cell r="JP290">
            <v>823</v>
          </cell>
          <cell r="JQ290">
            <v>1008</v>
          </cell>
          <cell r="JR290">
            <v>1207</v>
          </cell>
          <cell r="JS290">
            <v>1032</v>
          </cell>
          <cell r="JT290">
            <v>1552</v>
          </cell>
          <cell r="JU290">
            <v>965</v>
          </cell>
          <cell r="JV290">
            <v>912</v>
          </cell>
          <cell r="JW290">
            <v>1000</v>
          </cell>
          <cell r="JX290">
            <v>1077</v>
          </cell>
          <cell r="JY290">
            <v>950</v>
          </cell>
          <cell r="JZ290">
            <v>1089</v>
          </cell>
          <cell r="KA290">
            <v>799</v>
          </cell>
          <cell r="KB290">
            <v>598</v>
          </cell>
          <cell r="KC290">
            <v>1028</v>
          </cell>
          <cell r="KD290">
            <v>822</v>
          </cell>
          <cell r="KE290">
            <v>1127</v>
          </cell>
          <cell r="KF290">
            <v>933</v>
          </cell>
          <cell r="KG290">
            <v>1031</v>
          </cell>
          <cell r="KH290">
            <v>818</v>
          </cell>
          <cell r="KI290">
            <v>1194</v>
          </cell>
          <cell r="KJ290">
            <v>796</v>
          </cell>
          <cell r="KK290">
            <v>982</v>
          </cell>
          <cell r="KL290">
            <v>1023</v>
          </cell>
          <cell r="KM290">
            <v>781</v>
          </cell>
          <cell r="KN290">
            <v>816</v>
          </cell>
          <cell r="KO290">
            <v>1434</v>
          </cell>
          <cell r="KP290">
            <v>807</v>
          </cell>
          <cell r="KQ290">
            <v>1558</v>
          </cell>
          <cell r="KR290">
            <v>1250</v>
          </cell>
          <cell r="KS290">
            <v>775</v>
          </cell>
          <cell r="KT290">
            <v>1035</v>
          </cell>
          <cell r="KU290">
            <v>1091</v>
          </cell>
          <cell r="KV290">
            <v>948</v>
          </cell>
          <cell r="KW290">
            <v>983</v>
          </cell>
          <cell r="KX290">
            <v>715</v>
          </cell>
          <cell r="KY290">
            <v>643</v>
          </cell>
          <cell r="KZ290">
            <v>557</v>
          </cell>
          <cell r="LA290">
            <v>865</v>
          </cell>
          <cell r="LB290">
            <v>828</v>
          </cell>
          <cell r="LC290">
            <v>797</v>
          </cell>
          <cell r="LD290">
            <v>872</v>
          </cell>
          <cell r="LE290">
            <v>671</v>
          </cell>
          <cell r="LF290">
            <v>735</v>
          </cell>
          <cell r="LG290">
            <v>466</v>
          </cell>
          <cell r="LH290">
            <v>604</v>
          </cell>
          <cell r="LI290">
            <v>595</v>
          </cell>
          <cell r="LJ290">
            <v>925</v>
          </cell>
          <cell r="LK290">
            <v>750</v>
          </cell>
          <cell r="LL290">
            <v>366</v>
          </cell>
          <cell r="LM290">
            <v>778</v>
          </cell>
          <cell r="LN290">
            <v>442</v>
          </cell>
          <cell r="LO290">
            <v>617</v>
          </cell>
          <cell r="LP290">
            <v>463</v>
          </cell>
          <cell r="LQ290">
            <v>786</v>
          </cell>
          <cell r="LR290">
            <v>470</v>
          </cell>
          <cell r="LS290">
            <v>685</v>
          </cell>
          <cell r="LT290">
            <v>609</v>
          </cell>
          <cell r="LU290">
            <v>548</v>
          </cell>
          <cell r="LV290">
            <v>688</v>
          </cell>
          <cell r="LW290">
            <v>538</v>
          </cell>
          <cell r="LX290">
            <v>433</v>
          </cell>
          <cell r="LY290">
            <v>560</v>
          </cell>
          <cell r="LZ290">
            <v>527</v>
          </cell>
          <cell r="MA290">
            <v>611</v>
          </cell>
          <cell r="MB290">
            <v>575</v>
          </cell>
          <cell r="MC290">
            <v>741</v>
          </cell>
          <cell r="MD290">
            <v>580</v>
          </cell>
          <cell r="ME290">
            <v>617</v>
          </cell>
          <cell r="MF290">
            <v>424</v>
          </cell>
          <cell r="MG290">
            <v>603</v>
          </cell>
          <cell r="MH290">
            <v>874</v>
          </cell>
          <cell r="MI290">
            <v>656</v>
          </cell>
          <cell r="MJ290">
            <v>447</v>
          </cell>
          <cell r="MK290">
            <v>696</v>
          </cell>
          <cell r="ML290">
            <v>537</v>
          </cell>
          <cell r="MM290">
            <v>656</v>
          </cell>
          <cell r="MN290">
            <v>764</v>
          </cell>
          <cell r="MO290">
            <v>857</v>
          </cell>
          <cell r="MP290">
            <v>753</v>
          </cell>
          <cell r="MQ290">
            <v>882</v>
          </cell>
          <cell r="MR290">
            <v>533</v>
          </cell>
          <cell r="MS290">
            <v>792</v>
          </cell>
          <cell r="MT290">
            <v>738</v>
          </cell>
          <cell r="MU290">
            <v>454</v>
          </cell>
          <cell r="MV290">
            <v>576</v>
          </cell>
          <cell r="MW290">
            <v>1256</v>
          </cell>
          <cell r="MX290">
            <v>450</v>
          </cell>
          <cell r="MY290">
            <v>645</v>
          </cell>
          <cell r="MZ290">
            <v>527</v>
          </cell>
          <cell r="NA290">
            <v>399</v>
          </cell>
          <cell r="NB290">
            <v>436</v>
          </cell>
          <cell r="NC290">
            <v>496</v>
          </cell>
          <cell r="ND290">
            <v>498</v>
          </cell>
          <cell r="NE290">
            <v>489</v>
          </cell>
          <cell r="NF290">
            <v>609</v>
          </cell>
          <cell r="NG290">
            <v>540</v>
          </cell>
          <cell r="NH290">
            <v>675</v>
          </cell>
          <cell r="NI290">
            <v>442</v>
          </cell>
          <cell r="NJ290">
            <v>663</v>
          </cell>
          <cell r="NK290">
            <v>895</v>
          </cell>
          <cell r="NL290">
            <v>853</v>
          </cell>
          <cell r="NM290">
            <v>684</v>
          </cell>
          <cell r="NN290">
            <v>700</v>
          </cell>
          <cell r="NO290">
            <v>559</v>
          </cell>
          <cell r="NP290">
            <v>635</v>
          </cell>
          <cell r="NQ290">
            <v>746</v>
          </cell>
          <cell r="NR290">
            <v>741</v>
          </cell>
          <cell r="NS290">
            <v>766</v>
          </cell>
          <cell r="NT290">
            <v>590</v>
          </cell>
          <cell r="NU290">
            <v>870</v>
          </cell>
          <cell r="NV290">
            <v>1087</v>
          </cell>
          <cell r="NW290">
            <v>917</v>
          </cell>
          <cell r="NX290">
            <v>1388</v>
          </cell>
          <cell r="NY290">
            <v>664</v>
          </cell>
          <cell r="NZ290">
            <v>957</v>
          </cell>
          <cell r="OA290">
            <v>821</v>
          </cell>
          <cell r="OB290">
            <v>1045</v>
          </cell>
          <cell r="OC290">
            <v>761</v>
          </cell>
          <cell r="OD290">
            <v>973</v>
          </cell>
          <cell r="OE290">
            <v>795</v>
          </cell>
          <cell r="OF290">
            <v>786</v>
          </cell>
          <cell r="OG290">
            <v>788</v>
          </cell>
          <cell r="OH290">
            <v>846</v>
          </cell>
          <cell r="OI290">
            <v>659</v>
          </cell>
          <cell r="OJ290">
            <v>565</v>
          </cell>
          <cell r="OK290">
            <v>769</v>
          </cell>
          <cell r="OL290">
            <v>742</v>
          </cell>
          <cell r="OM290">
            <v>545</v>
          </cell>
          <cell r="ON290">
            <v>942</v>
          </cell>
          <cell r="OO290">
            <v>552</v>
          </cell>
          <cell r="OP290">
            <v>827</v>
          </cell>
          <cell r="OQ290">
            <v>857</v>
          </cell>
          <cell r="OR290">
            <v>617</v>
          </cell>
          <cell r="OS290">
            <v>783</v>
          </cell>
          <cell r="OT290">
            <v>1011</v>
          </cell>
          <cell r="OU290">
            <v>626</v>
          </cell>
          <cell r="OV290">
            <v>831</v>
          </cell>
          <cell r="OW290">
            <v>922</v>
          </cell>
          <cell r="OX290">
            <v>709</v>
          </cell>
          <cell r="OY290">
            <v>839</v>
          </cell>
          <cell r="OZ290">
            <v>866</v>
          </cell>
          <cell r="PA290">
            <v>741</v>
          </cell>
          <cell r="PB290">
            <v>800</v>
          </cell>
          <cell r="PC290">
            <v>685</v>
          </cell>
          <cell r="PD290">
            <v>515</v>
          </cell>
          <cell r="PE290">
            <v>969</v>
          </cell>
        </row>
      </sheetData>
      <sheetData sheetId="14">
        <row r="243">
          <cell r="D243">
            <v>0</v>
          </cell>
        </row>
        <row r="290">
          <cell r="CS290">
            <v>39</v>
          </cell>
          <cell r="CT290">
            <v>9</v>
          </cell>
          <cell r="CU290">
            <v>68</v>
          </cell>
          <cell r="CV290">
            <v>61</v>
          </cell>
          <cell r="CW290">
            <v>29</v>
          </cell>
          <cell r="CX290">
            <v>22</v>
          </cell>
          <cell r="CY290">
            <v>63</v>
          </cell>
          <cell r="CZ290">
            <v>38</v>
          </cell>
          <cell r="DA290">
            <v>87</v>
          </cell>
          <cell r="DB290">
            <v>67</v>
          </cell>
          <cell r="DC290">
            <v>43</v>
          </cell>
          <cell r="DD290">
            <v>43</v>
          </cell>
          <cell r="DE290">
            <v>101</v>
          </cell>
          <cell r="DF290">
            <v>22</v>
          </cell>
          <cell r="DG290">
            <v>86</v>
          </cell>
          <cell r="DH290">
            <v>7653</v>
          </cell>
          <cell r="DI290">
            <v>57</v>
          </cell>
          <cell r="DJ290">
            <v>41</v>
          </cell>
          <cell r="DK290">
            <v>17</v>
          </cell>
          <cell r="DL290">
            <v>60</v>
          </cell>
          <cell r="DM290">
            <v>69</v>
          </cell>
          <cell r="DN290">
            <v>21</v>
          </cell>
          <cell r="DO290">
            <v>112</v>
          </cell>
          <cell r="DP290">
            <v>48</v>
          </cell>
          <cell r="DQ290">
            <v>104</v>
          </cell>
          <cell r="DR290">
            <v>21</v>
          </cell>
          <cell r="DS290">
            <v>57</v>
          </cell>
          <cell r="DT290">
            <v>91</v>
          </cell>
          <cell r="DU290">
            <v>98</v>
          </cell>
          <cell r="DV290">
            <v>47</v>
          </cell>
          <cell r="DW290">
            <v>126</v>
          </cell>
          <cell r="DX290">
            <v>110</v>
          </cell>
          <cell r="DY290">
            <v>40</v>
          </cell>
          <cell r="DZ290">
            <v>10</v>
          </cell>
          <cell r="EA290">
            <v>115</v>
          </cell>
          <cell r="EB290">
            <v>28</v>
          </cell>
          <cell r="EC290">
            <v>98</v>
          </cell>
          <cell r="ED290">
            <v>24</v>
          </cell>
          <cell r="EE290">
            <v>87</v>
          </cell>
          <cell r="EF290">
            <v>20</v>
          </cell>
          <cell r="EG290">
            <v>47</v>
          </cell>
          <cell r="EH290">
            <v>27</v>
          </cell>
          <cell r="EI290">
            <v>32</v>
          </cell>
          <cell r="EJ290">
            <v>36</v>
          </cell>
          <cell r="EK290">
            <v>60</v>
          </cell>
          <cell r="EL290">
            <v>20</v>
          </cell>
          <cell r="EM290">
            <v>37</v>
          </cell>
          <cell r="EN290">
            <v>23</v>
          </cell>
          <cell r="EO290">
            <v>81</v>
          </cell>
          <cell r="EP290">
            <v>68</v>
          </cell>
          <cell r="EQ290">
            <v>83</v>
          </cell>
          <cell r="ER290">
            <v>84</v>
          </cell>
          <cell r="ES290">
            <v>50</v>
          </cell>
          <cell r="ET290">
            <v>46</v>
          </cell>
          <cell r="EU290">
            <v>79</v>
          </cell>
          <cell r="EV290">
            <v>80</v>
          </cell>
          <cell r="EW290">
            <v>30</v>
          </cell>
          <cell r="EX290">
            <v>77</v>
          </cell>
          <cell r="EY290">
            <v>47</v>
          </cell>
          <cell r="EZ290">
            <v>78</v>
          </cell>
          <cell r="FA290">
            <v>38</v>
          </cell>
          <cell r="FB290">
            <v>76</v>
          </cell>
          <cell r="FC290">
            <v>58</v>
          </cell>
          <cell r="FD290">
            <v>73</v>
          </cell>
          <cell r="FE290">
            <v>61</v>
          </cell>
          <cell r="FF290">
            <v>51</v>
          </cell>
          <cell r="FG290">
            <v>37</v>
          </cell>
          <cell r="FH290">
            <v>82</v>
          </cell>
          <cell r="FI290">
            <v>27</v>
          </cell>
          <cell r="FJ290">
            <v>74</v>
          </cell>
          <cell r="FK290">
            <v>49</v>
          </cell>
          <cell r="FL290">
            <v>52</v>
          </cell>
          <cell r="FM290">
            <v>155</v>
          </cell>
          <cell r="FN290">
            <v>58</v>
          </cell>
          <cell r="FO290">
            <v>232</v>
          </cell>
          <cell r="FP290">
            <v>79</v>
          </cell>
          <cell r="FQ290">
            <v>69</v>
          </cell>
          <cell r="FR290">
            <v>69</v>
          </cell>
          <cell r="FS290">
            <v>80</v>
          </cell>
          <cell r="FT290">
            <v>57</v>
          </cell>
          <cell r="FU290">
            <v>62</v>
          </cell>
          <cell r="FV290">
            <v>40</v>
          </cell>
          <cell r="FW290">
            <v>51</v>
          </cell>
          <cell r="FX290">
            <v>57</v>
          </cell>
          <cell r="FY290">
            <v>48</v>
          </cell>
          <cell r="FZ290">
            <v>50</v>
          </cell>
          <cell r="GA290">
            <v>29</v>
          </cell>
          <cell r="GB290">
            <v>69</v>
          </cell>
          <cell r="GC290">
            <v>51</v>
          </cell>
          <cell r="GD290">
            <v>62</v>
          </cell>
          <cell r="GE290">
            <v>31</v>
          </cell>
          <cell r="GF290">
            <v>61</v>
          </cell>
          <cell r="GG290">
            <v>21</v>
          </cell>
          <cell r="GH290">
            <v>44</v>
          </cell>
          <cell r="GI290">
            <v>8</v>
          </cell>
          <cell r="GJ290">
            <v>12</v>
          </cell>
          <cell r="GK290">
            <v>147</v>
          </cell>
          <cell r="GL290">
            <v>16</v>
          </cell>
          <cell r="GM290">
            <v>2</v>
          </cell>
          <cell r="GN290">
            <v>5</v>
          </cell>
          <cell r="GO290">
            <v>9</v>
          </cell>
          <cell r="GP290">
            <v>2</v>
          </cell>
          <cell r="GQ290">
            <v>2</v>
          </cell>
          <cell r="GR290">
            <v>10</v>
          </cell>
          <cell r="GS290">
            <v>3</v>
          </cell>
          <cell r="GT290">
            <v>11</v>
          </cell>
          <cell r="GU290">
            <v>6</v>
          </cell>
          <cell r="GV290">
            <v>3</v>
          </cell>
          <cell r="GW290">
            <v>3</v>
          </cell>
          <cell r="GX290">
            <v>10</v>
          </cell>
          <cell r="GY290">
            <v>6</v>
          </cell>
          <cell r="GZ290">
            <v>16</v>
          </cell>
          <cell r="HA290">
            <v>7</v>
          </cell>
          <cell r="HB290">
            <v>19</v>
          </cell>
          <cell r="HC290">
            <v>91</v>
          </cell>
          <cell r="HD290">
            <v>32</v>
          </cell>
          <cell r="HE290">
            <v>75</v>
          </cell>
          <cell r="HF290">
            <v>52</v>
          </cell>
          <cell r="HG290">
            <v>57</v>
          </cell>
          <cell r="HH290">
            <v>7</v>
          </cell>
          <cell r="HI290">
            <v>52</v>
          </cell>
          <cell r="HJ290">
            <v>17</v>
          </cell>
          <cell r="HK290">
            <v>0</v>
          </cell>
          <cell r="HL290">
            <v>162</v>
          </cell>
          <cell r="HM290">
            <v>155</v>
          </cell>
          <cell r="HN290">
            <v>212</v>
          </cell>
          <cell r="HO290">
            <v>181</v>
          </cell>
          <cell r="HP290">
            <v>148</v>
          </cell>
          <cell r="HQ290">
            <v>155</v>
          </cell>
          <cell r="HR290">
            <v>36</v>
          </cell>
          <cell r="HS290">
            <v>98</v>
          </cell>
          <cell r="HT290">
            <v>3</v>
          </cell>
          <cell r="HU290">
            <v>53</v>
          </cell>
          <cell r="HV290">
            <v>54</v>
          </cell>
          <cell r="HW290">
            <v>129</v>
          </cell>
          <cell r="HX290">
            <v>51</v>
          </cell>
          <cell r="HY290">
            <v>21</v>
          </cell>
          <cell r="HZ290">
            <v>9</v>
          </cell>
          <cell r="IA290">
            <v>4</v>
          </cell>
          <cell r="IB290">
            <v>2</v>
          </cell>
          <cell r="IC290">
            <v>9</v>
          </cell>
          <cell r="ID290">
            <v>14</v>
          </cell>
          <cell r="IE290">
            <v>10</v>
          </cell>
          <cell r="IF290">
            <v>2</v>
          </cell>
          <cell r="IG290">
            <v>41</v>
          </cell>
          <cell r="IH290">
            <v>79</v>
          </cell>
          <cell r="II290">
            <v>51</v>
          </cell>
          <cell r="IJ290">
            <v>49</v>
          </cell>
          <cell r="IK290">
            <v>93</v>
          </cell>
          <cell r="IL290">
            <v>9</v>
          </cell>
          <cell r="IM290">
            <v>26</v>
          </cell>
          <cell r="IN290">
            <v>4</v>
          </cell>
          <cell r="IO290">
            <v>26</v>
          </cell>
          <cell r="IP290">
            <v>2</v>
          </cell>
          <cell r="IQ290">
            <v>69</v>
          </cell>
          <cell r="IR290">
            <v>115</v>
          </cell>
          <cell r="IS290">
            <v>221</v>
          </cell>
          <cell r="IT290">
            <v>119</v>
          </cell>
          <cell r="IU290">
            <v>162</v>
          </cell>
          <cell r="IV290">
            <v>107</v>
          </cell>
          <cell r="IW290">
            <v>223</v>
          </cell>
          <cell r="IX290">
            <v>114</v>
          </cell>
          <cell r="IY290">
            <v>134</v>
          </cell>
          <cell r="IZ290">
            <v>146</v>
          </cell>
          <cell r="JA290">
            <v>152</v>
          </cell>
          <cell r="JB290">
            <v>164</v>
          </cell>
          <cell r="JC290">
            <v>164</v>
          </cell>
          <cell r="JD290">
            <v>159</v>
          </cell>
          <cell r="JE290">
            <v>124</v>
          </cell>
          <cell r="JF290">
            <v>132</v>
          </cell>
          <cell r="JG290">
            <v>117</v>
          </cell>
          <cell r="JH290">
            <v>151</v>
          </cell>
          <cell r="JI290">
            <v>767</v>
          </cell>
          <cell r="JJ290">
            <v>383</v>
          </cell>
          <cell r="JK290">
            <v>485</v>
          </cell>
          <cell r="JL290">
            <v>803</v>
          </cell>
          <cell r="JM290">
            <v>485</v>
          </cell>
          <cell r="JN290">
            <v>82</v>
          </cell>
          <cell r="JO290">
            <v>23</v>
          </cell>
          <cell r="JP290">
            <v>800</v>
          </cell>
          <cell r="JQ290">
            <v>910</v>
          </cell>
          <cell r="JR290">
            <v>788</v>
          </cell>
          <cell r="JS290">
            <v>1083</v>
          </cell>
          <cell r="JT290">
            <v>586</v>
          </cell>
          <cell r="JU290">
            <v>401</v>
          </cell>
          <cell r="JV290">
            <v>687</v>
          </cell>
          <cell r="JW290">
            <v>66</v>
          </cell>
          <cell r="JX290">
            <v>662</v>
          </cell>
          <cell r="JY290">
            <v>1240</v>
          </cell>
          <cell r="JZ290">
            <v>18</v>
          </cell>
          <cell r="KA290">
            <v>283</v>
          </cell>
          <cell r="KB290">
            <v>320</v>
          </cell>
          <cell r="KC290">
            <v>700</v>
          </cell>
          <cell r="KD290">
            <v>560</v>
          </cell>
          <cell r="KE290">
            <v>78</v>
          </cell>
          <cell r="KF290">
            <v>2</v>
          </cell>
          <cell r="KG290">
            <v>43</v>
          </cell>
          <cell r="KH290">
            <v>445</v>
          </cell>
          <cell r="KI290">
            <v>2</v>
          </cell>
          <cell r="KJ290">
            <v>1</v>
          </cell>
          <cell r="KK290">
            <v>0</v>
          </cell>
          <cell r="KL290">
            <v>0</v>
          </cell>
          <cell r="KM290">
            <v>0</v>
          </cell>
          <cell r="KN290">
            <v>200</v>
          </cell>
          <cell r="KO290">
            <v>12</v>
          </cell>
          <cell r="KP290">
            <v>20</v>
          </cell>
          <cell r="KQ290">
            <v>23</v>
          </cell>
          <cell r="KR290">
            <v>20</v>
          </cell>
          <cell r="KS290">
            <v>22</v>
          </cell>
          <cell r="KT290">
            <v>167</v>
          </cell>
          <cell r="KU290">
            <v>104</v>
          </cell>
          <cell r="KV290">
            <v>22</v>
          </cell>
          <cell r="KW290">
            <v>1</v>
          </cell>
          <cell r="KX290">
            <v>23</v>
          </cell>
          <cell r="KY290">
            <v>102</v>
          </cell>
          <cell r="KZ290">
            <v>105</v>
          </cell>
          <cell r="LA290">
            <v>0</v>
          </cell>
          <cell r="LB290">
            <v>169</v>
          </cell>
          <cell r="LC290">
            <v>105</v>
          </cell>
          <cell r="LD290">
            <v>28</v>
          </cell>
          <cell r="LE290">
            <v>66</v>
          </cell>
          <cell r="LF290">
            <v>104</v>
          </cell>
          <cell r="LG290">
            <v>0</v>
          </cell>
          <cell r="LH290">
            <v>127</v>
          </cell>
          <cell r="LI290">
            <v>22</v>
          </cell>
          <cell r="LJ290">
            <v>6</v>
          </cell>
          <cell r="LK290">
            <v>1</v>
          </cell>
          <cell r="LL290">
            <v>2</v>
          </cell>
          <cell r="LM290">
            <v>42</v>
          </cell>
          <cell r="LN290">
            <v>157</v>
          </cell>
          <cell r="LO290">
            <v>285</v>
          </cell>
          <cell r="LP290">
            <v>65</v>
          </cell>
          <cell r="LQ290">
            <v>0</v>
          </cell>
          <cell r="LR290">
            <v>197</v>
          </cell>
          <cell r="LS290">
            <v>134</v>
          </cell>
          <cell r="LT290">
            <v>219</v>
          </cell>
          <cell r="LU290">
            <v>132</v>
          </cell>
          <cell r="LV290">
            <v>172</v>
          </cell>
          <cell r="LW290">
            <v>150</v>
          </cell>
          <cell r="LX290">
            <v>148</v>
          </cell>
          <cell r="LY290">
            <v>266</v>
          </cell>
          <cell r="LZ290">
            <v>248</v>
          </cell>
          <cell r="MA290">
            <v>82</v>
          </cell>
          <cell r="MB290">
            <v>287</v>
          </cell>
          <cell r="MC290">
            <v>697</v>
          </cell>
          <cell r="MD290">
            <v>235</v>
          </cell>
          <cell r="ME290">
            <v>678</v>
          </cell>
          <cell r="MF290">
            <v>192</v>
          </cell>
          <cell r="MG290">
            <v>608</v>
          </cell>
          <cell r="MH290">
            <v>370</v>
          </cell>
          <cell r="MI290">
            <v>507</v>
          </cell>
          <cell r="MJ290">
            <v>317</v>
          </cell>
          <cell r="MK290">
            <v>149</v>
          </cell>
          <cell r="ML290">
            <v>126</v>
          </cell>
          <cell r="MM290">
            <v>104</v>
          </cell>
          <cell r="MN290">
            <v>175</v>
          </cell>
          <cell r="MO290">
            <v>89</v>
          </cell>
          <cell r="MP290">
            <v>200</v>
          </cell>
          <cell r="MQ290">
            <v>214</v>
          </cell>
          <cell r="MR290">
            <v>366</v>
          </cell>
          <cell r="MS290">
            <v>179</v>
          </cell>
          <cell r="MT290">
            <v>328</v>
          </cell>
          <cell r="MU290">
            <v>73</v>
          </cell>
          <cell r="MV290">
            <v>87</v>
          </cell>
          <cell r="MW290">
            <v>335</v>
          </cell>
          <cell r="MX290">
            <v>201</v>
          </cell>
          <cell r="MY290">
            <v>337</v>
          </cell>
          <cell r="MZ290">
            <v>182</v>
          </cell>
          <cell r="NA290">
            <v>143</v>
          </cell>
          <cell r="NB290">
            <v>337</v>
          </cell>
          <cell r="NC290">
            <v>223</v>
          </cell>
          <cell r="ND290">
            <v>340</v>
          </cell>
          <cell r="NE290">
            <v>226</v>
          </cell>
          <cell r="NF290">
            <v>445</v>
          </cell>
          <cell r="NG290">
            <v>459</v>
          </cell>
          <cell r="NH290">
            <v>379</v>
          </cell>
          <cell r="NI290">
            <v>284</v>
          </cell>
          <cell r="NJ290">
            <v>322</v>
          </cell>
          <cell r="NK290">
            <v>532</v>
          </cell>
          <cell r="NL290">
            <v>363</v>
          </cell>
          <cell r="NM290">
            <v>532</v>
          </cell>
          <cell r="NN290">
            <v>527</v>
          </cell>
          <cell r="NO290">
            <v>372</v>
          </cell>
          <cell r="NP290">
            <v>554</v>
          </cell>
          <cell r="NQ290">
            <v>486</v>
          </cell>
          <cell r="NR290">
            <v>630</v>
          </cell>
          <cell r="NS290">
            <v>578</v>
          </cell>
          <cell r="NT290">
            <v>710</v>
          </cell>
          <cell r="NU290">
            <v>0</v>
          </cell>
          <cell r="NV290">
            <v>279</v>
          </cell>
          <cell r="NW290">
            <v>0</v>
          </cell>
          <cell r="NX290">
            <v>757</v>
          </cell>
          <cell r="NY290">
            <v>938</v>
          </cell>
          <cell r="NZ290">
            <v>0</v>
          </cell>
          <cell r="OA290">
            <v>942</v>
          </cell>
          <cell r="OB290">
            <v>1008</v>
          </cell>
          <cell r="OC290">
            <v>1423</v>
          </cell>
          <cell r="OD290">
            <v>1833</v>
          </cell>
          <cell r="OE290">
            <v>0</v>
          </cell>
          <cell r="OF290">
            <v>2950</v>
          </cell>
          <cell r="OG290">
            <v>1775</v>
          </cell>
          <cell r="OH290">
            <v>0</v>
          </cell>
          <cell r="OI290">
            <v>1984</v>
          </cell>
          <cell r="OJ290">
            <v>1525</v>
          </cell>
          <cell r="OK290">
            <v>0</v>
          </cell>
          <cell r="OL290">
            <v>2241</v>
          </cell>
          <cell r="OM290">
            <v>0</v>
          </cell>
          <cell r="ON290">
            <v>0</v>
          </cell>
          <cell r="OO290">
            <v>0</v>
          </cell>
          <cell r="OP290">
            <v>0</v>
          </cell>
          <cell r="OQ290">
            <v>2132</v>
          </cell>
          <cell r="OR290">
            <v>1153</v>
          </cell>
          <cell r="OS290">
            <v>1073</v>
          </cell>
          <cell r="OT290">
            <v>265</v>
          </cell>
          <cell r="OU290">
            <v>759</v>
          </cell>
          <cell r="OV290">
            <v>230</v>
          </cell>
          <cell r="OW290">
            <v>268</v>
          </cell>
          <cell r="OX290">
            <v>1912</v>
          </cell>
          <cell r="OY290">
            <v>4583</v>
          </cell>
          <cell r="OZ290">
            <v>5726</v>
          </cell>
          <cell r="PA290">
            <v>4401</v>
          </cell>
          <cell r="PB290">
            <v>1382</v>
          </cell>
          <cell r="PC290">
            <v>2067</v>
          </cell>
          <cell r="PD290">
            <v>3016</v>
          </cell>
        </row>
      </sheetData>
      <sheetData sheetId="15">
        <row r="266">
          <cell r="D266">
            <v>0</v>
          </cell>
        </row>
        <row r="290">
          <cell r="AT290">
            <v>47</v>
          </cell>
          <cell r="AU290">
            <v>39</v>
          </cell>
          <cell r="AV290">
            <v>79</v>
          </cell>
          <cell r="AW290">
            <v>60</v>
          </cell>
          <cell r="AX290">
            <v>82</v>
          </cell>
          <cell r="AY290">
            <v>100</v>
          </cell>
          <cell r="AZ290">
            <v>93</v>
          </cell>
          <cell r="BA290">
            <v>172</v>
          </cell>
          <cell r="BB290">
            <v>105</v>
          </cell>
          <cell r="BC290">
            <v>63</v>
          </cell>
          <cell r="BD290">
            <v>87</v>
          </cell>
          <cell r="BE290">
            <v>72</v>
          </cell>
          <cell r="BF290">
            <v>91</v>
          </cell>
          <cell r="BG290">
            <v>24</v>
          </cell>
          <cell r="BH290">
            <v>54</v>
          </cell>
          <cell r="BI290">
            <v>158</v>
          </cell>
          <cell r="BJ290">
            <v>121</v>
          </cell>
          <cell r="BK290">
            <v>160</v>
          </cell>
          <cell r="BL290">
            <v>131</v>
          </cell>
          <cell r="BM290">
            <v>141</v>
          </cell>
          <cell r="BN290">
            <v>136</v>
          </cell>
          <cell r="BO290">
            <v>151</v>
          </cell>
          <cell r="BP290">
            <v>334</v>
          </cell>
          <cell r="BQ290">
            <v>289</v>
          </cell>
          <cell r="BR290">
            <v>374</v>
          </cell>
          <cell r="BS290">
            <v>300</v>
          </cell>
          <cell r="BT290">
            <v>296</v>
          </cell>
          <cell r="BU290">
            <v>258</v>
          </cell>
          <cell r="BV290">
            <v>314</v>
          </cell>
          <cell r="BW290">
            <v>350</v>
          </cell>
          <cell r="BX290">
            <v>441</v>
          </cell>
          <cell r="BY290">
            <v>503</v>
          </cell>
          <cell r="BZ290">
            <v>327</v>
          </cell>
          <cell r="CA290">
            <v>321</v>
          </cell>
          <cell r="CB290">
            <v>259</v>
          </cell>
          <cell r="CC290">
            <v>123</v>
          </cell>
          <cell r="CD290">
            <v>428</v>
          </cell>
          <cell r="CE290">
            <v>513</v>
          </cell>
          <cell r="CF290">
            <v>384</v>
          </cell>
          <cell r="CG290">
            <v>545</v>
          </cell>
          <cell r="CH290">
            <v>601</v>
          </cell>
          <cell r="CI290">
            <v>644</v>
          </cell>
          <cell r="CJ290">
            <v>683</v>
          </cell>
          <cell r="CK290">
            <v>651</v>
          </cell>
          <cell r="CL290">
            <v>536</v>
          </cell>
          <cell r="CM290">
            <v>570</v>
          </cell>
          <cell r="CN290">
            <v>548</v>
          </cell>
          <cell r="CO290">
            <v>380</v>
          </cell>
          <cell r="CP290">
            <v>454</v>
          </cell>
          <cell r="CQ290">
            <v>533</v>
          </cell>
          <cell r="CR290">
            <v>498</v>
          </cell>
          <cell r="CS290">
            <v>371</v>
          </cell>
          <cell r="CT290">
            <v>222</v>
          </cell>
          <cell r="CU290">
            <v>507</v>
          </cell>
          <cell r="CV290">
            <v>415</v>
          </cell>
          <cell r="CW290">
            <v>570</v>
          </cell>
          <cell r="CX290">
            <v>668</v>
          </cell>
          <cell r="CY290">
            <v>623</v>
          </cell>
          <cell r="CZ290">
            <v>360</v>
          </cell>
          <cell r="DA290">
            <v>197</v>
          </cell>
          <cell r="DB290">
            <v>249</v>
          </cell>
          <cell r="DC290">
            <v>341</v>
          </cell>
          <cell r="DD290">
            <v>201</v>
          </cell>
          <cell r="DE290">
            <v>114</v>
          </cell>
          <cell r="DF290">
            <v>238</v>
          </cell>
          <cell r="DG290">
            <v>278</v>
          </cell>
          <cell r="DH290">
            <v>229</v>
          </cell>
          <cell r="DI290">
            <v>165</v>
          </cell>
          <cell r="DJ290">
            <v>216</v>
          </cell>
          <cell r="DK290">
            <v>397</v>
          </cell>
          <cell r="DL290">
            <v>245</v>
          </cell>
          <cell r="DM290">
            <v>308</v>
          </cell>
          <cell r="DN290">
            <v>611</v>
          </cell>
          <cell r="DO290">
            <v>221</v>
          </cell>
          <cell r="DP290">
            <v>403</v>
          </cell>
          <cell r="DQ290">
            <v>228</v>
          </cell>
          <cell r="DR290">
            <v>141</v>
          </cell>
          <cell r="DS290">
            <v>202</v>
          </cell>
          <cell r="DT290">
            <v>346</v>
          </cell>
          <cell r="DU290">
            <v>157</v>
          </cell>
          <cell r="DV290">
            <v>208</v>
          </cell>
          <cell r="DW290">
            <v>146</v>
          </cell>
          <cell r="DX290">
            <v>642</v>
          </cell>
          <cell r="DY290">
            <v>435</v>
          </cell>
          <cell r="DZ290">
            <v>551</v>
          </cell>
          <cell r="EA290">
            <v>202</v>
          </cell>
          <cell r="EB290">
            <v>324</v>
          </cell>
          <cell r="EC290">
            <v>272</v>
          </cell>
          <cell r="ED290">
            <v>173</v>
          </cell>
          <cell r="EE290">
            <v>537</v>
          </cell>
          <cell r="EF290">
            <v>312</v>
          </cell>
          <cell r="EG290">
            <v>394</v>
          </cell>
          <cell r="EH290">
            <v>599</v>
          </cell>
          <cell r="EI290">
            <v>320</v>
          </cell>
          <cell r="EJ290">
            <v>540</v>
          </cell>
          <cell r="EK290">
            <v>210</v>
          </cell>
          <cell r="EL290">
            <v>118</v>
          </cell>
          <cell r="EM290">
            <v>140</v>
          </cell>
          <cell r="EN290">
            <v>316</v>
          </cell>
          <cell r="EO290">
            <v>316</v>
          </cell>
          <cell r="EP290">
            <v>59</v>
          </cell>
          <cell r="EQ290">
            <v>335</v>
          </cell>
          <cell r="ER290">
            <v>389</v>
          </cell>
          <cell r="ES290">
            <v>801</v>
          </cell>
          <cell r="ET290">
            <v>557</v>
          </cell>
          <cell r="EU290">
            <v>309</v>
          </cell>
          <cell r="EV290">
            <v>84</v>
          </cell>
          <cell r="EW290">
            <v>584</v>
          </cell>
          <cell r="EX290">
            <v>170</v>
          </cell>
          <cell r="EY290">
            <v>364</v>
          </cell>
          <cell r="EZ290">
            <v>417</v>
          </cell>
          <cell r="FA290">
            <v>400</v>
          </cell>
          <cell r="FB290">
            <v>429</v>
          </cell>
          <cell r="FC290">
            <v>254</v>
          </cell>
          <cell r="FD290">
            <v>198</v>
          </cell>
          <cell r="FE290">
            <v>508</v>
          </cell>
          <cell r="FF290">
            <v>40</v>
          </cell>
          <cell r="FG290">
            <v>12</v>
          </cell>
          <cell r="FH290">
            <v>2</v>
          </cell>
          <cell r="FI290">
            <v>428</v>
          </cell>
          <cell r="FJ290">
            <v>56</v>
          </cell>
          <cell r="FK290">
            <v>2</v>
          </cell>
          <cell r="FL290">
            <v>5</v>
          </cell>
          <cell r="FM290">
            <v>2550</v>
          </cell>
          <cell r="FN290">
            <v>2130</v>
          </cell>
          <cell r="FO290">
            <v>1659</v>
          </cell>
          <cell r="FP290">
            <v>161</v>
          </cell>
          <cell r="FQ290">
            <v>2089</v>
          </cell>
          <cell r="FR290">
            <v>1591</v>
          </cell>
          <cell r="FS290">
            <v>48</v>
          </cell>
          <cell r="FT290">
            <v>2544</v>
          </cell>
          <cell r="FU290">
            <v>474</v>
          </cell>
          <cell r="FV290">
            <v>4981</v>
          </cell>
          <cell r="FW290">
            <v>560</v>
          </cell>
          <cell r="FX290">
            <v>2522</v>
          </cell>
          <cell r="FY290">
            <v>36</v>
          </cell>
          <cell r="FZ290">
            <v>1041</v>
          </cell>
          <cell r="GA290">
            <v>745</v>
          </cell>
          <cell r="GB290">
            <v>86</v>
          </cell>
          <cell r="GC290">
            <v>7751</v>
          </cell>
          <cell r="GD290">
            <v>1930</v>
          </cell>
          <cell r="GE290">
            <v>1494</v>
          </cell>
          <cell r="GF290">
            <v>3743</v>
          </cell>
          <cell r="GG290">
            <v>4111</v>
          </cell>
          <cell r="GH290">
            <v>3820</v>
          </cell>
          <cell r="GI290">
            <v>402</v>
          </cell>
          <cell r="GJ290">
            <v>3337</v>
          </cell>
          <cell r="GK290">
            <v>260</v>
          </cell>
          <cell r="GL290">
            <v>4128</v>
          </cell>
          <cell r="GM290">
            <v>5241</v>
          </cell>
          <cell r="GN290">
            <v>1397</v>
          </cell>
          <cell r="GO290">
            <v>2223</v>
          </cell>
          <cell r="GP290">
            <v>2925</v>
          </cell>
          <cell r="GQ290">
            <v>2895</v>
          </cell>
          <cell r="GR290">
            <v>820</v>
          </cell>
          <cell r="GS290">
            <v>4069</v>
          </cell>
          <cell r="GT290">
            <v>2893</v>
          </cell>
          <cell r="GU290">
            <v>3368</v>
          </cell>
          <cell r="GV290">
            <v>205</v>
          </cell>
          <cell r="GW290">
            <v>2543</v>
          </cell>
          <cell r="GX290">
            <v>1196</v>
          </cell>
          <cell r="GY290">
            <v>60</v>
          </cell>
          <cell r="GZ290">
            <v>1110</v>
          </cell>
          <cell r="HA290">
            <v>482</v>
          </cell>
          <cell r="HB290">
            <v>3781</v>
          </cell>
          <cell r="HC290">
            <v>1550</v>
          </cell>
          <cell r="HD290">
            <v>1063</v>
          </cell>
          <cell r="HE290">
            <v>2242</v>
          </cell>
          <cell r="HF290">
            <v>664</v>
          </cell>
          <cell r="HG290">
            <v>114</v>
          </cell>
          <cell r="HH290">
            <v>1628</v>
          </cell>
          <cell r="HI290">
            <v>4142</v>
          </cell>
          <cell r="HJ290">
            <v>5293</v>
          </cell>
          <cell r="HK290">
            <v>2562</v>
          </cell>
          <cell r="HL290">
            <v>3667</v>
          </cell>
          <cell r="HM290">
            <v>4482</v>
          </cell>
          <cell r="HN290">
            <v>420</v>
          </cell>
          <cell r="HO290">
            <v>6253</v>
          </cell>
          <cell r="HP290">
            <v>3286</v>
          </cell>
          <cell r="HQ290">
            <v>965</v>
          </cell>
          <cell r="HR290">
            <v>1919</v>
          </cell>
          <cell r="HS290">
            <v>4178</v>
          </cell>
          <cell r="HT290">
            <v>882</v>
          </cell>
          <cell r="HU290">
            <v>516</v>
          </cell>
          <cell r="HV290">
            <v>3936</v>
          </cell>
          <cell r="HW290">
            <v>4544</v>
          </cell>
          <cell r="HX290">
            <v>3282</v>
          </cell>
          <cell r="HY290">
            <v>114</v>
          </cell>
          <cell r="HZ290">
            <v>3271</v>
          </cell>
          <cell r="IA290">
            <v>3390</v>
          </cell>
          <cell r="IB290">
            <v>1633</v>
          </cell>
          <cell r="IC290">
            <v>1154</v>
          </cell>
          <cell r="ID290">
            <v>3409</v>
          </cell>
          <cell r="IE290">
            <v>507</v>
          </cell>
          <cell r="IF290">
            <v>3441</v>
          </cell>
          <cell r="IG290">
            <v>1092</v>
          </cell>
          <cell r="IH290">
            <v>181</v>
          </cell>
          <cell r="II290">
            <v>4553</v>
          </cell>
          <cell r="IJ290">
            <v>1149</v>
          </cell>
          <cell r="IK290">
            <v>454</v>
          </cell>
          <cell r="IL290">
            <v>1552</v>
          </cell>
          <cell r="IM290">
            <v>2903</v>
          </cell>
          <cell r="IN290">
            <v>2382</v>
          </cell>
          <cell r="IO290">
            <v>1549</v>
          </cell>
          <cell r="IP290">
            <v>1222</v>
          </cell>
          <cell r="IQ290">
            <v>3419</v>
          </cell>
          <cell r="IR290">
            <v>2865</v>
          </cell>
          <cell r="IS290">
            <v>1262</v>
          </cell>
          <cell r="IT290">
            <v>4027</v>
          </cell>
          <cell r="IU290">
            <v>4677</v>
          </cell>
          <cell r="IV290">
            <v>1089</v>
          </cell>
          <cell r="IW290">
            <v>5938</v>
          </cell>
          <cell r="IX290">
            <v>5138</v>
          </cell>
          <cell r="IY290">
            <v>3534</v>
          </cell>
          <cell r="IZ290">
            <v>4833</v>
          </cell>
          <cell r="JA290">
            <v>1354</v>
          </cell>
          <cell r="JB290">
            <v>9211</v>
          </cell>
          <cell r="JC290">
            <v>3311</v>
          </cell>
          <cell r="JD290">
            <v>3219</v>
          </cell>
          <cell r="JE290">
            <v>1950</v>
          </cell>
          <cell r="JF290">
            <v>5614</v>
          </cell>
          <cell r="JG290">
            <v>1924</v>
          </cell>
          <cell r="JH290">
            <v>2869</v>
          </cell>
          <cell r="JI290">
            <v>3602</v>
          </cell>
          <cell r="JJ290">
            <v>3449</v>
          </cell>
          <cell r="JK290">
            <v>4600</v>
          </cell>
          <cell r="JL290">
            <v>2012</v>
          </cell>
          <cell r="JM290">
            <v>3538</v>
          </cell>
          <cell r="JN290">
            <v>3781</v>
          </cell>
          <cell r="JO290">
            <v>4052</v>
          </cell>
          <cell r="JP290">
            <v>1219</v>
          </cell>
          <cell r="JQ290">
            <v>4421</v>
          </cell>
          <cell r="JR290">
            <v>4143</v>
          </cell>
          <cell r="JS290">
            <v>5853</v>
          </cell>
          <cell r="JT290">
            <v>1997</v>
          </cell>
          <cell r="JU290">
            <v>5389</v>
          </cell>
          <cell r="JV290">
            <v>2157</v>
          </cell>
          <cell r="JW290">
            <v>2022</v>
          </cell>
          <cell r="JX290">
            <v>8071</v>
          </cell>
          <cell r="JY290">
            <v>4361</v>
          </cell>
          <cell r="JZ290">
            <v>2898</v>
          </cell>
          <cell r="KA290">
            <v>1337</v>
          </cell>
          <cell r="KB290">
            <v>7935</v>
          </cell>
          <cell r="KC290">
            <v>4720</v>
          </cell>
          <cell r="KD290">
            <v>2768</v>
          </cell>
          <cell r="KE290">
            <v>6258</v>
          </cell>
          <cell r="KF290">
            <v>5125</v>
          </cell>
          <cell r="KG290">
            <v>4709</v>
          </cell>
          <cell r="KH290">
            <v>10929</v>
          </cell>
          <cell r="KI290">
            <v>5384</v>
          </cell>
          <cell r="KJ290">
            <v>5421</v>
          </cell>
          <cell r="KK290">
            <v>6402</v>
          </cell>
          <cell r="KL290">
            <v>6609</v>
          </cell>
          <cell r="KM290">
            <v>6324</v>
          </cell>
          <cell r="KN290">
            <v>5260</v>
          </cell>
          <cell r="KO290">
            <v>1271</v>
          </cell>
          <cell r="KP290">
            <v>6363</v>
          </cell>
          <cell r="KQ290">
            <v>4098</v>
          </cell>
          <cell r="KR290">
            <v>8603</v>
          </cell>
          <cell r="KS290">
            <v>5619</v>
          </cell>
          <cell r="KT290">
            <v>6357</v>
          </cell>
          <cell r="KU290">
            <v>6007</v>
          </cell>
          <cell r="KV290">
            <v>1975</v>
          </cell>
          <cell r="KW290">
            <v>7929</v>
          </cell>
          <cell r="KX290">
            <v>8488</v>
          </cell>
          <cell r="KY290">
            <v>10956</v>
          </cell>
          <cell r="KZ290">
            <v>4602</v>
          </cell>
          <cell r="LA290">
            <v>7680</v>
          </cell>
          <cell r="LB290">
            <v>5385</v>
          </cell>
          <cell r="LC290">
            <v>5634</v>
          </cell>
          <cell r="LD290">
            <v>8251</v>
          </cell>
          <cell r="LE290">
            <v>1953</v>
          </cell>
          <cell r="LF290">
            <v>5831</v>
          </cell>
          <cell r="LG290">
            <v>4811</v>
          </cell>
          <cell r="LH290">
            <v>5423</v>
          </cell>
          <cell r="LI290">
            <v>5811</v>
          </cell>
          <cell r="LJ290">
            <v>7702</v>
          </cell>
          <cell r="LK290">
            <v>5362</v>
          </cell>
          <cell r="LL290">
            <v>12484</v>
          </cell>
          <cell r="LM290">
            <v>5927</v>
          </cell>
          <cell r="LN290">
            <v>5090</v>
          </cell>
          <cell r="LO290">
            <v>8580</v>
          </cell>
          <cell r="LP290">
            <v>9730</v>
          </cell>
          <cell r="LQ290">
            <v>7467</v>
          </cell>
          <cell r="LR290">
            <v>9416</v>
          </cell>
          <cell r="LS290">
            <v>6290</v>
          </cell>
          <cell r="LT290">
            <v>3835</v>
          </cell>
          <cell r="LU290">
            <v>5854</v>
          </cell>
          <cell r="LV290">
            <v>11536</v>
          </cell>
          <cell r="LW290">
            <v>6440</v>
          </cell>
          <cell r="LX290">
            <v>4420</v>
          </cell>
          <cell r="LY290">
            <v>7612</v>
          </cell>
          <cell r="LZ290">
            <v>3800</v>
          </cell>
          <cell r="MA290">
            <v>3564</v>
          </cell>
          <cell r="MB290">
            <v>10514</v>
          </cell>
          <cell r="MC290">
            <v>10502</v>
          </cell>
          <cell r="MD290">
            <v>4435</v>
          </cell>
          <cell r="ME290">
            <v>5888</v>
          </cell>
          <cell r="MF290">
            <v>8312</v>
          </cell>
          <cell r="MG290">
            <v>7981</v>
          </cell>
          <cell r="MH290">
            <v>4632</v>
          </cell>
          <cell r="MI290">
            <v>11781</v>
          </cell>
          <cell r="MJ290">
            <v>8691</v>
          </cell>
          <cell r="MK290">
            <v>11483</v>
          </cell>
          <cell r="ML290">
            <v>8425</v>
          </cell>
          <cell r="MM290">
            <v>9161</v>
          </cell>
          <cell r="MN290">
            <v>11646</v>
          </cell>
          <cell r="MO290">
            <v>9238</v>
          </cell>
          <cell r="MP290">
            <v>9840</v>
          </cell>
          <cell r="MQ290">
            <v>17906</v>
          </cell>
          <cell r="MR290">
            <v>5681</v>
          </cell>
          <cell r="MS290">
            <v>15074</v>
          </cell>
          <cell r="MT290">
            <v>12057</v>
          </cell>
          <cell r="MU290">
            <v>16733</v>
          </cell>
          <cell r="MV290">
            <v>10952</v>
          </cell>
          <cell r="MW290">
            <v>13728</v>
          </cell>
          <cell r="MX290">
            <v>5245</v>
          </cell>
          <cell r="MY290">
            <v>12635</v>
          </cell>
          <cell r="MZ290">
            <v>12403</v>
          </cell>
          <cell r="NA290">
            <v>15282</v>
          </cell>
          <cell r="NB290">
            <v>11690</v>
          </cell>
          <cell r="NC290">
            <v>10203</v>
          </cell>
          <cell r="ND290">
            <v>9594</v>
          </cell>
          <cell r="NE290">
            <v>8664</v>
          </cell>
          <cell r="NF290">
            <v>10315</v>
          </cell>
          <cell r="NG290">
            <v>13605</v>
          </cell>
          <cell r="NH290">
            <v>10418</v>
          </cell>
          <cell r="NI290">
            <v>11611</v>
          </cell>
          <cell r="NJ290">
            <v>8262</v>
          </cell>
          <cell r="NK290">
            <v>19048</v>
          </cell>
          <cell r="NL290">
            <v>17645</v>
          </cell>
          <cell r="NM290">
            <v>11240</v>
          </cell>
          <cell r="NN290">
            <v>16537</v>
          </cell>
          <cell r="NO290">
            <v>12521</v>
          </cell>
          <cell r="NP290">
            <v>12385</v>
          </cell>
          <cell r="NQ290">
            <v>14369</v>
          </cell>
          <cell r="NR290">
            <v>16301</v>
          </cell>
          <cell r="NS290">
            <v>17691</v>
          </cell>
          <cell r="NT290">
            <v>11696</v>
          </cell>
          <cell r="NU290">
            <v>25600</v>
          </cell>
          <cell r="NV290">
            <v>17431</v>
          </cell>
          <cell r="NW290">
            <v>23779</v>
          </cell>
          <cell r="NX290">
            <v>14489</v>
          </cell>
          <cell r="NY290">
            <v>27786</v>
          </cell>
          <cell r="NZ290">
            <v>26367</v>
          </cell>
          <cell r="OA290">
            <v>27354</v>
          </cell>
          <cell r="OB290">
            <v>21181</v>
          </cell>
          <cell r="OC290">
            <v>23963</v>
          </cell>
          <cell r="OD290">
            <v>18655</v>
          </cell>
          <cell r="OE290">
            <v>30005</v>
          </cell>
          <cell r="OF290">
            <v>21143</v>
          </cell>
          <cell r="OG290">
            <v>23879</v>
          </cell>
          <cell r="OH290">
            <v>18810</v>
          </cell>
          <cell r="OI290">
            <v>21755</v>
          </cell>
          <cell r="OJ290">
            <v>19965</v>
          </cell>
          <cell r="OK290">
            <v>37072</v>
          </cell>
          <cell r="OL290">
            <v>19265</v>
          </cell>
          <cell r="OM290">
            <v>16099</v>
          </cell>
          <cell r="ON290">
            <v>24481</v>
          </cell>
          <cell r="OO290">
            <v>17598</v>
          </cell>
          <cell r="OP290">
            <v>31591</v>
          </cell>
          <cell r="OQ290">
            <v>25971</v>
          </cell>
          <cell r="OR290">
            <v>20172</v>
          </cell>
          <cell r="OS290">
            <v>28726</v>
          </cell>
          <cell r="OT290">
            <v>16968</v>
          </cell>
          <cell r="OU290">
            <v>18830</v>
          </cell>
          <cell r="OV290">
            <v>28694</v>
          </cell>
          <cell r="OW290">
            <v>14953</v>
          </cell>
          <cell r="OX290">
            <v>29827</v>
          </cell>
          <cell r="OY290">
            <v>21861</v>
          </cell>
          <cell r="OZ290">
            <v>19114</v>
          </cell>
          <cell r="PA290">
            <v>30795</v>
          </cell>
          <cell r="PB290">
            <v>23087</v>
          </cell>
          <cell r="PC290">
            <v>19574</v>
          </cell>
          <cell r="PD290">
            <v>31174</v>
          </cell>
          <cell r="PE290">
            <v>15225</v>
          </cell>
        </row>
      </sheetData>
      <sheetData sheetId="16">
        <row r="243">
          <cell r="D243">
            <v>0</v>
          </cell>
        </row>
        <row r="290"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57</v>
          </cell>
          <cell r="JK290">
            <v>115</v>
          </cell>
          <cell r="JL290">
            <v>95</v>
          </cell>
          <cell r="JM290">
            <v>83</v>
          </cell>
          <cell r="JN290">
            <v>46</v>
          </cell>
          <cell r="JO290">
            <v>76</v>
          </cell>
          <cell r="JP290">
            <v>148</v>
          </cell>
          <cell r="JQ290">
            <v>117</v>
          </cell>
          <cell r="JR290">
            <v>80</v>
          </cell>
          <cell r="JS290">
            <v>90</v>
          </cell>
          <cell r="JT290">
            <v>73</v>
          </cell>
          <cell r="JU290">
            <v>58</v>
          </cell>
          <cell r="JV290">
            <v>117</v>
          </cell>
          <cell r="JW290">
            <v>95</v>
          </cell>
          <cell r="JX290">
            <v>43</v>
          </cell>
          <cell r="JY290">
            <v>76</v>
          </cell>
          <cell r="JZ290">
            <v>81</v>
          </cell>
          <cell r="KA290">
            <v>20</v>
          </cell>
          <cell r="KB290">
            <v>159</v>
          </cell>
          <cell r="KC290">
            <v>151</v>
          </cell>
          <cell r="KD290">
            <v>93</v>
          </cell>
          <cell r="KE290">
            <v>157</v>
          </cell>
          <cell r="KF290">
            <v>26</v>
          </cell>
          <cell r="KG290">
            <v>88</v>
          </cell>
          <cell r="KH290">
            <v>44</v>
          </cell>
          <cell r="KI290">
            <v>178</v>
          </cell>
          <cell r="KJ290">
            <v>82</v>
          </cell>
          <cell r="KK290">
            <v>62</v>
          </cell>
          <cell r="KL290">
            <v>161</v>
          </cell>
          <cell r="KM290">
            <v>82</v>
          </cell>
          <cell r="KN290">
            <v>45</v>
          </cell>
          <cell r="KO290">
            <v>247</v>
          </cell>
          <cell r="KP290">
            <v>176</v>
          </cell>
          <cell r="KQ290">
            <v>70</v>
          </cell>
          <cell r="KR290">
            <v>152</v>
          </cell>
          <cell r="KS290">
            <v>222</v>
          </cell>
          <cell r="KT290">
            <v>30</v>
          </cell>
          <cell r="KU290">
            <v>69</v>
          </cell>
          <cell r="KV290">
            <v>245</v>
          </cell>
          <cell r="KW290">
            <v>98</v>
          </cell>
          <cell r="KX290">
            <v>140</v>
          </cell>
          <cell r="KY290">
            <v>262</v>
          </cell>
          <cell r="KZ290">
            <v>236</v>
          </cell>
          <cell r="LA290">
            <v>93</v>
          </cell>
          <cell r="LB290">
            <v>151</v>
          </cell>
          <cell r="LC290">
            <v>139</v>
          </cell>
          <cell r="LD290">
            <v>148</v>
          </cell>
          <cell r="LE290">
            <v>81</v>
          </cell>
          <cell r="LF290">
            <v>96</v>
          </cell>
          <cell r="LG290">
            <v>95</v>
          </cell>
          <cell r="LH290">
            <v>83</v>
          </cell>
          <cell r="LI290">
            <v>86</v>
          </cell>
          <cell r="LJ290">
            <v>165</v>
          </cell>
          <cell r="LK290">
            <v>82</v>
          </cell>
          <cell r="LL290">
            <v>92</v>
          </cell>
          <cell r="LM290">
            <v>76</v>
          </cell>
          <cell r="LN290">
            <v>132</v>
          </cell>
          <cell r="LO290">
            <v>84</v>
          </cell>
          <cell r="LP290">
            <v>204</v>
          </cell>
          <cell r="LQ290">
            <v>84</v>
          </cell>
          <cell r="LR290">
            <v>251</v>
          </cell>
          <cell r="LS290">
            <v>70</v>
          </cell>
          <cell r="LT290">
            <v>119</v>
          </cell>
          <cell r="LU290">
            <v>162</v>
          </cell>
          <cell r="LV290">
            <v>83</v>
          </cell>
          <cell r="LW290">
            <v>201</v>
          </cell>
          <cell r="LX290">
            <v>52</v>
          </cell>
          <cell r="LY290">
            <v>101</v>
          </cell>
          <cell r="LZ290">
            <v>80</v>
          </cell>
          <cell r="MA290">
            <v>94</v>
          </cell>
          <cell r="MB290">
            <v>109</v>
          </cell>
          <cell r="MC290">
            <v>88</v>
          </cell>
          <cell r="MD290">
            <v>65</v>
          </cell>
          <cell r="ME290">
            <v>57</v>
          </cell>
          <cell r="MF290">
            <v>52</v>
          </cell>
          <cell r="MG290">
            <v>199</v>
          </cell>
          <cell r="MH290">
            <v>136</v>
          </cell>
          <cell r="MI290">
            <v>63</v>
          </cell>
          <cell r="MJ290">
            <v>52</v>
          </cell>
          <cell r="MK290">
            <v>67</v>
          </cell>
          <cell r="ML290">
            <v>142</v>
          </cell>
          <cell r="MM290">
            <v>58</v>
          </cell>
          <cell r="MN290">
            <v>79</v>
          </cell>
          <cell r="MO290">
            <v>74</v>
          </cell>
          <cell r="MP290">
            <v>86</v>
          </cell>
          <cell r="MQ290">
            <v>69</v>
          </cell>
          <cell r="MR290">
            <v>74</v>
          </cell>
          <cell r="MS290">
            <v>79</v>
          </cell>
          <cell r="MT290">
            <v>87</v>
          </cell>
          <cell r="MU290">
            <v>70</v>
          </cell>
          <cell r="MV290">
            <v>105</v>
          </cell>
          <cell r="MW290">
            <v>77</v>
          </cell>
          <cell r="MX290">
            <v>73</v>
          </cell>
          <cell r="MY290">
            <v>79</v>
          </cell>
          <cell r="MZ290">
            <v>70</v>
          </cell>
          <cell r="NA290">
            <v>75</v>
          </cell>
          <cell r="NB290">
            <v>84</v>
          </cell>
          <cell r="NC290">
            <v>83</v>
          </cell>
          <cell r="ND290">
            <v>100</v>
          </cell>
          <cell r="NE290">
            <v>89</v>
          </cell>
          <cell r="NF290">
            <v>133</v>
          </cell>
          <cell r="NG290">
            <v>93</v>
          </cell>
          <cell r="NH290">
            <v>89</v>
          </cell>
          <cell r="NI290">
            <v>62</v>
          </cell>
          <cell r="NJ290">
            <v>123</v>
          </cell>
          <cell r="NK290">
            <v>86</v>
          </cell>
          <cell r="NL290">
            <v>59</v>
          </cell>
          <cell r="NM290">
            <v>102</v>
          </cell>
          <cell r="NN290">
            <v>110</v>
          </cell>
          <cell r="NO290">
            <v>69</v>
          </cell>
          <cell r="NP290">
            <v>118</v>
          </cell>
          <cell r="NQ290">
            <v>81</v>
          </cell>
          <cell r="NR290">
            <v>75</v>
          </cell>
          <cell r="NS290">
            <v>76</v>
          </cell>
          <cell r="NT290">
            <v>0</v>
          </cell>
          <cell r="NU290">
            <v>0</v>
          </cell>
          <cell r="NV290">
            <v>0</v>
          </cell>
          <cell r="NW290">
            <v>79</v>
          </cell>
          <cell r="NX290">
            <v>0</v>
          </cell>
          <cell r="NY290">
            <v>0</v>
          </cell>
          <cell r="NZ290">
            <v>0</v>
          </cell>
          <cell r="OA290">
            <v>0</v>
          </cell>
          <cell r="OB290">
            <v>0</v>
          </cell>
          <cell r="OC290">
            <v>0</v>
          </cell>
          <cell r="OD290">
            <v>0</v>
          </cell>
          <cell r="OE290">
            <v>90</v>
          </cell>
          <cell r="OF290">
            <v>0</v>
          </cell>
          <cell r="OG290">
            <v>0</v>
          </cell>
          <cell r="OH290">
            <v>0</v>
          </cell>
          <cell r="OI290">
            <v>80</v>
          </cell>
          <cell r="OJ290">
            <v>0</v>
          </cell>
          <cell r="OK290">
            <v>0</v>
          </cell>
          <cell r="OL290">
            <v>0</v>
          </cell>
          <cell r="OM290">
            <v>0</v>
          </cell>
          <cell r="ON290">
            <v>0</v>
          </cell>
          <cell r="OO290">
            <v>0</v>
          </cell>
          <cell r="OP290">
            <v>0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OW290">
            <v>0</v>
          </cell>
          <cell r="OX290">
            <v>0</v>
          </cell>
          <cell r="OY290">
            <v>202</v>
          </cell>
          <cell r="OZ290">
            <v>0</v>
          </cell>
          <cell r="PA290">
            <v>0</v>
          </cell>
          <cell r="PB290">
            <v>0</v>
          </cell>
          <cell r="PC290">
            <v>0</v>
          </cell>
          <cell r="PD290">
            <v>122</v>
          </cell>
          <cell r="PE290">
            <v>0</v>
          </cell>
          <cell r="PF290">
            <v>0</v>
          </cell>
        </row>
      </sheetData>
      <sheetData sheetId="17">
        <row r="243">
          <cell r="D243">
            <v>0</v>
          </cell>
        </row>
        <row r="290"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5</v>
          </cell>
          <cell r="JL290">
            <v>4</v>
          </cell>
          <cell r="JM290">
            <v>44</v>
          </cell>
          <cell r="JN290">
            <v>4</v>
          </cell>
          <cell r="JO290">
            <v>5</v>
          </cell>
          <cell r="JP290">
            <v>8</v>
          </cell>
          <cell r="JQ290">
            <v>3</v>
          </cell>
          <cell r="JR290">
            <v>4</v>
          </cell>
          <cell r="JS290">
            <v>8</v>
          </cell>
          <cell r="JT290">
            <v>9</v>
          </cell>
          <cell r="JU290">
            <v>7</v>
          </cell>
          <cell r="JV290">
            <v>7</v>
          </cell>
          <cell r="JW290">
            <v>5</v>
          </cell>
          <cell r="JX290">
            <v>4</v>
          </cell>
          <cell r="JY290">
            <v>4</v>
          </cell>
          <cell r="JZ290">
            <v>5</v>
          </cell>
          <cell r="KA290">
            <v>5</v>
          </cell>
          <cell r="KB290">
            <v>6</v>
          </cell>
          <cell r="KC290">
            <v>4</v>
          </cell>
          <cell r="KD290">
            <v>3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0</v>
          </cell>
          <cell r="LR290">
            <v>0</v>
          </cell>
          <cell r="LS290">
            <v>0</v>
          </cell>
          <cell r="LT290">
            <v>0</v>
          </cell>
          <cell r="LU290">
            <v>0</v>
          </cell>
          <cell r="LV290">
            <v>0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0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</v>
          </cell>
          <cell r="MQ290">
            <v>0</v>
          </cell>
          <cell r="MR290">
            <v>0</v>
          </cell>
          <cell r="MS290">
            <v>0</v>
          </cell>
          <cell r="MT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0</v>
          </cell>
          <cell r="NM290">
            <v>19</v>
          </cell>
          <cell r="NN290">
            <v>22</v>
          </cell>
          <cell r="NO290">
            <v>0</v>
          </cell>
          <cell r="NP290">
            <v>3</v>
          </cell>
          <cell r="NQ290">
            <v>0</v>
          </cell>
          <cell r="NR290">
            <v>0</v>
          </cell>
          <cell r="NS290">
            <v>0</v>
          </cell>
          <cell r="NT290">
            <v>0</v>
          </cell>
          <cell r="NU290">
            <v>0</v>
          </cell>
          <cell r="NV290">
            <v>0</v>
          </cell>
          <cell r="NW290">
            <v>0</v>
          </cell>
          <cell r="NX290">
            <v>0</v>
          </cell>
          <cell r="NY290">
            <v>0</v>
          </cell>
          <cell r="NZ290">
            <v>0</v>
          </cell>
          <cell r="OA290">
            <v>0</v>
          </cell>
          <cell r="OB290">
            <v>0</v>
          </cell>
          <cell r="OC290">
            <v>0</v>
          </cell>
          <cell r="OD290">
            <v>0</v>
          </cell>
          <cell r="OE290">
            <v>0</v>
          </cell>
          <cell r="OF290">
            <v>0</v>
          </cell>
          <cell r="OG290">
            <v>0</v>
          </cell>
          <cell r="OH290">
            <v>0</v>
          </cell>
          <cell r="OI290">
            <v>0</v>
          </cell>
          <cell r="OJ290">
            <v>0</v>
          </cell>
          <cell r="OK290">
            <v>0</v>
          </cell>
          <cell r="OL290">
            <v>0</v>
          </cell>
          <cell r="OM290">
            <v>0</v>
          </cell>
          <cell r="ON290">
            <v>0</v>
          </cell>
          <cell r="OO290">
            <v>0</v>
          </cell>
          <cell r="OP290">
            <v>0</v>
          </cell>
          <cell r="OQ290">
            <v>0</v>
          </cell>
          <cell r="OR290">
            <v>0</v>
          </cell>
          <cell r="OS290">
            <v>0</v>
          </cell>
          <cell r="OT290">
            <v>0</v>
          </cell>
          <cell r="OU290">
            <v>0</v>
          </cell>
          <cell r="OV290">
            <v>0</v>
          </cell>
          <cell r="OW290">
            <v>0</v>
          </cell>
          <cell r="OX290">
            <v>0</v>
          </cell>
          <cell r="OY290">
            <v>0</v>
          </cell>
          <cell r="OZ290">
            <v>0</v>
          </cell>
          <cell r="PA290">
            <v>0</v>
          </cell>
          <cell r="PB290">
            <v>0</v>
          </cell>
          <cell r="PC290">
            <v>0</v>
          </cell>
          <cell r="PD290">
            <v>0</v>
          </cell>
          <cell r="PE290">
            <v>0</v>
          </cell>
          <cell r="PF290">
            <v>0</v>
          </cell>
          <cell r="PG290">
            <v>0</v>
          </cell>
        </row>
      </sheetData>
      <sheetData sheetId="18">
        <row r="243">
          <cell r="D243">
            <v>0</v>
          </cell>
        </row>
        <row r="290">
          <cell r="JE290">
            <v>655</v>
          </cell>
          <cell r="JF290">
            <v>711</v>
          </cell>
          <cell r="JG290">
            <v>930</v>
          </cell>
          <cell r="JH290">
            <v>889</v>
          </cell>
          <cell r="JI290">
            <v>850</v>
          </cell>
          <cell r="JJ290">
            <v>824</v>
          </cell>
          <cell r="JK290">
            <v>645</v>
          </cell>
          <cell r="JL290">
            <v>940</v>
          </cell>
          <cell r="JM290">
            <v>1292</v>
          </cell>
          <cell r="JN290">
            <v>1259</v>
          </cell>
          <cell r="JO290">
            <v>889</v>
          </cell>
          <cell r="JP290">
            <v>902</v>
          </cell>
          <cell r="JQ290">
            <v>927</v>
          </cell>
          <cell r="JR290">
            <v>598</v>
          </cell>
          <cell r="JS290">
            <v>1082</v>
          </cell>
          <cell r="JT290">
            <v>735</v>
          </cell>
          <cell r="JU290">
            <v>834</v>
          </cell>
          <cell r="JV290">
            <v>595</v>
          </cell>
          <cell r="JW290">
            <v>496</v>
          </cell>
          <cell r="JX290">
            <v>861</v>
          </cell>
          <cell r="JY290">
            <v>683</v>
          </cell>
          <cell r="JZ290">
            <v>1764</v>
          </cell>
          <cell r="KA290">
            <v>1867</v>
          </cell>
          <cell r="KB290">
            <v>595</v>
          </cell>
          <cell r="KC290">
            <v>932</v>
          </cell>
          <cell r="KD290">
            <v>750</v>
          </cell>
          <cell r="KE290">
            <v>912</v>
          </cell>
          <cell r="KF290">
            <v>579</v>
          </cell>
          <cell r="KG290">
            <v>958</v>
          </cell>
          <cell r="KH290">
            <v>474</v>
          </cell>
          <cell r="KI290">
            <v>632</v>
          </cell>
          <cell r="KJ290">
            <v>999</v>
          </cell>
          <cell r="KK290">
            <v>1333</v>
          </cell>
          <cell r="KL290">
            <v>2206</v>
          </cell>
          <cell r="KM290">
            <v>2078</v>
          </cell>
          <cell r="KN290">
            <v>974</v>
          </cell>
          <cell r="KO290">
            <v>609</v>
          </cell>
          <cell r="KP290">
            <v>600</v>
          </cell>
          <cell r="KQ290">
            <v>780</v>
          </cell>
          <cell r="KR290">
            <v>609</v>
          </cell>
          <cell r="KS290">
            <v>1078</v>
          </cell>
          <cell r="KT290">
            <v>1179</v>
          </cell>
          <cell r="KU290">
            <v>1199</v>
          </cell>
          <cell r="KV290">
            <v>867</v>
          </cell>
          <cell r="KW290">
            <v>1522</v>
          </cell>
          <cell r="KX290">
            <v>1672</v>
          </cell>
          <cell r="KY290">
            <v>598</v>
          </cell>
          <cell r="KZ290">
            <v>839</v>
          </cell>
          <cell r="LA290">
            <v>479</v>
          </cell>
          <cell r="LB290">
            <v>851</v>
          </cell>
          <cell r="LC290">
            <v>721</v>
          </cell>
          <cell r="LD290">
            <v>881</v>
          </cell>
          <cell r="LE290">
            <v>670</v>
          </cell>
          <cell r="LF290">
            <v>712</v>
          </cell>
          <cell r="LG290">
            <v>989</v>
          </cell>
          <cell r="LH290">
            <v>1100</v>
          </cell>
          <cell r="LI290">
            <v>607</v>
          </cell>
          <cell r="LJ290">
            <v>880</v>
          </cell>
          <cell r="LK290">
            <v>1049</v>
          </cell>
          <cell r="LL290">
            <v>617</v>
          </cell>
          <cell r="LM290">
            <v>485</v>
          </cell>
          <cell r="LN290">
            <v>538</v>
          </cell>
          <cell r="LO290">
            <v>720</v>
          </cell>
          <cell r="LP290">
            <v>483</v>
          </cell>
          <cell r="LQ290">
            <v>1211</v>
          </cell>
          <cell r="LR290">
            <v>1057</v>
          </cell>
          <cell r="LS290">
            <v>946</v>
          </cell>
          <cell r="LT290">
            <v>985</v>
          </cell>
          <cell r="LU290">
            <v>1211</v>
          </cell>
          <cell r="LV290">
            <v>1301</v>
          </cell>
          <cell r="LW290">
            <v>678</v>
          </cell>
          <cell r="LX290">
            <v>468</v>
          </cell>
          <cell r="LY290">
            <v>771</v>
          </cell>
          <cell r="LZ290">
            <v>576</v>
          </cell>
          <cell r="MA290">
            <v>926</v>
          </cell>
          <cell r="MB290">
            <v>889</v>
          </cell>
          <cell r="MC290">
            <v>978</v>
          </cell>
          <cell r="MD290">
            <v>469</v>
          </cell>
          <cell r="ME290">
            <v>529</v>
          </cell>
          <cell r="MF290">
            <v>707</v>
          </cell>
          <cell r="MG290">
            <v>454</v>
          </cell>
          <cell r="MH290">
            <v>1285</v>
          </cell>
          <cell r="MI290">
            <v>658</v>
          </cell>
          <cell r="MJ290">
            <v>529</v>
          </cell>
          <cell r="MK290">
            <v>507</v>
          </cell>
          <cell r="ML290">
            <v>274</v>
          </cell>
          <cell r="MM290">
            <v>782</v>
          </cell>
          <cell r="MN290">
            <v>637</v>
          </cell>
          <cell r="MO290">
            <v>529</v>
          </cell>
          <cell r="MP290">
            <v>248</v>
          </cell>
          <cell r="MQ290">
            <v>491</v>
          </cell>
          <cell r="MR290">
            <v>707</v>
          </cell>
          <cell r="MS290">
            <v>572</v>
          </cell>
          <cell r="MT290">
            <v>1422</v>
          </cell>
          <cell r="MU290">
            <v>772</v>
          </cell>
          <cell r="MV290">
            <v>428</v>
          </cell>
          <cell r="MW290">
            <v>540</v>
          </cell>
          <cell r="MX290">
            <v>389</v>
          </cell>
          <cell r="MY290">
            <v>577</v>
          </cell>
          <cell r="MZ290">
            <v>358</v>
          </cell>
          <cell r="NA290">
            <v>511</v>
          </cell>
          <cell r="NB290">
            <v>568</v>
          </cell>
          <cell r="NC290">
            <v>1028</v>
          </cell>
          <cell r="ND290">
            <v>692</v>
          </cell>
          <cell r="NE290">
            <v>652</v>
          </cell>
          <cell r="NF290">
            <v>702</v>
          </cell>
          <cell r="NG290">
            <v>538</v>
          </cell>
          <cell r="NH290">
            <v>389</v>
          </cell>
          <cell r="NI290">
            <v>406</v>
          </cell>
          <cell r="NJ290">
            <v>243</v>
          </cell>
          <cell r="NK290">
            <v>181</v>
          </cell>
          <cell r="NL290">
            <v>584</v>
          </cell>
          <cell r="NM290">
            <v>561</v>
          </cell>
          <cell r="NN290">
            <v>350</v>
          </cell>
          <cell r="NO290">
            <v>727</v>
          </cell>
          <cell r="NP290">
            <v>698</v>
          </cell>
          <cell r="NQ290">
            <v>453</v>
          </cell>
          <cell r="NR290">
            <v>528</v>
          </cell>
          <cell r="NS290">
            <v>554</v>
          </cell>
          <cell r="NT290">
            <v>508</v>
          </cell>
          <cell r="NU290">
            <v>586</v>
          </cell>
          <cell r="NV290">
            <v>242</v>
          </cell>
          <cell r="NW290">
            <v>662</v>
          </cell>
          <cell r="NX290">
            <v>680</v>
          </cell>
          <cell r="NY290">
            <v>246</v>
          </cell>
          <cell r="NZ290">
            <v>100</v>
          </cell>
          <cell r="OA290">
            <v>228</v>
          </cell>
          <cell r="OB290">
            <v>436</v>
          </cell>
          <cell r="OC290">
            <v>309</v>
          </cell>
          <cell r="OD290">
            <v>177</v>
          </cell>
          <cell r="OE290">
            <v>280</v>
          </cell>
          <cell r="OF290">
            <v>163</v>
          </cell>
          <cell r="OG290">
            <v>474</v>
          </cell>
          <cell r="OH290">
            <v>273</v>
          </cell>
          <cell r="OI290">
            <v>133</v>
          </cell>
          <cell r="OJ290">
            <v>480</v>
          </cell>
          <cell r="OK290">
            <v>370</v>
          </cell>
          <cell r="OL290">
            <v>380</v>
          </cell>
          <cell r="OM290">
            <v>81</v>
          </cell>
          <cell r="ON290">
            <v>141</v>
          </cell>
          <cell r="OO290">
            <v>292</v>
          </cell>
          <cell r="OP290">
            <v>787</v>
          </cell>
          <cell r="OQ290">
            <v>522</v>
          </cell>
          <cell r="OR290">
            <v>780</v>
          </cell>
          <cell r="OS290">
            <v>585</v>
          </cell>
          <cell r="OT290">
            <v>600</v>
          </cell>
          <cell r="OU290">
            <v>366</v>
          </cell>
          <cell r="OV290">
            <v>263</v>
          </cell>
        </row>
      </sheetData>
      <sheetData sheetId="19">
        <row r="266">
          <cell r="D266">
            <v>0</v>
          </cell>
        </row>
        <row r="290">
          <cell r="JE290">
            <v>50</v>
          </cell>
          <cell r="JF290">
            <v>263</v>
          </cell>
          <cell r="JG290">
            <v>164</v>
          </cell>
          <cell r="JH290">
            <v>41</v>
          </cell>
          <cell r="JI290">
            <v>2</v>
          </cell>
          <cell r="JJ290">
            <v>0</v>
          </cell>
          <cell r="JK290">
            <v>2</v>
          </cell>
          <cell r="JL290">
            <v>20</v>
          </cell>
          <cell r="JM290">
            <v>0</v>
          </cell>
          <cell r="JN290">
            <v>1</v>
          </cell>
          <cell r="JO290">
            <v>1</v>
          </cell>
          <cell r="JP290">
            <v>0</v>
          </cell>
          <cell r="JQ290">
            <v>1</v>
          </cell>
          <cell r="JR290">
            <v>1</v>
          </cell>
          <cell r="JS290">
            <v>80</v>
          </cell>
          <cell r="JT290">
            <v>910</v>
          </cell>
          <cell r="JU290">
            <v>2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80</v>
          </cell>
          <cell r="KB290">
            <v>18</v>
          </cell>
          <cell r="KC290">
            <v>0</v>
          </cell>
          <cell r="KD290">
            <v>90</v>
          </cell>
          <cell r="KE290">
            <v>0</v>
          </cell>
          <cell r="KF290">
            <v>2079</v>
          </cell>
          <cell r="KG290">
            <v>1</v>
          </cell>
          <cell r="KH290">
            <v>0</v>
          </cell>
          <cell r="KI290">
            <v>90</v>
          </cell>
          <cell r="KJ290">
            <v>0</v>
          </cell>
          <cell r="KK290">
            <v>1</v>
          </cell>
          <cell r="KL290">
            <v>80</v>
          </cell>
          <cell r="KM290">
            <v>80</v>
          </cell>
          <cell r="KN290">
            <v>0</v>
          </cell>
          <cell r="KO290">
            <v>0</v>
          </cell>
          <cell r="KP290">
            <v>90</v>
          </cell>
          <cell r="KQ290">
            <v>80</v>
          </cell>
          <cell r="KR290">
            <v>2</v>
          </cell>
          <cell r="KS290">
            <v>160</v>
          </cell>
          <cell r="KT290">
            <v>0</v>
          </cell>
          <cell r="KU290">
            <v>0</v>
          </cell>
          <cell r="KV290">
            <v>90</v>
          </cell>
          <cell r="KW290">
            <v>78</v>
          </cell>
          <cell r="KX290">
            <v>81</v>
          </cell>
          <cell r="KY290">
            <v>0</v>
          </cell>
          <cell r="KZ290">
            <v>18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11</v>
          </cell>
          <cell r="LH290">
            <v>0</v>
          </cell>
          <cell r="LI290">
            <v>81</v>
          </cell>
          <cell r="LJ290">
            <v>81</v>
          </cell>
          <cell r="LK290">
            <v>0</v>
          </cell>
          <cell r="LL290">
            <v>0</v>
          </cell>
          <cell r="LM290">
            <v>0</v>
          </cell>
          <cell r="LN290">
            <v>2</v>
          </cell>
          <cell r="LO290">
            <v>183</v>
          </cell>
          <cell r="LP290">
            <v>653</v>
          </cell>
          <cell r="LQ290">
            <v>505</v>
          </cell>
          <cell r="LR290">
            <v>0</v>
          </cell>
          <cell r="LS290">
            <v>0</v>
          </cell>
          <cell r="LT290">
            <v>176</v>
          </cell>
          <cell r="LU290">
            <v>37</v>
          </cell>
          <cell r="LV290">
            <v>0</v>
          </cell>
          <cell r="LW290">
            <v>163</v>
          </cell>
          <cell r="LX290">
            <v>25</v>
          </cell>
          <cell r="LY290">
            <v>0</v>
          </cell>
          <cell r="LZ290">
            <v>13</v>
          </cell>
          <cell r="MA290">
            <v>0</v>
          </cell>
          <cell r="MB290">
            <v>0</v>
          </cell>
          <cell r="MC290">
            <v>22</v>
          </cell>
          <cell r="MD290">
            <v>41</v>
          </cell>
          <cell r="ME290">
            <v>36</v>
          </cell>
          <cell r="MF290">
            <v>100</v>
          </cell>
          <cell r="MG290">
            <v>41</v>
          </cell>
          <cell r="MH290">
            <v>62</v>
          </cell>
          <cell r="MI290">
            <v>81</v>
          </cell>
          <cell r="MJ290">
            <v>41</v>
          </cell>
          <cell r="MK290">
            <v>59</v>
          </cell>
          <cell r="ML290">
            <v>492</v>
          </cell>
          <cell r="MM290">
            <v>559</v>
          </cell>
          <cell r="MN290">
            <v>555</v>
          </cell>
          <cell r="MO290">
            <v>41</v>
          </cell>
          <cell r="MP290">
            <v>64</v>
          </cell>
          <cell r="MQ290">
            <v>285</v>
          </cell>
          <cell r="MR290">
            <v>318</v>
          </cell>
          <cell r="MS290">
            <v>236</v>
          </cell>
          <cell r="MT290">
            <v>236</v>
          </cell>
          <cell r="MU290">
            <v>156</v>
          </cell>
          <cell r="MV290">
            <v>416</v>
          </cell>
          <cell r="MW290">
            <v>466</v>
          </cell>
          <cell r="MX290">
            <v>275</v>
          </cell>
          <cell r="MY290">
            <v>727</v>
          </cell>
          <cell r="MZ290">
            <v>179</v>
          </cell>
          <cell r="NA290">
            <v>144</v>
          </cell>
          <cell r="NB290">
            <v>43</v>
          </cell>
          <cell r="NC290">
            <v>21</v>
          </cell>
          <cell r="ND290">
            <v>18</v>
          </cell>
          <cell r="NE290">
            <v>58</v>
          </cell>
          <cell r="NF290">
            <v>36</v>
          </cell>
          <cell r="NG290">
            <v>65</v>
          </cell>
          <cell r="NH290">
            <v>82</v>
          </cell>
          <cell r="NI290">
            <v>140</v>
          </cell>
          <cell r="NJ290">
            <v>106</v>
          </cell>
          <cell r="NK290">
            <v>68</v>
          </cell>
          <cell r="NL290">
            <v>110</v>
          </cell>
          <cell r="NM290">
            <v>210</v>
          </cell>
          <cell r="NN290">
            <v>80</v>
          </cell>
          <cell r="NO290">
            <v>0</v>
          </cell>
          <cell r="NP290">
            <v>68</v>
          </cell>
          <cell r="NQ290">
            <v>178</v>
          </cell>
          <cell r="NR290">
            <v>21</v>
          </cell>
          <cell r="NS290">
            <v>123</v>
          </cell>
          <cell r="NT290">
            <v>270</v>
          </cell>
          <cell r="NU290">
            <v>318</v>
          </cell>
          <cell r="NV290">
            <v>97</v>
          </cell>
          <cell r="NW290">
            <v>265</v>
          </cell>
          <cell r="NX290">
            <v>310</v>
          </cell>
          <cell r="NY290">
            <v>238</v>
          </cell>
          <cell r="NZ290">
            <v>128</v>
          </cell>
          <cell r="OA290">
            <v>421</v>
          </cell>
          <cell r="OB290">
            <v>168</v>
          </cell>
          <cell r="OC290">
            <v>137</v>
          </cell>
          <cell r="OD290">
            <v>246</v>
          </cell>
          <cell r="OE290">
            <v>270</v>
          </cell>
          <cell r="OF290">
            <v>407</v>
          </cell>
          <cell r="OG290">
            <v>157</v>
          </cell>
          <cell r="OH290">
            <v>257</v>
          </cell>
          <cell r="OI290">
            <v>160</v>
          </cell>
          <cell r="OJ290">
            <v>241</v>
          </cell>
          <cell r="OK290">
            <v>271</v>
          </cell>
          <cell r="OL290">
            <v>242</v>
          </cell>
          <cell r="OM290">
            <v>130</v>
          </cell>
          <cell r="ON290">
            <v>145</v>
          </cell>
          <cell r="OO290">
            <v>142</v>
          </cell>
          <cell r="OP290">
            <v>210</v>
          </cell>
          <cell r="OQ290">
            <v>152</v>
          </cell>
          <cell r="OR290">
            <v>176</v>
          </cell>
          <cell r="OS290">
            <v>0</v>
          </cell>
          <cell r="OT290">
            <v>63</v>
          </cell>
          <cell r="OU290">
            <v>110</v>
          </cell>
          <cell r="OV290">
            <v>84</v>
          </cell>
          <cell r="OW290">
            <v>146</v>
          </cell>
          <cell r="OX290">
            <v>44</v>
          </cell>
          <cell r="OY290">
            <v>43</v>
          </cell>
          <cell r="OZ290">
            <v>44</v>
          </cell>
          <cell r="PA290">
            <v>22</v>
          </cell>
          <cell r="PB290">
            <v>0</v>
          </cell>
          <cell r="PC290">
            <v>66</v>
          </cell>
          <cell r="PD290">
            <v>66</v>
          </cell>
          <cell r="PE290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2">
          <cell r="B22">
            <v>327.5</v>
          </cell>
          <cell r="C22">
            <v>329.2</v>
          </cell>
          <cell r="D22">
            <v>324.10000000000002</v>
          </cell>
          <cell r="E22">
            <v>297.2</v>
          </cell>
          <cell r="F22">
            <v>319.7</v>
          </cell>
          <cell r="G22">
            <v>307.7</v>
          </cell>
          <cell r="H22">
            <v>324.89999999999998</v>
          </cell>
          <cell r="I22">
            <v>329</v>
          </cell>
          <cell r="J22">
            <v>318.5</v>
          </cell>
          <cell r="K22">
            <v>335.4</v>
          </cell>
          <cell r="L22">
            <v>324.5</v>
          </cell>
          <cell r="M22">
            <v>319.5</v>
          </cell>
          <cell r="N22">
            <v>323.89999999999998</v>
          </cell>
          <cell r="O22">
            <v>317.10000000000002</v>
          </cell>
          <cell r="P22">
            <v>330.9</v>
          </cell>
          <cell r="Q22">
            <v>306.5</v>
          </cell>
          <cell r="R22">
            <v>290.5</v>
          </cell>
          <cell r="S22">
            <v>277.43723999999997</v>
          </cell>
          <cell r="T22">
            <v>280.82959469913726</v>
          </cell>
          <cell r="U22">
            <v>308.09082683033716</v>
          </cell>
          <cell r="V22">
            <v>301.82214980619563</v>
          </cell>
          <cell r="W22">
            <v>264.95667180735416</v>
          </cell>
          <cell r="X22">
            <v>275.01600000000002</v>
          </cell>
          <cell r="Y22">
            <v>284.78199999999998</v>
          </cell>
          <cell r="Z22">
            <v>273.846</v>
          </cell>
          <cell r="AA22">
            <v>322.77100000000002</v>
          </cell>
          <cell r="AB22">
            <v>294.44200000000001</v>
          </cell>
          <cell r="AC22">
            <v>254.285</v>
          </cell>
          <cell r="AD22">
            <v>342.024</v>
          </cell>
          <cell r="AE22">
            <v>375.09500000000003</v>
          </cell>
          <cell r="AF22">
            <v>317.68900000000002</v>
          </cell>
          <cell r="AG22">
            <v>322.94400000000002</v>
          </cell>
          <cell r="AH22">
            <v>309.66637508156771</v>
          </cell>
          <cell r="AI22">
            <v>322.35710770097535</v>
          </cell>
          <cell r="AJ22">
            <v>324.52078915911346</v>
          </cell>
          <cell r="AK22">
            <v>320.87336407114668</v>
          </cell>
          <cell r="AL22">
            <v>318.13740961474883</v>
          </cell>
          <cell r="AM22">
            <v>316.64090458739435</v>
          </cell>
          <cell r="AN22">
            <v>324.75479283165322</v>
          </cell>
          <cell r="AO22">
            <v>323.51383423438784</v>
          </cell>
          <cell r="AP22">
            <v>320.57146392716368</v>
          </cell>
          <cell r="AQ22">
            <v>318.87135487015598</v>
          </cell>
          <cell r="AR22">
            <v>316.89479823231051</v>
          </cell>
          <cell r="AS22">
            <v>324.98215363440897</v>
          </cell>
          <cell r="AT22">
            <v>323.0696410188342</v>
          </cell>
          <cell r="AU22">
            <v>321.0387481059509</v>
          </cell>
          <cell r="AV22">
            <v>319.0606720040434</v>
          </cell>
          <cell r="AW22">
            <v>317.15152892707459</v>
          </cell>
          <cell r="AX22">
            <v>315.12634170302357</v>
          </cell>
          <cell r="AY22">
            <v>313.3939952257943</v>
          </cell>
          <cell r="AZ22">
            <v>311.41885294859509</v>
          </cell>
          <cell r="BA22">
            <v>309.44575097572215</v>
          </cell>
          <cell r="BB22">
            <v>307.47739056553979</v>
          </cell>
          <cell r="BC22">
            <v>305.49743205875626</v>
          </cell>
          <cell r="BD22">
            <v>303.51208100012133</v>
          </cell>
          <cell r="BE22">
            <v>301.78597212917532</v>
          </cell>
          <cell r="BF22">
            <v>299.80915024841971</v>
          </cell>
        </row>
        <row r="23">
          <cell r="B23">
            <v>332.5</v>
          </cell>
          <cell r="C23">
            <v>325.89999999999998</v>
          </cell>
          <cell r="D23">
            <v>318.60000000000002</v>
          </cell>
          <cell r="E23">
            <v>280.3</v>
          </cell>
          <cell r="F23">
            <v>292.39999999999998</v>
          </cell>
          <cell r="G23">
            <v>297</v>
          </cell>
          <cell r="H23">
            <v>318.89999999999998</v>
          </cell>
          <cell r="I23">
            <v>307.2</v>
          </cell>
          <cell r="J23">
            <v>299.8</v>
          </cell>
          <cell r="K23">
            <v>310.60000000000002</v>
          </cell>
          <cell r="L23">
            <v>262.10000000000002</v>
          </cell>
          <cell r="M23">
            <v>289.60000000000002</v>
          </cell>
          <cell r="N23">
            <v>326</v>
          </cell>
          <cell r="O23">
            <v>320.3</v>
          </cell>
          <cell r="P23">
            <v>314.3</v>
          </cell>
          <cell r="Q23">
            <v>272</v>
          </cell>
          <cell r="R23">
            <v>255.3</v>
          </cell>
          <cell r="S23">
            <v>274.94317999999998</v>
          </cell>
          <cell r="T23">
            <v>291.47153773768559</v>
          </cell>
          <cell r="U23">
            <v>306.0964758938108</v>
          </cell>
          <cell r="V23">
            <v>265.52932821726466</v>
          </cell>
          <cell r="W23">
            <v>209.42256014029439</v>
          </cell>
          <cell r="X23">
            <v>303.99900000000002</v>
          </cell>
          <cell r="Y23">
            <v>316.29599999999999</v>
          </cell>
          <cell r="Z23">
            <v>322.07900000000001</v>
          </cell>
          <cell r="AA23">
            <v>350.94799999999998</v>
          </cell>
          <cell r="AB23">
            <v>340.60300000000001</v>
          </cell>
          <cell r="AC23">
            <v>279.30700000000002</v>
          </cell>
          <cell r="AD23">
            <v>377.78899999999999</v>
          </cell>
          <cell r="AE23">
            <v>361.471</v>
          </cell>
          <cell r="AF23">
            <v>320.37200000000001</v>
          </cell>
          <cell r="AG23">
            <v>319.43</v>
          </cell>
          <cell r="AH23">
            <v>292.77574735092804</v>
          </cell>
          <cell r="AI23">
            <v>327.03935979154079</v>
          </cell>
          <cell r="AJ23">
            <v>329.11513319935426</v>
          </cell>
          <cell r="AK23">
            <v>324.73124824584602</v>
          </cell>
          <cell r="AL23">
            <v>317.18494651045972</v>
          </cell>
          <cell r="AM23">
            <v>313.66759711964033</v>
          </cell>
          <cell r="AN23">
            <v>322.1580452755141</v>
          </cell>
          <cell r="AO23">
            <v>325.34508342616658</v>
          </cell>
          <cell r="AP23">
            <v>321.18037853445605</v>
          </cell>
          <cell r="AQ23">
            <v>318.73452457931722</v>
          </cell>
          <cell r="AR23">
            <v>315.98182272865984</v>
          </cell>
          <cell r="AS23">
            <v>324.43587636271184</v>
          </cell>
          <cell r="AT23">
            <v>322.97538020156844</v>
          </cell>
          <cell r="AU23">
            <v>321.34758455919217</v>
          </cell>
          <cell r="AV23">
            <v>318.83474493819574</v>
          </cell>
          <cell r="AW23">
            <v>316.85027122943728</v>
          </cell>
          <cell r="AX23">
            <v>314.85019903439883</v>
          </cell>
          <cell r="AY23">
            <v>313.22805933378237</v>
          </cell>
          <cell r="AZ23">
            <v>311.30894884111223</v>
          </cell>
          <cell r="BA23">
            <v>309.31038707257608</v>
          </cell>
          <cell r="BB23">
            <v>307.258827792202</v>
          </cell>
          <cell r="BC23">
            <v>305.30468486550183</v>
          </cell>
          <cell r="BD23">
            <v>303.33595121814284</v>
          </cell>
          <cell r="BE23">
            <v>301.62375411108303</v>
          </cell>
          <cell r="BF23">
            <v>299.64614323933756</v>
          </cell>
        </row>
        <row r="24">
          <cell r="B24">
            <v>344.7</v>
          </cell>
          <cell r="C24">
            <v>337.9</v>
          </cell>
          <cell r="D24">
            <v>302</v>
          </cell>
          <cell r="E24">
            <v>280.89999999999998</v>
          </cell>
          <cell r="F24">
            <v>297.3</v>
          </cell>
          <cell r="G24">
            <v>291.8</v>
          </cell>
          <cell r="H24">
            <v>336.5</v>
          </cell>
          <cell r="I24">
            <v>285.5</v>
          </cell>
          <cell r="J24">
            <v>295.39999999999998</v>
          </cell>
          <cell r="K24">
            <v>290.3</v>
          </cell>
          <cell r="L24">
            <v>295.39999999999998</v>
          </cell>
          <cell r="M24">
            <v>324.7</v>
          </cell>
          <cell r="N24">
            <v>341.1</v>
          </cell>
          <cell r="O24">
            <v>309.89999999999998</v>
          </cell>
          <cell r="P24">
            <v>314.3</v>
          </cell>
          <cell r="Q24">
            <v>279</v>
          </cell>
          <cell r="R24">
            <v>278.7</v>
          </cell>
          <cell r="S24">
            <v>285.65692999999999</v>
          </cell>
          <cell r="T24">
            <v>296.07232795986641</v>
          </cell>
          <cell r="U24">
            <v>260.74462618502758</v>
          </cell>
          <cell r="V24">
            <v>259.63259858372317</v>
          </cell>
          <cell r="W24">
            <v>245.92168415924152</v>
          </cell>
          <cell r="X24">
            <v>287.20299999999997</v>
          </cell>
          <cell r="Y24">
            <v>314.08</v>
          </cell>
          <cell r="Z24">
            <v>324.10300000000001</v>
          </cell>
          <cell r="AA24">
            <v>338.137</v>
          </cell>
          <cell r="AB24">
            <v>318.05</v>
          </cell>
          <cell r="AC24">
            <v>264.82799999999997</v>
          </cell>
          <cell r="AD24">
            <v>285.505</v>
          </cell>
          <cell r="AE24">
            <v>356.8</v>
          </cell>
          <cell r="AF24">
            <v>332.40199999999999</v>
          </cell>
          <cell r="AG24">
            <v>301.84300000000002</v>
          </cell>
          <cell r="AH24">
            <v>306.95058160572711</v>
          </cell>
          <cell r="AI24">
            <v>305.19565343801793</v>
          </cell>
          <cell r="AJ24">
            <v>319.78651363037216</v>
          </cell>
          <cell r="AK24">
            <v>318.29881562989755</v>
          </cell>
          <cell r="AL24">
            <v>310.36746823144506</v>
          </cell>
          <cell r="AM24">
            <v>308.28891865163138</v>
          </cell>
          <cell r="AN24">
            <v>317.10285299639298</v>
          </cell>
          <cell r="AO24">
            <v>316.41536318449653</v>
          </cell>
          <cell r="AP24">
            <v>314.53336297805657</v>
          </cell>
          <cell r="AQ24">
            <v>311.49429544964437</v>
          </cell>
          <cell r="AR24">
            <v>309.65038755605786</v>
          </cell>
          <cell r="AS24">
            <v>317.86708700811192</v>
          </cell>
          <cell r="AT24">
            <v>316.27450856288351</v>
          </cell>
          <cell r="AU24">
            <v>314.14072787046712</v>
          </cell>
          <cell r="AV24">
            <v>312.04466177228352</v>
          </cell>
          <cell r="AW24">
            <v>310.10314959096212</v>
          </cell>
          <cell r="AX24">
            <v>308.25161817000873</v>
          </cell>
          <cell r="AY24">
            <v>306.56918632971559</v>
          </cell>
          <cell r="AZ24">
            <v>304.65263039384797</v>
          </cell>
          <cell r="BA24">
            <v>302.65093365209128</v>
          </cell>
          <cell r="BB24">
            <v>300.73361915462647</v>
          </cell>
          <cell r="BC24">
            <v>298.81080302406099</v>
          </cell>
          <cell r="BD24">
            <v>296.88123169412114</v>
          </cell>
          <cell r="BE24">
            <v>295.18580413574142</v>
          </cell>
          <cell r="BF24">
            <v>293.24758635616439</v>
          </cell>
        </row>
        <row r="25">
          <cell r="B25">
            <v>297.10000000000002</v>
          </cell>
          <cell r="C25">
            <v>334.3</v>
          </cell>
          <cell r="D25">
            <v>323.5</v>
          </cell>
          <cell r="E25">
            <v>295.8</v>
          </cell>
          <cell r="F25">
            <v>293.60000000000002</v>
          </cell>
          <cell r="G25">
            <v>307.3</v>
          </cell>
          <cell r="H25">
            <v>294.10000000000002</v>
          </cell>
          <cell r="I25">
            <v>296.7</v>
          </cell>
          <cell r="J25">
            <v>324.8</v>
          </cell>
          <cell r="K25">
            <v>321</v>
          </cell>
          <cell r="L25">
            <v>299.5</v>
          </cell>
          <cell r="M25">
            <v>309.89999999999998</v>
          </cell>
          <cell r="N25">
            <v>319.39999999999998</v>
          </cell>
          <cell r="O25">
            <v>340.3</v>
          </cell>
          <cell r="P25">
            <v>304.7</v>
          </cell>
          <cell r="Q25">
            <v>283.60000000000002</v>
          </cell>
          <cell r="R25">
            <v>276.32895000000002</v>
          </cell>
          <cell r="S25">
            <v>264.279</v>
          </cell>
          <cell r="T25">
            <v>285.16822218827701</v>
          </cell>
          <cell r="U25">
            <v>317.5699100709046</v>
          </cell>
          <cell r="V25">
            <v>285.59099497480145</v>
          </cell>
          <cell r="W25">
            <v>239.52411747413265</v>
          </cell>
          <cell r="X25">
            <v>276.798</v>
          </cell>
          <cell r="Y25">
            <v>301.82600000000002</v>
          </cell>
          <cell r="Z25">
            <v>295.053</v>
          </cell>
          <cell r="AA25">
            <v>320.82600000000002</v>
          </cell>
          <cell r="AB25">
            <v>295.63299999999998</v>
          </cell>
          <cell r="AC25">
            <v>269.44299999999998</v>
          </cell>
          <cell r="AD25">
            <v>263.339</v>
          </cell>
          <cell r="AE25">
            <v>329.42700000000002</v>
          </cell>
          <cell r="AF25">
            <v>309.11200000000002</v>
          </cell>
          <cell r="AG25">
            <v>302.23200000000003</v>
          </cell>
          <cell r="AH25">
            <v>284.33631039507429</v>
          </cell>
          <cell r="AI25">
            <v>285.75686883504045</v>
          </cell>
          <cell r="AJ25">
            <v>295.72500861662428</v>
          </cell>
          <cell r="AK25">
            <v>299.18928434782759</v>
          </cell>
          <cell r="AL25">
            <v>292.12482178289002</v>
          </cell>
          <cell r="AM25">
            <v>289.64065530936591</v>
          </cell>
          <cell r="AN25">
            <v>296.34387529876182</v>
          </cell>
          <cell r="AO25">
            <v>295.64993245715908</v>
          </cell>
          <cell r="AP25">
            <v>294.36523289962554</v>
          </cell>
          <cell r="AQ25">
            <v>292.3597341980485</v>
          </cell>
          <cell r="AR25">
            <v>290.19633856817154</v>
          </cell>
          <cell r="AS25">
            <v>297.69049347290604</v>
          </cell>
          <cell r="AT25">
            <v>296.01400001135073</v>
          </cell>
          <cell r="AU25">
            <v>294.2183783488594</v>
          </cell>
          <cell r="AV25">
            <v>292.40476261757851</v>
          </cell>
          <cell r="AW25">
            <v>290.55893130451705</v>
          </cell>
          <cell r="AX25">
            <v>288.71883149318495</v>
          </cell>
          <cell r="AY25">
            <v>287.14968015664289</v>
          </cell>
          <cell r="AZ25">
            <v>285.35724127502084</v>
          </cell>
          <cell r="BA25">
            <v>283.53461272325029</v>
          </cell>
          <cell r="BB25">
            <v>281.72685820353593</v>
          </cell>
          <cell r="BC25">
            <v>279.90923295921914</v>
          </cell>
          <cell r="BD25">
            <v>278.09514428755097</v>
          </cell>
          <cell r="BE25">
            <v>276.51403436926546</v>
          </cell>
          <cell r="BF25">
            <v>274.70286428321549</v>
          </cell>
        </row>
        <row r="26">
          <cell r="B26">
            <v>275.8</v>
          </cell>
          <cell r="C26">
            <v>295.8</v>
          </cell>
          <cell r="D26">
            <v>302.3</v>
          </cell>
          <cell r="E26">
            <v>267</v>
          </cell>
          <cell r="F26">
            <v>288.10000000000002</v>
          </cell>
          <cell r="G26">
            <v>298.2</v>
          </cell>
          <cell r="H26">
            <v>312.10000000000002</v>
          </cell>
          <cell r="I26">
            <v>272.2</v>
          </cell>
          <cell r="J26">
            <v>306.5</v>
          </cell>
          <cell r="K26">
            <v>284.7</v>
          </cell>
          <cell r="L26">
            <v>297.2</v>
          </cell>
          <cell r="M26">
            <v>296.60000000000002</v>
          </cell>
          <cell r="N26">
            <v>287.60000000000002</v>
          </cell>
          <cell r="O26">
            <v>312.89999999999998</v>
          </cell>
          <cell r="P26">
            <v>301.2</v>
          </cell>
          <cell r="Q26">
            <v>274.60000000000002</v>
          </cell>
          <cell r="R26">
            <v>254.87920000000003</v>
          </cell>
          <cell r="S26">
            <v>260.81200000000001</v>
          </cell>
          <cell r="T26">
            <v>286.16003800909493</v>
          </cell>
          <cell r="U26">
            <v>241.21178133852055</v>
          </cell>
          <cell r="V26">
            <v>217.33803300697946</v>
          </cell>
          <cell r="W26">
            <v>211.35808570693965</v>
          </cell>
          <cell r="X26">
            <v>281.03800000000001</v>
          </cell>
          <cell r="Y26">
            <v>333.887</v>
          </cell>
          <cell r="Z26">
            <v>322.935</v>
          </cell>
          <cell r="AA26">
            <v>333.57400000000001</v>
          </cell>
          <cell r="AB26">
            <v>325.76400000000001</v>
          </cell>
          <cell r="AC26">
            <v>290.55500000000001</v>
          </cell>
          <cell r="AD26">
            <v>297.541</v>
          </cell>
          <cell r="AE26">
            <v>367.15699999999998</v>
          </cell>
          <cell r="AF26">
            <v>346.76799999999997</v>
          </cell>
          <cell r="AG26">
            <v>303.97723432886136</v>
          </cell>
          <cell r="AH26">
            <v>316.25094508613637</v>
          </cell>
          <cell r="AI26">
            <v>311.99296846721609</v>
          </cell>
          <cell r="AJ26">
            <v>325.53331201581739</v>
          </cell>
          <cell r="AK26">
            <v>323.27898018455375</v>
          </cell>
          <cell r="AL26">
            <v>318.83780720459504</v>
          </cell>
          <cell r="AM26">
            <v>312.41282634472441</v>
          </cell>
          <cell r="AN26">
            <v>324.21596297838931</v>
          </cell>
          <cell r="AO26">
            <v>322.39907209656525</v>
          </cell>
          <cell r="AP26">
            <v>320.88858375082049</v>
          </cell>
          <cell r="AQ26">
            <v>318.07706190400893</v>
          </cell>
          <cell r="AR26">
            <v>316.07189968434756</v>
          </cell>
          <cell r="AS26">
            <v>323.98140085663692</v>
          </cell>
          <cell r="AT26">
            <v>322.82773877322438</v>
          </cell>
          <cell r="AU26">
            <v>320.46395577231004</v>
          </cell>
          <cell r="AV26">
            <v>318.49024162017599</v>
          </cell>
          <cell r="AW26">
            <v>316.43856449004431</v>
          </cell>
          <cell r="AX26">
            <v>314.50423033474044</v>
          </cell>
          <cell r="AY26">
            <v>312.80707928178737</v>
          </cell>
          <cell r="AZ26">
            <v>310.89164725231592</v>
          </cell>
          <cell r="BA26">
            <v>308.83241942219581</v>
          </cell>
          <cell r="BB26">
            <v>306.87947552055283</v>
          </cell>
          <cell r="BC26">
            <v>304.90064964573469</v>
          </cell>
          <cell r="BD26">
            <v>302.9362015905719</v>
          </cell>
          <cell r="BE26">
            <v>301.21337527211233</v>
          </cell>
          <cell r="BF26">
            <v>299.2379686486924</v>
          </cell>
        </row>
        <row r="27">
          <cell r="B27">
            <v>321.10000000000002</v>
          </cell>
          <cell r="C27">
            <v>327.9</v>
          </cell>
          <cell r="D27">
            <v>307</v>
          </cell>
          <cell r="E27">
            <v>276.60000000000002</v>
          </cell>
          <cell r="F27">
            <v>317.3</v>
          </cell>
          <cell r="G27">
            <v>328.3</v>
          </cell>
          <cell r="H27">
            <v>324</v>
          </cell>
          <cell r="I27">
            <v>278.60000000000002</v>
          </cell>
          <cell r="J27">
            <v>288.5</v>
          </cell>
          <cell r="K27">
            <v>304.5</v>
          </cell>
          <cell r="L27">
            <v>335.6</v>
          </cell>
          <cell r="M27">
            <v>327.2</v>
          </cell>
          <cell r="N27">
            <v>342.5</v>
          </cell>
          <cell r="O27">
            <v>329.4</v>
          </cell>
          <cell r="P27">
            <v>308.5</v>
          </cell>
          <cell r="Q27">
            <v>294.89999999999998</v>
          </cell>
          <cell r="R27">
            <v>298.00405999999998</v>
          </cell>
          <cell r="S27">
            <v>295.69200000000001</v>
          </cell>
          <cell r="T27">
            <v>303.36832991360069</v>
          </cell>
          <cell r="U27">
            <v>263.89541942129165</v>
          </cell>
          <cell r="V27">
            <v>233.23468035370661</v>
          </cell>
          <cell r="W27">
            <v>230.84130097856465</v>
          </cell>
          <cell r="X27">
            <v>287.10199999999998</v>
          </cell>
          <cell r="Y27">
            <v>321.43</v>
          </cell>
          <cell r="Z27">
            <v>342.024</v>
          </cell>
          <cell r="AA27">
            <v>335.97199999999998</v>
          </cell>
          <cell r="AB27">
            <v>336.65</v>
          </cell>
          <cell r="AC27">
            <v>365.47500000000002</v>
          </cell>
          <cell r="AD27">
            <v>313.74099999999999</v>
          </cell>
          <cell r="AE27">
            <v>355.32900000000001</v>
          </cell>
          <cell r="AF27">
            <v>355.53100000000001</v>
          </cell>
          <cell r="AG27">
            <v>308.72260216332171</v>
          </cell>
          <cell r="AH27">
            <v>335.98988920403161</v>
          </cell>
          <cell r="AI27">
            <v>332.15603783733104</v>
          </cell>
          <cell r="AJ27">
            <v>331.01856134111637</v>
          </cell>
          <cell r="AK27">
            <v>328.56699332605331</v>
          </cell>
          <cell r="AL27">
            <v>322.9542423575989</v>
          </cell>
          <cell r="AM27">
            <v>323.01226499726425</v>
          </cell>
          <cell r="AN27">
            <v>335.76251642166579</v>
          </cell>
          <cell r="AO27">
            <v>331.00813187024494</v>
          </cell>
          <cell r="AP27">
            <v>328.57348568420326</v>
          </cell>
          <cell r="AQ27">
            <v>326.24368891177636</v>
          </cell>
          <cell r="AR27">
            <v>324.0754314564245</v>
          </cell>
          <cell r="AS27">
            <v>333.23955402942636</v>
          </cell>
          <cell r="AT27">
            <v>331.46763961446618</v>
          </cell>
          <cell r="AU27">
            <v>328.82169438673537</v>
          </cell>
          <cell r="AV27">
            <v>326.82026079745305</v>
          </cell>
          <cell r="AW27">
            <v>324.79837648112874</v>
          </cell>
          <cell r="AX27">
            <v>322.85890027584935</v>
          </cell>
          <cell r="AY27">
            <v>321.18689520722882</v>
          </cell>
          <cell r="AZ27">
            <v>319.10157294790946</v>
          </cell>
          <cell r="BA27">
            <v>316.99351836618808</v>
          </cell>
          <cell r="BB27">
            <v>315.00318169935071</v>
          </cell>
          <cell r="BC27">
            <v>312.98815212319965</v>
          </cell>
          <cell r="BD27">
            <v>310.97789941652633</v>
          </cell>
          <cell r="BE27">
            <v>309.20411406762048</v>
          </cell>
          <cell r="BF27">
            <v>307.16201079586563</v>
          </cell>
        </row>
        <row r="28">
          <cell r="B28">
            <v>288</v>
          </cell>
          <cell r="C28">
            <v>292.8</v>
          </cell>
          <cell r="D28">
            <v>310.39999999999998</v>
          </cell>
          <cell r="E28">
            <v>292.89999999999998</v>
          </cell>
          <cell r="F28">
            <v>309.3</v>
          </cell>
          <cell r="G28">
            <v>322.39999999999998</v>
          </cell>
          <cell r="H28">
            <v>266.5</v>
          </cell>
          <cell r="I28">
            <v>256.7</v>
          </cell>
          <cell r="J28">
            <v>298.2</v>
          </cell>
          <cell r="K28">
            <v>303.60000000000002</v>
          </cell>
          <cell r="L28">
            <v>293.3</v>
          </cell>
          <cell r="M28">
            <v>297.89999999999998</v>
          </cell>
          <cell r="N28">
            <v>296.89999999999998</v>
          </cell>
          <cell r="O28">
            <v>300.8</v>
          </cell>
          <cell r="P28">
            <v>311.89999999999998</v>
          </cell>
          <cell r="Q28">
            <v>286.10000000000002</v>
          </cell>
          <cell r="R28">
            <v>264.95400000000001</v>
          </cell>
          <cell r="S28">
            <v>261.62400000000002</v>
          </cell>
          <cell r="T28">
            <v>251.68691848906428</v>
          </cell>
          <cell r="U28">
            <v>278.66690391201399</v>
          </cell>
          <cell r="V28">
            <v>256.8993435694415</v>
          </cell>
          <cell r="W28">
            <v>227.9503551172113</v>
          </cell>
          <cell r="X28">
            <v>275.43400000000003</v>
          </cell>
          <cell r="Y28">
            <v>289.60399999999998</v>
          </cell>
          <cell r="Z28">
            <v>305.01100000000002</v>
          </cell>
          <cell r="AA28">
            <v>306.53399999999999</v>
          </cell>
          <cell r="AB28">
            <v>226.905</v>
          </cell>
          <cell r="AC28">
            <v>367.64800000000002</v>
          </cell>
          <cell r="AD28">
            <v>293.70299999999997</v>
          </cell>
          <cell r="AE28">
            <v>311.10000000000002</v>
          </cell>
          <cell r="AF28">
            <v>311.81099999999998</v>
          </cell>
          <cell r="AG28">
            <v>306.27922425508262</v>
          </cell>
          <cell r="AH28">
            <v>293.15388347773433</v>
          </cell>
          <cell r="AI28">
            <v>310.88361880244656</v>
          </cell>
          <cell r="AJ28">
            <v>302.18824521421948</v>
          </cell>
          <cell r="AK28">
            <v>303.70689662468817</v>
          </cell>
          <cell r="AL28">
            <v>302.36346494651747</v>
          </cell>
          <cell r="AM28">
            <v>299.02423288252663</v>
          </cell>
          <cell r="AN28">
            <v>306.14127293297446</v>
          </cell>
          <cell r="AO28">
            <v>306.10792666904774</v>
          </cell>
          <cell r="AP28">
            <v>302.83389185364132</v>
          </cell>
          <cell r="AQ28">
            <v>301.67493998695039</v>
          </cell>
          <cell r="AR28">
            <v>299.61132168006299</v>
          </cell>
          <cell r="AS28">
            <v>307.13583654275732</v>
          </cell>
          <cell r="AT28">
            <v>305.37349200455543</v>
          </cell>
          <cell r="AU28">
            <v>303.65621101802293</v>
          </cell>
          <cell r="AV28">
            <v>301.59988930813915</v>
          </cell>
          <cell r="AW28">
            <v>299.84419870768164</v>
          </cell>
          <cell r="AX28">
            <v>297.91273389855758</v>
          </cell>
          <cell r="AY28">
            <v>296.27850829840105</v>
          </cell>
          <cell r="AZ28">
            <v>294.43401908869942</v>
          </cell>
          <cell r="BA28">
            <v>292.56707446407972</v>
          </cell>
          <cell r="BB28">
            <v>290.67679733514893</v>
          </cell>
          <cell r="BC28">
            <v>288.82324211777592</v>
          </cell>
          <cell r="BD28">
            <v>286.94329100610344</v>
          </cell>
          <cell r="BE28">
            <v>285.31201015677743</v>
          </cell>
          <cell r="BF28">
            <v>283.44506922191289</v>
          </cell>
        </row>
        <row r="29">
          <cell r="B29">
            <v>305.39999999999998</v>
          </cell>
          <cell r="C29">
            <v>335.9</v>
          </cell>
          <cell r="D29">
            <v>330.3</v>
          </cell>
          <cell r="E29">
            <v>296.10000000000002</v>
          </cell>
          <cell r="F29">
            <v>297.5</v>
          </cell>
          <cell r="G29">
            <v>324.39999999999998</v>
          </cell>
          <cell r="H29">
            <v>328.2</v>
          </cell>
          <cell r="I29">
            <v>295.39999999999998</v>
          </cell>
          <cell r="J29">
            <v>321.10000000000002</v>
          </cell>
          <cell r="K29">
            <v>320.39999999999998</v>
          </cell>
          <cell r="L29">
            <v>314.5</v>
          </cell>
          <cell r="M29">
            <v>309.89999999999998</v>
          </cell>
          <cell r="N29">
            <v>342.8</v>
          </cell>
          <cell r="O29">
            <v>328.4</v>
          </cell>
          <cell r="P29">
            <v>308.10000000000002</v>
          </cell>
          <cell r="Q29">
            <v>284.8</v>
          </cell>
          <cell r="R29">
            <v>269.39284000000004</v>
          </cell>
          <cell r="S29">
            <v>277.60599999999999</v>
          </cell>
          <cell r="T29">
            <v>298.56858621292344</v>
          </cell>
          <cell r="U29">
            <v>294.37639620431821</v>
          </cell>
          <cell r="V29">
            <v>259.25779153108925</v>
          </cell>
          <cell r="W29">
            <v>296.90499999999997</v>
          </cell>
          <cell r="X29">
            <v>291.74299999999999</v>
          </cell>
          <cell r="Y29">
            <v>321.31</v>
          </cell>
          <cell r="Z29">
            <v>328.25200000000001</v>
          </cell>
          <cell r="AA29">
            <v>334.67099999999999</v>
          </cell>
          <cell r="AB29">
            <v>278.733</v>
          </cell>
          <cell r="AC29">
            <v>339.22399999999999</v>
          </cell>
          <cell r="AD29">
            <v>319.041</v>
          </cell>
          <cell r="AE29">
            <v>334.45299999999997</v>
          </cell>
          <cell r="AF29">
            <v>324.94900000000001</v>
          </cell>
          <cell r="AG29">
            <v>325.98135669668335</v>
          </cell>
          <cell r="AH29">
            <v>312.95229069221853</v>
          </cell>
          <cell r="AI29">
            <v>320.44882945099152</v>
          </cell>
          <cell r="AJ29">
            <v>320.73348480240611</v>
          </cell>
          <cell r="AK29">
            <v>321.26530706925189</v>
          </cell>
          <cell r="AL29">
            <v>317.37548388289673</v>
          </cell>
          <cell r="AM29">
            <v>314.24448169613476</v>
          </cell>
          <cell r="AN29">
            <v>322.94074790076388</v>
          </cell>
          <cell r="AO29">
            <v>322.1654231435885</v>
          </cell>
          <cell r="AP29">
            <v>319.72973095869287</v>
          </cell>
          <cell r="AQ29">
            <v>317.68731272015316</v>
          </cell>
          <cell r="AR29">
            <v>315.33146438738333</v>
          </cell>
          <cell r="AS29">
            <v>323.47549036511157</v>
          </cell>
          <cell r="AT29">
            <v>321.79846232471664</v>
          </cell>
          <cell r="AU29">
            <v>319.89265798792911</v>
          </cell>
          <cell r="AV29">
            <v>317.79798363427091</v>
          </cell>
          <cell r="AW29">
            <v>315.79356236806552</v>
          </cell>
          <cell r="AX29">
            <v>313.79838239009439</v>
          </cell>
          <cell r="AY29">
            <v>312.1174847446153</v>
          </cell>
          <cell r="AZ29">
            <v>310.18525193255419</v>
          </cell>
          <cell r="BA29">
            <v>308.20016036188588</v>
          </cell>
          <cell r="BB29">
            <v>306.21007063364362</v>
          </cell>
          <cell r="BC29">
            <v>304.24070070120553</v>
          </cell>
          <cell r="BD29">
            <v>302.27449999119756</v>
          </cell>
          <cell r="BE29">
            <v>300.55968922716733</v>
          </cell>
          <cell r="BF29">
            <v>298.59121944384577</v>
          </cell>
        </row>
        <row r="30">
          <cell r="B30">
            <v>308.60000000000002</v>
          </cell>
          <cell r="C30">
            <v>328.1</v>
          </cell>
          <cell r="D30">
            <v>283.5</v>
          </cell>
          <cell r="E30">
            <v>286.8</v>
          </cell>
          <cell r="F30">
            <v>316.3</v>
          </cell>
          <cell r="G30">
            <v>322.60000000000002</v>
          </cell>
          <cell r="H30">
            <v>309.60000000000002</v>
          </cell>
          <cell r="I30">
            <v>267</v>
          </cell>
          <cell r="J30">
            <v>279.60000000000002</v>
          </cell>
          <cell r="K30">
            <v>320.3</v>
          </cell>
          <cell r="L30">
            <v>311.39999999999998</v>
          </cell>
          <cell r="M30">
            <v>334</v>
          </cell>
          <cell r="N30">
            <v>337</v>
          </cell>
          <cell r="O30">
            <v>321.39999999999998</v>
          </cell>
          <cell r="P30">
            <v>285.39999999999998</v>
          </cell>
          <cell r="Q30">
            <v>285.5</v>
          </cell>
          <cell r="R30">
            <v>281.19918000000001</v>
          </cell>
          <cell r="S30">
            <v>284.61900000000003</v>
          </cell>
          <cell r="T30">
            <v>274.65527855884886</v>
          </cell>
          <cell r="U30">
            <v>248.41061666931799</v>
          </cell>
          <cell r="V30">
            <v>226.58305084214231</v>
          </cell>
          <cell r="W30">
            <v>284.10199999999998</v>
          </cell>
          <cell r="X30">
            <v>290.23500000000001</v>
          </cell>
          <cell r="Y30">
            <v>297.58999999999997</v>
          </cell>
          <cell r="Z30">
            <v>310.86900000000003</v>
          </cell>
          <cell r="AA30">
            <v>340.14499999999998</v>
          </cell>
          <cell r="AB30">
            <v>324.334</v>
          </cell>
          <cell r="AC30">
            <v>306.29300000000001</v>
          </cell>
          <cell r="AD30">
            <v>366.18599999999998</v>
          </cell>
          <cell r="AE30">
            <v>280.90199999999999</v>
          </cell>
          <cell r="AF30">
            <v>320.161</v>
          </cell>
          <cell r="AG30">
            <v>304.37924562281052</v>
          </cell>
          <cell r="AH30">
            <v>314.52333492305661</v>
          </cell>
          <cell r="AI30">
            <v>310.76114932690007</v>
          </cell>
          <cell r="AJ30">
            <v>320.36424784711255</v>
          </cell>
          <cell r="AK30">
            <v>309.22949200276554</v>
          </cell>
          <cell r="AL30">
            <v>308.88987044236717</v>
          </cell>
          <cell r="AM30">
            <v>307.58512331071165</v>
          </cell>
          <cell r="AN30">
            <v>317.1750529489529</v>
          </cell>
          <cell r="AO30">
            <v>314.32385853064335</v>
          </cell>
          <cell r="AP30">
            <v>312.40792205351147</v>
          </cell>
          <cell r="AQ30">
            <v>309.35720041274368</v>
          </cell>
          <cell r="AR30">
            <v>308.04871572786419</v>
          </cell>
          <cell r="AS30">
            <v>316.30859253767642</v>
          </cell>
          <cell r="AT30">
            <v>314.52425595244068</v>
          </cell>
          <cell r="AU30">
            <v>312.28471010307487</v>
          </cell>
          <cell r="AV30">
            <v>310.33022772610383</v>
          </cell>
          <cell r="AW30">
            <v>308.384183891992</v>
          </cell>
          <cell r="AX30">
            <v>306.58334951702227</v>
          </cell>
          <cell r="AY30">
            <v>304.92028386853787</v>
          </cell>
          <cell r="AZ30">
            <v>302.96169575473743</v>
          </cell>
          <cell r="BA30">
            <v>300.99335645822237</v>
          </cell>
          <cell r="BB30">
            <v>299.08673377010348</v>
          </cell>
          <cell r="BC30">
            <v>297.17149069355395</v>
          </cell>
          <cell r="BD30">
            <v>295.26198442243509</v>
          </cell>
          <cell r="BE30">
            <v>293.57416147569677</v>
          </cell>
          <cell r="BF30">
            <v>291.64174799450046</v>
          </cell>
        </row>
        <row r="31">
          <cell r="B31">
            <v>279</v>
          </cell>
          <cell r="C31">
            <v>277.7</v>
          </cell>
          <cell r="D31">
            <v>297</v>
          </cell>
          <cell r="E31">
            <v>291.39999999999998</v>
          </cell>
          <cell r="F31">
            <v>306.5</v>
          </cell>
          <cell r="G31">
            <v>323.5</v>
          </cell>
          <cell r="H31">
            <v>289.5</v>
          </cell>
          <cell r="I31">
            <v>282.10000000000002</v>
          </cell>
          <cell r="J31">
            <v>315.39999999999998</v>
          </cell>
          <cell r="K31">
            <v>337.8</v>
          </cell>
          <cell r="L31">
            <v>296.39999999999998</v>
          </cell>
          <cell r="M31">
            <v>308.3</v>
          </cell>
          <cell r="N31">
            <v>299.39999999999998</v>
          </cell>
          <cell r="O31">
            <v>310</v>
          </cell>
          <cell r="P31">
            <v>295.39999999999998</v>
          </cell>
          <cell r="Q31">
            <v>281.10000000000002</v>
          </cell>
          <cell r="R31">
            <v>272.70191999999997</v>
          </cell>
          <cell r="S31">
            <v>263.29899999999998</v>
          </cell>
          <cell r="T31">
            <v>271.66079215971797</v>
          </cell>
          <cell r="U31">
            <v>289.91960184577476</v>
          </cell>
          <cell r="V31">
            <v>242.41265404036159</v>
          </cell>
          <cell r="W31">
            <v>251.53</v>
          </cell>
          <cell r="X31">
            <v>267.04500000000002</v>
          </cell>
          <cell r="Y31">
            <v>269.553</v>
          </cell>
          <cell r="Z31">
            <v>296.25200000000001</v>
          </cell>
          <cell r="AA31">
            <v>310.19299999999998</v>
          </cell>
          <cell r="AB31">
            <v>294.80200000000002</v>
          </cell>
          <cell r="AC31">
            <v>303.93799999999999</v>
          </cell>
          <cell r="AD31">
            <v>304.608</v>
          </cell>
          <cell r="AE31">
            <v>281.77100000000002</v>
          </cell>
          <cell r="AF31">
            <v>304.03899999999999</v>
          </cell>
          <cell r="AG31">
            <v>302.67811162456752</v>
          </cell>
          <cell r="AH31">
            <v>293.87839065474259</v>
          </cell>
          <cell r="AI31">
            <v>292.40605032875987</v>
          </cell>
          <cell r="AJ31">
            <v>294.34930888212227</v>
          </cell>
          <cell r="AK31">
            <v>293.91284933840075</v>
          </cell>
          <cell r="AL31">
            <v>296.17613111547331</v>
          </cell>
          <cell r="AM31">
            <v>291.09568053526021</v>
          </cell>
          <cell r="AN31">
            <v>298.66577995388985</v>
          </cell>
          <cell r="AO31">
            <v>296.21320251366774</v>
          </cell>
          <cell r="AP31">
            <v>294.71434237777322</v>
          </cell>
          <cell r="AQ31">
            <v>293.20511039419006</v>
          </cell>
          <cell r="AR31">
            <v>291.47924317856229</v>
          </cell>
          <cell r="AS31">
            <v>298.63696215243249</v>
          </cell>
          <cell r="AT31">
            <v>296.90281274701999</v>
          </cell>
          <cell r="AU31">
            <v>295.02625878360936</v>
          </cell>
          <cell r="AV31">
            <v>293.30302322272553</v>
          </cell>
          <cell r="AW31">
            <v>291.49876012262592</v>
          </cell>
          <cell r="AX31">
            <v>289.66262950740662</v>
          </cell>
          <cell r="AY31">
            <v>288.03294751206926</v>
          </cell>
          <cell r="AZ31">
            <v>286.23578900147237</v>
          </cell>
          <cell r="BA31">
            <v>284.41624811323817</v>
          </cell>
          <cell r="BB31">
            <v>282.61220059511612</v>
          </cell>
          <cell r="BC31">
            <v>280.79062183430005</v>
          </cell>
          <cell r="BD31">
            <v>278.9682495794026</v>
          </cell>
          <cell r="BE31">
            <v>277.37530026529799</v>
          </cell>
          <cell r="BF31">
            <v>275.56219132715341</v>
          </cell>
        </row>
        <row r="32">
          <cell r="B32">
            <v>320.60000000000002</v>
          </cell>
          <cell r="C32">
            <v>318.2</v>
          </cell>
          <cell r="D32">
            <v>274.8</v>
          </cell>
          <cell r="E32">
            <v>291.3</v>
          </cell>
          <cell r="F32">
            <v>286.60000000000002</v>
          </cell>
          <cell r="G32">
            <v>329.2</v>
          </cell>
          <cell r="H32">
            <v>326.60000000000002</v>
          </cell>
          <cell r="I32">
            <v>306.89999999999998</v>
          </cell>
          <cell r="J32">
            <v>324</v>
          </cell>
          <cell r="K32">
            <v>306.7</v>
          </cell>
          <cell r="L32">
            <v>311.2</v>
          </cell>
          <cell r="M32">
            <v>358.4</v>
          </cell>
          <cell r="N32">
            <v>344.6</v>
          </cell>
          <cell r="O32">
            <v>326.7</v>
          </cell>
          <cell r="P32">
            <v>277.5</v>
          </cell>
          <cell r="Q32">
            <v>269</v>
          </cell>
          <cell r="R32">
            <v>272.22626000000002</v>
          </cell>
          <cell r="S32">
            <v>312.6146314031194</v>
          </cell>
          <cell r="T32">
            <v>304.8248618209995</v>
          </cell>
          <cell r="U32">
            <v>272.84343192971903</v>
          </cell>
          <cell r="V32">
            <v>222.66617822788112</v>
          </cell>
          <cell r="W32">
            <v>267.221</v>
          </cell>
          <cell r="X32">
            <v>304.113</v>
          </cell>
          <cell r="Y32">
            <v>315.21300000000002</v>
          </cell>
          <cell r="Z32">
            <v>332.61799999999999</v>
          </cell>
          <cell r="AA32">
            <v>314.55399999999997</v>
          </cell>
          <cell r="AB32">
            <v>324.40699999999998</v>
          </cell>
          <cell r="AC32">
            <v>343.63400000000001</v>
          </cell>
          <cell r="AD32">
            <v>350.702</v>
          </cell>
          <cell r="AE32">
            <v>312.65300000000002</v>
          </cell>
          <cell r="AF32">
            <v>317.75599999999997</v>
          </cell>
          <cell r="AG32">
            <v>294.6610137121877</v>
          </cell>
          <cell r="AH32">
            <v>325.45234157259893</v>
          </cell>
          <cell r="AI32">
            <v>318.67881284680544</v>
          </cell>
          <cell r="AJ32">
            <v>320.55173010974727</v>
          </cell>
          <cell r="AK32">
            <v>316.94778991695409</v>
          </cell>
          <cell r="AL32">
            <v>313.27765338047845</v>
          </cell>
          <cell r="AM32">
            <v>310.26895969245373</v>
          </cell>
          <cell r="AN32">
            <v>323.26762453772147</v>
          </cell>
          <cell r="AO32">
            <v>319.3254982247534</v>
          </cell>
          <cell r="AP32">
            <v>317.20977046317972</v>
          </cell>
          <cell r="AQ32">
            <v>314.75710599742598</v>
          </cell>
          <cell r="AR32">
            <v>312.72973780657821</v>
          </cell>
          <cell r="AS32">
            <v>321.125978637777</v>
          </cell>
          <cell r="AT32">
            <v>319.70172341957777</v>
          </cell>
          <cell r="AU32">
            <v>317.21748006564764</v>
          </cell>
          <cell r="AV32">
            <v>315.27623818608896</v>
          </cell>
          <cell r="AW32">
            <v>313.27906325184256</v>
          </cell>
          <cell r="AX32">
            <v>311.39810788513546</v>
          </cell>
          <cell r="AY32">
            <v>309.75522759342175</v>
          </cell>
          <cell r="AZ32">
            <v>307.80096283779636</v>
          </cell>
          <cell r="BA32">
            <v>305.76225529470213</v>
          </cell>
          <cell r="BB32">
            <v>303.83366947279353</v>
          </cell>
          <cell r="BC32">
            <v>301.8829026871008</v>
          </cell>
          <cell r="BD32">
            <v>299.94447779031225</v>
          </cell>
          <cell r="BE32">
            <v>298.23496795858517</v>
          </cell>
          <cell r="BF32">
            <v>296.27245680521833</v>
          </cell>
        </row>
        <row r="33">
          <cell r="B33">
            <v>322.7</v>
          </cell>
          <cell r="C33">
            <v>298.89999999999998</v>
          </cell>
          <cell r="D33">
            <v>279.10000000000002</v>
          </cell>
          <cell r="E33">
            <v>297.10000000000002</v>
          </cell>
          <cell r="F33">
            <v>299.89999999999998</v>
          </cell>
          <cell r="G33">
            <v>322.89999999999998</v>
          </cell>
          <cell r="H33">
            <v>301.10000000000002</v>
          </cell>
          <cell r="I33">
            <v>279.3</v>
          </cell>
          <cell r="J33">
            <v>295.2</v>
          </cell>
          <cell r="K33">
            <v>322.7</v>
          </cell>
          <cell r="L33">
            <v>310.7</v>
          </cell>
          <cell r="M33">
            <v>344.4</v>
          </cell>
          <cell r="N33">
            <v>313.60000000000002</v>
          </cell>
          <cell r="O33">
            <v>279.2</v>
          </cell>
          <cell r="P33">
            <v>300.7</v>
          </cell>
          <cell r="Q33">
            <v>291.5</v>
          </cell>
          <cell r="R33">
            <v>271.25552000000005</v>
          </cell>
          <cell r="S33">
            <v>294.4062713157814</v>
          </cell>
          <cell r="T33">
            <v>238.4542881914675</v>
          </cell>
          <cell r="U33">
            <v>248.4054672175198</v>
          </cell>
          <cell r="V33">
            <v>246.57298227289485</v>
          </cell>
          <cell r="W33">
            <v>270.02199999999999</v>
          </cell>
          <cell r="X33">
            <v>310.89800000000002</v>
          </cell>
          <cell r="Y33">
            <v>297.59899999999999</v>
          </cell>
          <cell r="Z33">
            <v>330.27300000000002</v>
          </cell>
          <cell r="AA33">
            <v>299.50599999999997</v>
          </cell>
          <cell r="AB33">
            <v>328.26</v>
          </cell>
          <cell r="AC33">
            <v>350.05399999999997</v>
          </cell>
          <cell r="AD33">
            <v>353.93</v>
          </cell>
          <cell r="AE33">
            <v>291.18599999999998</v>
          </cell>
          <cell r="AF33">
            <v>333.82499999999999</v>
          </cell>
          <cell r="AG33">
            <v>313.90674386343869</v>
          </cell>
          <cell r="AH33">
            <v>369.07639854722419</v>
          </cell>
          <cell r="AI33">
            <v>360.27451329134516</v>
          </cell>
          <cell r="AJ33">
            <v>368.28629426804815</v>
          </cell>
          <cell r="AK33">
            <v>372.3335787709637</v>
          </cell>
          <cell r="AL33">
            <v>381.72504360264554</v>
          </cell>
          <cell r="AM33">
            <v>389.080996096386</v>
          </cell>
          <cell r="AN33">
            <v>374.95565891754285</v>
          </cell>
          <cell r="AO33">
            <v>377.63916522165113</v>
          </cell>
          <cell r="AP33">
            <v>377.47198708653588</v>
          </cell>
          <cell r="AQ33">
            <v>376.93638529907429</v>
          </cell>
          <cell r="AR33">
            <v>375.51699397963517</v>
          </cell>
          <cell r="AS33">
            <v>384.24793204067805</v>
          </cell>
          <cell r="AT33">
            <v>379.11742760976784</v>
          </cell>
          <cell r="AU33">
            <v>378.60167599423153</v>
          </cell>
          <cell r="AV33">
            <v>376.50049195271964</v>
          </cell>
          <cell r="AW33">
            <v>374.32183565022194</v>
          </cell>
          <cell r="AX33">
            <v>371.85477991416843</v>
          </cell>
          <cell r="AY33">
            <v>369.52525578429322</v>
          </cell>
          <cell r="AZ33">
            <v>367.04818569782753</v>
          </cell>
          <cell r="BA33">
            <v>365.0619473761937</v>
          </cell>
          <cell r="BB33">
            <v>362.69614053459293</v>
          </cell>
          <cell r="BC33">
            <v>360.35024041090247</v>
          </cell>
          <cell r="BD33">
            <v>357.96794350269397</v>
          </cell>
          <cell r="BE33">
            <v>355.90028016924276</v>
          </cell>
          <cell r="BF33">
            <v>353.58820270491077</v>
          </cell>
        </row>
        <row r="34">
          <cell r="B34">
            <v>3723</v>
          </cell>
          <cell r="C34">
            <v>3802.6</v>
          </cell>
          <cell r="D34">
            <v>3652.6000000000004</v>
          </cell>
          <cell r="E34">
            <v>3453.4000000000005</v>
          </cell>
          <cell r="F34">
            <v>3624.5</v>
          </cell>
          <cell r="G34">
            <v>3775.2999999999997</v>
          </cell>
          <cell r="H34">
            <v>3731.9999999999995</v>
          </cell>
          <cell r="I34">
            <v>3456.6000000000004</v>
          </cell>
          <cell r="J34">
            <v>3666.9999999999995</v>
          </cell>
          <cell r="K34">
            <v>3758</v>
          </cell>
          <cell r="L34">
            <v>3651.8</v>
          </cell>
          <cell r="M34">
            <v>3820.4</v>
          </cell>
          <cell r="N34">
            <v>3874.8</v>
          </cell>
          <cell r="O34">
            <v>3796.4</v>
          </cell>
          <cell r="P34">
            <v>3652.9</v>
          </cell>
          <cell r="Q34">
            <v>3408.6</v>
          </cell>
          <cell r="R34">
            <v>3285.4419300000004</v>
          </cell>
          <cell r="S34">
            <v>3352.9892527189008</v>
          </cell>
          <cell r="T34">
            <v>3382.9207759406836</v>
          </cell>
          <cell r="U34">
            <v>3330.231457518556</v>
          </cell>
          <cell r="V34">
            <v>3017.539785426482</v>
          </cell>
          <cell r="W34">
            <v>2999.7547753837384</v>
          </cell>
          <cell r="X34">
            <v>3450.6240000000003</v>
          </cell>
          <cell r="Y34">
            <v>3663.17</v>
          </cell>
          <cell r="Z34">
            <v>3783.3150000000001</v>
          </cell>
          <cell r="AA34">
            <v>3907.8309999999997</v>
          </cell>
          <cell r="AB34">
            <v>3688.5830000000005</v>
          </cell>
          <cell r="AC34">
            <v>3734.6840000000007</v>
          </cell>
          <cell r="AD34">
            <v>3868.1089999999999</v>
          </cell>
          <cell r="AE34">
            <v>3957.3440000000005</v>
          </cell>
          <cell r="AF34">
            <v>3894.4149999999995</v>
          </cell>
          <cell r="AG34">
            <v>3707.0345322669532</v>
          </cell>
          <cell r="AH34">
            <v>3755.0064885910406</v>
          </cell>
          <cell r="AI34">
            <v>3797.9509701173706</v>
          </cell>
          <cell r="AJ34">
            <v>3852.1726290860538</v>
          </cell>
          <cell r="AK34">
            <v>3832.3345995283489</v>
          </cell>
          <cell r="AL34">
            <v>3799.4143430721165</v>
          </cell>
          <cell r="AM34">
            <v>3774.9626412234943</v>
          </cell>
          <cell r="AN34">
            <v>3863.4841829942225</v>
          </cell>
          <cell r="AO34">
            <v>3850.1064915723723</v>
          </cell>
          <cell r="AP34">
            <v>3824.4801525676603</v>
          </cell>
          <cell r="AQ34">
            <v>3799.3987147234884</v>
          </cell>
          <cell r="AR34">
            <v>3775.5881549860578</v>
          </cell>
          <cell r="AS34">
            <v>3873.1273576406347</v>
          </cell>
          <cell r="AT34">
            <v>3850.0470822404059</v>
          </cell>
          <cell r="AU34">
            <v>3826.71008299603</v>
          </cell>
          <cell r="AV34">
            <v>3802.4631977797781</v>
          </cell>
          <cell r="AW34">
            <v>3779.0224260155937</v>
          </cell>
          <cell r="AX34">
            <v>3755.520104123591</v>
          </cell>
          <cell r="AY34">
            <v>3734.9646033362901</v>
          </cell>
          <cell r="AZ34">
            <v>3711.3967979718891</v>
          </cell>
          <cell r="BA34">
            <v>3687.768664280346</v>
          </cell>
          <cell r="BB34">
            <v>3664.1949652772064</v>
          </cell>
          <cell r="BC34">
            <v>3640.6701531213116</v>
          </cell>
          <cell r="BD34">
            <v>3617.0989554991793</v>
          </cell>
          <cell r="BE34">
            <v>3596.4834633377654</v>
          </cell>
          <cell r="BF34">
            <v>3572.9066110692361</v>
          </cell>
        </row>
        <row r="198">
          <cell r="AY198" t="e">
            <v>#REF!</v>
          </cell>
        </row>
        <row r="199">
          <cell r="AY199" t="e">
            <v>#REF!</v>
          </cell>
        </row>
        <row r="200">
          <cell r="AY200" t="e">
            <v>#REF!</v>
          </cell>
        </row>
        <row r="201">
          <cell r="AY201" t="e">
            <v>#REF!</v>
          </cell>
        </row>
        <row r="202">
          <cell r="AY202" t="e">
            <v>#REF!</v>
          </cell>
        </row>
        <row r="203">
          <cell r="AY203" t="e">
            <v>#REF!</v>
          </cell>
        </row>
        <row r="204">
          <cell r="AY204" t="e">
            <v>#REF!</v>
          </cell>
        </row>
        <row r="205">
          <cell r="AY205" t="e">
            <v>#REF!</v>
          </cell>
        </row>
        <row r="206">
          <cell r="AY206" t="e">
            <v>#REF!</v>
          </cell>
        </row>
        <row r="207">
          <cell r="AY207" t="e">
            <v>#REF!</v>
          </cell>
        </row>
        <row r="208">
          <cell r="AY208" t="e">
            <v>#REF!</v>
          </cell>
        </row>
        <row r="209">
          <cell r="AY209" t="e">
            <v>#REF!</v>
          </cell>
        </row>
        <row r="214">
          <cell r="D214">
            <v>252.9</v>
          </cell>
          <cell r="E214">
            <v>171.1</v>
          </cell>
          <cell r="F214">
            <v>227.9</v>
          </cell>
          <cell r="G214">
            <v>281.7</v>
          </cell>
          <cell r="H214">
            <v>254.3</v>
          </cell>
          <cell r="I214">
            <v>223.8</v>
          </cell>
          <cell r="J214">
            <v>226.4</v>
          </cell>
          <cell r="K214">
            <v>226.8</v>
          </cell>
          <cell r="L214">
            <v>184.46299999999999</v>
          </cell>
          <cell r="M214">
            <v>200.2</v>
          </cell>
          <cell r="N214">
            <v>197</v>
          </cell>
          <cell r="O214">
            <v>181.8</v>
          </cell>
          <cell r="P214">
            <v>244.7</v>
          </cell>
          <cell r="Q214">
            <v>198.7</v>
          </cell>
          <cell r="R214">
            <v>182.1</v>
          </cell>
          <cell r="S214">
            <v>168.93899999999999</v>
          </cell>
          <cell r="T214">
            <v>180</v>
          </cell>
          <cell r="U214">
            <v>180</v>
          </cell>
          <cell r="V214">
            <v>180</v>
          </cell>
          <cell r="W214">
            <v>180</v>
          </cell>
          <cell r="X214">
            <v>94.477999999999994</v>
          </cell>
          <cell r="Y214">
            <v>92.57</v>
          </cell>
          <cell r="Z214">
            <v>95.775000000000006</v>
          </cell>
          <cell r="AA214">
            <v>110.41500000000001</v>
          </cell>
          <cell r="AB214">
            <v>103.587</v>
          </cell>
          <cell r="AC214">
            <v>97.587000000000003</v>
          </cell>
          <cell r="AD214">
            <v>95</v>
          </cell>
          <cell r="AE214">
            <v>98.152000000000001</v>
          </cell>
          <cell r="AF214">
            <v>99</v>
          </cell>
          <cell r="AG214">
            <v>75.096999999999994</v>
          </cell>
          <cell r="AH214">
            <v>45.657737761994667</v>
          </cell>
          <cell r="AI214">
            <v>118.55021035494417</v>
          </cell>
          <cell r="AJ214">
            <v>105.85201546923463</v>
          </cell>
          <cell r="AK214">
            <v>100.84969892327069</v>
          </cell>
          <cell r="AL214">
            <v>187.50264081488001</v>
          </cell>
          <cell r="AM214">
            <v>100.69505069742991</v>
          </cell>
          <cell r="AN214">
            <v>-26.781793569753745</v>
          </cell>
          <cell r="AO214">
            <v>-147.51079440756462</v>
          </cell>
          <cell r="AP214">
            <v>-63.090578755199658</v>
          </cell>
          <cell r="AQ214">
            <v>-42.160193223418219</v>
          </cell>
          <cell r="AR214">
            <v>-50.551852103315468</v>
          </cell>
          <cell r="AS214">
            <v>-76.807722991447463</v>
          </cell>
          <cell r="AT214">
            <v>4.2832714337268953</v>
          </cell>
          <cell r="AU214">
            <v>-17.193533466399913</v>
          </cell>
          <cell r="AV214">
            <v>-75.538723123988802</v>
          </cell>
          <cell r="AW214">
            <v>28.724409218481014</v>
          </cell>
          <cell r="AX214">
            <v>-1.3365809652916596</v>
          </cell>
          <cell r="AY214">
            <v>-40.41136432788835</v>
          </cell>
          <cell r="AZ214">
            <v>6.7993786635281594</v>
          </cell>
          <cell r="BA214">
            <v>-4.5003692639631936</v>
          </cell>
          <cell r="BB214">
            <v>75.190047183662955</v>
          </cell>
          <cell r="BC214">
            <v>35.228097436675398</v>
          </cell>
          <cell r="BD214">
            <v>245.66001835476618</v>
          </cell>
          <cell r="BE214">
            <v>60.289441521301569</v>
          </cell>
          <cell r="BF214">
            <v>-156.90813901675301</v>
          </cell>
          <cell r="BI214">
            <v>0.34957339423239631</v>
          </cell>
        </row>
        <row r="215">
          <cell r="D215">
            <v>266.10000000000002</v>
          </cell>
          <cell r="E215">
            <v>161.5</v>
          </cell>
          <cell r="F215">
            <v>212.3</v>
          </cell>
          <cell r="G215">
            <v>308.89999999999998</v>
          </cell>
          <cell r="H215">
            <v>248.6</v>
          </cell>
          <cell r="I215">
            <v>221.7</v>
          </cell>
          <cell r="J215">
            <v>254.5</v>
          </cell>
          <cell r="K215">
            <v>223.4</v>
          </cell>
          <cell r="L215">
            <v>189.12799999999999</v>
          </cell>
          <cell r="M215">
            <v>193.5</v>
          </cell>
          <cell r="N215">
            <v>182.8</v>
          </cell>
          <cell r="O215">
            <v>192.7</v>
          </cell>
          <cell r="P215">
            <v>272</v>
          </cell>
          <cell r="Q215">
            <v>200.9</v>
          </cell>
          <cell r="R215">
            <v>148.19999999999999</v>
          </cell>
          <cell r="S215">
            <v>158.88800000000001</v>
          </cell>
          <cell r="T215">
            <v>175</v>
          </cell>
          <cell r="U215">
            <v>175</v>
          </cell>
          <cell r="V215">
            <v>175</v>
          </cell>
          <cell r="W215">
            <v>175</v>
          </cell>
          <cell r="X215">
            <v>92.335999999999999</v>
          </cell>
          <cell r="Y215">
            <v>85.897000000000006</v>
          </cell>
          <cell r="Z215">
            <v>94.802999999999997</v>
          </cell>
          <cell r="AA215">
            <v>101.56699999999999</v>
          </cell>
          <cell r="AB215">
            <v>105.16800000000001</v>
          </cell>
          <cell r="AC215">
            <v>89</v>
          </cell>
          <cell r="AD215">
            <v>97</v>
          </cell>
          <cell r="AE215">
            <v>121</v>
          </cell>
          <cell r="AF215">
            <v>99</v>
          </cell>
          <cell r="AG215">
            <v>70.817999999999998</v>
          </cell>
          <cell r="AH215">
            <v>-150.93668577099425</v>
          </cell>
          <cell r="AI215">
            <v>-17.781025135029381</v>
          </cell>
          <cell r="AJ215">
            <v>-88.894733975769896</v>
          </cell>
          <cell r="AK215">
            <v>-102.40127959927543</v>
          </cell>
          <cell r="AL215">
            <v>67.2943605194356</v>
          </cell>
          <cell r="AM215">
            <v>-74.499824311037742</v>
          </cell>
          <cell r="AN215">
            <v>-357.73374447029857</v>
          </cell>
          <cell r="AO215">
            <v>-618.26850615406704</v>
          </cell>
          <cell r="AP215">
            <v>-455.21913820757902</v>
          </cell>
          <cell r="AQ215">
            <v>-398.67740294459315</v>
          </cell>
          <cell r="AR215">
            <v>-418.83101876884211</v>
          </cell>
          <cell r="AS215">
            <v>-503.66999063730202</v>
          </cell>
          <cell r="AT215">
            <v>-350.31159339272381</v>
          </cell>
          <cell r="AU215">
            <v>-410.95078673407261</v>
          </cell>
          <cell r="AV215">
            <v>-527.64983144235998</v>
          </cell>
          <cell r="AW215">
            <v>-306.34208965892071</v>
          </cell>
          <cell r="AX215">
            <v>-370.16553989751037</v>
          </cell>
          <cell r="AY215">
            <v>-477.42458313733709</v>
          </cell>
          <cell r="AZ215">
            <v>-413.62078072277518</v>
          </cell>
          <cell r="BA215">
            <v>-389.08289095135478</v>
          </cell>
          <cell r="BB215">
            <v>-274.50088783519004</v>
          </cell>
          <cell r="BC215">
            <v>-407.18846383217419</v>
          </cell>
          <cell r="BD215">
            <v>92.606375394943825</v>
          </cell>
          <cell r="BE215">
            <v>-214.03160384980129</v>
          </cell>
          <cell r="BF215">
            <v>-257.59220777669111</v>
          </cell>
          <cell r="BI215">
            <v>0.2960634041186081</v>
          </cell>
        </row>
        <row r="216">
          <cell r="D216">
            <v>270.7</v>
          </cell>
          <cell r="E216">
            <v>170.1</v>
          </cell>
          <cell r="F216">
            <v>221.4</v>
          </cell>
          <cell r="G216">
            <v>294.3</v>
          </cell>
          <cell r="H216">
            <v>251.3</v>
          </cell>
          <cell r="I216">
            <v>210</v>
          </cell>
          <cell r="J216">
            <v>237.4</v>
          </cell>
          <cell r="K216">
            <v>188.5</v>
          </cell>
          <cell r="L216">
            <v>220.126</v>
          </cell>
          <cell r="M216">
            <v>197.7</v>
          </cell>
          <cell r="N216">
            <v>226.8</v>
          </cell>
          <cell r="O216">
            <v>203.6</v>
          </cell>
          <cell r="P216">
            <v>235.5</v>
          </cell>
          <cell r="Q216">
            <v>171.4</v>
          </cell>
          <cell r="R216">
            <v>186.8</v>
          </cell>
          <cell r="S216">
            <v>188.70099999999999</v>
          </cell>
          <cell r="T216">
            <v>185</v>
          </cell>
          <cell r="U216">
            <v>185</v>
          </cell>
          <cell r="V216">
            <v>185</v>
          </cell>
          <cell r="W216">
            <v>185</v>
          </cell>
          <cell r="X216">
            <v>90.866</v>
          </cell>
          <cell r="Y216">
            <v>89.8</v>
          </cell>
          <cell r="Z216">
            <v>96.158000000000001</v>
          </cell>
          <cell r="AA216">
            <v>106.214</v>
          </cell>
          <cell r="AB216">
            <v>100.782</v>
          </cell>
          <cell r="AC216">
            <v>90.846999999999994</v>
          </cell>
          <cell r="AD216">
            <v>93</v>
          </cell>
          <cell r="AE216">
            <v>119.997</v>
          </cell>
          <cell r="AF216">
            <v>82.706000000000003</v>
          </cell>
          <cell r="AG216">
            <v>65.438000000000002</v>
          </cell>
          <cell r="AH216">
            <v>93.308764763776423</v>
          </cell>
          <cell r="AI216">
            <v>107.58481942954359</v>
          </cell>
          <cell r="AJ216">
            <v>106.00422816696408</v>
          </cell>
          <cell r="AK216">
            <v>93.928399690175866</v>
          </cell>
          <cell r="AL216">
            <v>109.22625066161402</v>
          </cell>
          <cell r="AM216">
            <v>111.26921048281361</v>
          </cell>
          <cell r="AN216">
            <v>102.92328280602163</v>
          </cell>
          <cell r="AO216">
            <v>107.46604915727767</v>
          </cell>
          <cell r="AP216">
            <v>106.65760871376347</v>
          </cell>
          <cell r="AQ216">
            <v>101.99020586965014</v>
          </cell>
          <cell r="AR216">
            <v>92.236428764064101</v>
          </cell>
          <cell r="AS216">
            <v>101.05847796155183</v>
          </cell>
          <cell r="AT216">
            <v>104.265786730012</v>
          </cell>
          <cell r="AU216">
            <v>103.12991256633973</v>
          </cell>
          <cell r="AV216">
            <v>101.96711915591197</v>
          </cell>
          <cell r="AW216">
            <v>107.03068600274548</v>
          </cell>
          <cell r="AX216">
            <v>105.7356600006018</v>
          </cell>
          <cell r="AY216">
            <v>108.366978966018</v>
          </cell>
          <cell r="AZ216">
            <v>103.73189020654002</v>
          </cell>
          <cell r="BA216">
            <v>104.76016422163798</v>
          </cell>
          <cell r="BB216">
            <v>105.57512223919832</v>
          </cell>
          <cell r="BC216">
            <v>107.30225278345392</v>
          </cell>
          <cell r="BD216">
            <v>106.12735429145869</v>
          </cell>
          <cell r="BE216">
            <v>102.59431922852991</v>
          </cell>
          <cell r="BF216">
            <v>110.43728595736945</v>
          </cell>
          <cell r="BI216">
            <v>0.31028836619852002</v>
          </cell>
        </row>
        <row r="217">
          <cell r="C217">
            <v>300.5</v>
          </cell>
          <cell r="D217">
            <v>306.39999999999998</v>
          </cell>
          <cell r="E217">
            <v>273.8</v>
          </cell>
          <cell r="F217">
            <v>247.1</v>
          </cell>
          <cell r="G217">
            <v>336</v>
          </cell>
          <cell r="H217">
            <v>266.3</v>
          </cell>
          <cell r="I217">
            <v>226.3</v>
          </cell>
          <cell r="J217">
            <v>274.39999999999998</v>
          </cell>
          <cell r="K217">
            <v>238.5</v>
          </cell>
          <cell r="L217">
            <v>241.6</v>
          </cell>
          <cell r="M217">
            <v>176.8</v>
          </cell>
          <cell r="N217">
            <v>199.9</v>
          </cell>
          <cell r="O217">
            <v>236.1</v>
          </cell>
          <cell r="P217">
            <v>253.8</v>
          </cell>
          <cell r="Q217">
            <v>180.4</v>
          </cell>
          <cell r="R217">
            <v>182.51300000000001</v>
          </cell>
          <cell r="S217">
            <v>159.14699999999999</v>
          </cell>
          <cell r="T217">
            <v>190</v>
          </cell>
          <cell r="U217">
            <v>190</v>
          </cell>
          <cell r="V217">
            <v>190</v>
          </cell>
          <cell r="W217">
            <v>190</v>
          </cell>
          <cell r="X217">
            <v>87.804000000000002</v>
          </cell>
          <cell r="Y217">
            <v>103.11799999999999</v>
          </cell>
          <cell r="Z217">
            <v>107.914</v>
          </cell>
          <cell r="AA217">
            <v>111.568</v>
          </cell>
          <cell r="AB217">
            <v>104.494</v>
          </cell>
          <cell r="AC217">
            <v>95.12</v>
          </cell>
          <cell r="AD217">
            <v>92</v>
          </cell>
          <cell r="AE217">
            <v>123.011</v>
          </cell>
          <cell r="AF217">
            <v>93.12</v>
          </cell>
          <cell r="AG217">
            <v>80.522000000000006</v>
          </cell>
          <cell r="AH217">
            <v>22.472338482783243</v>
          </cell>
          <cell r="AI217">
            <v>156.19973445994572</v>
          </cell>
          <cell r="AJ217">
            <v>179.98648875420793</v>
          </cell>
          <cell r="AK217">
            <v>172.46867065078459</v>
          </cell>
          <cell r="AL217">
            <v>239.44011041603585</v>
          </cell>
          <cell r="AM217">
            <v>233.43379193167959</v>
          </cell>
          <cell r="AN217">
            <v>182.82416246078617</v>
          </cell>
          <cell r="AO217">
            <v>275.33463207691864</v>
          </cell>
          <cell r="AP217">
            <v>328.10847266676467</v>
          </cell>
          <cell r="AQ217">
            <v>317.71622169009083</v>
          </cell>
          <cell r="AR217">
            <v>375.44646082322208</v>
          </cell>
          <cell r="AS217">
            <v>213.30443163226312</v>
          </cell>
          <cell r="AT217">
            <v>319.50244851384059</v>
          </cell>
          <cell r="AU217">
            <v>287.11412912406593</v>
          </cell>
          <cell r="AV217">
            <v>222.893032464925</v>
          </cell>
          <cell r="AW217">
            <v>107.04357299240826</v>
          </cell>
          <cell r="AX217">
            <v>160.9537554888999</v>
          </cell>
          <cell r="AY217">
            <v>178.00708332247495</v>
          </cell>
          <cell r="AZ217">
            <v>143.06704813394845</v>
          </cell>
          <cell r="BA217">
            <v>184.01371442037021</v>
          </cell>
          <cell r="BB217">
            <v>212.31158042729567</v>
          </cell>
          <cell r="BC217">
            <v>-83.492151225651241</v>
          </cell>
          <cell r="BD217">
            <v>333.08425757367513</v>
          </cell>
          <cell r="BE217">
            <v>262.34373380406885</v>
          </cell>
          <cell r="BI217">
            <v>0.35218552166503347</v>
          </cell>
        </row>
        <row r="218">
          <cell r="C218">
            <v>294.39999999999998</v>
          </cell>
          <cell r="D218">
            <v>276.39999999999998</v>
          </cell>
          <cell r="E218">
            <v>208.6</v>
          </cell>
          <cell r="F218">
            <v>300.8</v>
          </cell>
          <cell r="G218">
            <v>335.9</v>
          </cell>
          <cell r="H218">
            <v>293.8</v>
          </cell>
          <cell r="I218">
            <v>197.3</v>
          </cell>
          <cell r="J218">
            <v>283.89999999999998</v>
          </cell>
          <cell r="K218">
            <v>242.9</v>
          </cell>
          <cell r="L218">
            <v>245.8</v>
          </cell>
          <cell r="M218">
            <v>144.80000000000001</v>
          </cell>
          <cell r="N218">
            <v>228.9</v>
          </cell>
          <cell r="O218">
            <v>263.89999999999998</v>
          </cell>
          <cell r="P218">
            <v>271.5</v>
          </cell>
          <cell r="Q218">
            <v>215</v>
          </cell>
          <cell r="R218">
            <v>154.482</v>
          </cell>
          <cell r="S218">
            <v>192.82400000000001</v>
          </cell>
          <cell r="T218">
            <v>215</v>
          </cell>
          <cell r="U218">
            <v>215</v>
          </cell>
          <cell r="V218">
            <v>215</v>
          </cell>
          <cell r="W218">
            <v>215</v>
          </cell>
          <cell r="X218">
            <v>84.623000000000005</v>
          </cell>
          <cell r="Y218">
            <v>88.44</v>
          </cell>
          <cell r="Z218">
            <v>101.21</v>
          </cell>
          <cell r="AA218">
            <v>98.694999999999993</v>
          </cell>
          <cell r="AB218">
            <v>100.547</v>
          </cell>
          <cell r="AC218">
            <v>105.21</v>
          </cell>
          <cell r="AD218">
            <v>93</v>
          </cell>
          <cell r="AE218">
            <v>83.197999999999993</v>
          </cell>
          <cell r="AF218">
            <v>88.037000000000006</v>
          </cell>
          <cell r="AG218">
            <v>44.160783428084756</v>
          </cell>
          <cell r="AH218">
            <v>-54.620686847113461</v>
          </cell>
          <cell r="AI218">
            <v>-15.448528720445324</v>
          </cell>
          <cell r="AJ218">
            <v>22.778558538094103</v>
          </cell>
          <cell r="AK218">
            <v>-40.162777178051442</v>
          </cell>
          <cell r="AL218">
            <v>25.632348675707703</v>
          </cell>
          <cell r="AM218">
            <v>-16.78773694726101</v>
          </cell>
          <cell r="AN218">
            <v>-122.67044863450633</v>
          </cell>
          <cell r="AO218">
            <v>16.259348472599413</v>
          </cell>
          <cell r="AP218">
            <v>58.726026776935896</v>
          </cell>
          <cell r="AQ218">
            <v>58.888364173342097</v>
          </cell>
          <cell r="AR218">
            <v>176.48314467615546</v>
          </cell>
          <cell r="AS218">
            <v>-79.651857448884812</v>
          </cell>
          <cell r="AT218">
            <v>-50.890765588159411</v>
          </cell>
          <cell r="AU218">
            <v>-127.65749112559661</v>
          </cell>
          <cell r="AV218">
            <v>-114.18136723858424</v>
          </cell>
          <cell r="AW218">
            <v>-354.20762757907301</v>
          </cell>
          <cell r="AX218">
            <v>-342.34599260584991</v>
          </cell>
          <cell r="AY218">
            <v>-372.1918295277419</v>
          </cell>
          <cell r="AZ218">
            <v>-367.579748570319</v>
          </cell>
          <cell r="BA218">
            <v>-310.52426773055208</v>
          </cell>
          <cell r="BB218">
            <v>-191.25109853309868</v>
          </cell>
          <cell r="BC218">
            <v>-713.6498250419138</v>
          </cell>
          <cell r="BD218">
            <v>437.84979836226671</v>
          </cell>
          <cell r="BE218">
            <v>605.15750793531242</v>
          </cell>
          <cell r="BI218">
            <v>0.30752311393121989</v>
          </cell>
        </row>
        <row r="219">
          <cell r="C219">
            <v>285.2</v>
          </cell>
          <cell r="D219">
            <v>274.10000000000002</v>
          </cell>
          <cell r="E219">
            <v>220</v>
          </cell>
          <cell r="F219">
            <v>319.10000000000002</v>
          </cell>
          <cell r="G219">
            <v>320.3</v>
          </cell>
          <cell r="H219">
            <v>332.9</v>
          </cell>
          <cell r="I219">
            <v>214.8</v>
          </cell>
          <cell r="J219">
            <v>246.8</v>
          </cell>
          <cell r="K219">
            <v>246.53200000000001</v>
          </cell>
          <cell r="L219">
            <v>277.8</v>
          </cell>
          <cell r="M219">
            <v>169.7</v>
          </cell>
          <cell r="N219">
            <v>225.3</v>
          </cell>
          <cell r="O219">
            <v>257.8</v>
          </cell>
          <cell r="P219">
            <v>260.10000000000002</v>
          </cell>
          <cell r="Q219">
            <v>278.3</v>
          </cell>
          <cell r="R219">
            <v>176.28</v>
          </cell>
          <cell r="S219">
            <v>153.822</v>
          </cell>
          <cell r="T219">
            <v>220</v>
          </cell>
          <cell r="U219">
            <v>220</v>
          </cell>
          <cell r="V219">
            <v>220</v>
          </cell>
          <cell r="W219">
            <v>220</v>
          </cell>
          <cell r="X219">
            <v>81.600999999999999</v>
          </cell>
          <cell r="Y219">
            <v>78.27</v>
          </cell>
          <cell r="Z219">
            <v>89.311000000000007</v>
          </cell>
          <cell r="AA219">
            <v>82.006</v>
          </cell>
          <cell r="AB219">
            <v>99.328000000000003</v>
          </cell>
          <cell r="AC219">
            <v>97</v>
          </cell>
          <cell r="AD219">
            <v>110.218</v>
          </cell>
          <cell r="AE219">
            <v>80.308999999999997</v>
          </cell>
          <cell r="AF219">
            <v>78.084999999999994</v>
          </cell>
          <cell r="AG219">
            <v>12.529923781904017</v>
          </cell>
          <cell r="AH219">
            <v>0.64311352556410384</v>
          </cell>
          <cell r="AI219">
            <v>58.21714099752046</v>
          </cell>
          <cell r="AJ219">
            <v>126.37653602634464</v>
          </cell>
          <cell r="AK219">
            <v>31.662503255926936</v>
          </cell>
          <cell r="AL219">
            <v>119.26131691541741</v>
          </cell>
          <cell r="AM219">
            <v>158.53905902438339</v>
          </cell>
          <cell r="AN219">
            <v>89.020221801923299</v>
          </cell>
          <cell r="AO219">
            <v>298.256083840016</v>
          </cell>
          <cell r="AP219">
            <v>291.27627487064592</v>
          </cell>
          <cell r="AQ219">
            <v>283.90141374958046</v>
          </cell>
          <cell r="AR219">
            <v>396.08653888002505</v>
          </cell>
          <cell r="AS219">
            <v>135.64031958734142</v>
          </cell>
          <cell r="AT219">
            <v>131.23530993997383</v>
          </cell>
          <cell r="AU219">
            <v>73.616014137751563</v>
          </cell>
          <cell r="AV219">
            <v>158.04880254406964</v>
          </cell>
          <cell r="AW219">
            <v>-104.07654912626469</v>
          </cell>
          <cell r="AX219">
            <v>-56.030510820282871</v>
          </cell>
          <cell r="AY219">
            <v>-163.69398419476795</v>
          </cell>
          <cell r="AZ219">
            <v>-138.57681265186579</v>
          </cell>
          <cell r="BA219">
            <v>-41.519698203892403</v>
          </cell>
          <cell r="BB219">
            <v>57.869407699186695</v>
          </cell>
          <cell r="BC219">
            <v>-225.78754705733559</v>
          </cell>
          <cell r="BD219">
            <v>688.55128578483686</v>
          </cell>
          <cell r="BE219">
            <v>1283.7679140026264</v>
          </cell>
          <cell r="BI219">
            <v>0.262063846455381</v>
          </cell>
        </row>
        <row r="220">
          <cell r="C220">
            <v>291.8</v>
          </cell>
          <cell r="D220">
            <v>219</v>
          </cell>
          <cell r="E220">
            <v>197.4</v>
          </cell>
          <cell r="F220">
            <v>279.5</v>
          </cell>
          <cell r="G220">
            <v>278.3</v>
          </cell>
          <cell r="H220">
            <v>285.5</v>
          </cell>
          <cell r="I220">
            <v>163.80000000000001</v>
          </cell>
          <cell r="J220">
            <v>234.9</v>
          </cell>
          <cell r="K220">
            <v>231.874</v>
          </cell>
          <cell r="L220">
            <v>264.60000000000002</v>
          </cell>
          <cell r="M220">
            <v>123.7</v>
          </cell>
          <cell r="N220">
            <v>248.1</v>
          </cell>
          <cell r="O220">
            <v>193.9</v>
          </cell>
          <cell r="P220">
            <v>257.2</v>
          </cell>
          <cell r="Q220">
            <v>209</v>
          </cell>
          <cell r="R220">
            <v>170.19499999999999</v>
          </cell>
          <cell r="S220">
            <v>161.41499999999999</v>
          </cell>
          <cell r="T220">
            <v>180</v>
          </cell>
          <cell r="U220">
            <v>180</v>
          </cell>
          <cell r="V220">
            <v>180</v>
          </cell>
          <cell r="W220">
            <v>180</v>
          </cell>
          <cell r="X220">
            <v>76.974000000000004</v>
          </cell>
          <cell r="Y220">
            <v>71.125</v>
          </cell>
          <cell r="Z220">
            <v>90.778999999999996</v>
          </cell>
          <cell r="AA220">
            <v>85.965000000000003</v>
          </cell>
          <cell r="AB220">
            <v>87.447999999999993</v>
          </cell>
          <cell r="AC220">
            <v>105.462</v>
          </cell>
          <cell r="AD220">
            <v>113.13</v>
          </cell>
          <cell r="AE220">
            <v>98</v>
          </cell>
          <cell r="AF220">
            <v>83.876000000000005</v>
          </cell>
          <cell r="AG220">
            <v>195.73313801104359</v>
          </cell>
          <cell r="AH220">
            <v>60.983018806940322</v>
          </cell>
          <cell r="AI220">
            <v>180.98112018246877</v>
          </cell>
          <cell r="AJ220">
            <v>276.65459980738387</v>
          </cell>
          <cell r="AK220">
            <v>181.98252817584148</v>
          </cell>
          <cell r="AL220">
            <v>251.66057154372311</v>
          </cell>
          <cell r="AM220">
            <v>347.52610770085244</v>
          </cell>
          <cell r="AN220">
            <v>313.70394435396224</v>
          </cell>
          <cell r="AO220">
            <v>654.06771875529762</v>
          </cell>
          <cell r="AP220">
            <v>566.96476654588355</v>
          </cell>
          <cell r="AQ220">
            <v>583.58093690843396</v>
          </cell>
          <cell r="AR220">
            <v>698.17602915466887</v>
          </cell>
          <cell r="AS220">
            <v>451.70236096315057</v>
          </cell>
          <cell r="AT220">
            <v>435.64520452085003</v>
          </cell>
          <cell r="AU220">
            <v>447.40753388351663</v>
          </cell>
          <cell r="AV220">
            <v>517.01774183653208</v>
          </cell>
          <cell r="AW220">
            <v>244.21814073459234</v>
          </cell>
          <cell r="AX220">
            <v>330.08187642147448</v>
          </cell>
          <cell r="AY220">
            <v>193.86762972807344</v>
          </cell>
          <cell r="AZ220">
            <v>251.22163925990355</v>
          </cell>
          <cell r="BA220">
            <v>442.43192052573158</v>
          </cell>
          <cell r="BB220">
            <v>363.84051138105758</v>
          </cell>
          <cell r="BC220">
            <v>130.06086902667482</v>
          </cell>
          <cell r="BD220">
            <v>981.20401976805874</v>
          </cell>
          <cell r="BE220">
            <v>1367.3477846762435</v>
          </cell>
          <cell r="BI220">
            <v>0.29469707201033357</v>
          </cell>
        </row>
        <row r="221">
          <cell r="C221">
            <v>241.2</v>
          </cell>
          <cell r="D221">
            <v>223.2</v>
          </cell>
          <cell r="E221">
            <v>219.4</v>
          </cell>
          <cell r="F221">
            <v>284.10000000000002</v>
          </cell>
          <cell r="G221">
            <v>269.10000000000002</v>
          </cell>
          <cell r="H221">
            <v>302.8</v>
          </cell>
          <cell r="I221">
            <v>173.2</v>
          </cell>
          <cell r="J221">
            <v>231.5</v>
          </cell>
          <cell r="K221">
            <v>209.392</v>
          </cell>
          <cell r="L221">
            <v>229.7</v>
          </cell>
          <cell r="M221">
            <v>140.69999999999999</v>
          </cell>
          <cell r="N221">
            <v>197.6</v>
          </cell>
          <cell r="O221">
            <v>144.6</v>
          </cell>
          <cell r="P221">
            <v>249.4</v>
          </cell>
          <cell r="Q221">
            <v>177.5</v>
          </cell>
          <cell r="R221">
            <v>141.54300000000001</v>
          </cell>
          <cell r="S221">
            <v>140.02600000000001</v>
          </cell>
          <cell r="T221">
            <v>145</v>
          </cell>
          <cell r="U221">
            <v>145</v>
          </cell>
          <cell r="V221">
            <v>145</v>
          </cell>
          <cell r="W221">
            <v>98.909000000000006</v>
          </cell>
          <cell r="X221">
            <v>71.353999999999999</v>
          </cell>
          <cell r="Y221">
            <v>73.611999999999995</v>
          </cell>
          <cell r="Z221">
            <v>85.192999999999998</v>
          </cell>
          <cell r="AA221">
            <v>76.671999999999997</v>
          </cell>
          <cell r="AB221">
            <v>107.693</v>
          </cell>
          <cell r="AC221">
            <v>95</v>
          </cell>
          <cell r="AD221">
            <v>119.477</v>
          </cell>
          <cell r="AE221">
            <v>100</v>
          </cell>
          <cell r="AF221">
            <v>85.343999999999994</v>
          </cell>
          <cell r="AG221">
            <v>374.85991520499869</v>
          </cell>
          <cell r="AH221">
            <v>61.808655697599761</v>
          </cell>
          <cell r="AI221">
            <v>204.23772139069229</v>
          </cell>
          <cell r="AJ221">
            <v>313.32839223671249</v>
          </cell>
          <cell r="AK221">
            <v>181.85733752703879</v>
          </cell>
          <cell r="AL221">
            <v>209.79809499880491</v>
          </cell>
          <cell r="AM221">
            <v>396.71524536100617</v>
          </cell>
          <cell r="AN221">
            <v>408.648491926784</v>
          </cell>
          <cell r="AO221">
            <v>822.62665980592737</v>
          </cell>
          <cell r="AP221">
            <v>642.58468535816314</v>
          </cell>
          <cell r="AQ221">
            <v>675.57885085826217</v>
          </cell>
          <cell r="AR221">
            <v>791.11830395545906</v>
          </cell>
          <cell r="AS221">
            <v>581.88202505803554</v>
          </cell>
          <cell r="AT221">
            <v>536.147545400583</v>
          </cell>
          <cell r="AU221">
            <v>605.77988119441079</v>
          </cell>
          <cell r="AV221">
            <v>666.9887708722174</v>
          </cell>
          <cell r="AW221">
            <v>380.94858914804092</v>
          </cell>
          <cell r="AX221">
            <v>492.98018396416307</v>
          </cell>
          <cell r="AY221">
            <v>358.59562922083614</v>
          </cell>
          <cell r="AZ221">
            <v>382.91332607202639</v>
          </cell>
          <cell r="BA221">
            <v>656.68713613924319</v>
          </cell>
          <cell r="BB221">
            <v>492.88677576509463</v>
          </cell>
          <cell r="BC221">
            <v>342.29843011414505</v>
          </cell>
          <cell r="BD221">
            <v>1003.2788002444584</v>
          </cell>
          <cell r="BE221">
            <v>1166.7621643462817</v>
          </cell>
          <cell r="BI221">
            <v>0.27348192161978291</v>
          </cell>
        </row>
        <row r="222">
          <cell r="C222">
            <v>213.5</v>
          </cell>
          <cell r="D222">
            <v>203.3</v>
          </cell>
          <cell r="E222">
            <v>235</v>
          </cell>
          <cell r="F222">
            <v>272.3</v>
          </cell>
          <cell r="G222">
            <v>265.39999999999998</v>
          </cell>
          <cell r="H222">
            <v>294.3</v>
          </cell>
          <cell r="I222">
            <v>168.5</v>
          </cell>
          <cell r="J222">
            <v>252.3</v>
          </cell>
          <cell r="K222">
            <v>170.142</v>
          </cell>
          <cell r="L222">
            <v>216.9</v>
          </cell>
          <cell r="M222">
            <v>160.6</v>
          </cell>
          <cell r="N222">
            <v>210.9</v>
          </cell>
          <cell r="O222">
            <v>190.4</v>
          </cell>
          <cell r="P222">
            <v>231</v>
          </cell>
          <cell r="Q222">
            <v>135.5</v>
          </cell>
          <cell r="R222">
            <v>167.19499999999999</v>
          </cell>
          <cell r="S222">
            <v>157.375</v>
          </cell>
          <cell r="T222">
            <v>160</v>
          </cell>
          <cell r="U222">
            <v>160</v>
          </cell>
          <cell r="V222">
            <v>160</v>
          </cell>
          <cell r="W222">
            <v>92.078999999999994</v>
          </cell>
          <cell r="X222">
            <v>78.061000000000007</v>
          </cell>
          <cell r="Y222">
            <v>75.152000000000001</v>
          </cell>
          <cell r="Z222">
            <v>80.741</v>
          </cell>
          <cell r="AA222">
            <v>84.85</v>
          </cell>
          <cell r="AB222">
            <v>95</v>
          </cell>
          <cell r="AC222">
            <v>92</v>
          </cell>
          <cell r="AD222">
            <v>118</v>
          </cell>
          <cell r="AE222">
            <v>97</v>
          </cell>
          <cell r="AF222">
            <v>97</v>
          </cell>
          <cell r="AG222">
            <v>552.47595195351096</v>
          </cell>
          <cell r="AH222">
            <v>139.72291302256747</v>
          </cell>
          <cell r="AI222">
            <v>316.12666490381423</v>
          </cell>
          <cell r="AJ222">
            <v>464.85821802132114</v>
          </cell>
          <cell r="AK222">
            <v>353.88907821595319</v>
          </cell>
          <cell r="AL222">
            <v>349.1077126748047</v>
          </cell>
          <cell r="AM222">
            <v>549.78766694879937</v>
          </cell>
          <cell r="AN222">
            <v>632.38787709041969</v>
          </cell>
          <cell r="AO222">
            <v>1119.8159114340451</v>
          </cell>
          <cell r="AP222">
            <v>883.56269832096064</v>
          </cell>
          <cell r="AQ222">
            <v>902.45640549264579</v>
          </cell>
          <cell r="AR222">
            <v>1014.9641462403299</v>
          </cell>
          <cell r="AS222">
            <v>840.03971401531419</v>
          </cell>
          <cell r="AT222">
            <v>768.48774328306115</v>
          </cell>
          <cell r="AU222">
            <v>891.42985847769626</v>
          </cell>
          <cell r="AV222">
            <v>952.59033603089051</v>
          </cell>
          <cell r="AW222">
            <v>651.59390048330465</v>
          </cell>
          <cell r="AX222">
            <v>805.57806241518688</v>
          </cell>
          <cell r="AY222">
            <v>645.60451773927491</v>
          </cell>
          <cell r="AZ222">
            <v>686.42059806214502</v>
          </cell>
          <cell r="BA222">
            <v>1017.1872670825999</v>
          </cell>
          <cell r="BB222">
            <v>858.43861778613075</v>
          </cell>
          <cell r="BC222">
            <v>780.02427807691663</v>
          </cell>
          <cell r="BD222">
            <v>1312.5971062965989</v>
          </cell>
          <cell r="BE222">
            <v>1352.5284875381446</v>
          </cell>
          <cell r="BI222">
            <v>0.2708552453694234</v>
          </cell>
        </row>
        <row r="223">
          <cell r="C223">
            <v>225.9</v>
          </cell>
          <cell r="D223">
            <v>175.7</v>
          </cell>
          <cell r="E223">
            <v>203</v>
          </cell>
          <cell r="F223">
            <v>297.2</v>
          </cell>
          <cell r="G223">
            <v>218.8</v>
          </cell>
          <cell r="H223">
            <v>283.39999999999998</v>
          </cell>
          <cell r="I223">
            <v>164.3</v>
          </cell>
          <cell r="J223">
            <v>293.5</v>
          </cell>
          <cell r="K223">
            <v>218.28700000000001</v>
          </cell>
          <cell r="L223">
            <v>254.1</v>
          </cell>
          <cell r="M223">
            <v>207.1</v>
          </cell>
          <cell r="N223">
            <v>174.9</v>
          </cell>
          <cell r="O223">
            <v>201.4</v>
          </cell>
          <cell r="P223">
            <v>194.1</v>
          </cell>
          <cell r="Q223">
            <v>156.30000000000001</v>
          </cell>
          <cell r="R223">
            <v>152.703</v>
          </cell>
          <cell r="S223">
            <v>165.96100000000001</v>
          </cell>
          <cell r="T223">
            <v>160</v>
          </cell>
          <cell r="U223">
            <v>160</v>
          </cell>
          <cell r="V223">
            <v>160</v>
          </cell>
          <cell r="W223">
            <v>85.66</v>
          </cell>
          <cell r="X223">
            <v>81.100999999999999</v>
          </cell>
          <cell r="Y223">
            <v>80.78</v>
          </cell>
          <cell r="Z223">
            <v>99.888000000000005</v>
          </cell>
          <cell r="AA223">
            <v>90.338999999999999</v>
          </cell>
          <cell r="AB223">
            <v>95.891000000000005</v>
          </cell>
          <cell r="AC223">
            <v>92</v>
          </cell>
          <cell r="AD223">
            <v>116.298</v>
          </cell>
          <cell r="AE223">
            <v>97</v>
          </cell>
          <cell r="AF223">
            <v>97</v>
          </cell>
          <cell r="AG223">
            <v>741.04412165963618</v>
          </cell>
          <cell r="AH223">
            <v>251.68166356930305</v>
          </cell>
          <cell r="AI223">
            <v>438.9421755626613</v>
          </cell>
          <cell r="AJ223">
            <v>620.72938922562753</v>
          </cell>
          <cell r="AK223">
            <v>496.14773747261268</v>
          </cell>
          <cell r="AL223">
            <v>568.39606111278692</v>
          </cell>
          <cell r="AM223">
            <v>686.8786134672041</v>
          </cell>
          <cell r="AN223">
            <v>823.18162867456431</v>
          </cell>
          <cell r="AO223">
            <v>1329.1920435778111</v>
          </cell>
          <cell r="AP223">
            <v>1082.9668472744456</v>
          </cell>
          <cell r="AQ223">
            <v>1079.0030531871414</v>
          </cell>
          <cell r="AR223">
            <v>1189.1900691363705</v>
          </cell>
          <cell r="AS223">
            <v>1066.7089715126499</v>
          </cell>
          <cell r="AT223">
            <v>960.68919429147445</v>
          </cell>
          <cell r="AU223">
            <v>1076.2702093413309</v>
          </cell>
          <cell r="AV223">
            <v>1195.4504749372045</v>
          </cell>
          <cell r="AW223">
            <v>878.83761302066932</v>
          </cell>
          <cell r="AX223">
            <v>1079.8163016131493</v>
          </cell>
          <cell r="AY223">
            <v>865.44604372622189</v>
          </cell>
          <cell r="AZ223">
            <v>896.90519423148021</v>
          </cell>
          <cell r="BA223">
            <v>1310.9074991612797</v>
          </cell>
          <cell r="BB223">
            <v>1103.3338490597193</v>
          </cell>
          <cell r="BC223">
            <v>1037.8517529976227</v>
          </cell>
          <cell r="BD223">
            <v>1216.4094227114308</v>
          </cell>
          <cell r="BE223">
            <v>1609.1619367278226</v>
          </cell>
          <cell r="BI223">
            <v>0.31117256082097289</v>
          </cell>
        </row>
        <row r="224">
          <cell r="C224">
            <v>274.39999999999998</v>
          </cell>
          <cell r="D224">
            <v>194.5</v>
          </cell>
          <cell r="E224">
            <v>225.3</v>
          </cell>
          <cell r="F224">
            <v>286.8</v>
          </cell>
          <cell r="G224">
            <v>243.7</v>
          </cell>
          <cell r="H224">
            <v>256.10000000000002</v>
          </cell>
          <cell r="I224">
            <v>199</v>
          </cell>
          <cell r="J224">
            <v>257.7</v>
          </cell>
          <cell r="K224">
            <v>197.02199999999999</v>
          </cell>
          <cell r="L224">
            <v>221.1</v>
          </cell>
          <cell r="M224">
            <v>183.2</v>
          </cell>
          <cell r="N224">
            <v>186.6</v>
          </cell>
          <cell r="O224">
            <v>235.5</v>
          </cell>
          <cell r="P224">
            <v>173.1</v>
          </cell>
          <cell r="Q224">
            <v>115.6</v>
          </cell>
          <cell r="R224">
            <v>172.85900000000001</v>
          </cell>
          <cell r="S224">
            <v>170</v>
          </cell>
          <cell r="T224">
            <v>160</v>
          </cell>
          <cell r="U224">
            <v>160</v>
          </cell>
          <cell r="V224">
            <v>160</v>
          </cell>
          <cell r="W224">
            <v>108.501</v>
          </cell>
          <cell r="X224">
            <v>82.903999999999996</v>
          </cell>
          <cell r="Y224">
            <v>84.328999999999994</v>
          </cell>
          <cell r="Z224">
            <v>102.239</v>
          </cell>
          <cell r="AA224">
            <v>89.548000000000002</v>
          </cell>
          <cell r="AB224">
            <v>96.195999999999998</v>
          </cell>
          <cell r="AC224">
            <v>95</v>
          </cell>
          <cell r="AD224">
            <v>119</v>
          </cell>
          <cell r="AE224">
            <v>86.388000000000005</v>
          </cell>
          <cell r="AF224">
            <v>98</v>
          </cell>
          <cell r="AG224">
            <v>1007.6429510298694</v>
          </cell>
          <cell r="AH224">
            <v>442.73808728840322</v>
          </cell>
          <cell r="AI224">
            <v>614.20598706390251</v>
          </cell>
          <cell r="AJ224">
            <v>900.67135143521102</v>
          </cell>
          <cell r="AK224">
            <v>768.96728375499731</v>
          </cell>
          <cell r="AL224">
            <v>864.57286241387555</v>
          </cell>
          <cell r="AM224">
            <v>901.96811203100037</v>
          </cell>
          <cell r="AN224">
            <v>1100.1375037320636</v>
          </cell>
          <cell r="AO224">
            <v>1618.6528616161954</v>
          </cell>
          <cell r="AP224">
            <v>1378.4689851322075</v>
          </cell>
          <cell r="AQ224">
            <v>1330.2715881471722</v>
          </cell>
          <cell r="AR224">
            <v>1436.4320029426335</v>
          </cell>
          <cell r="AS224">
            <v>1385.5253393019739</v>
          </cell>
          <cell r="AT224">
            <v>1240.3259669110253</v>
          </cell>
          <cell r="AU224">
            <v>1345.7332870484199</v>
          </cell>
          <cell r="AV224">
            <v>1456.1680178691304</v>
          </cell>
          <cell r="AW224">
            <v>1123.2640275312883</v>
          </cell>
          <cell r="AX224">
            <v>1326.7556566261176</v>
          </cell>
          <cell r="AY224">
            <v>1296.3100262519392</v>
          </cell>
          <cell r="AZ224">
            <v>1304.428565572078</v>
          </cell>
          <cell r="BA224">
            <v>1714.352035391184</v>
          </cell>
          <cell r="BB224">
            <v>1419.956946098903</v>
          </cell>
          <cell r="BC224">
            <v>1355.345393408845</v>
          </cell>
          <cell r="BD224">
            <v>1266.7718127216726</v>
          </cell>
          <cell r="BE224">
            <v>1626.7404633971175</v>
          </cell>
          <cell r="BI224">
            <v>0.2866195705907536</v>
          </cell>
        </row>
        <row r="225">
          <cell r="C225">
            <v>287.7</v>
          </cell>
          <cell r="D225">
            <v>162</v>
          </cell>
          <cell r="E225">
            <v>220.2</v>
          </cell>
          <cell r="F225">
            <v>300.8</v>
          </cell>
          <cell r="G225">
            <v>247.3</v>
          </cell>
          <cell r="H225">
            <v>254.4</v>
          </cell>
          <cell r="I225">
            <v>220.9</v>
          </cell>
          <cell r="J225">
            <v>257.39999999999998</v>
          </cell>
          <cell r="K225">
            <v>181.666</v>
          </cell>
          <cell r="L225">
            <v>246</v>
          </cell>
          <cell r="M225">
            <v>205.7</v>
          </cell>
          <cell r="N225">
            <v>206.2</v>
          </cell>
          <cell r="O225">
            <v>242.4</v>
          </cell>
          <cell r="P225">
            <v>161.4</v>
          </cell>
          <cell r="Q225">
            <v>165.3</v>
          </cell>
          <cell r="R225">
            <v>158.654</v>
          </cell>
          <cell r="S225">
            <v>160</v>
          </cell>
          <cell r="T225">
            <v>150</v>
          </cell>
          <cell r="U225">
            <v>150</v>
          </cell>
          <cell r="V225">
            <v>150</v>
          </cell>
          <cell r="W225">
            <v>93.731999999999999</v>
          </cell>
          <cell r="X225">
            <v>84.911000000000001</v>
          </cell>
          <cell r="Y225">
            <v>88.643000000000001</v>
          </cell>
          <cell r="Z225">
            <v>113.645</v>
          </cell>
          <cell r="AA225">
            <v>97.593000000000004</v>
          </cell>
          <cell r="AB225">
            <v>93.602000000000004</v>
          </cell>
          <cell r="AC225">
            <v>96</v>
          </cell>
          <cell r="AD225">
            <v>115.02200000000001</v>
          </cell>
          <cell r="AE225">
            <v>76.105999999999995</v>
          </cell>
          <cell r="AF225">
            <v>69.722999999999999</v>
          </cell>
          <cell r="AG225">
            <v>83.598979996063917</v>
          </cell>
          <cell r="AH225">
            <v>76.863728565328529</v>
          </cell>
          <cell r="AI225">
            <v>84.504438288778829</v>
          </cell>
          <cell r="AJ225">
            <v>73.212961957509833</v>
          </cell>
          <cell r="AK225">
            <v>94.997588950147019</v>
          </cell>
          <cell r="AL225">
            <v>96.787068605204468</v>
          </cell>
          <cell r="AM225">
            <v>97.026816527082019</v>
          </cell>
          <cell r="AN225">
            <v>99.586780518551677</v>
          </cell>
          <cell r="AO225">
            <v>115.05049077467265</v>
          </cell>
          <cell r="AP225">
            <v>97.615611848959361</v>
          </cell>
          <cell r="AQ225">
            <v>96.073280074042486</v>
          </cell>
          <cell r="AR225">
            <v>117.12579201820927</v>
          </cell>
          <cell r="AS225">
            <v>93.676337317763682</v>
          </cell>
          <cell r="AT225">
            <v>98.206305359759426</v>
          </cell>
          <cell r="AU225">
            <v>98.814908380310044</v>
          </cell>
          <cell r="AV225">
            <v>109.33018961293283</v>
          </cell>
          <cell r="AW225">
            <v>102.18057196305335</v>
          </cell>
          <cell r="AX225">
            <v>111.994573218803</v>
          </cell>
          <cell r="AY225">
            <v>98.40500879049705</v>
          </cell>
          <cell r="AZ225">
            <v>96.539189490631543</v>
          </cell>
          <cell r="BA225">
            <v>97.849113695805499</v>
          </cell>
          <cell r="BB225">
            <v>92.284220176636154</v>
          </cell>
          <cell r="BC225">
            <v>102.23664013128109</v>
          </cell>
          <cell r="BD225">
            <v>112.15495276899946</v>
          </cell>
          <cell r="BE225">
            <v>105.70762414607134</v>
          </cell>
          <cell r="BI225">
            <v>0.30484239816851555</v>
          </cell>
        </row>
        <row r="245"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>
            <v>6.3607000000000049</v>
          </cell>
          <cell r="AA245">
            <v>4.5589157894736765</v>
          </cell>
          <cell r="AB245">
            <v>3.0847000000000051</v>
          </cell>
          <cell r="AC245">
            <v>2.4312190476190487</v>
          </cell>
          <cell r="AD245">
            <v>-4.0333333333333456</v>
          </cell>
          <cell r="AE245">
            <v>-7.1980952380952345</v>
          </cell>
          <cell r="AF245">
            <v>6.9937380952380792</v>
          </cell>
          <cell r="AG245">
            <v>-4.6600263157894801</v>
          </cell>
          <cell r="AH245">
            <v>-5.9285249057914484</v>
          </cell>
          <cell r="AI245">
            <v>-2.4621326160986357</v>
          </cell>
          <cell r="AJ245">
            <v>-1.9794316776733254</v>
          </cell>
          <cell r="AK245">
            <v>-1.3599737535401601</v>
          </cell>
          <cell r="AL245">
            <v>-3.027697221346962</v>
          </cell>
          <cell r="AM245">
            <v>-3.0603779125036823</v>
          </cell>
          <cell r="AN245">
            <v>-2.4693278867956607</v>
          </cell>
          <cell r="AO245">
            <v>-2.7661198443996255</v>
          </cell>
          <cell r="AP245">
            <v>-2.4125368812808645</v>
          </cell>
          <cell r="AQ245">
            <v>-2.1700152093502183</v>
          </cell>
          <cell r="AR245">
            <v>-1.18802139757749</v>
          </cell>
          <cell r="AS245">
            <v>-1.6455013439075188</v>
          </cell>
          <cell r="AT245">
            <v>-1.2710239201702507</v>
          </cell>
          <cell r="AU245">
            <v>-0.75763244566633325</v>
          </cell>
          <cell r="AV245">
            <v>-0.80486352784667403</v>
          </cell>
          <cell r="AW245">
            <v>-1.5147665329051634</v>
          </cell>
          <cell r="AX245">
            <v>-2.14303814495144</v>
          </cell>
          <cell r="AY245">
            <v>-2.1130561460258122</v>
          </cell>
          <cell r="AZ245">
            <v>-1.5148106100545249</v>
          </cell>
          <cell r="BA245">
            <v>-1.8659604923135547</v>
          </cell>
          <cell r="BB245">
            <v>-1.113669165695427</v>
          </cell>
          <cell r="BC245">
            <v>-1.7487137771185388</v>
          </cell>
          <cell r="BD245">
            <v>-1.2773717995556702</v>
          </cell>
        </row>
        <row r="246"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>
            <v>6.3877272727272754</v>
          </cell>
          <cell r="AA246">
            <v>3.5386956521739172</v>
          </cell>
          <cell r="AB246">
            <v>6.8559304347826142</v>
          </cell>
          <cell r="AC246">
            <v>1.8768181818181873</v>
          </cell>
          <cell r="AD246">
            <v>1.1223809523809649</v>
          </cell>
          <cell r="AE246">
            <v>-3.4080952380952425</v>
          </cell>
          <cell r="AF246">
            <v>-7.3886363636363512</v>
          </cell>
          <cell r="AG246">
            <v>-7.0839130434782689</v>
          </cell>
          <cell r="AH246">
            <v>-9.0864683804206194</v>
          </cell>
          <cell r="AI246">
            <v>-4.0645134580673385</v>
          </cell>
          <cell r="AJ246">
            <v>-4.3228500972334913</v>
          </cell>
          <cell r="AK246">
            <v>-5.0848298199388395</v>
          </cell>
          <cell r="AL246">
            <v>-5.2517887978434175</v>
          </cell>
          <cell r="AM246">
            <v>-5.4110793436131175</v>
          </cell>
          <cell r="AN246">
            <v>-4.5466880159453638</v>
          </cell>
          <cell r="AO246">
            <v>-6.0273641048234552</v>
          </cell>
          <cell r="AP246">
            <v>-4.7999817003735501</v>
          </cell>
          <cell r="AQ246">
            <v>-3.4198968580047193</v>
          </cell>
          <cell r="AR246">
            <v>-1.4873522985309986</v>
          </cell>
          <cell r="AS246">
            <v>-3.2508605065082037</v>
          </cell>
          <cell r="AT246">
            <v>-2.033897918006998</v>
          </cell>
          <cell r="AU246" t="e">
            <v>#NUM!</v>
          </cell>
          <cell r="AV246" t="e">
            <v>#NUM!</v>
          </cell>
          <cell r="AW246" t="e">
            <v>#NUM!</v>
          </cell>
          <cell r="AX246" t="e">
            <v>#NUM!</v>
          </cell>
          <cell r="AY246" t="e">
            <v>#NUM!</v>
          </cell>
          <cell r="AZ246" t="e">
            <v>#NUM!</v>
          </cell>
          <cell r="BA246" t="e">
            <v>#NUM!</v>
          </cell>
          <cell r="BB246" t="e">
            <v>#NUM!</v>
          </cell>
          <cell r="BC246" t="e">
            <v>#NUM!</v>
          </cell>
          <cell r="BD246" t="e">
            <v>#NUM!</v>
          </cell>
        </row>
        <row r="248"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>
            <v>6.1359000000000101</v>
          </cell>
          <cell r="AA248">
            <v>2.1225000000000094</v>
          </cell>
          <cell r="AB248">
            <v>1.8037809523809507</v>
          </cell>
          <cell r="AC248">
            <v>2.4709272727272804</v>
          </cell>
          <cell r="AD248">
            <v>-6.0394047619047555</v>
          </cell>
          <cell r="AE248">
            <v>-6.4866666666666788</v>
          </cell>
          <cell r="AF248">
            <v>-16.8645</v>
          </cell>
          <cell r="AG248">
            <v>-4.8838095238095178</v>
          </cell>
          <cell r="AH248">
            <v>-10.043538156488331</v>
          </cell>
          <cell r="AI248">
            <v>-7.233649053050641</v>
          </cell>
          <cell r="AJ248">
            <v>-8.0111649047297746</v>
          </cell>
          <cell r="AK248">
            <v>-7.5622254579104151</v>
          </cell>
          <cell r="AL248">
            <v>-8.3302064942166254</v>
          </cell>
          <cell r="AM248">
            <v>-7.7941374436377586</v>
          </cell>
          <cell r="AN248">
            <v>-6.5090693233162682</v>
          </cell>
          <cell r="AO248">
            <v>-9.7910886623000408</v>
          </cell>
          <cell r="AP248">
            <v>-11.81942054787082</v>
          </cell>
          <cell r="AQ248">
            <v>-11.465907270459638</v>
          </cell>
          <cell r="AR248">
            <v>-9.3067678389142898</v>
          </cell>
          <cell r="AS248">
            <v>-6.5519641035426304</v>
          </cell>
          <cell r="AT248">
            <v>-6.2358208678823992</v>
          </cell>
          <cell r="AU248">
            <v>-1.2992682992745355</v>
          </cell>
          <cell r="AV248">
            <v>-1.5816828341154707</v>
          </cell>
          <cell r="AW248">
            <v>-5.3956121606514564</v>
          </cell>
          <cell r="AX248">
            <v>-7.1877885187279631</v>
          </cell>
          <cell r="AY248">
            <v>-5.7360929663986013</v>
          </cell>
          <cell r="AZ248">
            <v>-8.0564203949203446</v>
          </cell>
          <cell r="BA248">
            <v>-9.2215428328211075</v>
          </cell>
          <cell r="BB248">
            <v>-5.8567029176659311</v>
          </cell>
          <cell r="BC248">
            <v>-10.390559558072994</v>
          </cell>
          <cell r="BD248">
            <v>-3.8500086585893847</v>
          </cell>
          <cell r="BE248">
            <v>-12.114619153881669</v>
          </cell>
        </row>
        <row r="249"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>
            <v>7.4187666666666665</v>
          </cell>
          <cell r="AA249">
            <v>2.567619047619047</v>
          </cell>
          <cell r="AB249">
            <v>-1.3466428571428466</v>
          </cell>
          <cell r="AC249">
            <v>2.4699684210526271</v>
          </cell>
          <cell r="AD249">
            <v>-5.8619736842105397</v>
          </cell>
          <cell r="AE249">
            <v>-8.965999999999994</v>
          </cell>
          <cell r="AF249">
            <v>-11.010389610389616</v>
          </cell>
          <cell r="AG249">
            <v>-1.6550517598343717</v>
          </cell>
          <cell r="AH249">
            <v>-9.22619617474205</v>
          </cell>
          <cell r="AI249">
            <v>-6.4308787060449717</v>
          </cell>
          <cell r="AJ249">
            <v>-6.3022864836558838</v>
          </cell>
          <cell r="AK249">
            <v>-6.2307654902386886</v>
          </cell>
          <cell r="AL249">
            <v>-6.3288130315905704</v>
          </cell>
          <cell r="AM249">
            <v>-5.5388097278686033</v>
          </cell>
          <cell r="AN249">
            <v>-4.641960474439216</v>
          </cell>
          <cell r="AO249">
            <v>-8.1919186106991404</v>
          </cell>
          <cell r="AP249">
            <v>-9.1936140911646334</v>
          </cell>
          <cell r="AQ249">
            <v>-8.6620906752063291</v>
          </cell>
          <cell r="AR249">
            <v>-7.4388245749067821</v>
          </cell>
          <cell r="AS249">
            <v>-4.7679781923284246</v>
          </cell>
          <cell r="AT249">
            <v>-4.7979310940673265</v>
          </cell>
          <cell r="AU249">
            <v>-2.4395590961478568</v>
          </cell>
          <cell r="AV249">
            <v>-1.9254906084269052</v>
          </cell>
          <cell r="AW249">
            <v>-4.6263080505492411</v>
          </cell>
          <cell r="AX249">
            <v>-5.7075103222881083</v>
          </cell>
          <cell r="AY249">
            <v>-4.6707696518126127</v>
          </cell>
          <cell r="AZ249">
            <v>-6.4568163276430539</v>
          </cell>
          <cell r="BA249">
            <v>-7.4556678854511134</v>
          </cell>
          <cell r="BB249">
            <v>-4.8134610266274116</v>
          </cell>
          <cell r="BC249">
            <v>-6.8357370208469064</v>
          </cell>
          <cell r="BD249">
            <v>-3.11661979696364</v>
          </cell>
          <cell r="BE249">
            <v>-9.6477756190139345</v>
          </cell>
        </row>
        <row r="250"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>
            <v>5.630731578947362</v>
          </cell>
          <cell r="AA250">
            <v>3.5281894736842077</v>
          </cell>
          <cell r="AB250">
            <v>-0.58096842105263846</v>
          </cell>
          <cell r="AC250">
            <v>3.7831578947361777E-2</v>
          </cell>
          <cell r="AD250">
            <v>-4.1664302059496379</v>
          </cell>
          <cell r="AE250">
            <v>-10.690526315789477</v>
          </cell>
          <cell r="AF250">
            <v>-6.7975000000000065</v>
          </cell>
          <cell r="AG250">
            <v>2.054210526315785</v>
          </cell>
          <cell r="AH250">
            <v>-9.0501997018428497</v>
          </cell>
          <cell r="AI250">
            <v>-5.3459285138650188</v>
          </cell>
          <cell r="AJ250">
            <v>-5.1357114057655764</v>
          </cell>
          <cell r="AK250">
            <v>-4.9293960247387787</v>
          </cell>
          <cell r="AL250">
            <v>-5.2491461423717922</v>
          </cell>
          <cell r="AM250">
            <v>-5.189677894504463</v>
          </cell>
          <cell r="AN250">
            <v>-4.4270362290915131</v>
          </cell>
          <cell r="AO250">
            <v>-7.3678412079549105</v>
          </cell>
          <cell r="AP250">
            <v>-8.1430530958844116</v>
          </cell>
          <cell r="AQ250">
            <v>-7.6938642109928708</v>
          </cell>
          <cell r="AR250">
            <v>-6.5166049652556026</v>
          </cell>
          <cell r="AS250">
            <v>-4.7217233812351225</v>
          </cell>
          <cell r="AT250">
            <v>-4.7571996614445453</v>
          </cell>
          <cell r="AU250">
            <v>-3.6566340178220145</v>
          </cell>
          <cell r="AV250">
            <v>-3.1227824351136491</v>
          </cell>
          <cell r="AW250">
            <v>-4.8566950150567649</v>
          </cell>
          <cell r="AX250">
            <v>-5.4021193808982773</v>
          </cell>
          <cell r="AY250">
            <v>-4.6969873182375323</v>
          </cell>
          <cell r="AZ250">
            <v>-5.6461148913736281</v>
          </cell>
          <cell r="BA250">
            <v>-6.5369059187657754</v>
          </cell>
          <cell r="BB250">
            <v>-4.9596048540460629</v>
          </cell>
          <cell r="BC250">
            <v>-5.8267930352282136</v>
          </cell>
          <cell r="BD250">
            <v>-3.9076734923059249</v>
          </cell>
          <cell r="BE250">
            <v>-8.4962397666979115</v>
          </cell>
        </row>
        <row r="251"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>
            <v>6.4276619047619015</v>
          </cell>
          <cell r="AA251">
            <v>0.97330000000000894</v>
          </cell>
          <cell r="AB251">
            <v>-3.7481818181818163</v>
          </cell>
          <cell r="AC251">
            <v>6.6546695652174037</v>
          </cell>
          <cell r="AD251">
            <v>4.4956521739130437</v>
          </cell>
          <cell r="AE251">
            <v>-9.89492753623189</v>
          </cell>
          <cell r="AF251">
            <v>-0.19350000000000023</v>
          </cell>
          <cell r="AG251">
            <v>-1.8471428571428561</v>
          </cell>
          <cell r="AH251">
            <v>-6.1777188245452237</v>
          </cell>
          <cell r="AI251">
            <v>-2.6529063614869202</v>
          </cell>
          <cell r="AJ251">
            <v>-3.3001693405416006</v>
          </cell>
          <cell r="AK251">
            <v>-3.2471184910811104</v>
          </cell>
          <cell r="AL251">
            <v>-4.3005461974461454</v>
          </cell>
          <cell r="AM251">
            <v>-3.6867122316157506</v>
          </cell>
          <cell r="AN251">
            <v>-2.8232851455495194</v>
          </cell>
          <cell r="AO251">
            <v>-5.4202898696555764</v>
          </cell>
          <cell r="AP251">
            <v>-5.8305836244258842</v>
          </cell>
          <cell r="AQ251">
            <v>-5.5540812849844912</v>
          </cell>
          <cell r="AR251">
            <v>-4.7183419642760214</v>
          </cell>
          <cell r="AS251">
            <v>-3.4962204214367176</v>
          </cell>
          <cell r="AT251">
            <v>-3.5624805437419695</v>
          </cell>
          <cell r="AU251">
            <v>-3.4341780033572533</v>
          </cell>
          <cell r="AV251">
            <v>-2.6508807196803801</v>
          </cell>
          <cell r="AW251">
            <v>-3.6783160443335348</v>
          </cell>
          <cell r="AX251">
            <v>-3.9717528059895884</v>
          </cell>
          <cell r="AY251">
            <v>-3.6433317669101228</v>
          </cell>
          <cell r="AZ251">
            <v>-4.2041460794046088</v>
          </cell>
          <cell r="BA251">
            <v>-4.4815780188792971</v>
          </cell>
          <cell r="BB251">
            <v>-3.7636505860636476</v>
          </cell>
          <cell r="BC251">
            <v>-3.6807259912116095</v>
          </cell>
          <cell r="BD251">
            <v>-3.1128465705641872</v>
          </cell>
          <cell r="BE251">
            <v>-6.0151137773299013</v>
          </cell>
        </row>
        <row r="252"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>
            <v>6.0167714285714275</v>
          </cell>
          <cell r="AA252">
            <v>-0.40600476190475732</v>
          </cell>
          <cell r="AB252">
            <v>-7.9971428571428547</v>
          </cell>
          <cell r="AC252">
            <v>10.388095238095261</v>
          </cell>
          <cell r="AD252">
            <v>4.3269999999999982</v>
          </cell>
          <cell r="AE252">
            <v>-10.850526315789473</v>
          </cell>
          <cell r="AF252">
            <v>1.7205194805194637</v>
          </cell>
          <cell r="AG252">
            <v>0.71809523809523768</v>
          </cell>
          <cell r="AH252">
            <v>-5.1336451987931113</v>
          </cell>
          <cell r="AI252">
            <v>-1.7787684763004563</v>
          </cell>
          <cell r="AJ252">
            <v>-2.7449743815984746</v>
          </cell>
          <cell r="AK252">
            <v>-1.7396477324947739</v>
          </cell>
          <cell r="AL252">
            <v>-2.3655186790709095</v>
          </cell>
          <cell r="AM252">
            <v>-2.7857671143408851</v>
          </cell>
          <cell r="AN252">
            <v>-1.7955494079968517</v>
          </cell>
          <cell r="AO252">
            <v>-3.3549972609989709</v>
          </cell>
          <cell r="AP252">
            <v>-3.5533946636654861</v>
          </cell>
          <cell r="AQ252">
            <v>-3.4918535038146814</v>
          </cell>
          <cell r="AR252">
            <v>-3.0990774478936345</v>
          </cell>
          <cell r="AS252">
            <v>-2.0682102489151646</v>
          </cell>
          <cell r="AT252">
            <v>-2.2533029733596948</v>
          </cell>
          <cell r="AU252">
            <v>-2.4361040971494745</v>
          </cell>
          <cell r="AV252">
            <v>-1.9630639947741031</v>
          </cell>
          <cell r="AW252">
            <v>-2.4150297238316227</v>
          </cell>
          <cell r="AX252">
            <v>-2.6198059839462786</v>
          </cell>
          <cell r="AY252">
            <v>-2.3600443085889964</v>
          </cell>
          <cell r="AZ252">
            <v>-2.5038924749679694</v>
          </cell>
          <cell r="BA252">
            <v>-2.9645925035277259</v>
          </cell>
          <cell r="BB252">
            <v>-2.4574275190774912</v>
          </cell>
          <cell r="BC252">
            <v>-2.4896201105514777</v>
          </cell>
          <cell r="BD252">
            <v>-2.2182482079471697</v>
          </cell>
          <cell r="BE252">
            <v>-3.5614703188768146</v>
          </cell>
        </row>
        <row r="253"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>
            <v>3.8297181818181834</v>
          </cell>
          <cell r="AA253">
            <v>-2.2686363636363609</v>
          </cell>
          <cell r="AB253">
            <v>0.3139999999999965</v>
          </cell>
          <cell r="AC253">
            <v>18.755400000000002</v>
          </cell>
          <cell r="AD253">
            <v>4.8380952380952493</v>
          </cell>
          <cell r="AE253">
            <v>-6.8081100478468812</v>
          </cell>
          <cell r="AF253">
            <v>1.2395454545454498</v>
          </cell>
          <cell r="AG253">
            <v>-3.361794759626342</v>
          </cell>
          <cell r="AH253">
            <v>-3.9294444439332139</v>
          </cell>
          <cell r="AI253">
            <v>-1.4787825894237869</v>
          </cell>
          <cell r="AJ253">
            <v>-2.9091778138407847</v>
          </cell>
          <cell r="AK253">
            <v>-2.471917151331084</v>
          </cell>
          <cell r="AL253">
            <v>-3.2466335473977708</v>
          </cell>
          <cell r="AM253">
            <v>-2.8917757867761509</v>
          </cell>
          <cell r="AN253">
            <v>-2.1651240332865456</v>
          </cell>
          <cell r="AO253">
            <v>-3.6757005289549625</v>
          </cell>
          <cell r="AP253">
            <v>-4.1756851527127026</v>
          </cell>
          <cell r="AQ253">
            <v>-3.7841506793059239</v>
          </cell>
          <cell r="AR253">
            <v>-3.514694214237565</v>
          </cell>
          <cell r="AS253">
            <v>-2.3692497956521095</v>
          </cell>
          <cell r="AT253">
            <v>-2.7020459551427152</v>
          </cell>
          <cell r="AU253">
            <v>-2.7814976827951057</v>
          </cell>
          <cell r="AV253">
            <v>-2.417737454348817</v>
          </cell>
          <cell r="AW253">
            <v>-2.9889560742614307</v>
          </cell>
          <cell r="AX253">
            <v>-3.1006024109003292</v>
          </cell>
          <cell r="AY253">
            <v>-2.5792769940056601</v>
          </cell>
          <cell r="AZ253">
            <v>-3.0629560641816056</v>
          </cell>
          <cell r="BA253">
            <v>-3.3332082397980685</v>
          </cell>
          <cell r="BB253">
            <v>-3.0585995083398032</v>
          </cell>
          <cell r="BC253">
            <v>-3.098947572319311</v>
          </cell>
          <cell r="BD253">
            <v>-2.9039083669443784</v>
          </cell>
          <cell r="BE253">
            <v>-3.8382397700283235</v>
          </cell>
        </row>
        <row r="254"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>
            <v>0.69715238095237808</v>
          </cell>
          <cell r="AA254">
            <v>-2.100400000000004</v>
          </cell>
          <cell r="AB254">
            <v>3.1515909090909098</v>
          </cell>
          <cell r="AC254">
            <v>15.072190909090935</v>
          </cell>
          <cell r="AD254">
            <v>2.0466666666666526</v>
          </cell>
          <cell r="AE254">
            <v>5.6207867494823844</v>
          </cell>
          <cell r="AF254">
            <v>0.4526315789473756</v>
          </cell>
          <cell r="AG254">
            <v>-0.24637881066302469</v>
          </cell>
          <cell r="AH254">
            <v>-2.8090172163958513</v>
          </cell>
          <cell r="AI254">
            <v>0.84651213608669451</v>
          </cell>
          <cell r="AJ254">
            <v>0.75666418395552881</v>
          </cell>
          <cell r="AK254">
            <v>-0.28095400994913433</v>
          </cell>
          <cell r="AL254">
            <v>-0.3513656461635577</v>
          </cell>
          <cell r="AM254">
            <v>-0.338494612431532</v>
          </cell>
          <cell r="AN254">
            <v>0.12957999365399786</v>
          </cell>
          <cell r="AO254">
            <v>9.1014504322387779E-2</v>
          </cell>
          <cell r="AP254">
            <v>-0.1839851079357544</v>
          </cell>
          <cell r="AQ254">
            <v>-0.20696458708306409</v>
          </cell>
          <cell r="AR254">
            <v>-7.1066659637068597E-2</v>
          </cell>
          <cell r="AS254">
            <v>-4.2270131576636061E-2</v>
          </cell>
          <cell r="AT254">
            <v>1.2736856374878869E-2</v>
          </cell>
          <cell r="AU254">
            <v>-0.1601701160116491</v>
          </cell>
          <cell r="AV254">
            <v>-0.16856907030898327</v>
          </cell>
          <cell r="AW254">
            <v>-0.11886384399149108</v>
          </cell>
          <cell r="AX254">
            <v>-7.4509324089028439E-2</v>
          </cell>
          <cell r="AY254">
            <v>-0.17873159402405037</v>
          </cell>
          <cell r="AZ254">
            <v>-0.2567725139893966</v>
          </cell>
          <cell r="BA254">
            <v>-0.11917297283981299</v>
          </cell>
          <cell r="BB254">
            <v>-0.15254381818338203</v>
          </cell>
          <cell r="BC254">
            <v>-0.19271013027176309</v>
          </cell>
          <cell r="BD254">
            <v>-0.25926468252897195</v>
          </cell>
          <cell r="BE254">
            <v>-0.1076102791879805</v>
          </cell>
        </row>
        <row r="255"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>
            <v>-0.17005454545455123</v>
          </cell>
          <cell r="AA255">
            <v>-2.5223181818181821</v>
          </cell>
          <cell r="AB255">
            <v>-1.4591130434782649</v>
          </cell>
          <cell r="AC255">
            <v>6.4264047619047773</v>
          </cell>
          <cell r="AD255">
            <v>-14.152000000000001</v>
          </cell>
          <cell r="AE255">
            <v>18.39657894736839</v>
          </cell>
          <cell r="AF255">
            <v>5.7522727272727252</v>
          </cell>
          <cell r="AG255">
            <v>2.7821886551282304</v>
          </cell>
          <cell r="AH255">
            <v>-3.0189101525103226</v>
          </cell>
          <cell r="AI255">
            <v>1.5199685642663709</v>
          </cell>
          <cell r="AJ255">
            <v>5.3437493444393951</v>
          </cell>
          <cell r="AK255">
            <v>2.6756624995739671</v>
          </cell>
          <cell r="AL255">
            <v>2.0891018622901925</v>
          </cell>
          <cell r="AM255">
            <v>1.2263031123763852</v>
          </cell>
          <cell r="AN255">
            <v>1.6030456753900459</v>
          </cell>
          <cell r="AO255">
            <v>2.0045949740799003</v>
          </cell>
          <cell r="AP255">
            <v>2.1658945755665329</v>
          </cell>
          <cell r="AQ255">
            <v>0.74619951193207612</v>
          </cell>
          <cell r="AR255">
            <v>1.1008783107916393</v>
          </cell>
          <cell r="AS255">
            <v>0.88606652765682981</v>
          </cell>
          <cell r="AT255">
            <v>0.72445199867369148</v>
          </cell>
          <cell r="AU255">
            <v>0.62371652537540712</v>
          </cell>
          <cell r="AV255">
            <v>0.91828121619048275</v>
          </cell>
          <cell r="AW255">
            <v>1.2710658953132139</v>
          </cell>
          <cell r="AX255">
            <v>1.301974903200108</v>
          </cell>
          <cell r="AY255">
            <v>0.81804993820399474</v>
          </cell>
          <cell r="AZ255">
            <v>0.78095477015094872</v>
          </cell>
          <cell r="BA255">
            <v>1.1128466908472774</v>
          </cell>
          <cell r="BB255">
            <v>0.93669828545088052</v>
          </cell>
          <cell r="BC255">
            <v>0.85755887989916602</v>
          </cell>
          <cell r="BD255">
            <v>0.86884093986209621</v>
          </cell>
          <cell r="BE255">
            <v>1.1027679866624709</v>
          </cell>
        </row>
        <row r="256"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>
            <v>3.327899999999989</v>
          </cell>
          <cell r="AA256">
            <v>0.52090909090909321</v>
          </cell>
          <cell r="AB256">
            <v>0.82615714285714148</v>
          </cell>
          <cell r="AC256">
            <v>6.2854909090908819</v>
          </cell>
          <cell r="AD256">
            <v>-4.105362318840605</v>
          </cell>
          <cell r="AE256">
            <v>13.723992094861664</v>
          </cell>
          <cell r="AF256">
            <v>0.85363636363635464</v>
          </cell>
          <cell r="AG256">
            <v>-10.731399950469076</v>
          </cell>
          <cell r="AH256">
            <v>0.72020509842622005</v>
          </cell>
          <cell r="AI256">
            <v>4.1947686763620595E-2</v>
          </cell>
          <cell r="AJ256">
            <v>0.73587594419765878</v>
          </cell>
          <cell r="AK256">
            <v>-1.4870617142652023</v>
          </cell>
          <cell r="AL256">
            <v>-2.292146763707386</v>
          </cell>
          <cell r="AM256">
            <v>-0.51373152477055584</v>
          </cell>
          <cell r="AN256">
            <v>-0.64376615677560522</v>
          </cell>
          <cell r="AO256">
            <v>-0.73775531101607328</v>
          </cell>
          <cell r="AP256">
            <v>-0.78177644157150183</v>
          </cell>
          <cell r="AQ256">
            <v>-0.27563910598117047</v>
          </cell>
          <cell r="AR256">
            <v>-0.3948596208238726</v>
          </cell>
          <cell r="AS256">
            <v>-0.32246488672062767</v>
          </cell>
          <cell r="AT256">
            <v>-0.1736778240276351</v>
          </cell>
          <cell r="AU256">
            <v>-0.16581132828796719</v>
          </cell>
          <cell r="AV256">
            <v>-0.32455993492338919</v>
          </cell>
          <cell r="AW256">
            <v>-0.36967886605295774</v>
          </cell>
          <cell r="AX256">
            <v>-0.24797894103629758</v>
          </cell>
          <cell r="AY256">
            <v>-0.13169300534089334</v>
          </cell>
          <cell r="AZ256">
            <v>-0.18808603868378704</v>
          </cell>
          <cell r="BA256">
            <v>-0.24326735030700597</v>
          </cell>
          <cell r="BB256">
            <v>-4.7267322486989727E-2</v>
          </cell>
          <cell r="BC256">
            <v>-0.22446832270338213</v>
          </cell>
          <cell r="BD256">
            <v>-0.17276191459907508</v>
          </cell>
          <cell r="BE256">
            <v>-0.21013512521897937</v>
          </cell>
        </row>
        <row r="257"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>
            <v>4.9481844136857278</v>
          </cell>
          <cell r="AA257">
            <v>1.000310177287753</v>
          </cell>
          <cell r="AB257">
            <v>0.52750920350943264</v>
          </cell>
          <cell r="AC257">
            <v>6.2730013237969802</v>
          </cell>
          <cell r="AD257">
            <v>-1.0998924394319154</v>
          </cell>
          <cell r="AE257">
            <v>-2.0617991305668686</v>
          </cell>
          <cell r="AF257">
            <v>-3.1770521115040604</v>
          </cell>
          <cell r="AG257">
            <v>-2.5356117319243219</v>
          </cell>
          <cell r="AH257">
            <v>-5.8241737673334839</v>
          </cell>
          <cell r="AI257">
            <v>-2.5508176659380672</v>
          </cell>
          <cell r="AJ257">
            <v>-2.6011162638843999</v>
          </cell>
          <cell r="AK257">
            <v>-3.0144169333939881</v>
          </cell>
          <cell r="AL257">
            <v>-3.4944782831724956</v>
          </cell>
          <cell r="AM257">
            <v>-3.3112360245897854</v>
          </cell>
          <cell r="AN257">
            <v>-2.6261744991076541</v>
          </cell>
          <cell r="AO257">
            <v>-4.12200223237876</v>
          </cell>
          <cell r="AP257">
            <v>-4.537843203394889</v>
          </cell>
          <cell r="AQ257">
            <v>-4.2823244476115976</v>
          </cell>
          <cell r="AR257">
            <v>-3.3955705507070779</v>
          </cell>
          <cell r="AS257">
            <v>-2.6516495589691984</v>
          </cell>
          <cell r="AT257">
            <v>-2.5030882990305812</v>
          </cell>
          <cell r="AU257" t="e">
            <v>#NUM!</v>
          </cell>
          <cell r="AV257" t="e">
            <v>#NUM!</v>
          </cell>
          <cell r="AW257" t="e">
            <v>#NUM!</v>
          </cell>
          <cell r="AX257" t="e">
            <v>#NUM!</v>
          </cell>
          <cell r="AY257" t="e">
            <v>#NUM!</v>
          </cell>
          <cell r="AZ257" t="e">
            <v>#NUM!</v>
          </cell>
          <cell r="BA257" t="e">
            <v>#NUM!</v>
          </cell>
          <cell r="BB257" t="e">
            <v>#NUM!</v>
          </cell>
          <cell r="BC257" t="e">
            <v>#NUM!</v>
          </cell>
          <cell r="BD257" t="e">
            <v>#NUM!</v>
          </cell>
          <cell r="BE257" t="e">
            <v>#NUM!</v>
          </cell>
        </row>
        <row r="277">
          <cell r="I277">
            <v>2345</v>
          </cell>
          <cell r="J277">
            <v>2389</v>
          </cell>
          <cell r="K277">
            <v>2512</v>
          </cell>
          <cell r="L277">
            <v>2212</v>
          </cell>
          <cell r="M277">
            <v>2114</v>
          </cell>
          <cell r="N277">
            <v>2080.6999999999998</v>
          </cell>
          <cell r="O277">
            <v>2236.4</v>
          </cell>
          <cell r="P277">
            <v>2443</v>
          </cell>
          <cell r="Q277">
            <v>2340.9</v>
          </cell>
          <cell r="R277">
            <v>2275.6999999999998</v>
          </cell>
          <cell r="S277">
            <v>2234.9</v>
          </cell>
          <cell r="T277">
            <v>2215.1</v>
          </cell>
          <cell r="U277">
            <v>2344.8000000000002</v>
          </cell>
          <cell r="V277">
            <v>2318.1999999999998</v>
          </cell>
          <cell r="W277">
            <v>2171.1</v>
          </cell>
          <cell r="X277">
            <v>2126.3000000000002</v>
          </cell>
          <cell r="Y277">
            <v>2211.1999999999998</v>
          </cell>
          <cell r="Z277">
            <v>2303</v>
          </cell>
          <cell r="AA277">
            <v>2430.6</v>
          </cell>
          <cell r="AB277">
            <v>2439.3000000000002</v>
          </cell>
          <cell r="AC277">
            <v>2474.1999999999998</v>
          </cell>
          <cell r="AD277">
            <v>2363.5</v>
          </cell>
          <cell r="AE277">
            <v>2404.3000000000002</v>
          </cell>
        </row>
        <row r="278">
          <cell r="I278">
            <v>2169</v>
          </cell>
          <cell r="J278">
            <v>2201</v>
          </cell>
          <cell r="K278">
            <v>2164</v>
          </cell>
          <cell r="L278">
            <v>1783</v>
          </cell>
          <cell r="M278">
            <v>1941</v>
          </cell>
          <cell r="N278">
            <v>2071.3000000000002</v>
          </cell>
          <cell r="O278">
            <v>2226.6</v>
          </cell>
          <cell r="P278">
            <v>2228.8000000000002</v>
          </cell>
          <cell r="Q278">
            <v>1959.3</v>
          </cell>
          <cell r="R278">
            <v>2016.1</v>
          </cell>
          <cell r="S278">
            <v>2235.5</v>
          </cell>
          <cell r="T278">
            <v>2148.8000000000002</v>
          </cell>
          <cell r="U278">
            <v>2207.5</v>
          </cell>
          <cell r="V278">
            <v>2057.6</v>
          </cell>
          <cell r="W278">
            <v>1849.5</v>
          </cell>
          <cell r="X278">
            <v>1936.1</v>
          </cell>
          <cell r="Y278">
            <v>2240.1999999999998</v>
          </cell>
          <cell r="Z278">
            <v>2290.6</v>
          </cell>
          <cell r="AA278">
            <v>2315.1</v>
          </cell>
          <cell r="AB278">
            <v>2296.9</v>
          </cell>
          <cell r="AC278">
            <v>2267.3000000000002</v>
          </cell>
          <cell r="AD278">
            <v>2380.1</v>
          </cell>
          <cell r="AE278">
            <v>2422</v>
          </cell>
        </row>
        <row r="279">
          <cell r="I279">
            <v>1997</v>
          </cell>
          <cell r="J279">
            <v>2110</v>
          </cell>
          <cell r="K279">
            <v>2107</v>
          </cell>
          <cell r="L279">
            <v>1978</v>
          </cell>
          <cell r="M279">
            <v>2042</v>
          </cell>
          <cell r="N279">
            <v>2057.3000000000002</v>
          </cell>
          <cell r="O279">
            <v>2049.6</v>
          </cell>
          <cell r="P279">
            <v>2061.4</v>
          </cell>
          <cell r="Q279">
            <v>2082</v>
          </cell>
          <cell r="R279">
            <v>2134.4</v>
          </cell>
          <cell r="S279">
            <v>2270.9</v>
          </cell>
          <cell r="T279">
            <v>2126.3000000000002</v>
          </cell>
          <cell r="U279">
            <v>2020.1</v>
          </cell>
          <cell r="V279">
            <v>2047.3</v>
          </cell>
          <cell r="W279">
            <v>2000.2</v>
          </cell>
          <cell r="X279">
            <v>2046.3</v>
          </cell>
          <cell r="Y279">
            <v>2173.3000000000002</v>
          </cell>
          <cell r="Z279">
            <v>2148.4</v>
          </cell>
          <cell r="AA279">
            <v>2116</v>
          </cell>
          <cell r="AB279">
            <v>2265.1</v>
          </cell>
          <cell r="AC279">
            <v>2327.4</v>
          </cell>
          <cell r="AD279">
            <v>2362.5</v>
          </cell>
          <cell r="AE279">
            <v>2225.6</v>
          </cell>
        </row>
        <row r="280">
          <cell r="H280">
            <v>2178</v>
          </cell>
          <cell r="I280">
            <v>2205</v>
          </cell>
          <cell r="J280">
            <v>2331</v>
          </cell>
          <cell r="K280">
            <v>2291</v>
          </cell>
          <cell r="L280">
            <v>1926</v>
          </cell>
          <cell r="M280">
            <v>1915.6</v>
          </cell>
          <cell r="N280">
            <v>2051</v>
          </cell>
          <cell r="O280">
            <v>2166</v>
          </cell>
          <cell r="P280">
            <v>2232.6999999999998</v>
          </cell>
          <cell r="Q280">
            <v>2117.9</v>
          </cell>
          <cell r="R280">
            <v>2081.8000000000002</v>
          </cell>
          <cell r="S280">
            <v>2122.9</v>
          </cell>
          <cell r="T280">
            <v>2113.1</v>
          </cell>
          <cell r="U280">
            <v>2261.3000000000002</v>
          </cell>
          <cell r="V280">
            <v>2140.9</v>
          </cell>
          <cell r="W280">
            <v>1963.5</v>
          </cell>
          <cell r="X280">
            <v>1954.2</v>
          </cell>
          <cell r="Y280">
            <v>2119.3000000000002</v>
          </cell>
          <cell r="Z280">
            <v>2279</v>
          </cell>
          <cell r="AA280">
            <v>2309.6</v>
          </cell>
          <cell r="AB280">
            <v>2388.4</v>
          </cell>
          <cell r="AC280">
            <v>2310.4</v>
          </cell>
          <cell r="AD280">
            <v>2266.4</v>
          </cell>
        </row>
        <row r="281">
          <cell r="H281">
            <v>2175</v>
          </cell>
          <cell r="I281">
            <v>1881</v>
          </cell>
          <cell r="J281">
            <v>1987</v>
          </cell>
          <cell r="K281">
            <v>1942</v>
          </cell>
          <cell r="L281">
            <v>1804</v>
          </cell>
          <cell r="M281">
            <v>1767.4</v>
          </cell>
          <cell r="N281">
            <v>1826.9</v>
          </cell>
          <cell r="O281">
            <v>1952.5</v>
          </cell>
          <cell r="P281">
            <v>2038.6</v>
          </cell>
          <cell r="Q281">
            <v>1986</v>
          </cell>
          <cell r="R281">
            <v>1955.2</v>
          </cell>
          <cell r="S281">
            <v>2020.4</v>
          </cell>
          <cell r="T281">
            <v>2008.9</v>
          </cell>
          <cell r="U281">
            <v>1873.4</v>
          </cell>
          <cell r="V281">
            <v>1788.4</v>
          </cell>
          <cell r="W281">
            <v>1768.1</v>
          </cell>
          <cell r="X281">
            <v>1886</v>
          </cell>
          <cell r="Y281">
            <v>1933.9</v>
          </cell>
          <cell r="Z281">
            <v>1983.9</v>
          </cell>
          <cell r="AA281">
            <v>1987.1</v>
          </cell>
          <cell r="AB281">
            <v>2131.3000000000002</v>
          </cell>
          <cell r="AC281">
            <v>2107.6</v>
          </cell>
          <cell r="AD281">
            <v>2250.1999999999998</v>
          </cell>
        </row>
        <row r="282">
          <cell r="H282">
            <v>2300</v>
          </cell>
          <cell r="I282">
            <v>2096</v>
          </cell>
          <cell r="J282">
            <v>2059</v>
          </cell>
          <cell r="K282">
            <v>2048</v>
          </cell>
          <cell r="L282">
            <v>2108</v>
          </cell>
          <cell r="M282">
            <v>2041.7</v>
          </cell>
          <cell r="N282">
            <v>2203.6999999999998</v>
          </cell>
          <cell r="O282">
            <v>2118.1999999999998</v>
          </cell>
          <cell r="P282">
            <v>2100.5</v>
          </cell>
          <cell r="Q282">
            <v>2144</v>
          </cell>
          <cell r="R282">
            <v>2211.1999999999998</v>
          </cell>
          <cell r="S282">
            <v>2266.1999999999998</v>
          </cell>
          <cell r="T282">
            <v>2159.5</v>
          </cell>
          <cell r="U282">
            <v>2039.8</v>
          </cell>
          <cell r="V282">
            <v>1937</v>
          </cell>
          <cell r="W282">
            <v>1933.3</v>
          </cell>
          <cell r="X282">
            <v>2097.3000000000002</v>
          </cell>
          <cell r="Y282">
            <v>2249.6999999999998</v>
          </cell>
          <cell r="Z282">
            <v>2203.5</v>
          </cell>
          <cell r="AA282">
            <v>2117.1</v>
          </cell>
          <cell r="AB282">
            <v>2411.1999999999998</v>
          </cell>
          <cell r="AC282">
            <v>2481.6999999999998</v>
          </cell>
          <cell r="AD282">
            <v>2506.6999999999998</v>
          </cell>
        </row>
        <row r="283">
          <cell r="H283">
            <v>2027</v>
          </cell>
          <cell r="I283">
            <v>1939</v>
          </cell>
          <cell r="J283">
            <v>2195</v>
          </cell>
          <cell r="K283">
            <v>2151</v>
          </cell>
          <cell r="L283">
            <v>1956</v>
          </cell>
          <cell r="M283">
            <v>1887.8</v>
          </cell>
          <cell r="N283">
            <v>1969.2</v>
          </cell>
          <cell r="O283">
            <v>2015</v>
          </cell>
          <cell r="P283">
            <v>2255.4</v>
          </cell>
          <cell r="Q283">
            <v>2133.4</v>
          </cell>
          <cell r="R283">
            <v>2139.1999999999998</v>
          </cell>
          <cell r="S283">
            <v>2052.5</v>
          </cell>
          <cell r="T283">
            <v>1990.6</v>
          </cell>
          <cell r="U283">
            <v>2128.6</v>
          </cell>
          <cell r="V283">
            <v>2043.1</v>
          </cell>
          <cell r="W283">
            <v>1928.8</v>
          </cell>
          <cell r="X283">
            <v>1964</v>
          </cell>
          <cell r="Y283">
            <v>1963.1</v>
          </cell>
          <cell r="Z283">
            <v>2117.6999999999998</v>
          </cell>
          <cell r="AA283">
            <v>2261.6999999999998</v>
          </cell>
          <cell r="AB283">
            <v>1817.3</v>
          </cell>
          <cell r="AC283">
            <v>2348.6</v>
          </cell>
          <cell r="AD283">
            <v>2326.6999999999998</v>
          </cell>
        </row>
        <row r="284">
          <cell r="H284">
            <v>2303</v>
          </cell>
          <cell r="I284">
            <v>2294</v>
          </cell>
          <cell r="J284">
            <v>2336</v>
          </cell>
          <cell r="K284">
            <v>2360</v>
          </cell>
          <cell r="L284">
            <v>2070</v>
          </cell>
          <cell r="M284">
            <v>2074</v>
          </cell>
          <cell r="N284">
            <v>2309</v>
          </cell>
          <cell r="O284">
            <v>2285.1</v>
          </cell>
          <cell r="P284">
            <v>2380.1</v>
          </cell>
          <cell r="Q284">
            <v>2179.4</v>
          </cell>
          <cell r="R284">
            <v>2087.1999999999998</v>
          </cell>
          <cell r="S284">
            <v>2131.9</v>
          </cell>
          <cell r="T284">
            <v>2231.9</v>
          </cell>
          <cell r="U284">
            <v>2227.6</v>
          </cell>
          <cell r="V284">
            <v>2071.6999999999998</v>
          </cell>
          <cell r="W284">
            <v>1925.5</v>
          </cell>
          <cell r="X284">
            <v>2030.2</v>
          </cell>
          <cell r="Y284">
            <v>2163.4</v>
          </cell>
          <cell r="Z284">
            <v>2307</v>
          </cell>
          <cell r="AA284">
            <v>2328</v>
          </cell>
          <cell r="AB284">
            <v>1865.6</v>
          </cell>
          <cell r="AC284">
            <v>2213.9</v>
          </cell>
          <cell r="AD284">
            <v>2288.9</v>
          </cell>
        </row>
        <row r="285">
          <cell r="H285">
            <v>2369</v>
          </cell>
          <cell r="I285">
            <v>2269</v>
          </cell>
          <cell r="J285">
            <v>2302</v>
          </cell>
          <cell r="K285">
            <v>2391</v>
          </cell>
          <cell r="L285">
            <v>2227</v>
          </cell>
          <cell r="M285">
            <v>2227</v>
          </cell>
          <cell r="N285">
            <v>2446.1</v>
          </cell>
          <cell r="O285">
            <v>2348.5</v>
          </cell>
          <cell r="P285">
            <v>2263.4</v>
          </cell>
          <cell r="Q285">
            <v>2289</v>
          </cell>
          <cell r="R285">
            <v>2320</v>
          </cell>
          <cell r="S285">
            <v>2375</v>
          </cell>
          <cell r="T285">
            <v>2250.6999999999998</v>
          </cell>
          <cell r="U285">
            <v>2157</v>
          </cell>
          <cell r="V285">
            <v>2069</v>
          </cell>
          <cell r="W285">
            <v>2001.6</v>
          </cell>
          <cell r="X285">
            <v>2193</v>
          </cell>
          <cell r="Y285">
            <v>2280.3000000000002</v>
          </cell>
          <cell r="Z285">
            <v>2300.9</v>
          </cell>
          <cell r="AA285">
            <v>2227.1</v>
          </cell>
          <cell r="AB285">
            <v>2375.6999999999998</v>
          </cell>
          <cell r="AC285">
            <v>2400.6999999999998</v>
          </cell>
          <cell r="AD285">
            <v>2456</v>
          </cell>
        </row>
        <row r="286">
          <cell r="H286">
            <v>2202</v>
          </cell>
          <cell r="I286">
            <v>2177</v>
          </cell>
          <cell r="J286">
            <v>2427</v>
          </cell>
          <cell r="K286">
            <v>2439</v>
          </cell>
          <cell r="L286">
            <v>2104</v>
          </cell>
          <cell r="M286">
            <v>2082.8000000000002</v>
          </cell>
          <cell r="N286">
            <v>2213.6</v>
          </cell>
          <cell r="O286">
            <v>2256.6999999999998</v>
          </cell>
          <cell r="P286">
            <v>2371.6</v>
          </cell>
          <cell r="Q286">
            <v>2271.1999999999998</v>
          </cell>
          <cell r="R286">
            <v>2229.6</v>
          </cell>
          <cell r="S286">
            <v>2134.1</v>
          </cell>
          <cell r="T286">
            <v>2201.4</v>
          </cell>
          <cell r="U286">
            <v>2294.1</v>
          </cell>
          <cell r="V286">
            <v>2087.4</v>
          </cell>
          <cell r="W286">
            <v>2046.8</v>
          </cell>
          <cell r="X286">
            <v>2024.2</v>
          </cell>
          <cell r="Y286">
            <v>2107.9</v>
          </cell>
          <cell r="Z286">
            <v>2231.6</v>
          </cell>
          <cell r="AA286">
            <v>2360.6999999999998</v>
          </cell>
          <cell r="AB286">
            <v>2423.1999999999998</v>
          </cell>
          <cell r="AC286">
            <v>2318.6</v>
          </cell>
          <cell r="AD286">
            <v>2247.8000000000002</v>
          </cell>
        </row>
        <row r="287">
          <cell r="H287">
            <v>2437</v>
          </cell>
          <cell r="I287">
            <v>2425</v>
          </cell>
          <cell r="J287">
            <v>2469</v>
          </cell>
          <cell r="K287">
            <v>2328</v>
          </cell>
          <cell r="L287">
            <v>2151</v>
          </cell>
          <cell r="M287">
            <v>2319</v>
          </cell>
          <cell r="N287">
            <v>2450</v>
          </cell>
          <cell r="O287">
            <v>2450.6</v>
          </cell>
          <cell r="P287">
            <v>2266.8000000000002</v>
          </cell>
          <cell r="Q287">
            <v>2184.1999999999998</v>
          </cell>
          <cell r="R287">
            <v>2286.6</v>
          </cell>
          <cell r="S287">
            <v>2386.9</v>
          </cell>
          <cell r="T287">
            <v>2368.6</v>
          </cell>
          <cell r="U287">
            <v>2241.1999999999998</v>
          </cell>
          <cell r="V287">
            <v>2023.5</v>
          </cell>
          <cell r="W287">
            <v>1934.9</v>
          </cell>
          <cell r="X287">
            <v>2265.8000000000002</v>
          </cell>
          <cell r="Y287">
            <v>2402.1</v>
          </cell>
          <cell r="Z287">
            <v>2429.6</v>
          </cell>
          <cell r="AA287">
            <v>2373.4</v>
          </cell>
          <cell r="AB287">
            <v>2335.6</v>
          </cell>
          <cell r="AC287">
            <v>2360.6</v>
          </cell>
          <cell r="AD287">
            <v>2506</v>
          </cell>
        </row>
        <row r="288">
          <cell r="H288">
            <v>2275</v>
          </cell>
          <cell r="I288">
            <v>2121</v>
          </cell>
          <cell r="J288">
            <v>2201</v>
          </cell>
          <cell r="K288">
            <v>2314</v>
          </cell>
          <cell r="L288">
            <v>2105</v>
          </cell>
          <cell r="M288">
            <v>2158</v>
          </cell>
          <cell r="N288">
            <v>2169.9</v>
          </cell>
          <cell r="O288">
            <v>2094.6999999999998</v>
          </cell>
          <cell r="P288">
            <v>2269.9</v>
          </cell>
          <cell r="Q288">
            <v>2234.1</v>
          </cell>
          <cell r="R288">
            <v>2252.1999999999998</v>
          </cell>
          <cell r="S288">
            <v>2215.1999999999998</v>
          </cell>
          <cell r="T288">
            <v>2015.5</v>
          </cell>
          <cell r="U288">
            <v>2073.8000000000002</v>
          </cell>
          <cell r="V288">
            <v>2068.4</v>
          </cell>
          <cell r="W288">
            <v>2086.6</v>
          </cell>
          <cell r="X288">
            <v>2181.5</v>
          </cell>
          <cell r="Y288">
            <v>2225.6</v>
          </cell>
          <cell r="Z288">
            <v>2157.5</v>
          </cell>
          <cell r="AA288">
            <v>2188.6</v>
          </cell>
          <cell r="AB288">
            <v>2356.5</v>
          </cell>
          <cell r="AC288">
            <v>2300</v>
          </cell>
          <cell r="AD288">
            <v>2390.1</v>
          </cell>
        </row>
        <row r="289">
          <cell r="B289">
            <v>23983</v>
          </cell>
          <cell r="C289">
            <v>24952</v>
          </cell>
          <cell r="D289">
            <v>25612</v>
          </cell>
          <cell r="E289">
            <v>25210</v>
          </cell>
          <cell r="F289">
            <v>25572</v>
          </cell>
          <cell r="G289">
            <v>26203</v>
          </cell>
        </row>
      </sheetData>
      <sheetData sheetId="43"/>
      <sheetData sheetId="44"/>
      <sheetData sheetId="45">
        <row r="4">
          <cell r="B4">
            <v>8.6713096862210097</v>
          </cell>
          <cell r="C4">
            <v>7.9686221009549794</v>
          </cell>
          <cell r="D4">
            <v>9.3667530695770811</v>
          </cell>
          <cell r="E4">
            <v>6.8892360163710773</v>
          </cell>
          <cell r="F4">
            <v>9.9100682128240116</v>
          </cell>
          <cell r="G4">
            <v>10.576534788540245</v>
          </cell>
          <cell r="H4">
            <v>9.7289631650750348</v>
          </cell>
          <cell r="I4">
            <v>12.626643929058664</v>
          </cell>
          <cell r="J4">
            <v>6.5342701227830835</v>
          </cell>
          <cell r="K4">
            <v>5.2085811732605736</v>
          </cell>
          <cell r="L4">
            <v>4.29</v>
          </cell>
          <cell r="M4">
            <v>6.11</v>
          </cell>
          <cell r="N4">
            <v>5.370000000000001</v>
          </cell>
          <cell r="O4">
            <v>7.68</v>
          </cell>
          <cell r="P4">
            <v>7.2400000000000011</v>
          </cell>
          <cell r="Q4">
            <v>10.770000000000001</v>
          </cell>
          <cell r="R4">
            <v>10.130000000000001</v>
          </cell>
          <cell r="S4">
            <v>11.745800000000001</v>
          </cell>
          <cell r="T4">
            <v>11.06976</v>
          </cell>
          <cell r="U4">
            <v>10.39372</v>
          </cell>
          <cell r="V4">
            <v>9.7176799999999997</v>
          </cell>
          <cell r="W4">
            <v>9.0416399999999992</v>
          </cell>
          <cell r="X4">
            <v>8.3656000000000006</v>
          </cell>
          <cell r="Y4">
            <v>8.9281000000000006</v>
          </cell>
          <cell r="Z4">
            <v>8.2431999999999999</v>
          </cell>
          <cell r="AA4">
            <v>10.827500000000001</v>
          </cell>
          <cell r="AB4">
            <v>10.086500000000001</v>
          </cell>
          <cell r="AC4">
            <v>9.3843000000000014</v>
          </cell>
          <cell r="AD4">
            <v>12.0684</v>
          </cell>
          <cell r="AE4">
            <v>9.6934000000000005</v>
          </cell>
          <cell r="AF4">
            <v>9.9771000000000001</v>
          </cell>
          <cell r="AG4">
            <v>9.6000000000000014</v>
          </cell>
          <cell r="AH4">
            <v>6.2701631663600494</v>
          </cell>
          <cell r="AI4">
            <v>5.9701890520963161</v>
          </cell>
          <cell r="AJ4">
            <v>8.5792692900791394</v>
          </cell>
          <cell r="AK4">
            <v>9.5088314658805189</v>
          </cell>
          <cell r="AL4">
            <v>7.8780581692502096</v>
          </cell>
          <cell r="AM4">
            <v>9.3274715058538504</v>
          </cell>
          <cell r="AN4">
            <v>12.584426857830522</v>
          </cell>
          <cell r="AO4">
            <v>12.381182109683607</v>
          </cell>
          <cell r="AP4">
            <v>10.430511718520165</v>
          </cell>
          <cell r="AQ4">
            <v>8.1054062419655111</v>
          </cell>
          <cell r="AR4">
            <v>7.7736249964284525</v>
          </cell>
          <cell r="AS4">
            <v>4.0047198612948023</v>
          </cell>
          <cell r="AT4">
            <v>7.0313112012615875</v>
          </cell>
          <cell r="AU4">
            <v>2.9876087332895622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15.565763697581879</v>
          </cell>
          <cell r="P10">
            <v>59.199999999999996</v>
          </cell>
          <cell r="Q10">
            <v>114.4995</v>
          </cell>
          <cell r="R10">
            <v>119</v>
          </cell>
          <cell r="S10">
            <v>206</v>
          </cell>
          <cell r="T10">
            <v>323.5</v>
          </cell>
          <cell r="U10">
            <v>453.5</v>
          </cell>
          <cell r="V10">
            <v>547.73500000000001</v>
          </cell>
          <cell r="W10">
            <v>588.23</v>
          </cell>
          <cell r="X10">
            <v>133.91999999999999</v>
          </cell>
          <cell r="Y10">
            <v>508.55349999999999</v>
          </cell>
          <cell r="Z10">
            <v>570.03800000000001</v>
          </cell>
          <cell r="AA10">
            <v>535.64699999999993</v>
          </cell>
          <cell r="AB10">
            <v>489.53250000000003</v>
          </cell>
          <cell r="AC10">
            <v>600.51512464034613</v>
          </cell>
          <cell r="AD10">
            <v>577.9815449799197</v>
          </cell>
          <cell r="AE10">
            <v>800.75410839789458</v>
          </cell>
          <cell r="AF10">
            <v>856.02108356955671</v>
          </cell>
          <cell r="AG10">
            <v>749.09609615244835</v>
          </cell>
          <cell r="AH10">
            <v>758.30967977851867</v>
          </cell>
          <cell r="AI10">
            <v>678.69850588275449</v>
          </cell>
          <cell r="AJ10">
            <v>623.27026270146325</v>
          </cell>
          <cell r="AK10">
            <v>319.1227353194426</v>
          </cell>
          <cell r="AL10">
            <v>329.56049354674508</v>
          </cell>
          <cell r="AM10">
            <v>323.80275990567424</v>
          </cell>
          <cell r="AN10">
            <v>330.81353563334096</v>
          </cell>
          <cell r="AO10">
            <v>329.84104330612388</v>
          </cell>
          <cell r="AP10">
            <v>307.50416930781563</v>
          </cell>
          <cell r="AQ10">
            <v>303.72808561397147</v>
          </cell>
          <cell r="AR10">
            <v>92.521764075364942</v>
          </cell>
          <cell r="AS10">
            <v>66.196675367259033</v>
          </cell>
          <cell r="AT10">
            <v>50.9875350245863</v>
          </cell>
          <cell r="AU10">
            <v>39.564637403475004</v>
          </cell>
        </row>
        <row r="14">
          <cell r="B14">
            <v>63.673259800000004</v>
          </cell>
          <cell r="C14">
            <v>92.578680399999996</v>
          </cell>
          <cell r="D14">
            <v>115.1235542</v>
          </cell>
          <cell r="E14">
            <v>110.38368220000001</v>
          </cell>
          <cell r="F14">
            <v>179.67272799999998</v>
          </cell>
          <cell r="G14">
            <v>215.93962879999998</v>
          </cell>
          <cell r="H14">
            <v>190.30434000000002</v>
          </cell>
          <cell r="I14">
            <v>168.47828079999999</v>
          </cell>
          <cell r="J14">
            <v>280.04651559999996</v>
          </cell>
          <cell r="K14">
            <v>232.0083688</v>
          </cell>
          <cell r="L14">
            <v>310.47144839999999</v>
          </cell>
          <cell r="M14">
            <v>340.67774439999994</v>
          </cell>
          <cell r="N14">
            <v>303.34144739999999</v>
          </cell>
          <cell r="O14">
            <v>281.98087680000003</v>
          </cell>
          <cell r="P14">
            <v>318.76537299999995</v>
          </cell>
          <cell r="Q14">
            <v>453.99562520000001</v>
          </cell>
          <cell r="R14">
            <v>452.7607496</v>
          </cell>
          <cell r="S14">
            <v>413.90728839999997</v>
          </cell>
          <cell r="T14">
            <v>250.09289759999999</v>
          </cell>
          <cell r="U14">
            <v>101.699714</v>
          </cell>
          <cell r="V14">
            <v>100.17450500000001</v>
          </cell>
          <cell r="W14">
            <v>100.45608200000001</v>
          </cell>
          <cell r="X14">
            <v>28.468608000000003</v>
          </cell>
          <cell r="Y14">
            <v>10.735880999999999</v>
          </cell>
          <cell r="Z14">
            <v>18.73735499999999</v>
          </cell>
          <cell r="AA14">
            <v>2.2802210000000085</v>
          </cell>
          <cell r="AB14">
            <v>5.1192330000000359</v>
          </cell>
          <cell r="AC14">
            <v>2.8791680000000159</v>
          </cell>
          <cell r="AD14">
            <v>4.8527000000000001E-2</v>
          </cell>
          <cell r="AE14">
            <v>3.8299999999999999E-4</v>
          </cell>
          <cell r="AF14">
            <v>1.8E-5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6">
          <cell r="B16">
            <v>7.9686221009549794</v>
          </cell>
          <cell r="C16">
            <v>9.3667530695770811</v>
          </cell>
          <cell r="D16">
            <v>6.8892360163710773</v>
          </cell>
          <cell r="E16">
            <v>9.9100682128240116</v>
          </cell>
          <cell r="F16">
            <v>10.576534788540245</v>
          </cell>
          <cell r="G16">
            <v>9.7289631650750348</v>
          </cell>
          <cell r="H16">
            <v>12.626643929058664</v>
          </cell>
          <cell r="I16">
            <v>6.5342701227830835</v>
          </cell>
          <cell r="J16">
            <v>5.2085811732605736</v>
          </cell>
          <cell r="K16">
            <v>4.29</v>
          </cell>
          <cell r="L16">
            <v>6.11</v>
          </cell>
          <cell r="M16">
            <v>5.370000000000001</v>
          </cell>
          <cell r="N16">
            <v>7.68</v>
          </cell>
          <cell r="O16">
            <v>7.2400000000000011</v>
          </cell>
          <cell r="P16">
            <v>10.770000000000001</v>
          </cell>
          <cell r="Q16">
            <v>10.130000000000001</v>
          </cell>
          <cell r="R16">
            <v>11.745800000000001</v>
          </cell>
          <cell r="S16">
            <v>11.06976</v>
          </cell>
          <cell r="T16">
            <v>10.39372</v>
          </cell>
          <cell r="U16">
            <v>9.7176799999999997</v>
          </cell>
          <cell r="V16">
            <v>9.0416399999999992</v>
          </cell>
          <cell r="W16">
            <v>8.3656000000000006</v>
          </cell>
          <cell r="X16">
            <v>8.9281000000000006</v>
          </cell>
          <cell r="Y16">
            <v>8.2431999999999999</v>
          </cell>
          <cell r="Z16">
            <v>10.827500000000001</v>
          </cell>
          <cell r="AA16">
            <v>10.086500000000001</v>
          </cell>
          <cell r="AB16">
            <v>9.3843000000000014</v>
          </cell>
          <cell r="AC16">
            <v>12.0684</v>
          </cell>
          <cell r="AD16">
            <v>9.6934000000000005</v>
          </cell>
          <cell r="AE16">
            <v>9.9771000000000001</v>
          </cell>
          <cell r="AF16">
            <v>9.6000000000000014</v>
          </cell>
          <cell r="AG16">
            <v>6.2701631663600494</v>
          </cell>
          <cell r="AH16">
            <v>5.9701890520963161</v>
          </cell>
          <cell r="AI16">
            <v>8.5792692900791394</v>
          </cell>
          <cell r="AJ16">
            <v>9.5088314658805189</v>
          </cell>
          <cell r="AK16">
            <v>7.8780581692502096</v>
          </cell>
          <cell r="AL16">
            <v>9.3274715058538504</v>
          </cell>
          <cell r="AM16">
            <v>12.584426857830522</v>
          </cell>
          <cell r="AN16">
            <v>12.381182109683607</v>
          </cell>
          <cell r="AO16">
            <v>10.430511718520165</v>
          </cell>
          <cell r="AP16">
            <v>8.1054062419655111</v>
          </cell>
          <cell r="AQ16">
            <v>7.7736249964284525</v>
          </cell>
          <cell r="AR16">
            <v>4.0047198612948023</v>
          </cell>
          <cell r="AS16">
            <v>7.0313112012615875</v>
          </cell>
          <cell r="AT16">
            <v>2.9876087332895622</v>
          </cell>
          <cell r="AU16">
            <v>6.2549307912012182</v>
          </cell>
        </row>
      </sheetData>
      <sheetData sheetId="46">
        <row r="4">
          <cell r="B4">
            <v>78.0417871759891</v>
          </cell>
          <cell r="C4">
            <v>71.717598908594823</v>
          </cell>
          <cell r="D4">
            <v>84.300777626193735</v>
          </cell>
          <cell r="E4">
            <v>62.003124147339705</v>
          </cell>
          <cell r="F4">
            <v>89.190613915416108</v>
          </cell>
          <cell r="G4">
            <v>95.188813096862219</v>
          </cell>
          <cell r="H4">
            <v>87.560668485675322</v>
          </cell>
          <cell r="I4">
            <v>113.63979536152799</v>
          </cell>
          <cell r="J4">
            <v>58.80843110504776</v>
          </cell>
          <cell r="K4">
            <v>46.877230559345165</v>
          </cell>
          <cell r="L4">
            <v>38.61</v>
          </cell>
          <cell r="M4">
            <v>54.99</v>
          </cell>
          <cell r="N4">
            <v>48.330000000000005</v>
          </cell>
          <cell r="O4">
            <v>69.12</v>
          </cell>
          <cell r="P4">
            <v>65.160000000000011</v>
          </cell>
          <cell r="Q4">
            <v>96.93</v>
          </cell>
          <cell r="R4">
            <v>91.17</v>
          </cell>
          <cell r="S4">
            <v>105.7122</v>
          </cell>
          <cell r="T4">
            <v>99.627839999999992</v>
          </cell>
          <cell r="U4">
            <v>93.543479999999988</v>
          </cell>
          <cell r="V4">
            <v>87.459119999999984</v>
          </cell>
          <cell r="W4">
            <v>81.374759999999981</v>
          </cell>
          <cell r="X4">
            <v>75.290400000000005</v>
          </cell>
          <cell r="Y4">
            <v>80.352900000000005</v>
          </cell>
          <cell r="Z4">
            <v>74.188800000000001</v>
          </cell>
          <cell r="AA4">
            <v>97.447500000000005</v>
          </cell>
          <cell r="AB4">
            <v>90.778499999999994</v>
          </cell>
          <cell r="AC4">
            <v>84.458700000000007</v>
          </cell>
          <cell r="AD4">
            <v>108.6156</v>
          </cell>
          <cell r="AE4">
            <v>87.240600000000001</v>
          </cell>
          <cell r="AF4">
            <v>89.793900000000008</v>
          </cell>
          <cell r="AG4">
            <v>86.4</v>
          </cell>
          <cell r="AH4">
            <v>125.00269438603948</v>
          </cell>
          <cell r="AI4">
            <v>124.08195825549342</v>
          </cell>
          <cell r="AJ4">
            <v>103.34939593252602</v>
          </cell>
          <cell r="AK4">
            <v>101.63031355552494</v>
          </cell>
          <cell r="AL4">
            <v>121.58712631685694</v>
          </cell>
          <cell r="AM4">
            <v>117.83583949560807</v>
          </cell>
          <cell r="AN4">
            <v>116.31982508146302</v>
          </cell>
          <cell r="AO4">
            <v>116.94146203539003</v>
          </cell>
          <cell r="AP4">
            <v>117.60917430765494</v>
          </cell>
          <cell r="AQ4">
            <v>122.95899559160216</v>
          </cell>
          <cell r="AR4">
            <v>132.13501647927478</v>
          </cell>
          <cell r="AS4">
            <v>126.43867243130899</v>
          </cell>
          <cell r="AT4">
            <v>122.44806411389573</v>
          </cell>
          <cell r="AU4">
            <v>110.00049124910356</v>
          </cell>
        </row>
        <row r="5">
          <cell r="AB5">
            <v>1748.1794466718966</v>
          </cell>
          <cell r="AC5">
            <v>1921.6758176470589</v>
          </cell>
          <cell r="AD5">
            <v>3415.9954147058825</v>
          </cell>
          <cell r="AE5">
            <v>4567.013808823529</v>
          </cell>
          <cell r="AF5">
            <v>4546.2688088235291</v>
          </cell>
          <cell r="AG5">
            <v>4737.2389694852936</v>
          </cell>
          <cell r="AH5">
            <v>5002.53189219669</v>
          </cell>
          <cell r="AI5">
            <v>5312.7217841114416</v>
          </cell>
          <cell r="AJ5">
            <v>5671.1759179197998</v>
          </cell>
          <cell r="AK5">
            <v>5981.5141117637841</v>
          </cell>
          <cell r="AL5">
            <v>6355.1276701460674</v>
          </cell>
          <cell r="AM5">
            <v>6961.7622454070224</v>
          </cell>
          <cell r="AN5">
            <v>7933.8944138125489</v>
          </cell>
          <cell r="AO5">
            <v>8243.936494848489</v>
          </cell>
          <cell r="AP5">
            <v>8792.2317319621252</v>
          </cell>
          <cell r="AQ5">
            <v>9451.6491118592839</v>
          </cell>
          <cell r="AR5">
            <v>10160.522795248729</v>
          </cell>
          <cell r="AS5">
            <v>10922.562004892383</v>
          </cell>
          <cell r="AT5">
            <v>11741.754155259312</v>
          </cell>
          <cell r="AU5">
            <v>12622.38571690376</v>
          </cell>
          <cell r="AV5">
            <v>13569.064645671542</v>
          </cell>
          <cell r="AW5">
            <v>14586.744494096907</v>
          </cell>
          <cell r="AX5">
            <v>15680.750331154175</v>
          </cell>
          <cell r="AY5">
            <v>16856.806605990736</v>
          </cell>
          <cell r="AZ5">
            <v>18121.06710144004</v>
          </cell>
          <cell r="BA5">
            <v>19480.147134048042</v>
          </cell>
          <cell r="BB5">
            <v>20941.158169101644</v>
          </cell>
          <cell r="BC5">
            <v>22511.745031784267</v>
          </cell>
          <cell r="BD5">
            <v>24200.125909168084</v>
          </cell>
          <cell r="BE5">
            <v>26015.13535235569</v>
          </cell>
          <cell r="BF5">
            <v>27966.270503782365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15.565763697581879</v>
          </cell>
          <cell r="P10">
            <v>59.199999999999996</v>
          </cell>
          <cell r="Q10">
            <v>114.4995</v>
          </cell>
          <cell r="R10">
            <v>119</v>
          </cell>
          <cell r="S10">
            <v>206</v>
          </cell>
          <cell r="T10">
            <v>323.5</v>
          </cell>
          <cell r="U10">
            <v>453.5</v>
          </cell>
          <cell r="V10">
            <v>547.73500000000001</v>
          </cell>
          <cell r="W10">
            <v>588.23</v>
          </cell>
          <cell r="X10">
            <v>712.8</v>
          </cell>
          <cell r="Y10">
            <v>944.45650000000001</v>
          </cell>
          <cell r="Z10">
            <v>1058.6420000000003</v>
          </cell>
          <cell r="AA10">
            <v>994.77299999999991</v>
          </cell>
          <cell r="AB10">
            <v>598.3175</v>
          </cell>
          <cell r="AC10">
            <v>748.94338053909996</v>
          </cell>
          <cell r="AD10">
            <v>793.17837283580002</v>
          </cell>
          <cell r="AE10">
            <v>678.50009999999997</v>
          </cell>
          <cell r="AF10">
            <v>708.3</v>
          </cell>
          <cell r="AG10">
            <v>804.63253683558662</v>
          </cell>
          <cell r="AH10">
            <v>876.17203267630509</v>
          </cell>
          <cell r="AI10">
            <v>871.53967994869254</v>
          </cell>
          <cell r="AJ10">
            <v>782.75415181078768</v>
          </cell>
          <cell r="AK10">
            <v>858.96908204619524</v>
          </cell>
          <cell r="AL10">
            <v>961.54748123829825</v>
          </cell>
          <cell r="AM10">
            <v>1056.3153882916472</v>
          </cell>
          <cell r="AN10">
            <v>1160.9589055474198</v>
          </cell>
          <cell r="AO10">
            <v>1218.7500638970664</v>
          </cell>
          <cell r="AP10">
            <v>1232.6280945187889</v>
          </cell>
          <cell r="AQ10">
            <v>1211.8419763995416</v>
          </cell>
          <cell r="AR10">
            <v>1109.4693080530624</v>
          </cell>
          <cell r="AS10">
            <v>888.33210648747797</v>
          </cell>
          <cell r="AT10">
            <v>840.77903740391253</v>
          </cell>
          <cell r="AU10">
            <v>840.58947984732845</v>
          </cell>
        </row>
        <row r="14">
          <cell r="B14">
            <v>15.803558199999999</v>
          </cell>
          <cell r="C14">
            <v>16.139851600000004</v>
          </cell>
          <cell r="D14">
            <v>20.685111800000001</v>
          </cell>
          <cell r="E14">
            <v>20.2709698</v>
          </cell>
          <cell r="F14">
            <v>51.224180000000004</v>
          </cell>
          <cell r="G14">
            <v>31.315706200000001</v>
          </cell>
          <cell r="H14">
            <v>22.906501999999996</v>
          </cell>
          <cell r="I14">
            <v>22.205942200000003</v>
          </cell>
          <cell r="J14">
            <v>25.0384414</v>
          </cell>
          <cell r="K14">
            <v>15.762224200000002</v>
          </cell>
          <cell r="L14">
            <v>22.889321600000002</v>
          </cell>
          <cell r="M14">
            <v>26.430105600000001</v>
          </cell>
          <cell r="N14">
            <v>65.628458600000002</v>
          </cell>
          <cell r="O14">
            <v>73.130622200000005</v>
          </cell>
          <cell r="P14">
            <v>116.393147</v>
          </cell>
          <cell r="Q14">
            <v>81.087248799999998</v>
          </cell>
          <cell r="R14">
            <v>102.5388734</v>
          </cell>
          <cell r="S14">
            <v>249.45795859999998</v>
          </cell>
          <cell r="T14">
            <v>82.528803399999987</v>
          </cell>
          <cell r="U14">
            <v>68.261139</v>
          </cell>
          <cell r="V14">
            <v>96.191378</v>
          </cell>
          <cell r="W14">
            <v>69.040273999999997</v>
          </cell>
          <cell r="X14">
            <v>154.87587400000004</v>
          </cell>
          <cell r="Y14">
            <v>219.44332399999993</v>
          </cell>
          <cell r="Z14">
            <v>265.09416500000003</v>
          </cell>
          <cell r="AA14">
            <v>550.99263399999995</v>
          </cell>
          <cell r="AB14">
            <v>723.45025299999998</v>
          </cell>
          <cell r="AC14">
            <v>424.38169099999993</v>
          </cell>
          <cell r="AD14">
            <v>910.14256000000012</v>
          </cell>
          <cell r="AE14">
            <v>427.55401900000004</v>
          </cell>
          <cell r="AF14">
            <v>358.20053200000001</v>
          </cell>
          <cell r="AG14">
            <v>200</v>
          </cell>
          <cell r="AH14">
            <v>200</v>
          </cell>
          <cell r="AI14">
            <v>175</v>
          </cell>
          <cell r="AJ14">
            <v>150</v>
          </cell>
          <cell r="AK14">
            <v>125</v>
          </cell>
          <cell r="AL14">
            <v>100</v>
          </cell>
          <cell r="AM14">
            <v>100</v>
          </cell>
          <cell r="AN14">
            <v>100</v>
          </cell>
          <cell r="AO14">
            <v>100</v>
          </cell>
          <cell r="AP14">
            <v>100</v>
          </cell>
          <cell r="AQ14">
            <v>100</v>
          </cell>
          <cell r="AR14">
            <v>100</v>
          </cell>
          <cell r="AS14">
            <v>100</v>
          </cell>
          <cell r="AT14">
            <v>100</v>
          </cell>
          <cell r="AU14">
            <v>100</v>
          </cell>
        </row>
        <row r="16">
          <cell r="B16">
            <v>71.717598908594823</v>
          </cell>
          <cell r="C16">
            <v>84.300777626193735</v>
          </cell>
          <cell r="D16">
            <v>62.003124147339705</v>
          </cell>
          <cell r="E16">
            <v>89.190613915416108</v>
          </cell>
          <cell r="F16">
            <v>95.188813096862219</v>
          </cell>
          <cell r="G16">
            <v>87.560668485675322</v>
          </cell>
          <cell r="H16">
            <v>113.63979536152799</v>
          </cell>
          <cell r="I16">
            <v>58.80843110504776</v>
          </cell>
          <cell r="J16">
            <v>46.877230559345165</v>
          </cell>
          <cell r="K16">
            <v>38.61</v>
          </cell>
          <cell r="L16">
            <v>54.99</v>
          </cell>
          <cell r="M16">
            <v>48.330000000000005</v>
          </cell>
          <cell r="N16">
            <v>69.12</v>
          </cell>
          <cell r="O16">
            <v>65.160000000000011</v>
          </cell>
          <cell r="P16">
            <v>96.93</v>
          </cell>
          <cell r="Q16">
            <v>91.17</v>
          </cell>
          <cell r="R16">
            <v>105.7122</v>
          </cell>
          <cell r="S16">
            <v>99.627839999999992</v>
          </cell>
          <cell r="T16">
            <v>93.543479999999988</v>
          </cell>
          <cell r="U16">
            <v>87.459119999999984</v>
          </cell>
          <cell r="V16">
            <v>81.374759999999981</v>
          </cell>
          <cell r="W16">
            <v>75.290400000000005</v>
          </cell>
          <cell r="X16">
            <v>80.352900000000005</v>
          </cell>
          <cell r="Y16">
            <v>74.188800000000001</v>
          </cell>
          <cell r="Z16">
            <v>97.447500000000005</v>
          </cell>
          <cell r="AA16">
            <v>90.778499999999994</v>
          </cell>
          <cell r="AB16">
            <v>84.458700000000007</v>
          </cell>
          <cell r="AC16">
            <v>108.6156</v>
          </cell>
          <cell r="AD16">
            <v>87.240600000000001</v>
          </cell>
          <cell r="AE16">
            <v>89.793900000000008</v>
          </cell>
          <cell r="AF16">
            <v>86.4</v>
          </cell>
          <cell r="AG16">
            <v>125.00269438603948</v>
          </cell>
          <cell r="AH16">
            <v>124.08195825549342</v>
          </cell>
          <cell r="AI16">
            <v>103.34939593252602</v>
          </cell>
          <cell r="AJ16">
            <v>101.63031355552494</v>
          </cell>
          <cell r="AK16">
            <v>121.58712631685694</v>
          </cell>
          <cell r="AL16">
            <v>117.83583949560807</v>
          </cell>
          <cell r="AM16">
            <v>116.31982508146302</v>
          </cell>
          <cell r="AN16">
            <v>116.94146203539003</v>
          </cell>
          <cell r="AO16">
            <v>117.60917430765494</v>
          </cell>
          <cell r="AP16">
            <v>122.95899559160216</v>
          </cell>
          <cell r="AQ16">
            <v>132.13501647927478</v>
          </cell>
          <cell r="AR16">
            <v>126.43867243130899</v>
          </cell>
          <cell r="AS16">
            <v>122.44806411389573</v>
          </cell>
          <cell r="AT16">
            <v>110.00049124910356</v>
          </cell>
          <cell r="AU16">
            <v>117.27327486576132</v>
          </cell>
        </row>
        <row r="179">
          <cell r="AG179">
            <v>500</v>
          </cell>
          <cell r="AH179">
            <v>500</v>
          </cell>
          <cell r="AI179">
            <v>500</v>
          </cell>
          <cell r="AJ179">
            <v>500</v>
          </cell>
          <cell r="AK179">
            <v>500</v>
          </cell>
          <cell r="AL179">
            <v>500</v>
          </cell>
          <cell r="AM179">
            <v>500</v>
          </cell>
          <cell r="AN179">
            <v>500</v>
          </cell>
          <cell r="AO179">
            <v>500</v>
          </cell>
          <cell r="AP179">
            <v>500</v>
          </cell>
          <cell r="AQ179">
            <v>500</v>
          </cell>
          <cell r="AR179">
            <v>500</v>
          </cell>
          <cell r="AS179">
            <v>500</v>
          </cell>
          <cell r="AT179">
            <v>500</v>
          </cell>
          <cell r="AU179">
            <v>500</v>
          </cell>
          <cell r="AV179">
            <v>500</v>
          </cell>
          <cell r="AW179">
            <v>500</v>
          </cell>
          <cell r="AX179">
            <v>500</v>
          </cell>
          <cell r="AY179">
            <v>500</v>
          </cell>
          <cell r="AZ179">
            <v>500</v>
          </cell>
          <cell r="BA179">
            <v>500</v>
          </cell>
          <cell r="BB179">
            <v>500</v>
          </cell>
          <cell r="BC179">
            <v>500</v>
          </cell>
          <cell r="BD179">
            <v>500</v>
          </cell>
          <cell r="BE179">
            <v>500</v>
          </cell>
          <cell r="BF179">
            <v>500</v>
          </cell>
          <cell r="BG179">
            <v>500</v>
          </cell>
        </row>
        <row r="180">
          <cell r="AG180">
            <v>500</v>
          </cell>
          <cell r="AH180">
            <v>499.99999999999818</v>
          </cell>
          <cell r="AI180">
            <v>499.99999999999818</v>
          </cell>
          <cell r="AJ180">
            <v>500</v>
          </cell>
          <cell r="AK180">
            <v>500.00000000000364</v>
          </cell>
          <cell r="AL180">
            <v>499.99999999999636</v>
          </cell>
          <cell r="AM180">
            <v>500</v>
          </cell>
          <cell r="AN180">
            <v>500</v>
          </cell>
          <cell r="AO180">
            <v>500</v>
          </cell>
          <cell r="AP180">
            <v>499.99999999999636</v>
          </cell>
          <cell r="AQ180">
            <v>500</v>
          </cell>
          <cell r="AX180">
            <v>500.00000000000728</v>
          </cell>
          <cell r="AY180">
            <v>499.99999999999272</v>
          </cell>
          <cell r="AZ180">
            <v>500.00000000000728</v>
          </cell>
          <cell r="BA180">
            <v>500.00000000002183</v>
          </cell>
          <cell r="BB180">
            <v>500.00000000002183</v>
          </cell>
          <cell r="BC180">
            <v>500.00000000001455</v>
          </cell>
          <cell r="BD180">
            <v>500.00000000000728</v>
          </cell>
          <cell r="BE180">
            <v>500</v>
          </cell>
          <cell r="BF180">
            <v>500.00000000000728</v>
          </cell>
          <cell r="BG180">
            <v>500.00000000000728</v>
          </cell>
        </row>
        <row r="181">
          <cell r="AG181">
            <v>0</v>
          </cell>
        </row>
        <row r="183">
          <cell r="AC183">
            <v>72.659700000000001</v>
          </cell>
          <cell r="AD183">
            <v>119.2599</v>
          </cell>
          <cell r="AE183">
            <v>90.612000000000009</v>
          </cell>
          <cell r="AF183">
            <v>87.893100000000004</v>
          </cell>
          <cell r="AG183">
            <v>86.31</v>
          </cell>
          <cell r="AH183">
            <v>168.04832671954557</v>
          </cell>
          <cell r="AI183">
            <v>136.68304114088232</v>
          </cell>
          <cell r="AJ183">
            <v>143.40113199661187</v>
          </cell>
          <cell r="AK183">
            <v>433.69176518176687</v>
          </cell>
          <cell r="AL183">
            <v>148.26559143169425</v>
          </cell>
          <cell r="AM183">
            <v>283.28457420324867</v>
          </cell>
          <cell r="AN183">
            <v>-81.583361113248884</v>
          </cell>
          <cell r="AO183">
            <v>-478.21047925373614</v>
          </cell>
          <cell r="AP183">
            <v>-197.21680705771269</v>
          </cell>
          <cell r="AQ183">
            <v>1239.4051759537183</v>
          </cell>
          <cell r="AR183">
            <v>-360.46322015005535</v>
          </cell>
          <cell r="AS183">
            <v>199.3571806683799</v>
          </cell>
          <cell r="AT183">
            <v>351.97246590277746</v>
          </cell>
          <cell r="AU183">
            <v>268.51268015457072</v>
          </cell>
          <cell r="AV183">
            <v>31.096127676134074</v>
          </cell>
          <cell r="AW183">
            <v>113.80142895735071</v>
          </cell>
          <cell r="AX183">
            <v>1289.1425940196505</v>
          </cell>
          <cell r="AY183">
            <v>1574.1910317542379</v>
          </cell>
          <cell r="AZ183">
            <v>1816.6315731977511</v>
          </cell>
          <cell r="BA183">
            <v>2117.1294590127318</v>
          </cell>
          <cell r="BB183">
            <v>3058.177385921962</v>
          </cell>
          <cell r="BC183">
            <v>2967.9123741644898</v>
          </cell>
          <cell r="BD183">
            <v>3667.798595224057</v>
          </cell>
          <cell r="BE183">
            <v>3346.2996673838361</v>
          </cell>
          <cell r="BF183">
            <v>4199.0221714588633</v>
          </cell>
          <cell r="BG183">
            <v>3881.7675410757774</v>
          </cell>
        </row>
        <row r="184">
          <cell r="AC184">
            <v>78.058800000000005</v>
          </cell>
          <cell r="AD184">
            <v>88.880400000000009</v>
          </cell>
          <cell r="AE184">
            <v>93.293999999999997</v>
          </cell>
          <cell r="AF184">
            <v>104.86170000000001</v>
          </cell>
          <cell r="AG184">
            <v>86.220000000000013</v>
          </cell>
          <cell r="AH184">
            <v>261.49133738941362</v>
          </cell>
          <cell r="AI184">
            <v>325.46268657302176</v>
          </cell>
          <cell r="AJ184">
            <v>441.74661735489235</v>
          </cell>
          <cell r="AK184">
            <v>847.0432953602467</v>
          </cell>
          <cell r="AL184">
            <v>465.43461954765803</v>
          </cell>
          <cell r="AM184">
            <v>910.7290596922162</v>
          </cell>
          <cell r="AN184">
            <v>639.04883732599342</v>
          </cell>
          <cell r="AO184">
            <v>-568.99915986706128</v>
          </cell>
          <cell r="AP184">
            <v>64.763952467838863</v>
          </cell>
          <cell r="AQ184">
            <v>2150.2468062313701</v>
          </cell>
          <cell r="AR184">
            <v>-188.32020933242256</v>
          </cell>
          <cell r="AS184">
            <v>663.45638017047122</v>
          </cell>
          <cell r="AT184">
            <v>971.72702692498342</v>
          </cell>
          <cell r="AU184">
            <v>821.69991952032069</v>
          </cell>
          <cell r="AV184">
            <v>293.37226250617277</v>
          </cell>
          <cell r="AW184">
            <v>692.80997229405921</v>
          </cell>
          <cell r="AX184">
            <v>2023.5958153535375</v>
          </cell>
          <cell r="AY184">
            <v>2809.2080571539245</v>
          </cell>
          <cell r="AZ184">
            <v>2603.7820814911897</v>
          </cell>
          <cell r="BA184">
            <v>3086.3319736487251</v>
          </cell>
          <cell r="BB184">
            <v>4100.7013059482297</v>
          </cell>
          <cell r="BC184">
            <v>4224.2956416927045</v>
          </cell>
          <cell r="BD184">
            <v>5145.4387002536332</v>
          </cell>
          <cell r="BE184">
            <v>4720.1385309908783</v>
          </cell>
          <cell r="BF184">
            <v>5448.3467412594437</v>
          </cell>
          <cell r="BG184">
            <v>5070.8384436835076</v>
          </cell>
        </row>
        <row r="185">
          <cell r="AC185">
            <v>79.229700000000008</v>
          </cell>
          <cell r="AD185">
            <v>81.886499999999998</v>
          </cell>
          <cell r="AE185">
            <v>89.079300000000003</v>
          </cell>
          <cell r="AF185">
            <v>93.15</v>
          </cell>
          <cell r="AG185">
            <v>86.940000000000012</v>
          </cell>
          <cell r="AH185">
            <v>95.281299206711765</v>
          </cell>
          <cell r="AI185">
            <v>97.626362185374774</v>
          </cell>
          <cell r="AJ185">
            <v>101.97766444535387</v>
          </cell>
          <cell r="AK185">
            <v>98.659256280919863</v>
          </cell>
          <cell r="AL185">
            <v>100.64948338175213</v>
          </cell>
          <cell r="AM185">
            <v>95.596806871525587</v>
          </cell>
          <cell r="AN185">
            <v>104.33842108948693</v>
          </cell>
          <cell r="AO185">
            <v>97.496177516982129</v>
          </cell>
          <cell r="AP185">
            <v>111.29011208086149</v>
          </cell>
          <cell r="AQ185">
            <v>103.53685101654173</v>
          </cell>
          <cell r="AR185">
            <v>101.62966181716456</v>
          </cell>
          <cell r="AS185">
            <v>99.391022160656121</v>
          </cell>
          <cell r="AT185">
            <v>97.249170794529618</v>
          </cell>
          <cell r="AU185">
            <v>92.154532441150877</v>
          </cell>
          <cell r="AV185">
            <v>103.21767821793355</v>
          </cell>
          <cell r="AW185">
            <v>104.47180750183952</v>
          </cell>
          <cell r="AX185">
            <v>99.782560152416863</v>
          </cell>
          <cell r="AY185">
            <v>105.27385700502509</v>
          </cell>
          <cell r="AZ185">
            <v>105.8338588043589</v>
          </cell>
          <cell r="BA185">
            <v>102.26806967805624</v>
          </cell>
          <cell r="BB185">
            <v>105.18576399630729</v>
          </cell>
          <cell r="BC185">
            <v>99.732073444346497</v>
          </cell>
          <cell r="BD185">
            <v>92.877945492921754</v>
          </cell>
          <cell r="BE185">
            <v>98.964270032402055</v>
          </cell>
          <cell r="BF185">
            <v>101.83032093118527</v>
          </cell>
          <cell r="BG185">
            <v>98.995910391837242</v>
          </cell>
        </row>
        <row r="186">
          <cell r="AD186">
            <v>68.451300000000003</v>
          </cell>
          <cell r="AE186">
            <v>87.092100000000002</v>
          </cell>
          <cell r="AF186">
            <v>95.04</v>
          </cell>
          <cell r="AG186">
            <v>88.2</v>
          </cell>
          <cell r="AH186">
            <v>545.24553709583529</v>
          </cell>
          <cell r="AI186">
            <v>957.01090815296948</v>
          </cell>
          <cell r="AJ186">
            <v>743.3763662353922</v>
          </cell>
          <cell r="AK186">
            <v>1441.8076423358411</v>
          </cell>
          <cell r="AL186">
            <v>880.16961720774725</v>
          </cell>
          <cell r="AM186">
            <v>1222.7461689791949</v>
          </cell>
          <cell r="AN186">
            <v>1375.1204824815254</v>
          </cell>
          <cell r="AO186">
            <v>1518.2775578945684</v>
          </cell>
          <cell r="AP186">
            <v>1602.7132063778647</v>
          </cell>
          <cell r="AQ186">
            <v>1635.9557234620236</v>
          </cell>
          <cell r="AR186">
            <v>1531.7624570937426</v>
          </cell>
          <cell r="AS186">
            <v>1560.0076575449066</v>
          </cell>
          <cell r="AT186">
            <v>1721.7137210599517</v>
          </cell>
          <cell r="AU186">
            <v>1898.6874563155925</v>
          </cell>
          <cell r="AV186">
            <v>1785.3081184321754</v>
          </cell>
          <cell r="AW186">
            <v>1759.1900028925259</v>
          </cell>
          <cell r="AX186">
            <v>1913.6777874440722</v>
          </cell>
          <cell r="AY186">
            <v>2003.15918119505</v>
          </cell>
          <cell r="AZ186">
            <v>1779.2037280621407</v>
          </cell>
          <cell r="BA186">
            <v>1748.924130712893</v>
          </cell>
          <cell r="BB186">
            <v>1906.1384904268205</v>
          </cell>
          <cell r="BC186">
            <v>1850.3155850330461</v>
          </cell>
          <cell r="BD186">
            <v>2123.3860599329514</v>
          </cell>
          <cell r="BE186">
            <v>1738.079826749793</v>
          </cell>
          <cell r="BF186">
            <v>2005.8270004753213</v>
          </cell>
          <cell r="BG186">
            <v>2085.8508617766961</v>
          </cell>
          <cell r="BH186">
            <v>414.54950300000002</v>
          </cell>
        </row>
        <row r="187">
          <cell r="AD187">
            <v>79.7256</v>
          </cell>
          <cell r="AE187">
            <v>102.456</v>
          </cell>
          <cell r="AF187">
            <v>95.220000000000013</v>
          </cell>
          <cell r="AG187">
            <v>70.079701614847068</v>
          </cell>
          <cell r="AH187">
            <v>272.77114088906694</v>
          </cell>
          <cell r="AI187">
            <v>751.32947499810621</v>
          </cell>
          <cell r="AJ187">
            <v>758.61040607548512</v>
          </cell>
          <cell r="AK187">
            <v>942.1651289524616</v>
          </cell>
          <cell r="AL187">
            <v>368.34128364581738</v>
          </cell>
          <cell r="AM187">
            <v>503.29015589833261</v>
          </cell>
          <cell r="AN187">
            <v>522.83706541439142</v>
          </cell>
          <cell r="AO187">
            <v>684.13108739929157</v>
          </cell>
          <cell r="AP187">
            <v>814.73290113545227</v>
          </cell>
          <cell r="AQ187">
            <v>825.6712172207649</v>
          </cell>
          <cell r="AR187">
            <v>844.13959539605457</v>
          </cell>
          <cell r="AS187">
            <v>760.18016027392105</v>
          </cell>
          <cell r="AT187">
            <v>832.34577241281158</v>
          </cell>
          <cell r="AU187">
            <v>669.09023348373421</v>
          </cell>
          <cell r="AV187">
            <v>954.24510542246117</v>
          </cell>
          <cell r="AW187">
            <v>822.03055993309317</v>
          </cell>
          <cell r="AX187">
            <v>966.18673809399797</v>
          </cell>
          <cell r="AY187">
            <v>974.22552695996137</v>
          </cell>
          <cell r="AZ187">
            <v>862.25317362380019</v>
          </cell>
          <cell r="BA187">
            <v>877.82613522219253</v>
          </cell>
          <cell r="BB187">
            <v>988.31905186135964</v>
          </cell>
          <cell r="BC187">
            <v>1370.4222864647122</v>
          </cell>
          <cell r="BD187">
            <v>1260.8272155737636</v>
          </cell>
          <cell r="BE187">
            <v>596.50236310904893</v>
          </cell>
          <cell r="BF187">
            <v>1167.6749151089975</v>
          </cell>
          <cell r="BG187">
            <v>1356.5171243045329</v>
          </cell>
          <cell r="BH187">
            <v>877.88188535294125</v>
          </cell>
        </row>
        <row r="188">
          <cell r="AD188">
            <v>104.77800000000001</v>
          </cell>
          <cell r="AE188">
            <v>111.5766</v>
          </cell>
          <cell r="AF188">
            <v>95.76</v>
          </cell>
          <cell r="AG188">
            <v>276.33163222410349</v>
          </cell>
          <cell r="AH188">
            <v>545.0297305957356</v>
          </cell>
          <cell r="AI188">
            <v>1118.5128156712706</v>
          </cell>
          <cell r="AJ188">
            <v>1340.286043772041</v>
          </cell>
          <cell r="AK188">
            <v>1624.8992507569649</v>
          </cell>
          <cell r="AL188">
            <v>1128.2399124712035</v>
          </cell>
          <cell r="AM188">
            <v>1481.0414289772946</v>
          </cell>
          <cell r="AN188">
            <v>1734.2715152670221</v>
          </cell>
          <cell r="AO188">
            <v>1708.7770302835197</v>
          </cell>
          <cell r="AP188">
            <v>2080.8601305849297</v>
          </cell>
          <cell r="AQ188">
            <v>2110.8112695321925</v>
          </cell>
          <cell r="AR188">
            <v>2036.6180466172364</v>
          </cell>
          <cell r="AS188">
            <v>1884.273005619486</v>
          </cell>
          <cell r="AT188">
            <v>2072.8373933512275</v>
          </cell>
          <cell r="AU188">
            <v>1855.9147052043068</v>
          </cell>
          <cell r="AV188">
            <v>2248.527875714708</v>
          </cell>
          <cell r="AW188">
            <v>2042.6934214257658</v>
          </cell>
          <cell r="AX188">
            <v>2314.6640349485433</v>
          </cell>
          <cell r="AY188">
            <v>2374.486309496373</v>
          </cell>
          <cell r="AZ188">
            <v>2449.7496273025922</v>
          </cell>
          <cell r="BA188">
            <v>2500.9414739321801</v>
          </cell>
          <cell r="BB188">
            <v>2508.3243629274293</v>
          </cell>
          <cell r="BC188">
            <v>3175.1855355347698</v>
          </cell>
          <cell r="BD188">
            <v>2790.4274363</v>
          </cell>
          <cell r="BE188">
            <v>2325.0944947485887</v>
          </cell>
          <cell r="BF188">
            <v>2893.333856752286</v>
          </cell>
          <cell r="BG188">
            <v>3162.5295032317854</v>
          </cell>
          <cell r="BH188">
            <v>762.11486335294126</v>
          </cell>
        </row>
        <row r="189">
          <cell r="AD189">
            <v>55.154700000000005</v>
          </cell>
          <cell r="AE189">
            <v>101.79090000000001</v>
          </cell>
          <cell r="AF189">
            <v>96.210000000000008</v>
          </cell>
          <cell r="AG189">
            <v>80.466015288796598</v>
          </cell>
          <cell r="AH189">
            <v>327.07457578383173</v>
          </cell>
          <cell r="AI189">
            <v>793.08273489097337</v>
          </cell>
          <cell r="AJ189">
            <v>1156.6720866312385</v>
          </cell>
          <cell r="AK189">
            <v>1141.3146189024751</v>
          </cell>
          <cell r="AL189">
            <v>921.19730950255689</v>
          </cell>
          <cell r="AM189">
            <v>1138.7274833241618</v>
          </cell>
          <cell r="AN189">
            <v>1357.6623698922731</v>
          </cell>
          <cell r="AO189">
            <v>1075.4874616700977</v>
          </cell>
          <cell r="AP189">
            <v>1688.1461239452051</v>
          </cell>
          <cell r="AQ189">
            <v>1699.2162685049334</v>
          </cell>
          <cell r="AR189">
            <v>1704.123448984421</v>
          </cell>
          <cell r="AS189">
            <v>1386.0169447396534</v>
          </cell>
          <cell r="AT189">
            <v>1510.5367947713039</v>
          </cell>
          <cell r="AU189">
            <v>1150.7723149026751</v>
          </cell>
          <cell r="AV189">
            <v>1838.717599979022</v>
          </cell>
          <cell r="AW189">
            <v>1536.8442333849544</v>
          </cell>
          <cell r="AX189">
            <v>1827.0973045591663</v>
          </cell>
          <cell r="AY189">
            <v>1846.7982970780035</v>
          </cell>
          <cell r="AZ189">
            <v>2072.8482350267059</v>
          </cell>
          <cell r="BA189">
            <v>2149.7162640533679</v>
          </cell>
          <cell r="BB189">
            <v>2131.759461558077</v>
          </cell>
          <cell r="BC189">
            <v>3112.9599296124616</v>
          </cell>
          <cell r="BD189">
            <v>2451.2017759941546</v>
          </cell>
          <cell r="BE189">
            <v>2145.339498371126</v>
          </cell>
          <cell r="BF189">
            <v>2732.9446683782726</v>
          </cell>
          <cell r="BG189">
            <v>3114.1121053803904</v>
          </cell>
          <cell r="BH189">
            <v>565.78222742171295</v>
          </cell>
        </row>
        <row r="190">
          <cell r="AD190">
            <v>77.649299999999997</v>
          </cell>
          <cell r="AE190">
            <v>93.551400000000001</v>
          </cell>
          <cell r="AF190">
            <v>96.390000000000015</v>
          </cell>
          <cell r="AG190">
            <v>-26.158343015178048</v>
          </cell>
          <cell r="AH190">
            <v>120.56918103033968</v>
          </cell>
          <cell r="AI190">
            <v>485.65184933152591</v>
          </cell>
          <cell r="AJ190">
            <v>638.34147326160132</v>
          </cell>
          <cell r="AK190">
            <v>612.07780358262153</v>
          </cell>
          <cell r="AL190">
            <v>442.27958614982344</v>
          </cell>
          <cell r="AM190">
            <v>364.98193904615937</v>
          </cell>
          <cell r="AN190">
            <v>562.87297612764542</v>
          </cell>
          <cell r="AO190">
            <v>192.54149307041052</v>
          </cell>
          <cell r="AP190">
            <v>917.10555621288722</v>
          </cell>
          <cell r="AQ190">
            <v>868.03839635119493</v>
          </cell>
          <cell r="AR190">
            <v>1008.3904034623515</v>
          </cell>
          <cell r="AS190">
            <v>537.66169054480588</v>
          </cell>
          <cell r="AT190">
            <v>512.4502313507187</v>
          </cell>
          <cell r="AU190">
            <v>-8.2479666706149146E-2</v>
          </cell>
          <cell r="AV190">
            <v>1010.1781664471137</v>
          </cell>
          <cell r="AW190">
            <v>573.56244699945501</v>
          </cell>
          <cell r="AX190">
            <v>863.31792768543983</v>
          </cell>
          <cell r="AY190">
            <v>820.66066116815637</v>
          </cell>
          <cell r="AZ190">
            <v>1203.7042602140718</v>
          </cell>
          <cell r="BA190">
            <v>1289.0964014437113</v>
          </cell>
          <cell r="BB190">
            <v>1195.165426260447</v>
          </cell>
          <cell r="BC190">
            <v>2066.4380304307351</v>
          </cell>
          <cell r="BD190">
            <v>1395.0075364273489</v>
          </cell>
          <cell r="BE190">
            <v>1630.684297136364</v>
          </cell>
          <cell r="BF190">
            <v>1861.6213074394163</v>
          </cell>
          <cell r="BG190">
            <v>2343.9406236314444</v>
          </cell>
          <cell r="BH190">
            <v>196.33263593122831</v>
          </cell>
        </row>
        <row r="191">
          <cell r="AD191">
            <v>92.886299999999991</v>
          </cell>
          <cell r="AE191">
            <v>87.711299999999994</v>
          </cell>
          <cell r="AF191">
            <v>85.860000000000014</v>
          </cell>
          <cell r="AG191">
            <v>-101.37769074306777</v>
          </cell>
        </row>
        <row r="192">
          <cell r="AD192">
            <v>91.770300000000006</v>
          </cell>
          <cell r="AE192">
            <v>97.775099999999995</v>
          </cell>
          <cell r="AF192">
            <v>86.13000000000001</v>
          </cell>
          <cell r="AG192">
            <v>33.107627230091452</v>
          </cell>
        </row>
        <row r="193">
          <cell r="AD193">
            <v>82.949399999999997</v>
          </cell>
          <cell r="AE193">
            <v>90.373500000000007</v>
          </cell>
          <cell r="AF193">
            <v>86.220000000000013</v>
          </cell>
          <cell r="AG193">
            <v>116.1516097734866</v>
          </cell>
        </row>
        <row r="194">
          <cell r="AD194">
            <v>87.240600000000001</v>
          </cell>
          <cell r="AE194">
            <v>89.793900000000008</v>
          </cell>
          <cell r="AF194">
            <v>86.4</v>
          </cell>
          <cell r="AG194">
            <v>125.00269438603948</v>
          </cell>
        </row>
      </sheetData>
      <sheetData sheetId="47">
        <row r="19">
          <cell r="I19">
            <v>2.6915321140988432E-2</v>
          </cell>
          <cell r="J19">
            <v>1.9106196268311053E-2</v>
          </cell>
          <cell r="K19">
            <v>3.3803864738500437E-2</v>
          </cell>
          <cell r="L19">
            <v>3.9663634472730185E-2</v>
          </cell>
          <cell r="M19">
            <v>2.2927553418280594E-2</v>
          </cell>
          <cell r="N19">
            <v>1.7803783428840224E-2</v>
          </cell>
          <cell r="O19">
            <v>1.3863825207831351E-2</v>
          </cell>
          <cell r="P19">
            <v>2.4418681131526548E-2</v>
          </cell>
          <cell r="Q19">
            <v>4.9758746714593377E-2</v>
          </cell>
          <cell r="R19">
            <v>5.8109961594547725E-2</v>
          </cell>
          <cell r="S19">
            <v>3.5999681713624866E-2</v>
          </cell>
          <cell r="T19">
            <v>3.0703593420035005E-2</v>
          </cell>
          <cell r="U19">
            <v>1.8702034088853268E-2</v>
          </cell>
          <cell r="V19">
            <v>1.1783068698711506E-2</v>
          </cell>
          <cell r="W19">
            <v>9.1014962410236617E-3</v>
          </cell>
          <cell r="X19">
            <v>9.3228864695380238E-3</v>
          </cell>
          <cell r="Y19">
            <v>6.3456337048431507E-3</v>
          </cell>
          <cell r="Z19">
            <v>6.0577356801416312E-3</v>
          </cell>
          <cell r="AA19">
            <v>5.1707673576622233E-3</v>
          </cell>
          <cell r="AB19">
            <v>6.7547556624518125E-3</v>
          </cell>
          <cell r="AC19">
            <v>5.7376049656913319E-3</v>
          </cell>
          <cell r="AD19">
            <v>4.002094474495824E-3</v>
          </cell>
          <cell r="AE19">
            <v>3.6649052157675978E-3</v>
          </cell>
          <cell r="AF19">
            <v>6.3408922921289381E-3</v>
          </cell>
          <cell r="AG19">
            <v>6.9862173690650765E-3</v>
          </cell>
        </row>
        <row r="25">
          <cell r="D25">
            <v>95.376704461189433</v>
          </cell>
          <cell r="E25">
            <v>93.089139402545811</v>
          </cell>
          <cell r="F25">
            <v>93.01534698129926</v>
          </cell>
          <cell r="G25">
            <v>95.708770356798979</v>
          </cell>
          <cell r="H25">
            <v>95.561185514305862</v>
          </cell>
          <cell r="I25">
            <v>84.676803380437036</v>
          </cell>
          <cell r="J25">
            <v>77.408249887650072</v>
          </cell>
          <cell r="K25">
            <v>82.204757268677</v>
          </cell>
          <cell r="L25">
            <v>106.8</v>
          </cell>
          <cell r="M25">
            <v>95</v>
          </cell>
          <cell r="N25">
            <v>97.6</v>
          </cell>
          <cell r="O25">
            <v>106.1</v>
          </cell>
          <cell r="P25">
            <v>113.9</v>
          </cell>
          <cell r="Q25">
            <v>97.5</v>
          </cell>
          <cell r="R25">
            <v>109.3</v>
          </cell>
          <cell r="S25">
            <v>116.57292</v>
          </cell>
          <cell r="T25">
            <v>106.15027693849693</v>
          </cell>
          <cell r="U25">
            <v>116.35930163446399</v>
          </cell>
          <cell r="V25">
            <v>111.94748745365808</v>
          </cell>
          <cell r="W25">
            <v>106.94123958125972</v>
          </cell>
          <cell r="X25">
            <v>114.187</v>
          </cell>
          <cell r="Y25">
            <v>116.18300000000001</v>
          </cell>
          <cell r="Z25">
            <v>108.646</v>
          </cell>
          <cell r="AA25">
            <v>104.61</v>
          </cell>
          <cell r="AB25">
            <v>114.003</v>
          </cell>
          <cell r="AC25">
            <v>96.575999999999993</v>
          </cell>
          <cell r="AD25">
            <v>103.514</v>
          </cell>
          <cell r="AE25">
            <v>108.28700000000001</v>
          </cell>
          <cell r="AF25">
            <v>104.509</v>
          </cell>
          <cell r="AG25">
            <v>93.742000000000004</v>
          </cell>
          <cell r="AH25">
            <v>101.8397032149538</v>
          </cell>
          <cell r="AI25">
            <v>107.12944610069569</v>
          </cell>
          <cell r="AJ25">
            <v>107.14084870948844</v>
          </cell>
          <cell r="AK25">
            <v>108.01963108133482</v>
          </cell>
          <cell r="AL25">
            <v>109.41657994865025</v>
          </cell>
          <cell r="AM25">
            <v>110.57759431575955</v>
          </cell>
          <cell r="AN25">
            <v>112.82162949086333</v>
          </cell>
          <cell r="AO25">
            <v>113.77770360876549</v>
          </cell>
          <cell r="AP25">
            <v>114.50050320469842</v>
          </cell>
          <cell r="AQ25">
            <v>115.42202949704743</v>
          </cell>
          <cell r="AR25">
            <v>116.52436727603909</v>
          </cell>
          <cell r="AS25">
            <v>117.71242414919691</v>
          </cell>
          <cell r="AT25">
            <v>119.31574879945369</v>
          </cell>
          <cell r="AU25">
            <v>121.19327186147093</v>
          </cell>
          <cell r="AV25">
            <v>122.50269715666437</v>
          </cell>
          <cell r="AW25">
            <v>123.68035952317749</v>
          </cell>
          <cell r="AX25">
            <v>125.13261410102632</v>
          </cell>
          <cell r="AY25">
            <v>126.33039614199529</v>
          </cell>
          <cell r="AZ25">
            <v>127.54349117246619</v>
          </cell>
          <cell r="BA25">
            <v>128.7699921889274</v>
          </cell>
          <cell r="BB25">
            <v>130.0043759808301</v>
          </cell>
          <cell r="BC25">
            <v>131.25818370722246</v>
          </cell>
          <cell r="BD25">
            <v>132.55370042618614</v>
          </cell>
          <cell r="BE25">
            <v>133.89795972306254</v>
          </cell>
          <cell r="BF25">
            <v>135.29329625454329</v>
          </cell>
        </row>
        <row r="26">
          <cell r="D26">
            <v>90.907121011777164</v>
          </cell>
          <cell r="E26">
            <v>83.799156817440661</v>
          </cell>
          <cell r="F26">
            <v>81.966050262059156</v>
          </cell>
          <cell r="G26">
            <v>89.859631551559133</v>
          </cell>
          <cell r="H26">
            <v>96.930185408030695</v>
          </cell>
          <cell r="I26">
            <v>82.414974316438304</v>
          </cell>
          <cell r="J26">
            <v>80.020712693082857</v>
          </cell>
          <cell r="K26">
            <v>78.225016475566264</v>
          </cell>
          <cell r="L26">
            <v>104.1</v>
          </cell>
          <cell r="M26">
            <v>92.5</v>
          </cell>
          <cell r="N26">
            <v>97</v>
          </cell>
          <cell r="O26">
            <v>102.4</v>
          </cell>
          <cell r="P26">
            <v>108</v>
          </cell>
          <cell r="Q26">
            <v>97.7</v>
          </cell>
          <cell r="R26">
            <v>94</v>
          </cell>
          <cell r="S26">
            <v>108.22875999999999</v>
          </cell>
          <cell r="T26">
            <v>106.63109602085819</v>
          </cell>
          <cell r="U26">
            <v>107.16250578605693</v>
          </cell>
          <cell r="V26">
            <v>102.81388883721641</v>
          </cell>
          <cell r="W26">
            <v>93.913050933260038</v>
          </cell>
          <cell r="X26">
            <v>116.64700000000001</v>
          </cell>
          <cell r="Y26">
            <v>127.696</v>
          </cell>
          <cell r="Z26">
            <v>116.982</v>
          </cell>
          <cell r="AA26">
            <v>116.736</v>
          </cell>
          <cell r="AB26">
            <v>121.381</v>
          </cell>
          <cell r="AC26">
            <v>116.917</v>
          </cell>
          <cell r="AD26">
            <v>129.988</v>
          </cell>
          <cell r="AE26">
            <v>116.593</v>
          </cell>
          <cell r="AF26">
            <v>118.97499999999999</v>
          </cell>
          <cell r="AG26">
            <v>117.111</v>
          </cell>
          <cell r="AH26">
            <v>130.65942921860761</v>
          </cell>
          <cell r="AI26">
            <v>126.54764142627366</v>
          </cell>
          <cell r="AJ26">
            <v>129.45008905677946</v>
          </cell>
          <cell r="AK26">
            <v>131.35388748582258</v>
          </cell>
          <cell r="AL26">
            <v>133.8916494787488</v>
          </cell>
          <cell r="AM26">
            <v>136.87364288209</v>
          </cell>
          <cell r="AN26">
            <v>138.24424021741049</v>
          </cell>
          <cell r="AO26">
            <v>138.45408571087106</v>
          </cell>
          <cell r="AP26">
            <v>139.87821706681967</v>
          </cell>
          <cell r="AQ26">
            <v>141.2161934709188</v>
          </cell>
          <cell r="AR26">
            <v>142.70889844630869</v>
          </cell>
          <cell r="AS26">
            <v>144.19179053542277</v>
          </cell>
          <cell r="AT26">
            <v>145.90875245188738</v>
          </cell>
          <cell r="AU26">
            <v>148.15095649027427</v>
          </cell>
          <cell r="AV26">
            <v>149.86174811865561</v>
          </cell>
          <cell r="AW26">
            <v>151.33828235472717</v>
          </cell>
          <cell r="AX26">
            <v>153.11849544565345</v>
          </cell>
          <cell r="AY26">
            <v>154.56207939473478</v>
          </cell>
          <cell r="AZ26">
            <v>156.01615223429366</v>
          </cell>
          <cell r="BA26">
            <v>157.52391743441603</v>
          </cell>
          <cell r="BB26">
            <v>159.05195613077373</v>
          </cell>
          <cell r="BC26">
            <v>160.58804023666838</v>
          </cell>
          <cell r="BD26">
            <v>162.16933831690241</v>
          </cell>
          <cell r="BE26">
            <v>163.80905615095895</v>
          </cell>
          <cell r="BF26">
            <v>165.51418865866935</v>
          </cell>
        </row>
        <row r="27">
          <cell r="D27">
            <v>88.29033897804878</v>
          </cell>
          <cell r="E27">
            <v>86.126549488871206</v>
          </cell>
          <cell r="F27">
            <v>96.249993170380534</v>
          </cell>
          <cell r="G27">
            <v>102.50952704978704</v>
          </cell>
          <cell r="H27">
            <v>102.39360975572396</v>
          </cell>
          <cell r="I27">
            <v>79.789737413422628</v>
          </cell>
          <cell r="J27">
            <v>100.34573756060948</v>
          </cell>
          <cell r="K27">
            <v>80.407962981759084</v>
          </cell>
          <cell r="L27">
            <v>101.2</v>
          </cell>
          <cell r="M27">
            <v>92.4</v>
          </cell>
          <cell r="N27">
            <v>102.3</v>
          </cell>
          <cell r="O27">
            <v>96.7</v>
          </cell>
          <cell r="P27">
            <v>96.4</v>
          </cell>
          <cell r="Q27">
            <v>92.9</v>
          </cell>
          <cell r="R27">
            <v>103.9</v>
          </cell>
          <cell r="S27">
            <v>120.61141000000001</v>
          </cell>
          <cell r="T27">
            <v>103.79343756743988</v>
          </cell>
          <cell r="U27">
            <v>99.364450946323672</v>
          </cell>
          <cell r="V27">
            <v>102.9805482118004</v>
          </cell>
          <cell r="W27">
            <v>103.10125903507274</v>
          </cell>
          <cell r="X27">
            <v>117.902</v>
          </cell>
          <cell r="Y27">
            <v>121.4</v>
          </cell>
          <cell r="Z27">
            <v>103.68899999999999</v>
          </cell>
          <cell r="AA27">
            <v>118.32299999999999</v>
          </cell>
          <cell r="AB27">
            <v>112.592</v>
          </cell>
          <cell r="AC27">
            <v>110.63200000000001</v>
          </cell>
          <cell r="AD27">
            <v>123.435</v>
          </cell>
          <cell r="AE27">
            <v>110.98099999999999</v>
          </cell>
          <cell r="AF27">
            <v>112.90900000000001</v>
          </cell>
          <cell r="AG27">
            <v>101.498</v>
          </cell>
          <cell r="AH27">
            <v>109.96258570402277</v>
          </cell>
          <cell r="AI27">
            <v>119.11437691330828</v>
          </cell>
          <cell r="AJ27">
            <v>119.23786974469539</v>
          </cell>
          <cell r="AK27">
            <v>119.59186943761645</v>
          </cell>
          <cell r="AL27">
            <v>121.79963532028941</v>
          </cell>
          <cell r="AM27">
            <v>123.5649272748433</v>
          </cell>
          <cell r="AN27">
            <v>124.88230352649455</v>
          </cell>
          <cell r="AO27">
            <v>126.51304692456725</v>
          </cell>
          <cell r="AP27">
            <v>127.33288939209847</v>
          </cell>
          <cell r="AQ27">
            <v>128.3123261989702</v>
          </cell>
          <cell r="AR27">
            <v>129.58765256796568</v>
          </cell>
          <cell r="AS27">
            <v>130.8934994780343</v>
          </cell>
          <cell r="AT27">
            <v>132.57835438466611</v>
          </cell>
          <cell r="AU27">
            <v>134.74405420862951</v>
          </cell>
          <cell r="AV27">
            <v>136.19724463589074</v>
          </cell>
          <cell r="AW27">
            <v>137.50190520064839</v>
          </cell>
          <cell r="AX27">
            <v>139.11824811292172</v>
          </cell>
          <cell r="AY27">
            <v>140.44287764557765</v>
          </cell>
          <cell r="AZ27">
            <v>141.78596952542696</v>
          </cell>
          <cell r="BA27">
            <v>143.15989704576364</v>
          </cell>
          <cell r="BB27">
            <v>144.53092378840608</v>
          </cell>
          <cell r="BC27">
            <v>145.9237725241988</v>
          </cell>
          <cell r="BD27">
            <v>147.36356257787739</v>
          </cell>
          <cell r="BE27">
            <v>148.85716280790794</v>
          </cell>
          <cell r="BF27">
            <v>150.40860872109383</v>
          </cell>
        </row>
        <row r="28">
          <cell r="D28">
            <v>83.862612238605436</v>
          </cell>
          <cell r="E28">
            <v>83.862612238605436</v>
          </cell>
          <cell r="F28">
            <v>85.727022600472679</v>
          </cell>
          <cell r="G28">
            <v>92.646853366633806</v>
          </cell>
          <cell r="H28">
            <v>73.859333566279261</v>
          </cell>
          <cell r="I28">
            <v>66.401692118810288</v>
          </cell>
          <cell r="J28">
            <v>88.523638143273558</v>
          </cell>
          <cell r="K28">
            <v>114.8</v>
          </cell>
          <cell r="L28">
            <v>93.1</v>
          </cell>
          <cell r="M28">
            <v>94.5</v>
          </cell>
          <cell r="N28">
            <v>97.5</v>
          </cell>
          <cell r="O28">
            <v>114.4</v>
          </cell>
          <cell r="P28">
            <v>84.6</v>
          </cell>
          <cell r="Q28">
            <v>102.4</v>
          </cell>
          <cell r="R28">
            <v>108.66800000000001</v>
          </cell>
          <cell r="S28">
            <v>106.545</v>
          </cell>
          <cell r="T28">
            <v>105.28278409646015</v>
          </cell>
          <cell r="U28">
            <v>112.10207598672959</v>
          </cell>
          <cell r="V28">
            <v>110.01977283090967</v>
          </cell>
          <cell r="W28">
            <v>110.30293426165277</v>
          </cell>
          <cell r="X28">
            <v>111.92</v>
          </cell>
          <cell r="Y28">
            <v>113.02500000000001</v>
          </cell>
          <cell r="Z28">
            <v>106.90300000000001</v>
          </cell>
          <cell r="AA28">
            <v>111.538</v>
          </cell>
          <cell r="AB28">
            <v>115.706</v>
          </cell>
          <cell r="AC28">
            <v>112.172</v>
          </cell>
          <cell r="AD28">
            <v>109.46299999999999</v>
          </cell>
          <cell r="AE28">
            <v>114.801</v>
          </cell>
          <cell r="AF28">
            <v>117.828</v>
          </cell>
          <cell r="AG28">
            <v>110.215803623977</v>
          </cell>
          <cell r="AH28">
            <v>118.32410308653969</v>
          </cell>
          <cell r="AI28">
            <v>119.40639295570509</v>
          </cell>
          <cell r="AJ28">
            <v>120.76768372156604</v>
          </cell>
          <cell r="AK28">
            <v>123.26686671364671</v>
          </cell>
          <cell r="AL28">
            <v>124.52933795163649</v>
          </cell>
          <cell r="AM28">
            <v>126.02795436467377</v>
          </cell>
          <cell r="AN28">
            <v>128.30583520534177</v>
          </cell>
          <cell r="AO28">
            <v>129.01119038258463</v>
          </cell>
          <cell r="AP28">
            <v>130.13307709435466</v>
          </cell>
          <cell r="AQ28">
            <v>131.29659490064597</v>
          </cell>
          <cell r="AR28">
            <v>132.50073089799497</v>
          </cell>
          <cell r="AS28">
            <v>133.8427261227489</v>
          </cell>
          <cell r="AT28">
            <v>135.61186072989565</v>
          </cell>
          <cell r="AU28">
            <v>137.72894038838038</v>
          </cell>
          <cell r="AV28">
            <v>139.26677358564143</v>
          </cell>
          <cell r="AW28">
            <v>140.61478911649542</v>
          </cell>
          <cell r="AX28">
            <v>142.25379525677255</v>
          </cell>
          <cell r="AY28">
            <v>143.60908184988952</v>
          </cell>
          <cell r="AZ28">
            <v>144.98283233776147</v>
          </cell>
          <cell r="BA28">
            <v>146.38020518018408</v>
          </cell>
          <cell r="BB28">
            <v>147.79008124860823</v>
          </cell>
          <cell r="BC28">
            <v>149.21460874351399</v>
          </cell>
          <cell r="BD28">
            <v>150.68479583620717</v>
          </cell>
          <cell r="BE28">
            <v>152.21203960535217</v>
          </cell>
          <cell r="BF28">
            <v>153.79828868644177</v>
          </cell>
        </row>
        <row r="29">
          <cell r="D29">
            <v>82.460616789598603</v>
          </cell>
          <cell r="E29">
            <v>75.173910421423599</v>
          </cell>
          <cell r="F29">
            <v>82.460616789598603</v>
          </cell>
          <cell r="G29">
            <v>91.688003748292587</v>
          </cell>
          <cell r="H29">
            <v>75.06406057667725</v>
          </cell>
          <cell r="I29">
            <v>64.848025015266046</v>
          </cell>
          <cell r="J29">
            <v>84.620997069610283</v>
          </cell>
          <cell r="K29">
            <v>99.1</v>
          </cell>
          <cell r="L29">
            <v>89.1</v>
          </cell>
          <cell r="M29">
            <v>95.2</v>
          </cell>
          <cell r="N29">
            <v>95.8</v>
          </cell>
          <cell r="O29">
            <v>97.9</v>
          </cell>
          <cell r="P29">
            <v>82.1</v>
          </cell>
          <cell r="Q29">
            <v>99.2</v>
          </cell>
          <cell r="R29">
            <v>93.738600000000005</v>
          </cell>
          <cell r="S29">
            <v>106.97799999999999</v>
          </cell>
          <cell r="T29">
            <v>102.81727485088797</v>
          </cell>
          <cell r="U29">
            <v>98.975045310340619</v>
          </cell>
          <cell r="V29">
            <v>99.20785194412754</v>
          </cell>
          <cell r="W29">
            <v>103.21868548375106</v>
          </cell>
          <cell r="X29">
            <v>111.901</v>
          </cell>
          <cell r="Y29">
            <v>120.739</v>
          </cell>
          <cell r="Z29">
            <v>113.874</v>
          </cell>
          <cell r="AA29">
            <v>128.75700000000001</v>
          </cell>
          <cell r="AB29">
            <v>125.11199999999999</v>
          </cell>
          <cell r="AC29">
            <v>108.286</v>
          </cell>
          <cell r="AD29">
            <v>119.24299999999999</v>
          </cell>
          <cell r="AE29">
            <v>114.672</v>
          </cell>
          <cell r="AF29">
            <v>114.158</v>
          </cell>
          <cell r="AG29">
            <v>134.3899084465198</v>
          </cell>
          <cell r="AH29">
            <v>127.74348902388631</v>
          </cell>
          <cell r="AI29">
            <v>130.47199876633013</v>
          </cell>
          <cell r="AJ29">
            <v>132.48193937402161</v>
          </cell>
          <cell r="AK29">
            <v>135.44448420688661</v>
          </cell>
          <cell r="AL29">
            <v>138.37449629579686</v>
          </cell>
          <cell r="AM29">
            <v>140.38287909584147</v>
          </cell>
          <cell r="AN29">
            <v>141.01308762274653</v>
          </cell>
          <cell r="AO29">
            <v>142.14121310108797</v>
          </cell>
          <cell r="AP29">
            <v>143.61794573173711</v>
          </cell>
          <cell r="AQ29">
            <v>145.04437934101952</v>
          </cell>
          <cell r="AR29">
            <v>146.50707790540216</v>
          </cell>
          <cell r="AS29">
            <v>147.86441346759861</v>
          </cell>
          <cell r="AT29">
            <v>149.61982678117957</v>
          </cell>
          <cell r="AU29">
            <v>152.05169409304631</v>
          </cell>
          <cell r="AV29">
            <v>153.79843572734259</v>
          </cell>
          <cell r="AW29">
            <v>155.30356442669421</v>
          </cell>
          <cell r="AX29">
            <v>157.10796605247856</v>
          </cell>
          <cell r="AY29">
            <v>158.57526694515997</v>
          </cell>
          <cell r="AZ29">
            <v>160.0795276986143</v>
          </cell>
          <cell r="BA29">
            <v>161.64185454585527</v>
          </cell>
          <cell r="BB29">
            <v>163.20508886496913</v>
          </cell>
          <cell r="BC29">
            <v>164.77721085205636</v>
          </cell>
          <cell r="BD29">
            <v>166.39675531455231</v>
          </cell>
          <cell r="BE29">
            <v>168.07956684644458</v>
          </cell>
          <cell r="BF29">
            <v>169.83195316361099</v>
          </cell>
        </row>
        <row r="30">
          <cell r="D30">
            <v>81.646640356651972</v>
          </cell>
          <cell r="E30">
            <v>79.237866730982361</v>
          </cell>
          <cell r="F30">
            <v>85.026113801621278</v>
          </cell>
          <cell r="G30">
            <v>99.334948175001927</v>
          </cell>
          <cell r="H30">
            <v>85.888958085443207</v>
          </cell>
          <cell r="I30">
            <v>70.501568357285123</v>
          </cell>
          <cell r="J30">
            <v>88.51344278206831</v>
          </cell>
          <cell r="K30">
            <v>101.7</v>
          </cell>
          <cell r="L30">
            <v>98.9</v>
          </cell>
          <cell r="M30">
            <v>98.5</v>
          </cell>
          <cell r="N30">
            <v>106.2</v>
          </cell>
          <cell r="O30">
            <v>107</v>
          </cell>
          <cell r="P30">
            <v>89.6</v>
          </cell>
          <cell r="Q30">
            <v>108.7</v>
          </cell>
          <cell r="R30">
            <v>112.61749</v>
          </cell>
          <cell r="S30">
            <v>123.38</v>
          </cell>
          <cell r="T30">
            <v>106.49732376090286</v>
          </cell>
          <cell r="U30">
            <v>105.48837767123722</v>
          </cell>
          <cell r="V30">
            <v>98.525385014929839</v>
          </cell>
          <cell r="W30">
            <v>111.96576435329777</v>
          </cell>
          <cell r="X30">
            <v>112.681</v>
          </cell>
          <cell r="Y30">
            <v>110.196</v>
          </cell>
          <cell r="Z30">
            <v>109.976</v>
          </cell>
          <cell r="AA30">
            <v>121.01600000000001</v>
          </cell>
          <cell r="AB30">
            <v>126.508</v>
          </cell>
          <cell r="AC30">
            <v>108.982</v>
          </cell>
          <cell r="AD30">
            <v>121.744</v>
          </cell>
          <cell r="AE30">
            <v>119.429</v>
          </cell>
          <cell r="AF30">
            <v>109.828</v>
          </cell>
          <cell r="AG30">
            <v>107.8456114808121</v>
          </cell>
          <cell r="AH30">
            <v>121.91761095552394</v>
          </cell>
          <cell r="AI30">
            <v>123.28757010525811</v>
          </cell>
          <cell r="AJ30">
            <v>123.70009664626059</v>
          </cell>
          <cell r="AK30">
            <v>124.58989094894041</v>
          </cell>
          <cell r="AL30">
            <v>124.8400790362785</v>
          </cell>
          <cell r="AM30">
            <v>127.58696774915238</v>
          </cell>
          <cell r="AN30">
            <v>130.69077291315602</v>
          </cell>
          <cell r="AO30">
            <v>131.12801975637589</v>
          </cell>
          <cell r="AP30">
            <v>131.97083790865889</v>
          </cell>
          <cell r="AQ30">
            <v>132.94610499615226</v>
          </cell>
          <cell r="AR30">
            <v>134.20665663628617</v>
          </cell>
          <cell r="AS30">
            <v>135.78034418205527</v>
          </cell>
          <cell r="AT30">
            <v>137.62061130570675</v>
          </cell>
          <cell r="AU30">
            <v>139.68546751427263</v>
          </cell>
          <cell r="AV30">
            <v>141.19564532377001</v>
          </cell>
          <cell r="AW30">
            <v>142.55629335067107</v>
          </cell>
          <cell r="AX30">
            <v>144.24625288801326</v>
          </cell>
          <cell r="AY30">
            <v>145.64647480739595</v>
          </cell>
          <cell r="AZ30">
            <v>147.03303708601652</v>
          </cell>
          <cell r="BA30">
            <v>148.43445101186023</v>
          </cell>
          <cell r="BB30">
            <v>149.86003408250167</v>
          </cell>
          <cell r="BC30">
            <v>151.30825428830249</v>
          </cell>
          <cell r="BD30">
            <v>152.80449397473879</v>
          </cell>
          <cell r="BE30">
            <v>154.35471330643571</v>
          </cell>
          <cell r="BF30">
            <v>155.9605614957884</v>
          </cell>
        </row>
        <row r="31">
          <cell r="D31">
            <v>86.806618899253635</v>
          </cell>
          <cell r="E31">
            <v>81.118539113284186</v>
          </cell>
          <cell r="F31">
            <v>90.53828907731004</v>
          </cell>
          <cell r="G31">
            <v>100.17541788665957</v>
          </cell>
          <cell r="H31">
            <v>73.691428564725342</v>
          </cell>
          <cell r="I31">
            <v>71.408950688826778</v>
          </cell>
          <cell r="J31">
            <v>91.117965998173176</v>
          </cell>
          <cell r="K31">
            <v>99.5</v>
          </cell>
          <cell r="L31">
            <v>97.6</v>
          </cell>
          <cell r="M31">
            <v>103.2</v>
          </cell>
          <cell r="N31">
            <v>100.8</v>
          </cell>
          <cell r="O31">
            <v>109.5</v>
          </cell>
          <cell r="P31">
            <v>80.900000000000006</v>
          </cell>
          <cell r="Q31">
            <v>99</v>
          </cell>
          <cell r="R31">
            <v>115.9234</v>
          </cell>
          <cell r="S31">
            <v>108.76900000000001</v>
          </cell>
          <cell r="T31">
            <v>104.96330204571717</v>
          </cell>
          <cell r="U31">
            <v>113.76216280716154</v>
          </cell>
          <cell r="V31">
            <v>107.09833684647973</v>
          </cell>
          <cell r="W31">
            <v>116.01333714252368</v>
          </cell>
          <cell r="X31">
            <v>111.10299999999999</v>
          </cell>
          <cell r="Y31">
            <v>101.511</v>
          </cell>
          <cell r="Z31">
            <v>104.166</v>
          </cell>
          <cell r="AA31">
            <v>105.54600000000001</v>
          </cell>
          <cell r="AB31">
            <v>88.974000000000004</v>
          </cell>
          <cell r="AC31">
            <v>97.444999999999993</v>
          </cell>
          <cell r="AD31">
            <v>121.473</v>
          </cell>
          <cell r="AE31">
            <v>103.83</v>
          </cell>
          <cell r="AF31">
            <v>97.825999999999993</v>
          </cell>
          <cell r="AG31">
            <v>105.69988888998344</v>
          </cell>
          <cell r="AH31">
            <v>108.95495876555873</v>
          </cell>
          <cell r="AI31">
            <v>113.03351836247478</v>
          </cell>
          <cell r="AJ31">
            <v>113.60951425983801</v>
          </cell>
          <cell r="AK31">
            <v>115.01030784452504</v>
          </cell>
          <cell r="AL31">
            <v>117.40213525812328</v>
          </cell>
          <cell r="AM31">
            <v>118.70267382116056</v>
          </cell>
          <cell r="AN31">
            <v>120.26347589437663</v>
          </cell>
          <cell r="AO31">
            <v>121.23633436771036</v>
          </cell>
          <cell r="AP31">
            <v>122.20623233950026</v>
          </cell>
          <cell r="AQ31">
            <v>123.30863698681233</v>
          </cell>
          <cell r="AR31">
            <v>124.54610592800758</v>
          </cell>
          <cell r="AS31">
            <v>125.74440117227655</v>
          </cell>
          <cell r="AT31">
            <v>127.35573551232471</v>
          </cell>
          <cell r="AU31">
            <v>129.38675432959386</v>
          </cell>
          <cell r="AV31">
            <v>130.82607402931117</v>
          </cell>
          <cell r="AW31">
            <v>132.09739326122042</v>
          </cell>
          <cell r="AX31">
            <v>133.64290027352897</v>
          </cell>
          <cell r="AY31">
            <v>134.90490981808389</v>
          </cell>
          <cell r="AZ31">
            <v>136.19296652668282</v>
          </cell>
          <cell r="BA31">
            <v>137.51157741543116</v>
          </cell>
          <cell r="BB31">
            <v>138.83554547241553</v>
          </cell>
          <cell r="BC31">
            <v>140.17420811980026</v>
          </cell>
          <cell r="BD31">
            <v>141.55500611596318</v>
          </cell>
          <cell r="BE31">
            <v>142.98832223052389</v>
          </cell>
          <cell r="BF31">
            <v>144.47875202888179</v>
          </cell>
        </row>
        <row r="32">
          <cell r="D32">
            <v>94.196301026630238</v>
          </cell>
          <cell r="E32">
            <v>80.105087846380556</v>
          </cell>
          <cell r="F32">
            <v>87.3873685596879</v>
          </cell>
          <cell r="G32">
            <v>102.46168963623407</v>
          </cell>
          <cell r="H32">
            <v>85.676032592060665</v>
          </cell>
          <cell r="I32">
            <v>78.175283457354126</v>
          </cell>
          <cell r="J32">
            <v>98.784137876013858</v>
          </cell>
          <cell r="K32">
            <v>103.5</v>
          </cell>
          <cell r="L32">
            <v>92.1</v>
          </cell>
          <cell r="M32">
            <v>106.1</v>
          </cell>
          <cell r="N32">
            <v>102.1</v>
          </cell>
          <cell r="O32">
            <v>111</v>
          </cell>
          <cell r="P32">
            <v>98.8</v>
          </cell>
          <cell r="Q32">
            <v>78.900000000000006</v>
          </cell>
          <cell r="R32">
            <v>96.414100000000005</v>
          </cell>
          <cell r="S32">
            <v>112.911</v>
          </cell>
          <cell r="T32">
            <v>111.01026785437271</v>
          </cell>
          <cell r="U32">
            <v>112.06638601827439</v>
          </cell>
          <cell r="V32">
            <v>102.70131752791653</v>
          </cell>
          <cell r="W32">
            <v>118.849</v>
          </cell>
          <cell r="X32">
            <v>116.462</v>
          </cell>
          <cell r="Y32">
            <v>108.828</v>
          </cell>
          <cell r="Z32">
            <v>113.59399999999999</v>
          </cell>
          <cell r="AA32">
            <v>114.886</v>
          </cell>
          <cell r="AB32">
            <v>110.913</v>
          </cell>
          <cell r="AC32">
            <v>91.738</v>
          </cell>
          <cell r="AD32">
            <v>121.17700000000001</v>
          </cell>
          <cell r="AE32">
            <v>118.053</v>
          </cell>
          <cell r="AF32">
            <v>90.384</v>
          </cell>
          <cell r="AG32">
            <v>126.22337170425239</v>
          </cell>
          <cell r="AH32">
            <v>119.13969441196232</v>
          </cell>
          <cell r="AI32">
            <v>125.40846746906735</v>
          </cell>
          <cell r="AJ32">
            <v>128.54991560341952</v>
          </cell>
          <cell r="AK32">
            <v>131.04059565449563</v>
          </cell>
          <cell r="AL32">
            <v>132.27068623066992</v>
          </cell>
          <cell r="AM32">
            <v>134.0786820424874</v>
          </cell>
          <cell r="AN32">
            <v>135.23204820096211</v>
          </cell>
          <cell r="AO32">
            <v>136.75397236673587</v>
          </cell>
          <cell r="AP32">
            <v>138.13317489615267</v>
          </cell>
          <cell r="AQ32">
            <v>139.27764556363155</v>
          </cell>
          <cell r="AR32">
            <v>140.50312270426997</v>
          </cell>
          <cell r="AS32">
            <v>141.89635370545307</v>
          </cell>
          <cell r="AT32">
            <v>143.68190789764967</v>
          </cell>
          <cell r="AU32">
            <v>146.04782027425156</v>
          </cell>
          <cell r="AV32">
            <v>147.68560443189995</v>
          </cell>
          <cell r="AW32">
            <v>149.09175379283209</v>
          </cell>
          <cell r="AX32">
            <v>150.81855255442008</v>
          </cell>
          <cell r="AY32">
            <v>152.25067717727612</v>
          </cell>
          <cell r="AZ32">
            <v>153.70710687765731</v>
          </cell>
          <cell r="BA32">
            <v>155.20407746827911</v>
          </cell>
          <cell r="BB32">
            <v>156.69609049990734</v>
          </cell>
          <cell r="BC32">
            <v>158.20192081337032</v>
          </cell>
          <cell r="BD32">
            <v>159.75932310756698</v>
          </cell>
          <cell r="BE32">
            <v>161.37889196116805</v>
          </cell>
          <cell r="BF32">
            <v>163.06190253250284</v>
          </cell>
        </row>
        <row r="33">
          <cell r="D33">
            <v>83.171150249625384</v>
          </cell>
          <cell r="E33">
            <v>82.660001828424882</v>
          </cell>
          <cell r="F33">
            <v>92.627396041834771</v>
          </cell>
          <cell r="G33">
            <v>102.81385386433058</v>
          </cell>
          <cell r="H33">
            <v>84.63157431019826</v>
          </cell>
          <cell r="I33">
            <v>72.0354167877572</v>
          </cell>
          <cell r="J33">
            <v>87.881017844972916</v>
          </cell>
          <cell r="K33">
            <v>102.3</v>
          </cell>
          <cell r="L33">
            <v>97.7</v>
          </cell>
          <cell r="M33">
            <v>108</v>
          </cell>
          <cell r="N33">
            <v>109.8</v>
          </cell>
          <cell r="O33">
            <v>106.6</v>
          </cell>
          <cell r="P33">
            <v>91.5</v>
          </cell>
          <cell r="Q33">
            <v>94.1</v>
          </cell>
          <cell r="R33">
            <v>108.15302</v>
          </cell>
          <cell r="S33">
            <v>109.566</v>
          </cell>
          <cell r="T33">
            <v>101.24473528449499</v>
          </cell>
          <cell r="U33">
            <v>98.332609260539897</v>
          </cell>
          <cell r="V33">
            <v>95.889214563425242</v>
          </cell>
          <cell r="W33">
            <v>116.705</v>
          </cell>
          <cell r="X33">
            <v>115.55800000000001</v>
          </cell>
          <cell r="Y33">
            <v>118.16800000000001</v>
          </cell>
          <cell r="Z33">
            <v>99.298000000000002</v>
          </cell>
          <cell r="AA33">
            <v>110.23699999999999</v>
          </cell>
          <cell r="AB33">
            <v>114.97499999999999</v>
          </cell>
          <cell r="AC33">
            <v>88.614999999999995</v>
          </cell>
          <cell r="AD33">
            <v>113.678</v>
          </cell>
          <cell r="AE33">
            <v>109.628</v>
          </cell>
          <cell r="AF33">
            <v>94.590999999999994</v>
          </cell>
          <cell r="AG33">
            <v>106.98607160813829</v>
          </cell>
          <cell r="AH33">
            <v>114.39137218754652</v>
          </cell>
          <cell r="AI33">
            <v>115.39268024131115</v>
          </cell>
          <cell r="AJ33">
            <v>116.36901658373402</v>
          </cell>
          <cell r="AK33">
            <v>117.56444393916675</v>
          </cell>
          <cell r="AL33">
            <v>118.57893526375504</v>
          </cell>
          <cell r="AM33">
            <v>121.22059105906729</v>
          </cell>
          <cell r="AN33">
            <v>123.2542317095393</v>
          </cell>
          <cell r="AO33">
            <v>123.80981119535764</v>
          </cell>
          <cell r="AP33">
            <v>124.77226879862525</v>
          </cell>
          <cell r="AQ33">
            <v>125.76874262213593</v>
          </cell>
          <cell r="AR33">
            <v>127.01381583026254</v>
          </cell>
          <cell r="AS33">
            <v>128.43036279876057</v>
          </cell>
          <cell r="AT33">
            <v>130.07979319879126</v>
          </cell>
          <cell r="AU33">
            <v>132.07831234900587</v>
          </cell>
          <cell r="AV33">
            <v>133.53560483465711</v>
          </cell>
          <cell r="AW33">
            <v>134.82881076464494</v>
          </cell>
          <cell r="AX33">
            <v>136.42182479044575</v>
          </cell>
          <cell r="AY33">
            <v>137.73128937699883</v>
          </cell>
          <cell r="AZ33">
            <v>139.03734526245756</v>
          </cell>
          <cell r="BA33">
            <v>140.37234071902358</v>
          </cell>
          <cell r="BB33">
            <v>141.723989049469</v>
          </cell>
          <cell r="BC33">
            <v>143.09260985420266</v>
          </cell>
          <cell r="BD33">
            <v>144.50538915866377</v>
          </cell>
          <cell r="BE33">
            <v>145.96970408237553</v>
          </cell>
          <cell r="BF33">
            <v>147.4888758570923</v>
          </cell>
        </row>
        <row r="34">
          <cell r="D34">
            <v>88.580976336923612</v>
          </cell>
          <cell r="E34">
            <v>85.02029722247795</v>
          </cell>
          <cell r="F34">
            <v>91.414986244339545</v>
          </cell>
          <cell r="G34">
            <v>97.08300605917141</v>
          </cell>
          <cell r="H34">
            <v>80.333280837136229</v>
          </cell>
          <cell r="I34">
            <v>73.030255306487462</v>
          </cell>
          <cell r="J34">
            <v>78.225940136750012</v>
          </cell>
          <cell r="K34">
            <v>108.8</v>
          </cell>
          <cell r="L34">
            <v>97.9</v>
          </cell>
          <cell r="M34">
            <v>94.5</v>
          </cell>
          <cell r="N34">
            <v>95.6</v>
          </cell>
          <cell r="O34">
            <v>101.8</v>
          </cell>
          <cell r="P34">
            <v>100.2</v>
          </cell>
          <cell r="Q34">
            <v>102.2</v>
          </cell>
          <cell r="R34">
            <v>111.3717</v>
          </cell>
          <cell r="S34">
            <v>102.866</v>
          </cell>
          <cell r="T34">
            <v>102.5331778676843</v>
          </cell>
          <cell r="U34">
            <v>109.58902801733132</v>
          </cell>
          <cell r="V34">
            <v>101.51839247600013</v>
          </cell>
          <cell r="W34">
            <v>107.58</v>
          </cell>
          <cell r="X34">
            <v>95.777000000000001</v>
          </cell>
          <cell r="Y34">
            <v>88.858999999999995</v>
          </cell>
          <cell r="Z34">
            <v>90.094999999999999</v>
          </cell>
          <cell r="AA34">
            <v>93.334999999999994</v>
          </cell>
          <cell r="AB34">
            <v>98.436000000000007</v>
          </cell>
          <cell r="AC34">
            <v>83.644999999999996</v>
          </cell>
          <cell r="AD34">
            <v>96.405000000000001</v>
          </cell>
          <cell r="AE34">
            <v>92.936999999999998</v>
          </cell>
          <cell r="AF34">
            <v>91.188000000000002</v>
          </cell>
          <cell r="AG34">
            <v>92.612174126252825</v>
          </cell>
          <cell r="AH34">
            <v>94.664678288935249</v>
          </cell>
          <cell r="AI34">
            <v>96.374353842128201</v>
          </cell>
          <cell r="AJ34">
            <v>96.938691254350971</v>
          </cell>
          <cell r="AK34">
            <v>98.617760212171035</v>
          </cell>
          <cell r="AL34">
            <v>100.83152308346457</v>
          </cell>
          <cell r="AM34">
            <v>101.82330206630331</v>
          </cell>
          <cell r="AN34">
            <v>103.0669876191055</v>
          </cell>
          <cell r="AO34">
            <v>103.63239750992993</v>
          </cell>
          <cell r="AP34">
            <v>104.67870885728736</v>
          </cell>
          <cell r="AQ34">
            <v>105.72118339720858</v>
          </cell>
          <cell r="AR34">
            <v>106.74774220235132</v>
          </cell>
          <cell r="AS34">
            <v>107.72958697577771</v>
          </cell>
          <cell r="AT34">
            <v>109.0892299418724</v>
          </cell>
          <cell r="AU34">
            <v>110.82514289567531</v>
          </cell>
          <cell r="AV34">
            <v>112.09502857987312</v>
          </cell>
          <cell r="AW34">
            <v>113.18775381004207</v>
          </cell>
          <cell r="AX34">
            <v>114.50061554959096</v>
          </cell>
          <cell r="AY34">
            <v>115.57516158615887</v>
          </cell>
          <cell r="AZ34">
            <v>116.67831771474856</v>
          </cell>
          <cell r="BA34">
            <v>117.8111106935404</v>
          </cell>
          <cell r="BB34">
            <v>118.94968877467925</v>
          </cell>
          <cell r="BC34">
            <v>120.09529774310174</v>
          </cell>
          <cell r="BD34">
            <v>121.27619651655782</v>
          </cell>
          <cell r="BE34">
            <v>122.50365530295413</v>
          </cell>
          <cell r="BF34">
            <v>123.7811005212845</v>
          </cell>
        </row>
        <row r="35">
          <cell r="D35">
            <v>86.178143319615373</v>
          </cell>
          <cell r="E35">
            <v>81.995806862213854</v>
          </cell>
          <cell r="F35">
            <v>88.159250062595021</v>
          </cell>
          <cell r="G35">
            <v>100.44944930145034</v>
          </cell>
          <cell r="H35">
            <v>84.894092652869276</v>
          </cell>
          <cell r="I35">
            <v>84.52722103379898</v>
          </cell>
          <cell r="J35">
            <v>80.748443357374796</v>
          </cell>
          <cell r="K35">
            <v>106.8</v>
          </cell>
          <cell r="L35">
            <v>99.3</v>
          </cell>
          <cell r="M35">
            <v>94.5</v>
          </cell>
          <cell r="N35">
            <v>107.1</v>
          </cell>
          <cell r="O35">
            <v>111.1</v>
          </cell>
          <cell r="P35">
            <v>95.5</v>
          </cell>
          <cell r="Q35">
            <v>103.4</v>
          </cell>
          <cell r="R35">
            <v>115.26674</v>
          </cell>
          <cell r="S35">
            <v>119.81350058755397</v>
          </cell>
          <cell r="T35">
            <v>112.48656583519076</v>
          </cell>
          <cell r="U35">
            <v>110.364753797443</v>
          </cell>
          <cell r="V35">
            <v>96.841842906946653</v>
          </cell>
          <cell r="W35">
            <v>107.163</v>
          </cell>
          <cell r="X35">
            <v>114.60299999999999</v>
          </cell>
          <cell r="Y35">
            <v>111.63500000000001</v>
          </cell>
          <cell r="Z35">
            <v>113.405</v>
          </cell>
          <cell r="AA35">
            <v>107.277</v>
          </cell>
          <cell r="AB35">
            <v>104.807</v>
          </cell>
          <cell r="AC35">
            <v>96.855999999999995</v>
          </cell>
          <cell r="AD35">
            <v>114.771</v>
          </cell>
          <cell r="AE35">
            <v>126.669</v>
          </cell>
          <cell r="AF35">
            <v>109.625</v>
          </cell>
          <cell r="AG35">
            <v>107.22997754385941</v>
          </cell>
          <cell r="AH35">
            <v>114.00671682468811</v>
          </cell>
          <cell r="AI35">
            <v>116.23361981256016</v>
          </cell>
          <cell r="AJ35">
            <v>117.9696742500651</v>
          </cell>
          <cell r="AK35">
            <v>118.89368851338664</v>
          </cell>
          <cell r="AL35">
            <v>120.21733782634752</v>
          </cell>
          <cell r="AM35">
            <v>122.27025639943031</v>
          </cell>
          <cell r="AN35">
            <v>124.22086535669149</v>
          </cell>
          <cell r="AO35">
            <v>125.04122656459471</v>
          </cell>
          <cell r="AP35">
            <v>126.13002517177827</v>
          </cell>
          <cell r="AQ35">
            <v>127.12685102139368</v>
          </cell>
          <cell r="AR35">
            <v>128.31360263978758</v>
          </cell>
          <cell r="AS35">
            <v>129.67150604413322</v>
          </cell>
          <cell r="AT35">
            <v>131.36601766925287</v>
          </cell>
          <cell r="AU35">
            <v>133.42873637401635</v>
          </cell>
          <cell r="AV35">
            <v>134.90889881236896</v>
          </cell>
          <cell r="AW35">
            <v>136.20069895967478</v>
          </cell>
          <cell r="AX35">
            <v>137.79673797353922</v>
          </cell>
          <cell r="AY35">
            <v>139.11631135550672</v>
          </cell>
          <cell r="AZ35">
            <v>140.44424961522233</v>
          </cell>
          <cell r="BA35">
            <v>141.79787436921396</v>
          </cell>
          <cell r="BB35">
            <v>143.16160376890105</v>
          </cell>
          <cell r="BC35">
            <v>144.54090659178672</v>
          </cell>
          <cell r="BD35">
            <v>145.96673477364803</v>
          </cell>
          <cell r="BE35">
            <v>147.44666693997991</v>
          </cell>
          <cell r="BF35">
            <v>148.98268621563858</v>
          </cell>
        </row>
        <row r="36">
          <cell r="D36">
            <v>79.700796291307455</v>
          </cell>
          <cell r="E36">
            <v>86.088473953998758</v>
          </cell>
          <cell r="F36">
            <v>95.234466971034038</v>
          </cell>
          <cell r="G36">
            <v>97.194322617541616</v>
          </cell>
          <cell r="H36">
            <v>80.825898606895123</v>
          </cell>
          <cell r="I36">
            <v>72.550952543863218</v>
          </cell>
          <cell r="J36">
            <v>75.817378621375809</v>
          </cell>
          <cell r="K36">
            <v>101.5</v>
          </cell>
          <cell r="L36">
            <v>97.9</v>
          </cell>
          <cell r="M36">
            <v>117.4</v>
          </cell>
          <cell r="N36">
            <v>102.7</v>
          </cell>
          <cell r="O36">
            <v>98.9</v>
          </cell>
          <cell r="P36">
            <v>93.5</v>
          </cell>
          <cell r="Q36">
            <v>117.6</v>
          </cell>
          <cell r="R36">
            <v>111.79478</v>
          </cell>
          <cell r="S36">
            <v>121.83888935404454</v>
          </cell>
          <cell r="T36">
            <v>108.86810282194305</v>
          </cell>
          <cell r="U36">
            <v>106.96066644014562</v>
          </cell>
          <cell r="V36">
            <v>102.78479050303147</v>
          </cell>
          <cell r="W36">
            <v>118.14400000000001</v>
          </cell>
          <cell r="X36">
            <v>112.21599999999999</v>
          </cell>
          <cell r="Y36">
            <v>103.468</v>
          </cell>
          <cell r="Z36">
            <v>103.973</v>
          </cell>
          <cell r="AA36">
            <v>106.205</v>
          </cell>
          <cell r="AB36">
            <v>105.61799999999999</v>
          </cell>
          <cell r="AC36">
            <v>102.84399999999999</v>
          </cell>
          <cell r="AD36">
            <v>107.242</v>
          </cell>
          <cell r="AE36">
            <v>100.468</v>
          </cell>
          <cell r="AF36">
            <v>95.906999999999996</v>
          </cell>
          <cell r="AG36">
            <v>100.98685405134879</v>
          </cell>
          <cell r="AH36">
            <v>113.91854131803794</v>
          </cell>
          <cell r="AI36">
            <v>116.79580571529296</v>
          </cell>
          <cell r="AJ36">
            <v>117.33213194432093</v>
          </cell>
          <cell r="AK36">
            <v>120.0826845067818</v>
          </cell>
          <cell r="AL36">
            <v>123.49739896353661</v>
          </cell>
          <cell r="AM36">
            <v>124.56828796353693</v>
          </cell>
          <cell r="AN36">
            <v>125.50554968658037</v>
          </cell>
          <cell r="AO36">
            <v>126.53651283542484</v>
          </cell>
          <cell r="AP36">
            <v>127.63832191428813</v>
          </cell>
          <cell r="AQ36">
            <v>128.98941303928532</v>
          </cell>
          <cell r="AR36">
            <v>130.33475686425268</v>
          </cell>
          <cell r="AS36">
            <v>131.48447063728116</v>
          </cell>
          <cell r="AT36">
            <v>133.09229194066552</v>
          </cell>
          <cell r="AU36">
            <v>135.2397225034629</v>
          </cell>
          <cell r="AV36">
            <v>136.77533250223755</v>
          </cell>
          <cell r="AW36">
            <v>138.12754296848078</v>
          </cell>
          <cell r="AX36">
            <v>139.7350289711888</v>
          </cell>
          <cell r="AY36">
            <v>141.03519804096365</v>
          </cell>
          <cell r="AZ36">
            <v>142.37718067655146</v>
          </cell>
          <cell r="BA36">
            <v>143.76367545972332</v>
          </cell>
          <cell r="BB36">
            <v>145.15303359487689</v>
          </cell>
          <cell r="BC36">
            <v>146.55326568634931</v>
          </cell>
          <cell r="BD36">
            <v>147.9936637016423</v>
          </cell>
          <cell r="BE36">
            <v>149.48986735527328</v>
          </cell>
          <cell r="BF36">
            <v>151.04871024576303</v>
          </cell>
        </row>
        <row r="37">
          <cell r="D37">
            <v>1041.1780199592272</v>
          </cell>
          <cell r="E37">
            <v>998.27744192664932</v>
          </cell>
          <cell r="F37">
            <v>1069.8069005622328</v>
          </cell>
          <cell r="G37">
            <v>1171.9254736134612</v>
          </cell>
          <cell r="H37">
            <v>1019.7496404703452</v>
          </cell>
          <cell r="I37">
            <v>900.3608804197471</v>
          </cell>
          <cell r="J37">
            <v>1032.007661970955</v>
          </cell>
          <cell r="K37">
            <v>1178.8377367260023</v>
          </cell>
          <cell r="L37">
            <v>1175.7</v>
          </cell>
          <cell r="M37">
            <v>1191.8000000000002</v>
          </cell>
          <cell r="N37">
            <v>1214.5</v>
          </cell>
          <cell r="O37">
            <v>1263.4000000000001</v>
          </cell>
          <cell r="P37">
            <v>1135</v>
          </cell>
          <cell r="Q37">
            <v>1193.5999999999999</v>
          </cell>
          <cell r="R37">
            <v>1281.1478299999999</v>
          </cell>
          <cell r="S37">
            <v>1358.0804799415987</v>
          </cell>
          <cell r="T37">
            <v>1272.2783449444489</v>
          </cell>
          <cell r="U37">
            <v>1290.5273636760478</v>
          </cell>
          <cell r="V37">
            <v>1232.3288291164417</v>
          </cell>
          <cell r="W37">
            <v>1313.8972707908179</v>
          </cell>
          <cell r="X37">
            <v>1350.9570000000001</v>
          </cell>
          <cell r="Y37">
            <v>1341.7080000000001</v>
          </cell>
          <cell r="Z37">
            <v>1284.6010000000001</v>
          </cell>
          <cell r="AA37">
            <v>1338.4659999999999</v>
          </cell>
          <cell r="AB37">
            <v>1339.0249999999999</v>
          </cell>
          <cell r="AC37">
            <v>1214.7080000000001</v>
          </cell>
          <cell r="AD37">
            <v>1382.133</v>
          </cell>
          <cell r="AE37">
            <v>1336.3480000000002</v>
          </cell>
          <cell r="AF37">
            <v>1257.7280000000001</v>
          </cell>
          <cell r="AG37">
            <v>1304.5406614751439</v>
          </cell>
          <cell r="AH37">
            <v>1375.5228830002632</v>
          </cell>
          <cell r="AI37">
            <v>1409.1958717104055</v>
          </cell>
          <cell r="AJ37">
            <v>1423.5474711485401</v>
          </cell>
          <cell r="AK37">
            <v>1443.4761105447747</v>
          </cell>
          <cell r="AL37">
            <v>1465.6497946572974</v>
          </cell>
          <cell r="AM37">
            <v>1487.6777590343463</v>
          </cell>
          <cell r="AN37">
            <v>1507.501027443268</v>
          </cell>
          <cell r="AO37">
            <v>1518.0355143240058</v>
          </cell>
          <cell r="AP37">
            <v>1530.9922023759991</v>
          </cell>
          <cell r="AQ37">
            <v>1544.4301010352215</v>
          </cell>
          <cell r="AR37">
            <v>1559.4945298989285</v>
          </cell>
          <cell r="AS37">
            <v>1575.241879268739</v>
          </cell>
          <cell r="AT37">
            <v>1595.3201306133456</v>
          </cell>
          <cell r="AU37">
            <v>1620.5608732820799</v>
          </cell>
          <cell r="AV37">
            <v>1638.6490877383126</v>
          </cell>
          <cell r="AW37">
            <v>1654.5291475293088</v>
          </cell>
          <cell r="AX37">
            <v>1673.8930319695794</v>
          </cell>
          <cell r="AY37">
            <v>1689.7797241397413</v>
          </cell>
          <cell r="AZ37">
            <v>1705.878176727899</v>
          </cell>
          <cell r="BA37">
            <v>1722.3709735322184</v>
          </cell>
          <cell r="BB37">
            <v>1738.9624112563383</v>
          </cell>
          <cell r="BC37">
            <v>1755.7282791605737</v>
          </cell>
          <cell r="BD37">
            <v>1773.0289598205063</v>
          </cell>
          <cell r="BE37">
            <v>1790.9876063124366</v>
          </cell>
          <cell r="BF37">
            <v>1809.6489243813107</v>
          </cell>
        </row>
        <row r="248"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>
            <v>7.5068000000000055</v>
          </cell>
          <cell r="AA248">
            <v>4.5046157894736787</v>
          </cell>
          <cell r="AB248">
            <v>5.0847000000000051</v>
          </cell>
          <cell r="AC248">
            <v>5.0449190476190466</v>
          </cell>
          <cell r="AD248">
            <v>5.252380952380939</v>
          </cell>
          <cell r="AE248">
            <v>0.77809523809523284</v>
          </cell>
          <cell r="AF248">
            <v>9.9894090909090778</v>
          </cell>
          <cell r="AG248">
            <v>-0.53645652173914016</v>
          </cell>
          <cell r="AH248">
            <v>-2.6785249057914484</v>
          </cell>
          <cell r="AI248">
            <v>-0.96213261609863565</v>
          </cell>
          <cell r="AJ248">
            <v>-0.9794316776733254</v>
          </cell>
          <cell r="AK248">
            <v>3.8900262464598399</v>
          </cell>
          <cell r="AL248">
            <v>0.72230277865303805</v>
          </cell>
          <cell r="AM248">
            <v>-6.0377912503682296E-2</v>
          </cell>
          <cell r="AN248">
            <v>0.53067211320433927</v>
          </cell>
          <cell r="AO248">
            <v>2.9838801556003745</v>
          </cell>
          <cell r="AP248">
            <v>1.5874631187191355</v>
          </cell>
          <cell r="AQ248">
            <v>0.8299847906497817</v>
          </cell>
          <cell r="AR248">
            <v>0.56197860242250997</v>
          </cell>
          <cell r="AS248">
            <v>1.1044986560924812</v>
          </cell>
          <cell r="AT248">
            <v>0.97897607982974932</v>
          </cell>
          <cell r="AU248">
            <v>0.49236755433366675</v>
          </cell>
          <cell r="AV248">
            <v>0.44513647215332597</v>
          </cell>
          <cell r="AW248">
            <v>0.98523346709483661</v>
          </cell>
          <cell r="AX248">
            <v>1.35696185504856</v>
          </cell>
          <cell r="AY248">
            <v>1.3869438539741878</v>
          </cell>
          <cell r="AZ248">
            <v>0.98518938994547511</v>
          </cell>
          <cell r="BA248">
            <v>1.1340395076864453</v>
          </cell>
          <cell r="BB248">
            <v>0.63633083430457305</v>
          </cell>
          <cell r="BC248">
            <v>1.0012862228814612</v>
          </cell>
          <cell r="BD248">
            <v>0.72262820044432985</v>
          </cell>
          <cell r="BE248">
            <v>1.6245483945221721</v>
          </cell>
          <cell r="BF248">
            <v>1.1586341539228684</v>
          </cell>
          <cell r="BG248">
            <v>1.4931455020557394</v>
          </cell>
          <cell r="BI248">
            <v>11592.38</v>
          </cell>
          <cell r="BJ248">
            <v>1226.6800000000003</v>
          </cell>
          <cell r="BK248">
            <v>1639.7000000000007</v>
          </cell>
          <cell r="BL248">
            <v>885.36000000000058</v>
          </cell>
        </row>
        <row r="249"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>
            <v>8.1377272727272754</v>
          </cell>
          <cell r="AA249">
            <v>4.9386956521739158</v>
          </cell>
          <cell r="AB249">
            <v>8.0402304347826146</v>
          </cell>
          <cell r="AC249">
            <v>4.982118181818187</v>
          </cell>
          <cell r="AD249">
            <v>8.3223809523809607</v>
          </cell>
          <cell r="AE249">
            <v>2.5419047619047603</v>
          </cell>
          <cell r="AF249">
            <v>13.061363636363652</v>
          </cell>
          <cell r="AG249">
            <v>3.4424027459954161</v>
          </cell>
          <cell r="AH249">
            <v>-6.5864683804206194</v>
          </cell>
          <cell r="AI249">
            <v>0.18548654193266145</v>
          </cell>
          <cell r="AJ249">
            <v>-0.32285009723349134</v>
          </cell>
          <cell r="AK249">
            <v>4.6651701800611605</v>
          </cell>
          <cell r="AL249">
            <v>1.2482112021565825</v>
          </cell>
          <cell r="AM249">
            <v>-0.16107934361311749</v>
          </cell>
          <cell r="AN249">
            <v>0.95331198405463624</v>
          </cell>
          <cell r="AO249">
            <v>3.4726358951765448</v>
          </cell>
          <cell r="AP249">
            <v>1.9500182996264499</v>
          </cell>
          <cell r="AQ249">
            <v>1.0801031419952807</v>
          </cell>
          <cell r="AR249">
            <v>0.5126477014690014</v>
          </cell>
          <cell r="AS249">
            <v>1.2491394934917963</v>
          </cell>
          <cell r="AT249">
            <v>0.96610208199300196</v>
          </cell>
          <cell r="AU249" t="e">
            <v>#NUM!</v>
          </cell>
          <cell r="AV249" t="e">
            <v>#NUM!</v>
          </cell>
          <cell r="AW249" t="e">
            <v>#NUM!</v>
          </cell>
          <cell r="AX249" t="e">
            <v>#NUM!</v>
          </cell>
          <cell r="AY249" t="e">
            <v>#NUM!</v>
          </cell>
          <cell r="AZ249" t="e">
            <v>#NUM!</v>
          </cell>
          <cell r="BA249" t="e">
            <v>#NUM!</v>
          </cell>
          <cell r="BB249" t="e">
            <v>#NUM!</v>
          </cell>
          <cell r="BC249" t="e">
            <v>#NUM!</v>
          </cell>
          <cell r="BD249" t="e">
            <v>#NUM!</v>
          </cell>
          <cell r="BE249" t="e">
            <v>#NUM!</v>
          </cell>
          <cell r="BF249" t="e">
            <v>#NUM!</v>
          </cell>
          <cell r="BG249" t="e">
            <v>#NUM!</v>
          </cell>
          <cell r="BI249">
            <v>11087.939999999999</v>
          </cell>
          <cell r="BJ249">
            <v>1165.7200000000012</v>
          </cell>
          <cell r="BK249">
            <v>1179.1599999999999</v>
          </cell>
          <cell r="BL249">
            <v>356.55999999999949</v>
          </cell>
        </row>
        <row r="250"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>
            <v>10.215238095238092</v>
          </cell>
          <cell r="AA250">
            <v>3.2277523809523778</v>
          </cell>
          <cell r="AB250">
            <v>6.7929999999999957</v>
          </cell>
          <cell r="AC250">
            <v>6.907</v>
          </cell>
          <cell r="AD250">
            <v>12.925238095238093</v>
          </cell>
          <cell r="AE250">
            <v>14.272380952380956</v>
          </cell>
          <cell r="AF250">
            <v>15.571904761904754</v>
          </cell>
          <cell r="AG250">
            <v>4.5980714285714299</v>
          </cell>
          <cell r="AH250">
            <v>-5.4566271509649944</v>
          </cell>
          <cell r="AI250">
            <v>3.4293193959642778</v>
          </cell>
          <cell r="AJ250">
            <v>3.4060814658335303</v>
          </cell>
          <cell r="AK250">
            <v>6.5452239451863647</v>
          </cell>
          <cell r="AL250">
            <v>3.4710212607949984</v>
          </cell>
          <cell r="AM250">
            <v>2.2494281846086892</v>
          </cell>
          <cell r="AN250">
            <v>3.7750870148606523</v>
          </cell>
          <cell r="AO250">
            <v>6.5234391338553479</v>
          </cell>
          <cell r="AP250">
            <v>7.0240182905804076</v>
          </cell>
          <cell r="AQ250">
            <v>6.3403705019118561</v>
          </cell>
          <cell r="AR250">
            <v>4.6378860627767509</v>
          </cell>
          <cell r="AS250">
            <v>4.2805817765359464</v>
          </cell>
          <cell r="AT250">
            <v>4.0131323144279918</v>
          </cell>
          <cell r="AU250">
            <v>1.2588251113481785</v>
          </cell>
          <cell r="AV250">
            <v>0.99402498087706803</v>
          </cell>
          <cell r="AW250">
            <v>3.40428576393942</v>
          </cell>
          <cell r="AX250">
            <v>5.0086308028694546</v>
          </cell>
          <cell r="AY250">
            <v>4.3117583467599587</v>
          </cell>
          <cell r="AZ250">
            <v>4.7215041317283806</v>
          </cell>
          <cell r="BA250">
            <v>5.1828291006256464</v>
          </cell>
          <cell r="BB250">
            <v>3.5632620267914668</v>
          </cell>
          <cell r="BC250">
            <v>5.8577133343905814</v>
          </cell>
          <cell r="BD250">
            <v>2.7946474699243282</v>
          </cell>
          <cell r="BE250">
            <v>6.9757804013592732</v>
          </cell>
          <cell r="BF250">
            <v>6.1632109802948918</v>
          </cell>
          <cell r="BG250">
            <v>6.8536371789359265</v>
          </cell>
          <cell r="BI250">
            <v>10937.539999999999</v>
          </cell>
          <cell r="BJ250">
            <v>286.5</v>
          </cell>
          <cell r="BK250">
            <v>1073.7200000000012</v>
          </cell>
          <cell r="BL250">
            <v>848.72000000000116</v>
          </cell>
        </row>
        <row r="251"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>
            <v>9.6835000000000093</v>
          </cell>
          <cell r="AA251">
            <v>3.1225000000000094</v>
          </cell>
          <cell r="AB251">
            <v>6.4228809523809502</v>
          </cell>
          <cell r="AC251">
            <v>5.9972272727272795</v>
          </cell>
          <cell r="AD251">
            <v>-0.25190476190475408</v>
          </cell>
          <cell r="AE251">
            <v>5.3049999999999926</v>
          </cell>
          <cell r="AF251">
            <v>15.442642857142857</v>
          </cell>
          <cell r="AG251">
            <v>-1.1338095238095178</v>
          </cell>
          <cell r="AH251">
            <v>-4.7935381564883315</v>
          </cell>
          <cell r="AI251">
            <v>0.26635094694935901</v>
          </cell>
          <cell r="AJ251">
            <v>5.7388350952702254</v>
          </cell>
          <cell r="AK251">
            <v>3.4377745420895849</v>
          </cell>
          <cell r="AL251">
            <v>0.6697935057833746</v>
          </cell>
          <cell r="AM251">
            <v>0.95586255636224138</v>
          </cell>
          <cell r="AN251">
            <v>3.7409306766837318</v>
          </cell>
          <cell r="AO251">
            <v>3.7089113376999592</v>
          </cell>
          <cell r="AP251">
            <v>3.6805794521291801</v>
          </cell>
          <cell r="AQ251">
            <v>3.2840927295403617</v>
          </cell>
          <cell r="AR251">
            <v>2.9432321610857102</v>
          </cell>
          <cell r="AS251">
            <v>2.4480358964573696</v>
          </cell>
          <cell r="AT251">
            <v>2.0141791321176008</v>
          </cell>
          <cell r="AU251">
            <v>0.45073170072546453</v>
          </cell>
          <cell r="AV251">
            <v>0.41831716588452927</v>
          </cell>
          <cell r="AW251">
            <v>1.8543878393485436</v>
          </cell>
          <cell r="AX251">
            <v>2.5622114812720369</v>
          </cell>
          <cell r="AY251">
            <v>2.0139070336013987</v>
          </cell>
          <cell r="AZ251">
            <v>2.6935796050796554</v>
          </cell>
          <cell r="BA251">
            <v>3.2784571671788925</v>
          </cell>
          <cell r="BB251">
            <v>2.1432970823340689</v>
          </cell>
          <cell r="BC251">
            <v>3.6094404419270063</v>
          </cell>
          <cell r="BD251">
            <v>1.3999913414106153</v>
          </cell>
          <cell r="BE251">
            <v>4.1353808461183306</v>
          </cell>
          <cell r="BF251">
            <v>3.487056648911242</v>
          </cell>
          <cell r="BG251">
            <v>3.9074469626898534</v>
          </cell>
          <cell r="BI251">
            <v>11129.480000000001</v>
          </cell>
          <cell r="BJ251">
            <v>1015.7199999999993</v>
          </cell>
          <cell r="BK251">
            <v>1537.3400000000001</v>
          </cell>
          <cell r="BL251">
            <v>561.61999999999898</v>
          </cell>
        </row>
        <row r="252"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>
            <v>9.4713666666666683</v>
          </cell>
          <cell r="AA252">
            <v>3.567619047619047</v>
          </cell>
          <cell r="AB252">
            <v>3.8112571428571513</v>
          </cell>
          <cell r="AC252">
            <v>7.0489684210526278</v>
          </cell>
          <cell r="AD252">
            <v>-3.74039473684212</v>
          </cell>
          <cell r="AE252">
            <v>7.2708421052631635</v>
          </cell>
          <cell r="AF252">
            <v>12.596428571428561</v>
          </cell>
          <cell r="AG252">
            <v>-6.0680952380952391</v>
          </cell>
          <cell r="AH252">
            <v>-4.72619617474205</v>
          </cell>
          <cell r="AI252">
            <v>-1.1808787060449717</v>
          </cell>
          <cell r="AJ252">
            <v>4.4477135163441162</v>
          </cell>
          <cell r="AK252">
            <v>2.0192345097613114</v>
          </cell>
          <cell r="AL252">
            <v>-1.0788130315905704</v>
          </cell>
          <cell r="AM252">
            <v>-3.8809727868603261E-2</v>
          </cell>
          <cell r="AN252">
            <v>2.608039525560784</v>
          </cell>
          <cell r="AO252">
            <v>2.3080813893008596</v>
          </cell>
          <cell r="AP252">
            <v>1.8063859088353666</v>
          </cell>
          <cell r="AQ252">
            <v>1.3379093247936709</v>
          </cell>
          <cell r="AR252">
            <v>1.5611754250932179</v>
          </cell>
          <cell r="AS252">
            <v>1.2320218076715754</v>
          </cell>
          <cell r="AT252">
            <v>0.95206890593267346</v>
          </cell>
          <cell r="AU252">
            <v>0.56044090385214318</v>
          </cell>
          <cell r="AV252">
            <v>0.32450939157309477</v>
          </cell>
          <cell r="AW252">
            <v>0.8736919494507589</v>
          </cell>
          <cell r="AX252">
            <v>1.2924896777118917</v>
          </cell>
          <cell r="AY252">
            <v>1.0792303481873873</v>
          </cell>
          <cell r="AZ252">
            <v>1.2931836723569461</v>
          </cell>
          <cell r="BA252">
            <v>1.5443321145488866</v>
          </cell>
          <cell r="BB252">
            <v>0.9365389733725884</v>
          </cell>
          <cell r="BC252">
            <v>1.4142629791530936</v>
          </cell>
          <cell r="BD252">
            <v>0.63338020303636</v>
          </cell>
          <cell r="BE252">
            <v>1.8522243809860655</v>
          </cell>
          <cell r="BF252">
            <v>1.5408395747763706</v>
          </cell>
          <cell r="BG252">
            <v>1.7155324228863904</v>
          </cell>
          <cell r="BI252">
            <v>10234.299999999999</v>
          </cell>
          <cell r="BJ252">
            <v>867.97999999999956</v>
          </cell>
          <cell r="BK252">
            <v>1198.1800000000003</v>
          </cell>
          <cell r="BL252">
            <v>575.66000000000167</v>
          </cell>
        </row>
        <row r="253"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>
            <v>8.4759315789473639</v>
          </cell>
          <cell r="AA253">
            <v>4.5757894736842069</v>
          </cell>
          <cell r="AB253">
            <v>3.9190315789473615</v>
          </cell>
          <cell r="AC253">
            <v>4.4031578947361538E-2</v>
          </cell>
          <cell r="AD253">
            <v>-1.008045112781943</v>
          </cell>
          <cell r="AE253">
            <v>10.852951945080086</v>
          </cell>
          <cell r="AF253">
            <v>5.8774999999999906</v>
          </cell>
          <cell r="AG253">
            <v>-3.1776190476190536</v>
          </cell>
          <cell r="AH253">
            <v>-5.0501997018428497</v>
          </cell>
          <cell r="AI253">
            <v>0.40407148613498123</v>
          </cell>
          <cell r="AJ253">
            <v>4.6142885942344236</v>
          </cell>
          <cell r="AK253">
            <v>1.5706039752612213</v>
          </cell>
          <cell r="AL253">
            <v>-0.49914614237179222</v>
          </cell>
          <cell r="AM253">
            <v>6.032210549553696E-2</v>
          </cell>
          <cell r="AN253">
            <v>3.0729637709084869</v>
          </cell>
          <cell r="AO253">
            <v>2.6321587920450895</v>
          </cell>
          <cell r="AP253">
            <v>2.1069469041155884</v>
          </cell>
          <cell r="AQ253">
            <v>1.8061357890071292</v>
          </cell>
          <cell r="AR253">
            <v>1.9833950347443974</v>
          </cell>
          <cell r="AS253">
            <v>1.5282766187648775</v>
          </cell>
          <cell r="AT253">
            <v>1.4928003385554547</v>
          </cell>
          <cell r="AU253">
            <v>1.0933659821779855</v>
          </cell>
          <cell r="AV253">
            <v>0.87721756488635094</v>
          </cell>
          <cell r="AW253">
            <v>1.3933049849432351</v>
          </cell>
          <cell r="AX253">
            <v>1.5978806191017227</v>
          </cell>
          <cell r="AY253">
            <v>1.3030126817624677</v>
          </cell>
          <cell r="AZ253">
            <v>1.6038851086263719</v>
          </cell>
          <cell r="BA253">
            <v>1.7130940812342246</v>
          </cell>
          <cell r="BB253">
            <v>1.2903951459539371</v>
          </cell>
          <cell r="BC253">
            <v>1.6732069647717864</v>
          </cell>
          <cell r="BD253">
            <v>1.0923265076940751</v>
          </cell>
          <cell r="BE253">
            <v>2.2537602333020885</v>
          </cell>
          <cell r="BF253">
            <v>1.9551457730106208</v>
          </cell>
          <cell r="BG253">
            <v>2.1487480372712326</v>
          </cell>
          <cell r="BI253">
            <v>11424.06</v>
          </cell>
          <cell r="BJ253">
            <v>713.68000000000029</v>
          </cell>
          <cell r="BK253">
            <v>1521.1399999999994</v>
          </cell>
          <cell r="BL253">
            <v>908.03999999999905</v>
          </cell>
        </row>
        <row r="254"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>
            <v>8.1895619047619022</v>
          </cell>
          <cell r="AA254">
            <v>3.6400000000000077</v>
          </cell>
          <cell r="AB254">
            <v>0.50301818181818092</v>
          </cell>
          <cell r="AC254">
            <v>9.0832695652173996</v>
          </cell>
          <cell r="AD254">
            <v>7.2956521739130409</v>
          </cell>
          <cell r="AE254">
            <v>9.5612128146453088</v>
          </cell>
          <cell r="AF254">
            <v>4.2201363636363638</v>
          </cell>
          <cell r="AG254">
            <v>-6.7207692307692355</v>
          </cell>
          <cell r="AH254">
            <v>-2.4277188245452237</v>
          </cell>
          <cell r="AI254">
            <v>2.3470936385130798</v>
          </cell>
          <cell r="AJ254">
            <v>4.1998306594583994</v>
          </cell>
          <cell r="AK254">
            <v>1.2528815089188896</v>
          </cell>
          <cell r="AL254">
            <v>-0.30054619744614541</v>
          </cell>
          <cell r="AM254">
            <v>1.0632877683842494</v>
          </cell>
          <cell r="AN254">
            <v>3.4267148544504806</v>
          </cell>
          <cell r="AO254">
            <v>3.0797101303444236</v>
          </cell>
          <cell r="AP254">
            <v>2.4194163755741158</v>
          </cell>
          <cell r="AQ254">
            <v>2.4459187150155088</v>
          </cell>
          <cell r="AR254">
            <v>2.5316580357239786</v>
          </cell>
          <cell r="AS254">
            <v>2.0037795785632824</v>
          </cell>
          <cell r="AT254">
            <v>1.6875194562580305</v>
          </cell>
          <cell r="AU254">
            <v>1.5658219966427467</v>
          </cell>
          <cell r="AV254">
            <v>1.3491192803196199</v>
          </cell>
          <cell r="AW254">
            <v>1.8216839556664652</v>
          </cell>
          <cell r="AX254">
            <v>2.0282471940104116</v>
          </cell>
          <cell r="AY254">
            <v>1.8566682330898772</v>
          </cell>
          <cell r="AZ254">
            <v>2.0458539205953912</v>
          </cell>
          <cell r="BA254">
            <v>2.2684219811207029</v>
          </cell>
          <cell r="BB254">
            <v>1.9863494139363524</v>
          </cell>
          <cell r="BC254">
            <v>1.8192740087883905</v>
          </cell>
          <cell r="BD254">
            <v>1.6371534294358128</v>
          </cell>
          <cell r="BE254">
            <v>2.9848862226700987</v>
          </cell>
          <cell r="BF254">
            <v>2.5062222811901549</v>
          </cell>
          <cell r="BG254">
            <v>2.7302517410054321</v>
          </cell>
          <cell r="BI254">
            <v>10133.4</v>
          </cell>
          <cell r="BJ254">
            <v>1135.1399999999994</v>
          </cell>
          <cell r="BK254">
            <v>-380.35999999999876</v>
          </cell>
          <cell r="BL254">
            <v>1082.3000000000011</v>
          </cell>
        </row>
        <row r="255"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>
            <v>5.5669714285714278</v>
          </cell>
          <cell r="AA255">
            <v>2.0885952380952411</v>
          </cell>
          <cell r="AB255">
            <v>-1.2971428571428554</v>
          </cell>
          <cell r="AC255">
            <v>13.313095238095265</v>
          </cell>
          <cell r="AD255">
            <v>9.6269999999999953</v>
          </cell>
          <cell r="AE255">
            <v>2.2875689223057734</v>
          </cell>
          <cell r="AF255">
            <v>2.8536363636363475</v>
          </cell>
          <cell r="AG255">
            <v>-5.5200000000000031</v>
          </cell>
          <cell r="AH255">
            <v>-1.6336451987931113</v>
          </cell>
          <cell r="AI255">
            <v>2.4712315236995437</v>
          </cell>
          <cell r="AJ255">
            <v>3.0050256184015254</v>
          </cell>
          <cell r="AK255">
            <v>1.2603522675052261</v>
          </cell>
          <cell r="AL255">
            <v>-0.11551867907090951</v>
          </cell>
          <cell r="AM255">
            <v>0.96423288565911491</v>
          </cell>
          <cell r="AN255">
            <v>3.2044505920031483</v>
          </cell>
          <cell r="AO255">
            <v>2.3950027390010291</v>
          </cell>
          <cell r="AP255">
            <v>2.1966053363345139</v>
          </cell>
          <cell r="AQ255">
            <v>2.0081464961853186</v>
          </cell>
          <cell r="AR255">
            <v>2.1509225521063655</v>
          </cell>
          <cell r="AS255">
            <v>1.6817897510848354</v>
          </cell>
          <cell r="AT255">
            <v>1.4966970266403052</v>
          </cell>
          <cell r="AU255">
            <v>1.5638959028505255</v>
          </cell>
          <cell r="AV255">
            <v>1.2869360052258969</v>
          </cell>
          <cell r="AW255">
            <v>1.8349702761683773</v>
          </cell>
          <cell r="AX255">
            <v>1.8801940160537214</v>
          </cell>
          <cell r="AY255">
            <v>1.6399556914110036</v>
          </cell>
          <cell r="AZ255">
            <v>1.7461075250320306</v>
          </cell>
          <cell r="BA255">
            <v>2.0354074964722741</v>
          </cell>
          <cell r="BB255">
            <v>1.7925724809225088</v>
          </cell>
          <cell r="BC255">
            <v>1.7603798894485223</v>
          </cell>
          <cell r="BD255">
            <v>1.5317517920528303</v>
          </cell>
          <cell r="BE255">
            <v>2.4385296811231854</v>
          </cell>
          <cell r="BF255">
            <v>2.0318027236602774</v>
          </cell>
          <cell r="BG255">
            <v>2.266005142328126</v>
          </cell>
          <cell r="BI255">
            <v>9842.4399999999987</v>
          </cell>
          <cell r="BJ255">
            <v>1012.7999999999993</v>
          </cell>
          <cell r="BK255">
            <v>-1102.2000000000025</v>
          </cell>
          <cell r="BL255">
            <v>-9.5600000000013097</v>
          </cell>
        </row>
        <row r="256"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>
            <v>3.3535181818181812</v>
          </cell>
          <cell r="AA256">
            <v>-0.41863636363635948</v>
          </cell>
          <cell r="AB256">
            <v>2.4957999999999956</v>
          </cell>
          <cell r="AC256">
            <v>19.937200000000004</v>
          </cell>
          <cell r="AD256">
            <v>7.5523809523809575</v>
          </cell>
          <cell r="AE256">
            <v>-3.4233982683982589</v>
          </cell>
          <cell r="AF256">
            <v>-2.0722192513369038</v>
          </cell>
          <cell r="AG256">
            <v>-4.6644263385737119</v>
          </cell>
          <cell r="AH256">
            <v>-1.4294444439332139</v>
          </cell>
          <cell r="AI256">
            <v>1.2712174105762131</v>
          </cell>
          <cell r="AJ256">
            <v>0.84082218615921533</v>
          </cell>
          <cell r="AK256">
            <v>-0.47191715133108403</v>
          </cell>
          <cell r="AL256">
            <v>-0.99663354739777077</v>
          </cell>
          <cell r="AM256">
            <v>-0.14177578677615088</v>
          </cell>
          <cell r="AN256">
            <v>2.0848759667134544</v>
          </cell>
          <cell r="AO256">
            <v>0.32429947104503754</v>
          </cell>
          <cell r="AP256">
            <v>0.32431484728729743</v>
          </cell>
          <cell r="AQ256">
            <v>0.46584932069407614</v>
          </cell>
          <cell r="AR256">
            <v>0.73530578576243499</v>
          </cell>
          <cell r="AS256">
            <v>0.63075020434789053</v>
          </cell>
          <cell r="AT256">
            <v>0.29795404485728483</v>
          </cell>
          <cell r="AU256">
            <v>0.46850231720489433</v>
          </cell>
          <cell r="AV256">
            <v>0.33226254565118296</v>
          </cell>
          <cell r="AW256">
            <v>0.51104392573856927</v>
          </cell>
          <cell r="AX256">
            <v>0.39939758909967082</v>
          </cell>
          <cell r="AY256">
            <v>0.42072300599433987</v>
          </cell>
          <cell r="AZ256">
            <v>0.4370439358183944</v>
          </cell>
          <cell r="BA256">
            <v>0.41679176020193154</v>
          </cell>
          <cell r="BB256">
            <v>0.44140049166019679</v>
          </cell>
          <cell r="BC256">
            <v>0.40105242768068905</v>
          </cell>
          <cell r="BD256">
            <v>0.34609163305562163</v>
          </cell>
          <cell r="BE256">
            <v>0.41176022997167649</v>
          </cell>
          <cell r="BF256">
            <v>0.39596725948685219</v>
          </cell>
          <cell r="BG256">
            <v>0.43844587491182097</v>
          </cell>
          <cell r="BI256">
            <v>10548.02</v>
          </cell>
          <cell r="BJ256">
            <v>674.81999999999971</v>
          </cell>
          <cell r="BK256">
            <v>1484.8199999999997</v>
          </cell>
          <cell r="BL256">
            <v>605.63999999999942</v>
          </cell>
        </row>
        <row r="257"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>
            <v>1.7209523809523795</v>
          </cell>
          <cell r="AA257">
            <v>-0.25950000000000273</v>
          </cell>
          <cell r="AB257">
            <v>5.6140909090909084</v>
          </cell>
          <cell r="AC257">
            <v>16.234090909090931</v>
          </cell>
          <cell r="AD257">
            <v>4.8966666666666612</v>
          </cell>
          <cell r="AE257">
            <v>-1.6231746031746184</v>
          </cell>
          <cell r="AF257">
            <v>-6.6700956937798992</v>
          </cell>
          <cell r="AG257">
            <v>-4.0439978582820757</v>
          </cell>
          <cell r="AH257">
            <v>-1.8090172163958513</v>
          </cell>
          <cell r="AI257">
            <v>1.3465121360866945</v>
          </cell>
          <cell r="AJ257">
            <v>6.6641839555288129E-3</v>
          </cell>
          <cell r="AK257">
            <v>-1.7809540099491343</v>
          </cell>
          <cell r="AL257">
            <v>-1.6013656461635577</v>
          </cell>
          <cell r="AM257">
            <v>-0.838494612431532</v>
          </cell>
          <cell r="AN257">
            <v>1.3795799936539979</v>
          </cell>
          <cell r="AO257">
            <v>-0.65898549567761222</v>
          </cell>
          <cell r="AP257">
            <v>-0.9339851079357544</v>
          </cell>
          <cell r="AQ257">
            <v>-0.70696458708306409</v>
          </cell>
          <cell r="AR257">
            <v>-0.3210666596370686</v>
          </cell>
          <cell r="AS257">
            <v>-0.29227013157663606</v>
          </cell>
          <cell r="AT257">
            <v>-0.48726314362512113</v>
          </cell>
          <cell r="AU257">
            <v>-0.4101701160116491</v>
          </cell>
          <cell r="AV257">
            <v>-0.41856907030898327</v>
          </cell>
          <cell r="AW257">
            <v>-0.36886384399149108</v>
          </cell>
          <cell r="AX257">
            <v>-0.32450932408902844</v>
          </cell>
          <cell r="AY257">
            <v>-0.42873159402405037</v>
          </cell>
          <cell r="AZ257">
            <v>-0.5067725139893966</v>
          </cell>
          <cell r="BA257">
            <v>-0.36917297283981299</v>
          </cell>
          <cell r="BB257">
            <v>-0.40254381818338203</v>
          </cell>
          <cell r="BC257">
            <v>-0.44271013027176309</v>
          </cell>
          <cell r="BD257">
            <v>-0.50926468252897195</v>
          </cell>
          <cell r="BE257">
            <v>-0.6076102791879805</v>
          </cell>
          <cell r="BF257">
            <v>-0.45560400174943538</v>
          </cell>
          <cell r="BG257">
            <v>-0.63130265201397151</v>
          </cell>
          <cell r="BI257">
            <v>10105.76</v>
          </cell>
          <cell r="BJ257">
            <v>1531.1399999999994</v>
          </cell>
          <cell r="BK257">
            <v>1754.3199999999997</v>
          </cell>
          <cell r="BL257">
            <v>-45.059999999999491</v>
          </cell>
        </row>
        <row r="258"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>
            <v>1.0691454545454455</v>
          </cell>
          <cell r="AA258">
            <v>0.27318181818181841</v>
          </cell>
          <cell r="AB258">
            <v>2.9610869565217328</v>
          </cell>
          <cell r="AC258">
            <v>8.2219047619047814</v>
          </cell>
          <cell r="AD258">
            <v>-8.152000000000001</v>
          </cell>
          <cell r="AE258">
            <v>5.4468181818181591</v>
          </cell>
          <cell r="AF258">
            <v>1.6272727272727252</v>
          </cell>
          <cell r="AG258">
            <v>-1.5831959602563828</v>
          </cell>
          <cell r="AH258">
            <v>-1.0189101525103226</v>
          </cell>
          <cell r="AI258">
            <v>3.5199685642663709</v>
          </cell>
          <cell r="AJ258">
            <v>4.5937493444393951</v>
          </cell>
          <cell r="AK258">
            <v>2.4256624995739671</v>
          </cell>
          <cell r="AL258">
            <v>1.8391018622901925</v>
          </cell>
          <cell r="AM258">
            <v>1.7263031123763852</v>
          </cell>
          <cell r="AN258">
            <v>3.8530456753900459</v>
          </cell>
          <cell r="AO258">
            <v>2.2545949740799003</v>
          </cell>
          <cell r="AP258">
            <v>2.9158945755665329</v>
          </cell>
          <cell r="AQ258">
            <v>0.99619951193207612</v>
          </cell>
          <cell r="AR258">
            <v>1.6008783107916393</v>
          </cell>
          <cell r="AS258">
            <v>1.3860665276568298</v>
          </cell>
          <cell r="AT258">
            <v>0.97445199867369148</v>
          </cell>
          <cell r="AU258">
            <v>0.87371652537540712</v>
          </cell>
          <cell r="AV258">
            <v>1.1682812161904828</v>
          </cell>
          <cell r="AW258">
            <v>1.7710658953132139</v>
          </cell>
          <cell r="AX258">
            <v>1.801974903200108</v>
          </cell>
          <cell r="AY258">
            <v>1.0680499382039947</v>
          </cell>
          <cell r="AZ258">
            <v>1.2809547701509487</v>
          </cell>
          <cell r="BA258">
            <v>1.6128466908472774</v>
          </cell>
          <cell r="BB258">
            <v>1.1866982854508805</v>
          </cell>
          <cell r="BC258">
            <v>1.357558879899166</v>
          </cell>
          <cell r="BD258">
            <v>1.3688409398620962</v>
          </cell>
          <cell r="BE258">
            <v>1.6027679866624709</v>
          </cell>
          <cell r="BF258">
            <v>1.5953810211537451</v>
          </cell>
          <cell r="BG258">
            <v>1.8778125708303612</v>
          </cell>
          <cell r="BI258">
            <v>10942.16</v>
          </cell>
          <cell r="BJ258">
            <v>902.10000000000036</v>
          </cell>
          <cell r="BK258">
            <v>638.39999999999964</v>
          </cell>
          <cell r="BL258">
            <v>-228.98000000000138</v>
          </cell>
        </row>
        <row r="259"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>
            <v>3.1041999999999881</v>
          </cell>
          <cell r="AA259">
            <v>2.5584090909090946</v>
          </cell>
          <cell r="AB259">
            <v>3.9139571428571394</v>
          </cell>
          <cell r="AC259">
            <v>13.158490909090887</v>
          </cell>
          <cell r="AD259">
            <v>-1.1291718426501234</v>
          </cell>
          <cell r="AE259">
            <v>3.6671739130434844</v>
          </cell>
          <cell r="AF259">
            <v>-2.3509090909090986</v>
          </cell>
          <cell r="AG259">
            <v>2.7686000495309244</v>
          </cell>
          <cell r="AH259">
            <v>0.22020509842622005</v>
          </cell>
          <cell r="AI259">
            <v>4.5419476867636206</v>
          </cell>
          <cell r="AJ259">
            <v>4.4858759441976588</v>
          </cell>
          <cell r="AK259">
            <v>2.7629382857347977</v>
          </cell>
          <cell r="AL259">
            <v>2.957853236292614</v>
          </cell>
          <cell r="AM259">
            <v>2.9862684752294442</v>
          </cell>
          <cell r="AN259">
            <v>5.6062338432243948</v>
          </cell>
          <cell r="AO259">
            <v>3.7622446889839267</v>
          </cell>
          <cell r="AP259">
            <v>2.7182235584284982</v>
          </cell>
          <cell r="AQ259">
            <v>0.97436089401882953</v>
          </cell>
          <cell r="AR259">
            <v>1.6051403791761274</v>
          </cell>
          <cell r="AS259">
            <v>1.6775351132793723</v>
          </cell>
          <cell r="AT259">
            <v>0.8263221759723649</v>
          </cell>
          <cell r="AU259">
            <v>0.58418867171203281</v>
          </cell>
          <cell r="AV259">
            <v>1.4254400650766108</v>
          </cell>
          <cell r="AW259">
            <v>1.8803211339470423</v>
          </cell>
          <cell r="AX259">
            <v>1.5020210589637024</v>
          </cell>
          <cell r="AY259">
            <v>0.61830699465910666</v>
          </cell>
          <cell r="AZ259">
            <v>0.81191396131621296</v>
          </cell>
          <cell r="BA259">
            <v>1.256732649692994</v>
          </cell>
          <cell r="BB259">
            <v>0.95273267751301027</v>
          </cell>
          <cell r="BC259">
            <v>1.0255316772966179</v>
          </cell>
          <cell r="BD259">
            <v>1.3272380854009249</v>
          </cell>
          <cell r="BE259">
            <v>1.7898648747810206</v>
          </cell>
          <cell r="BF259">
            <v>1.4966893674483437</v>
          </cell>
          <cell r="BG259">
            <v>1.8460757653474857</v>
          </cell>
          <cell r="BI259">
            <v>10715.560000000001</v>
          </cell>
          <cell r="BJ259">
            <v>912.37999999999738</v>
          </cell>
          <cell r="BK259">
            <v>931.26000000000022</v>
          </cell>
          <cell r="BL259">
            <v>405.42000000000189</v>
          </cell>
        </row>
        <row r="260"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>
            <v>6.3745760803523943</v>
          </cell>
          <cell r="AA260">
            <v>2.6515851772877528</v>
          </cell>
          <cell r="AB260">
            <v>4.0218258701760981</v>
          </cell>
          <cell r="AC260">
            <v>9.1643596571303139</v>
          </cell>
          <cell r="AD260">
            <v>3.4658486115651423</v>
          </cell>
          <cell r="AE260">
            <v>4.7447813302470037</v>
          </cell>
          <cell r="AF260">
            <v>5.8455891946890359</v>
          </cell>
          <cell r="AG260">
            <v>-1.886607957920549</v>
          </cell>
          <cell r="AH260">
            <v>-3.11584043400015</v>
          </cell>
          <cell r="AI260">
            <v>1.4700156673952662</v>
          </cell>
          <cell r="AJ260">
            <v>2.8363837361156001</v>
          </cell>
          <cell r="AK260">
            <v>2.2980830666060119</v>
          </cell>
          <cell r="AL260">
            <v>0.52635505016083783</v>
          </cell>
          <cell r="AM260">
            <v>0.73043064207688124</v>
          </cell>
          <cell r="AN260">
            <v>2.8529921675590124</v>
          </cell>
          <cell r="AO260">
            <v>2.7321644342879066</v>
          </cell>
          <cell r="AP260">
            <v>2.3163234632717775</v>
          </cell>
          <cell r="AQ260">
            <v>1.7385088857217355</v>
          </cell>
          <cell r="AR260">
            <v>1.7085961159595888</v>
          </cell>
          <cell r="AS260">
            <v>1.5775171076974683</v>
          </cell>
          <cell r="AT260">
            <v>1.2677450343027523</v>
          </cell>
          <cell r="AU260" t="e">
            <v>#NUM!</v>
          </cell>
          <cell r="AV260" t="e">
            <v>#NUM!</v>
          </cell>
          <cell r="AW260" t="e">
            <v>#NUM!</v>
          </cell>
          <cell r="AX260" t="e">
            <v>#NUM!</v>
          </cell>
          <cell r="AY260" t="e">
            <v>#NUM!</v>
          </cell>
          <cell r="AZ260" t="e">
            <v>#NUM!</v>
          </cell>
          <cell r="BA260" t="e">
            <v>#NUM!</v>
          </cell>
          <cell r="BB260" t="e">
            <v>#NUM!</v>
          </cell>
          <cell r="BC260" t="e">
            <v>#NUM!</v>
          </cell>
          <cell r="BD260" t="e">
            <v>#NUM!</v>
          </cell>
          <cell r="BE260" t="e">
            <v>#NUM!</v>
          </cell>
          <cell r="BF260" t="e">
            <v>#NUM!</v>
          </cell>
          <cell r="BG260" t="e">
            <v>#NUM!</v>
          </cell>
          <cell r="BJ260">
            <v>953.72166666666635</v>
          </cell>
          <cell r="BK260">
            <v>956.29</v>
          </cell>
          <cell r="BL260">
            <v>495.47666666666674</v>
          </cell>
        </row>
        <row r="264">
          <cell r="J264">
            <v>9334.2000000000007</v>
          </cell>
          <cell r="K264">
            <v>9403.6</v>
          </cell>
          <cell r="L264">
            <v>9649.2000000000007</v>
          </cell>
          <cell r="M264">
            <v>8969.7000000000007</v>
          </cell>
          <cell r="N264">
            <v>9118.1</v>
          </cell>
          <cell r="O264">
            <v>9632</v>
          </cell>
          <cell r="P264">
            <v>10656.6</v>
          </cell>
          <cell r="Q264">
            <v>10746.1</v>
          </cell>
          <cell r="R264">
            <v>10319.200000000001</v>
          </cell>
          <cell r="S264">
            <v>9732.2000000000007</v>
          </cell>
          <cell r="T264">
            <v>9903.7999999999993</v>
          </cell>
          <cell r="U264">
            <v>10856.3</v>
          </cell>
          <cell r="V264">
            <v>10420</v>
          </cell>
          <cell r="W264">
            <v>9951.4</v>
          </cell>
          <cell r="X264">
            <v>10248</v>
          </cell>
          <cell r="Y264">
            <v>10466.299999999999</v>
          </cell>
          <cell r="Z264">
            <v>10997.9</v>
          </cell>
          <cell r="AA264">
            <v>11643.4</v>
          </cell>
          <cell r="AB264">
            <v>12301.1</v>
          </cell>
          <cell r="AC264">
            <v>12016.7</v>
          </cell>
          <cell r="AD264">
            <v>11082.2</v>
          </cell>
          <cell r="AE264">
            <v>10918.5</v>
          </cell>
          <cell r="AF264">
            <v>11430.3</v>
          </cell>
          <cell r="AG264">
            <v>10521.2</v>
          </cell>
          <cell r="AH264">
            <v>11152.962403109854</v>
          </cell>
          <cell r="AI264">
            <v>11638.22273826845</v>
          </cell>
          <cell r="AJ264">
            <v>11696.897004305703</v>
          </cell>
          <cell r="AK264">
            <v>11812.265797882712</v>
          </cell>
          <cell r="AL264">
            <v>11964.352165546245</v>
          </cell>
          <cell r="AM264">
            <v>12085.122670612067</v>
          </cell>
          <cell r="AN264">
            <v>12328.042597765701</v>
          </cell>
          <cell r="AO264">
            <v>12436.200744010453</v>
          </cell>
          <cell r="AP264">
            <v>12516.442173414182</v>
          </cell>
          <cell r="AQ264">
            <v>12615.894074969614</v>
          </cell>
          <cell r="AR264">
            <v>12735.950345667206</v>
          </cell>
          <cell r="AS264">
            <v>12866.106259589971</v>
          </cell>
          <cell r="AT264">
            <v>13041.45389285085</v>
          </cell>
          <cell r="AU264">
            <v>13246.647387301211</v>
          </cell>
          <cell r="AV264">
            <v>13389.750844255257</v>
          </cell>
          <cell r="AW264">
            <v>13518.456856501338</v>
          </cell>
          <cell r="AX264">
            <v>13677.206826512103</v>
          </cell>
          <cell r="AY264">
            <v>13808.131909764914</v>
          </cell>
          <cell r="AZ264">
            <v>13940.721063666853</v>
          </cell>
          <cell r="BA264">
            <v>14074.778288596213</v>
          </cell>
          <cell r="BB264">
            <v>14209.699051778103</v>
          </cell>
          <cell r="BC264">
            <v>14346.742541555805</v>
          </cell>
          <cell r="BD264">
            <v>14488.344913775505</v>
          </cell>
          <cell r="BE264">
            <v>14635.274551301707</v>
          </cell>
          <cell r="BF264">
            <v>14787.78714149802</v>
          </cell>
          <cell r="BG264">
            <v>14937.177519153134</v>
          </cell>
        </row>
        <row r="265">
          <cell r="J265">
            <v>8716.2000000000007</v>
          </cell>
          <cell r="K265">
            <v>8654.2000000000007</v>
          </cell>
          <cell r="L265">
            <v>8597.4</v>
          </cell>
          <cell r="M265">
            <v>8972.7999999999993</v>
          </cell>
          <cell r="N265">
            <v>9133.2000000000007</v>
          </cell>
          <cell r="O265">
            <v>9364.9</v>
          </cell>
          <cell r="P265">
            <v>10049.200000000001</v>
          </cell>
          <cell r="Q265">
            <v>9323.1</v>
          </cell>
          <cell r="R265">
            <v>9461.7999999999993</v>
          </cell>
          <cell r="S265">
            <v>9971.5</v>
          </cell>
          <cell r="T265">
            <v>10042.4</v>
          </cell>
          <cell r="U265">
            <v>10107.799999999999</v>
          </cell>
          <cell r="V265">
            <v>9641.4</v>
          </cell>
          <cell r="W265">
            <v>8809.7999999999993</v>
          </cell>
          <cell r="X265">
            <v>9765.5</v>
          </cell>
          <cell r="Y265">
            <v>10605.3</v>
          </cell>
          <cell r="Z265">
            <v>10547.9</v>
          </cell>
          <cell r="AA265">
            <v>11039.7</v>
          </cell>
          <cell r="AB265">
            <v>11332.8</v>
          </cell>
          <cell r="AC265">
            <v>11014.8</v>
          </cell>
          <cell r="AD265">
            <v>11136.7</v>
          </cell>
          <cell r="AE265">
            <v>10915.7</v>
          </cell>
          <cell r="AF265">
            <v>11138.9</v>
          </cell>
          <cell r="AG265">
            <v>11913.5</v>
          </cell>
          <cell r="AH265">
            <v>12258.210929544164</v>
          </cell>
          <cell r="AI265">
            <v>11855.990961245612</v>
          </cell>
          <cell r="AJ265">
            <v>12130.753244570747</v>
          </cell>
          <cell r="AK265">
            <v>12312.928802611621</v>
          </cell>
          <cell r="AL265">
            <v>12553.076312557423</v>
          </cell>
          <cell r="AM265">
            <v>12829.803181800147</v>
          </cell>
          <cell r="AN265">
            <v>12957.315957415411</v>
          </cell>
          <cell r="AO265">
            <v>12977.807016530642</v>
          </cell>
          <cell r="AP265">
            <v>13111.573133530857</v>
          </cell>
          <cell r="AQ265">
            <v>13236.849768136322</v>
          </cell>
          <cell r="AR265">
            <v>13376.720971949029</v>
          </cell>
          <cell r="AS265">
            <v>13515.702730112325</v>
          </cell>
          <cell r="AT265">
            <v>13676.667668490722</v>
          </cell>
          <cell r="AU265">
            <v>13886.848390198453</v>
          </cell>
          <cell r="AV265">
            <v>14047.198748189045</v>
          </cell>
          <cell r="AW265">
            <v>14185.597492922145</v>
          </cell>
          <cell r="AX265">
            <v>14352.467035418749</v>
          </cell>
          <cell r="AY265">
            <v>14487.78128832139</v>
          </cell>
          <cell r="AZ265">
            <v>14624.07767844314</v>
          </cell>
          <cell r="BA265">
            <v>14765.406999637629</v>
          </cell>
          <cell r="BB265">
            <v>14908.636643347723</v>
          </cell>
          <cell r="BC265">
            <v>15052.620656274452</v>
          </cell>
          <cell r="BD265">
            <v>15200.842694535451</v>
          </cell>
          <cell r="BE265">
            <v>15354.540604862099</v>
          </cell>
          <cell r="BF265">
            <v>15514.370137067368</v>
          </cell>
          <cell r="BG265">
            <v>15671.377965421943</v>
          </cell>
        </row>
        <row r="266">
          <cell r="J266">
            <v>8419.1</v>
          </cell>
          <cell r="K266">
            <v>8657.4</v>
          </cell>
          <cell r="L266">
            <v>9361</v>
          </cell>
          <cell r="M266">
            <v>9249.9</v>
          </cell>
          <cell r="N266">
            <v>9234.5</v>
          </cell>
          <cell r="O266">
            <v>8882.7999999999993</v>
          </cell>
          <cell r="P266">
            <v>9689.9</v>
          </cell>
          <cell r="Q266">
            <v>10144.9</v>
          </cell>
          <cell r="R266">
            <v>9833.7000000000007</v>
          </cell>
          <cell r="S266">
            <v>9921.7999999999993</v>
          </cell>
          <cell r="T266">
            <v>9941.7999999999993</v>
          </cell>
          <cell r="U266">
            <v>9469.1</v>
          </cell>
          <cell r="V266">
            <v>9730.1</v>
          </cell>
          <cell r="W266">
            <v>9850.2999999999993</v>
          </cell>
          <cell r="X266">
            <v>10361.4</v>
          </cell>
          <cell r="Y266">
            <v>10467.1</v>
          </cell>
          <cell r="Z266">
            <v>10461.1</v>
          </cell>
          <cell r="AA266">
            <v>10460.5</v>
          </cell>
          <cell r="AB266">
            <v>11393.8</v>
          </cell>
          <cell r="AC266">
            <v>11477.5</v>
          </cell>
          <cell r="AD266">
            <v>11057.6</v>
          </cell>
          <cell r="AE266">
            <v>10298.299999999999</v>
          </cell>
          <cell r="AF266">
            <v>10825.5</v>
          </cell>
          <cell r="AG266">
            <v>10844.2</v>
          </cell>
          <cell r="AH266">
            <v>10449.622431742566</v>
          </cell>
          <cell r="AI266">
            <v>11262.116753818233</v>
          </cell>
          <cell r="AJ266">
            <v>11345.3338811378</v>
          </cell>
          <cell r="AK266">
            <v>11403.137116186495</v>
          </cell>
          <cell r="AL266">
            <v>11592.382593921504</v>
          </cell>
          <cell r="AM266">
            <v>11753.221891343926</v>
          </cell>
          <cell r="AN266">
            <v>11882.232798546267</v>
          </cell>
          <cell r="AO266">
            <v>12038.645522416567</v>
          </cell>
          <cell r="AP266">
            <v>12117.024497368715</v>
          </cell>
          <cell r="AQ266">
            <v>12209.559553035309</v>
          </cell>
          <cell r="AR266">
            <v>12330.688251780193</v>
          </cell>
          <cell r="AS266">
            <v>12455.197563222488</v>
          </cell>
          <cell r="AT266">
            <v>12615.605936877524</v>
          </cell>
          <cell r="AU266">
            <v>12821.61782134774</v>
          </cell>
          <cell r="AV266">
            <v>12959.874051884843</v>
          </cell>
          <cell r="AW266">
            <v>13084.027708294914</v>
          </cell>
          <cell r="AX266">
            <v>13237.834062767593</v>
          </cell>
          <cell r="AY266">
            <v>13363.88252479063</v>
          </cell>
          <cell r="AZ266">
            <v>13491.68184409441</v>
          </cell>
          <cell r="BA266">
            <v>13622.417283118775</v>
          </cell>
          <cell r="BB266">
            <v>13752.878351142181</v>
          </cell>
          <cell r="BC266">
            <v>13885.415464234829</v>
          </cell>
          <cell r="BD266">
            <v>14022.419039573457</v>
          </cell>
          <cell r="BE266">
            <v>14164.54291235683</v>
          </cell>
          <cell r="BF266">
            <v>14312.171131802992</v>
          </cell>
          <cell r="BG266">
            <v>14456.871859473064</v>
          </cell>
        </row>
        <row r="267">
          <cell r="J267">
            <v>8660.7000000000007</v>
          </cell>
          <cell r="K267">
            <v>8799.4</v>
          </cell>
          <cell r="L267">
            <v>8791</v>
          </cell>
          <cell r="M267">
            <v>8480.2999999999993</v>
          </cell>
          <cell r="N267">
            <v>8916.2000000000007</v>
          </cell>
          <cell r="O267">
            <v>9365</v>
          </cell>
          <cell r="P267">
            <v>10562.7</v>
          </cell>
          <cell r="Q267">
            <v>9927.2999999999993</v>
          </cell>
          <cell r="R267">
            <v>8907</v>
          </cell>
          <cell r="S267">
            <v>9104.4</v>
          </cell>
          <cell r="T267">
            <v>9539.2000000000007</v>
          </cell>
          <cell r="U267">
            <v>9956.4</v>
          </cell>
          <cell r="V267">
            <v>9790</v>
          </cell>
          <cell r="W267">
            <v>9758.9</v>
          </cell>
          <cell r="X267">
            <v>9744.2999999999993</v>
          </cell>
          <cell r="Y267">
            <v>10126.1</v>
          </cell>
          <cell r="Z267">
            <v>10714.1</v>
          </cell>
          <cell r="AA267">
            <v>11042.4</v>
          </cell>
          <cell r="AB267">
            <v>11814.5</v>
          </cell>
          <cell r="AC267">
            <v>11249.9</v>
          </cell>
          <cell r="AD267">
            <v>10410.299999999999</v>
          </cell>
          <cell r="AE267">
            <v>11130.3</v>
          </cell>
          <cell r="AF267">
            <v>11368.7</v>
          </cell>
          <cell r="AG267">
            <v>10747.9</v>
          </cell>
          <cell r="AH267">
            <v>11433.16000485883</v>
          </cell>
          <cell r="AI267">
            <v>11502.701129094678</v>
          </cell>
          <cell r="AJ267">
            <v>11670.552454529008</v>
          </cell>
          <cell r="AK267">
            <v>11899.112175443654</v>
          </cell>
          <cell r="AL267">
            <v>12029.260799896107</v>
          </cell>
          <cell r="AM267">
            <v>12172.4040064198</v>
          </cell>
          <cell r="AN267">
            <v>12390.667422825436</v>
          </cell>
          <cell r="AO267">
            <v>12460.507227244647</v>
          </cell>
          <cell r="AP267">
            <v>12568.295960655447</v>
          </cell>
          <cell r="AQ267">
            <v>12681.062207314802</v>
          </cell>
          <cell r="AR267">
            <v>12797.289954945187</v>
          </cell>
          <cell r="AS267">
            <v>12926.818241504909</v>
          </cell>
          <cell r="AT267">
            <v>13097.76718579282</v>
          </cell>
          <cell r="AU267">
            <v>13302.214248235043</v>
          </cell>
          <cell r="AV267">
            <v>13450.761360474691</v>
          </cell>
          <cell r="AW267">
            <v>13580.952352338507</v>
          </cell>
          <cell r="AX267">
            <v>13739.248089620054</v>
          </cell>
          <cell r="AY267">
            <v>13870.149211833395</v>
          </cell>
          <cell r="AZ267">
            <v>14002.828356663125</v>
          </cell>
          <cell r="BA267">
            <v>14137.791239242655</v>
          </cell>
          <cell r="BB267">
            <v>14273.960676155486</v>
          </cell>
          <cell r="BC267">
            <v>14411.545150922597</v>
          </cell>
          <cell r="BD267">
            <v>14553.539929396202</v>
          </cell>
          <cell r="BE267">
            <v>14701.045151904971</v>
          </cell>
          <cell r="BF267">
            <v>14854.24936631516</v>
          </cell>
          <cell r="BG267">
            <v>15004.405727326925</v>
          </cell>
        </row>
        <row r="268">
          <cell r="J268">
            <v>7501.2</v>
          </cell>
          <cell r="K268">
            <v>7686.1</v>
          </cell>
          <cell r="L268">
            <v>7887.4</v>
          </cell>
          <cell r="M268">
            <v>8107.8</v>
          </cell>
          <cell r="N268">
            <v>8055.6</v>
          </cell>
          <cell r="O268">
            <v>8117.3</v>
          </cell>
          <cell r="P268">
            <v>9377.4</v>
          </cell>
          <cell r="Q268">
            <v>8918.9</v>
          </cell>
          <cell r="R268">
            <v>8691.2999999999993</v>
          </cell>
          <cell r="S268">
            <v>8506</v>
          </cell>
          <cell r="T268">
            <v>9044.7000000000007</v>
          </cell>
          <cell r="U268">
            <v>8591.2000000000007</v>
          </cell>
          <cell r="V268">
            <v>8667.7000000000007</v>
          </cell>
          <cell r="W268">
            <v>9077.1</v>
          </cell>
          <cell r="X268">
            <v>9429.7000000000007</v>
          </cell>
          <cell r="Y268">
            <v>9370.2999999999993</v>
          </cell>
          <cell r="Z268">
            <v>9636.2999999999993</v>
          </cell>
          <cell r="AA268">
            <v>10104.200000000001</v>
          </cell>
          <cell r="AB268">
            <v>10721.7</v>
          </cell>
          <cell r="AC268">
            <v>10428.1</v>
          </cell>
          <cell r="AD268">
            <v>9943.2000000000007</v>
          </cell>
          <cell r="AE268">
            <v>9974.2999999999993</v>
          </cell>
          <cell r="AF268">
            <v>10985.6</v>
          </cell>
          <cell r="AG268">
            <v>11467.3</v>
          </cell>
          <cell r="AH268">
            <v>10884.580257976935</v>
          </cell>
          <cell r="AI268">
            <v>11041.97419687543</v>
          </cell>
          <cell r="AJ268">
            <v>11268.155673492891</v>
          </cell>
          <cell r="AK268">
            <v>11507.801586813046</v>
          </cell>
          <cell r="AL268">
            <v>11772.150055874605</v>
          </cell>
          <cell r="AM268">
            <v>11936.849575021961</v>
          </cell>
          <cell r="AN268">
            <v>11988.374564814969</v>
          </cell>
          <cell r="AO268">
            <v>12086.787397534445</v>
          </cell>
          <cell r="AP268">
            <v>12211.372603124606</v>
          </cell>
          <cell r="AQ268">
            <v>12333.177305427802</v>
          </cell>
          <cell r="AR268">
            <v>12457.390531510709</v>
          </cell>
          <cell r="AS268">
            <v>12572.735248019728</v>
          </cell>
          <cell r="AT268">
            <v>12722.096852821913</v>
          </cell>
          <cell r="AU268">
            <v>12928.832413792363</v>
          </cell>
          <cell r="AV268">
            <v>13077.375885830268</v>
          </cell>
          <cell r="AW268">
            <v>13205.347221069222</v>
          </cell>
          <cell r="AX268">
            <v>13358.773422754681</v>
          </cell>
          <cell r="AY268">
            <v>13483.540390636383</v>
          </cell>
          <cell r="AZ268">
            <v>13611.444513156244</v>
          </cell>
          <cell r="BA268">
            <v>13744.288492359543</v>
          </cell>
          <cell r="BB268">
            <v>13877.208614028563</v>
          </cell>
          <cell r="BC268">
            <v>14010.88519637836</v>
          </cell>
          <cell r="BD268">
            <v>14148.593941883613</v>
          </cell>
          <cell r="BE268">
            <v>14291.682076716541</v>
          </cell>
          <cell r="BF268">
            <v>14440.686237580314</v>
          </cell>
          <cell r="BG268">
            <v>14586.925329589072</v>
          </cell>
        </row>
        <row r="269">
          <cell r="J269">
            <v>7986.5</v>
          </cell>
          <cell r="K269">
            <v>8168.3</v>
          </cell>
          <cell r="L269">
            <v>9038.5</v>
          </cell>
          <cell r="M269">
            <v>8949.7000000000007</v>
          </cell>
          <cell r="N269">
            <v>9235.7999999999993</v>
          </cell>
          <cell r="O269">
            <v>9201.7000000000007</v>
          </cell>
          <cell r="P269">
            <v>9660.6</v>
          </cell>
          <cell r="Q269">
            <v>9656.9</v>
          </cell>
          <cell r="R269">
            <v>10031.5</v>
          </cell>
          <cell r="S269">
            <v>9872.5</v>
          </cell>
          <cell r="T269">
            <v>9520.7000000000007</v>
          </cell>
          <cell r="U269">
            <v>9316.2000000000007</v>
          </cell>
          <cell r="V269">
            <v>8673.7000000000007</v>
          </cell>
          <cell r="W269">
            <v>9887.5</v>
          </cell>
          <cell r="X269">
            <v>10088.299999999999</v>
          </cell>
          <cell r="Y269">
            <v>10679.5</v>
          </cell>
          <cell r="Z269">
            <v>10724.6</v>
          </cell>
          <cell r="AA269">
            <v>10724.4</v>
          </cell>
          <cell r="AB269">
            <v>11942</v>
          </cell>
          <cell r="AC269">
            <v>11739.8</v>
          </cell>
          <cell r="AD269">
            <v>11249.6</v>
          </cell>
          <cell r="AE269">
            <v>11464.5</v>
          </cell>
          <cell r="AF269">
            <v>10455.799999999999</v>
          </cell>
          <cell r="AG269">
            <v>10163.6</v>
          </cell>
          <cell r="AH269">
            <v>11483.487321551282</v>
          </cell>
          <cell r="AI269">
            <v>11540.244681230524</v>
          </cell>
          <cell r="AJ269">
            <v>11629.222979674125</v>
          </cell>
          <cell r="AK269">
            <v>11703.324151399318</v>
          </cell>
          <cell r="AL269">
            <v>11740.643452564602</v>
          </cell>
          <cell r="AM269">
            <v>11992.818116916371</v>
          </cell>
          <cell r="AN269">
            <v>12282.466037798013</v>
          </cell>
          <cell r="AO269">
            <v>12325.58603404938</v>
          </cell>
          <cell r="AP269">
            <v>12404.155155795021</v>
          </cell>
          <cell r="AQ269">
            <v>12496.287982188955</v>
          </cell>
          <cell r="AR269">
            <v>12614.681499880391</v>
          </cell>
          <cell r="AS269">
            <v>12762.502992397776</v>
          </cell>
          <cell r="AT269">
            <v>12935.573253827069</v>
          </cell>
          <cell r="AU269">
            <v>13129.625922906282</v>
          </cell>
          <cell r="AV269">
            <v>13271.596060186699</v>
          </cell>
          <cell r="AW269">
            <v>13399.485406846734</v>
          </cell>
          <cell r="AX269">
            <v>13558.327138561835</v>
          </cell>
          <cell r="AY269">
            <v>13689.944668472919</v>
          </cell>
          <cell r="AZ269">
            <v>13820.272226311321</v>
          </cell>
          <cell r="BA269">
            <v>13951.998279378106</v>
          </cell>
          <cell r="BB269">
            <v>14085.994781803462</v>
          </cell>
          <cell r="BC269">
            <v>14222.119073075199</v>
          </cell>
          <cell r="BD269">
            <v>14362.757352210336</v>
          </cell>
          <cell r="BE269">
            <v>14508.469114947555</v>
          </cell>
          <cell r="BF269">
            <v>14659.409801716083</v>
          </cell>
          <cell r="BG269">
            <v>14807.404055026838</v>
          </cell>
        </row>
        <row r="270">
          <cell r="J270">
            <v>8425.2999999999993</v>
          </cell>
          <cell r="K270">
            <v>8341.9</v>
          </cell>
          <cell r="L270">
            <v>8653.2000000000007</v>
          </cell>
          <cell r="M270">
            <v>8445</v>
          </cell>
          <cell r="N270">
            <v>7959.3</v>
          </cell>
          <cell r="O270">
            <v>8466.9</v>
          </cell>
          <cell r="P270">
            <v>9996</v>
          </cell>
          <cell r="Q270">
            <v>9436.7000000000007</v>
          </cell>
          <cell r="R270">
            <v>9056.2000000000007</v>
          </cell>
          <cell r="S270">
            <v>8628.7999999999993</v>
          </cell>
          <cell r="T270">
            <v>8827.1</v>
          </cell>
          <cell r="U270">
            <v>9358.2999999999993</v>
          </cell>
          <cell r="V270">
            <v>8858.1</v>
          </cell>
          <cell r="W270">
            <v>9676.7999999999993</v>
          </cell>
          <cell r="X270">
            <v>9367.4</v>
          </cell>
          <cell r="Y270">
            <v>9342.5</v>
          </cell>
          <cell r="Z270">
            <v>9992.5</v>
          </cell>
          <cell r="AA270">
            <v>10582.6</v>
          </cell>
          <cell r="AB270">
            <v>9412</v>
          </cell>
          <cell r="AC270">
            <v>10821.7</v>
          </cell>
          <cell r="AD270">
            <v>10080.200000000001</v>
          </cell>
          <cell r="AE270">
            <v>9770.5</v>
          </cell>
          <cell r="AF270">
            <v>10749.2</v>
          </cell>
          <cell r="AG270">
            <v>10414.455433174202</v>
          </cell>
          <cell r="AH270">
            <v>10495.234193333852</v>
          </cell>
          <cell r="AI270">
            <v>10807.587964114844</v>
          </cell>
          <cell r="AJ270">
            <v>10921.196255367082</v>
          </cell>
          <cell r="AK270">
            <v>11075.747898584144</v>
          </cell>
          <cell r="AL270">
            <v>11300.251975388661</v>
          </cell>
          <cell r="AM270">
            <v>11422.513756811941</v>
          </cell>
          <cell r="AN270">
            <v>11569.73188112187</v>
          </cell>
          <cell r="AO270">
            <v>11666.316155161599</v>
          </cell>
          <cell r="AP270">
            <v>11760.653099818603</v>
          </cell>
          <cell r="AQ270">
            <v>11866.069913965388</v>
          </cell>
          <cell r="AR270">
            <v>11984.925336599737</v>
          </cell>
          <cell r="AS270">
            <v>12100.272948240392</v>
          </cell>
          <cell r="AT270">
            <v>12255.382580391009</v>
          </cell>
          <cell r="AU270">
            <v>12450.857009016974</v>
          </cell>
          <cell r="AV270">
            <v>12589.323960420925</v>
          </cell>
          <cell r="AW270">
            <v>12711.649398527279</v>
          </cell>
          <cell r="AX270">
            <v>12860.383907370377</v>
          </cell>
          <cell r="AY270">
            <v>12981.83021706995</v>
          </cell>
          <cell r="AZ270">
            <v>13105.777281189137</v>
          </cell>
          <cell r="BA270">
            <v>13232.665847401013</v>
          </cell>
          <cell r="BB270">
            <v>13360.070396304141</v>
          </cell>
          <cell r="BC270">
            <v>13488.889542667379</v>
          </cell>
          <cell r="BD270">
            <v>13621.763119325349</v>
          </cell>
          <cell r="BE270">
            <v>13759.690233302517</v>
          </cell>
          <cell r="BF270">
            <v>13903.113454956465</v>
          </cell>
          <cell r="BG270">
            <v>14043.729802849979</v>
          </cell>
        </row>
        <row r="271">
          <cell r="J271">
            <v>8323.1</v>
          </cell>
          <cell r="K271">
            <v>7815.8</v>
          </cell>
          <cell r="L271">
            <v>7578.6</v>
          </cell>
          <cell r="M271">
            <v>8031.7</v>
          </cell>
          <cell r="N271">
            <v>8536.5</v>
          </cell>
          <cell r="O271">
            <v>8761.5</v>
          </cell>
          <cell r="P271">
            <v>9062.1</v>
          </cell>
          <cell r="Q271">
            <v>8453.2999999999993</v>
          </cell>
          <cell r="R271">
            <v>7971.6</v>
          </cell>
          <cell r="S271">
            <v>8542.6</v>
          </cell>
          <cell r="T271">
            <v>9285</v>
          </cell>
          <cell r="U271">
            <v>9210.4</v>
          </cell>
          <cell r="V271">
            <v>8618.4</v>
          </cell>
          <cell r="W271">
            <v>8745.5</v>
          </cell>
          <cell r="X271">
            <v>9180.4</v>
          </cell>
          <cell r="Y271">
            <v>9951</v>
          </cell>
          <cell r="Z271">
            <v>10217.700000000001</v>
          </cell>
          <cell r="AA271">
            <v>10355.4</v>
          </cell>
          <cell r="AB271">
            <v>8587.7999999999993</v>
          </cell>
          <cell r="AC271">
            <v>9648.9</v>
          </cell>
          <cell r="AD271">
            <v>10036.299999999999</v>
          </cell>
          <cell r="AE271">
            <v>10583.8</v>
          </cell>
          <cell r="AF271">
            <v>10582.8</v>
          </cell>
          <cell r="AG271">
            <v>10813.349674078221</v>
          </cell>
          <cell r="AH271">
            <v>10324.716649307615</v>
          </cell>
          <cell r="AI271">
            <v>10748.388765708993</v>
          </cell>
          <cell r="AJ271">
            <v>11056.521735930235</v>
          </cell>
          <cell r="AK271">
            <v>11242.590904074614</v>
          </cell>
          <cell r="AL271">
            <v>11353.708127277027</v>
          </cell>
          <cell r="AM271">
            <v>11514.71721982254</v>
          </cell>
          <cell r="AN271">
            <v>11607.953528492848</v>
          </cell>
          <cell r="AO271">
            <v>11740.533650127923</v>
          </cell>
          <cell r="AP271">
            <v>11857.614842178165</v>
          </cell>
          <cell r="AQ271">
            <v>11956.089888474989</v>
          </cell>
          <cell r="AR271">
            <v>12061.58287920982</v>
          </cell>
          <cell r="AS271">
            <v>12180.909371122147</v>
          </cell>
          <cell r="AT271">
            <v>12334.274407166102</v>
          </cell>
          <cell r="AU271">
            <v>12537.309006857566</v>
          </cell>
          <cell r="AV271">
            <v>12677.917277224415</v>
          </cell>
          <cell r="AW271">
            <v>12798.639208946901</v>
          </cell>
          <cell r="AX271">
            <v>12946.861215382232</v>
          </cell>
          <cell r="AY271">
            <v>13069.805210941893</v>
          </cell>
          <cell r="AZ271">
            <v>13194.827996208398</v>
          </cell>
          <cell r="BA271">
            <v>13323.33451470559</v>
          </cell>
          <cell r="BB271">
            <v>13451.415422442522</v>
          </cell>
          <cell r="BC271">
            <v>13580.681279996517</v>
          </cell>
          <cell r="BD271">
            <v>13714.375087550647</v>
          </cell>
          <cell r="BE271">
            <v>13853.405178107989</v>
          </cell>
          <cell r="BF271">
            <v>13997.88151688009</v>
          </cell>
          <cell r="BG271">
            <v>14139.505101129002</v>
          </cell>
        </row>
        <row r="272">
          <cell r="J272">
            <v>7531.2</v>
          </cell>
          <cell r="K272">
            <v>7764.2</v>
          </cell>
          <cell r="L272">
            <v>8505.4</v>
          </cell>
          <cell r="M272">
            <v>8553.7999999999993</v>
          </cell>
          <cell r="N272">
            <v>8343.1</v>
          </cell>
          <cell r="O272">
            <v>8297.2000000000007</v>
          </cell>
          <cell r="P272">
            <v>8883.1</v>
          </cell>
          <cell r="Q272">
            <v>9182.2999999999993</v>
          </cell>
          <cell r="R272">
            <v>9046.2999999999993</v>
          </cell>
          <cell r="S272">
            <v>8939</v>
          </cell>
          <cell r="T272">
            <v>8548.7000000000007</v>
          </cell>
          <cell r="U272">
            <v>8196.2000000000007</v>
          </cell>
          <cell r="V272">
            <v>8098.2</v>
          </cell>
          <cell r="W272">
            <v>9427.4</v>
          </cell>
          <cell r="X272">
            <v>9568.2000000000007</v>
          </cell>
          <cell r="Y272">
            <v>9869.6</v>
          </cell>
          <cell r="Z272">
            <v>9606</v>
          </cell>
          <cell r="AA272">
            <v>9988.7000000000007</v>
          </cell>
          <cell r="AB272">
            <v>11176.8</v>
          </cell>
          <cell r="AC272">
            <v>10647.5</v>
          </cell>
          <cell r="AD272">
            <v>10501.4</v>
          </cell>
          <cell r="AE272">
            <v>10425.700000000001</v>
          </cell>
          <cell r="AF272">
            <v>9915.1</v>
          </cell>
          <cell r="AG272">
            <v>10148.1910154423</v>
          </cell>
          <cell r="AH272">
            <v>10763.686917509775</v>
          </cell>
          <cell r="AI272">
            <v>10819.775214840671</v>
          </cell>
          <cell r="AJ272">
            <v>10966.179103470738</v>
          </cell>
          <cell r="AK272">
            <v>11054.784458922102</v>
          </cell>
          <cell r="AL272">
            <v>11160.767176981532</v>
          </cell>
          <cell r="AM272">
            <v>11404.753096151118</v>
          </cell>
          <cell r="AN272">
            <v>11595.564570760074</v>
          </cell>
          <cell r="AO272">
            <v>11649.762447990512</v>
          </cell>
          <cell r="AP272">
            <v>11739.202401365294</v>
          </cell>
          <cell r="AQ272">
            <v>11833.232314836716</v>
          </cell>
          <cell r="AR272">
            <v>11950.090391298725</v>
          </cell>
          <cell r="AS272">
            <v>12083.465738133744</v>
          </cell>
          <cell r="AT272">
            <v>12238.687236474687</v>
          </cell>
          <cell r="AU272">
            <v>12426.665796803736</v>
          </cell>
          <cell r="AV272">
            <v>12563.80098568591</v>
          </cell>
          <cell r="AW272">
            <v>12685.463259847689</v>
          </cell>
          <cell r="AX272">
            <v>12835.348228655503</v>
          </cell>
          <cell r="AY272">
            <v>12958.550129962039</v>
          </cell>
          <cell r="AZ272">
            <v>13081.429649841577</v>
          </cell>
          <cell r="BA272">
            <v>13207.034834767928</v>
          </cell>
          <cell r="BB272">
            <v>13334.205457555978</v>
          </cell>
          <cell r="BC272">
            <v>13462.973477916281</v>
          </cell>
          <cell r="BD272">
            <v>13595.89570654164</v>
          </cell>
          <cell r="BE272">
            <v>13733.666800892781</v>
          </cell>
          <cell r="BF272">
            <v>13876.599236845848</v>
          </cell>
          <cell r="BG272">
            <v>14016.835918639443</v>
          </cell>
        </row>
        <row r="273">
          <cell r="J273">
            <v>8068.3</v>
          </cell>
          <cell r="K273">
            <v>8116.1</v>
          </cell>
          <cell r="L273">
            <v>8095.8</v>
          </cell>
          <cell r="M273">
            <v>7662.2</v>
          </cell>
          <cell r="N273">
            <v>7882</v>
          </cell>
          <cell r="O273">
            <v>8399</v>
          </cell>
          <cell r="P273">
            <v>9462.7999999999993</v>
          </cell>
          <cell r="Q273">
            <v>9148.2999999999993</v>
          </cell>
          <cell r="R273">
            <v>8469</v>
          </cell>
          <cell r="S273">
            <v>8157.8</v>
          </cell>
          <cell r="T273">
            <v>8566.2999999999993</v>
          </cell>
          <cell r="U273">
            <v>9077.4</v>
          </cell>
          <cell r="V273">
            <v>8459.9</v>
          </cell>
          <cell r="W273">
            <v>9402</v>
          </cell>
          <cell r="X273">
            <v>8761.5</v>
          </cell>
          <cell r="Y273">
            <v>9017.7000000000007</v>
          </cell>
          <cell r="Z273">
            <v>9595.7000000000007</v>
          </cell>
          <cell r="AA273">
            <v>10578.5</v>
          </cell>
          <cell r="AB273">
            <v>11225.4</v>
          </cell>
          <cell r="AC273">
            <v>9790.7000000000007</v>
          </cell>
          <cell r="AD273">
            <v>9318.2999999999993</v>
          </cell>
          <cell r="AE273">
            <v>9615.9</v>
          </cell>
          <cell r="AF273">
            <v>10680.6</v>
          </cell>
          <cell r="AG273">
            <v>10298.906723592432</v>
          </cell>
          <cell r="AH273">
            <v>10440.70030298967</v>
          </cell>
          <cell r="AI273">
            <v>10428.52696768924</v>
          </cell>
          <cell r="AJ273">
            <v>10652.317335186061</v>
          </cell>
          <cell r="AK273">
            <v>10893.153668935178</v>
          </cell>
          <cell r="AL273">
            <v>11112.821362474082</v>
          </cell>
          <cell r="AM273">
            <v>11213.783507583565</v>
          </cell>
          <cell r="AN273">
            <v>11345.210427945716</v>
          </cell>
          <cell r="AO273">
            <v>11413.989783665229</v>
          </cell>
          <cell r="AP273">
            <v>11531.433797525227</v>
          </cell>
          <cell r="AQ273">
            <v>11644.45871140636</v>
          </cell>
          <cell r="AR273">
            <v>11756.91654909194</v>
          </cell>
          <cell r="AS273">
            <v>11865.325272498871</v>
          </cell>
          <cell r="AT273">
            <v>12015.167651411139</v>
          </cell>
          <cell r="AU273">
            <v>12206.418822430167</v>
          </cell>
          <cell r="AV273">
            <v>12346.216222849962</v>
          </cell>
          <cell r="AW273">
            <v>12466.546306150631</v>
          </cell>
          <cell r="AX273">
            <v>12611.165379164828</v>
          </cell>
          <cell r="AY273">
            <v>12729.523221140629</v>
          </cell>
          <cell r="AZ273">
            <v>12851.022291459194</v>
          </cell>
          <cell r="BA273">
            <v>12975.787715346687</v>
          </cell>
          <cell r="BB273">
            <v>13101.190946684748</v>
          </cell>
          <cell r="BC273">
            <v>13227.369692709313</v>
          </cell>
          <cell r="BD273">
            <v>13357.434835758415</v>
          </cell>
          <cell r="BE273">
            <v>13492.627672380921</v>
          </cell>
          <cell r="BF273">
            <v>13633.326194605233</v>
          </cell>
          <cell r="BG273">
            <v>13771.289832964192</v>
          </cell>
        </row>
        <row r="274">
          <cell r="J274">
            <v>8545.7999999999993</v>
          </cell>
          <cell r="K274">
            <v>8057.9</v>
          </cell>
          <cell r="L274">
            <v>8721.9</v>
          </cell>
          <cell r="M274">
            <v>8994.2000000000007</v>
          </cell>
          <cell r="N274">
            <v>9095.7000000000007</v>
          </cell>
          <cell r="O274">
            <v>9394.5</v>
          </cell>
          <cell r="P274">
            <v>9263.7000000000007</v>
          </cell>
          <cell r="Q274">
            <v>9340</v>
          </cell>
          <cell r="R274">
            <v>9114.9</v>
          </cell>
          <cell r="S274">
            <v>9530</v>
          </cell>
          <cell r="T274">
            <v>9943.4</v>
          </cell>
          <cell r="U274">
            <v>9555.2999999999993</v>
          </cell>
          <cell r="V274">
            <v>8269.1</v>
          </cell>
          <cell r="W274">
            <v>9347.1</v>
          </cell>
          <cell r="X274">
            <v>10390.9</v>
          </cell>
          <cell r="Y274">
            <v>10662.2</v>
          </cell>
          <cell r="Z274">
            <v>11155.7</v>
          </cell>
          <cell r="AA274">
            <v>10867.1</v>
          </cell>
          <cell r="AB274">
            <v>11123</v>
          </cell>
          <cell r="AC274">
            <v>10610.8</v>
          </cell>
          <cell r="AD274">
            <v>10987.2</v>
          </cell>
          <cell r="AE274">
            <v>11122.7</v>
          </cell>
          <cell r="AF274">
            <v>10904.4</v>
          </cell>
          <cell r="AG274">
            <v>10751.053848042831</v>
          </cell>
          <cell r="AH274">
            <v>11223.686274422955</v>
          </cell>
          <cell r="AI274">
            <v>11374.320133654157</v>
          </cell>
          <cell r="AJ274">
            <v>11630.296966975797</v>
          </cell>
          <cell r="AK274">
            <v>11750.603011258396</v>
          </cell>
          <cell r="AL274">
            <v>11856.108350418714</v>
          </cell>
          <cell r="AM274">
            <v>12050.013898592297</v>
          </cell>
          <cell r="AN274">
            <v>12246.592470601487</v>
          </cell>
          <cell r="AO274">
            <v>12328.927062279439</v>
          </cell>
          <cell r="AP274">
            <v>12436.774312439069</v>
          </cell>
          <cell r="AQ274">
            <v>12534.238961359546</v>
          </cell>
          <cell r="AR274">
            <v>12650.970694844056</v>
          </cell>
          <cell r="AS274">
            <v>12785.150698087107</v>
          </cell>
          <cell r="AT274">
            <v>12952.324396651302</v>
          </cell>
          <cell r="AU274">
            <v>13155.628215414034</v>
          </cell>
          <cell r="AV274">
            <v>13301.542179481461</v>
          </cell>
          <cell r="AW274">
            <v>13428.916522946423</v>
          </cell>
          <cell r="AX274">
            <v>13586.283993636342</v>
          </cell>
          <cell r="AY274">
            <v>13716.39310362996</v>
          </cell>
          <cell r="AZ274">
            <v>13847.31956892135</v>
          </cell>
          <cell r="BA274">
            <v>13980.781061197848</v>
          </cell>
          <cell r="BB274">
            <v>14115.240900231158</v>
          </cell>
          <cell r="BC274">
            <v>14251.235684649468</v>
          </cell>
          <cell r="BD274">
            <v>14391.817394135904</v>
          </cell>
          <cell r="BE274">
            <v>14537.733541500078</v>
          </cell>
          <cell r="BF274">
            <v>14689.179715550426</v>
          </cell>
          <cell r="BG274">
            <v>14837.650299141778</v>
          </cell>
        </row>
        <row r="275">
          <cell r="J275">
            <v>8505.5</v>
          </cell>
          <cell r="K275">
            <v>8573.2999999999993</v>
          </cell>
          <cell r="L275">
            <v>8999.2000000000007</v>
          </cell>
          <cell r="M275">
            <v>8871.1</v>
          </cell>
          <cell r="N275">
            <v>8832.7000000000007</v>
          </cell>
          <cell r="O275">
            <v>8772.7999999999993</v>
          </cell>
          <cell r="P275">
            <v>9969.5</v>
          </cell>
          <cell r="Q275">
            <v>9939.7999999999993</v>
          </cell>
          <cell r="R275">
            <v>9346.6</v>
          </cell>
          <cell r="S275">
            <v>9691.1</v>
          </cell>
          <cell r="T275">
            <v>9455</v>
          </cell>
          <cell r="U275">
            <v>9023.9</v>
          </cell>
          <cell r="V275">
            <v>8829.2000000000007</v>
          </cell>
          <cell r="W275">
            <v>9728.1</v>
          </cell>
          <cell r="X275">
            <v>10170.5</v>
          </cell>
          <cell r="Y275">
            <v>10284</v>
          </cell>
          <cell r="Z275">
            <v>9650.2999999999993</v>
          </cell>
          <cell r="AA275">
            <v>10644.8</v>
          </cell>
          <cell r="AB275">
            <v>11026.8</v>
          </cell>
          <cell r="AC275">
            <v>10760.7</v>
          </cell>
          <cell r="AD275">
            <v>10659</v>
          </cell>
          <cell r="AE275">
            <v>10486.5</v>
          </cell>
          <cell r="AF275">
            <v>10521.2</v>
          </cell>
          <cell r="AG275">
            <v>10550.099570509321</v>
          </cell>
          <cell r="AH275">
            <v>11903.633759879274</v>
          </cell>
          <cell r="AI275">
            <v>12198.892858160048</v>
          </cell>
          <cell r="AJ275">
            <v>12257.642862156266</v>
          </cell>
          <cell r="AK275">
            <v>12545.924565110545</v>
          </cell>
          <cell r="AL275">
            <v>12902.062581242062</v>
          </cell>
          <cell r="AM275">
            <v>13014.036936235119</v>
          </cell>
          <cell r="AN275">
            <v>13111.777017384389</v>
          </cell>
          <cell r="AO275">
            <v>13219.570974748611</v>
          </cell>
          <cell r="AP275">
            <v>13334.709013117827</v>
          </cell>
          <cell r="AQ275">
            <v>13475.839498047135</v>
          </cell>
          <cell r="AR275">
            <v>13616.395351449464</v>
          </cell>
          <cell r="AS275">
            <v>13736.502994893031</v>
          </cell>
          <cell r="AT275">
            <v>13904.478392548743</v>
          </cell>
          <cell r="AU275">
            <v>14128.826543083764</v>
          </cell>
          <cell r="AV275">
            <v>14289.254575493658</v>
          </cell>
          <cell r="AW275">
            <v>14430.523666106717</v>
          </cell>
          <cell r="AX275">
            <v>14598.461479341961</v>
          </cell>
          <cell r="AY275">
            <v>14734.293384642282</v>
          </cell>
          <cell r="AZ275">
            <v>14874.493637900508</v>
          </cell>
          <cell r="BA275">
            <v>15019.344112715073</v>
          </cell>
          <cell r="BB275">
            <v>15164.493783338839</v>
          </cell>
          <cell r="BC275">
            <v>15310.779459427489</v>
          </cell>
          <cell r="BD275">
            <v>15461.26137878091</v>
          </cell>
          <cell r="BE275">
            <v>15617.573448856157</v>
          </cell>
          <cell r="BF275">
            <v>15780.429591076332</v>
          </cell>
          <cell r="BG275">
            <v>15940.194822111807</v>
          </cell>
        </row>
        <row r="276">
          <cell r="J276">
            <v>100017.1</v>
          </cell>
          <cell r="K276">
            <v>100038.20000000001</v>
          </cell>
          <cell r="L276">
            <v>103878.59999999999</v>
          </cell>
          <cell r="M276">
            <v>103288.2</v>
          </cell>
          <cell r="N276">
            <v>104342.7</v>
          </cell>
          <cell r="O276">
            <v>106655.6</v>
          </cell>
          <cell r="P276">
            <v>116633.60000000002</v>
          </cell>
          <cell r="Q276">
            <v>114217.60000000001</v>
          </cell>
          <cell r="R276">
            <v>110249.1</v>
          </cell>
          <cell r="S276">
            <v>110597.70000000001</v>
          </cell>
          <cell r="T276">
            <v>112618.09999999999</v>
          </cell>
          <cell r="U276">
            <v>112618.09999999999</v>
          </cell>
          <cell r="V276">
            <v>112718.49999999999</v>
          </cell>
          <cell r="W276">
            <v>108055.79999999999</v>
          </cell>
          <cell r="X276">
            <v>113661.9</v>
          </cell>
          <cell r="Y276">
            <v>117076.09999999998</v>
          </cell>
          <cell r="Z276">
            <v>120841.59999999999</v>
          </cell>
          <cell r="AA276">
            <v>123299.79999999999</v>
          </cell>
          <cell r="AB276">
            <v>128031.7</v>
          </cell>
          <cell r="AC276">
            <v>132057.69999999998</v>
          </cell>
          <cell r="AD276">
            <v>126462</v>
          </cell>
          <cell r="AE276">
            <v>126706.7</v>
          </cell>
          <cell r="AF276">
            <v>131466.99485294102</v>
          </cell>
          <cell r="AG276">
            <v>130348.57893598638</v>
          </cell>
          <cell r="AH276">
            <v>132813.68144622678</v>
          </cell>
          <cell r="AI276">
            <v>135218.74236470088</v>
          </cell>
          <cell r="AJ276">
            <v>137225.06949679647</v>
          </cell>
          <cell r="AK276">
            <v>139201.37413722184</v>
          </cell>
          <cell r="AL276">
            <v>141337.58495414257</v>
          </cell>
          <cell r="AM276">
            <v>143390.03785731085</v>
          </cell>
          <cell r="AN276">
            <v>145305.92927547218</v>
          </cell>
          <cell r="AO276">
            <v>146344.63401575945</v>
          </cell>
          <cell r="AP276">
            <v>147589.25099033304</v>
          </cell>
          <cell r="AQ276">
            <v>148882.76017916296</v>
          </cell>
          <cell r="AR276">
            <v>150333.60275822645</v>
          </cell>
          <cell r="AS276">
            <v>151850.6900578225</v>
          </cell>
          <cell r="AT276">
            <v>153789.47945530387</v>
          </cell>
          <cell r="AU276">
            <v>156221.49157738732</v>
          </cell>
          <cell r="AV276">
            <v>157964.61215197714</v>
          </cell>
          <cell r="AW276">
            <v>159495.60540049849</v>
          </cell>
          <cell r="AX276">
            <v>161362.36077918625</v>
          </cell>
          <cell r="AY276">
            <v>162893.82526120637</v>
          </cell>
          <cell r="AZ276">
            <v>164445.89610785525</v>
          </cell>
          <cell r="BA276">
            <v>166035.62866846705</v>
          </cell>
          <cell r="BB276">
            <v>167634.99502481287</v>
          </cell>
          <cell r="BC276">
            <v>169251.25721980771</v>
          </cell>
          <cell r="BD276">
            <v>170919.04539346742</v>
          </cell>
          <cell r="BE276">
            <v>172650.25128713017</v>
          </cell>
          <cell r="BF276">
            <v>174449.20352589432</v>
          </cell>
          <cell r="BG276">
            <v>176213.36823282717</v>
          </cell>
        </row>
        <row r="280">
          <cell r="I280">
            <v>2327.1102000000001</v>
          </cell>
          <cell r="J280">
            <v>2492.2314000000001</v>
          </cell>
          <cell r="K280">
            <v>2482.5504000000001</v>
          </cell>
          <cell r="L280">
            <v>2576.3364000000001</v>
          </cell>
          <cell r="M280">
            <v>2394.9099000000001</v>
          </cell>
          <cell r="N280">
            <v>2452.7689</v>
          </cell>
          <cell r="O280">
            <v>2591.0080000000003</v>
          </cell>
          <cell r="P280">
            <v>2877.2820000000002</v>
          </cell>
          <cell r="Q280">
            <v>2890.7009000000003</v>
          </cell>
          <cell r="R280">
            <v>2806.8224000000005</v>
          </cell>
          <cell r="S280">
            <v>2686.0872000000004</v>
          </cell>
          <cell r="T280">
            <v>2723.5450000000001</v>
          </cell>
          <cell r="U280">
            <v>2974.6262000000002</v>
          </cell>
          <cell r="V280">
            <v>2896.76</v>
          </cell>
          <cell r="W280">
            <v>2846.1003999999998</v>
          </cell>
          <cell r="X280">
            <v>2900.1839999999997</v>
          </cell>
          <cell r="Y280">
            <v>2951.4965999999995</v>
          </cell>
          <cell r="Z280">
            <v>3101.4077999999995</v>
          </cell>
          <cell r="AA280">
            <v>3295.0821999999994</v>
          </cell>
          <cell r="AB280">
            <v>3505.8134999999997</v>
          </cell>
          <cell r="AC280">
            <v>3496.8597</v>
          </cell>
          <cell r="AD280">
            <v>3191.6736000000001</v>
          </cell>
          <cell r="AE280">
            <v>3144.5279999999998</v>
          </cell>
          <cell r="AF280">
            <v>3257.6354999999994</v>
          </cell>
          <cell r="AG280">
            <v>3419.1744999999996</v>
          </cell>
          <cell r="AI280">
            <v>3458.0463366381177</v>
          </cell>
          <cell r="AJ280">
            <v>3495.6211587495295</v>
          </cell>
          <cell r="AK280">
            <v>3603.7856010101627</v>
          </cell>
          <cell r="AL280">
            <v>3682.1790092111769</v>
          </cell>
          <cell r="AM280">
            <v>3699.1234007328394</v>
          </cell>
          <cell r="AN280">
            <v>3749.9247366564327</v>
          </cell>
          <cell r="AO280">
            <v>3775.8544830122055</v>
          </cell>
          <cell r="AP280">
            <v>3816.9418962685709</v>
          </cell>
          <cell r="AQ280">
            <v>3853.2316143798448</v>
          </cell>
          <cell r="AR280">
            <v>3882.9992658196052</v>
          </cell>
          <cell r="AS280">
            <v>3921.1237181071865</v>
          </cell>
          <cell r="AT280">
            <v>3974.74699313069</v>
          </cell>
          <cell r="AU280">
            <v>4037.9329234225997</v>
          </cell>
          <cell r="AV280">
            <v>4082.6528865161413</v>
          </cell>
          <cell r="AW280">
            <v>4121.2988942658721</v>
          </cell>
          <cell r="AX280">
            <v>4169.4366478897764</v>
          </cell>
          <cell r="AY280">
            <v>4209.5256693882693</v>
          </cell>
          <cell r="AZ280">
            <v>4249.8682585115184</v>
          </cell>
          <cell r="BA280">
            <v>4290.6851003734482</v>
          </cell>
          <cell r="BB280">
            <v>4331.9134727644187</v>
          </cell>
          <cell r="BC280">
            <v>4373.7294183248414</v>
          </cell>
          <cell r="BD280">
            <v>4416.8763811166909</v>
          </cell>
          <cell r="BE280">
            <v>4461.632137198656</v>
          </cell>
          <cell r="BF280">
            <v>4508.0996650002016</v>
          </cell>
          <cell r="BG280">
            <v>4553.6658110984645</v>
          </cell>
        </row>
        <row r="281">
          <cell r="I281">
            <v>2320.5520000000001</v>
          </cell>
          <cell r="J281">
            <v>2344.6578000000004</v>
          </cell>
          <cell r="K281">
            <v>2319.3256000000001</v>
          </cell>
          <cell r="L281">
            <v>2312.7006000000001</v>
          </cell>
          <cell r="M281">
            <v>2422.6559999999999</v>
          </cell>
          <cell r="N281">
            <v>2484.2304000000004</v>
          </cell>
          <cell r="O281">
            <v>2547.2528000000002</v>
          </cell>
          <cell r="P281">
            <v>2733.3824000000004</v>
          </cell>
          <cell r="Q281">
            <v>2526.5601000000001</v>
          </cell>
          <cell r="R281">
            <v>2573.6095999999998</v>
          </cell>
          <cell r="S281">
            <v>2772.0770000000002</v>
          </cell>
          <cell r="T281">
            <v>2791.7872000000002</v>
          </cell>
          <cell r="U281">
            <v>2789.7528000000002</v>
          </cell>
          <cell r="V281">
            <v>2728.5161999999996</v>
          </cell>
          <cell r="W281">
            <v>2519.6027999999997</v>
          </cell>
          <cell r="X281">
            <v>2783.1674999999996</v>
          </cell>
          <cell r="Y281">
            <v>3001.2998999999995</v>
          </cell>
          <cell r="Z281">
            <v>3016.6993999999995</v>
          </cell>
          <cell r="AA281">
            <v>3146.3145</v>
          </cell>
          <cell r="AB281">
            <v>3263.8463999999994</v>
          </cell>
          <cell r="AC281">
            <v>3238.3511999999996</v>
          </cell>
          <cell r="AD281">
            <v>3240.7797</v>
          </cell>
          <cell r="AE281">
            <v>3165.5529999999999</v>
          </cell>
          <cell r="AF281">
            <v>3219.1420999999996</v>
          </cell>
          <cell r="AG281">
            <v>3133.9738000000002</v>
          </cell>
          <cell r="AI281">
            <v>3301.2345146250104</v>
          </cell>
          <cell r="AJ281">
            <v>3296.8403226551709</v>
          </cell>
          <cell r="AK281">
            <v>3356.9321930909809</v>
          </cell>
          <cell r="AL281">
            <v>3391.159945495092</v>
          </cell>
          <cell r="AM281">
            <v>3409.8777780327482</v>
          </cell>
          <cell r="AN281">
            <v>3502.6904006219752</v>
          </cell>
          <cell r="AO281">
            <v>3512.1683173888782</v>
          </cell>
          <cell r="AP281">
            <v>3541.0382601913993</v>
          </cell>
          <cell r="AQ281">
            <v>3571.8973237236073</v>
          </cell>
          <cell r="AR281">
            <v>3604.0483424546228</v>
          </cell>
          <cell r="AS281">
            <v>3644.2645682374896</v>
          </cell>
          <cell r="AT281">
            <v>3690.4806519785652</v>
          </cell>
          <cell r="AU281">
            <v>3747.8280868558836</v>
          </cell>
          <cell r="AV281">
            <v>3789.6829887784447</v>
          </cell>
          <cell r="AW281">
            <v>3826.5555948382012</v>
          </cell>
          <cell r="AX281">
            <v>3871.5095084156378</v>
          </cell>
          <cell r="AY281">
            <v>3908.0474322306154</v>
          </cell>
          <cell r="AZ281">
            <v>3945.4188401197721</v>
          </cell>
          <cell r="BA281">
            <v>3983.4842449744997</v>
          </cell>
          <cell r="BB281">
            <v>4021.8973972794934</v>
          </cell>
          <cell r="BC281">
            <v>4060.6795943171628</v>
          </cell>
          <cell r="BD281">
            <v>4100.635294763083</v>
          </cell>
          <cell r="BE281">
            <v>4142.2037315030466</v>
          </cell>
          <cell r="BF281">
            <v>4185.3819767061759</v>
          </cell>
          <cell r="BG281">
            <v>4227.6959134519493</v>
          </cell>
        </row>
        <row r="282">
          <cell r="I282">
            <v>2140.1930000000002</v>
          </cell>
          <cell r="J282">
            <v>2256.3188</v>
          </cell>
          <cell r="K282">
            <v>2320.1831999999999</v>
          </cell>
          <cell r="L282">
            <v>2518.1090000000004</v>
          </cell>
          <cell r="M282">
            <v>2497.473</v>
          </cell>
          <cell r="N282">
            <v>2511.7840000000001</v>
          </cell>
          <cell r="O282">
            <v>2407.2388000000001</v>
          </cell>
          <cell r="P282">
            <v>2635.6528000000003</v>
          </cell>
          <cell r="Q282">
            <v>2739.123</v>
          </cell>
          <cell r="R282">
            <v>2655.0990000000002</v>
          </cell>
          <cell r="S282">
            <v>2748.3386</v>
          </cell>
          <cell r="T282">
            <v>2763.8204000000001</v>
          </cell>
          <cell r="U282">
            <v>2613.4716000000003</v>
          </cell>
          <cell r="V282">
            <v>2753.6182999999996</v>
          </cell>
          <cell r="W282">
            <v>2817.1857999999997</v>
          </cell>
          <cell r="X282">
            <v>2952.9989999999998</v>
          </cell>
          <cell r="Y282">
            <v>2962.1893</v>
          </cell>
          <cell r="Z282">
            <v>2991.8745999999996</v>
          </cell>
          <cell r="AA282">
            <v>2991.703</v>
          </cell>
          <cell r="AB282">
            <v>3281.4143999999997</v>
          </cell>
          <cell r="AC282">
            <v>3374.3849999999998</v>
          </cell>
          <cell r="AD282">
            <v>3228.8191999999999</v>
          </cell>
          <cell r="AE282">
            <v>3007.1035999999995</v>
          </cell>
          <cell r="AF282">
            <v>3150.2204999999999</v>
          </cell>
          <cell r="AG282">
            <v>3127.6388999999995</v>
          </cell>
          <cell r="AI282">
            <v>3306.2591053149713</v>
          </cell>
          <cell r="AJ282">
            <v>3305.3673360460975</v>
          </cell>
          <cell r="AK282">
            <v>3400.5709977263418</v>
          </cell>
          <cell r="AL282">
            <v>3458.5169152399139</v>
          </cell>
          <cell r="AM282">
            <v>3491.8685825224197</v>
          </cell>
          <cell r="AN282">
            <v>3545.865226269008</v>
          </cell>
          <cell r="AO282">
            <v>3562.8471837653278</v>
          </cell>
          <cell r="AP282">
            <v>3600.1847406814418</v>
          </cell>
          <cell r="AQ282">
            <v>3634.1177468790233</v>
          </cell>
          <cell r="AR282">
            <v>3665.1262465924447</v>
          </cell>
          <cell r="AS282">
            <v>3701.0496894060479</v>
          </cell>
          <cell r="AT282">
            <v>3750.3406558743714</v>
          </cell>
          <cell r="AU282">
            <v>3809.9239471316428</v>
          </cell>
          <cell r="AV282">
            <v>3852.3733552153913</v>
          </cell>
          <cell r="AW282">
            <v>3889.2071102993395</v>
          </cell>
          <cell r="AX282">
            <v>3934.4685733413216</v>
          </cell>
          <cell r="AY282">
            <v>3972.1124587904478</v>
          </cell>
          <cell r="AZ282">
            <v>4010.2280772956242</v>
          </cell>
          <cell r="BA282">
            <v>4048.8091222214407</v>
          </cell>
          <cell r="BB282">
            <v>4087.7402873484161</v>
          </cell>
          <cell r="BC282">
            <v>4127.1560362414502</v>
          </cell>
          <cell r="BD282">
            <v>4167.8524099319629</v>
          </cell>
          <cell r="BE282">
            <v>4210.1012452723744</v>
          </cell>
          <cell r="BF282">
            <v>4253.9589466984844</v>
          </cell>
          <cell r="BG282">
            <v>4296.9546541366144</v>
          </cell>
        </row>
        <row r="283">
          <cell r="I283">
            <v>2290.7395000000001</v>
          </cell>
          <cell r="J283">
            <v>2321.0676000000003</v>
          </cell>
          <cell r="K283">
            <v>2358.2392</v>
          </cell>
          <cell r="L283">
            <v>2364.779</v>
          </cell>
          <cell r="M283">
            <v>2289.681</v>
          </cell>
          <cell r="N283">
            <v>2434.1226000000006</v>
          </cell>
          <cell r="O283">
            <v>2537.915</v>
          </cell>
          <cell r="P283">
            <v>2883.6171000000004</v>
          </cell>
          <cell r="Q283">
            <v>2700.2256000000002</v>
          </cell>
          <cell r="R283">
            <v>2422.7040000000002</v>
          </cell>
          <cell r="S283">
            <v>2531.0232000000001</v>
          </cell>
          <cell r="T283">
            <v>2651.8976000000002</v>
          </cell>
          <cell r="U283">
            <v>2757.9228000000003</v>
          </cell>
          <cell r="V283">
            <v>2780.3599999999997</v>
          </cell>
          <cell r="W283">
            <v>2800.8042999999998</v>
          </cell>
          <cell r="X283">
            <v>2777.1254999999996</v>
          </cell>
          <cell r="Y283">
            <v>2875.8123999999998</v>
          </cell>
          <cell r="Z283">
            <v>3064.2325999999998</v>
          </cell>
          <cell r="AA283">
            <v>3180.2111999999997</v>
          </cell>
          <cell r="AB283">
            <v>3426.2049999999999</v>
          </cell>
          <cell r="AC283">
            <v>3318.7204999999999</v>
          </cell>
          <cell r="AD283">
            <v>3060.6281999999997</v>
          </cell>
          <cell r="AE283">
            <v>3261.1778999999997</v>
          </cell>
          <cell r="AF283">
            <v>3319.6604000000002</v>
          </cell>
          <cell r="AG283">
            <v>3359.9188999999997</v>
          </cell>
          <cell r="AI283">
            <v>3424.2033021135508</v>
          </cell>
          <cell r="AJ283">
            <v>3482.1432527487368</v>
          </cell>
          <cell r="AK283">
            <v>3562.8769655935153</v>
          </cell>
          <cell r="AL283">
            <v>3619.5791590348504</v>
          </cell>
          <cell r="AM283">
            <v>3636.4698500748582</v>
          </cell>
          <cell r="AN283">
            <v>3705.2981684875567</v>
          </cell>
          <cell r="AO283">
            <v>3729.4053187587451</v>
          </cell>
          <cell r="AP283">
            <v>3763.8994534527401</v>
          </cell>
          <cell r="AQ283">
            <v>3797.7974246340846</v>
          </cell>
          <cell r="AR283">
            <v>3829.1151019840345</v>
          </cell>
          <cell r="AS283">
            <v>3869.0372101904977</v>
          </cell>
          <cell r="AT283">
            <v>3920.8774180211908</v>
          </cell>
          <cell r="AU283">
            <v>3982.2260418981473</v>
          </cell>
          <cell r="AV283">
            <v>4026.4088235061013</v>
          </cell>
          <cell r="AW283">
            <v>4065.0092776772344</v>
          </cell>
          <cell r="AX283">
            <v>4112.6653984004788</v>
          </cell>
          <cell r="AY283">
            <v>4151.9393642689693</v>
          </cell>
          <cell r="AZ283">
            <v>4191.6259971382469</v>
          </cell>
          <cell r="BA283">
            <v>4231.9594812907453</v>
          </cell>
          <cell r="BB283">
            <v>4272.6988680704826</v>
          </cell>
          <cell r="BC283">
            <v>4313.9337448109409</v>
          </cell>
          <cell r="BD283">
            <v>4356.4431805330896</v>
          </cell>
          <cell r="BE283">
            <v>4400.5845439615377</v>
          </cell>
          <cell r="BF283">
            <v>4446.4352651607705</v>
          </cell>
          <cell r="BG283">
            <v>4491.3853745215119</v>
          </cell>
        </row>
        <row r="284">
          <cell r="I284">
            <v>2007.5088000000001</v>
          </cell>
          <cell r="J284">
            <v>2002.8204000000001</v>
          </cell>
          <cell r="K284">
            <v>2052.1887000000002</v>
          </cell>
          <cell r="L284">
            <v>2113.8231999999998</v>
          </cell>
          <cell r="M284">
            <v>2189.1060000000002</v>
          </cell>
          <cell r="N284">
            <v>2183.0676000000003</v>
          </cell>
          <cell r="O284">
            <v>2183.5537000000004</v>
          </cell>
          <cell r="P284">
            <v>2541.2754</v>
          </cell>
          <cell r="Q284">
            <v>2425.9407999999999</v>
          </cell>
          <cell r="R284">
            <v>2346.6509999999998</v>
          </cell>
          <cell r="S284">
            <v>2356.1620000000003</v>
          </cell>
          <cell r="T284">
            <v>2514.4266000000002</v>
          </cell>
          <cell r="U284">
            <v>2379.7624000000005</v>
          </cell>
          <cell r="V284">
            <v>2452.9591</v>
          </cell>
          <cell r="W284">
            <v>2586.9735000000001</v>
          </cell>
          <cell r="X284">
            <v>2668.6050999999998</v>
          </cell>
          <cell r="Y284">
            <v>2661.1651999999995</v>
          </cell>
          <cell r="Z284">
            <v>2755.9817999999996</v>
          </cell>
          <cell r="AA284">
            <v>2899.9054000000001</v>
          </cell>
          <cell r="AB284">
            <v>3087.8496</v>
          </cell>
          <cell r="AC284">
            <v>3034.5771</v>
          </cell>
          <cell r="AD284">
            <v>2913.3575999999998</v>
          </cell>
          <cell r="AE284">
            <v>2902.5212999999994</v>
          </cell>
          <cell r="AF284">
            <v>3185.8240000000001</v>
          </cell>
          <cell r="AG284">
            <v>2957.6075999999998</v>
          </cell>
          <cell r="AI284">
            <v>3148.9608879577113</v>
          </cell>
          <cell r="AJ284">
            <v>3181.7313161193524</v>
          </cell>
          <cell r="AK284">
            <v>3271.7172635195011</v>
          </cell>
          <cell r="AL284">
            <v>3294.9072427128376</v>
          </cell>
          <cell r="AM284">
            <v>3331.2715408923482</v>
          </cell>
          <cell r="AN284">
            <v>3392.4306790779992</v>
          </cell>
          <cell r="AO284">
            <v>3411.6254280022868</v>
          </cell>
          <cell r="AP284">
            <v>3443.9435026250317</v>
          </cell>
          <cell r="AQ284">
            <v>3472.5505210947567</v>
          </cell>
          <cell r="AR284">
            <v>3504.20451195025</v>
          </cell>
          <cell r="AS284">
            <v>3540.0473769178511</v>
          </cell>
          <cell r="AT284">
            <v>3587.0254124217045</v>
          </cell>
          <cell r="AU284">
            <v>3643.1983717213188</v>
          </cell>
          <cell r="AV284">
            <v>3683.5190941687024</v>
          </cell>
          <cell r="AW284">
            <v>3719.2104532614562</v>
          </cell>
          <cell r="AX284">
            <v>3762.6425385028183</v>
          </cell>
          <cell r="AY284">
            <v>3798.5123814673825</v>
          </cell>
          <cell r="AZ284">
            <v>3834.840084846905</v>
          </cell>
          <cell r="BA284">
            <v>3871.7539482626194</v>
          </cell>
          <cell r="BB284">
            <v>3909.0627876525186</v>
          </cell>
          <cell r="BC284">
            <v>3946.7550663222569</v>
          </cell>
          <cell r="BD284">
            <v>3985.6411935122496</v>
          </cell>
          <cell r="BE284">
            <v>4026.0319175074801</v>
          </cell>
          <cell r="BF284">
            <v>4067.983929435743</v>
          </cell>
          <cell r="BG284">
            <v>4109.1100290794839</v>
          </cell>
        </row>
        <row r="285">
          <cell r="I285">
            <v>2198.8824000000004</v>
          </cell>
          <cell r="J285">
            <v>2132.3955000000001</v>
          </cell>
          <cell r="K285">
            <v>2189.1044000000002</v>
          </cell>
          <cell r="L285">
            <v>2422.3180000000002</v>
          </cell>
          <cell r="M285">
            <v>2425.3687000000004</v>
          </cell>
          <cell r="N285">
            <v>2502.9018000000001</v>
          </cell>
          <cell r="O285">
            <v>2484.4590000000003</v>
          </cell>
          <cell r="P285">
            <v>2618.0226000000002</v>
          </cell>
          <cell r="Q285">
            <v>2626.6768000000002</v>
          </cell>
          <cell r="R285">
            <v>2728.5680000000002</v>
          </cell>
          <cell r="S285">
            <v>2744.5550000000003</v>
          </cell>
          <cell r="T285">
            <v>2656.2753000000002</v>
          </cell>
          <cell r="U285">
            <v>2580.5874000000003</v>
          </cell>
          <cell r="V285">
            <v>2472.0045</v>
          </cell>
          <cell r="W285">
            <v>2817.9374999999995</v>
          </cell>
          <cell r="X285">
            <v>2865.0771999999997</v>
          </cell>
          <cell r="Y285">
            <v>3032.9779999999996</v>
          </cell>
          <cell r="Z285">
            <v>3067.2356</v>
          </cell>
          <cell r="AA285">
            <v>3077.9027999999998</v>
          </cell>
          <cell r="AB285">
            <v>3439.2959999999998</v>
          </cell>
          <cell r="AC285">
            <v>3416.2817999999997</v>
          </cell>
          <cell r="AD285">
            <v>3296.1327999999999</v>
          </cell>
          <cell r="AE285">
            <v>3347.634</v>
          </cell>
          <cell r="AF285">
            <v>3021.7261999999996</v>
          </cell>
          <cell r="AG285">
            <v>3028.6877521096153</v>
          </cell>
          <cell r="AI285">
            <v>3350.9451826761574</v>
          </cell>
          <cell r="AJ285">
            <v>3345.1236486467474</v>
          </cell>
          <cell r="AK285">
            <v>3377.6247328344739</v>
          </cell>
          <cell r="AL285">
            <v>3457.7108022972193</v>
          </cell>
          <cell r="AM285">
            <v>3511.4801529780229</v>
          </cell>
          <cell r="AN285">
            <v>3562.6515017056586</v>
          </cell>
          <cell r="AO285">
            <v>3573.7004266878125</v>
          </cell>
          <cell r="AP285">
            <v>3605.0301762480776</v>
          </cell>
          <cell r="AQ285">
            <v>3644.6728412259672</v>
          </cell>
          <cell r="AR285">
            <v>3678.001356903575</v>
          </cell>
          <cell r="AS285">
            <v>3712.5414240972009</v>
          </cell>
          <cell r="AT285">
            <v>3760.7927374594797</v>
          </cell>
          <cell r="AU285">
            <v>3820.3503106147541</v>
          </cell>
          <cell r="AV285">
            <v>3863.9551142783193</v>
          </cell>
          <cell r="AW285">
            <v>3900.9763394312768</v>
          </cell>
          <cell r="AX285">
            <v>3946.0054042809543</v>
          </cell>
          <cell r="AY285">
            <v>3983.6276522388307</v>
          </cell>
          <cell r="AZ285">
            <v>4021.9403683204432</v>
          </cell>
          <cell r="BA285">
            <v>4060.7784532030296</v>
          </cell>
          <cell r="BB285">
            <v>4099.7849443572886</v>
          </cell>
          <cell r="BC285">
            <v>4139.2531235927354</v>
          </cell>
          <cell r="BD285">
            <v>4180.0678499120831</v>
          </cell>
          <cell r="BE285">
            <v>4222.4665764715592</v>
          </cell>
          <cell r="BF285">
            <v>4266.4666924294061</v>
          </cell>
          <cell r="BG285">
            <v>4309.5754661313968</v>
          </cell>
        </row>
        <row r="286">
          <cell r="I286">
            <v>2076.9110000000001</v>
          </cell>
          <cell r="J286">
            <v>2249.5551</v>
          </cell>
          <cell r="K286">
            <v>2235.6291999999999</v>
          </cell>
          <cell r="L286">
            <v>2319.0576000000005</v>
          </cell>
          <cell r="M286">
            <v>2288.5950000000003</v>
          </cell>
          <cell r="N286">
            <v>2164.9296000000004</v>
          </cell>
          <cell r="O286">
            <v>2286.0630000000001</v>
          </cell>
          <cell r="P286">
            <v>2688.924</v>
          </cell>
          <cell r="Q286">
            <v>2566.7824000000005</v>
          </cell>
          <cell r="R286">
            <v>2472.3426000000004</v>
          </cell>
          <cell r="S286">
            <v>2390.1776</v>
          </cell>
          <cell r="T286">
            <v>2453.9338000000002</v>
          </cell>
          <cell r="U286">
            <v>2592.2491</v>
          </cell>
          <cell r="V286">
            <v>2542.2746999999999</v>
          </cell>
          <cell r="W286">
            <v>2748.2111999999997</v>
          </cell>
          <cell r="X286">
            <v>2669.7089999999998</v>
          </cell>
          <cell r="Y286">
            <v>2662.6124999999997</v>
          </cell>
          <cell r="Z286">
            <v>2867.8474999999999</v>
          </cell>
          <cell r="AA286">
            <v>3037.2062000000001</v>
          </cell>
          <cell r="AB286">
            <v>2720.0679999999998</v>
          </cell>
          <cell r="AC286">
            <v>3138.2930000000001</v>
          </cell>
          <cell r="AD286">
            <v>2953.4985999999999</v>
          </cell>
          <cell r="AE286">
            <v>2843.2154999999998</v>
          </cell>
          <cell r="AF286">
            <v>3117.268</v>
          </cell>
          <cell r="AG286">
            <v>3149.7679082011109</v>
          </cell>
          <cell r="AI286">
            <v>3179.8175658371842</v>
          </cell>
          <cell r="AJ286">
            <v>3210.5009581032268</v>
          </cell>
          <cell r="AK286">
            <v>3319.2470503232103</v>
          </cell>
          <cell r="AL286">
            <v>3366.9020137311172</v>
          </cell>
          <cell r="AM286">
            <v>3377.5396394192194</v>
          </cell>
          <cell r="AN286">
            <v>3439.5523534166173</v>
          </cell>
          <cell r="AO286">
            <v>3461.6820259445544</v>
          </cell>
          <cell r="AP286">
            <v>3498.1681233563072</v>
          </cell>
          <cell r="AQ286">
            <v>3528.0452517099698</v>
          </cell>
          <cell r="AR286">
            <v>3556.2308867813208</v>
          </cell>
          <cell r="AS286">
            <v>3593.2616746291783</v>
          </cell>
          <cell r="AT286">
            <v>3641.7457116016672</v>
          </cell>
          <cell r="AU286">
            <v>3699.1883259834553</v>
          </cell>
          <cell r="AV286">
            <v>3739.8595338670602</v>
          </cell>
          <cell r="AW286">
            <v>3775.6036590012945</v>
          </cell>
          <cell r="AX286">
            <v>3819.92344196059</v>
          </cell>
          <cell r="AY286">
            <v>3856.4793342639887</v>
          </cell>
          <cell r="AZ286">
            <v>3893.3653857585473</v>
          </cell>
          <cell r="BA286">
            <v>3930.7624113689299</v>
          </cell>
          <cell r="BB286">
            <v>3968.5985209575861</v>
          </cell>
          <cell r="BC286">
            <v>4006.9165265171755</v>
          </cell>
          <cell r="BD286">
            <v>4046.4106555104804</v>
          </cell>
          <cell r="BE286">
            <v>4087.4067866801861</v>
          </cell>
          <cell r="BF286">
            <v>4129.9849290092761</v>
          </cell>
          <cell r="BG286">
            <v>4171.7382017337768</v>
          </cell>
        </row>
        <row r="287">
          <cell r="I287">
            <v>2101.0704000000001</v>
          </cell>
          <cell r="J287">
            <v>2222.2677000000003</v>
          </cell>
          <cell r="K287">
            <v>2086.8186000000001</v>
          </cell>
          <cell r="L287">
            <v>2015.9076000000002</v>
          </cell>
          <cell r="M287">
            <v>2168.5590000000002</v>
          </cell>
          <cell r="N287">
            <v>2304.855</v>
          </cell>
          <cell r="O287">
            <v>2356.8434999999999</v>
          </cell>
          <cell r="P287">
            <v>2428.6428000000001</v>
          </cell>
          <cell r="Q287">
            <v>2290.8442999999997</v>
          </cell>
          <cell r="R287">
            <v>2168.2752</v>
          </cell>
          <cell r="S287">
            <v>2349.2150000000001</v>
          </cell>
          <cell r="T287">
            <v>2571.9450000000002</v>
          </cell>
          <cell r="U287">
            <v>2542.0704000000001</v>
          </cell>
          <cell r="V287">
            <v>2473.4807999999998</v>
          </cell>
          <cell r="W287">
            <v>2483.7219999999998</v>
          </cell>
          <cell r="X287">
            <v>2598.0531999999998</v>
          </cell>
          <cell r="Y287">
            <v>2806.1819999999998</v>
          </cell>
          <cell r="Z287">
            <v>2912.0445</v>
          </cell>
          <cell r="AA287">
            <v>2971.9997999999996</v>
          </cell>
          <cell r="AB287">
            <v>2524.8131999999996</v>
          </cell>
          <cell r="AC287">
            <v>2778.8831999999998</v>
          </cell>
          <cell r="AD287">
            <v>2920.5632999999998</v>
          </cell>
          <cell r="AE287">
            <v>3058.7181999999993</v>
          </cell>
          <cell r="AF287">
            <v>3069.0119999999997</v>
          </cell>
          <cell r="AG287">
            <v>2942.8732630480522</v>
          </cell>
          <cell r="AI287">
            <v>3145.8805362494736</v>
          </cell>
          <cell r="AJ287">
            <v>3176.5301143455999</v>
          </cell>
          <cell r="AK287">
            <v>3232.6073019710757</v>
          </cell>
          <cell r="AL287">
            <v>3272.061425228248</v>
          </cell>
          <cell r="AM287">
            <v>3306.9731315309741</v>
          </cell>
          <cell r="AN287">
            <v>3372.6688892016014</v>
          </cell>
          <cell r="AO287">
            <v>3388.5905796247634</v>
          </cell>
          <cell r="AP287">
            <v>3417.3332146874063</v>
          </cell>
          <cell r="AQ287">
            <v>3448.5653671049749</v>
          </cell>
          <cell r="AR287">
            <v>3480.0187356496567</v>
          </cell>
          <cell r="AS287">
            <v>3515.8826679826411</v>
          </cell>
          <cell r="AT287">
            <v>3561.8389751119516</v>
          </cell>
          <cell r="AU287">
            <v>3617.4265047560098</v>
          </cell>
          <cell r="AV287">
            <v>3657.9285760665311</v>
          </cell>
          <cell r="AW287">
            <v>3693.3430434252264</v>
          </cell>
          <cell r="AX287">
            <v>3736.4344927667503</v>
          </cell>
          <cell r="AY287">
            <v>3771.9527138274034</v>
          </cell>
          <cell r="AZ287">
            <v>3808.0481551289758</v>
          </cell>
          <cell r="BA287">
            <v>3844.7697878996883</v>
          </cell>
          <cell r="BB287">
            <v>3881.8017746869969</v>
          </cell>
          <cell r="BC287">
            <v>3919.216868406289</v>
          </cell>
          <cell r="BD287">
            <v>3957.822299637422</v>
          </cell>
          <cell r="BE287">
            <v>3997.9407628787731</v>
          </cell>
          <cell r="BF287">
            <v>4039.6072300642522</v>
          </cell>
          <cell r="BG287">
            <v>4080.4415618843427</v>
          </cell>
        </row>
        <row r="288">
          <cell r="I288">
            <v>1968.3446000000001</v>
          </cell>
          <cell r="J288">
            <v>1995.768</v>
          </cell>
          <cell r="K288">
            <v>2065.2772</v>
          </cell>
          <cell r="L288">
            <v>2245.4256</v>
          </cell>
          <cell r="M288">
            <v>2292.4184</v>
          </cell>
          <cell r="N288">
            <v>2227.6077</v>
          </cell>
          <cell r="O288">
            <v>2215.3524000000002</v>
          </cell>
          <cell r="P288">
            <v>2362.9046000000003</v>
          </cell>
          <cell r="Q288">
            <v>2470.0387000000001</v>
          </cell>
          <cell r="R288">
            <v>2451.5473000000002</v>
          </cell>
          <cell r="S288">
            <v>2440.3470000000002</v>
          </cell>
          <cell r="T288">
            <v>2342.3438000000006</v>
          </cell>
          <cell r="U288">
            <v>2245.7588000000005</v>
          </cell>
          <cell r="V288">
            <v>2307.9869999999996</v>
          </cell>
          <cell r="W288">
            <v>2658.5267999999996</v>
          </cell>
          <cell r="X288">
            <v>2679.0960000000005</v>
          </cell>
          <cell r="Y288">
            <v>2753.6184000000003</v>
          </cell>
          <cell r="Z288">
            <v>2689.6800000000003</v>
          </cell>
          <cell r="AA288">
            <v>2846.7795000000001</v>
          </cell>
          <cell r="AB288">
            <v>3218.9183999999996</v>
          </cell>
          <cell r="AC288">
            <v>3023.89</v>
          </cell>
          <cell r="AD288">
            <v>3024.4031999999997</v>
          </cell>
          <cell r="AE288">
            <v>2960.8987999999999</v>
          </cell>
          <cell r="AF288">
            <v>2845.6336999999999</v>
          </cell>
          <cell r="AG288">
            <v>2963.5723486252691</v>
          </cell>
          <cell r="AI288">
            <v>3106.9208308822881</v>
          </cell>
          <cell r="AJ288">
            <v>3108.1074522660306</v>
          </cell>
          <cell r="AK288">
            <v>3169.675799042283</v>
          </cell>
          <cell r="AL288">
            <v>3242.7417480592685</v>
          </cell>
          <cell r="AM288">
            <v>3267.5525417461722</v>
          </cell>
          <cell r="AN288">
            <v>3322.6969152453025</v>
          </cell>
          <cell r="AO288">
            <v>3336.7978463227969</v>
          </cell>
          <cell r="AP288">
            <v>3369.1985995656364</v>
          </cell>
          <cell r="AQ288">
            <v>3403.5713530453581</v>
          </cell>
          <cell r="AR288">
            <v>3431.866465863046</v>
          </cell>
          <cell r="AS288">
            <v>3465.9317120103997</v>
          </cell>
          <cell r="AT288">
            <v>3511.6595634025484</v>
          </cell>
          <cell r="AU288">
            <v>3567.3056593629735</v>
          </cell>
          <cell r="AV288">
            <v>3607.4097275803101</v>
          </cell>
          <cell r="AW288">
            <v>3641.7897074987745</v>
          </cell>
          <cell r="AX288">
            <v>3684.192006009906</v>
          </cell>
          <cell r="AY288">
            <v>3719.3771971451342</v>
          </cell>
          <cell r="AZ288">
            <v>3755.0792818748118</v>
          </cell>
          <cell r="BA288">
            <v>3791.2496491779098</v>
          </cell>
          <cell r="BB288">
            <v>3827.6837036579309</v>
          </cell>
          <cell r="BC288">
            <v>3864.5900712715343</v>
          </cell>
          <cell r="BD288">
            <v>3902.6910388991441</v>
          </cell>
          <cell r="BE288">
            <v>3942.2575353947609</v>
          </cell>
          <cell r="BF288">
            <v>3983.3293429191745</v>
          </cell>
          <cell r="BG288">
            <v>4023.5858516597359</v>
          </cell>
        </row>
        <row r="289">
          <cell r="I289">
            <v>1936.3760000000002</v>
          </cell>
          <cell r="J289">
            <v>2097.7580000000003</v>
          </cell>
          <cell r="K289">
            <v>2126.4182000000001</v>
          </cell>
          <cell r="L289">
            <v>2121.0996</v>
          </cell>
          <cell r="M289">
            <v>2022.8208</v>
          </cell>
          <cell r="N289">
            <v>2072.9659999999999</v>
          </cell>
          <cell r="O289">
            <v>2217.3360000000002</v>
          </cell>
          <cell r="P289">
            <v>2479.2536</v>
          </cell>
          <cell r="Q289">
            <v>2442.5960999999998</v>
          </cell>
          <cell r="R289">
            <v>2278.1610000000001</v>
          </cell>
          <cell r="S289">
            <v>2186.2904000000003</v>
          </cell>
          <cell r="T289">
            <v>2304.3346999999999</v>
          </cell>
          <cell r="U289">
            <v>2459.9754000000003</v>
          </cell>
          <cell r="V289">
            <v>2394.1516999999999</v>
          </cell>
          <cell r="W289">
            <v>2632.5600000000004</v>
          </cell>
          <cell r="X289">
            <v>2435.6970000000001</v>
          </cell>
          <cell r="Y289">
            <v>2497.9029000000005</v>
          </cell>
          <cell r="Z289">
            <v>2658.0089000000003</v>
          </cell>
          <cell r="AA289">
            <v>2961.9800000000005</v>
          </cell>
          <cell r="AB289">
            <v>3176.7881999999995</v>
          </cell>
          <cell r="AC289">
            <v>2751.1867000000007</v>
          </cell>
          <cell r="AD289">
            <v>2646.3971999999994</v>
          </cell>
          <cell r="AE289">
            <v>2702.0679</v>
          </cell>
          <cell r="AF289">
            <v>3022.6097999999997</v>
          </cell>
          <cell r="AG289">
            <v>3061.6695019711465</v>
          </cell>
          <cell r="AI289">
            <v>3003.8007979445551</v>
          </cell>
          <cell r="AJ289">
            <v>3062.6175813303439</v>
          </cell>
          <cell r="AK289">
            <v>3168.4905614168852</v>
          </cell>
          <cell r="AL289">
            <v>3204.1219666606585</v>
          </cell>
          <cell r="AM289">
            <v>3200.8981618798639</v>
          </cell>
          <cell r="AN289">
            <v>3269.3771246022297</v>
          </cell>
          <cell r="AO289">
            <v>3294.2833563617282</v>
          </cell>
          <cell r="AP289">
            <v>3327.4856311243007</v>
          </cell>
          <cell r="AQ289">
            <v>3353.6009429161986</v>
          </cell>
          <cell r="AR289">
            <v>3379.6332896565718</v>
          </cell>
          <cell r="AS289">
            <v>3416.6579003650195</v>
          </cell>
          <cell r="AT289">
            <v>3462.9915207328013</v>
          </cell>
          <cell r="AU289">
            <v>3517.0919800374622</v>
          </cell>
          <cell r="AV289">
            <v>3555.445945662967</v>
          </cell>
          <cell r="AW289">
            <v>3589.5259643890895</v>
          </cell>
          <cell r="AX289">
            <v>3631.9371666593129</v>
          </cell>
          <cell r="AY289">
            <v>3666.6469865707991</v>
          </cell>
          <cell r="AZ289">
            <v>3701.6126419094535</v>
          </cell>
          <cell r="BA289">
            <v>3737.1486762817958</v>
          </cell>
          <cell r="BB289">
            <v>3773.1629172753283</v>
          </cell>
          <cell r="BC289">
            <v>3809.6240267152839</v>
          </cell>
          <cell r="BD289">
            <v>3847.1531515060465</v>
          </cell>
          <cell r="BE289">
            <v>3886.1156054886142</v>
          </cell>
          <cell r="BF289">
            <v>3926.6005134229704</v>
          </cell>
          <cell r="BG289">
            <v>3966.3058971745331</v>
          </cell>
        </row>
        <row r="290">
          <cell r="I290">
            <v>2160.6726000000003</v>
          </cell>
          <cell r="J290">
            <v>2213.3622</v>
          </cell>
          <cell r="K290">
            <v>2095.0540000000001</v>
          </cell>
          <cell r="L290">
            <v>2285.1378</v>
          </cell>
          <cell r="M290">
            <v>2356.4804000000004</v>
          </cell>
          <cell r="N290">
            <v>2383.0734000000002</v>
          </cell>
          <cell r="O290">
            <v>2470.7535000000003</v>
          </cell>
          <cell r="P290">
            <v>2417.8257000000003</v>
          </cell>
          <cell r="Q290">
            <v>2503.1200000000003</v>
          </cell>
          <cell r="R290">
            <v>2433.6783</v>
          </cell>
          <cell r="S290">
            <v>2534.98</v>
          </cell>
          <cell r="T290">
            <v>2674.7746000000002</v>
          </cell>
          <cell r="U290">
            <v>2589.4863</v>
          </cell>
          <cell r="V290">
            <v>2331.8861999999999</v>
          </cell>
          <cell r="W290">
            <v>2598.4938000000002</v>
          </cell>
          <cell r="X290">
            <v>2867.8884000000003</v>
          </cell>
          <cell r="Y290">
            <v>2964.0916000000007</v>
          </cell>
          <cell r="Z290">
            <v>3101.2846000000004</v>
          </cell>
          <cell r="AA290">
            <v>3031.9209000000005</v>
          </cell>
          <cell r="AB290">
            <v>3136.6859999999997</v>
          </cell>
          <cell r="AC290">
            <v>2971.0239999999999</v>
          </cell>
          <cell r="AD290">
            <v>3098.3903999999998</v>
          </cell>
          <cell r="AE290">
            <v>3092.1106000000004</v>
          </cell>
          <cell r="AF290">
            <v>3075.0407999999998</v>
          </cell>
          <cell r="AG290">
            <v>2985.6781784541377</v>
          </cell>
          <cell r="AI290">
            <v>3219.8390130999755</v>
          </cell>
          <cell r="AJ290">
            <v>3228.532719029788</v>
          </cell>
          <cell r="AK290">
            <v>3289.0273178805805</v>
          </cell>
          <cell r="AL290">
            <v>3339.1576093229992</v>
          </cell>
          <cell r="AM290">
            <v>3378.4328885285208</v>
          </cell>
          <cell r="AN290">
            <v>3439.7576980820049</v>
          </cell>
          <cell r="AO290">
            <v>3453.6389314929488</v>
          </cell>
          <cell r="AP290">
            <v>3484.7839585345109</v>
          </cell>
          <cell r="AQ290">
            <v>3518.1522566221752</v>
          </cell>
          <cell r="AR290">
            <v>3550.0202377712121</v>
          </cell>
          <cell r="AS290">
            <v>3585.5904915598462</v>
          </cell>
          <cell r="AT290">
            <v>3632.4124415731703</v>
          </cell>
          <cell r="AU290">
            <v>3689.5357877697566</v>
          </cell>
          <cell r="AV290">
            <v>3730.9842656792134</v>
          </cell>
          <cell r="AW290">
            <v>3766.9584475681258</v>
          </cell>
          <cell r="AX290">
            <v>3810.7766844140178</v>
          </cell>
          <cell r="AY290">
            <v>3847.0524225474269</v>
          </cell>
          <cell r="AZ290">
            <v>3883.9371894663846</v>
          </cell>
          <cell r="BA290">
            <v>3921.3867050979684</v>
          </cell>
          <cell r="BB290">
            <v>3959.1232834762468</v>
          </cell>
          <cell r="BC290">
            <v>3997.2738098338064</v>
          </cell>
          <cell r="BD290">
            <v>4036.6634348015709</v>
          </cell>
          <cell r="BE290">
            <v>4077.5890710004101</v>
          </cell>
          <cell r="BF290">
            <v>4120.0807203927952</v>
          </cell>
          <cell r="BG290">
            <v>4161.7234046175772</v>
          </cell>
        </row>
        <row r="291">
          <cell r="I291">
            <v>2046.8488</v>
          </cell>
          <cell r="J291">
            <v>2211.4300000000003</v>
          </cell>
          <cell r="K291">
            <v>2254.7779</v>
          </cell>
          <cell r="L291">
            <v>2384.7880000000005</v>
          </cell>
          <cell r="M291">
            <v>2350.8415</v>
          </cell>
          <cell r="N291">
            <v>2349.4982000000005</v>
          </cell>
          <cell r="O291">
            <v>2333.5648000000001</v>
          </cell>
          <cell r="P291">
            <v>2651.8870000000002</v>
          </cell>
          <cell r="Q291">
            <v>2683.7460000000001</v>
          </cell>
          <cell r="R291">
            <v>2523.5820000000003</v>
          </cell>
          <cell r="S291">
            <v>2616.5970000000002</v>
          </cell>
          <cell r="T291">
            <v>2562.3050000000003</v>
          </cell>
          <cell r="U291">
            <v>2463.5246999999999</v>
          </cell>
          <cell r="V291">
            <v>2498.6635999999999</v>
          </cell>
          <cell r="W291">
            <v>2723.8680000000004</v>
          </cell>
          <cell r="X291">
            <v>2847.7400000000002</v>
          </cell>
          <cell r="Y291">
            <v>2900.0879999999997</v>
          </cell>
          <cell r="Z291">
            <v>2702.0839999999998</v>
          </cell>
          <cell r="AA291">
            <v>3001.8335999999995</v>
          </cell>
          <cell r="AB291">
            <v>3142.6379999999995</v>
          </cell>
          <cell r="AC291">
            <v>3045.2781</v>
          </cell>
          <cell r="AD291">
            <v>3037.8149999999996</v>
          </cell>
          <cell r="AE291">
            <v>2946.7065000000002</v>
          </cell>
          <cell r="AF291">
            <v>2998.5419999999999</v>
          </cell>
          <cell r="AG291">
            <v>3189.7472472894178</v>
          </cell>
          <cell r="AI291">
            <v>3203.2867483058308</v>
          </cell>
          <cell r="AJ291">
            <v>3221.2101483725241</v>
          </cell>
          <cell r="AK291">
            <v>3310.598603719875</v>
          </cell>
          <cell r="AL291">
            <v>3381.367872877323</v>
          </cell>
          <cell r="AM291">
            <v>3386.5516323230768</v>
          </cell>
          <cell r="AN291">
            <v>3449.7969592722629</v>
          </cell>
          <cell r="AO291">
            <v>3469.0932965983834</v>
          </cell>
          <cell r="AP291">
            <v>3504.8665903792685</v>
          </cell>
          <cell r="AQ291">
            <v>3537.8886770799986</v>
          </cell>
          <cell r="AR291">
            <v>3565.1106326053923</v>
          </cell>
          <cell r="AS291">
            <v>3602.1150049769635</v>
          </cell>
          <cell r="AT291">
            <v>3650.3530339121398</v>
          </cell>
          <cell r="AU291">
            <v>3708.0913763708268</v>
          </cell>
          <cell r="AV291">
            <v>3749.2176291525439</v>
          </cell>
          <cell r="AW291">
            <v>3784.8409113451216</v>
          </cell>
          <cell r="AX291">
            <v>3829.232022270126</v>
          </cell>
          <cell r="AY291">
            <v>3865.8569474972069</v>
          </cell>
          <cell r="AZ291">
            <v>3902.8838322848374</v>
          </cell>
          <cell r="BA291">
            <v>3940.4012587623329</v>
          </cell>
          <cell r="BB291">
            <v>3978.2915720698343</v>
          </cell>
          <cell r="BC291">
            <v>4016.6999606454151</v>
          </cell>
          <cell r="BD291">
            <v>4056.2942840308319</v>
          </cell>
          <cell r="BE291">
            <v>4097.3992207640913</v>
          </cell>
          <cell r="BF291">
            <v>4140.0813744095549</v>
          </cell>
          <cell r="BG291">
            <v>4181.9306528866609</v>
          </cell>
        </row>
        <row r="292">
          <cell r="I292">
            <v>25575.209300000002</v>
          </cell>
          <cell r="J292">
            <v>26539.632500000003</v>
          </cell>
          <cell r="K292">
            <v>26585.566600000002</v>
          </cell>
          <cell r="L292">
            <v>27679.482400000001</v>
          </cell>
          <cell r="M292">
            <v>27698.9097</v>
          </cell>
          <cell r="N292">
            <v>28071.805200000006</v>
          </cell>
          <cell r="O292">
            <v>28631.340499999998</v>
          </cell>
          <cell r="P292">
            <v>31318.670000000006</v>
          </cell>
          <cell r="Q292">
            <v>30866.3547</v>
          </cell>
          <cell r="R292">
            <v>29861.040400000005</v>
          </cell>
          <cell r="S292">
            <v>30355.850000000006</v>
          </cell>
          <cell r="T292">
            <v>31011.388999999999</v>
          </cell>
          <cell r="U292">
            <v>30989.187900000004</v>
          </cell>
          <cell r="V292">
            <v>30632.662100000001</v>
          </cell>
          <cell r="W292">
            <v>32233.986100000002</v>
          </cell>
          <cell r="X292">
            <v>33045.341899999999</v>
          </cell>
          <cell r="Y292">
            <v>34069.436799999996</v>
          </cell>
          <cell r="Z292">
            <v>34928.381300000001</v>
          </cell>
          <cell r="AA292">
            <v>36442.83909999999</v>
          </cell>
          <cell r="AB292">
            <v>37924.336699999993</v>
          </cell>
          <cell r="AC292">
            <v>37587.730300000003</v>
          </cell>
          <cell r="AD292">
            <v>36612.458799999993</v>
          </cell>
          <cell r="AE292">
            <v>36432.2353</v>
          </cell>
          <cell r="AF292">
            <v>37282.314999999995</v>
          </cell>
          <cell r="AG292">
            <v>37320.309899698746</v>
          </cell>
          <cell r="AH292">
            <v>38414.728914412124</v>
          </cell>
          <cell r="AI292">
            <v>38849.194821644822</v>
          </cell>
          <cell r="AJ292">
            <v>39114.326008413154</v>
          </cell>
          <cell r="AK292">
            <v>40063.154388128882</v>
          </cell>
          <cell r="AL292">
            <v>40710.405709870698</v>
          </cell>
          <cell r="AM292">
            <v>40998.039300661061</v>
          </cell>
          <cell r="AN292">
            <v>41752.710652638649</v>
          </cell>
          <cell r="AO292">
            <v>41969.687193960432</v>
          </cell>
          <cell r="AP292">
            <v>42372.874147114693</v>
          </cell>
          <cell r="AQ292">
            <v>42764.091320415959</v>
          </cell>
          <cell r="AR292">
            <v>43126.375074031734</v>
          </cell>
          <cell r="AS292">
            <v>43567.503438480322</v>
          </cell>
          <cell r="AT292">
            <v>44145.265115220282</v>
          </cell>
          <cell r="AU292">
            <v>44840.099315924832</v>
          </cell>
          <cell r="AV292">
            <v>45339.437940471726</v>
          </cell>
          <cell r="AW292">
            <v>45774.319403001013</v>
          </cell>
          <cell r="AX292">
            <v>46309.223884911691</v>
          </cell>
          <cell r="AY292">
            <v>46751.130560236474</v>
          </cell>
          <cell r="AZ292">
            <v>47198.84811265552</v>
          </cell>
          <cell r="BA292">
            <v>47653.188838914415</v>
          </cell>
          <cell r="BB292">
            <v>48111.759529596544</v>
          </cell>
          <cell r="BC292">
            <v>48575.828246998892</v>
          </cell>
          <cell r="BD292">
            <v>49054.551174154658</v>
          </cell>
          <cell r="BE292">
            <v>49551.729134121488</v>
          </cell>
          <cell r="BF292">
            <v>50068.010585648815</v>
          </cell>
          <cell r="BG292">
            <v>50574.112818376052</v>
          </cell>
        </row>
        <row r="387">
          <cell r="I387">
            <v>3.5250301259505505E-2</v>
          </cell>
          <cell r="J387">
            <v>3.9050696930974842E-2</v>
          </cell>
          <cell r="K387">
            <v>4.46432852588464E-2</v>
          </cell>
          <cell r="L387">
            <v>4.2579154986702651E-2</v>
          </cell>
          <cell r="M387">
            <v>4.3175737159477368E-2</v>
          </cell>
          <cell r="N387">
            <v>4.3404600860801786E-2</v>
          </cell>
          <cell r="O387">
            <v>4.4222695464846667E-2</v>
          </cell>
          <cell r="P387">
            <v>3.6350381075322992E-2</v>
          </cell>
          <cell r="Q387">
            <v>3.8715618103218281E-2</v>
          </cell>
          <cell r="R387">
            <v>4.30575701650939E-2</v>
          </cell>
          <cell r="S387">
            <v>4.4843845847944298E-2</v>
          </cell>
          <cell r="T387">
            <v>4.1133868773809645E-2</v>
          </cell>
          <cell r="U387">
            <v>4.1750712450129734E-2</v>
          </cell>
          <cell r="V387">
            <v>4.0321568725166228E-2</v>
          </cell>
          <cell r="W387">
            <v>4.082524710860292E-2</v>
          </cell>
          <cell r="X387">
            <v>4.0919713289708975E-2</v>
          </cell>
          <cell r="Y387">
            <v>3.9386061306205929E-2</v>
          </cell>
          <cell r="Z387">
            <v>3.6809799215412074E-2</v>
          </cell>
          <cell r="AA387">
            <v>3.6799573888138176E-2</v>
          </cell>
          <cell r="AB387">
            <v>3.5454723084435182E-2</v>
          </cell>
          <cell r="AC387">
            <v>3.2336259359564475E-2</v>
          </cell>
          <cell r="AD387">
            <v>3.7781787610529423E-2</v>
          </cell>
          <cell r="AE387">
            <v>3.6679561372299156E-2</v>
          </cell>
          <cell r="AF387">
            <v>3.3702586117525857E-2</v>
          </cell>
          <cell r="AG387">
            <v>3.5121640746476758E-2</v>
          </cell>
          <cell r="AH387">
            <v>3.5908867749047169E-2</v>
          </cell>
          <cell r="AI387">
            <v>3.6302772220262298E-2</v>
          </cell>
          <cell r="AJ387">
            <v>3.6433439073865509E-2</v>
          </cell>
          <cell r="AK387">
            <v>3.6081379927511453E-2</v>
          </cell>
          <cell r="AL387">
            <v>3.6064706048194763E-2</v>
          </cell>
          <cell r="AM387">
            <v>3.6343691604889185E-2</v>
          </cell>
          <cell r="AN387">
            <v>3.6152205594563579E-2</v>
          </cell>
          <cell r="AO387">
            <v>3.6219639278443919E-2</v>
          </cell>
          <cell r="AP387">
            <v>3.6184259911274191E-2</v>
          </cell>
          <cell r="AQ387">
            <v>3.616865315869134E-2</v>
          </cell>
          <cell r="AR387">
            <v>3.6213238303604116E-2</v>
          </cell>
          <cell r="AS387">
            <v>3.6207897772919592E-2</v>
          </cell>
          <cell r="AT387">
            <v>3.618975763298702E-2</v>
          </cell>
          <cell r="AU387">
            <v>3.6193043552774196E-2</v>
          </cell>
          <cell r="AV387">
            <v>3.6194010425057023E-2</v>
          </cell>
          <cell r="AW387">
            <v>3.6197376598366547E-2</v>
          </cell>
          <cell r="AX387">
            <v>3.6198013189183781E-2</v>
          </cell>
          <cell r="AY387">
            <v>3.619621762574584E-2</v>
          </cell>
          <cell r="AZ387">
            <v>3.6194415385158184E-2</v>
          </cell>
          <cell r="BA387">
            <v>3.6195924126074704E-2</v>
          </cell>
          <cell r="BB387">
            <v>3.6196274500100323E-2</v>
          </cell>
          <cell r="BC387">
            <v>3.6196130707039344E-2</v>
          </cell>
          <cell r="BD387">
            <v>3.6196087315687256E-2</v>
          </cell>
          <cell r="BE387">
            <v>3.6195846352711523E-2</v>
          </cell>
          <cell r="BF387">
            <v>3.6195860427615148E-2</v>
          </cell>
          <cell r="BG387">
            <v>3.6196031238681058E-2</v>
          </cell>
        </row>
      </sheetData>
      <sheetData sheetId="48"/>
      <sheetData sheetId="49">
        <row r="129">
          <cell r="D129">
            <v>3052.0030000000002</v>
          </cell>
          <cell r="E129">
            <v>3302.8679999999999</v>
          </cell>
          <cell r="F129">
            <v>3400.4989999999998</v>
          </cell>
          <cell r="G129">
            <v>3386.585</v>
          </cell>
          <cell r="H129">
            <v>3364.4079999999999</v>
          </cell>
          <cell r="I129">
            <v>3555.8609999999999</v>
          </cell>
          <cell r="J129">
            <v>3912.1129999999998</v>
          </cell>
          <cell r="K129">
            <v>3999.93</v>
          </cell>
          <cell r="L129">
            <v>4122.7690000000002</v>
          </cell>
          <cell r="M129">
            <v>3934.7849999999999</v>
          </cell>
          <cell r="N129">
            <v>4103.76</v>
          </cell>
          <cell r="O129">
            <v>4323.92</v>
          </cell>
          <cell r="P129">
            <v>4580.08</v>
          </cell>
          <cell r="Q129">
            <v>4398.7920000000004</v>
          </cell>
          <cell r="R129">
            <v>4109.723</v>
          </cell>
          <cell r="S129">
            <v>4249.0159999999996</v>
          </cell>
          <cell r="T129">
            <v>4124.7460000000001</v>
          </cell>
          <cell r="U129">
            <v>4435.7449999999999</v>
          </cell>
          <cell r="V129">
            <v>4615.2290000000003</v>
          </cell>
          <cell r="W129">
            <v>4680.13</v>
          </cell>
          <cell r="X129">
            <v>4602.6409999999996</v>
          </cell>
          <cell r="Y129">
            <v>4535.9610000000002</v>
          </cell>
          <cell r="Z129">
            <v>4921.75</v>
          </cell>
          <cell r="AA129">
            <v>5184.4030000000002</v>
          </cell>
          <cell r="AB129">
            <v>5439.2820000000002</v>
          </cell>
          <cell r="AC129">
            <v>5102.66</v>
          </cell>
          <cell r="AD129">
            <v>5061.2510000000002</v>
          </cell>
          <cell r="AE129">
            <v>5379.0290000000005</v>
          </cell>
          <cell r="AF129">
            <v>5526.1540000000005</v>
          </cell>
          <cell r="AG129">
            <v>5524.7344586311283</v>
          </cell>
          <cell r="AH129">
            <v>5624.9465190006204</v>
          </cell>
          <cell r="AI129">
            <v>5725.1585793701124</v>
          </cell>
          <cell r="AJ129">
            <v>5838.4417780486692</v>
          </cell>
          <cell r="AK129">
            <v>5929.9397462121178</v>
          </cell>
          <cell r="AL129">
            <v>6021.4377143755673</v>
          </cell>
          <cell r="AM129">
            <v>6104.2215903329743</v>
          </cell>
          <cell r="AN129">
            <v>6195.7195584964229</v>
          </cell>
          <cell r="AO129">
            <v>6287.2175266598724</v>
          </cell>
          <cell r="AP129">
            <v>6374.3584487203007</v>
          </cell>
          <cell r="AQ129">
            <v>6465.8564168837502</v>
          </cell>
          <cell r="AR129">
            <v>6557.3543850471988</v>
          </cell>
          <cell r="AS129">
            <v>6661.9234915197121</v>
          </cell>
          <cell r="AT129">
            <v>6753.4214596831616</v>
          </cell>
          <cell r="AU129">
            <v>6849.2764739496324</v>
          </cell>
          <cell r="AV129">
            <v>6945.1314882161032</v>
          </cell>
          <cell r="AW129">
            <v>7036.6294563795527</v>
          </cell>
          <cell r="AX129">
            <v>7123.77037843998</v>
          </cell>
          <cell r="AY129">
            <v>7215.2683466034296</v>
          </cell>
          <cell r="AZ129">
            <v>7306.7663147668791</v>
          </cell>
          <cell r="BA129">
            <v>7402.6213290333499</v>
          </cell>
          <cell r="BB129">
            <v>7494.1192971967985</v>
          </cell>
          <cell r="BC129">
            <v>7589.9743114632693</v>
          </cell>
          <cell r="BD129">
            <v>7681.4722796267188</v>
          </cell>
          <cell r="BE129">
            <v>7777.3272938931896</v>
          </cell>
          <cell r="BF129">
            <v>7868.8252620566391</v>
          </cell>
          <cell r="BG129">
            <v>7964.6802763231099</v>
          </cell>
        </row>
        <row r="130">
          <cell r="D130">
            <v>2843.2779999999998</v>
          </cell>
          <cell r="E130">
            <v>2757.26</v>
          </cell>
          <cell r="F130">
            <v>2748.232</v>
          </cell>
          <cell r="G130">
            <v>3001.42</v>
          </cell>
          <cell r="H130">
            <v>3261.114</v>
          </cell>
          <cell r="I130">
            <v>3357.19</v>
          </cell>
          <cell r="J130">
            <v>3395.2150000000001</v>
          </cell>
          <cell r="K130">
            <v>3337.6350000000002</v>
          </cell>
          <cell r="L130">
            <v>3274.1210000000001</v>
          </cell>
          <cell r="M130">
            <v>3323.232</v>
          </cell>
          <cell r="N130">
            <v>3953.9859999999999</v>
          </cell>
          <cell r="O130">
            <v>3955.67</v>
          </cell>
          <cell r="P130">
            <v>4109.1869999999999</v>
          </cell>
          <cell r="Q130">
            <v>3582.424</v>
          </cell>
          <cell r="R130">
            <v>3727.1489999999999</v>
          </cell>
          <cell r="S130">
            <v>4171.9290000000001</v>
          </cell>
          <cell r="T130">
            <v>3879.5160000000001</v>
          </cell>
          <cell r="U130">
            <v>4011.4780000000001</v>
          </cell>
          <cell r="V130">
            <v>3941.0140000000001</v>
          </cell>
          <cell r="W130">
            <v>3911.056</v>
          </cell>
          <cell r="X130">
            <v>4159.18</v>
          </cell>
          <cell r="Y130">
            <v>4429.0730000000003</v>
          </cell>
          <cell r="Z130">
            <v>4568.1679999999997</v>
          </cell>
          <cell r="AA130">
            <v>4583.1639999999998</v>
          </cell>
          <cell r="AB130">
            <v>4544.5039999999999</v>
          </cell>
          <cell r="AC130">
            <v>4613.6710000000003</v>
          </cell>
          <cell r="AD130">
            <v>4859.4110000000001</v>
          </cell>
          <cell r="AE130">
            <v>5215.9399999999996</v>
          </cell>
          <cell r="AF130">
            <v>5037.5860000000002</v>
          </cell>
          <cell r="AG130">
            <v>4940.6306196400856</v>
          </cell>
          <cell r="AH130">
            <v>5030.247736557847</v>
          </cell>
          <cell r="AI130">
            <v>5119.8648534756094</v>
          </cell>
          <cell r="AJ130">
            <v>5221.1711595565575</v>
          </cell>
          <cell r="AK130">
            <v>5302.9954836988618</v>
          </cell>
          <cell r="AL130">
            <v>5384.819807841166</v>
          </cell>
          <cell r="AM130">
            <v>5458.8513392080122</v>
          </cell>
          <cell r="AN130">
            <v>5540.6756633503164</v>
          </cell>
          <cell r="AO130">
            <v>5622.4999874926207</v>
          </cell>
          <cell r="AP130">
            <v>5700.4279152471963</v>
          </cell>
          <cell r="AQ130">
            <v>5782.2522393895006</v>
          </cell>
          <cell r="AR130">
            <v>5864.0765635318048</v>
          </cell>
          <cell r="AS130">
            <v>5957.5900768372958</v>
          </cell>
          <cell r="AT130">
            <v>6039.4144009796</v>
          </cell>
          <cell r="AU130">
            <v>6125.1351215096329</v>
          </cell>
          <cell r="AV130">
            <v>6210.8558420396657</v>
          </cell>
          <cell r="AW130">
            <v>6292.68016618197</v>
          </cell>
          <cell r="AX130">
            <v>6370.6080939365456</v>
          </cell>
          <cell r="AY130">
            <v>6452.4324180788499</v>
          </cell>
          <cell r="AZ130">
            <v>6534.2567422211541</v>
          </cell>
          <cell r="BA130">
            <v>6619.977462751187</v>
          </cell>
          <cell r="BB130">
            <v>6701.8017868934912</v>
          </cell>
          <cell r="BC130">
            <v>6787.5225074235241</v>
          </cell>
          <cell r="BD130">
            <v>6869.3468315658283</v>
          </cell>
          <cell r="BE130">
            <v>6955.0675520958612</v>
          </cell>
          <cell r="BF130">
            <v>7036.8918762381654</v>
          </cell>
          <cell r="BG130">
            <v>7122.6125967681992</v>
          </cell>
        </row>
        <row r="131">
          <cell r="D131">
            <v>2771.68</v>
          </cell>
          <cell r="E131">
            <v>2877.4679999999998</v>
          </cell>
          <cell r="F131">
            <v>3148.4290000000001</v>
          </cell>
          <cell r="G131">
            <v>3291.1909999999998</v>
          </cell>
          <cell r="H131">
            <v>3349.72</v>
          </cell>
          <cell r="I131">
            <v>3190.61</v>
          </cell>
          <cell r="J131">
            <v>3338.7049999999999</v>
          </cell>
          <cell r="K131">
            <v>3447.277</v>
          </cell>
          <cell r="L131">
            <v>3757.0830000000001</v>
          </cell>
          <cell r="M131">
            <v>3834.2669999999998</v>
          </cell>
          <cell r="N131">
            <v>3931.183</v>
          </cell>
          <cell r="O131">
            <v>3727.114</v>
          </cell>
          <cell r="P131">
            <v>3927.3580000000002</v>
          </cell>
          <cell r="Q131">
            <v>3943.6460000000002</v>
          </cell>
          <cell r="R131">
            <v>3971.8850000000002</v>
          </cell>
          <cell r="S131">
            <v>4238.5039999999999</v>
          </cell>
          <cell r="T131">
            <v>3815.7820000000002</v>
          </cell>
          <cell r="U131">
            <v>3801.6469999999999</v>
          </cell>
          <cell r="V131">
            <v>4117.6589999999997</v>
          </cell>
          <cell r="W131">
            <v>4445.7470000000003</v>
          </cell>
          <cell r="X131">
            <v>4428.1130000000003</v>
          </cell>
          <cell r="Y131">
            <v>4395.6329999999998</v>
          </cell>
          <cell r="Z131">
            <v>4418.174</v>
          </cell>
          <cell r="AA131">
            <v>4287.5889999999999</v>
          </cell>
          <cell r="AB131">
            <v>4842.66</v>
          </cell>
          <cell r="AC131">
            <v>4926.732</v>
          </cell>
          <cell r="AD131">
            <v>4900.08</v>
          </cell>
          <cell r="AE131">
            <v>5095.7529999999997</v>
          </cell>
          <cell r="AF131">
            <v>4786.549</v>
          </cell>
          <cell r="AG131">
            <v>5118.6704355669808</v>
          </cell>
          <cell r="AH131">
            <v>5211.5169813225339</v>
          </cell>
          <cell r="AI131">
            <v>5304.363527078086</v>
          </cell>
          <cell r="AJ131">
            <v>5409.320491845232</v>
          </cell>
          <cell r="AK131">
            <v>5494.0934249263892</v>
          </cell>
          <cell r="AL131">
            <v>5578.8663580075454</v>
          </cell>
          <cell r="AM131">
            <v>5655.5656784143066</v>
          </cell>
          <cell r="AN131">
            <v>5740.3386114954628</v>
          </cell>
          <cell r="AO131">
            <v>5825.11154457662</v>
          </cell>
          <cell r="AP131">
            <v>5905.8476713205782</v>
          </cell>
          <cell r="AQ131">
            <v>5990.6206044017354</v>
          </cell>
          <cell r="AR131">
            <v>6075.3935374828916</v>
          </cell>
          <cell r="AS131">
            <v>6172.2768895756417</v>
          </cell>
          <cell r="AT131">
            <v>6257.0498226567988</v>
          </cell>
          <cell r="AU131">
            <v>6345.859562075153</v>
          </cell>
          <cell r="AV131">
            <v>6434.6693014935081</v>
          </cell>
          <cell r="AW131">
            <v>6519.4422345746643</v>
          </cell>
          <cell r="AX131">
            <v>6600.1783613186226</v>
          </cell>
          <cell r="AY131">
            <v>6684.9512943997797</v>
          </cell>
          <cell r="AZ131">
            <v>6769.724227480936</v>
          </cell>
          <cell r="BA131">
            <v>6858.533966899291</v>
          </cell>
          <cell r="BB131">
            <v>6943.3068999804473</v>
          </cell>
          <cell r="BC131">
            <v>7032.1166393988024</v>
          </cell>
          <cell r="BD131">
            <v>7116.8895724799586</v>
          </cell>
          <cell r="BE131">
            <v>7205.6993118983128</v>
          </cell>
          <cell r="BF131">
            <v>7290.4722449794699</v>
          </cell>
          <cell r="BG131">
            <v>7379.2819843978241</v>
          </cell>
        </row>
        <row r="132">
          <cell r="C132">
            <v>2837.9540000000002</v>
          </cell>
          <cell r="D132">
            <v>3116.7330000000002</v>
          </cell>
          <cell r="E132">
            <v>3254.8270000000002</v>
          </cell>
          <cell r="F132">
            <v>3233.7049999999999</v>
          </cell>
          <cell r="G132">
            <v>3318.308</v>
          </cell>
          <cell r="H132">
            <v>3306.9650000000001</v>
          </cell>
          <cell r="I132">
            <v>3571.7359999999999</v>
          </cell>
          <cell r="J132">
            <v>3779.0610000000001</v>
          </cell>
          <cell r="K132">
            <v>3762.8609999999999</v>
          </cell>
          <cell r="L132">
            <v>3823.817</v>
          </cell>
          <cell r="M132">
            <v>3866.549</v>
          </cell>
          <cell r="N132">
            <v>4095.3530000000001</v>
          </cell>
          <cell r="O132">
            <v>4126.1989999999996</v>
          </cell>
          <cell r="P132">
            <v>4380.7860000000001</v>
          </cell>
          <cell r="Q132">
            <v>3864.7730000000001</v>
          </cell>
          <cell r="R132">
            <v>3792.5529999999999</v>
          </cell>
          <cell r="S132">
            <v>4176.0559999999996</v>
          </cell>
          <cell r="T132">
            <v>4131.4970000000003</v>
          </cell>
          <cell r="U132">
            <v>4349.9229999999998</v>
          </cell>
          <cell r="V132">
            <v>4239.107</v>
          </cell>
          <cell r="W132">
            <v>4432.8670000000002</v>
          </cell>
          <cell r="X132">
            <v>4330.4570000000003</v>
          </cell>
          <cell r="Y132">
            <v>4644.2299999999996</v>
          </cell>
          <cell r="Z132">
            <v>4832.5420000000004</v>
          </cell>
          <cell r="AA132">
            <v>4929.0469999999996</v>
          </cell>
          <cell r="AB132">
            <v>5254.13</v>
          </cell>
          <cell r="AC132">
            <v>4790.027</v>
          </cell>
          <cell r="AD132">
            <v>4893.4160000000002</v>
          </cell>
          <cell r="AE132">
            <v>5259.826</v>
          </cell>
          <cell r="AF132">
            <v>5362.0590000000002</v>
          </cell>
          <cell r="AG132">
            <v>5313.8105753075333</v>
          </cell>
          <cell r="AH132">
            <v>5410.1967292760455</v>
          </cell>
          <cell r="AI132">
            <v>5506.5828832445577</v>
          </cell>
          <cell r="AJ132">
            <v>5615.541144252441</v>
          </cell>
          <cell r="AK132">
            <v>5703.5458935280385</v>
          </cell>
          <cell r="AL132">
            <v>5791.5506428036369</v>
          </cell>
          <cell r="AM132">
            <v>5871.1739873863207</v>
          </cell>
          <cell r="AN132">
            <v>5959.1787366619183</v>
          </cell>
          <cell r="AO132">
            <v>6047.1834859375167</v>
          </cell>
          <cell r="AP132">
            <v>6130.9975328666569</v>
          </cell>
          <cell r="AQ132">
            <v>6219.0022821422554</v>
          </cell>
          <cell r="AR132">
            <v>6307.0070314178529</v>
          </cell>
          <cell r="AS132">
            <v>6407.5838877328224</v>
          </cell>
          <cell r="AT132">
            <v>6495.5886370084199</v>
          </cell>
          <cell r="AU132">
            <v>6587.7840886304748</v>
          </cell>
          <cell r="AV132">
            <v>6679.9795402525306</v>
          </cell>
          <cell r="AW132">
            <v>6767.9842895281281</v>
          </cell>
          <cell r="AX132">
            <v>6851.7983364572692</v>
          </cell>
          <cell r="AY132">
            <v>6939.8030857328667</v>
          </cell>
          <cell r="AZ132">
            <v>7027.8078350084652</v>
          </cell>
          <cell r="BA132">
            <v>7120.0032866305201</v>
          </cell>
          <cell r="BB132">
            <v>7208.0080359061176</v>
          </cell>
          <cell r="BC132">
            <v>7300.2034875281734</v>
          </cell>
          <cell r="BD132">
            <v>7388.2082368037709</v>
          </cell>
          <cell r="BE132">
            <v>7480.4036884258257</v>
          </cell>
          <cell r="BF132">
            <v>7568.4084377014242</v>
          </cell>
          <cell r="BG132">
            <v>7660.6038893234791</v>
          </cell>
        </row>
        <row r="133">
          <cell r="C133">
            <v>2605.944</v>
          </cell>
          <cell r="D133">
            <v>2969.4209999999998</v>
          </cell>
          <cell r="E133">
            <v>2872.3139999999999</v>
          </cell>
          <cell r="F133">
            <v>2929.8229999999999</v>
          </cell>
          <cell r="G133">
            <v>3088.1970000000001</v>
          </cell>
          <cell r="H133">
            <v>3382.087</v>
          </cell>
          <cell r="I133">
            <v>3145.9720000000002</v>
          </cell>
          <cell r="J133">
            <v>3336.5619999999999</v>
          </cell>
          <cell r="K133">
            <v>3287.201</v>
          </cell>
          <cell r="L133">
            <v>3347.0790000000002</v>
          </cell>
          <cell r="M133">
            <v>3580.82</v>
          </cell>
          <cell r="N133">
            <v>3694.6410000000001</v>
          </cell>
          <cell r="O133">
            <v>3629.2950000000001</v>
          </cell>
          <cell r="P133">
            <v>3963.422</v>
          </cell>
          <cell r="Q133">
            <v>3643.1959999999999</v>
          </cell>
          <cell r="R133">
            <v>3665.8270000000002</v>
          </cell>
          <cell r="S133">
            <v>3799.518</v>
          </cell>
          <cell r="T133">
            <v>3931.1770000000001</v>
          </cell>
          <cell r="U133">
            <v>3839.3389999999999</v>
          </cell>
          <cell r="V133">
            <v>4001.2779999999998</v>
          </cell>
          <cell r="W133">
            <v>3982.8130000000001</v>
          </cell>
          <cell r="X133">
            <v>4321.076</v>
          </cell>
          <cell r="Y133">
            <v>4185.7290000000003</v>
          </cell>
          <cell r="Z133">
            <v>4322.6980000000003</v>
          </cell>
          <cell r="AA133">
            <v>4331.433</v>
          </cell>
          <cell r="AB133">
            <v>4539.9189999999999</v>
          </cell>
          <cell r="AC133">
            <v>4322.8760000000002</v>
          </cell>
          <cell r="AD133">
            <v>4611.098</v>
          </cell>
          <cell r="AE133">
            <v>4745.1329999999998</v>
          </cell>
          <cell r="AF133">
            <v>4951.32</v>
          </cell>
          <cell r="AG133">
            <v>4911.2633916924269</v>
          </cell>
          <cell r="AH133">
            <v>5000.3478222988351</v>
          </cell>
          <cell r="AI133">
            <v>5089.4322529052433</v>
          </cell>
          <cell r="AJ133">
            <v>5190.1363918516181</v>
          </cell>
          <cell r="AK133">
            <v>5271.4743502313822</v>
          </cell>
          <cell r="AL133">
            <v>5352.8123086111464</v>
          </cell>
          <cell r="AM133">
            <v>5426.4037947642664</v>
          </cell>
          <cell r="AN133">
            <v>5507.7417531440306</v>
          </cell>
          <cell r="AO133">
            <v>5589.0797115237947</v>
          </cell>
          <cell r="AP133">
            <v>5666.5444337902372</v>
          </cell>
          <cell r="AQ133">
            <v>5747.8823921700014</v>
          </cell>
          <cell r="AR133">
            <v>5829.2203505497655</v>
          </cell>
          <cell r="AS133">
            <v>5922.1780172694953</v>
          </cell>
          <cell r="AT133">
            <v>6003.5159756492594</v>
          </cell>
          <cell r="AU133">
            <v>6088.727170142346</v>
          </cell>
          <cell r="AV133">
            <v>6173.9383646354327</v>
          </cell>
          <cell r="AW133">
            <v>6255.2763230151968</v>
          </cell>
          <cell r="AX133">
            <v>6332.7410452816384</v>
          </cell>
          <cell r="AY133">
            <v>6414.0790036614026</v>
          </cell>
          <cell r="AZ133">
            <v>6495.4169620411667</v>
          </cell>
          <cell r="BA133">
            <v>6580.6281565342533</v>
          </cell>
          <cell r="BB133">
            <v>6661.9661149140175</v>
          </cell>
          <cell r="BC133">
            <v>6747.1773094071041</v>
          </cell>
          <cell r="BD133">
            <v>6828.5152677868682</v>
          </cell>
          <cell r="BE133">
            <v>6913.7264622799539</v>
          </cell>
          <cell r="BF133">
            <v>6995.0644206597181</v>
          </cell>
          <cell r="BG133">
            <v>7080.2756151528047</v>
          </cell>
        </row>
        <row r="134">
          <cell r="C134">
            <v>3024.1170000000002</v>
          </cell>
          <cell r="D134">
            <v>2956.4</v>
          </cell>
          <cell r="E134">
            <v>2972.5770000000002</v>
          </cell>
          <cell r="F134">
            <v>3197.2959999999998</v>
          </cell>
          <cell r="G134">
            <v>3554.7069999999999</v>
          </cell>
          <cell r="H134">
            <v>3646.424</v>
          </cell>
          <cell r="I134">
            <v>3515.7919999999999</v>
          </cell>
          <cell r="J134">
            <v>3514.0729999999999</v>
          </cell>
          <cell r="K134">
            <v>3505.3519999999999</v>
          </cell>
          <cell r="L134">
            <v>3956.0590000000002</v>
          </cell>
          <cell r="M134">
            <v>4081.6120000000001</v>
          </cell>
          <cell r="N134">
            <v>4230.0879999999997</v>
          </cell>
          <cell r="O134">
            <v>3977.422</v>
          </cell>
          <cell r="P134">
            <v>4037.83</v>
          </cell>
          <cell r="Q134">
            <v>4035.8510000000001</v>
          </cell>
          <cell r="R134">
            <v>4221.2240000000002</v>
          </cell>
          <cell r="S134">
            <v>4397.3500000000004</v>
          </cell>
          <cell r="T134">
            <v>4060.9859999999999</v>
          </cell>
          <cell r="U134">
            <v>3992.4870000000001</v>
          </cell>
          <cell r="V134">
            <v>4120.1099999999997</v>
          </cell>
          <cell r="W134">
            <v>4503.1760000000004</v>
          </cell>
          <cell r="X134">
            <v>4683.1030000000001</v>
          </cell>
          <cell r="Y134">
            <v>4756.9279999999999</v>
          </cell>
          <cell r="Z134">
            <v>4633.4840000000004</v>
          </cell>
          <cell r="AA134">
            <v>4529.2340000000004</v>
          </cell>
          <cell r="AB134">
            <v>5125.7520000000004</v>
          </cell>
          <cell r="AC134">
            <v>5315.9219999999996</v>
          </cell>
          <cell r="AD134">
            <v>5293.4939999999997</v>
          </cell>
          <cell r="AE134">
            <v>5289.4049999999997</v>
          </cell>
          <cell r="AF134">
            <v>4816.3379999999997</v>
          </cell>
          <cell r="AG134">
            <v>5328.1166085656851</v>
          </cell>
          <cell r="AH134">
            <v>5424.7622568283114</v>
          </cell>
          <cell r="AI134">
            <v>5521.4079050909386</v>
          </cell>
          <cell r="AJ134">
            <v>5630.6595074747775</v>
          </cell>
          <cell r="AK134">
            <v>5718.9011863232627</v>
          </cell>
          <cell r="AL134">
            <v>5807.1428651717479</v>
          </cell>
          <cell r="AM134">
            <v>5886.980574606092</v>
          </cell>
          <cell r="AN134">
            <v>5975.2222534545772</v>
          </cell>
          <cell r="AO134">
            <v>6063.4639323030624</v>
          </cell>
          <cell r="AP134">
            <v>6147.503626444477</v>
          </cell>
          <cell r="AQ134">
            <v>6235.7453052929623</v>
          </cell>
          <cell r="AR134">
            <v>6323.9869841414475</v>
          </cell>
          <cell r="AS134">
            <v>6424.8346171111452</v>
          </cell>
          <cell r="AT134">
            <v>6513.0762959596304</v>
          </cell>
          <cell r="AU134">
            <v>6605.5199595151862</v>
          </cell>
          <cell r="AV134">
            <v>6697.9636230707429</v>
          </cell>
          <cell r="AW134">
            <v>6786.2053019192281</v>
          </cell>
          <cell r="AX134">
            <v>6870.2449960606427</v>
          </cell>
          <cell r="AY134">
            <v>6958.4866749091279</v>
          </cell>
          <cell r="AZ134">
            <v>7046.7283537576131</v>
          </cell>
          <cell r="BA134">
            <v>7139.1720173131689</v>
          </cell>
          <cell r="BB134">
            <v>7227.4136961616541</v>
          </cell>
          <cell r="BC134">
            <v>7319.8573597172108</v>
          </cell>
          <cell r="BD134">
            <v>7408.099038565696</v>
          </cell>
          <cell r="BE134">
            <v>7500.5427021212518</v>
          </cell>
          <cell r="BF134">
            <v>7588.784380969737</v>
          </cell>
          <cell r="BG134">
            <v>7681.2280445252936</v>
          </cell>
        </row>
        <row r="135">
          <cell r="C135">
            <v>2641.5949999999998</v>
          </cell>
          <cell r="D135">
            <v>3015.2919999999999</v>
          </cell>
          <cell r="E135">
            <v>3224.9810000000002</v>
          </cell>
          <cell r="F135">
            <v>3258.011</v>
          </cell>
          <cell r="G135">
            <v>3442.7240000000002</v>
          </cell>
          <cell r="H135">
            <v>3181.703</v>
          </cell>
          <cell r="I135">
            <v>3411.201</v>
          </cell>
          <cell r="J135">
            <v>3727.96</v>
          </cell>
          <cell r="K135">
            <v>3692.056</v>
          </cell>
          <cell r="L135">
            <v>3805.4810000000002</v>
          </cell>
          <cell r="M135">
            <v>3837.85</v>
          </cell>
          <cell r="N135">
            <v>3786.2339999999999</v>
          </cell>
          <cell r="O135">
            <v>3932.761</v>
          </cell>
          <cell r="P135">
            <v>4318.116</v>
          </cell>
          <cell r="Q135">
            <v>4024.58</v>
          </cell>
          <cell r="R135">
            <v>4059.9</v>
          </cell>
          <cell r="S135">
            <v>3953.2710000000002</v>
          </cell>
          <cell r="T135">
            <v>3986.1509999999998</v>
          </cell>
          <cell r="U135">
            <v>4252.0510000000004</v>
          </cell>
          <cell r="V135">
            <v>4260.0609999999997</v>
          </cell>
          <cell r="W135">
            <v>4437.7039999999997</v>
          </cell>
          <cell r="X135">
            <v>4379.848</v>
          </cell>
          <cell r="Y135">
            <v>4267.049</v>
          </cell>
          <cell r="Z135">
            <v>4586.8090000000002</v>
          </cell>
          <cell r="AA135">
            <v>4769.674</v>
          </cell>
          <cell r="AB135">
            <v>4785.4560000000001</v>
          </cell>
          <cell r="AC135">
            <v>4907.5200000000004</v>
          </cell>
          <cell r="AD135">
            <v>4722.7860000000001</v>
          </cell>
          <cell r="AE135">
            <v>4698.567</v>
          </cell>
          <cell r="AF135">
            <v>5174.3810000000003</v>
          </cell>
          <cell r="AG135">
            <v>5217.2119967028384</v>
          </cell>
          <cell r="AH135">
            <v>5311.8459682518642</v>
          </cell>
          <cell r="AI135">
            <v>5406.4799398008909</v>
          </cell>
          <cell r="AJ135">
            <v>5513.4574728563121</v>
          </cell>
          <cell r="AK135">
            <v>5599.8624034010745</v>
          </cell>
          <cell r="AL135">
            <v>5686.2673339458379</v>
          </cell>
          <cell r="AM135">
            <v>5764.443223486338</v>
          </cell>
          <cell r="AN135">
            <v>5850.8481540311013</v>
          </cell>
          <cell r="AO135">
            <v>5937.2530845758638</v>
          </cell>
          <cell r="AP135">
            <v>6019.543494618496</v>
          </cell>
          <cell r="AQ135">
            <v>6105.9484251632584</v>
          </cell>
          <cell r="AR135">
            <v>6192.3533557080218</v>
          </cell>
          <cell r="AS135">
            <v>6291.1018477591797</v>
          </cell>
          <cell r="AT135">
            <v>6377.5067783039431</v>
          </cell>
          <cell r="AU135">
            <v>6468.0262293508376</v>
          </cell>
          <cell r="AV135">
            <v>6558.5456803977322</v>
          </cell>
          <cell r="AW135">
            <v>6644.9506109424947</v>
          </cell>
          <cell r="AX135">
            <v>6727.2410209851269</v>
          </cell>
          <cell r="AY135">
            <v>6813.6459515298893</v>
          </cell>
          <cell r="AZ135">
            <v>6900.0508820746527</v>
          </cell>
          <cell r="BA135">
            <v>6990.5703331215473</v>
          </cell>
          <cell r="BB135">
            <v>7076.9752636663106</v>
          </cell>
          <cell r="BC135">
            <v>7167.4947147132052</v>
          </cell>
          <cell r="BD135">
            <v>7253.8996452579686</v>
          </cell>
          <cell r="BE135">
            <v>7344.4190963048632</v>
          </cell>
          <cell r="BF135">
            <v>7430.8240268496256</v>
          </cell>
          <cell r="BG135">
            <v>7521.3434778965211</v>
          </cell>
        </row>
        <row r="136">
          <cell r="C136">
            <v>3046.1759999999999</v>
          </cell>
          <cell r="D136">
            <v>3148.7460000000001</v>
          </cell>
          <cell r="E136">
            <v>3214.6089999999999</v>
          </cell>
          <cell r="F136">
            <v>3085.643</v>
          </cell>
          <cell r="G136">
            <v>3384.721</v>
          </cell>
          <cell r="H136">
            <v>3732.9229999999998</v>
          </cell>
          <cell r="I136">
            <v>3832.893</v>
          </cell>
          <cell r="J136">
            <v>3907.654</v>
          </cell>
          <cell r="K136">
            <v>3774.424</v>
          </cell>
          <cell r="L136">
            <v>3743.7959999999998</v>
          </cell>
          <cell r="M136">
            <v>4060.2939999999999</v>
          </cell>
          <cell r="N136">
            <v>4313.51</v>
          </cell>
          <cell r="O136">
            <v>4324.7860000000001</v>
          </cell>
          <cell r="P136">
            <v>4272.95</v>
          </cell>
          <cell r="Q136">
            <v>3873.6379999999999</v>
          </cell>
          <cell r="R136">
            <v>4032.6379999999999</v>
          </cell>
          <cell r="S136">
            <v>4330.7690000000002</v>
          </cell>
          <cell r="T136">
            <v>4370.3209999999999</v>
          </cell>
          <cell r="U136">
            <v>4366.7719999999999</v>
          </cell>
          <cell r="V136">
            <v>4254.2780000000002</v>
          </cell>
          <cell r="W136">
            <v>4304.567</v>
          </cell>
          <cell r="X136">
            <v>4601.9650000000001</v>
          </cell>
          <cell r="Y136">
            <v>4838.2950000000001</v>
          </cell>
          <cell r="Z136">
            <v>4964.0429999999997</v>
          </cell>
          <cell r="AA136">
            <v>5080.0619999999999</v>
          </cell>
          <cell r="AB136">
            <v>4726</v>
          </cell>
          <cell r="AC136">
            <v>4776.24</v>
          </cell>
          <cell r="AD136">
            <v>5007.3630000000003</v>
          </cell>
          <cell r="AE136">
            <v>5350.1959999999999</v>
          </cell>
          <cell r="AF136">
            <v>5298.6350000000002</v>
          </cell>
          <cell r="AG136">
            <v>5403.0222933082496</v>
          </cell>
          <cell r="AH136">
            <v>5501.0266408998023</v>
          </cell>
          <cell r="AI136">
            <v>5599.0309884913559</v>
          </cell>
          <cell r="AJ136">
            <v>5709.8185118557203</v>
          </cell>
          <cell r="AK136">
            <v>5799.3007422654</v>
          </cell>
          <cell r="AL136">
            <v>5888.7829726750788</v>
          </cell>
          <cell r="AM136">
            <v>5969.7430859028846</v>
          </cell>
          <cell r="AN136">
            <v>6059.2253163125633</v>
          </cell>
          <cell r="AO136">
            <v>6148.7075467222421</v>
          </cell>
          <cell r="AP136">
            <v>6233.9287185409848</v>
          </cell>
          <cell r="AQ136">
            <v>6323.4109489506636</v>
          </cell>
          <cell r="AR136">
            <v>6412.8931793603433</v>
          </cell>
          <cell r="AS136">
            <v>6515.1585855428339</v>
          </cell>
          <cell r="AT136">
            <v>6604.6408159525126</v>
          </cell>
          <cell r="AU136">
            <v>6698.3841049531293</v>
          </cell>
          <cell r="AV136">
            <v>6792.127393953745</v>
          </cell>
          <cell r="AW136">
            <v>6881.6096243634247</v>
          </cell>
          <cell r="AX136">
            <v>6966.8307961821665</v>
          </cell>
          <cell r="AY136">
            <v>7056.3130265918462</v>
          </cell>
          <cell r="AZ136">
            <v>7145.795257001525</v>
          </cell>
          <cell r="BA136">
            <v>7239.5385460021416</v>
          </cell>
          <cell r="BB136">
            <v>7329.0207764118204</v>
          </cell>
          <cell r="BC136">
            <v>7422.764065412437</v>
          </cell>
          <cell r="BD136">
            <v>7512.2462958221158</v>
          </cell>
          <cell r="BE136">
            <v>7605.9895848227325</v>
          </cell>
          <cell r="BF136">
            <v>7695.4718152324112</v>
          </cell>
          <cell r="BG136">
            <v>7789.2151042330279</v>
          </cell>
        </row>
        <row r="137">
          <cell r="C137">
            <v>3062.116</v>
          </cell>
          <cell r="D137">
            <v>2830.4290000000001</v>
          </cell>
          <cell r="E137">
            <v>3052.482</v>
          </cell>
          <cell r="F137">
            <v>3190.13</v>
          </cell>
          <cell r="G137">
            <v>3513.578</v>
          </cell>
          <cell r="H137">
            <v>3641.7550000000001</v>
          </cell>
          <cell r="I137">
            <v>3560.37</v>
          </cell>
          <cell r="J137">
            <v>3494.9630000000002</v>
          </cell>
          <cell r="K137">
            <v>3728.1990000000001</v>
          </cell>
          <cell r="L137">
            <v>3936.7159999999999</v>
          </cell>
          <cell r="M137">
            <v>4119.0320000000002</v>
          </cell>
          <cell r="N137">
            <v>4160.7510000000002</v>
          </cell>
          <cell r="O137">
            <v>4113.5609999999997</v>
          </cell>
          <cell r="P137">
            <v>4151.9889999999996</v>
          </cell>
          <cell r="Q137">
            <v>4085.846</v>
          </cell>
          <cell r="R137">
            <v>4188.6899999999996</v>
          </cell>
          <cell r="S137">
            <v>4370.1379999999999</v>
          </cell>
          <cell r="T137">
            <v>4135.5950000000003</v>
          </cell>
          <cell r="U137">
            <v>4000.6909999999998</v>
          </cell>
          <cell r="V137">
            <v>4265.9769999999999</v>
          </cell>
          <cell r="W137">
            <v>4550.9679999999998</v>
          </cell>
          <cell r="X137">
            <v>4632.6679999999997</v>
          </cell>
          <cell r="Y137">
            <v>4702.1450000000004</v>
          </cell>
          <cell r="Z137">
            <v>4632.2529999999997</v>
          </cell>
          <cell r="AA137">
            <v>4677.5540000000001</v>
          </cell>
          <cell r="AB137">
            <v>5011.9920000000002</v>
          </cell>
          <cell r="AC137">
            <v>5208.0600000000004</v>
          </cell>
          <cell r="AD137">
            <v>5211.3850000000002</v>
          </cell>
          <cell r="AE137">
            <v>5232.7629999999999</v>
          </cell>
          <cell r="AF137">
            <v>4934.0820000000003</v>
          </cell>
          <cell r="AG137">
            <v>5351.4635620313038</v>
          </cell>
          <cell r="AH137">
            <v>5448.5326960429129</v>
          </cell>
          <cell r="AI137">
            <v>5545.601830054522</v>
          </cell>
          <cell r="AJ137">
            <v>5655.3321554589493</v>
          </cell>
          <cell r="AK137">
            <v>5743.9604952086784</v>
          </cell>
          <cell r="AL137">
            <v>5832.5888349584084</v>
          </cell>
          <cell r="AM137">
            <v>5912.7763804462593</v>
          </cell>
          <cell r="AN137">
            <v>6001.4047201959893</v>
          </cell>
          <cell r="AO137">
            <v>6090.0330599457193</v>
          </cell>
          <cell r="AP137">
            <v>6174.4410025645093</v>
          </cell>
          <cell r="AQ137">
            <v>6263.0693423142393</v>
          </cell>
          <cell r="AR137">
            <v>6351.6976820639684</v>
          </cell>
          <cell r="AS137">
            <v>6452.9872132065175</v>
          </cell>
          <cell r="AT137">
            <v>6541.6155529562466</v>
          </cell>
          <cell r="AU137">
            <v>6634.4642898369166</v>
          </cell>
          <cell r="AV137">
            <v>6727.3130267175857</v>
          </cell>
          <cell r="AW137">
            <v>6815.9413664673157</v>
          </cell>
          <cell r="AX137">
            <v>6900.3493090861057</v>
          </cell>
          <cell r="AY137">
            <v>6988.9776488358357</v>
          </cell>
          <cell r="AZ137">
            <v>7077.6059885855648</v>
          </cell>
          <cell r="BA137">
            <v>7170.4547254662348</v>
          </cell>
          <cell r="BB137">
            <v>7259.0830652159639</v>
          </cell>
          <cell r="BC137">
            <v>7351.9318020966339</v>
          </cell>
          <cell r="BD137">
            <v>7440.560141846363</v>
          </cell>
          <cell r="BE137">
            <v>7533.408878727033</v>
          </cell>
          <cell r="BF137">
            <v>7622.0372184767621</v>
          </cell>
          <cell r="BG137">
            <v>7714.8859553574321</v>
          </cell>
        </row>
        <row r="138">
          <cell r="C138">
            <v>2663.8530000000001</v>
          </cell>
          <cell r="D138">
            <v>3053.97</v>
          </cell>
          <cell r="E138">
            <v>3135.4059999999999</v>
          </cell>
          <cell r="F138">
            <v>3211.453</v>
          </cell>
          <cell r="G138">
            <v>3359.0239999999999</v>
          </cell>
          <cell r="H138">
            <v>3279.67</v>
          </cell>
          <cell r="I138">
            <v>3509.4209999999998</v>
          </cell>
          <cell r="J138">
            <v>3826.2150000000001</v>
          </cell>
          <cell r="K138">
            <v>3906.1590000000001</v>
          </cell>
          <cell r="L138">
            <v>3880.7190000000001</v>
          </cell>
          <cell r="M138">
            <v>3794.7240000000002</v>
          </cell>
          <cell r="N138">
            <v>3856.335</v>
          </cell>
          <cell r="O138">
            <v>4143.6769999999997</v>
          </cell>
          <cell r="P138">
            <v>4350.6130000000003</v>
          </cell>
          <cell r="Q138">
            <v>4141.5649999999996</v>
          </cell>
          <cell r="R138">
            <v>4082.6329999999998</v>
          </cell>
          <cell r="S138">
            <v>4035.393</v>
          </cell>
          <cell r="T138">
            <v>4166.4390000000003</v>
          </cell>
          <cell r="U138">
            <v>4370.0929999999998</v>
          </cell>
          <cell r="V138">
            <v>4418.4989999999998</v>
          </cell>
          <cell r="W138">
            <v>4609.5889999999999</v>
          </cell>
          <cell r="X138">
            <v>4313.6509999999998</v>
          </cell>
          <cell r="Y138">
            <v>4456.9160000000002</v>
          </cell>
          <cell r="Z138">
            <v>4813.7190000000001</v>
          </cell>
          <cell r="AA138">
            <v>5147.4070000000002</v>
          </cell>
          <cell r="AB138">
            <v>4973.2910000000002</v>
          </cell>
          <cell r="AC138">
            <v>4970.9830000000002</v>
          </cell>
          <cell r="AD138">
            <v>4872.5789999999997</v>
          </cell>
          <cell r="AE138">
            <v>4916.4030000000002</v>
          </cell>
          <cell r="AF138">
            <v>5375.4809999999998</v>
          </cell>
          <cell r="AG138">
            <v>5355.4009824310788</v>
          </cell>
          <cell r="AH138">
            <v>5452.5415365288036</v>
          </cell>
          <cell r="AI138">
            <v>5549.6820906265284</v>
          </cell>
          <cell r="AJ138">
            <v>5659.493151780478</v>
          </cell>
          <cell r="AK138">
            <v>5748.1867011740524</v>
          </cell>
          <cell r="AL138">
            <v>5836.8802505676276</v>
          </cell>
          <cell r="AM138">
            <v>5917.1267952570515</v>
          </cell>
          <cell r="AN138">
            <v>6005.8203446506268</v>
          </cell>
          <cell r="AO138">
            <v>6094.5138940442012</v>
          </cell>
          <cell r="AP138">
            <v>6178.9839410857012</v>
          </cell>
          <cell r="AQ138">
            <v>6267.6774904792755</v>
          </cell>
          <cell r="AR138">
            <v>6356.3710398728499</v>
          </cell>
          <cell r="AS138">
            <v>6457.73509632265</v>
          </cell>
          <cell r="AT138">
            <v>6546.4286457162243</v>
          </cell>
          <cell r="AU138">
            <v>6639.3456974618739</v>
          </cell>
          <cell r="AV138">
            <v>6732.2627492075235</v>
          </cell>
          <cell r="AW138">
            <v>6820.9562986010988</v>
          </cell>
          <cell r="AX138">
            <v>6905.4263456425979</v>
          </cell>
          <cell r="AY138">
            <v>6994.1198950361731</v>
          </cell>
          <cell r="AZ138">
            <v>7082.8134444297475</v>
          </cell>
          <cell r="BA138">
            <v>7175.7304961753971</v>
          </cell>
          <cell r="BB138">
            <v>7264.4240455689715</v>
          </cell>
          <cell r="BC138">
            <v>7357.341097314621</v>
          </cell>
          <cell r="BD138">
            <v>7446.0346467081963</v>
          </cell>
          <cell r="BE138">
            <v>7538.9516984538459</v>
          </cell>
          <cell r="BF138">
            <v>7627.6452478474203</v>
          </cell>
          <cell r="BG138">
            <v>7720.5622995930698</v>
          </cell>
        </row>
        <row r="139">
          <cell r="C139">
            <v>2984.95</v>
          </cell>
          <cell r="D139">
            <v>3110.7280000000001</v>
          </cell>
          <cell r="E139">
            <v>3060.8029999999999</v>
          </cell>
          <cell r="F139">
            <v>3093.5230000000001</v>
          </cell>
          <cell r="G139">
            <v>3412.248</v>
          </cell>
          <cell r="H139">
            <v>3745.636</v>
          </cell>
          <cell r="I139">
            <v>3840.7280000000001</v>
          </cell>
          <cell r="J139">
            <v>3829.6610000000001</v>
          </cell>
          <cell r="K139">
            <v>3716.0369999999998</v>
          </cell>
          <cell r="L139">
            <v>4050.4650000000001</v>
          </cell>
          <cell r="M139">
            <v>4194.625</v>
          </cell>
          <cell r="N139">
            <v>4250.732</v>
          </cell>
          <cell r="O139">
            <v>4308.4830000000002</v>
          </cell>
          <cell r="P139">
            <v>4142.2740000000003</v>
          </cell>
          <cell r="Q139">
            <v>4036.18</v>
          </cell>
          <cell r="R139">
            <v>4280.9639999999999</v>
          </cell>
          <cell r="S139">
            <v>4436.3429999999998</v>
          </cell>
          <cell r="T139">
            <v>4419.8890000000001</v>
          </cell>
          <cell r="U139">
            <v>4383.3329999999996</v>
          </cell>
          <cell r="V139">
            <v>4244.3329999999996</v>
          </cell>
          <cell r="W139">
            <v>4534.0879999999997</v>
          </cell>
          <cell r="X139">
            <v>4829.1120000000001</v>
          </cell>
          <cell r="Y139">
            <v>5000.7809999999999</v>
          </cell>
          <cell r="Z139">
            <v>5168.4589999999998</v>
          </cell>
          <cell r="AA139">
            <v>5107.1620000000003</v>
          </cell>
          <cell r="AB139">
            <v>4955.0959999999995</v>
          </cell>
          <cell r="AC139">
            <v>5170.8919999999998</v>
          </cell>
          <cell r="AD139">
            <v>5584.7160000000003</v>
          </cell>
          <cell r="AE139">
            <v>5498.2290000000003</v>
          </cell>
          <cell r="AF139">
            <v>5431.5444979750937</v>
          </cell>
          <cell r="AG139">
            <v>5554.1922769616276</v>
          </cell>
          <cell r="AH139">
            <v>5654.9386668434245</v>
          </cell>
          <cell r="AI139">
            <v>5755.6850567252204</v>
          </cell>
          <cell r="AJ139">
            <v>5869.5722800698595</v>
          </cell>
          <cell r="AK139">
            <v>5961.5581143097597</v>
          </cell>
          <cell r="AL139">
            <v>6053.5439485496609</v>
          </cell>
          <cell r="AM139">
            <v>6136.7692271476662</v>
          </cell>
          <cell r="AN139">
            <v>6228.7550613875674</v>
          </cell>
          <cell r="AO139">
            <v>6320.7408956274676</v>
          </cell>
          <cell r="AP139">
            <v>6408.3464520464213</v>
          </cell>
          <cell r="AQ139">
            <v>6500.3322862863215</v>
          </cell>
          <cell r="AR139">
            <v>6592.3181205262226</v>
          </cell>
          <cell r="AS139">
            <v>6697.444788228966</v>
          </cell>
          <cell r="AT139">
            <v>6789.4306224688671</v>
          </cell>
          <cell r="AU139">
            <v>6885.7967345297156</v>
          </cell>
          <cell r="AV139">
            <v>6982.1628465905642</v>
          </cell>
          <cell r="AW139">
            <v>7074.1486808304644</v>
          </cell>
          <cell r="AX139">
            <v>7161.7542372494181</v>
          </cell>
          <cell r="AY139">
            <v>7253.7400714893183</v>
          </cell>
          <cell r="AZ139">
            <v>7345.7259057292194</v>
          </cell>
          <cell r="BA139">
            <v>7442.092017790068</v>
          </cell>
          <cell r="BB139">
            <v>7534.0778520299682</v>
          </cell>
          <cell r="BC139">
            <v>7630.4439640908167</v>
          </cell>
          <cell r="BD139">
            <v>7722.4297983307179</v>
          </cell>
          <cell r="BE139">
            <v>7818.7959103915664</v>
          </cell>
          <cell r="BF139">
            <v>7910.7817446314666</v>
          </cell>
          <cell r="BG139">
            <v>8007.1478566923151</v>
          </cell>
        </row>
        <row r="140">
          <cell r="C140">
            <v>2819.3119999999999</v>
          </cell>
          <cell r="D140">
            <v>2895.5</v>
          </cell>
          <cell r="E140">
            <v>3122.2429999999999</v>
          </cell>
          <cell r="F140">
            <v>3176.0680000000002</v>
          </cell>
          <cell r="G140">
            <v>3395.4180000000001</v>
          </cell>
          <cell r="H140">
            <v>3272.7020000000002</v>
          </cell>
          <cell r="I140">
            <v>3301.3609999999999</v>
          </cell>
          <cell r="J140">
            <v>3514.2559999999999</v>
          </cell>
          <cell r="K140">
            <v>3791.2689999999998</v>
          </cell>
          <cell r="L140">
            <v>4030.451</v>
          </cell>
          <cell r="M140">
            <v>4054.261</v>
          </cell>
          <cell r="N140">
            <v>3938.1680000000001</v>
          </cell>
          <cell r="O140">
            <v>3917.19</v>
          </cell>
          <cell r="P140">
            <v>4237.9250000000002</v>
          </cell>
          <cell r="Q140">
            <v>4099.08</v>
          </cell>
          <cell r="R140">
            <v>4330.8789999999999</v>
          </cell>
          <cell r="S140">
            <v>4240.2439999999997</v>
          </cell>
          <cell r="T140">
            <v>3899.2440000000001</v>
          </cell>
          <cell r="U140">
            <v>4128.8720000000003</v>
          </cell>
          <cell r="V140">
            <v>4385.3879999999999</v>
          </cell>
          <cell r="W140">
            <v>4623.3239999999996</v>
          </cell>
          <cell r="X140">
            <v>4584.3819999999996</v>
          </cell>
          <cell r="Y140">
            <v>4554.7479999999996</v>
          </cell>
          <cell r="Z140">
            <v>4532.3549999999996</v>
          </cell>
          <cell r="AA140">
            <v>4888.9780000000001</v>
          </cell>
          <cell r="AB140">
            <v>5140.9530000000004</v>
          </cell>
          <cell r="AC140">
            <v>5203.4719999999998</v>
          </cell>
          <cell r="AD140">
            <v>5295.6059999999998</v>
          </cell>
          <cell r="AE140">
            <v>5034.9250000000002</v>
          </cell>
          <cell r="AF140">
            <v>5305.8705020249035</v>
          </cell>
          <cell r="AG140">
            <v>5381.4827991610582</v>
          </cell>
          <cell r="AH140">
            <v>5479.0964461490003</v>
          </cell>
          <cell r="AI140">
            <v>5576.710093136935</v>
          </cell>
          <cell r="AJ140">
            <v>5687.0559549493846</v>
          </cell>
          <cell r="AK140">
            <v>5776.181458720981</v>
          </cell>
          <cell r="AL140">
            <v>5865.3069624925774</v>
          </cell>
          <cell r="AM140">
            <v>5945.9443230478355</v>
          </cell>
          <cell r="AN140">
            <v>6035.0698268194246</v>
          </cell>
          <cell r="AO140">
            <v>6124.1953305910138</v>
          </cell>
          <cell r="AP140">
            <v>6209.0767627544265</v>
          </cell>
          <cell r="AQ140">
            <v>6298.2022665260301</v>
          </cell>
          <cell r="AR140">
            <v>6387.3277702976338</v>
          </cell>
          <cell r="AS140">
            <v>6489.1854888937378</v>
          </cell>
          <cell r="AT140">
            <v>6578.3109926653415</v>
          </cell>
          <cell r="AU140">
            <v>6671.6805680450925</v>
          </cell>
          <cell r="AV140">
            <v>6765.0501434248727</v>
          </cell>
          <cell r="AW140">
            <v>6854.1756471964618</v>
          </cell>
          <cell r="AX140">
            <v>6939.0570793598745</v>
          </cell>
          <cell r="AY140">
            <v>7028.1825831314782</v>
          </cell>
          <cell r="AZ140">
            <v>7117.3080869030673</v>
          </cell>
          <cell r="BA140">
            <v>7210.6776622828475</v>
          </cell>
          <cell r="BB140">
            <v>7299.8031660544511</v>
          </cell>
          <cell r="BC140">
            <v>7393.1727414341876</v>
          </cell>
          <cell r="BD140">
            <v>7482.2982452057913</v>
          </cell>
          <cell r="BE140">
            <v>7575.6678205855569</v>
          </cell>
          <cell r="BF140">
            <v>7664.7933243571606</v>
          </cell>
          <cell r="BG140">
            <v>7758.1628997369116</v>
          </cell>
        </row>
      </sheetData>
      <sheetData sheetId="50" refreshError="1"/>
      <sheetData sheetId="51" refreshError="1"/>
      <sheetData sheetId="52">
        <row r="162">
          <cell r="C162">
            <v>1.160416067198744E-2</v>
          </cell>
          <cell r="D162">
            <v>1.2560746318642568E-2</v>
          </cell>
          <cell r="E162">
            <v>1.3517331965297696E-2</v>
          </cell>
          <cell r="F162">
            <v>1.4473917611952603E-2</v>
          </cell>
          <cell r="G162">
            <v>1.5430503258607731E-2</v>
          </cell>
          <cell r="H162">
            <v>1.6387088905262859E-2</v>
          </cell>
          <cell r="I162">
            <v>1.7343674551917765E-2</v>
          </cell>
          <cell r="J162">
            <v>1.8300260198572893E-2</v>
          </cell>
          <cell r="K162">
            <v>1.7999999999999999E-2</v>
          </cell>
          <cell r="L162">
            <v>1.6529450632946308E-2</v>
          </cell>
          <cell r="M162">
            <v>1.9153792107619069E-2</v>
          </cell>
          <cell r="N162">
            <v>2.0529429766398037E-2</v>
          </cell>
          <cell r="O162">
            <v>2.1970289132203568E-2</v>
          </cell>
          <cell r="P162">
            <v>2.356571474605778E-2</v>
          </cell>
          <cell r="Q162">
            <v>2.312465398394856E-2</v>
          </cell>
          <cell r="R162">
            <v>2.5262999848379823E-2</v>
          </cell>
          <cell r="S162">
            <v>2.3227221575728693E-2</v>
          </cell>
          <cell r="T162">
            <v>2.3925060254585236E-2</v>
          </cell>
          <cell r="U162">
            <v>2.2667246718398364E-2</v>
          </cell>
          <cell r="V162">
            <v>2.2323195538180751E-2</v>
          </cell>
          <cell r="W162">
            <v>2.2638223327148412E-2</v>
          </cell>
          <cell r="X162">
            <v>3.859242833945771E-2</v>
          </cell>
          <cell r="Y162">
            <v>3.8145062109347753E-2</v>
          </cell>
          <cell r="Z162">
            <v>3.5117645789604045E-2</v>
          </cell>
          <cell r="AA162">
            <v>2.8650524405330325E-2</v>
          </cell>
          <cell r="AB162">
            <v>3.443252094997621E-2</v>
          </cell>
          <cell r="AC162">
            <v>3.6358011294153003E-2</v>
          </cell>
          <cell r="AD162">
            <v>3.0773327757661721E-2</v>
          </cell>
          <cell r="AE162">
            <v>3.0547434115599528E-2</v>
          </cell>
          <cell r="AF162">
            <v>3.1662315911661014E-2</v>
          </cell>
          <cell r="AG162">
            <v>3.0320428945883458E-2</v>
          </cell>
          <cell r="AH162">
            <v>3.2469544865169675E-2</v>
          </cell>
          <cell r="AI162">
            <v>3.2393198595686401E-2</v>
          </cell>
          <cell r="AJ162">
            <v>3.3046705485324512E-2</v>
          </cell>
          <cell r="AK162">
            <v>3.2668232232306124E-2</v>
          </cell>
          <cell r="AL162">
            <v>3.2919109995630691E-2</v>
          </cell>
          <cell r="AM162">
            <v>3.331597620676352E-2</v>
          </cell>
          <cell r="AN162">
            <v>3.3966456098055597E-2</v>
          </cell>
          <cell r="AO162">
            <v>3.3747414786493179E-2</v>
          </cell>
          <cell r="AP162">
            <v>3.4421432961111803E-2</v>
          </cell>
          <cell r="AQ162">
            <v>3.4226267431960153E-2</v>
          </cell>
          <cell r="AR162">
            <v>3.4268628847430982E-2</v>
          </cell>
          <cell r="AS162">
            <v>3.4726517459738038E-2</v>
          </cell>
          <cell r="AT162">
            <v>3.4630945599666119E-2</v>
          </cell>
          <cell r="AU162">
            <v>3.4881323081661586E-2</v>
          </cell>
          <cell r="AV162">
            <v>3.5195422372399032E-2</v>
          </cell>
          <cell r="AW162">
            <v>3.5405764500819115E-2</v>
          </cell>
          <cell r="AX162">
            <v>3.5622070602463203E-2</v>
          </cell>
          <cell r="AY162">
            <v>3.5799805517039318E-2</v>
          </cell>
          <cell r="AZ162">
            <v>3.6038488800297919E-2</v>
          </cell>
          <cell r="BA162">
            <v>3.6200884336268668E-2</v>
          </cell>
          <cell r="BB162">
            <v>3.6350910608236864E-2</v>
          </cell>
          <cell r="BC162">
            <v>3.6511433434323504E-2</v>
          </cell>
          <cell r="BD162">
            <v>3.67333657278196E-2</v>
          </cell>
          <cell r="BE162">
            <v>3.6906302496672927E-2</v>
          </cell>
          <cell r="BF162">
            <v>3.714916960526371E-2</v>
          </cell>
          <cell r="BG162">
            <v>3.7354206775171539E-2</v>
          </cell>
        </row>
        <row r="163">
          <cell r="C163">
            <v>1.160416067198744E-2</v>
          </cell>
          <cell r="D163">
            <v>1.2560746318642568E-2</v>
          </cell>
          <cell r="E163">
            <v>1.3517331965297696E-2</v>
          </cell>
          <cell r="F163">
            <v>1.4473917611952603E-2</v>
          </cell>
          <cell r="G163">
            <v>1.5430503258607731E-2</v>
          </cell>
          <cell r="H163">
            <v>1.6387088905262859E-2</v>
          </cell>
          <cell r="I163">
            <v>1.7343674551917765E-2</v>
          </cell>
          <cell r="J163">
            <v>1.8300260198572893E-2</v>
          </cell>
          <cell r="K163">
            <v>1.7999999999999999E-2</v>
          </cell>
          <cell r="L163">
            <v>1.6255142802079722E-2</v>
          </cell>
          <cell r="M163">
            <v>2.1105763808426877E-2</v>
          </cell>
          <cell r="N163">
            <v>2.1600216002160021E-2</v>
          </cell>
          <cell r="O163">
            <v>2.5740137941856929E-2</v>
          </cell>
          <cell r="P163">
            <v>2.5497682229206745E-2</v>
          </cell>
          <cell r="Q163">
            <v>2.4358461683689131E-2</v>
          </cell>
          <cell r="R163">
            <v>2.5678009329676725E-2</v>
          </cell>
          <cell r="S163">
            <v>2.4040461600078025E-2</v>
          </cell>
          <cell r="T163">
            <v>2.449943137058725E-2</v>
          </cell>
          <cell r="U163">
            <v>2.4321804429544385E-2</v>
          </cell>
          <cell r="V163">
            <v>2.5037132171091388E-2</v>
          </cell>
          <cell r="W163">
            <v>2.6134960095668226E-2</v>
          </cell>
          <cell r="X163">
            <v>4.38992005228446E-2</v>
          </cell>
          <cell r="Y163">
            <v>4.0889450236078283E-2</v>
          </cell>
          <cell r="Z163">
            <v>3.9490547809074614E-2</v>
          </cell>
          <cell r="AA163">
            <v>3.1815427768260546E-2</v>
          </cell>
          <cell r="AB163">
            <v>4.1819612211616959E-2</v>
          </cell>
          <cell r="AC163">
            <v>4.1706694429968307E-2</v>
          </cell>
          <cell r="AD163">
            <v>3.0890867508773352E-2</v>
          </cell>
          <cell r="AE163">
            <v>3.3423598580714392E-2</v>
          </cell>
          <cell r="AF163">
            <v>3.9676073165666625E-2</v>
          </cell>
          <cell r="AG163">
            <v>3.6966091593406566E-2</v>
          </cell>
          <cell r="AH163">
            <v>3.2469544865169675E-2</v>
          </cell>
          <cell r="AI163">
            <v>3.2393198595686401E-2</v>
          </cell>
          <cell r="AJ163">
            <v>3.3046705485324512E-2</v>
          </cell>
          <cell r="AK163">
            <v>3.2668232232306124E-2</v>
          </cell>
          <cell r="AL163">
            <v>3.2919109995630691E-2</v>
          </cell>
          <cell r="AM163">
            <v>3.331597620676352E-2</v>
          </cell>
          <cell r="AN163">
            <v>3.3966456098055597E-2</v>
          </cell>
          <cell r="AO163">
            <v>3.3747414786493179E-2</v>
          </cell>
          <cell r="AP163">
            <v>3.4421432961111803E-2</v>
          </cell>
          <cell r="AQ163">
            <v>3.4226267431960153E-2</v>
          </cell>
          <cell r="AR163">
            <v>3.4268628847430982E-2</v>
          </cell>
          <cell r="AS163">
            <v>3.4726517459738038E-2</v>
          </cell>
          <cell r="AT163">
            <v>3.4630945599666119E-2</v>
          </cell>
          <cell r="AU163">
            <v>3.4881323081661586E-2</v>
          </cell>
          <cell r="AV163">
            <v>3.5195422372399032E-2</v>
          </cell>
          <cell r="AW163">
            <v>3.5405764500819115E-2</v>
          </cell>
          <cell r="AX163">
            <v>3.5622070602463196E-2</v>
          </cell>
          <cell r="AY163">
            <v>3.5799805517039318E-2</v>
          </cell>
          <cell r="AZ163">
            <v>3.6038488800297919E-2</v>
          </cell>
          <cell r="BA163">
            <v>3.6200884336268668E-2</v>
          </cell>
          <cell r="BB163">
            <v>3.6350910608236864E-2</v>
          </cell>
          <cell r="BC163">
            <v>3.6511433434323504E-2</v>
          </cell>
          <cell r="BD163">
            <v>3.67333657278196E-2</v>
          </cell>
          <cell r="BE163">
            <v>3.6906302496672927E-2</v>
          </cell>
          <cell r="BF163">
            <v>3.714916960526371E-2</v>
          </cell>
          <cell r="BG163">
            <v>3.7354206775171539E-2</v>
          </cell>
        </row>
        <row r="164">
          <cell r="C164">
            <v>1.1604160671987438E-2</v>
          </cell>
          <cell r="D164">
            <v>1.2560746318642568E-2</v>
          </cell>
          <cell r="E164">
            <v>1.3517331965297696E-2</v>
          </cell>
          <cell r="F164">
            <v>1.4473917611952603E-2</v>
          </cell>
          <cell r="G164">
            <v>1.5430503258607731E-2</v>
          </cell>
          <cell r="H164">
            <v>1.6387088905262859E-2</v>
          </cell>
          <cell r="I164">
            <v>1.7343674551917765E-2</v>
          </cell>
          <cell r="J164">
            <v>1.8300260198572893E-2</v>
          </cell>
          <cell r="K164">
            <v>1.7999999999999999E-2</v>
          </cell>
          <cell r="L164">
            <v>1.6152693078640638E-2</v>
          </cell>
          <cell r="M164">
            <v>1.9914900342138903E-2</v>
          </cell>
          <cell r="N164">
            <v>2.2010186296359792E-2</v>
          </cell>
          <cell r="O164">
            <v>2.7131289411598071E-2</v>
          </cell>
          <cell r="P164">
            <v>2.8321086037015993E-2</v>
          </cell>
          <cell r="Q164">
            <v>2.450724422730436E-2</v>
          </cell>
          <cell r="R164">
            <v>2.5415994192643544E-2</v>
          </cell>
          <cell r="S164">
            <v>2.4881850057927025E-2</v>
          </cell>
          <cell r="T164">
            <v>2.6009130671283045E-2</v>
          </cell>
          <cell r="U164">
            <v>2.682999579512638E-2</v>
          </cell>
          <cell r="V164">
            <v>2.5225156988866897E-2</v>
          </cell>
          <cell r="W164">
            <v>2.4116309477846948E-2</v>
          </cell>
          <cell r="X164">
            <v>3.9755577398290262E-2</v>
          </cell>
          <cell r="Y164">
            <v>3.9849745677662751E-2</v>
          </cell>
          <cell r="Z164">
            <v>4.2276918897466001E-2</v>
          </cell>
          <cell r="AA164">
            <v>3.1396714946978863E-2</v>
          </cell>
          <cell r="AB164">
            <v>3.5034563628632845E-2</v>
          </cell>
          <cell r="AC164">
            <v>3.5517302638252445E-2</v>
          </cell>
          <cell r="AD164">
            <v>3.0104685529090056E-2</v>
          </cell>
          <cell r="AE164">
            <v>3.1007527999965763E-2</v>
          </cell>
          <cell r="AF164">
            <v>3.5175671910658013E-2</v>
          </cell>
          <cell r="AG164">
            <v>3.1326830656898064E-2</v>
          </cell>
          <cell r="AH164">
            <v>3.2469544865169675E-2</v>
          </cell>
          <cell r="AI164">
            <v>3.2393198595686401E-2</v>
          </cell>
          <cell r="AJ164">
            <v>3.3046705485324512E-2</v>
          </cell>
          <cell r="AK164">
            <v>3.2668232232306124E-2</v>
          </cell>
          <cell r="AL164">
            <v>3.2919109995630691E-2</v>
          </cell>
          <cell r="AM164">
            <v>3.331597620676352E-2</v>
          </cell>
          <cell r="AN164">
            <v>3.3966456098055597E-2</v>
          </cell>
          <cell r="AO164">
            <v>3.3747414786493179E-2</v>
          </cell>
          <cell r="AP164">
            <v>3.4421432961111803E-2</v>
          </cell>
          <cell r="AQ164">
            <v>3.4226267431960153E-2</v>
          </cell>
          <cell r="AR164">
            <v>3.4268628847430982E-2</v>
          </cell>
          <cell r="AS164">
            <v>3.4726517459738038E-2</v>
          </cell>
          <cell r="AT164">
            <v>3.4630945599666119E-2</v>
          </cell>
          <cell r="AU164">
            <v>3.4881323081661586E-2</v>
          </cell>
          <cell r="AV164">
            <v>3.5195422372399032E-2</v>
          </cell>
          <cell r="AW164">
            <v>3.5405764500819115E-2</v>
          </cell>
          <cell r="AX164">
            <v>3.5622070602463196E-2</v>
          </cell>
          <cell r="AY164">
            <v>3.5799805517039318E-2</v>
          </cell>
          <cell r="AZ164">
            <v>3.6038488800297919E-2</v>
          </cell>
          <cell r="BA164">
            <v>3.6200884336268668E-2</v>
          </cell>
          <cell r="BB164">
            <v>3.6350910608236864E-2</v>
          </cell>
          <cell r="BC164">
            <v>3.6511433434323504E-2</v>
          </cell>
          <cell r="BD164">
            <v>3.67333657278196E-2</v>
          </cell>
          <cell r="BE164">
            <v>3.6906302496672927E-2</v>
          </cell>
          <cell r="BF164">
            <v>3.714916960526371E-2</v>
          </cell>
          <cell r="BG164">
            <v>3.7354206775171539E-2</v>
          </cell>
        </row>
        <row r="165">
          <cell r="B165">
            <v>1.0647575025332534E-2</v>
          </cell>
          <cell r="C165">
            <v>1.160416067198744E-2</v>
          </cell>
          <cell r="D165">
            <v>1.2560746318642567E-2</v>
          </cell>
          <cell r="E165">
            <v>1.3517331965297696E-2</v>
          </cell>
          <cell r="F165">
            <v>1.4473917611952603E-2</v>
          </cell>
          <cell r="G165">
            <v>1.5430503258607732E-2</v>
          </cell>
          <cell r="H165">
            <v>1.6387088905262859E-2</v>
          </cell>
          <cell r="I165">
            <v>1.7343674551917765E-2</v>
          </cell>
          <cell r="J165">
            <v>1.8300260198572893E-2</v>
          </cell>
          <cell r="K165">
            <v>1.7990710376377124E-2</v>
          </cell>
          <cell r="L165">
            <v>1.7996991964011506E-2</v>
          </cell>
          <cell r="M165">
            <v>2.1411022439427656E-2</v>
          </cell>
          <cell r="N165">
            <v>2.1691573317732582E-2</v>
          </cell>
          <cell r="O165">
            <v>2.3568493823301766E-2</v>
          </cell>
          <cell r="P165">
            <v>2.7786987480067575E-2</v>
          </cell>
          <cell r="Q165">
            <v>2.4505163042440648E-2</v>
          </cell>
          <cell r="R165">
            <v>2.5716037330481386E-2</v>
          </cell>
          <cell r="S165">
            <v>2.4206576470828255E-2</v>
          </cell>
          <cell r="T165">
            <v>2.4335863884243865E-2</v>
          </cell>
          <cell r="U165">
            <v>2.3513668901630834E-2</v>
          </cell>
          <cell r="V165">
            <v>2.4590296056672119E-2</v>
          </cell>
          <cell r="W165">
            <v>2.4278986086775846E-2</v>
          </cell>
          <cell r="X165">
            <v>4.0044701213083435E-2</v>
          </cell>
          <cell r="Y165">
            <v>3.611421188385007E-2</v>
          </cell>
          <cell r="Z165">
            <v>3.4535717343468837E-2</v>
          </cell>
          <cell r="AA165">
            <v>3.7215831666602896E-2</v>
          </cell>
          <cell r="AB165">
            <v>3.4061155962767431E-2</v>
          </cell>
          <cell r="AC165">
            <v>3.1280182303921163E-2</v>
          </cell>
          <cell r="AD165">
            <v>2.6973367574498419E-2</v>
          </cell>
          <cell r="AE165">
            <v>2.8203788904017344E-2</v>
          </cell>
          <cell r="AF165">
            <v>2.7618799868593932E-2</v>
          </cell>
          <cell r="AG165">
            <v>3.2261382714138309E-2</v>
          </cell>
          <cell r="AH165">
            <v>3.2469544865169675E-2</v>
          </cell>
          <cell r="AI165">
            <v>3.2393198595686401E-2</v>
          </cell>
          <cell r="AJ165">
            <v>3.3046705485324512E-2</v>
          </cell>
          <cell r="AK165">
            <v>3.2668232232306124E-2</v>
          </cell>
          <cell r="AL165">
            <v>3.2919109995630691E-2</v>
          </cell>
          <cell r="AM165">
            <v>3.331597620676352E-2</v>
          </cell>
          <cell r="AN165">
            <v>3.3966456098055597E-2</v>
          </cell>
          <cell r="AO165">
            <v>3.3747414786493179E-2</v>
          </cell>
          <cell r="AP165">
            <v>3.4421432961111803E-2</v>
          </cell>
          <cell r="AQ165">
            <v>3.4226267431960153E-2</v>
          </cell>
          <cell r="AR165">
            <v>3.4268628847430982E-2</v>
          </cell>
          <cell r="AS165">
            <v>3.4726517459738038E-2</v>
          </cell>
          <cell r="AT165">
            <v>3.4630945599666119E-2</v>
          </cell>
          <cell r="AU165">
            <v>3.4881323081661586E-2</v>
          </cell>
          <cell r="AV165">
            <v>3.5195422372399032E-2</v>
          </cell>
          <cell r="AW165">
            <v>3.5405764500819115E-2</v>
          </cell>
          <cell r="AX165">
            <v>3.5622070602463196E-2</v>
          </cell>
          <cell r="AY165">
            <v>3.5799805517039318E-2</v>
          </cell>
          <cell r="AZ165">
            <v>3.6038488800297926E-2</v>
          </cell>
          <cell r="BA165">
            <v>3.6200884336268668E-2</v>
          </cell>
          <cell r="BB165">
            <v>3.6350910608236864E-2</v>
          </cell>
          <cell r="BC165">
            <v>3.6511433434323504E-2</v>
          </cell>
          <cell r="BD165">
            <v>3.67333657278196E-2</v>
          </cell>
          <cell r="BE165">
            <v>3.6906302496672927E-2</v>
          </cell>
          <cell r="BF165">
            <v>3.714916960526371E-2</v>
          </cell>
        </row>
        <row r="166">
          <cell r="B166">
            <v>1.0647575025332534E-2</v>
          </cell>
          <cell r="C166">
            <v>1.1604160671987442E-2</v>
          </cell>
          <cell r="D166">
            <v>1.2560746318642568E-2</v>
          </cell>
          <cell r="E166">
            <v>1.3517331965297696E-2</v>
          </cell>
          <cell r="F166">
            <v>1.4473917611952603E-2</v>
          </cell>
          <cell r="G166">
            <v>1.5430503258607731E-2</v>
          </cell>
          <cell r="H166">
            <v>1.6387088905262859E-2</v>
          </cell>
          <cell r="I166">
            <v>1.7343674551917765E-2</v>
          </cell>
          <cell r="J166">
            <v>1.8300260198572893E-2</v>
          </cell>
          <cell r="K166">
            <v>1.7933899874018923E-2</v>
          </cell>
          <cell r="L166">
            <v>2.0057539743211665E-2</v>
          </cell>
          <cell r="M166">
            <v>2.1592674709530895E-2</v>
          </cell>
          <cell r="N166">
            <v>2.2712347993991789E-2</v>
          </cell>
          <cell r="O166">
            <v>2.3297092351010799E-2</v>
          </cell>
          <cell r="P166">
            <v>2.5617379944921543E-2</v>
          </cell>
          <cell r="Q166">
            <v>2.4223779128677573E-2</v>
          </cell>
          <cell r="R166">
            <v>2.4088866372787052E-2</v>
          </cell>
          <cell r="S166">
            <v>2.4473329664175366E-2</v>
          </cell>
          <cell r="T166">
            <v>2.2832402696718122E-2</v>
          </cell>
          <cell r="U166">
            <v>2.3867433011156604E-2</v>
          </cell>
          <cell r="V166">
            <v>2.3370938573858555E-2</v>
          </cell>
          <cell r="W166">
            <v>2.4265034264032256E-2</v>
          </cell>
          <cell r="X166">
            <v>4.2297775966085777E-2</v>
          </cell>
          <cell r="Y166">
            <v>4.2623226696733588E-2</v>
          </cell>
          <cell r="Z166">
            <v>4.3103050204993817E-2</v>
          </cell>
          <cell r="AA166">
            <v>4.1400968509565955E-2</v>
          </cell>
          <cell r="AB166">
            <v>4.2177188970971877E-2</v>
          </cell>
          <cell r="AC166">
            <v>3.6056847016249789E-2</v>
          </cell>
          <cell r="AD166">
            <v>3.0271111274598812E-2</v>
          </cell>
          <cell r="AE166">
            <v>3.7296004531364828E-2</v>
          </cell>
          <cell r="AF166">
            <v>3.7484957091198007E-2</v>
          </cell>
          <cell r="AG166">
            <v>3.2261382714138309E-2</v>
          </cell>
          <cell r="AH166">
            <v>3.2469544865169675E-2</v>
          </cell>
          <cell r="AI166">
            <v>3.2393198595686401E-2</v>
          </cell>
          <cell r="AJ166">
            <v>3.3046705485324512E-2</v>
          </cell>
          <cell r="AK166">
            <v>3.2668232232306124E-2</v>
          </cell>
          <cell r="AL166">
            <v>3.2919109995630691E-2</v>
          </cell>
          <cell r="AM166">
            <v>3.331597620676352E-2</v>
          </cell>
          <cell r="AN166">
            <v>3.3966456098055597E-2</v>
          </cell>
          <cell r="AO166">
            <v>3.3747414786493179E-2</v>
          </cell>
          <cell r="AP166">
            <v>3.4421432961111803E-2</v>
          </cell>
          <cell r="AQ166">
            <v>3.4226267431960153E-2</v>
          </cell>
          <cell r="AR166">
            <v>3.4268628847430982E-2</v>
          </cell>
          <cell r="AS166">
            <v>3.4726517459738038E-2</v>
          </cell>
          <cell r="AT166">
            <v>3.4630945599666119E-2</v>
          </cell>
          <cell r="AU166">
            <v>3.4881323081661586E-2</v>
          </cell>
          <cell r="AV166">
            <v>3.5195422372399032E-2</v>
          </cell>
          <cell r="AW166">
            <v>3.5405764500819115E-2</v>
          </cell>
          <cell r="AX166">
            <v>3.5622070602463196E-2</v>
          </cell>
          <cell r="AY166">
            <v>3.5799805517039318E-2</v>
          </cell>
          <cell r="AZ166">
            <v>3.6038488800297919E-2</v>
          </cell>
          <cell r="BA166">
            <v>3.6200884336268668E-2</v>
          </cell>
          <cell r="BB166">
            <v>3.6350910608236864E-2</v>
          </cell>
          <cell r="BC166">
            <v>3.6511433434323497E-2</v>
          </cell>
          <cell r="BD166">
            <v>3.67333657278196E-2</v>
          </cell>
          <cell r="BE166">
            <v>3.6906302496672927E-2</v>
          </cell>
          <cell r="BF166">
            <v>3.714916960526371E-2</v>
          </cell>
        </row>
        <row r="167">
          <cell r="B167">
            <v>1.0647575025332536E-2</v>
          </cell>
          <cell r="C167">
            <v>1.160416067198744E-2</v>
          </cell>
          <cell r="D167">
            <v>1.2560746318642568E-2</v>
          </cell>
          <cell r="E167">
            <v>1.3517331965297696E-2</v>
          </cell>
          <cell r="F167">
            <v>1.4473917611952603E-2</v>
          </cell>
          <cell r="G167">
            <v>1.5430503258607731E-2</v>
          </cell>
          <cell r="H167">
            <v>1.6387088905262859E-2</v>
          </cell>
          <cell r="I167">
            <v>1.7343674551917765E-2</v>
          </cell>
          <cell r="J167">
            <v>1.8300260198572893E-2</v>
          </cell>
          <cell r="K167">
            <v>1.7903309914110519E-2</v>
          </cell>
          <cell r="L167">
            <v>1.9925181602855502E-2</v>
          </cell>
          <cell r="M167">
            <v>2.1596711123292769E-2</v>
          </cell>
          <cell r="N167">
            <v>2.291538154729611E-2</v>
          </cell>
          <cell r="O167">
            <v>2.4430779204433487E-2</v>
          </cell>
          <cell r="P167">
            <v>2.5235602206878156E-2</v>
          </cell>
          <cell r="Q167">
            <v>2.3621076402934035E-2</v>
          </cell>
          <cell r="R167">
            <v>2.4584171736405452E-2</v>
          </cell>
          <cell r="S167">
            <v>2.4317112968987604E-2</v>
          </cell>
          <cell r="T167">
            <v>2.4323153861475856E-2</v>
          </cell>
          <cell r="U167">
            <v>2.5434400318843163E-2</v>
          </cell>
          <cell r="V167">
            <v>2.4952314737615507E-2</v>
          </cell>
          <cell r="W167">
            <v>2.3671365531919113E-2</v>
          </cell>
          <cell r="X167">
            <v>3.905017199560689E-2</v>
          </cell>
          <cell r="Y167">
            <v>3.6403062001937533E-2</v>
          </cell>
          <cell r="Z167">
            <v>3.9533428321624174E-2</v>
          </cell>
          <cell r="AA167">
            <v>3.9069851105708715E-2</v>
          </cell>
          <cell r="AB167">
            <v>3.6504815040568142E-2</v>
          </cell>
          <cell r="AC167">
            <v>3.0082947207488719E-2</v>
          </cell>
          <cell r="AD167">
            <v>2.5959607845586877E-2</v>
          </cell>
          <cell r="AE167">
            <v>3.1120716584948461E-2</v>
          </cell>
          <cell r="AF167">
            <v>3.2066995687931657E-2</v>
          </cell>
          <cell r="AG167">
            <v>3.2261382714138309E-2</v>
          </cell>
          <cell r="AH167">
            <v>3.2469544865169675E-2</v>
          </cell>
          <cell r="AI167">
            <v>3.2393198595686401E-2</v>
          </cell>
          <cell r="AJ167">
            <v>3.3046705485324512E-2</v>
          </cell>
          <cell r="AK167">
            <v>3.2668232232306124E-2</v>
          </cell>
          <cell r="AL167">
            <v>3.2919109995630691E-2</v>
          </cell>
          <cell r="AM167">
            <v>3.331597620676352E-2</v>
          </cell>
          <cell r="AN167">
            <v>3.3966456098055597E-2</v>
          </cell>
          <cell r="AO167">
            <v>3.3747414786493179E-2</v>
          </cell>
          <cell r="AP167">
            <v>3.4421432961111803E-2</v>
          </cell>
          <cell r="AQ167">
            <v>3.4226267431960153E-2</v>
          </cell>
          <cell r="AR167">
            <v>3.4268628847430982E-2</v>
          </cell>
          <cell r="AS167">
            <v>3.4726517459738038E-2</v>
          </cell>
          <cell r="AT167">
            <v>3.4630945599666119E-2</v>
          </cell>
          <cell r="AU167">
            <v>3.4881323081661586E-2</v>
          </cell>
          <cell r="AV167">
            <v>3.5195422372399032E-2</v>
          </cell>
          <cell r="AW167">
            <v>3.5405764500819115E-2</v>
          </cell>
          <cell r="AX167">
            <v>3.5622070602463196E-2</v>
          </cell>
          <cell r="AY167">
            <v>3.5799805517039318E-2</v>
          </cell>
          <cell r="AZ167">
            <v>3.6038488800297919E-2</v>
          </cell>
          <cell r="BA167">
            <v>3.6200884336268668E-2</v>
          </cell>
          <cell r="BB167">
            <v>3.6350910608236864E-2</v>
          </cell>
          <cell r="BC167">
            <v>3.6511433434323504E-2</v>
          </cell>
          <cell r="BD167">
            <v>3.67333657278196E-2</v>
          </cell>
          <cell r="BE167">
            <v>3.6906302496672927E-2</v>
          </cell>
          <cell r="BF167">
            <v>3.714916960526371E-2</v>
          </cell>
        </row>
        <row r="168">
          <cell r="B168">
            <v>1.0647575025332532E-2</v>
          </cell>
          <cell r="C168">
            <v>1.160416067198744E-2</v>
          </cell>
          <cell r="D168">
            <v>1.2560746318642568E-2</v>
          </cell>
          <cell r="E168">
            <v>1.3517331965297696E-2</v>
          </cell>
          <cell r="F168">
            <v>1.4473917611952603E-2</v>
          </cell>
          <cell r="G168">
            <v>1.5430503258607731E-2</v>
          </cell>
          <cell r="H168">
            <v>1.6387088905262859E-2</v>
          </cell>
          <cell r="I168">
            <v>1.7343674551917765E-2</v>
          </cell>
          <cell r="J168">
            <v>1.8300260198572893E-2</v>
          </cell>
          <cell r="K168">
            <v>1.7047566675575242E-2</v>
          </cell>
          <cell r="L168">
            <v>2.0149610860640255E-2</v>
          </cell>
          <cell r="M168">
            <v>2.1879757766972849E-2</v>
          </cell>
          <cell r="N168">
            <v>2.223133763555165E-2</v>
          </cell>
          <cell r="O168">
            <v>2.3504032569810412E-2</v>
          </cell>
          <cell r="P168">
            <v>2.706794901075105E-2</v>
          </cell>
          <cell r="Q168">
            <v>2.4738791291252261E-2</v>
          </cell>
          <cell r="R168">
            <v>2.5350099834574671E-2</v>
          </cell>
          <cell r="S168">
            <v>2.471983902352733E-2</v>
          </cell>
          <cell r="T168">
            <v>2.4890628531718605E-2</v>
          </cell>
          <cell r="U168">
            <v>2.3859927875130891E-2</v>
          </cell>
          <cell r="V168">
            <v>2.4150518594115107E-2</v>
          </cell>
          <cell r="W168">
            <v>2.4003407868349119E-2</v>
          </cell>
          <cell r="X168">
            <v>3.9804112457855811E-2</v>
          </cell>
          <cell r="Y168">
            <v>3.9260468980021904E-2</v>
          </cell>
          <cell r="Z168">
            <v>3.7220825484317849E-2</v>
          </cell>
          <cell r="AA168">
            <v>3.4679459528995149E-2</v>
          </cell>
          <cell r="AB168">
            <v>3.4793781578390894E-2</v>
          </cell>
          <cell r="AC168">
            <v>3.113032991028131E-2</v>
          </cell>
          <cell r="AD168">
            <v>2.6507952824487081E-2</v>
          </cell>
          <cell r="AE168">
            <v>3.2787531212329531E-2</v>
          </cell>
          <cell r="AF168">
            <v>2.8107176841299989E-2</v>
          </cell>
          <cell r="AG168">
            <v>3.2261382714138309E-2</v>
          </cell>
          <cell r="AH168">
            <v>3.2469544865169675E-2</v>
          </cell>
          <cell r="AI168">
            <v>3.2393198595686401E-2</v>
          </cell>
          <cell r="AJ168">
            <v>3.3046705485324512E-2</v>
          </cell>
          <cell r="AK168">
            <v>3.2668232232306124E-2</v>
          </cell>
          <cell r="AL168">
            <v>3.2919109995630691E-2</v>
          </cell>
          <cell r="AM168">
            <v>3.331597620676352E-2</v>
          </cell>
          <cell r="AN168">
            <v>3.3966456098055597E-2</v>
          </cell>
          <cell r="AO168">
            <v>3.3747414786493179E-2</v>
          </cell>
          <cell r="AP168">
            <v>3.4421432961111803E-2</v>
          </cell>
          <cell r="AQ168">
            <v>3.4226267431960153E-2</v>
          </cell>
          <cell r="AR168">
            <v>3.4268628847430982E-2</v>
          </cell>
          <cell r="AS168">
            <v>3.4726517459738038E-2</v>
          </cell>
          <cell r="AT168">
            <v>3.4630945599666119E-2</v>
          </cell>
          <cell r="AU168">
            <v>3.4881323081661586E-2</v>
          </cell>
          <cell r="AV168">
            <v>3.5195422372399032E-2</v>
          </cell>
          <cell r="AW168">
            <v>3.5405764500819115E-2</v>
          </cell>
          <cell r="AX168">
            <v>3.5622070602463196E-2</v>
          </cell>
          <cell r="AY168">
            <v>3.5799805517039311E-2</v>
          </cell>
          <cell r="AZ168">
            <v>3.6038488800297919E-2</v>
          </cell>
          <cell r="BA168">
            <v>3.6200884336268668E-2</v>
          </cell>
          <cell r="BB168">
            <v>3.6350910608236864E-2</v>
          </cell>
          <cell r="BC168">
            <v>3.6511433434323504E-2</v>
          </cell>
          <cell r="BD168">
            <v>3.67333657278196E-2</v>
          </cell>
          <cell r="BE168">
            <v>3.690630249667292E-2</v>
          </cell>
          <cell r="BF168">
            <v>3.714916960526371E-2</v>
          </cell>
        </row>
        <row r="169">
          <cell r="B169">
            <v>1.0647575025332534E-2</v>
          </cell>
          <cell r="C169">
            <v>1.160416067198744E-2</v>
          </cell>
          <cell r="D169">
            <v>1.2560746318642568E-2</v>
          </cell>
          <cell r="E169">
            <v>1.3517331965297698E-2</v>
          </cell>
          <cell r="F169">
            <v>1.4473917611952603E-2</v>
          </cell>
          <cell r="G169">
            <v>1.5430503258607731E-2</v>
          </cell>
          <cell r="H169">
            <v>1.6387088905262859E-2</v>
          </cell>
          <cell r="I169">
            <v>1.7343674551917765E-2</v>
          </cell>
          <cell r="J169">
            <v>1.8300260198572893E-2</v>
          </cell>
          <cell r="K169">
            <v>1.7339413079119289E-2</v>
          </cell>
          <cell r="L169">
            <v>1.9988504285790985E-2</v>
          </cell>
          <cell r="M169">
            <v>2.2621780224121677E-2</v>
          </cell>
          <cell r="N169">
            <v>2.2947570882046242E-2</v>
          </cell>
          <cell r="O169">
            <v>2.3957930760169627E-2</v>
          </cell>
          <cell r="P169">
            <v>2.7332454088589669E-2</v>
          </cell>
          <cell r="Q169">
            <v>2.6294727816867817E-2</v>
          </cell>
          <cell r="R169">
            <v>2.5855761393626438E-2</v>
          </cell>
          <cell r="S169">
            <v>2.4593421964357771E-2</v>
          </cell>
          <cell r="T169">
            <v>2.4055868281108669E-2</v>
          </cell>
          <cell r="U169">
            <v>2.466594491596609E-2</v>
          </cell>
          <cell r="V169">
            <v>2.5592439076583894E-2</v>
          </cell>
          <cell r="W169">
            <v>3.9099028754186214E-2</v>
          </cell>
          <cell r="X169">
            <v>4.0544638042873435E-2</v>
          </cell>
          <cell r="Y169">
            <v>3.6556842751359155E-2</v>
          </cell>
          <cell r="Z169">
            <v>3.826887654561404E-2</v>
          </cell>
          <cell r="AA169">
            <v>3.8525313007186548E-2</v>
          </cell>
          <cell r="AB169">
            <v>4.3742451590325103E-2</v>
          </cell>
          <cell r="AC169">
            <v>3.6859627342224803E-2</v>
          </cell>
          <cell r="AD169">
            <v>2.8989345946134951E-2</v>
          </cell>
          <cell r="AE169">
            <v>3.3207443136180348E-2</v>
          </cell>
          <cell r="AF169">
            <v>3.3546135714506521E-2</v>
          </cell>
          <cell r="AG169">
            <v>3.2261382714138309E-2</v>
          </cell>
          <cell r="AH169">
            <v>3.2469544865169675E-2</v>
          </cell>
          <cell r="AI169">
            <v>3.2393198595686401E-2</v>
          </cell>
          <cell r="AJ169">
            <v>3.3046705485324512E-2</v>
          </cell>
          <cell r="AK169">
            <v>3.2668232232306124E-2</v>
          </cell>
          <cell r="AL169">
            <v>3.2919109995630691E-2</v>
          </cell>
          <cell r="AM169">
            <v>3.331597620676352E-2</v>
          </cell>
          <cell r="AN169">
            <v>3.3966456098055597E-2</v>
          </cell>
          <cell r="AO169">
            <v>3.3747414786493179E-2</v>
          </cell>
          <cell r="AP169">
            <v>3.4421432961111803E-2</v>
          </cell>
          <cell r="AQ169">
            <v>3.4226267431960153E-2</v>
          </cell>
          <cell r="AR169">
            <v>3.4268628847430982E-2</v>
          </cell>
          <cell r="AS169">
            <v>3.4726517459738038E-2</v>
          </cell>
          <cell r="AT169">
            <v>3.4630945599666119E-2</v>
          </cell>
          <cell r="AU169">
            <v>3.4881323081661586E-2</v>
          </cell>
          <cell r="AV169">
            <v>3.5195422372399032E-2</v>
          </cell>
          <cell r="AW169">
            <v>3.5405764500819115E-2</v>
          </cell>
          <cell r="AX169">
            <v>3.5622070602463196E-2</v>
          </cell>
          <cell r="AY169">
            <v>3.5799805517039318E-2</v>
          </cell>
          <cell r="AZ169">
            <v>3.6038488800297919E-2</v>
          </cell>
          <cell r="BA169">
            <v>3.6200884336268668E-2</v>
          </cell>
          <cell r="BB169">
            <v>3.6350910608236864E-2</v>
          </cell>
          <cell r="BC169">
            <v>3.6511433434323504E-2</v>
          </cell>
          <cell r="BD169">
            <v>3.67333657278196E-2</v>
          </cell>
          <cell r="BE169">
            <v>3.6906302496672927E-2</v>
          </cell>
          <cell r="BF169">
            <v>3.714916960526371E-2</v>
          </cell>
        </row>
        <row r="170">
          <cell r="B170">
            <v>1.0647575025332534E-2</v>
          </cell>
          <cell r="C170">
            <v>1.160416067198744E-2</v>
          </cell>
          <cell r="D170">
            <v>1.256074631864257E-2</v>
          </cell>
          <cell r="E170">
            <v>1.3517331965297696E-2</v>
          </cell>
          <cell r="F170">
            <v>1.4473917611952603E-2</v>
          </cell>
          <cell r="G170">
            <v>1.5430503258607731E-2</v>
          </cell>
          <cell r="H170">
            <v>1.6387088905262859E-2</v>
          </cell>
          <cell r="I170">
            <v>1.7343674551917765E-2</v>
          </cell>
          <cell r="J170">
            <v>1.8300260198572893E-2</v>
          </cell>
          <cell r="K170">
            <v>1.775339859842805E-2</v>
          </cell>
          <cell r="L170">
            <v>2.0565716419999696E-2</v>
          </cell>
          <cell r="M170">
            <v>2.1829659343199859E-2</v>
          </cell>
          <cell r="N170">
            <v>2.3243756966612582E-2</v>
          </cell>
          <cell r="O170">
            <v>2.3435229909501695E-2</v>
          </cell>
          <cell r="P170">
            <v>2.5505365391946675E-2</v>
          </cell>
          <cell r="Q170">
            <v>2.57676899127686E-2</v>
          </cell>
          <cell r="R170">
            <v>2.5862933964846836E-2</v>
          </cell>
          <cell r="S170">
            <v>2.501252859050267E-2</v>
          </cell>
          <cell r="T170">
            <v>2.4851133794094524E-2</v>
          </cell>
          <cell r="U170">
            <v>2.6368957591984724E-2</v>
          </cell>
          <cell r="V170">
            <v>2.4964602736596501E-2</v>
          </cell>
          <cell r="W170">
            <v>3.5419194364965677E-2</v>
          </cell>
          <cell r="X170">
            <v>3.9518768318756996E-2</v>
          </cell>
          <cell r="Y170">
            <v>3.8998846081817917E-2</v>
          </cell>
          <cell r="Z170">
            <v>4.0036126841960916E-2</v>
          </cell>
          <cell r="AA170">
            <v>4.0961891910821654E-2</v>
          </cell>
          <cell r="AB170">
            <v>3.6770854481102941E-2</v>
          </cell>
          <cell r="AC170">
            <v>3.209128803302487E-2</v>
          </cell>
          <cell r="AD170">
            <v>3.0425084901359568E-2</v>
          </cell>
          <cell r="AE170">
            <v>3.1262481037375507E-2</v>
          </cell>
          <cell r="AF170">
            <v>3.3950038557467699E-2</v>
          </cell>
          <cell r="AG170">
            <v>3.2261382714138309E-2</v>
          </cell>
          <cell r="AH170">
            <v>3.2469544865169675E-2</v>
          </cell>
          <cell r="AI170">
            <v>3.2393198595686401E-2</v>
          </cell>
          <cell r="AJ170">
            <v>3.3046705485324512E-2</v>
          </cell>
          <cell r="AK170">
            <v>3.2668232232306124E-2</v>
          </cell>
          <cell r="AL170">
            <v>3.2919109995630691E-2</v>
          </cell>
          <cell r="AM170">
            <v>3.331597620676352E-2</v>
          </cell>
          <cell r="AN170">
            <v>3.3966456098055597E-2</v>
          </cell>
          <cell r="AO170">
            <v>3.3747414786493179E-2</v>
          </cell>
          <cell r="AP170">
            <v>3.4421432961111803E-2</v>
          </cell>
          <cell r="AQ170">
            <v>3.4226267431960153E-2</v>
          </cell>
          <cell r="AR170">
            <v>3.4268628847430982E-2</v>
          </cell>
          <cell r="AS170">
            <v>3.4726517459738038E-2</v>
          </cell>
          <cell r="AT170">
            <v>3.4630945599666119E-2</v>
          </cell>
          <cell r="AU170">
            <v>3.4881323081661586E-2</v>
          </cell>
          <cell r="AV170">
            <v>3.5195422372399032E-2</v>
          </cell>
          <cell r="AW170">
            <v>3.5405764500819115E-2</v>
          </cell>
          <cell r="AX170">
            <v>3.5622070602463196E-2</v>
          </cell>
          <cell r="AY170">
            <v>3.5799805517039318E-2</v>
          </cell>
          <cell r="AZ170">
            <v>3.6038488800297926E-2</v>
          </cell>
          <cell r="BA170">
            <v>3.6200884336268668E-2</v>
          </cell>
          <cell r="BB170">
            <v>3.6350910608236864E-2</v>
          </cell>
          <cell r="BC170">
            <v>3.6511433434323504E-2</v>
          </cell>
          <cell r="BD170">
            <v>3.67333657278196E-2</v>
          </cell>
          <cell r="BE170">
            <v>3.6906302496672927E-2</v>
          </cell>
          <cell r="BF170">
            <v>3.714916960526371E-2</v>
          </cell>
        </row>
        <row r="171">
          <cell r="B171">
            <v>1.0647575025332534E-2</v>
          </cell>
          <cell r="C171">
            <v>1.160416067198744E-2</v>
          </cell>
          <cell r="D171">
            <v>1.2560746318642568E-2</v>
          </cell>
          <cell r="E171">
            <v>1.3517331965297696E-2</v>
          </cell>
          <cell r="F171">
            <v>1.4473917611952603E-2</v>
          </cell>
          <cell r="G171">
            <v>1.5430503258607731E-2</v>
          </cell>
          <cell r="H171">
            <v>1.6387088905262859E-2</v>
          </cell>
          <cell r="I171">
            <v>1.7343674551917765E-2</v>
          </cell>
          <cell r="J171">
            <v>1.8300260198572893E-2</v>
          </cell>
          <cell r="K171">
            <v>1.7523314083500805E-2</v>
          </cell>
          <cell r="L171">
            <v>1.986444199863191E-2</v>
          </cell>
          <cell r="M171">
            <v>2.1942540078591668E-2</v>
          </cell>
          <cell r="N171">
            <v>2.2989601157519642E-2</v>
          </cell>
          <cell r="O171">
            <v>2.3471996087023526E-2</v>
          </cell>
          <cell r="P171">
            <v>2.5155223225781835E-2</v>
          </cell>
          <cell r="Q171">
            <v>2.7127599974051866E-2</v>
          </cell>
          <cell r="R171">
            <v>2.6706112570560932E-2</v>
          </cell>
          <cell r="S171">
            <v>2.623160017766284E-2</v>
          </cell>
          <cell r="T171">
            <v>2.4898857921232392E-2</v>
          </cell>
          <cell r="U171">
            <v>2.4303366192404408E-2</v>
          </cell>
          <cell r="V171">
            <v>2.4254762316460277E-2</v>
          </cell>
          <cell r="W171">
            <v>3.3617705816762683E-2</v>
          </cell>
          <cell r="X171">
            <v>3.8957350625527284E-2</v>
          </cell>
          <cell r="Y171">
            <v>3.7562402702795518E-2</v>
          </cell>
          <cell r="Z171">
            <v>3.67919099361744E-2</v>
          </cell>
          <cell r="AA171">
            <v>3.6037716514782832E-2</v>
          </cell>
          <cell r="AB171">
            <v>3.4819981447236879E-2</v>
          </cell>
          <cell r="AC171">
            <v>3.1827533184391653E-2</v>
          </cell>
          <cell r="AD171">
            <v>3.0198045844201053E-2</v>
          </cell>
          <cell r="AE171">
            <v>3.2222562591010986E-2</v>
          </cell>
          <cell r="AF171">
            <v>2.8997040728480791E-2</v>
          </cell>
          <cell r="AG171">
            <v>3.2261382714138309E-2</v>
          </cell>
          <cell r="AH171">
            <v>3.2469544865169675E-2</v>
          </cell>
          <cell r="AI171">
            <v>3.2393198595686401E-2</v>
          </cell>
          <cell r="AJ171">
            <v>3.3046705485324512E-2</v>
          </cell>
          <cell r="AK171">
            <v>3.2668232232306124E-2</v>
          </cell>
          <cell r="AL171">
            <v>3.2919109995630691E-2</v>
          </cell>
          <cell r="AM171">
            <v>3.331597620676352E-2</v>
          </cell>
          <cell r="AN171">
            <v>3.3966456098055597E-2</v>
          </cell>
          <cell r="AO171">
            <v>3.3747414786493179E-2</v>
          </cell>
          <cell r="AP171">
            <v>3.4421432961111803E-2</v>
          </cell>
          <cell r="AQ171">
            <v>3.4226267431960153E-2</v>
          </cell>
          <cell r="AR171">
            <v>3.4268628847430982E-2</v>
          </cell>
          <cell r="AS171">
            <v>3.4726517459738038E-2</v>
          </cell>
          <cell r="AT171">
            <v>3.4630945599666119E-2</v>
          </cell>
          <cell r="AU171">
            <v>3.4881323081661586E-2</v>
          </cell>
          <cell r="AV171">
            <v>3.5195422372399032E-2</v>
          </cell>
          <cell r="AW171">
            <v>3.5405764500819115E-2</v>
          </cell>
          <cell r="AX171">
            <v>3.5622070602463196E-2</v>
          </cell>
          <cell r="AY171">
            <v>3.5799805517039318E-2</v>
          </cell>
          <cell r="AZ171">
            <v>3.6038488800297919E-2</v>
          </cell>
          <cell r="BA171">
            <v>3.6200884336268668E-2</v>
          </cell>
          <cell r="BB171">
            <v>3.6350910608236864E-2</v>
          </cell>
          <cell r="BC171">
            <v>3.6511433434323504E-2</v>
          </cell>
          <cell r="BD171">
            <v>3.67333657278196E-2</v>
          </cell>
          <cell r="BE171">
            <v>3.6906302496672927E-2</v>
          </cell>
          <cell r="BF171">
            <v>3.714916960526371E-2</v>
          </cell>
        </row>
        <row r="172">
          <cell r="B172">
            <v>1.0647575025332534E-2</v>
          </cell>
          <cell r="C172">
            <v>1.160416067198744E-2</v>
          </cell>
          <cell r="D172">
            <v>1.2560746318642568E-2</v>
          </cell>
          <cell r="E172">
            <v>1.3517331965297696E-2</v>
          </cell>
          <cell r="F172">
            <v>1.4473917611952603E-2</v>
          </cell>
          <cell r="G172">
            <v>1.5430503258607731E-2</v>
          </cell>
          <cell r="H172">
            <v>1.6387088905262859E-2</v>
          </cell>
          <cell r="I172">
            <v>1.7343674551917765E-2</v>
          </cell>
          <cell r="J172">
            <v>1.8300260198572893E-2</v>
          </cell>
          <cell r="K172">
            <v>1.7545329127742829E-2</v>
          </cell>
          <cell r="L172">
            <v>1.9081994359491837E-2</v>
          </cell>
          <cell r="M172">
            <v>2.1541237003973993E-2</v>
          </cell>
          <cell r="N172">
            <v>2.2541569094216583E-2</v>
          </cell>
          <cell r="O172">
            <v>2.491672753054466E-2</v>
          </cell>
          <cell r="P172">
            <v>2.3837912251346273E-2</v>
          </cell>
          <cell r="Q172">
            <v>2.5040704695294732E-2</v>
          </cell>
          <cell r="R172">
            <v>2.6084568571604204E-2</v>
          </cell>
          <cell r="S172">
            <v>2.4071744833205216E-2</v>
          </cell>
          <cell r="T172">
            <v>2.3317729023715671E-2</v>
          </cell>
          <cell r="U172">
            <v>2.4269783736410467E-2</v>
          </cell>
          <cell r="V172">
            <v>2.5082966996828642E-2</v>
          </cell>
          <cell r="W172">
            <v>3.7477240174658769E-2</v>
          </cell>
          <cell r="X172">
            <v>4.0095107141057587E-2</v>
          </cell>
          <cell r="Y172">
            <v>3.8074401334391869E-2</v>
          </cell>
          <cell r="Z172">
            <v>3.0904265018044705E-2</v>
          </cell>
          <cell r="AA172">
            <v>4.0732668269809744E-2</v>
          </cell>
          <cell r="AB172">
            <v>4.0643130811596803E-2</v>
          </cell>
          <cell r="AC172">
            <v>3.0720952950135903E-2</v>
          </cell>
          <cell r="AD172">
            <v>3.1994377649724709E-2</v>
          </cell>
          <cell r="AE172">
            <v>3.4792900648338204E-2</v>
          </cell>
          <cell r="AF172">
            <v>3.5611261515104659E-2</v>
          </cell>
          <cell r="AG172">
            <v>3.2261382714138309E-2</v>
          </cell>
          <cell r="AH172">
            <v>3.2469544865169675E-2</v>
          </cell>
          <cell r="AI172">
            <v>3.2393198595686401E-2</v>
          </cell>
          <cell r="AJ172">
            <v>3.3046705485324512E-2</v>
          </cell>
          <cell r="AK172">
            <v>3.2668232232306124E-2</v>
          </cell>
          <cell r="AL172">
            <v>3.2919109995630691E-2</v>
          </cell>
          <cell r="AM172">
            <v>3.331597620676352E-2</v>
          </cell>
          <cell r="AN172">
            <v>3.3966456098055597E-2</v>
          </cell>
          <cell r="AO172">
            <v>3.3747414786493179E-2</v>
          </cell>
          <cell r="AP172">
            <v>3.4421432961111803E-2</v>
          </cell>
          <cell r="AQ172">
            <v>3.4226267431960153E-2</v>
          </cell>
          <cell r="AR172">
            <v>3.4268628847430982E-2</v>
          </cell>
          <cell r="AS172">
            <v>3.4726517459738038E-2</v>
          </cell>
          <cell r="AT172">
            <v>3.4630945599666119E-2</v>
          </cell>
          <cell r="AU172">
            <v>3.4881323081661586E-2</v>
          </cell>
          <cell r="AV172">
            <v>3.5195422372399032E-2</v>
          </cell>
          <cell r="AW172">
            <v>3.5405764500819115E-2</v>
          </cell>
          <cell r="AX172">
            <v>3.5622070602463196E-2</v>
          </cell>
          <cell r="AY172">
            <v>3.5799805517039318E-2</v>
          </cell>
          <cell r="AZ172">
            <v>3.6038488800297919E-2</v>
          </cell>
          <cell r="BA172">
            <v>3.6200884336268668E-2</v>
          </cell>
          <cell r="BB172">
            <v>3.6350910608236864E-2</v>
          </cell>
          <cell r="BC172">
            <v>3.6511433434323504E-2</v>
          </cell>
          <cell r="BD172">
            <v>3.67333657278196E-2</v>
          </cell>
          <cell r="BE172">
            <v>3.6906302496672927E-2</v>
          </cell>
          <cell r="BF172">
            <v>3.714916960526371E-2</v>
          </cell>
        </row>
        <row r="173">
          <cell r="B173">
            <v>1.0647575025332534E-2</v>
          </cell>
          <cell r="C173">
            <v>1.160416067198744E-2</v>
          </cell>
          <cell r="D173">
            <v>1.2560746318642568E-2</v>
          </cell>
          <cell r="E173">
            <v>1.3517331965297696E-2</v>
          </cell>
          <cell r="F173">
            <v>1.4473917611952603E-2</v>
          </cell>
          <cell r="G173">
            <v>1.5430503258607731E-2</v>
          </cell>
          <cell r="H173">
            <v>1.6387088905262859E-2</v>
          </cell>
          <cell r="I173">
            <v>1.7343674551917765E-2</v>
          </cell>
          <cell r="J173">
            <v>1.8300260198572893E-2</v>
          </cell>
          <cell r="K173">
            <v>1.7622627545195411E-2</v>
          </cell>
          <cell r="L173">
            <v>1.9357799561948219E-2</v>
          </cell>
          <cell r="M173">
            <v>2.1696591234057983E-2</v>
          </cell>
          <cell r="N173">
            <v>2.2431876737612363E-2</v>
          </cell>
          <cell r="O173">
            <v>2.4513885858360056E-2</v>
          </cell>
          <cell r="P173">
            <v>2.3135852743678523E-2</v>
          </cell>
          <cell r="Q173">
            <v>2.491098488975714E-2</v>
          </cell>
          <cell r="R173">
            <v>2.5580237846710516E-2</v>
          </cell>
          <cell r="S173">
            <v>2.5494182896921631E-2</v>
          </cell>
          <cell r="T173">
            <v>2.5469511457464924E-2</v>
          </cell>
          <cell r="U173">
            <v>2.4838921057780562E-2</v>
          </cell>
          <cell r="V173">
            <v>2.3338676136614698E-2</v>
          </cell>
          <cell r="W173">
            <v>3.8576713358458595E-2</v>
          </cell>
          <cell r="X173">
            <v>4.0232433719351056E-2</v>
          </cell>
          <cell r="Y173">
            <v>4.0481626881884357E-2</v>
          </cell>
          <cell r="Z173">
            <v>3.3960459309613764E-2</v>
          </cell>
          <cell r="AA173">
            <v>3.8961994714119624E-2</v>
          </cell>
          <cell r="AB173">
            <v>4.1453368473494227E-2</v>
          </cell>
          <cell r="AC173">
            <v>3.0428543220472063E-2</v>
          </cell>
          <cell r="AD173">
            <v>3.2165372579337201E-2</v>
          </cell>
          <cell r="AE173">
            <v>3.7757834530861192E-2</v>
          </cell>
          <cell r="AF173">
            <v>3.3379663646856031E-2</v>
          </cell>
          <cell r="AG173">
            <v>3.2261382714138309E-2</v>
          </cell>
          <cell r="AH173">
            <v>3.2469544865169675E-2</v>
          </cell>
          <cell r="AI173">
            <v>3.2393198595686401E-2</v>
          </cell>
          <cell r="AJ173">
            <v>3.3046705485324512E-2</v>
          </cell>
          <cell r="AK173">
            <v>3.2668232232306124E-2</v>
          </cell>
          <cell r="AL173">
            <v>3.2919109995630691E-2</v>
          </cell>
          <cell r="AM173">
            <v>3.331597620676352E-2</v>
          </cell>
          <cell r="AN173">
            <v>3.3966456098055597E-2</v>
          </cell>
          <cell r="AO173">
            <v>3.3747414786493179E-2</v>
          </cell>
          <cell r="AP173">
            <v>3.4421432961111803E-2</v>
          </cell>
          <cell r="AQ173">
            <v>3.4226267431960153E-2</v>
          </cell>
          <cell r="AR173">
            <v>3.4268628847430982E-2</v>
          </cell>
          <cell r="AS173">
            <v>3.4726517459738038E-2</v>
          </cell>
          <cell r="AT173">
            <v>3.4630945599666119E-2</v>
          </cell>
          <cell r="AU173">
            <v>3.4881323081661586E-2</v>
          </cell>
          <cell r="AV173">
            <v>3.5195422372399032E-2</v>
          </cell>
          <cell r="AW173">
            <v>3.5405764500819115E-2</v>
          </cell>
          <cell r="AX173">
            <v>3.5622070602463196E-2</v>
          </cell>
          <cell r="AY173">
            <v>3.5799805517039318E-2</v>
          </cell>
          <cell r="AZ173">
            <v>3.6038488800297919E-2</v>
          </cell>
          <cell r="BA173">
            <v>3.6200884336268668E-2</v>
          </cell>
          <cell r="BB173">
            <v>3.6350910608236864E-2</v>
          </cell>
          <cell r="BC173">
            <v>3.6511433434323504E-2</v>
          </cell>
          <cell r="BD173">
            <v>3.67333657278196E-2</v>
          </cell>
          <cell r="BE173">
            <v>3.6906302496672927E-2</v>
          </cell>
          <cell r="BF173">
            <v>3.714916960526371E-2</v>
          </cell>
        </row>
        <row r="174">
          <cell r="B174">
            <v>1.0647575025332534E-2</v>
          </cell>
          <cell r="C174">
            <v>1.160416067198744E-2</v>
          </cell>
          <cell r="D174">
            <v>1.2560746318642568E-2</v>
          </cell>
          <cell r="E174">
            <v>1.3517331965297696E-2</v>
          </cell>
          <cell r="F174">
            <v>1.4473917611952603E-2</v>
          </cell>
          <cell r="G174">
            <v>1.5430503258607731E-2</v>
          </cell>
          <cell r="H174">
            <v>1.6387088905262859E-2</v>
          </cell>
          <cell r="I174">
            <v>1.7343674551917765E-2</v>
          </cell>
          <cell r="J174">
            <v>1.8300260198572893E-2</v>
          </cell>
          <cell r="K174">
            <v>1.7721630772839014E-2</v>
          </cell>
          <cell r="L174">
            <v>1.8827088942520689E-2</v>
          </cell>
          <cell r="M174">
            <v>2.135720251511285E-2</v>
          </cell>
          <cell r="N174">
            <v>2.2320403949791453E-2</v>
          </cell>
          <cell r="O174">
            <v>2.4161490381651218E-2</v>
          </cell>
          <cell r="P174">
            <v>2.5671600779686818E-2</v>
          </cell>
          <cell r="Q174">
            <v>2.4851739754082221E-2</v>
          </cell>
          <cell r="R174">
            <v>2.5515482749358134E-2</v>
          </cell>
          <cell r="S174">
            <v>2.4605822485325207E-2</v>
          </cell>
          <cell r="T174">
            <v>2.4450730979019012E-2</v>
          </cell>
          <cell r="U174">
            <v>2.4578454212031406E-2</v>
          </cell>
          <cell r="V174">
            <v>2.4406916660290365E-2</v>
          </cell>
          <cell r="W174">
            <v>2.9441514093397656E-2</v>
          </cell>
          <cell r="X174">
            <v>4.0232688811732566E-2</v>
          </cell>
          <cell r="Y174">
            <v>3.8746612278156727E-2</v>
          </cell>
          <cell r="Z174">
            <v>3.7603314291829767E-2</v>
          </cell>
          <cell r="AA174">
            <v>3.6620696862346903E-2</v>
          </cell>
          <cell r="AB174">
            <v>3.802111876222336E-2</v>
          </cell>
          <cell r="AC174">
            <v>3.3671688294213666E-2</v>
          </cell>
          <cell r="AD174">
            <v>2.9604428936287817E-2</v>
          </cell>
          <cell r="AE174">
            <v>3.2802485322725498E-2</v>
          </cell>
          <cell r="AF174">
            <v>3.310634421995208E-2</v>
          </cell>
          <cell r="AG174">
            <v>3.2261382714138309E-2</v>
          </cell>
          <cell r="AH174">
            <v>3.2469544865169675E-2</v>
          </cell>
          <cell r="AI174">
            <v>3.2393198595686401E-2</v>
          </cell>
          <cell r="AJ174">
            <v>3.3046705485324512E-2</v>
          </cell>
          <cell r="AK174">
            <v>3.2668232232306124E-2</v>
          </cell>
          <cell r="AL174">
            <v>3.2919109995630691E-2</v>
          </cell>
          <cell r="AM174">
            <v>3.331597620676352E-2</v>
          </cell>
          <cell r="AN174">
            <v>3.3966456098055597E-2</v>
          </cell>
          <cell r="AO174">
            <v>3.3747414786493179E-2</v>
          </cell>
          <cell r="AP174">
            <v>3.4421432961111803E-2</v>
          </cell>
          <cell r="AQ174">
            <v>3.4226267431960153E-2</v>
          </cell>
          <cell r="AR174">
            <v>3.4268628847430982E-2</v>
          </cell>
          <cell r="AS174">
            <v>3.4726517459738038E-2</v>
          </cell>
          <cell r="AT174">
            <v>3.4630945599666119E-2</v>
          </cell>
          <cell r="AU174">
            <v>3.4881323081661586E-2</v>
          </cell>
          <cell r="AV174">
            <v>3.5195422372399032E-2</v>
          </cell>
          <cell r="AW174">
            <v>3.5405764500819115E-2</v>
          </cell>
          <cell r="AX174">
            <v>3.5622070602463196E-2</v>
          </cell>
          <cell r="AY174">
            <v>3.5799805517039318E-2</v>
          </cell>
          <cell r="AZ174">
            <v>3.6038488800297919E-2</v>
          </cell>
          <cell r="BA174">
            <v>3.6200884336268668E-2</v>
          </cell>
          <cell r="BB174">
            <v>3.6350910608236864E-2</v>
          </cell>
          <cell r="BC174">
            <v>3.6511433434323504E-2</v>
          </cell>
          <cell r="BD174">
            <v>3.67333657278196E-2</v>
          </cell>
          <cell r="BE174">
            <v>3.6906302496672927E-2</v>
          </cell>
          <cell r="BF174">
            <v>3.714916960526371E-2</v>
          </cell>
          <cell r="BG174">
            <v>3.7354206775171539E-2</v>
          </cell>
        </row>
        <row r="210">
          <cell r="C210">
            <v>35.873084494930211</v>
          </cell>
          <cell r="D210">
            <v>39.985140063631263</v>
          </cell>
          <cell r="E210">
            <v>47.114841298401501</v>
          </cell>
          <cell r="F210">
            <v>51.81671818062479</v>
          </cell>
          <cell r="G210">
            <v>57.289551533926542</v>
          </cell>
          <cell r="H210">
            <v>56.877791579863853</v>
          </cell>
          <cell r="I210">
            <v>67.136545464040495</v>
          </cell>
          <cell r="J210">
            <v>79.939312156892314</v>
          </cell>
          <cell r="K210">
            <v>75.997854342399989</v>
          </cell>
          <cell r="L210">
            <v>75.217452143599999</v>
          </cell>
          <cell r="M210">
            <v>84.607784885200005</v>
          </cell>
          <cell r="N210">
            <v>92.413214307600001</v>
          </cell>
          <cell r="O210">
            <v>102.9064413312</v>
          </cell>
          <cell r="P210">
            <v>107.4869154868</v>
          </cell>
          <cell r="Q210">
            <v>104.86478055480001</v>
          </cell>
          <cell r="R210">
            <v>111.41581482780002</v>
          </cell>
          <cell r="S210">
            <v>102.92654994720002</v>
          </cell>
          <cell r="T210">
            <v>101.99427895742667</v>
          </cell>
          <cell r="U210">
            <v>113.82685117764515</v>
          </cell>
          <cell r="V210">
            <v>112.54073918746967</v>
          </cell>
          <cell r="W210">
            <v>115.6598642356573</v>
          </cell>
          <cell r="X210">
            <v>203.93340507959999</v>
          </cell>
          <cell r="Y210">
            <v>193.6168421022</v>
          </cell>
          <cell r="Z210">
            <v>188.39753710960002</v>
          </cell>
          <cell r="AA210">
            <v>165.5459999398</v>
          </cell>
          <cell r="AB210">
            <v>209.41389799999999</v>
          </cell>
          <cell r="AC210">
            <v>207.58802089974</v>
          </cell>
          <cell r="AD210">
            <v>171.90331463193996</v>
          </cell>
          <cell r="AE210">
            <v>173.64196799999996</v>
          </cell>
          <cell r="AF210">
            <v>180.38689648381998</v>
          </cell>
          <cell r="AG210">
            <v>178.27121890044</v>
          </cell>
          <cell r="AH210">
            <v>178.7230228880837</v>
          </cell>
        </row>
        <row r="211">
          <cell r="C211">
            <v>33.680239606573835</v>
          </cell>
          <cell r="D211">
            <v>36.518855286775036</v>
          </cell>
          <cell r="E211">
            <v>40.80023705563147</v>
          </cell>
          <cell r="F211">
            <v>42.610586655027163</v>
          </cell>
          <cell r="G211">
            <v>50.001954603218124</v>
          </cell>
          <cell r="H211">
            <v>59.201723510925078</v>
          </cell>
          <cell r="I211">
            <v>64.267991832179092</v>
          </cell>
          <cell r="J211">
            <v>67.801832966270894</v>
          </cell>
          <cell r="K211">
            <v>65.72735626699999</v>
          </cell>
          <cell r="L211">
            <v>56.841408660399992</v>
          </cell>
          <cell r="M211">
            <v>78.856294275400003</v>
          </cell>
          <cell r="N211">
            <v>93.568582834800011</v>
          </cell>
          <cell r="O211">
            <v>114.60387735400001</v>
          </cell>
          <cell r="P211">
            <v>97.248129551999995</v>
          </cell>
          <cell r="Q211">
            <v>101.04146944879999</v>
          </cell>
          <cell r="R211">
            <v>106.20724931699996</v>
          </cell>
          <cell r="S211">
            <v>103.93042275139999</v>
          </cell>
          <cell r="T211">
            <v>94.869223907044784</v>
          </cell>
          <cell r="U211">
            <v>110.35630736560255</v>
          </cell>
          <cell r="V211">
            <v>107.2119805431401</v>
          </cell>
          <cell r="W211">
            <v>111.83345521458919</v>
          </cell>
          <cell r="X211">
            <v>206.14705936160001</v>
          </cell>
          <cell r="Y211">
            <v>193.71223168060001</v>
          </cell>
          <cell r="Z211">
            <v>201.98373809240002</v>
          </cell>
          <cell r="AA211">
            <v>168.38978444268002</v>
          </cell>
          <cell r="AB211">
            <v>213.98733300000004</v>
          </cell>
          <cell r="AC211">
            <v>214.94416273947999</v>
          </cell>
          <cell r="AD211">
            <v>165.28647900000001</v>
          </cell>
          <cell r="AE211">
            <v>193.57698400000001</v>
          </cell>
          <cell r="AF211">
            <v>218.84839581965994</v>
          </cell>
          <cell r="AG211">
            <v>205.41961617416001</v>
          </cell>
          <cell r="AH211">
            <v>179.69528704887713</v>
          </cell>
        </row>
        <row r="212">
          <cell r="C212">
            <v>32.862166959604906</v>
          </cell>
          <cell r="D212">
            <v>36.972448918234093</v>
          </cell>
          <cell r="E212">
            <v>37.554420814512994</v>
          </cell>
          <cell r="F212">
            <v>48.462913885055443</v>
          </cell>
          <cell r="G212">
            <v>52.48109090608817</v>
          </cell>
          <cell r="H212">
            <v>59.89988911249462</v>
          </cell>
          <cell r="I212">
            <v>59.782507146331781</v>
          </cell>
          <cell r="J212">
            <v>64.365496620735257</v>
          </cell>
          <cell r="K212">
            <v>66.924167689000001</v>
          </cell>
          <cell r="L212">
            <v>65.26307954939999</v>
          </cell>
          <cell r="M212">
            <v>83.742062340800004</v>
          </cell>
          <cell r="N212">
            <v>94.301439972200001</v>
          </cell>
          <cell r="O212">
            <v>111.28537506839999</v>
          </cell>
          <cell r="P212">
            <v>111.68831212300003</v>
          </cell>
          <cell r="Q212">
            <v>103.3686193778</v>
          </cell>
          <cell r="R212">
            <v>110.1403594316</v>
          </cell>
          <cell r="S212">
            <v>111.24229317199999</v>
          </cell>
          <cell r="T212">
            <v>100.04054671537419</v>
          </cell>
          <cell r="U212">
            <v>113.84780666384802</v>
          </cell>
          <cell r="V212">
            <v>113.71241224109467</v>
          </cell>
          <cell r="W212">
            <v>118.03153592981494</v>
          </cell>
          <cell r="X212">
            <v>191.79080552019997</v>
          </cell>
          <cell r="Y212">
            <v>195.30217758919997</v>
          </cell>
          <cell r="Z212">
            <v>205.50435249219998</v>
          </cell>
          <cell r="AA212">
            <v>145.86111286631998</v>
          </cell>
          <cell r="AB212">
            <v>180.84966299999999</v>
          </cell>
          <cell r="AC212">
            <v>189.06614700556003</v>
          </cell>
          <cell r="AD212">
            <v>168.15118300000003</v>
          </cell>
          <cell r="AE212">
            <v>165.38292999999999</v>
          </cell>
          <cell r="AF212">
            <v>186.88068232735998</v>
          </cell>
          <cell r="AG212">
            <v>176.26856855386001</v>
          </cell>
          <cell r="AH212">
            <v>194.39388305051139</v>
          </cell>
        </row>
        <row r="213">
          <cell r="B213">
            <v>31.430945431606748</v>
          </cell>
          <cell r="C213">
            <v>36.493042781320838</v>
          </cell>
          <cell r="D213">
            <v>42.517480810153643</v>
          </cell>
          <cell r="E213">
            <v>46.882753341267403</v>
          </cell>
          <cell r="F213">
            <v>50.360768360022647</v>
          </cell>
          <cell r="G213">
            <v>53.728548814403325</v>
          </cell>
          <cell r="H213">
            <v>58.052119150827664</v>
          </cell>
          <cell r="I213">
            <v>63.477211986883916</v>
          </cell>
          <cell r="J213">
            <v>78.480237948539184</v>
          </cell>
          <cell r="K213">
            <v>65.386915147799996</v>
          </cell>
          <cell r="L213">
            <v>76.007727561400003</v>
          </cell>
          <cell r="M213">
            <v>91.6190036486</v>
          </cell>
          <cell r="N213">
            <v>96.914626919599982</v>
          </cell>
          <cell r="O213">
            <v>109.27690766599999</v>
          </cell>
          <cell r="P213">
            <v>127.0574727872</v>
          </cell>
          <cell r="Q213">
            <v>103.60915961379999</v>
          </cell>
          <cell r="R213">
            <v>101.44902212960001</v>
          </cell>
          <cell r="S213">
            <v>108.74050073099997</v>
          </cell>
          <cell r="T213">
            <v>103.94562302186597</v>
          </cell>
          <cell r="U213">
            <v>114.06975313230402</v>
          </cell>
          <cell r="V213">
            <v>114.20290057953673</v>
          </cell>
          <cell r="W213">
            <v>119.23306228590252</v>
          </cell>
          <cell r="X213">
            <v>195.41903081619998</v>
          </cell>
          <cell r="Y213">
            <v>186.06774376079997</v>
          </cell>
          <cell r="Z213">
            <v>177.67697863559999</v>
          </cell>
          <cell r="AA213">
            <v>205.05426527361999</v>
          </cell>
          <cell r="AB213">
            <v>199.70215699999997</v>
          </cell>
          <cell r="AC213">
            <v>168.65329712174</v>
          </cell>
          <cell r="AD213">
            <v>142.13601100000002</v>
          </cell>
          <cell r="AE213">
            <v>164.83880300000001</v>
          </cell>
          <cell r="AF213">
            <v>161.36064656988</v>
          </cell>
          <cell r="AG213">
            <v>185.49031142540591</v>
          </cell>
        </row>
        <row r="214">
          <cell r="B214">
            <v>28.368287039612131</v>
          </cell>
          <cell r="C214">
            <v>32.797548093649183</v>
          </cell>
          <cell r="D214">
            <v>40.195631965718249</v>
          </cell>
          <cell r="E214">
            <v>41.743629856414358</v>
          </cell>
          <cell r="F214">
            <v>46.055301453801221</v>
          </cell>
          <cell r="G214">
            <v>49.146805875180732</v>
          </cell>
          <cell r="H214">
            <v>59.220056900970661</v>
          </cell>
          <cell r="I214">
            <v>59.053585506814699</v>
          </cell>
          <cell r="J214">
            <v>65.186662601359416</v>
          </cell>
          <cell r="K214">
            <v>59.317560971599995</v>
          </cell>
          <cell r="L214">
            <v>75.176430198600002</v>
          </cell>
          <cell r="M214">
            <v>85.228222276400018</v>
          </cell>
          <cell r="N214">
            <v>89.994079472199999</v>
          </cell>
          <cell r="O214">
            <v>91.912990167199993</v>
          </cell>
          <cell r="P214">
            <v>108.98697450080003</v>
          </cell>
          <cell r="Q214">
            <v>97.166716787200016</v>
          </cell>
          <cell r="R214">
            <v>96.248438166599982</v>
          </cell>
          <cell r="S214">
            <v>98.157427130599999</v>
          </cell>
          <cell r="T214">
            <v>94.50801423779501</v>
          </cell>
          <cell r="U214">
            <v>102.9123085549323</v>
          </cell>
          <cell r="V214">
            <v>103.77295810659544</v>
          </cell>
          <cell r="W214">
            <v>106.68429095762023</v>
          </cell>
          <cell r="X214">
            <v>207.68141258240001</v>
          </cell>
          <cell r="Y214">
            <v>200.2799361436</v>
          </cell>
          <cell r="Z214">
            <v>208.48591381726001</v>
          </cell>
          <cell r="AA214">
            <v>204.45311354056</v>
          </cell>
          <cell r="AB214">
            <v>212.74668700000001</v>
          </cell>
          <cell r="AC214">
            <v>171.97245825068001</v>
          </cell>
          <cell r="AD214">
            <v>156.235578</v>
          </cell>
          <cell r="AE214">
            <v>195.801072</v>
          </cell>
          <cell r="AF214">
            <v>200.95123448276004</v>
          </cell>
          <cell r="AG214">
            <v>175.83774887611713</v>
          </cell>
        </row>
        <row r="215">
          <cell r="B215">
            <v>33.124063582222448</v>
          </cell>
          <cell r="C215">
            <v>37.285635686282248</v>
          </cell>
          <cell r="D215">
            <v>40.733614574999933</v>
          </cell>
          <cell r="E215">
            <v>43.874065708605386</v>
          </cell>
          <cell r="F215">
            <v>46.641968267636074</v>
          </cell>
          <cell r="G215">
            <v>55.797690055472941</v>
          </cell>
          <cell r="H215">
            <v>64.77907446599356</v>
          </cell>
          <cell r="I215">
            <v>65.604100452319656</v>
          </cell>
          <cell r="J215">
            <v>67.699870265421964</v>
          </cell>
          <cell r="K215">
            <v>66.688770825599988</v>
          </cell>
          <cell r="L215">
            <v>88.053673537799995</v>
          </cell>
          <cell r="M215">
            <v>95.63202689420001</v>
          </cell>
          <cell r="N215">
            <v>107.69387498579999</v>
          </cell>
          <cell r="O215">
            <v>95.378571565000016</v>
          </cell>
          <cell r="P215">
            <v>108.71353577939999</v>
          </cell>
          <cell r="Q215">
            <v>100.61746387779999</v>
          </cell>
          <cell r="R215">
            <v>104.96762043800001</v>
          </cell>
          <cell r="S215">
            <v>113.1318793918</v>
          </cell>
          <cell r="T215">
            <v>109.88878431760649</v>
          </cell>
          <cell r="U215">
            <v>113.17556262366742</v>
          </cell>
          <cell r="V215">
            <v>113.35665395929313</v>
          </cell>
          <cell r="W215">
            <v>117.86363278436369</v>
          </cell>
          <cell r="X215">
            <v>202.83631333859998</v>
          </cell>
          <cell r="Y215">
            <v>192.0170255164</v>
          </cell>
          <cell r="Z215">
            <v>205.90541054369999</v>
          </cell>
          <cell r="AA215">
            <v>196.31266500000001</v>
          </cell>
          <cell r="AB215">
            <v>210.06905499999999</v>
          </cell>
          <cell r="AC215">
            <v>181.4812564847</v>
          </cell>
          <cell r="AD215">
            <v>148.97748899999996</v>
          </cell>
          <cell r="AE215">
            <v>180.723927</v>
          </cell>
          <cell r="AF215">
            <v>174.19095987644002</v>
          </cell>
          <cell r="AG215">
            <v>181.14382516942953</v>
          </cell>
        </row>
        <row r="216">
          <cell r="B216">
            <v>32.206778401358378</v>
          </cell>
          <cell r="C216">
            <v>31.998228436196332</v>
          </cell>
          <cell r="D216">
            <v>41.415960349607246</v>
          </cell>
          <cell r="E216">
            <v>47.982111770132192</v>
          </cell>
          <cell r="F216">
            <v>50.869100008779569</v>
          </cell>
          <cell r="G216">
            <v>57.883238828307512</v>
          </cell>
          <cell r="H216">
            <v>56.013066893093722</v>
          </cell>
          <cell r="I216">
            <v>64.624137703243321</v>
          </cell>
          <cell r="J216">
            <v>77.584131260715722</v>
          </cell>
          <cell r="K216">
            <v>69.279429106799995</v>
          </cell>
          <cell r="L216">
            <v>86.183182957599996</v>
          </cell>
          <cell r="M216">
            <v>89.063870996000006</v>
          </cell>
          <cell r="N216">
            <v>89.847684301800001</v>
          </cell>
          <cell r="O216">
            <v>91.005206143199985</v>
          </cell>
          <cell r="P216">
            <v>113.7831191386</v>
          </cell>
          <cell r="Q216">
            <v>104.08724401719999</v>
          </cell>
          <cell r="R216">
            <v>107.4807647878</v>
          </cell>
          <cell r="S216">
            <v>97.037574060200015</v>
          </cell>
          <cell r="T216">
            <v>109.79451864090711</v>
          </cell>
          <cell r="U216">
            <v>112.66448098440593</v>
          </cell>
          <cell r="V216">
            <v>114.25134208062957</v>
          </cell>
          <cell r="W216">
            <v>118.49408260404768</v>
          </cell>
          <cell r="X216">
            <v>193.33308804259997</v>
          </cell>
          <cell r="Y216">
            <v>182.38818331680002</v>
          </cell>
          <cell r="Z216">
            <v>190.14876867322002</v>
          </cell>
          <cell r="AA216">
            <v>186.05502100000001</v>
          </cell>
          <cell r="AB216">
            <v>183.28765300000001</v>
          </cell>
          <cell r="AC216">
            <v>164.66760894862</v>
          </cell>
          <cell r="AD216">
            <v>131.186015</v>
          </cell>
          <cell r="AE216">
            <v>167.098039</v>
          </cell>
          <cell r="AF216">
            <v>151.69236436720001</v>
          </cell>
          <cell r="AG216">
            <v>173.87756507784491</v>
          </cell>
        </row>
        <row r="217">
          <cell r="B217">
            <v>33.718971966569413</v>
          </cell>
          <cell r="C217">
            <v>38.489922565163951</v>
          </cell>
          <cell r="D217">
            <v>43.774755328860707</v>
          </cell>
          <cell r="E217">
            <v>45.806928876422191</v>
          </cell>
          <cell r="F217">
            <v>49.488125456530454</v>
          </cell>
          <cell r="G217">
            <v>57.686722241476474</v>
          </cell>
          <cell r="H217">
            <v>65.097006654536159</v>
          </cell>
          <cell r="I217">
            <v>71.413269769237147</v>
          </cell>
          <cell r="J217">
            <v>79.909309558450886</v>
          </cell>
          <cell r="K217">
            <v>70.908023599399996</v>
          </cell>
          <cell r="L217">
            <v>84.9559029686</v>
          </cell>
          <cell r="M217">
            <v>98.981042802200008</v>
          </cell>
          <cell r="N217">
            <v>105.72631544419998</v>
          </cell>
          <cell r="O217">
            <v>102.1949177194</v>
          </cell>
          <cell r="P217">
            <v>115.49683741259997</v>
          </cell>
          <cell r="Q217">
            <v>108.26639877999997</v>
          </cell>
          <cell r="R217">
            <v>109.03719333720001</v>
          </cell>
          <cell r="S217">
            <v>110.56478348639999</v>
          </cell>
          <cell r="T217">
            <v>116.47062814052489</v>
          </cell>
          <cell r="U217">
            <v>119.95093361549073</v>
          </cell>
          <cell r="V217">
            <v>119.7579294509749</v>
          </cell>
          <cell r="W217">
            <v>186.82588657409565</v>
          </cell>
          <cell r="X217">
            <v>208.44888832219999</v>
          </cell>
          <cell r="Y217">
            <v>195.5990997184</v>
          </cell>
          <cell r="Z217">
            <v>208.15667136799999</v>
          </cell>
          <cell r="AA217">
            <v>214.13047299999999</v>
          </cell>
          <cell r="AB217">
            <v>219.82574700000001</v>
          </cell>
          <cell r="AC217">
            <v>188.27099553600002</v>
          </cell>
          <cell r="AD217">
            <v>159.72309100000001</v>
          </cell>
          <cell r="AE217">
            <v>198.85808299999999</v>
          </cell>
          <cell r="AF217">
            <v>194.66910206841999</v>
          </cell>
          <cell r="AG217">
            <v>195.01536732524335</v>
          </cell>
        </row>
        <row r="218">
          <cell r="B218">
            <v>34.512207849198688</v>
          </cell>
          <cell r="C218">
            <v>38.13484789884933</v>
          </cell>
          <cell r="D218">
            <v>38.867042115526644</v>
          </cell>
          <cell r="E218">
            <v>44.828361537688195</v>
          </cell>
          <cell r="F218">
            <v>50.050058808871995</v>
          </cell>
          <cell r="G218">
            <v>49.792358068676634</v>
          </cell>
          <cell r="H218">
            <v>65.553904547178945</v>
          </cell>
          <cell r="I218">
            <v>66.692180571446912</v>
          </cell>
          <cell r="J218">
            <v>67.909065083518129</v>
          </cell>
          <cell r="K218">
            <v>73.913630986599998</v>
          </cell>
          <cell r="L218">
            <v>89.498410825199997</v>
          </cell>
          <cell r="M218">
            <v>95.925551357799975</v>
          </cell>
          <cell r="N218">
            <v>109.63534668819999</v>
          </cell>
          <cell r="O218">
            <v>86.972038141399992</v>
          </cell>
          <cell r="P218">
            <v>100.6287536872</v>
          </cell>
          <cell r="Q218">
            <v>116.56404699539999</v>
          </cell>
          <cell r="R218">
            <v>117.61694462640001</v>
          </cell>
          <cell r="S218">
            <v>112.89164982540001</v>
          </cell>
          <cell r="T218">
            <v>114.35341618144166</v>
          </cell>
          <cell r="U218">
            <v>119.15438292963196</v>
          </cell>
          <cell r="V218">
            <v>119.8178950791701</v>
          </cell>
          <cell r="W218">
            <v>181.7172228686</v>
          </cell>
          <cell r="X218">
            <v>206.05060113120001</v>
          </cell>
          <cell r="Y218">
            <v>198.90595685579999</v>
          </cell>
          <cell r="Z218">
            <v>204.37227033497999</v>
          </cell>
          <cell r="AA218">
            <v>213.57740200000001</v>
          </cell>
          <cell r="AB218">
            <v>203.92006500000002</v>
          </cell>
          <cell r="AC218">
            <v>180.03739435134003</v>
          </cell>
          <cell r="AD218">
            <v>175.24943999999999</v>
          </cell>
          <cell r="AE218">
            <v>173.25304899999998</v>
          </cell>
          <cell r="AF218">
            <v>181.37092210984</v>
          </cell>
          <cell r="AG218">
            <v>191.83683626741902</v>
          </cell>
        </row>
        <row r="219">
          <cell r="B219">
            <v>29.95034396018556</v>
          </cell>
          <cell r="C219">
            <v>33.93567861834066</v>
          </cell>
          <cell r="D219">
            <v>42.787663452237666</v>
          </cell>
          <cell r="E219">
            <v>44.080791146705465</v>
          </cell>
          <cell r="F219">
            <v>50.113049338348148</v>
          </cell>
          <cell r="G219">
            <v>56.555728325532527</v>
          </cell>
          <cell r="H219">
            <v>57.502279741889552</v>
          </cell>
          <cell r="I219">
            <v>65.858642921012844</v>
          </cell>
          <cell r="J219">
            <v>75.273470507930014</v>
          </cell>
          <cell r="K219">
            <v>75.034158216600005</v>
          </cell>
          <cell r="L219">
            <v>86.258041997199996</v>
          </cell>
          <cell r="M219">
            <v>87.787501235999997</v>
          </cell>
          <cell r="N219">
            <v>98.525629812199995</v>
          </cell>
          <cell r="O219">
            <v>91.621519219199968</v>
          </cell>
          <cell r="P219">
            <v>119.43463512059999</v>
          </cell>
          <cell r="Q219">
            <v>117.7956061684</v>
          </cell>
          <cell r="R219">
            <v>121.80796276740003</v>
          </cell>
          <cell r="S219">
            <v>108.57135289900003</v>
          </cell>
          <cell r="T219">
            <v>115.90562519543346</v>
          </cell>
          <cell r="U219">
            <v>118.65737810635009</v>
          </cell>
          <cell r="V219">
            <v>120.0306685983866</v>
          </cell>
          <cell r="W219">
            <v>166.46822730420001</v>
          </cell>
          <cell r="X219">
            <v>187.37154380739997</v>
          </cell>
          <cell r="Y219">
            <v>183.31425298580004</v>
          </cell>
          <cell r="Z219">
            <v>199.06737190654002</v>
          </cell>
          <cell r="AA219">
            <v>207.05934600000001</v>
          </cell>
          <cell r="AB219">
            <v>194.48194899999999</v>
          </cell>
          <cell r="AC219">
            <v>176.10179356800001</v>
          </cell>
          <cell r="AD219">
            <v>160.77641400000002</v>
          </cell>
          <cell r="AE219">
            <v>177.23129799999998</v>
          </cell>
          <cell r="AF219">
            <v>161.42829101766</v>
          </cell>
          <cell r="AG219">
            <v>178.80117995960828</v>
          </cell>
        </row>
        <row r="220">
          <cell r="B220">
            <v>34.731038277022535</v>
          </cell>
          <cell r="C220">
            <v>37.841555112889196</v>
          </cell>
          <cell r="D220">
            <v>42.818676099552746</v>
          </cell>
          <cell r="E220">
            <v>43.645804888091732</v>
          </cell>
          <cell r="F220">
            <v>45.679277232912099</v>
          </cell>
          <cell r="G220">
            <v>50.056231784142227</v>
          </cell>
          <cell r="H220">
            <v>66.161967891521456</v>
          </cell>
          <cell r="I220">
            <v>73.274117802371848</v>
          </cell>
          <cell r="J220">
            <v>72.57550537028726</v>
          </cell>
          <cell r="K220">
            <v>72.209883129200009</v>
          </cell>
          <cell r="L220">
            <v>85.808829872399997</v>
          </cell>
          <cell r="M220">
            <v>98.299749574200007</v>
          </cell>
          <cell r="N220">
            <v>108.8010603996</v>
          </cell>
          <cell r="O220">
            <v>95.623102112400005</v>
          </cell>
          <cell r="P220">
            <v>103.28563575179999</v>
          </cell>
          <cell r="Q220">
            <v>108.65718785839999</v>
          </cell>
          <cell r="R220">
            <v>118.56254425400002</v>
          </cell>
          <cell r="S220">
            <v>114.01180128033297</v>
          </cell>
          <cell r="T220">
            <v>113.85209419993232</v>
          </cell>
          <cell r="U220">
            <v>118.04242442902094</v>
          </cell>
          <cell r="V220">
            <v>117.15313924438907</v>
          </cell>
          <cell r="W220">
            <v>188.36015967300003</v>
          </cell>
          <cell r="X220">
            <v>213.56944899920001</v>
          </cell>
          <cell r="Y220">
            <v>206.37852886959999</v>
          </cell>
          <cell r="Z220">
            <v>180.68143231516001</v>
          </cell>
          <cell r="AA220">
            <v>227.861445</v>
          </cell>
          <cell r="AB220">
            <v>218.22182899999999</v>
          </cell>
          <cell r="AC220">
            <v>170.84183503016001</v>
          </cell>
          <cell r="AD220">
            <v>196.73158000000001</v>
          </cell>
          <cell r="AE220">
            <v>204.65706348960001</v>
          </cell>
          <cell r="AF220">
            <v>205.69176364885999</v>
          </cell>
          <cell r="AG220">
            <v>198.58491777055679</v>
          </cell>
        </row>
        <row r="221">
          <cell r="B221">
            <v>32.216380394348278</v>
          </cell>
          <cell r="C221">
            <v>36.952657639672211</v>
          </cell>
          <cell r="D221">
            <v>35.918984984007281</v>
          </cell>
          <cell r="E221">
            <v>41.635589044132701</v>
          </cell>
          <cell r="F221">
            <v>49.960175595623085</v>
          </cell>
          <cell r="G221">
            <v>51.142115293418854</v>
          </cell>
          <cell r="H221">
            <v>58.585958990982633</v>
          </cell>
          <cell r="I221">
            <v>62.096954522459399</v>
          </cell>
          <cell r="J221">
            <v>60.167819281300652</v>
          </cell>
          <cell r="K221">
            <v>70.899733034999997</v>
          </cell>
          <cell r="L221">
            <v>84.118978839799993</v>
          </cell>
          <cell r="M221">
            <v>96.985142308600004</v>
          </cell>
          <cell r="N221">
            <v>93.773437594599997</v>
          </cell>
          <cell r="O221">
            <v>94.709647338799968</v>
          </cell>
          <cell r="P221">
            <v>109.82282056400001</v>
          </cell>
          <cell r="Q221">
            <v>117.483864348</v>
          </cell>
          <cell r="R221">
            <v>121.66320392819999</v>
          </cell>
          <cell r="S221">
            <v>114.6590643209275</v>
          </cell>
          <cell r="T221">
            <v>109.59515180104518</v>
          </cell>
          <cell r="U221">
            <v>113.57166234205877</v>
          </cell>
          <cell r="V221">
            <v>112.45732977475853</v>
          </cell>
          <cell r="W221">
            <v>190.07884850779999</v>
          </cell>
          <cell r="X221">
            <v>206.8755373722</v>
          </cell>
          <cell r="Y221">
            <v>205.22837900839997</v>
          </cell>
          <cell r="Z221">
            <v>169.13513957255998</v>
          </cell>
          <cell r="AA221">
            <v>212.62222500000001</v>
          </cell>
          <cell r="AB221">
            <v>235.70679000000001</v>
          </cell>
          <cell r="AC221">
            <v>171.07789873256002</v>
          </cell>
          <cell r="AD221">
            <v>186.92834000000002</v>
          </cell>
          <cell r="AE221">
            <v>207.46696002108001</v>
          </cell>
          <cell r="AF221">
            <v>191.12361700418001</v>
          </cell>
          <cell r="AG221">
            <v>181.44217583372057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Monthly Change Chart"/>
      <sheetName val="Food Expenditure Series"/>
      <sheetName val="Chart Data"/>
      <sheetName val="quarterly series"/>
      <sheetName val="Chart1"/>
      <sheetName val="Chart2"/>
      <sheetName val="World Macro Links"/>
      <sheetName val="Canadian GDP"/>
      <sheetName val="Canada Population"/>
      <sheetName val="Mexico GDP"/>
      <sheetName val="Mexico Population"/>
      <sheetName val="macrodata - HOBO"/>
    </sheetNames>
    <sheetDataSet>
      <sheetData sheetId="0"/>
      <sheetData sheetId="1"/>
      <sheetData sheetId="2">
        <row r="66">
          <cell r="M66">
            <v>65.932934518325183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B3">
            <v>1610008</v>
          </cell>
        </row>
        <row r="4">
          <cell r="B4">
            <v>1683116</v>
          </cell>
          <cell r="D4">
            <v>38246.1</v>
          </cell>
        </row>
        <row r="5">
          <cell r="B5">
            <v>1737807</v>
          </cell>
          <cell r="D5">
            <v>38882.1</v>
          </cell>
        </row>
        <row r="6">
          <cell r="B6">
            <v>1755761</v>
          </cell>
          <cell r="D6">
            <v>39426.199999999997</v>
          </cell>
        </row>
        <row r="7">
          <cell r="B7">
            <v>1779192</v>
          </cell>
          <cell r="D7">
            <v>39953.599999999999</v>
          </cell>
        </row>
        <row r="8">
          <cell r="B8">
            <v>1805879.88</v>
          </cell>
          <cell r="D8">
            <v>40465.599999999999</v>
          </cell>
        </row>
        <row r="9">
          <cell r="B9">
            <v>1833886.8958841807</v>
          </cell>
          <cell r="D9">
            <v>40965.9</v>
          </cell>
        </row>
        <row r="10">
          <cell r="B10">
            <v>1861994.3920432676</v>
          </cell>
          <cell r="D10">
            <v>41454.400000000001</v>
          </cell>
        </row>
        <row r="11">
          <cell r="B11">
            <v>1890198.646985597</v>
          </cell>
          <cell r="D11">
            <v>41930.6</v>
          </cell>
        </row>
        <row r="12">
          <cell r="B12">
            <v>1918477.3317611902</v>
          </cell>
          <cell r="D12">
            <v>42394</v>
          </cell>
        </row>
        <row r="13">
          <cell r="B13">
            <v>1946823.0033867203</v>
          </cell>
          <cell r="D13">
            <v>42844</v>
          </cell>
        </row>
        <row r="14">
          <cell r="B14">
            <v>1975250.5478288408</v>
          </cell>
        </row>
        <row r="15">
          <cell r="B15">
            <v>2003756.2435958877</v>
          </cell>
        </row>
        <row r="16">
          <cell r="B16">
            <v>2032311.2491274721</v>
          </cell>
        </row>
        <row r="17">
          <cell r="B17">
            <v>2060888.5836090352</v>
          </cell>
        </row>
        <row r="18">
          <cell r="B18">
            <v>2089488.2470405777</v>
          </cell>
        </row>
        <row r="19">
          <cell r="B19">
            <v>2118152.1062033097</v>
          </cell>
        </row>
        <row r="20">
          <cell r="B20">
            <v>2146929.4708617693</v>
          </cell>
        </row>
        <row r="21">
          <cell r="B21">
            <v>2175859.4166784189</v>
          </cell>
        </row>
        <row r="22">
          <cell r="B22">
            <v>2204971.7155865645</v>
          </cell>
        </row>
        <row r="23">
          <cell r="B23">
            <v>2234290.5572820166</v>
          </cell>
        </row>
        <row r="24">
          <cell r="B24">
            <v>2263841.0618335013</v>
          </cell>
        </row>
        <row r="25">
          <cell r="B25">
            <v>2293610.204020198</v>
          </cell>
        </row>
        <row r="26">
          <cell r="B26">
            <v>2323551.4651963166</v>
          </cell>
        </row>
        <row r="27">
          <cell r="B27">
            <v>2353612.7444785731</v>
          </cell>
        </row>
        <row r="28">
          <cell r="B28">
            <v>2383773.5736628198</v>
          </cell>
        </row>
        <row r="29">
          <cell r="B29">
            <v>2414079.5410219305</v>
          </cell>
        </row>
        <row r="30">
          <cell r="B30">
            <v>2444551.1147600529</v>
          </cell>
        </row>
        <row r="31">
          <cell r="B31">
            <v>2475204.1112167551</v>
          </cell>
        </row>
        <row r="32">
          <cell r="B32">
            <v>2506060.8593420163</v>
          </cell>
        </row>
        <row r="33">
          <cell r="B33">
            <v>2537163.2259170478</v>
          </cell>
        </row>
      </sheetData>
      <sheetData sheetId="9"/>
      <sheetData sheetId="10">
        <row r="4">
          <cell r="B4">
            <v>2299481.04046711</v>
          </cell>
          <cell r="E4">
            <v>17829.243660865483</v>
          </cell>
        </row>
        <row r="5">
          <cell r="B5">
            <v>2372532.89558018</v>
          </cell>
          <cell r="E5">
            <v>18233.652564594191</v>
          </cell>
        </row>
        <row r="6">
          <cell r="B6">
            <v>2485282</v>
          </cell>
          <cell r="E6">
            <v>18938.330951197189</v>
          </cell>
        </row>
        <row r="7">
          <cell r="B7">
            <v>2592371</v>
          </cell>
          <cell r="E7">
            <v>19593.415305328293</v>
          </cell>
        </row>
        <row r="8">
          <cell r="B8">
            <v>2687380</v>
          </cell>
          <cell r="E8">
            <v>20152.470161632726</v>
          </cell>
        </row>
        <row r="9">
          <cell r="B9">
            <v>2772470</v>
          </cell>
          <cell r="E9">
            <v>20634.187699414186</v>
          </cell>
        </row>
        <row r="10">
          <cell r="B10">
            <v>2850996</v>
          </cell>
          <cell r="E10">
            <v>21065.439402740238</v>
          </cell>
        </row>
        <row r="11">
          <cell r="B11">
            <v>2926182</v>
          </cell>
          <cell r="E11">
            <v>21471.271464579539</v>
          </cell>
        </row>
        <row r="12">
          <cell r="B12">
            <v>2999927</v>
          </cell>
          <cell r="E12">
            <v>21866.35308192718</v>
          </cell>
        </row>
        <row r="13">
          <cell r="B13">
            <v>3073297</v>
          </cell>
          <cell r="E13">
            <v>22258.933641116702</v>
          </cell>
        </row>
        <row r="14">
          <cell r="B14">
            <v>3146855</v>
          </cell>
        </row>
        <row r="15">
          <cell r="B15">
            <v>3220864</v>
          </cell>
        </row>
        <row r="16">
          <cell r="B16">
            <v>3295445</v>
          </cell>
        </row>
        <row r="17">
          <cell r="B17">
            <v>3370625</v>
          </cell>
        </row>
      </sheetData>
      <sheetData sheetId="1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Data"/>
      <sheetName val="Data"/>
      <sheetName val="Mandates"/>
      <sheetName val="Mandate Table"/>
      <sheetName val="BC Credit Value-Volume Chart"/>
      <sheetName val="Credit Data"/>
      <sheetName val="Total Biofuels"/>
      <sheetName val="Fuel Ethanol"/>
      <sheetName val="Ethanol Plant List"/>
      <sheetName val="Ethanol Feedstock Use"/>
      <sheetName val="Ethanol Conversion"/>
      <sheetName val="Renewable Fuel Ex Ethanol"/>
      <sheetName val="Total Feedstock"/>
      <sheetName val="Total Ethanol Feedstock"/>
      <sheetName val="BBD Yield Chart"/>
      <sheetName val="Total RD Feedstock"/>
      <sheetName val="VO RD Feedstock Chart"/>
      <sheetName val="VO RD Feedstock"/>
      <sheetName val="Other RD Feedstock"/>
      <sheetName val="Monthly Prod v Cap Utilization"/>
      <sheetName val="BD Feedstock Mix Chart"/>
      <sheetName val="BD Plant List"/>
      <sheetName val="RD Plant List"/>
      <sheetName val="BD Feedstock"/>
      <sheetName val="RD Feedstock"/>
      <sheetName val="BBD Stacked Annual Production"/>
      <sheetName val="BBD Monthly Production"/>
      <sheetName val="Annual Diesel Sales"/>
      <sheetName val="Bob List #1"/>
      <sheetName val="Bob List #2"/>
      <sheetName val="Bob List #3"/>
      <sheetName val="Ethanol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>
        <row r="139">
          <cell r="AK139">
            <v>11.247731754028404</v>
          </cell>
        </row>
        <row r="140">
          <cell r="AK140">
            <v>10.822579663838349</v>
          </cell>
        </row>
        <row r="141">
          <cell r="AK141">
            <v>10.635098164441187</v>
          </cell>
        </row>
        <row r="142">
          <cell r="AK142">
            <v>6.8592451186858199</v>
          </cell>
        </row>
        <row r="143">
          <cell r="AK143">
            <v>6.7096578681767873</v>
          </cell>
        </row>
        <row r="144">
          <cell r="AK144">
            <v>9.4610001003406197</v>
          </cell>
        </row>
        <row r="145">
          <cell r="AK145">
            <v>11.037412733161824</v>
          </cell>
        </row>
        <row r="146">
          <cell r="AK146">
            <v>10.710203615411475</v>
          </cell>
        </row>
        <row r="147">
          <cell r="AK147">
            <v>9.7073721134879136</v>
          </cell>
        </row>
        <row r="148">
          <cell r="AK148">
            <v>9.6594994416950666</v>
          </cell>
        </row>
        <row r="149">
          <cell r="AK149">
            <v>11.036907872479143</v>
          </cell>
        </row>
        <row r="150">
          <cell r="AK150">
            <v>9.8968433579285779</v>
          </cell>
        </row>
        <row r="151">
          <cell r="AK151">
            <v>8.2173797504664474</v>
          </cell>
        </row>
        <row r="152">
          <cell r="AK152">
            <v>7.6622111856429749</v>
          </cell>
        </row>
        <row r="153">
          <cell r="AK153">
            <v>9.8017216657744317</v>
          </cell>
        </row>
        <row r="154">
          <cell r="AK154">
            <v>9.1982349638498686</v>
          </cell>
        </row>
        <row r="155">
          <cell r="AK155">
            <v>10.177100432189791</v>
          </cell>
        </row>
        <row r="156">
          <cell r="AK156">
            <v>9.5800878260784028</v>
          </cell>
        </row>
        <row r="157">
          <cell r="AK157">
            <v>11.145007453946858</v>
          </cell>
        </row>
        <row r="158">
          <cell r="AK158">
            <v>10.396536643031805</v>
          </cell>
        </row>
        <row r="159">
          <cell r="AK159">
            <v>10.296514832486952</v>
          </cell>
        </row>
        <row r="160">
          <cell r="AK160">
            <v>8.7342382987807579</v>
          </cell>
        </row>
        <row r="161">
          <cell r="AK161">
            <v>10.976740358178706</v>
          </cell>
        </row>
        <row r="162">
          <cell r="AK162">
            <v>10.855751980459074</v>
          </cell>
        </row>
        <row r="163">
          <cell r="AK163">
            <v>9.9420135401847283</v>
          </cell>
        </row>
        <row r="164">
          <cell r="AK164">
            <v>9.0914420806196752</v>
          </cell>
        </row>
        <row r="165">
          <cell r="AK165">
            <v>10.523137883635341</v>
          </cell>
        </row>
        <row r="166">
          <cell r="AK166">
            <v>9.4578521454956785</v>
          </cell>
        </row>
        <row r="167">
          <cell r="AK167">
            <v>10.26004607258521</v>
          </cell>
        </row>
        <row r="168">
          <cell r="AK168">
            <v>9.8862709812795373</v>
          </cell>
        </row>
        <row r="169">
          <cell r="AK169">
            <v>10.625862183716885</v>
          </cell>
        </row>
        <row r="170">
          <cell r="AK170">
            <v>10.582978723376396</v>
          </cell>
        </row>
        <row r="171">
          <cell r="AK171">
            <v>9.181218189074869</v>
          </cell>
        </row>
        <row r="172">
          <cell r="AK172">
            <v>9.9086036420662751</v>
          </cell>
        </row>
        <row r="173">
          <cell r="AK173">
            <v>10.650630054855364</v>
          </cell>
        </row>
        <row r="174">
          <cell r="AK174">
            <v>10.855039235965879</v>
          </cell>
        </row>
        <row r="175">
          <cell r="AK175">
            <v>10.879985293227659</v>
          </cell>
        </row>
        <row r="176">
          <cell r="AK176">
            <v>9.5205439632095104</v>
          </cell>
        </row>
        <row r="177">
          <cell r="AK177">
            <v>11.203957363071421</v>
          </cell>
        </row>
        <row r="178">
          <cell r="AK178">
            <v>9.7289920297814572</v>
          </cell>
        </row>
        <row r="179">
          <cell r="AK179">
            <v>9.4423202550814995</v>
          </cell>
        </row>
        <row r="180">
          <cell r="AK180">
            <v>9.9855503496439777</v>
          </cell>
        </row>
        <row r="181">
          <cell r="AK181">
            <v>10.892398926484118</v>
          </cell>
        </row>
        <row r="182">
          <cell r="AK182">
            <v>10.78872430041165</v>
          </cell>
        </row>
        <row r="183">
          <cell r="AK183">
            <v>9.8459712197268754</v>
          </cell>
        </row>
        <row r="184">
          <cell r="AK184">
            <v>9.2617583168057589</v>
          </cell>
        </row>
        <row r="185">
          <cell r="AK185">
            <v>10.779102249753532</v>
          </cell>
        </row>
        <row r="186">
          <cell r="AK186">
            <v>10.790773440829579</v>
          </cell>
        </row>
        <row r="187">
          <cell r="AK187">
            <v>10.495459639149651</v>
          </cell>
        </row>
        <row r="188">
          <cell r="AK188">
            <v>10.331973871023342</v>
          </cell>
        </row>
        <row r="189">
          <cell r="AK189">
            <v>11.043589852102834</v>
          </cell>
        </row>
        <row r="190">
          <cell r="AK190">
            <v>9.9645837824691963</v>
          </cell>
        </row>
        <row r="191">
          <cell r="AK191">
            <v>9.977799253280498</v>
          </cell>
        </row>
        <row r="192">
          <cell r="AK192">
            <v>9.9743246238761749</v>
          </cell>
        </row>
        <row r="193">
          <cell r="AK193">
            <v>11.33706239717535</v>
          </cell>
        </row>
        <row r="194">
          <cell r="AK194">
            <v>11.651412416360992</v>
          </cell>
        </row>
        <row r="195">
          <cell r="AK195">
            <v>9.8230149075085915</v>
          </cell>
        </row>
        <row r="196">
          <cell r="AK196">
            <v>9.7508198298855149</v>
          </cell>
        </row>
        <row r="197">
          <cell r="AK197">
            <v>10.626070067527397</v>
          </cell>
        </row>
        <row r="198">
          <cell r="AK198">
            <v>10.259244235030366</v>
          </cell>
        </row>
        <row r="199">
          <cell r="AK199">
            <v>10.046103933878227</v>
          </cell>
        </row>
        <row r="200">
          <cell r="AK200">
            <v>10.014683780803271</v>
          </cell>
        </row>
        <row r="201">
          <cell r="AK201">
            <v>11.336800899239174</v>
          </cell>
        </row>
        <row r="202">
          <cell r="AK202">
            <v>10.300612882284462</v>
          </cell>
        </row>
        <row r="203">
          <cell r="AK203">
            <v>10.770762321444341</v>
          </cell>
        </row>
        <row r="204">
          <cell r="AK204">
            <v>10.580858597453156</v>
          </cell>
        </row>
        <row r="205">
          <cell r="AK205">
            <v>11.706068767052411</v>
          </cell>
        </row>
        <row r="206">
          <cell r="AK206">
            <v>11.621828638078075</v>
          </cell>
        </row>
        <row r="207">
          <cell r="AK207">
            <v>10.37823469049923</v>
          </cell>
        </row>
        <row r="208">
          <cell r="AK208">
            <v>10.110441364967748</v>
          </cell>
        </row>
        <row r="209">
          <cell r="AK209">
            <v>11.565228605917529</v>
          </cell>
        </row>
        <row r="210">
          <cell r="AK210">
            <v>9.9066388567610133</v>
          </cell>
        </row>
        <row r="211">
          <cell r="AK211">
            <v>10.723963550268595</v>
          </cell>
        </row>
        <row r="212">
          <cell r="AK212">
            <v>10.034988247125398</v>
          </cell>
        </row>
        <row r="213">
          <cell r="AK213">
            <v>11.105340231384689</v>
          </cell>
        </row>
        <row r="214">
          <cell r="AK214">
            <v>9.9871892504754971</v>
          </cell>
        </row>
        <row r="215">
          <cell r="AK215">
            <v>10.307221553263963</v>
          </cell>
        </row>
        <row r="216">
          <cell r="AK216">
            <v>10.249047672868009</v>
          </cell>
        </row>
        <row r="217">
          <cell r="AK217">
            <v>11.213334968571226</v>
          </cell>
        </row>
        <row r="218">
          <cell r="AK218">
            <v>11.240178331545385</v>
          </cell>
        </row>
        <row r="219">
          <cell r="AK219">
            <v>9.8556835253820125</v>
          </cell>
        </row>
        <row r="220">
          <cell r="AK220">
            <v>9.9174885487490183</v>
          </cell>
        </row>
        <row r="221">
          <cell r="AK221">
            <v>11.054862420281401</v>
          </cell>
        </row>
        <row r="222">
          <cell r="AK222">
            <v>10.6135261142465</v>
          </cell>
        </row>
        <row r="223">
          <cell r="AK223">
            <v>10.582861814725014</v>
          </cell>
        </row>
        <row r="224">
          <cell r="AK224">
            <v>9.9434928988381301</v>
          </cell>
        </row>
        <row r="225">
          <cell r="AK225">
            <v>10.916830246951662</v>
          </cell>
        </row>
        <row r="226">
          <cell r="AK226">
            <v>9.7808939578244587</v>
          </cell>
        </row>
        <row r="227">
          <cell r="AK227">
            <v>10.000012629814595</v>
          </cell>
        </row>
        <row r="228">
          <cell r="AK228">
            <v>10.030232752494644</v>
          </cell>
        </row>
        <row r="229">
          <cell r="AK229">
            <v>11.015873402425592</v>
          </cell>
        </row>
        <row r="230">
          <cell r="AK230">
            <v>11.081087129212175</v>
          </cell>
        </row>
        <row r="231">
          <cell r="AK231">
            <v>9.7424588926848905</v>
          </cell>
        </row>
        <row r="232">
          <cell r="AK232">
            <v>9.6252120701135269</v>
          </cell>
        </row>
        <row r="233">
          <cell r="AK233">
            <v>10.830145179177762</v>
          </cell>
        </row>
        <row r="234">
          <cell r="AK234">
            <v>10.251022815597123</v>
          </cell>
        </row>
        <row r="235">
          <cell r="AK235">
            <v>10.423046203991554</v>
          </cell>
        </row>
        <row r="236">
          <cell r="AK236">
            <v>9.9471495722754906</v>
          </cell>
        </row>
        <row r="237">
          <cell r="AK237">
            <v>10.737787141622908</v>
          </cell>
        </row>
        <row r="238">
          <cell r="AK238">
            <v>9.711696324173765</v>
          </cell>
        </row>
        <row r="239">
          <cell r="AK239">
            <v>10.041049677426257</v>
          </cell>
        </row>
        <row r="240">
          <cell r="AK240">
            <v>9.9482360342497334</v>
          </cell>
        </row>
        <row r="241">
          <cell r="AK241">
            <v>10.89819166277133</v>
          </cell>
        </row>
        <row r="242">
          <cell r="AK242">
            <v>11.008394926066119</v>
          </cell>
        </row>
        <row r="243">
          <cell r="AK243">
            <v>9.61881364424727</v>
          </cell>
        </row>
        <row r="244">
          <cell r="AK244">
            <v>9.6070149417432695</v>
          </cell>
        </row>
        <row r="245">
          <cell r="AK245">
            <v>10.680222751295464</v>
          </cell>
        </row>
        <row r="246">
          <cell r="AK246">
            <v>9.965299391681059</v>
          </cell>
        </row>
        <row r="247">
          <cell r="AK247">
            <v>10.334273944538541</v>
          </cell>
        </row>
        <row r="248">
          <cell r="AK248">
            <v>9.8540821087574475</v>
          </cell>
        </row>
        <row r="249">
          <cell r="AK249">
            <v>10.647901608342423</v>
          </cell>
        </row>
        <row r="250">
          <cell r="AK250">
            <v>9.6056426503363781</v>
          </cell>
        </row>
        <row r="251">
          <cell r="AK251">
            <v>9.9288830444002745</v>
          </cell>
        </row>
        <row r="252">
          <cell r="AK252">
            <v>9.8538662930244669</v>
          </cell>
        </row>
        <row r="253">
          <cell r="AK253">
            <v>10.825792656482644</v>
          </cell>
        </row>
        <row r="254">
          <cell r="AK254">
            <v>10.854290618147195</v>
          </cell>
        </row>
        <row r="255">
          <cell r="AK255">
            <v>9.5609226042306972</v>
          </cell>
        </row>
        <row r="256">
          <cell r="AK256">
            <v>9.4800230699403656</v>
          </cell>
        </row>
        <row r="257">
          <cell r="AK257">
            <v>10.656039143944318</v>
          </cell>
        </row>
        <row r="258">
          <cell r="AK258">
            <v>9.8365077595225934</v>
          </cell>
        </row>
        <row r="259">
          <cell r="AK259">
            <v>10.242039830425394</v>
          </cell>
        </row>
        <row r="260">
          <cell r="AK260">
            <v>9.6858119484679328</v>
          </cell>
        </row>
        <row r="261">
          <cell r="AK261">
            <v>10.569215604934357</v>
          </cell>
        </row>
        <row r="262">
          <cell r="AK262">
            <v>9.516761743243574</v>
          </cell>
        </row>
        <row r="263">
          <cell r="AK263">
            <v>9.8069351620159075</v>
          </cell>
        </row>
        <row r="264">
          <cell r="AK264">
            <v>9.7592644186496198</v>
          </cell>
        </row>
        <row r="265">
          <cell r="AK265">
            <v>10.701996788765868</v>
          </cell>
        </row>
        <row r="266">
          <cell r="AK266">
            <v>10.758183258779981</v>
          </cell>
        </row>
        <row r="267">
          <cell r="AK267">
            <v>9.4418791346769773</v>
          </cell>
        </row>
        <row r="268">
          <cell r="AK268">
            <v>9.4058090771337586</v>
          </cell>
        </row>
        <row r="269">
          <cell r="AK269">
            <v>10.523783575823169</v>
          </cell>
        </row>
        <row r="270">
          <cell r="AK270">
            <v>9.9016973637664965</v>
          </cell>
        </row>
        <row r="271">
          <cell r="AK271">
            <v>10.158334127048056</v>
          </cell>
        </row>
        <row r="272">
          <cell r="AK272">
            <v>9.6326879032835837</v>
          </cell>
        </row>
        <row r="273">
          <cell r="AK273">
            <v>10.473355821451559</v>
          </cell>
        </row>
        <row r="274">
          <cell r="AK274">
            <v>9.4334550033187359</v>
          </cell>
        </row>
        <row r="275">
          <cell r="AK275">
            <v>9.7172980509378046</v>
          </cell>
        </row>
        <row r="276">
          <cell r="AK276">
            <v>9.6720348019096321</v>
          </cell>
        </row>
        <row r="277">
          <cell r="AK277">
            <v>10.612633336556849</v>
          </cell>
        </row>
        <row r="278">
          <cell r="AK278">
            <v>10.676174846249829</v>
          </cell>
        </row>
        <row r="279">
          <cell r="AK279">
            <v>9.3721563725605819</v>
          </cell>
        </row>
        <row r="280">
          <cell r="AK280">
            <v>9.3120560784910307</v>
          </cell>
        </row>
        <row r="281">
          <cell r="AK281">
            <v>10.429005518854556</v>
          </cell>
        </row>
        <row r="282">
          <cell r="AK282">
            <v>9.7606963025207545</v>
          </cell>
        </row>
        <row r="283">
          <cell r="AK283">
            <v>10.063810276673312</v>
          </cell>
        </row>
        <row r="284">
          <cell r="AK284">
            <v>9.5654910891353921</v>
          </cell>
        </row>
        <row r="285">
          <cell r="AK285">
            <v>10.374486959458912</v>
          </cell>
        </row>
        <row r="286">
          <cell r="AK286">
            <v>9.3571184900934874</v>
          </cell>
        </row>
        <row r="287">
          <cell r="AK287">
            <v>9.6570471605965391</v>
          </cell>
        </row>
        <row r="288">
          <cell r="AK288">
            <v>9.5932854904119438</v>
          </cell>
        </row>
        <row r="289">
          <cell r="AK289">
            <v>10.523729760602199</v>
          </cell>
        </row>
        <row r="290">
          <cell r="AK290">
            <v>10.586920435935374</v>
          </cell>
        </row>
        <row r="291">
          <cell r="AK291">
            <v>9.2901732944503355</v>
          </cell>
        </row>
        <row r="292">
          <cell r="AK292">
            <v>9.2439914642424359</v>
          </cell>
        </row>
        <row r="293">
          <cell r="AK293">
            <v>10.340447762864686</v>
          </cell>
        </row>
        <row r="294">
          <cell r="AK294">
            <v>9.6497201404155479</v>
          </cell>
        </row>
        <row r="295">
          <cell r="AK295">
            <v>9.98252011309898</v>
          </cell>
        </row>
        <row r="296">
          <cell r="AK296">
            <v>9.4783874348173605</v>
          </cell>
        </row>
        <row r="297">
          <cell r="AK297">
            <v>10.292406329660215</v>
          </cell>
        </row>
        <row r="298">
          <cell r="AK298">
            <v>9.2765040935321927</v>
          </cell>
        </row>
        <row r="299">
          <cell r="AK299">
            <v>9.5694300808222348</v>
          </cell>
        </row>
        <row r="300">
          <cell r="AK300">
            <v>9.5127349522311384</v>
          </cell>
        </row>
        <row r="301">
          <cell r="AK301">
            <v>10.439016077460762</v>
          </cell>
        </row>
        <row r="302">
          <cell r="AK302">
            <v>10.490745253579528</v>
          </cell>
        </row>
        <row r="303">
          <cell r="AK303">
            <v>9.2158612998402898</v>
          </cell>
        </row>
        <row r="304">
          <cell r="AK304">
            <v>9.1612363251267528</v>
          </cell>
        </row>
        <row r="305">
          <cell r="AK305">
            <v>10.264100902557093</v>
          </cell>
        </row>
        <row r="306">
          <cell r="AK306">
            <v>9.5788399765831365</v>
          </cell>
        </row>
        <row r="307">
          <cell r="AK307">
            <v>9.8944962283188609</v>
          </cell>
        </row>
        <row r="308">
          <cell r="AK308">
            <v>9.3846065896737141</v>
          </cell>
        </row>
        <row r="309">
          <cell r="AK309">
            <v>10.203405888639871</v>
          </cell>
        </row>
        <row r="310">
          <cell r="AK310">
            <v>9.1941522183280231</v>
          </cell>
        </row>
        <row r="311">
          <cell r="AK311">
            <v>9.4796044479597779</v>
          </cell>
        </row>
        <row r="312">
          <cell r="AK312">
            <v>9.4274025587708774</v>
          </cell>
        </row>
        <row r="313">
          <cell r="AK313">
            <v>10.342334283199108</v>
          </cell>
        </row>
        <row r="314">
          <cell r="AK314">
            <v>10.399736292036557</v>
          </cell>
        </row>
        <row r="315">
          <cell r="AK315">
            <v>9.1296262283804932</v>
          </cell>
        </row>
        <row r="316">
          <cell r="AK316">
            <v>9.0814396143201712</v>
          </cell>
        </row>
        <row r="317">
          <cell r="AK317">
            <v>10.166191000287959</v>
          </cell>
        </row>
        <row r="318">
          <cell r="AK318">
            <v>9.5139122391970439</v>
          </cell>
        </row>
        <row r="319">
          <cell r="AK319">
            <v>9.8105572979828004</v>
          </cell>
        </row>
        <row r="320">
          <cell r="AK320">
            <v>9.3119484740362424</v>
          </cell>
        </row>
        <row r="321">
          <cell r="AK321">
            <v>10.11503205405503</v>
          </cell>
        </row>
        <row r="322">
          <cell r="AK322">
            <v>9.1162364300166026</v>
          </cell>
        </row>
        <row r="323">
          <cell r="AK323">
            <v>9.4005650372675049</v>
          </cell>
        </row>
        <row r="324">
          <cell r="AK324">
            <v>9.3472488179345579</v>
          </cell>
        </row>
        <row r="325">
          <cell r="AK325">
            <v>10.255479716697241</v>
          </cell>
        </row>
        <row r="326">
          <cell r="AK326">
            <v>10.313185440774962</v>
          </cell>
        </row>
        <row r="327">
          <cell r="AK327">
            <v>9.054237154105639</v>
          </cell>
        </row>
        <row r="328">
          <cell r="AK328">
            <v>9.0030808252843055</v>
          </cell>
        </row>
        <row r="329">
          <cell r="AK329">
            <v>10.079823449782673</v>
          </cell>
        </row>
        <row r="330">
          <cell r="AK330">
            <v>9.4200859883587995</v>
          </cell>
        </row>
        <row r="331">
          <cell r="AK331">
            <v>9.7296209258868771</v>
          </cell>
        </row>
        <row r="332">
          <cell r="AK332">
            <v>9.2374170711094461</v>
          </cell>
        </row>
        <row r="333">
          <cell r="AK333">
            <v>10.031644112048502</v>
          </cell>
        </row>
        <row r="334">
          <cell r="AK334">
            <v>9.0424832888253128</v>
          </cell>
        </row>
        <row r="335">
          <cell r="AK335">
            <v>9.327052064142892</v>
          </cell>
        </row>
        <row r="336">
          <cell r="AK336">
            <v>9.2717420354050386</v>
          </cell>
        </row>
        <row r="337">
          <cell r="AK337">
            <v>10.172438110449567</v>
          </cell>
        </row>
        <row r="338">
          <cell r="AK338">
            <v>10.228740079787656</v>
          </cell>
        </row>
        <row r="339">
          <cell r="AK339">
            <v>8.980286066950061</v>
          </cell>
        </row>
        <row r="340">
          <cell r="AK340">
            <v>8.9312970511551057</v>
          </cell>
        </row>
        <row r="341">
          <cell r="AK341">
            <v>9.9986580231245643</v>
          </cell>
        </row>
        <row r="342">
          <cell r="AK342">
            <v>9.3407370932918301</v>
          </cell>
        </row>
        <row r="343">
          <cell r="AK343">
            <v>9.6550742070530191</v>
          </cell>
        </row>
        <row r="344">
          <cell r="AK344">
            <v>9.1639983994167427</v>
          </cell>
        </row>
        <row r="345">
          <cell r="AK345">
            <v>9.9552047181023173</v>
          </cell>
        </row>
        <row r="346">
          <cell r="AK346">
            <v>8.9722099107967956</v>
          </cell>
        </row>
        <row r="347">
          <cell r="AK347">
            <v>9.2532301906818297</v>
          </cell>
        </row>
        <row r="348">
          <cell r="AK348">
            <v>9.199948791619514</v>
          </cell>
        </row>
        <row r="349">
          <cell r="AK349">
            <v>10.094035021001007</v>
          </cell>
        </row>
        <row r="350">
          <cell r="AK350">
            <v>10.148691940472839</v>
          </cell>
        </row>
        <row r="351">
          <cell r="AK351">
            <v>8.9111289454115123</v>
          </cell>
        </row>
        <row r="352">
          <cell r="AK352">
            <v>8.8614155075494612</v>
          </cell>
        </row>
        <row r="353">
          <cell r="AK353">
            <v>9.9224517952887226</v>
          </cell>
        </row>
        <row r="354">
          <cell r="AK354">
            <v>9.2720723158928262</v>
          </cell>
        </row>
        <row r="355">
          <cell r="AK355">
            <v>9.5711166844461886</v>
          </cell>
        </row>
        <row r="356">
          <cell r="AK356">
            <v>9.0834302321710041</v>
          </cell>
        </row>
        <row r="357">
          <cell r="AK357">
            <v>9.8687409342492529</v>
          </cell>
        </row>
        <row r="358">
          <cell r="AK358">
            <v>8.8941886009479791</v>
          </cell>
        </row>
        <row r="359">
          <cell r="AK359">
            <v>9.1721836786826643</v>
          </cell>
        </row>
        <row r="360">
          <cell r="AK360">
            <v>9.1197590040383023</v>
          </cell>
        </row>
        <row r="361">
          <cell r="AK361">
            <v>10.005612053695483</v>
          </cell>
        </row>
        <row r="362">
          <cell r="AK362">
            <v>10.06096441816964</v>
          </cell>
        </row>
        <row r="363">
          <cell r="AK363">
            <v>8.8330242783317825</v>
          </cell>
        </row>
        <row r="364">
          <cell r="AK364">
            <v>8.7845329049128154</v>
          </cell>
        </row>
        <row r="365">
          <cell r="AK365">
            <v>9.8349118743033923</v>
          </cell>
        </row>
        <row r="366">
          <cell r="AK366">
            <v>9.1933279017064677</v>
          </cell>
        </row>
        <row r="367">
          <cell r="AK367">
            <v>9.4978861628337192</v>
          </cell>
        </row>
        <row r="368">
          <cell r="AK368">
            <v>9.0153339150165888</v>
          </cell>
        </row>
        <row r="369">
          <cell r="AK369">
            <v>9.7929319807992457</v>
          </cell>
        </row>
        <row r="370">
          <cell r="AK370">
            <v>8.8262708054618404</v>
          </cell>
        </row>
        <row r="371">
          <cell r="AK371">
            <v>9.1026130849267073</v>
          </cell>
        </row>
        <row r="372">
          <cell r="AK372">
            <v>9.0501009709549276</v>
          </cell>
        </row>
        <row r="373">
          <cell r="AK373">
            <v>9.9293848425427935</v>
          </cell>
        </row>
        <row r="374">
          <cell r="AK374">
            <v>9.9842697285426301</v>
          </cell>
        </row>
        <row r="375">
          <cell r="AK375">
            <v>8.7658917686680908</v>
          </cell>
        </row>
        <row r="376">
          <cell r="AK376">
            <v>8.717295337171338</v>
          </cell>
        </row>
        <row r="377">
          <cell r="AK377">
            <v>9.7599112580737497</v>
          </cell>
        </row>
        <row r="378">
          <cell r="AK378">
            <v>9.1205454427851311</v>
          </cell>
        </row>
        <row r="379">
          <cell r="AK379">
            <v>9.4220675376103227</v>
          </cell>
        </row>
        <row r="380">
          <cell r="AK380">
            <v>8.9434092312762594</v>
          </cell>
        </row>
        <row r="381">
          <cell r="AK381">
            <v>9.7148276829406797</v>
          </cell>
        </row>
        <row r="382">
          <cell r="AK382">
            <v>8.7559594786966635</v>
          </cell>
        </row>
        <row r="383">
          <cell r="AK383">
            <v>9.030367997228085</v>
          </cell>
        </row>
        <row r="384">
          <cell r="AK384">
            <v>8.9780485225888764</v>
          </cell>
        </row>
        <row r="385">
          <cell r="AK385">
            <v>9.8503131196105667</v>
          </cell>
        </row>
        <row r="386">
          <cell r="AK386">
            <v>9.9045114171179645</v>
          </cell>
        </row>
        <row r="387">
          <cell r="AK387">
            <v>8.6959723963469227</v>
          </cell>
        </row>
        <row r="388">
          <cell r="AK388">
            <v>8.6479991418519404</v>
          </cell>
        </row>
        <row r="389">
          <cell r="AK389">
            <v>9.6823402853360712</v>
          </cell>
        </row>
        <row r="390">
          <cell r="AK390">
            <v>9.0479126097057616</v>
          </cell>
        </row>
        <row r="391">
          <cell r="AK391">
            <v>9.3639006308588915</v>
          </cell>
        </row>
        <row r="392">
          <cell r="AK392">
            <v>8.8876870357034026</v>
          </cell>
        </row>
        <row r="393">
          <cell r="AK393">
            <v>9.6549253970974718</v>
          </cell>
        </row>
        <row r="394">
          <cell r="AK394">
            <v>8.7017296530446497</v>
          </cell>
        </row>
        <row r="395">
          <cell r="AK395">
            <v>8.9741487956825505</v>
          </cell>
        </row>
        <row r="396">
          <cell r="AK396">
            <v>8.9224671966616018</v>
          </cell>
        </row>
        <row r="397">
          <cell r="AK397">
            <v>9.7893569099423008</v>
          </cell>
        </row>
        <row r="398">
          <cell r="AK398">
            <v>9.8431384943238314</v>
          </cell>
        </row>
        <row r="399">
          <cell r="AK399">
            <v>8.6421747718706801</v>
          </cell>
        </row>
        <row r="400">
          <cell r="AK400">
            <v>8.594362625783635</v>
          </cell>
        </row>
        <row r="401">
          <cell r="AK401">
            <v>9.6225006628843079</v>
          </cell>
        </row>
        <row r="402">
          <cell r="AK402">
            <v>8.9926731059092209</v>
          </cell>
        </row>
        <row r="403">
          <cell r="AK403">
            <v>9.2829395041072296</v>
          </cell>
        </row>
        <row r="404">
          <cell r="AK404">
            <v>8.8108565841185982</v>
          </cell>
        </row>
        <row r="405">
          <cell r="AK405">
            <v>9.5714342541878068</v>
          </cell>
        </row>
        <row r="406">
          <cell r="AK406">
            <v>8.6265189480740876</v>
          </cell>
        </row>
        <row r="407">
          <cell r="AK407">
            <v>8.896550808494867</v>
          </cell>
        </row>
        <row r="408">
          <cell r="AK408">
            <v>8.8453142738051049</v>
          </cell>
        </row>
        <row r="409">
          <cell r="AK409">
            <v>9.7046498546907536</v>
          </cell>
        </row>
        <row r="410">
          <cell r="AK410">
            <v>9.7581618871697113</v>
          </cell>
        </row>
        <row r="411">
          <cell r="AK411">
            <v>8.5673990912079905</v>
          </cell>
        </row>
        <row r="412">
          <cell r="AK412">
            <v>8.5201019925560342</v>
          </cell>
        </row>
        <row r="413">
          <cell r="AK413">
            <v>9.5391230979954251</v>
          </cell>
        </row>
        <row r="414">
          <cell r="AK414">
            <v>8.9149782737678063</v>
          </cell>
        </row>
        <row r="415">
          <cell r="AK415">
            <v>9.215790268223067</v>
          </cell>
        </row>
        <row r="416">
          <cell r="AK416">
            <v>8.7473548530685381</v>
          </cell>
        </row>
        <row r="417">
          <cell r="AK417">
            <v>9.5021555844120922</v>
          </cell>
        </row>
        <row r="418">
          <cell r="AK418">
            <v>8.5641498441287496</v>
          </cell>
        </row>
        <row r="419">
          <cell r="AK419">
            <v>8.8323313281144831</v>
          </cell>
        </row>
        <row r="420">
          <cell r="AK420">
            <v>8.7813666948911475</v>
          </cell>
        </row>
        <row r="421">
          <cell r="AK421">
            <v>9.6345253045529908</v>
          </cell>
        </row>
        <row r="422">
          <cell r="AK422">
            <v>9.6876063106094197</v>
          </cell>
        </row>
        <row r="423">
          <cell r="AK423">
            <v>8.5055089493270373</v>
          </cell>
        </row>
        <row r="424">
          <cell r="AK424">
            <v>8.4584867618017689</v>
          </cell>
        </row>
        <row r="425">
          <cell r="AK425">
            <v>9.4702044551277904</v>
          </cell>
        </row>
        <row r="426">
          <cell r="AK426">
            <v>8.8500993637348806</v>
          </cell>
        </row>
        <row r="427">
          <cell r="AK427">
            <v>9.152410626067482</v>
          </cell>
        </row>
        <row r="428">
          <cell r="AK428">
            <v>8.6871422800600708</v>
          </cell>
        </row>
        <row r="429">
          <cell r="AK429">
            <v>9.4368274295466694</v>
          </cell>
        </row>
        <row r="430">
          <cell r="AK430">
            <v>8.5052586383403561</v>
          </cell>
        </row>
        <row r="431">
          <cell r="AK431">
            <v>8.7716076066200301</v>
          </cell>
        </row>
        <row r="432">
          <cell r="AK432">
            <v>8.720990391217331</v>
          </cell>
        </row>
        <row r="433">
          <cell r="AK433">
            <v>9.5682791225566124</v>
          </cell>
        </row>
        <row r="434">
          <cell r="AK434">
            <v>9.6209511189900052</v>
          </cell>
        </row>
        <row r="435">
          <cell r="AK435">
            <v>8.4470070763842422</v>
          </cell>
        </row>
        <row r="436">
          <cell r="AK436">
            <v>8.4003413864027028</v>
          </cell>
        </row>
        <row r="437">
          <cell r="AK437">
            <v>9.4051185147704537</v>
          </cell>
        </row>
        <row r="438">
          <cell r="AK438">
            <v>8.789346617928981</v>
          </cell>
        </row>
        <row r="439">
          <cell r="AK439">
            <v>9.0894023584796688</v>
          </cell>
        </row>
        <row r="440">
          <cell r="AK440">
            <v>8.6272589358479088</v>
          </cell>
        </row>
        <row r="441">
          <cell r="AK441">
            <v>9.3718700827445858</v>
          </cell>
        </row>
        <row r="442">
          <cell r="AK442">
            <v>8.4466783428557193</v>
          </cell>
        </row>
        <row r="443">
          <cell r="AK443">
            <v>8.7111415855770886</v>
          </cell>
        </row>
        <row r="444">
          <cell r="AK444">
            <v>8.6609246313316071</v>
          </cell>
        </row>
        <row r="445">
          <cell r="AK445">
            <v>9.5023773344965416</v>
          </cell>
        </row>
        <row r="446">
          <cell r="AK446">
            <v>9.5546929983602737</v>
          </cell>
        </row>
        <row r="447">
          <cell r="AK447">
            <v>8.3888325332486477</v>
          </cell>
        </row>
        <row r="448">
          <cell r="AK448">
            <v>8.3424715686110851</v>
          </cell>
        </row>
        <row r="449">
          <cell r="AK449">
            <v>9.3403412156380323</v>
          </cell>
        </row>
        <row r="450">
          <cell r="AK450">
            <v>8.7289345522513067</v>
          </cell>
        </row>
        <row r="451">
          <cell r="AK451">
            <v>9.0299426075122788</v>
          </cell>
        </row>
        <row r="452">
          <cell r="AK452">
            <v>8.5708502706457672</v>
          </cell>
        </row>
        <row r="453">
          <cell r="AK453">
            <v>9.3105559948703434</v>
          </cell>
        </row>
        <row r="454">
          <cell r="AK454">
            <v>8.3914321202290374</v>
          </cell>
        </row>
        <row r="455">
          <cell r="AK455">
            <v>8.6541729151914932</v>
          </cell>
        </row>
        <row r="456">
          <cell r="AK456">
            <v>8.604271707754048</v>
          </cell>
        </row>
        <row r="457">
          <cell r="AK457">
            <v>9.4402136994681989</v>
          </cell>
        </row>
        <row r="458">
          <cell r="AK458">
            <v>9.4922151513780886</v>
          </cell>
        </row>
        <row r="459">
          <cell r="AK459">
            <v>8.3339554126841779</v>
          </cell>
        </row>
        <row r="460">
          <cell r="AK460">
            <v>8.2879102819865782</v>
          </cell>
        </row>
        <row r="461">
          <cell r="AK461">
            <v>9.2792195418862828</v>
          </cell>
        </row>
        <row r="462">
          <cell r="AK462">
            <v>8.6718018060307589</v>
          </cell>
        </row>
        <row r="463">
          <cell r="AK463">
            <v>8.9606489184622564</v>
          </cell>
        </row>
        <row r="464">
          <cell r="AK464">
            <v>8.5051109693422102</v>
          </cell>
        </row>
        <row r="465">
          <cell r="AK465">
            <v>9.2391042132101884</v>
          </cell>
        </row>
        <row r="466">
          <cell r="AK466">
            <v>8.327043263765928</v>
          </cell>
        </row>
        <row r="467">
          <cell r="AK467">
            <v>8.5877851082705678</v>
          </cell>
        </row>
        <row r="468">
          <cell r="AK468">
            <v>8.5382514129612268</v>
          </cell>
        </row>
        <row r="469">
          <cell r="AK469">
            <v>9.3677853230095138</v>
          </cell>
        </row>
        <row r="470">
          <cell r="AK470">
            <v>9.4193745580111372</v>
          </cell>
        </row>
        <row r="471">
          <cell r="AK471">
            <v>8.2700156724123488</v>
          </cell>
        </row>
        <row r="472">
          <cell r="AK472">
            <v>8.224314523783061</v>
          </cell>
        </row>
        <row r="473">
          <cell r="AK473">
            <v>9.2080319845714023</v>
          </cell>
        </row>
        <row r="474">
          <cell r="AK474">
            <v>8.6052039013381094</v>
          </cell>
        </row>
        <row r="475">
          <cell r="AK475">
            <v>8.9047435983616658</v>
          </cell>
        </row>
        <row r="476">
          <cell r="AK476">
            <v>8.4520297248157341</v>
          </cell>
        </row>
        <row r="477">
          <cell r="AK477">
            <v>9.1814661833768518</v>
          </cell>
        </row>
        <row r="478">
          <cell r="AK478">
            <v>8.2750894679392442</v>
          </cell>
        </row>
        <row r="479">
          <cell r="AK479">
            <v>8.5342007647830815</v>
          </cell>
        </row>
        <row r="480">
          <cell r="AK480">
            <v>8.4849811569637641</v>
          </cell>
        </row>
        <row r="481">
          <cell r="AK481">
            <v>9.3093384072246597</v>
          </cell>
        </row>
        <row r="482">
          <cell r="AK482">
            <v>9.3606001638525882</v>
          </cell>
        </row>
        <row r="483">
          <cell r="AK483">
            <v>8.2184150965704248</v>
          </cell>
        </row>
        <row r="484">
          <cell r="AK484">
            <v>8.173003934299139</v>
          </cell>
        </row>
        <row r="485">
          <cell r="AK485">
            <v>9.1505863796024816</v>
          </cell>
        </row>
        <row r="486">
          <cell r="AK486">
            <v>8.5515469442839915</v>
          </cell>
        </row>
        <row r="487">
          <cell r="AK487">
            <v>8.8488245299615294</v>
          </cell>
        </row>
        <row r="488">
          <cell r="AK488">
            <v>8.398944505074704</v>
          </cell>
        </row>
        <row r="489">
          <cell r="AK489">
            <v>9.1238099344973502</v>
          </cell>
        </row>
        <row r="490">
          <cell r="AK490">
            <v>8.2231208275798426</v>
          </cell>
        </row>
        <row r="491">
          <cell r="AK491">
            <v>8.4805973550803664</v>
          </cell>
        </row>
        <row r="492">
          <cell r="AK492">
            <v>8.4316938804621504</v>
          </cell>
        </row>
        <row r="493">
          <cell r="AK493">
            <v>9.2508735119873382</v>
          </cell>
        </row>
        <row r="494">
          <cell r="AK494">
            <v>9.3018171719623588</v>
          </cell>
        </row>
        <row r="495">
          <cell r="AK495">
            <v>8.1668025777540265</v>
          </cell>
        </row>
        <row r="496">
          <cell r="AK496">
            <v>8.1216744960062126</v>
          </cell>
        </row>
        <row r="497">
          <cell r="AK497">
            <v>9.0931167315490828</v>
          </cell>
        </row>
        <row r="498">
          <cell r="AK498">
            <v>8.4978566429661271</v>
          </cell>
        </row>
        <row r="499">
          <cell r="AK499">
            <v>8.7894720784461384</v>
          </cell>
        </row>
        <row r="500">
          <cell r="AK500">
            <v>8.3426175046161966</v>
          </cell>
        </row>
        <row r="501">
          <cell r="AK501">
            <v>9.0626115405385033</v>
          </cell>
        </row>
        <row r="502">
          <cell r="AK502">
            <v>8.1679674146013035</v>
          </cell>
        </row>
        <row r="503">
          <cell r="AK503">
            <v>8.4237202533783666</v>
          </cell>
        </row>
        <row r="504">
          <cell r="AK504">
            <v>8.375140837567626</v>
          </cell>
        </row>
        <row r="505">
          <cell r="AK505">
            <v>9.1888255275845072</v>
          </cell>
        </row>
        <row r="506">
          <cell r="AK506">
            <v>9.2394306928251417</v>
          </cell>
        </row>
        <row r="507">
          <cell r="AK507">
            <v>8.1120260287517105</v>
          </cell>
        </row>
        <row r="508">
          <cell r="AK508">
            <v>8.0672021041371629</v>
          </cell>
        </row>
        <row r="509">
          <cell r="AK509">
            <v>9.0321245015791156</v>
          </cell>
        </row>
        <row r="510">
          <cell r="AK510">
            <v>8.4408479305818815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 refreshError="1"/>
      <sheetData sheetId="20" refreshError="1"/>
      <sheetData sheetId="21">
        <row r="138">
          <cell r="AX138">
            <v>5316.2043982455825</v>
          </cell>
          <cell r="AY138">
            <v>3647.4708777788569</v>
          </cell>
          <cell r="AZ138">
            <v>267.32472397556012</v>
          </cell>
        </row>
        <row r="139">
          <cell r="AX139">
            <v>4666.5804613783939</v>
          </cell>
          <cell r="AY139">
            <v>3201.7610792592436</v>
          </cell>
          <cell r="AZ139">
            <v>234.65845936236292</v>
          </cell>
        </row>
        <row r="140">
          <cell r="AX140">
            <v>6021.6913864213857</v>
          </cell>
          <cell r="AY140">
            <v>4131.5085579087563</v>
          </cell>
          <cell r="AZ140">
            <v>302.8000556698571</v>
          </cell>
        </row>
        <row r="141">
          <cell r="AX141">
            <v>4352.1348323628936</v>
          </cell>
          <cell r="AY141">
            <v>2986.0185704013456</v>
          </cell>
          <cell r="AZ141">
            <v>218.84659723576078</v>
          </cell>
        </row>
        <row r="142">
          <cell r="AX142">
            <v>4487.4731525435573</v>
          </cell>
          <cell r="AY142">
            <v>3078.874778426265</v>
          </cell>
          <cell r="AZ142">
            <v>225.6520690301777</v>
          </cell>
        </row>
        <row r="143">
          <cell r="AX143">
            <v>6225.5627283105559</v>
          </cell>
          <cell r="AY143">
            <v>4271.3855691462941</v>
          </cell>
          <cell r="AZ143">
            <v>313.0517025431509</v>
          </cell>
        </row>
        <row r="144">
          <cell r="AX144">
            <v>8818.2993983248143</v>
          </cell>
          <cell r="AY144">
            <v>6050.2734352236876</v>
          </cell>
          <cell r="AZ144">
            <v>443.42716645149812</v>
          </cell>
        </row>
        <row r="145">
          <cell r="AX145">
            <v>8312.3736400166963</v>
          </cell>
          <cell r="AY145">
            <v>5283.639611837857</v>
          </cell>
          <cell r="AZ145">
            <v>417.98674814544574</v>
          </cell>
        </row>
        <row r="146">
          <cell r="AX146">
            <v>6562.5875519583788</v>
          </cell>
          <cell r="AY146">
            <v>4171.4134911783967</v>
          </cell>
          <cell r="AZ146">
            <v>329.99895686322452</v>
          </cell>
        </row>
        <row r="147">
          <cell r="AX147">
            <v>6438.0265084016855</v>
          </cell>
          <cell r="AY147">
            <v>4092.2380724195873</v>
          </cell>
          <cell r="AZ147">
            <v>323.73541917872717</v>
          </cell>
        </row>
        <row r="148">
          <cell r="AX148">
            <v>7738.2065440029837</v>
          </cell>
          <cell r="AY148">
            <v>4918.6786339401087</v>
          </cell>
          <cell r="AZ148">
            <v>389.11482205690845</v>
          </cell>
        </row>
        <row r="149">
          <cell r="AX149">
            <v>5500.8529425941797</v>
          </cell>
          <cell r="AY149">
            <v>3496.5373027104529</v>
          </cell>
          <cell r="AZ149">
            <v>276.60975469536788</v>
          </cell>
        </row>
        <row r="150">
          <cell r="AX150">
            <v>3588.5443500857009</v>
          </cell>
          <cell r="AY150">
            <v>2281.0061118609274</v>
          </cell>
          <cell r="AZ150">
            <v>180.44953805337173</v>
          </cell>
        </row>
        <row r="151">
          <cell r="AX151">
            <v>4062.4694634275975</v>
          </cell>
          <cell r="AY151">
            <v>2582.2497289480148</v>
          </cell>
          <cell r="AZ151">
            <v>204.28080762438731</v>
          </cell>
        </row>
        <row r="152">
          <cell r="AX152">
            <v>3589.7306457386217</v>
          </cell>
          <cell r="AY152">
            <v>2281.7601634681541</v>
          </cell>
          <cell r="AZ152">
            <v>180.50919079322375</v>
          </cell>
        </row>
        <row r="153">
          <cell r="AX153">
            <v>4681.1226464258425</v>
          </cell>
          <cell r="AY153">
            <v>2975.4876421167664</v>
          </cell>
          <cell r="AZ153">
            <v>235.38971145739106</v>
          </cell>
        </row>
        <row r="154">
          <cell r="AX154">
            <v>3980.6150633760558</v>
          </cell>
          <cell r="AY154">
            <v>2530.220168049369</v>
          </cell>
          <cell r="AZ154">
            <v>200.16476857457565</v>
          </cell>
        </row>
        <row r="155">
          <cell r="AX155">
            <v>5034.6387509962688</v>
          </cell>
          <cell r="AY155">
            <v>3200.195021070339</v>
          </cell>
          <cell r="AZ155">
            <v>253.16622793339229</v>
          </cell>
        </row>
        <row r="156">
          <cell r="AX156">
            <v>4561.8999333072934</v>
          </cell>
          <cell r="AY156">
            <v>2899.7054555904779</v>
          </cell>
          <cell r="AZ156">
            <v>229.39461110222874</v>
          </cell>
        </row>
        <row r="157">
          <cell r="AX157">
            <v>3867.3238285221105</v>
          </cell>
          <cell r="AY157">
            <v>2458.2082395592142</v>
          </cell>
          <cell r="AZ157">
            <v>194.46793191867528</v>
          </cell>
        </row>
        <row r="158">
          <cell r="AX158">
            <v>3186.9832715719785</v>
          </cell>
          <cell r="AY158">
            <v>2025.7596428146715</v>
          </cell>
          <cell r="AZ158">
            <v>160.25708561334977</v>
          </cell>
        </row>
        <row r="159">
          <cell r="AX159">
            <v>2968.1117236080736</v>
          </cell>
          <cell r="AY159">
            <v>1886.6371212813356</v>
          </cell>
          <cell r="AZ159">
            <v>149.25115511059084</v>
          </cell>
        </row>
        <row r="160">
          <cell r="AX160">
            <v>3807.6291690500457</v>
          </cell>
          <cell r="AY160">
            <v>2111.1003814319247</v>
          </cell>
          <cell r="AZ160">
            <v>136.27044951802964</v>
          </cell>
        </row>
        <row r="161">
          <cell r="AX161">
            <v>3864.8841159961066</v>
          </cell>
          <cell r="AY161">
            <v>2074.9226489590064</v>
          </cell>
          <cell r="AZ161">
            <v>126.19323504488693</v>
          </cell>
        </row>
        <row r="162">
          <cell r="AX162">
            <v>2652.8140940362155</v>
          </cell>
          <cell r="AY162">
            <v>1553.4870708544868</v>
          </cell>
          <cell r="AZ162">
            <v>109.69883510929776</v>
          </cell>
        </row>
        <row r="163">
          <cell r="AX163">
            <v>1481.2979533427431</v>
          </cell>
          <cell r="AY163">
            <v>867.44759980521621</v>
          </cell>
          <cell r="AZ163">
            <v>61.254446852040928</v>
          </cell>
        </row>
        <row r="164">
          <cell r="AX164">
            <v>2258.825717234266</v>
          </cell>
          <cell r="AY164">
            <v>1322.7676055121035</v>
          </cell>
          <cell r="AZ164">
            <v>93.406677253630733</v>
          </cell>
        </row>
        <row r="165">
          <cell r="AX165">
            <v>2086.7247102068932</v>
          </cell>
          <cell r="AY165">
            <v>1221.9853117588004</v>
          </cell>
          <cell r="AZ165">
            <v>86.289978034306387</v>
          </cell>
        </row>
        <row r="166">
          <cell r="AX166">
            <v>1495.4348217771344</v>
          </cell>
          <cell r="AY166">
            <v>875.72614536352319</v>
          </cell>
          <cell r="AZ166">
            <v>61.839032859342296</v>
          </cell>
        </row>
        <row r="167">
          <cell r="AX167">
            <v>1673.0676468875297</v>
          </cell>
          <cell r="AY167">
            <v>979.74786998746822</v>
          </cell>
          <cell r="AZ167">
            <v>69.184483125001861</v>
          </cell>
        </row>
        <row r="168">
          <cell r="AX168">
            <v>1615.9055266962953</v>
          </cell>
          <cell r="AY168">
            <v>946.27375099083542</v>
          </cell>
          <cell r="AZ168">
            <v>66.820722312869293</v>
          </cell>
        </row>
        <row r="169">
          <cell r="AX169">
            <v>1811.9777454167663</v>
          </cell>
          <cell r="AY169">
            <v>1061.0935785169202</v>
          </cell>
          <cell r="AZ169">
            <v>74.928676066313528</v>
          </cell>
        </row>
        <row r="170">
          <cell r="AX170">
            <v>2817.5393436195577</v>
          </cell>
          <cell r="AY170">
            <v>1649.950123446934</v>
          </cell>
          <cell r="AZ170">
            <v>116.51053293350833</v>
          </cell>
        </row>
        <row r="171">
          <cell r="AX171">
            <v>2355.3252104603284</v>
          </cell>
          <cell r="AY171">
            <v>1379.2776773666342</v>
          </cell>
          <cell r="AZ171">
            <v>97.397112173037385</v>
          </cell>
        </row>
        <row r="172">
          <cell r="AX172">
            <v>2479.4837941015044</v>
          </cell>
          <cell r="AY172">
            <v>1451.9849035743744</v>
          </cell>
          <cell r="AZ172">
            <v>102.5313023241215</v>
          </cell>
        </row>
        <row r="173">
          <cell r="AX173">
            <v>2234.8545055411678</v>
          </cell>
          <cell r="AY173">
            <v>1308.7300717393221</v>
          </cell>
          <cell r="AZ173">
            <v>92.415422719510389</v>
          </cell>
        </row>
        <row r="174">
          <cell r="AX174">
            <v>2600.5691454743346</v>
          </cell>
          <cell r="AY174">
            <v>1522.8924459650912</v>
          </cell>
          <cell r="AZ174">
            <v>107.53840856057468</v>
          </cell>
        </row>
        <row r="175">
          <cell r="AX175">
            <v>2063.9827914211332</v>
          </cell>
          <cell r="AY175">
            <v>1208.6676515128281</v>
          </cell>
          <cell r="AZ175">
            <v>85.349557066038869</v>
          </cell>
        </row>
        <row r="176">
          <cell r="AX176">
            <v>2602.413084835342</v>
          </cell>
          <cell r="AY176">
            <v>1523.9722562553052</v>
          </cell>
          <cell r="AZ176">
            <v>107.61465890935324</v>
          </cell>
        </row>
        <row r="177">
          <cell r="AX177">
            <v>2121.1449116123677</v>
          </cell>
          <cell r="AY177">
            <v>1242.1417705094611</v>
          </cell>
          <cell r="AZ177">
            <v>87.713317878171438</v>
          </cell>
        </row>
        <row r="178">
          <cell r="AX178">
            <v>3363.9600409314662</v>
          </cell>
          <cell r="AY178">
            <v>1969.9339061136716</v>
          </cell>
          <cell r="AZ178">
            <v>139.10605295486221</v>
          </cell>
        </row>
        <row r="179">
          <cell r="AX179">
            <v>3844.613567700771</v>
          </cell>
          <cell r="AY179">
            <v>2251.4044550961107</v>
          </cell>
          <cell r="AZ179">
            <v>158.98197720311873</v>
          </cell>
        </row>
        <row r="180">
          <cell r="AX180">
            <v>3777.0024577971603</v>
          </cell>
          <cell r="AY180">
            <v>2211.8114111215991</v>
          </cell>
          <cell r="AZ180">
            <v>156.18613108124009</v>
          </cell>
        </row>
        <row r="181">
          <cell r="AX181">
            <v>3800.9736694902585</v>
          </cell>
          <cell r="AY181">
            <v>2225.8489448943806</v>
          </cell>
          <cell r="AZ181">
            <v>157.17738561536135</v>
          </cell>
        </row>
        <row r="182">
          <cell r="AX182">
            <v>3477.0549884065967</v>
          </cell>
          <cell r="AY182">
            <v>2036.1622705801278</v>
          </cell>
          <cell r="AZ182">
            <v>143.78274101327588</v>
          </cell>
        </row>
        <row r="183">
          <cell r="AX183">
            <v>2705.6736890517655</v>
          </cell>
          <cell r="AY183">
            <v>1584.4416325072871</v>
          </cell>
          <cell r="AZ183">
            <v>111.88467844094703</v>
          </cell>
        </row>
        <row r="184">
          <cell r="AX184">
            <v>2844.5837875810021</v>
          </cell>
          <cell r="AY184">
            <v>1665.7873410367388</v>
          </cell>
          <cell r="AZ184">
            <v>117.6288713822596</v>
          </cell>
        </row>
        <row r="185">
          <cell r="AX185">
            <v>3288.3585271301558</v>
          </cell>
          <cell r="AY185">
            <v>1925.661684214899</v>
          </cell>
          <cell r="AZ185">
            <v>135.97978865494497</v>
          </cell>
        </row>
        <row r="186">
          <cell r="AX186">
            <v>3205.3812558848153</v>
          </cell>
          <cell r="AY186">
            <v>1877.0702211552707</v>
          </cell>
          <cell r="AZ186">
            <v>132.54852295991441</v>
          </cell>
        </row>
        <row r="187">
          <cell r="AX187">
            <v>2993.942875822615</v>
          </cell>
          <cell r="AY187">
            <v>1753.2519745440698</v>
          </cell>
          <cell r="AZ187">
            <v>123.80514963331552</v>
          </cell>
        </row>
        <row r="188">
          <cell r="AX188">
            <v>2769.5969202333613</v>
          </cell>
          <cell r="AY188">
            <v>1621.8750559013711</v>
          </cell>
          <cell r="AZ188">
            <v>114.52802386526764</v>
          </cell>
        </row>
        <row r="189">
          <cell r="AX189">
            <v>3652.8438741559844</v>
          </cell>
          <cell r="AY189">
            <v>2139.1041849138587</v>
          </cell>
          <cell r="AZ189">
            <v>151.05194093015689</v>
          </cell>
        </row>
        <row r="190">
          <cell r="AX190">
            <v>3862.4383148571774</v>
          </cell>
          <cell r="AY190">
            <v>2261.8426212348459</v>
          </cell>
          <cell r="AZ190">
            <v>159.71906390797631</v>
          </cell>
        </row>
        <row r="191">
          <cell r="AX191">
            <v>3539.7489266808539</v>
          </cell>
          <cell r="AY191">
            <v>2072.8758204474025</v>
          </cell>
          <cell r="AZ191">
            <v>146.37525287174321</v>
          </cell>
        </row>
        <row r="192">
          <cell r="AX192">
            <v>4124.2777041202517</v>
          </cell>
          <cell r="AY192">
            <v>2415.1756824452286</v>
          </cell>
          <cell r="AZ192">
            <v>170.54661343451971</v>
          </cell>
        </row>
        <row r="193">
          <cell r="AX193">
            <v>3302.4953955645474</v>
          </cell>
          <cell r="AY193">
            <v>1933.9402297732061</v>
          </cell>
          <cell r="AZ193">
            <v>136.56437466224634</v>
          </cell>
        </row>
        <row r="194">
          <cell r="AX194">
            <v>3282.8267090471331</v>
          </cell>
          <cell r="AY194">
            <v>1922.4222533442571</v>
          </cell>
          <cell r="AZ194">
            <v>135.7510376086102</v>
          </cell>
        </row>
        <row r="195">
          <cell r="AX195">
            <v>3205.9959023384845</v>
          </cell>
          <cell r="AY195">
            <v>1877.4301579186754</v>
          </cell>
          <cell r="AZ195">
            <v>132.57393974284059</v>
          </cell>
        </row>
        <row r="196">
          <cell r="AX196">
            <v>2868.5549992741003</v>
          </cell>
          <cell r="AY196">
            <v>1679.8248748095202</v>
          </cell>
          <cell r="AZ196">
            <v>118.62012591637904</v>
          </cell>
        </row>
        <row r="197">
          <cell r="AX197">
            <v>1349.1489658038677</v>
          </cell>
          <cell r="AY197">
            <v>790.06119567321559</v>
          </cell>
          <cell r="AZ197">
            <v>55.789838522916853</v>
          </cell>
        </row>
        <row r="198">
          <cell r="AX198">
            <v>1111.8954346875612</v>
          </cell>
          <cell r="AY198">
            <v>651.12560499901917</v>
          </cell>
          <cell r="AZ198">
            <v>45.97896031341952</v>
          </cell>
        </row>
        <row r="199">
          <cell r="AX199">
            <v>1993.913095702846</v>
          </cell>
          <cell r="AY199">
            <v>1167.6348604846976</v>
          </cell>
          <cell r="AZ199">
            <v>82.452043812456395</v>
          </cell>
        </row>
        <row r="200">
          <cell r="AX200">
            <v>3304.5606314421134</v>
          </cell>
          <cell r="AY200">
            <v>1935.1496312315578</v>
          </cell>
          <cell r="AZ200">
            <v>136.64977603677369</v>
          </cell>
        </row>
        <row r="201">
          <cell r="AX201">
            <v>3020.6577258957154</v>
          </cell>
          <cell r="AY201">
            <v>1768.8961820600341</v>
          </cell>
          <cell r="AZ201">
            <v>124.90985875700679</v>
          </cell>
        </row>
        <row r="202">
          <cell r="AX202">
            <v>2992.2392361418811</v>
          </cell>
          <cell r="AY202">
            <v>1752.2543237010027</v>
          </cell>
          <cell r="AZ202">
            <v>123.73470093928786</v>
          </cell>
        </row>
        <row r="203">
          <cell r="AX203">
            <v>3625.6918894467481</v>
          </cell>
          <cell r="AY203">
            <v>2123.2039914971156</v>
          </cell>
          <cell r="AZ203">
            <v>149.92915546991475</v>
          </cell>
        </row>
        <row r="204">
          <cell r="AX204">
            <v>3698.0000412982072</v>
          </cell>
          <cell r="AY204">
            <v>2165.5476217089549</v>
          </cell>
          <cell r="AZ204">
            <v>152.91923308026946</v>
          </cell>
        </row>
        <row r="205">
          <cell r="AX205">
            <v>3400.5825633495724</v>
          </cell>
          <cell r="AY205">
            <v>1991.380043333203</v>
          </cell>
          <cell r="AZ205">
            <v>140.62046290053567</v>
          </cell>
        </row>
        <row r="206">
          <cell r="AX206">
            <v>3400.4515440438531</v>
          </cell>
          <cell r="AY206">
            <v>1991.3033184703766</v>
          </cell>
          <cell r="AZ206">
            <v>140.6150450066672</v>
          </cell>
        </row>
        <row r="207">
          <cell r="AX207">
            <v>2994.2193906101984</v>
          </cell>
          <cell r="AY207">
            <v>1753.4139015137644</v>
          </cell>
          <cell r="AZ207">
            <v>123.81658403806938</v>
          </cell>
        </row>
        <row r="208">
          <cell r="AX208">
            <v>3683.6074324755859</v>
          </cell>
          <cell r="AY208">
            <v>2157.1193146624601</v>
          </cell>
          <cell r="AZ208">
            <v>152.3240717285658</v>
          </cell>
        </row>
        <row r="209">
          <cell r="AX209">
            <v>5973.0168261418075</v>
          </cell>
          <cell r="AY209">
            <v>3497.7967111482503</v>
          </cell>
          <cell r="AZ209">
            <v>246.99544132738833</v>
          </cell>
        </row>
        <row r="210">
          <cell r="AX210">
            <v>1820.5101879985436</v>
          </cell>
          <cell r="AY210">
            <v>1066.0901741183225</v>
          </cell>
          <cell r="AZ210">
            <v>75.281508559914343</v>
          </cell>
        </row>
        <row r="211">
          <cell r="AX211">
            <v>2561.5953208934743</v>
          </cell>
          <cell r="AY211">
            <v>1500.069386963622</v>
          </cell>
          <cell r="AZ211">
            <v>105.92676786329136</v>
          </cell>
        </row>
        <row r="212">
          <cell r="AX212">
            <v>3955.7821266216356</v>
          </cell>
          <cell r="AY212">
            <v>2316.5047270515906</v>
          </cell>
          <cell r="AZ212">
            <v>163.5790054840721</v>
          </cell>
        </row>
        <row r="213">
          <cell r="AX213">
            <v>4005.2487751142189</v>
          </cell>
          <cell r="AY213">
            <v>2345.4723803238226</v>
          </cell>
          <cell r="AZ213">
            <v>165.62454411740356</v>
          </cell>
        </row>
        <row r="214">
          <cell r="AX214">
            <v>3798.7985475241994</v>
          </cell>
          <cell r="AY214">
            <v>2224.5751941783383</v>
          </cell>
          <cell r="AZ214">
            <v>157.08744024510884</v>
          </cell>
        </row>
        <row r="215">
          <cell r="AX215">
            <v>4384.8557629018778</v>
          </cell>
          <cell r="AY215">
            <v>2567.7701089358206</v>
          </cell>
          <cell r="AZ215">
            <v>181.32200458147148</v>
          </cell>
        </row>
        <row r="216">
          <cell r="AX216">
            <v>4402.8785240861134</v>
          </cell>
          <cell r="AY216">
            <v>2578.3242320248651</v>
          </cell>
          <cell r="AZ216">
            <v>182.0672795375298</v>
          </cell>
        </row>
        <row r="217">
          <cell r="AX217">
            <v>4213.7978935261099</v>
          </cell>
          <cell r="AY217">
            <v>2467.5986762521011</v>
          </cell>
          <cell r="AZ217">
            <v>174.24844105925357</v>
          </cell>
        </row>
        <row r="218">
          <cell r="AX218">
            <v>4581.7630468641592</v>
          </cell>
          <cell r="AY218">
            <v>2683.0789503959722</v>
          </cell>
          <cell r="AZ218">
            <v>189.46448984787511</v>
          </cell>
        </row>
        <row r="219">
          <cell r="AX219">
            <v>4769.8623429946938</v>
          </cell>
          <cell r="AY219">
            <v>2793.2298370459371</v>
          </cell>
          <cell r="AZ219">
            <v>197.24274830812172</v>
          </cell>
        </row>
        <row r="220">
          <cell r="AX220">
            <v>5084.3700998852983</v>
          </cell>
          <cell r="AY220">
            <v>2977.405477212877</v>
          </cell>
          <cell r="AZ220">
            <v>210.24823355539155</v>
          </cell>
        </row>
        <row r="221">
          <cell r="AX221">
            <v>4692.9979289368312</v>
          </cell>
          <cell r="AY221">
            <v>2748.218061167584</v>
          </cell>
          <cell r="AZ221">
            <v>194.06426071546974</v>
          </cell>
        </row>
        <row r="222">
          <cell r="AX222">
            <v>3734.8436122760568</v>
          </cell>
          <cell r="AY222">
            <v>2187.1232048931934</v>
          </cell>
          <cell r="AZ222">
            <v>154.44278379821196</v>
          </cell>
        </row>
        <row r="223">
          <cell r="AX223">
            <v>3424.3074330026034</v>
          </cell>
          <cell r="AY223">
            <v>2005.2733192874234</v>
          </cell>
          <cell r="AZ223">
            <v>141.60153072956601</v>
          </cell>
        </row>
        <row r="224">
          <cell r="AX224">
            <v>3863.8177677564954</v>
          </cell>
          <cell r="AY224">
            <v>2262.6504284041307</v>
          </cell>
          <cell r="AZ224">
            <v>159.7761068709506</v>
          </cell>
        </row>
        <row r="225">
          <cell r="AX225">
            <v>4235.0902036491816</v>
          </cell>
          <cell r="AY225">
            <v>2480.0674461365707</v>
          </cell>
          <cell r="AZ225">
            <v>175.12891799223493</v>
          </cell>
        </row>
        <row r="226">
          <cell r="AX226">
            <v>4754.684110404386</v>
          </cell>
          <cell r="AY226">
            <v>2784.3414689765459</v>
          </cell>
          <cell r="AZ226">
            <v>196.61509994108462</v>
          </cell>
        </row>
        <row r="227">
          <cell r="AX227">
            <v>5713.5024698953566</v>
          </cell>
          <cell r="AY227">
            <v>3345.8251885163731</v>
          </cell>
          <cell r="AZ227">
            <v>236.26403627402433</v>
          </cell>
        </row>
        <row r="228">
          <cell r="AX228">
            <v>5843.0579992683133</v>
          </cell>
          <cell r="AY228">
            <v>3421.6928643897249</v>
          </cell>
          <cell r="AZ228">
            <v>241.62140024692096</v>
          </cell>
        </row>
        <row r="229">
          <cell r="AX229">
            <v>5566.8693329181124</v>
          </cell>
          <cell r="AY229">
            <v>3259.9568711830616</v>
          </cell>
          <cell r="AZ229">
            <v>230.20048121715573</v>
          </cell>
        </row>
        <row r="230">
          <cell r="AX230">
            <v>6161.3166869982178</v>
          </cell>
          <cell r="AY230">
            <v>3608.065048436471</v>
          </cell>
          <cell r="AZ230">
            <v>254.78199351497963</v>
          </cell>
        </row>
        <row r="231">
          <cell r="AX231">
            <v>6534.2207928578418</v>
          </cell>
          <cell r="AY231">
            <v>3826.4375715709825</v>
          </cell>
          <cell r="AZ231">
            <v>270.20227724772911</v>
          </cell>
        </row>
        <row r="232">
          <cell r="AX232">
            <v>7011.9094503165979</v>
          </cell>
          <cell r="AY232">
            <v>4106.1718940492474</v>
          </cell>
          <cell r="AZ232">
            <v>289.95559859276955</v>
          </cell>
        </row>
        <row r="233">
          <cell r="AX233">
            <v>6317.6708759000521</v>
          </cell>
          <cell r="AY233">
            <v>3699.6260106158384</v>
          </cell>
          <cell r="AZ233">
            <v>261.24753228965278</v>
          </cell>
        </row>
        <row r="234">
          <cell r="AX234">
            <v>5341.8160598576142</v>
          </cell>
          <cell r="AY234">
            <v>3128.1657476591995</v>
          </cell>
          <cell r="AZ234">
            <v>220.8941065459066</v>
          </cell>
        </row>
        <row r="235">
          <cell r="AX235">
            <v>4866.6476832141534</v>
          </cell>
          <cell r="AY235">
            <v>2849.907300806854</v>
          </cell>
          <cell r="AZ235">
            <v>201.24500353648477</v>
          </cell>
        </row>
        <row r="236">
          <cell r="AX236">
            <v>5365.0430426492458</v>
          </cell>
          <cell r="AY236">
            <v>3141.7674612292826</v>
          </cell>
          <cell r="AZ236">
            <v>221.85458582000041</v>
          </cell>
        </row>
        <row r="237">
          <cell r="AX237">
            <v>5468.899120595358</v>
          </cell>
          <cell r="AY237">
            <v>3202.5855467037413</v>
          </cell>
          <cell r="AZ237">
            <v>226.14922930644801</v>
          </cell>
        </row>
        <row r="238">
          <cell r="AX238">
            <v>5331.3410868518849</v>
          </cell>
          <cell r="AY238">
            <v>3122.0316068731818</v>
          </cell>
          <cell r="AZ238">
            <v>220.46094677827978</v>
          </cell>
        </row>
        <row r="239">
          <cell r="AX239">
            <v>5935.8325336045864</v>
          </cell>
          <cell r="AY239">
            <v>3476.021601529636</v>
          </cell>
          <cell r="AZ239">
            <v>245.45780113433182</v>
          </cell>
        </row>
        <row r="240">
          <cell r="AX240">
            <v>6130.2228943429618</v>
          </cell>
          <cell r="AY240">
            <v>3589.8565335682943</v>
          </cell>
          <cell r="AZ240">
            <v>253.49620690781421</v>
          </cell>
        </row>
        <row r="241">
          <cell r="AX241">
            <v>5752.4399673128655</v>
          </cell>
          <cell r="AY241">
            <v>3368.6269743427965</v>
          </cell>
          <cell r="AZ241">
            <v>237.87417477501265</v>
          </cell>
        </row>
        <row r="242">
          <cell r="AX242">
            <v>6192.6384449533025</v>
          </cell>
          <cell r="AY242">
            <v>3626.4070597101031</v>
          </cell>
          <cell r="AZ242">
            <v>256.07720691458144</v>
          </cell>
        </row>
        <row r="243">
          <cell r="AX243">
            <v>6466.66840893266</v>
          </cell>
          <cell r="AY243">
            <v>3786.8789175103439</v>
          </cell>
          <cell r="AZ243">
            <v>267.40885955513312</v>
          </cell>
        </row>
        <row r="244">
          <cell r="AX244">
            <v>6975.8891756404446</v>
          </cell>
          <cell r="AY244">
            <v>4085.0784329115718</v>
          </cell>
          <cell r="AZ244">
            <v>288.46609272005344</v>
          </cell>
        </row>
        <row r="245">
          <cell r="AX245">
            <v>6342.6877419212196</v>
          </cell>
          <cell r="AY245">
            <v>3714.2758792231225</v>
          </cell>
          <cell r="AZ245">
            <v>262.28202659016807</v>
          </cell>
        </row>
        <row r="246">
          <cell r="AX246">
            <v>5206.8751151414108</v>
          </cell>
          <cell r="AY246">
            <v>3049.1443743120149</v>
          </cell>
          <cell r="AZ246">
            <v>215.31404555437544</v>
          </cell>
        </row>
        <row r="247">
          <cell r="AX247">
            <v>4843.6712781697242</v>
          </cell>
          <cell r="AY247">
            <v>2836.4523254840528</v>
          </cell>
          <cell r="AZ247">
            <v>200.29488612190997</v>
          </cell>
        </row>
        <row r="248">
          <cell r="AX248">
            <v>5357.1303695576589</v>
          </cell>
          <cell r="AY248">
            <v>3137.1338024398074</v>
          </cell>
          <cell r="AZ248">
            <v>221.5273819564884</v>
          </cell>
        </row>
        <row r="249">
          <cell r="AX249">
            <v>5456.0412686967566</v>
          </cell>
          <cell r="AY249">
            <v>3195.0559928128969</v>
          </cell>
          <cell r="AZ249">
            <v>225.61753303023499</v>
          </cell>
        </row>
        <row r="250">
          <cell r="AX250">
            <v>5309.4939577132482</v>
          </cell>
          <cell r="AY250">
            <v>3109.2379351536083</v>
          </cell>
          <cell r="AZ250">
            <v>219.55752703907581</v>
          </cell>
        </row>
        <row r="251">
          <cell r="AX251">
            <v>5920.7749570433498</v>
          </cell>
          <cell r="AY251">
            <v>3467.2038895916357</v>
          </cell>
          <cell r="AZ251">
            <v>244.83514212024943</v>
          </cell>
        </row>
        <row r="252">
          <cell r="AX252">
            <v>6099.3566256394761</v>
          </cell>
          <cell r="AY252">
            <v>3571.7812566522912</v>
          </cell>
          <cell r="AZ252">
            <v>252.21982884251548</v>
          </cell>
        </row>
        <row r="253">
          <cell r="AX253">
            <v>5736.9784071544555</v>
          </cell>
          <cell r="AY253">
            <v>3359.5726897416534</v>
          </cell>
          <cell r="AZ253">
            <v>237.23481028197753</v>
          </cell>
        </row>
        <row r="254">
          <cell r="AX254">
            <v>6191.6927501750715</v>
          </cell>
          <cell r="AY254">
            <v>3625.8532611554824</v>
          </cell>
          <cell r="AZ254">
            <v>256.03810066293181</v>
          </cell>
        </row>
        <row r="255">
          <cell r="AX255">
            <v>6470.8076065588566</v>
          </cell>
          <cell r="AY255">
            <v>3789.3028302943053</v>
          </cell>
          <cell r="AZ255">
            <v>267.58002313531074</v>
          </cell>
        </row>
        <row r="256">
          <cell r="AX256">
            <v>6972.2185474973185</v>
          </cell>
          <cell r="AY256">
            <v>4082.9289142645343</v>
          </cell>
          <cell r="AZ256">
            <v>288.31430536626726</v>
          </cell>
        </row>
        <row r="257">
          <cell r="AX257">
            <v>6341.767082797106</v>
          </cell>
          <cell r="AY257">
            <v>3713.7367415394133</v>
          </cell>
          <cell r="AZ257">
            <v>262.24395560974204</v>
          </cell>
        </row>
        <row r="258">
          <cell r="AX258">
            <v>4688.7429692819778</v>
          </cell>
          <cell r="AY258">
            <v>3538.5261955927449</v>
          </cell>
          <cell r="AZ258">
            <v>214.56424733697173</v>
          </cell>
        </row>
        <row r="259">
          <cell r="AX259">
            <v>4238.7323485354273</v>
          </cell>
          <cell r="AY259">
            <v>3397.6434393073669</v>
          </cell>
          <cell r="AZ259">
            <v>199.15395867879246</v>
          </cell>
        </row>
        <row r="260">
          <cell r="AX260">
            <v>4654.9032925118481</v>
          </cell>
          <cell r="AY260">
            <v>3824.3027111002466</v>
          </cell>
          <cell r="AZ260">
            <v>221.13467029224935</v>
          </cell>
        </row>
        <row r="261">
          <cell r="AX261">
            <v>4627.0782876896701</v>
          </cell>
          <cell r="AY261">
            <v>3999.5710665653978</v>
          </cell>
          <cell r="AZ261">
            <v>224.97994032311408</v>
          </cell>
        </row>
        <row r="262">
          <cell r="AX262">
            <v>4347.1371208840619</v>
          </cell>
          <cell r="AY262">
            <v>4030.0353500515134</v>
          </cell>
          <cell r="AZ262">
            <v>218.47367212832174</v>
          </cell>
        </row>
        <row r="263">
          <cell r="AX263">
            <v>4741.1066819345642</v>
          </cell>
          <cell r="AY263">
            <v>4618.219572449766</v>
          </cell>
          <cell r="AZ263">
            <v>244.08789272712596</v>
          </cell>
        </row>
        <row r="264">
          <cell r="AX264">
            <v>4683.9905692836855</v>
          </cell>
          <cell r="AY264">
            <v>4928.4098719153681</v>
          </cell>
          <cell r="AZ264">
            <v>250.68797731487072</v>
          </cell>
        </row>
        <row r="265">
          <cell r="AX265">
            <v>4265.0752724304875</v>
          </cell>
          <cell r="AY265">
            <v>4802.0535532015419</v>
          </cell>
          <cell r="AZ265">
            <v>236.46748793452423</v>
          </cell>
        </row>
        <row r="266">
          <cell r="AX266">
            <v>4519.9628437855217</v>
          </cell>
          <cell r="AY266">
            <v>5295.7860799282325</v>
          </cell>
          <cell r="AZ266">
            <v>255.99123325842979</v>
          </cell>
        </row>
        <row r="267">
          <cell r="AX267">
            <v>4599.7979729244098</v>
          </cell>
          <cell r="AY267">
            <v>5668.1915203959634</v>
          </cell>
          <cell r="AZ267">
            <v>267.78550611960765</v>
          </cell>
        </row>
        <row r="268">
          <cell r="AX268">
            <v>5324.5184341716358</v>
          </cell>
          <cell r="AY268">
            <v>5723.6454252492094</v>
          </cell>
          <cell r="AZ268">
            <v>288.13217550641093</v>
          </cell>
        </row>
        <row r="269">
          <cell r="AX269">
            <v>4783.2933470246153</v>
          </cell>
          <cell r="AY269">
            <v>5270.4574382343462</v>
          </cell>
          <cell r="AZ269">
            <v>262.19823697544297</v>
          </cell>
        </row>
        <row r="270">
          <cell r="AX270">
            <v>3855.8431859487632</v>
          </cell>
          <cell r="AY270">
            <v>4336.9246889801307</v>
          </cell>
          <cell r="AZ270">
            <v>1231.9676130157384</v>
          </cell>
        </row>
        <row r="271">
          <cell r="AX271">
            <v>3548.2348476623602</v>
          </cell>
          <cell r="AY271">
            <v>4035.6435830275404</v>
          </cell>
          <cell r="AZ271">
            <v>1140.4073385998729</v>
          </cell>
        </row>
        <row r="272">
          <cell r="AX272">
            <v>3955.1154331083881</v>
          </cell>
          <cell r="AY272">
            <v>4506.0213020882184</v>
          </cell>
          <cell r="AZ272">
            <v>1272.3229300481514</v>
          </cell>
        </row>
        <row r="273">
          <cell r="AX273">
            <v>4028.7488955347112</v>
          </cell>
          <cell r="AY273">
            <v>4568.5632656661182</v>
          </cell>
          <cell r="AZ273">
            <v>1292.7999796986464</v>
          </cell>
        </row>
        <row r="274">
          <cell r="AX274">
            <v>3930.8537039498192</v>
          </cell>
          <cell r="AY274">
            <v>4396.4473414356062</v>
          </cell>
          <cell r="AZ274">
            <v>1252.1977125361475</v>
          </cell>
        </row>
        <row r="275">
          <cell r="AX275">
            <v>22048.482667798507</v>
          </cell>
          <cell r="AY275">
            <v>4938.5331825071962</v>
          </cell>
          <cell r="AZ275">
            <v>1402.2156896304214</v>
          </cell>
        </row>
        <row r="276">
          <cell r="AX276">
            <v>22794.185919250682</v>
          </cell>
          <cell r="AY276">
            <v>5061.9934785519617</v>
          </cell>
          <cell r="AZ276">
            <v>1434.842407401534</v>
          </cell>
        </row>
        <row r="277">
          <cell r="AX277">
            <v>21041.069039986203</v>
          </cell>
          <cell r="AY277">
            <v>29303.480861302043</v>
          </cell>
          <cell r="AZ277">
            <v>1358.1383706038557</v>
          </cell>
        </row>
        <row r="278">
          <cell r="AX278">
            <v>23727.900826807811</v>
          </cell>
          <cell r="AY278">
            <v>30974.338456690835</v>
          </cell>
          <cell r="AZ278">
            <v>1475.6951899369751</v>
          </cell>
        </row>
        <row r="279">
          <cell r="AX279">
            <v>25322.092696356856</v>
          </cell>
          <cell r="AY279">
            <v>31965.717078459365</v>
          </cell>
          <cell r="AZ279">
            <v>1545.4457885826014</v>
          </cell>
        </row>
        <row r="280">
          <cell r="AX280">
            <v>37942.142186296092</v>
          </cell>
          <cell r="AY280">
            <v>23595.044828723239</v>
          </cell>
          <cell r="AZ280">
            <v>1660.0806853570559</v>
          </cell>
        </row>
        <row r="281">
          <cell r="AX281">
            <v>34546.060098885573</v>
          </cell>
          <cell r="AY281">
            <v>21483.126405640189</v>
          </cell>
          <cell r="AZ281">
            <v>1511.4920724232952</v>
          </cell>
        </row>
        <row r="282">
          <cell r="AX282">
            <v>13295.516357435437</v>
          </cell>
          <cell r="AY282">
            <v>32596.106556858995</v>
          </cell>
          <cell r="AZ282">
            <v>1238.0123388011766</v>
          </cell>
        </row>
        <row r="283">
          <cell r="AX283">
            <v>11099.851560250041</v>
          </cell>
          <cell r="AY283">
            <v>31230.690522517354</v>
          </cell>
          <cell r="AZ283">
            <v>1141.9455246653531</v>
          </cell>
        </row>
        <row r="284">
          <cell r="AX284">
            <v>14033.925634809359</v>
          </cell>
          <cell r="AY284">
            <v>33055.300450446673</v>
          </cell>
          <cell r="AZ284">
            <v>1270.3199236823391</v>
          </cell>
        </row>
        <row r="285">
          <cell r="AX285">
            <v>14531.452837508103</v>
          </cell>
          <cell r="AY285">
            <v>33364.697231301769</v>
          </cell>
          <cell r="AZ285">
            <v>1292.0882069696816</v>
          </cell>
        </row>
        <row r="286">
          <cell r="AX286">
            <v>13731.90111400378</v>
          </cell>
          <cell r="AY286">
            <v>32867.480741354047</v>
          </cell>
          <cell r="AZ286">
            <v>1257.1054596430724</v>
          </cell>
        </row>
        <row r="287">
          <cell r="AX287">
            <v>16992.401369714771</v>
          </cell>
          <cell r="AY287">
            <v>34895.085016300618</v>
          </cell>
          <cell r="AZ287">
            <v>1399.761967347124</v>
          </cell>
        </row>
        <row r="288">
          <cell r="AX288">
            <v>17863.41995260847</v>
          </cell>
          <cell r="AY288">
            <v>35436.744535921796</v>
          </cell>
          <cell r="AZ288">
            <v>1437.8716006659072</v>
          </cell>
        </row>
        <row r="289">
          <cell r="AX289">
            <v>16030.400641483193</v>
          </cell>
          <cell r="AY289">
            <v>34296.846514203418</v>
          </cell>
          <cell r="AZ289">
            <v>1357.6715966876236</v>
          </cell>
        </row>
        <row r="290">
          <cell r="AX290">
            <v>18705.533179496902</v>
          </cell>
          <cell r="AY290">
            <v>35960.428708569008</v>
          </cell>
          <cell r="AZ290">
            <v>1474.7165393617017</v>
          </cell>
        </row>
        <row r="291">
          <cell r="AX291">
            <v>35344.40499707016</v>
          </cell>
          <cell r="AY291">
            <v>21979.592408243796</v>
          </cell>
          <cell r="AZ291">
            <v>1546.4220175809055</v>
          </cell>
        </row>
        <row r="292">
          <cell r="AX292">
            <v>38026.784216367822</v>
          </cell>
          <cell r="AY292">
            <v>23647.681089589343</v>
          </cell>
          <cell r="AZ292">
            <v>1663.7840239456254</v>
          </cell>
        </row>
        <row r="293">
          <cell r="AX293">
            <v>34530.185054112007</v>
          </cell>
          <cell r="AY293">
            <v>21473.254206246405</v>
          </cell>
          <cell r="AZ293">
            <v>1510.797492368263</v>
          </cell>
        </row>
        <row r="294">
          <cell r="AX294">
            <v>13442.750637890644</v>
          </cell>
          <cell r="AY294">
            <v>32687.667002513535</v>
          </cell>
          <cell r="AZ294">
            <v>1244.4542730495389</v>
          </cell>
        </row>
        <row r="295">
          <cell r="AX295">
            <v>11265.183171840228</v>
          </cell>
          <cell r="AY295">
            <v>31333.505138727516</v>
          </cell>
          <cell r="AZ295">
            <v>1149.1792705548762</v>
          </cell>
        </row>
        <row r="296">
          <cell r="AX296">
            <v>14137.13611680617</v>
          </cell>
          <cell r="AY296">
            <v>33119.4838573179</v>
          </cell>
          <cell r="AZ296">
            <v>1274.8356868368824</v>
          </cell>
        </row>
        <row r="297">
          <cell r="AX297">
            <v>14652.576946013327</v>
          </cell>
          <cell r="AY297">
            <v>33440.020568502587</v>
          </cell>
          <cell r="AZ297">
            <v>1297.3877441458728</v>
          </cell>
        </row>
        <row r="298">
          <cell r="AX298">
            <v>13825.945369765392</v>
          </cell>
          <cell r="AY298">
            <v>32925.963955603889</v>
          </cell>
          <cell r="AZ298">
            <v>1261.2201733509089</v>
          </cell>
        </row>
        <row r="299">
          <cell r="AX299">
            <v>17163.971555920671</v>
          </cell>
          <cell r="AY299">
            <v>35001.779209130422</v>
          </cell>
          <cell r="AZ299">
            <v>1407.268669285698</v>
          </cell>
        </row>
        <row r="300">
          <cell r="AX300">
            <v>18067.775114164491</v>
          </cell>
          <cell r="AY300">
            <v>35563.826691015216</v>
          </cell>
          <cell r="AZ300">
            <v>1446.8127420223041</v>
          </cell>
        </row>
        <row r="301">
          <cell r="AX301">
            <v>16169.042920380798</v>
          </cell>
          <cell r="AY301">
            <v>34383.063859805137</v>
          </cell>
          <cell r="AZ301">
            <v>1363.7376055134227</v>
          </cell>
        </row>
        <row r="302">
          <cell r="AX302">
            <v>18731.373824842231</v>
          </cell>
          <cell r="AY302">
            <v>35976.49820676267</v>
          </cell>
          <cell r="AZ302">
            <v>1475.8471438495642</v>
          </cell>
        </row>
        <row r="303">
          <cell r="AX303">
            <v>20291.713250720401</v>
          </cell>
          <cell r="AY303">
            <v>36946.82504073139</v>
          </cell>
          <cell r="AZ303">
            <v>1544.116598188308</v>
          </cell>
        </row>
        <row r="304">
          <cell r="AX304">
            <v>37989.952887251573</v>
          </cell>
          <cell r="AY304">
            <v>23624.776825055927</v>
          </cell>
          <cell r="AZ304">
            <v>1662.172544610017</v>
          </cell>
        </row>
        <row r="305">
          <cell r="AX305">
            <v>34550.637296187844</v>
          </cell>
          <cell r="AY305">
            <v>21485.972823088283</v>
          </cell>
          <cell r="AZ305">
            <v>1511.6923383122703</v>
          </cell>
        </row>
        <row r="306">
          <cell r="AX306">
            <v>13309.262739884631</v>
          </cell>
          <cell r="AY306">
            <v>32604.655006984161</v>
          </cell>
          <cell r="AZ306">
            <v>1238.6137835979782</v>
          </cell>
        </row>
        <row r="307">
          <cell r="AX307">
            <v>11214.065465254545</v>
          </cell>
          <cell r="AY307">
            <v>31301.716617865713</v>
          </cell>
          <cell r="AZ307">
            <v>1146.9427200468429</v>
          </cell>
        </row>
        <row r="308">
          <cell r="AX308">
            <v>14117.226499342036</v>
          </cell>
          <cell r="AY308">
            <v>33107.102681940873</v>
          </cell>
          <cell r="AZ308">
            <v>1273.9645823208859</v>
          </cell>
        </row>
        <row r="309">
          <cell r="AX309">
            <v>14622.574158956108</v>
          </cell>
          <cell r="AY309">
            <v>33421.362763096506</v>
          </cell>
          <cell r="AZ309">
            <v>1296.0750336759154</v>
          </cell>
        </row>
        <row r="310">
          <cell r="AX310">
            <v>13780.535440879474</v>
          </cell>
          <cell r="AY310">
            <v>32897.724925175098</v>
          </cell>
          <cell r="AZ310">
            <v>1259.2333549605075</v>
          </cell>
        </row>
        <row r="311">
          <cell r="AX311">
            <v>17127.327528134527</v>
          </cell>
          <cell r="AY311">
            <v>34978.99142150172</v>
          </cell>
          <cell r="AZ311">
            <v>1405.6653849359955</v>
          </cell>
        </row>
        <row r="312">
          <cell r="AX312">
            <v>18000.023744183287</v>
          </cell>
          <cell r="AY312">
            <v>35521.694209299632</v>
          </cell>
          <cell r="AZ312">
            <v>1443.8484196558957</v>
          </cell>
        </row>
        <row r="313">
          <cell r="AX313">
            <v>16133.291644808614</v>
          </cell>
          <cell r="AY313">
            <v>34360.831247169088</v>
          </cell>
          <cell r="AZ313">
            <v>1362.1733817075328</v>
          </cell>
        </row>
        <row r="314">
          <cell r="AX314">
            <v>18728.321616147608</v>
          </cell>
          <cell r="AY314">
            <v>35974.600132567946</v>
          </cell>
          <cell r="AZ314">
            <v>1475.7136007123122</v>
          </cell>
        </row>
        <row r="315">
          <cell r="AX315">
            <v>20302.065410431976</v>
          </cell>
          <cell r="AY315">
            <v>36953.262728705609</v>
          </cell>
          <cell r="AZ315">
            <v>1544.5695357242157</v>
          </cell>
        </row>
        <row r="316">
          <cell r="AX316">
            <v>37984.953945371984</v>
          </cell>
          <cell r="AY316">
            <v>23621.668137698049</v>
          </cell>
          <cell r="AZ316">
            <v>1661.9538261512444</v>
          </cell>
        </row>
        <row r="317">
          <cell r="AX317">
            <v>34547.897550314701</v>
          </cell>
          <cell r="AY317">
            <v>21484.269059859027</v>
          </cell>
          <cell r="AZ317">
            <v>1511.5724663455148</v>
          </cell>
        </row>
        <row r="318">
          <cell r="AX318">
            <v>28296.165340784843</v>
          </cell>
          <cell r="AY318">
            <v>17596.510139533559</v>
          </cell>
          <cell r="AZ318">
            <v>1238.0407337378192</v>
          </cell>
        </row>
        <row r="319">
          <cell r="AX319">
            <v>26177.783355367035</v>
          </cell>
          <cell r="AY319">
            <v>16279.153895785519</v>
          </cell>
          <cell r="AZ319">
            <v>1145.3552706732009</v>
          </cell>
        </row>
        <row r="320">
          <cell r="AX320">
            <v>29101.960159182909</v>
          </cell>
          <cell r="AY320">
            <v>18097.609017122035</v>
          </cell>
          <cell r="AZ320">
            <v>1273.2966348889822</v>
          </cell>
        </row>
        <row r="321">
          <cell r="AX321">
            <v>29600.574663395022</v>
          </cell>
          <cell r="AY321">
            <v>18407.681957162451</v>
          </cell>
          <cell r="AZ321">
            <v>1295.1124908260877</v>
          </cell>
        </row>
        <row r="322">
          <cell r="AX322">
            <v>28749.849208144929</v>
          </cell>
          <cell r="AY322">
            <v>17878.6421060385</v>
          </cell>
          <cell r="AZ322">
            <v>1257.8907417253649</v>
          </cell>
        </row>
        <row r="323">
          <cell r="AX323">
            <v>32099.767278695166</v>
          </cell>
          <cell r="AY323">
            <v>19961.852554702386</v>
          </cell>
          <cell r="AZ323">
            <v>1404.4595426945834</v>
          </cell>
        </row>
        <row r="324">
          <cell r="AX324">
            <v>32952.367487283853</v>
          </cell>
          <cell r="AY324">
            <v>20492.058256949076</v>
          </cell>
          <cell r="AZ324">
            <v>1441.763317786141</v>
          </cell>
        </row>
        <row r="325">
          <cell r="AX325">
            <v>31107.243425015153</v>
          </cell>
          <cell r="AY325">
            <v>19344.63266484558</v>
          </cell>
          <cell r="AZ325">
            <v>1361.0336952250266</v>
          </cell>
        </row>
        <row r="326">
          <cell r="AX326">
            <v>33725.68830865404</v>
          </cell>
          <cell r="AY326">
            <v>20972.962560075237</v>
          </cell>
          <cell r="AZ326">
            <v>1475.598385738755</v>
          </cell>
        </row>
        <row r="327">
          <cell r="AX327">
            <v>35309.974801855395</v>
          </cell>
          <cell r="AY327">
            <v>21958.181334626355</v>
          </cell>
          <cell r="AZ327">
            <v>1544.9155949390718</v>
          </cell>
        </row>
        <row r="328">
          <cell r="AX328">
            <v>37982.955512388638</v>
          </cell>
          <cell r="AY328">
            <v>23620.425374029157</v>
          </cell>
          <cell r="AZ328">
            <v>1661.8663888109818</v>
          </cell>
        </row>
        <row r="329">
          <cell r="AX329">
            <v>34545.614027061871</v>
          </cell>
          <cell r="AY329">
            <v>21482.849007368226</v>
          </cell>
          <cell r="AZ329">
            <v>1511.47255546468</v>
          </cell>
        </row>
        <row r="330">
          <cell r="AX330">
            <v>28300.211118243453</v>
          </cell>
          <cell r="AY330">
            <v>17599.026083415542</v>
          </cell>
          <cell r="AZ330">
            <v>1238.2177484404504</v>
          </cell>
        </row>
        <row r="331">
          <cell r="AX331">
            <v>26164.315789120385</v>
          </cell>
          <cell r="AY331">
            <v>16270.778832834061</v>
          </cell>
          <cell r="AZ331">
            <v>1144.7660249080291</v>
          </cell>
        </row>
        <row r="332">
          <cell r="AX332">
            <v>29093.99079194936</v>
          </cell>
          <cell r="AY332">
            <v>18092.653114099772</v>
          </cell>
          <cell r="AZ332">
            <v>1272.9479515554481</v>
          </cell>
        </row>
        <row r="333">
          <cell r="AX333">
            <v>29590.979887410816</v>
          </cell>
          <cell r="AY333">
            <v>18401.715262705471</v>
          </cell>
          <cell r="AZ333">
            <v>1294.692691063241</v>
          </cell>
        </row>
        <row r="334">
          <cell r="AX334">
            <v>28741.592547177752</v>
          </cell>
          <cell r="AY334">
            <v>17873.507543928125</v>
          </cell>
          <cell r="AZ334">
            <v>1257.5294884432003</v>
          </cell>
        </row>
        <row r="335">
          <cell r="AX335">
            <v>32086.390080052734</v>
          </cell>
          <cell r="AY335">
            <v>19953.533688569285</v>
          </cell>
          <cell r="AZ335">
            <v>1403.8742507787647</v>
          </cell>
        </row>
        <row r="336">
          <cell r="AX336">
            <v>32935.554443498157</v>
          </cell>
          <cell r="AY336">
            <v>20481.602744978165</v>
          </cell>
          <cell r="AZ336">
            <v>1441.0276975063564</v>
          </cell>
        </row>
        <row r="337">
          <cell r="AX337">
            <v>31096.20953433479</v>
          </cell>
          <cell r="AY337">
            <v>19337.771029465053</v>
          </cell>
          <cell r="AZ337">
            <v>1360.5509299474922</v>
          </cell>
        </row>
        <row r="338">
          <cell r="AX338">
            <v>33723.763551189717</v>
          </cell>
          <cell r="AY338">
            <v>20971.765612933141</v>
          </cell>
          <cell r="AZ338">
            <v>1475.5141719198616</v>
          </cell>
        </row>
        <row r="339">
          <cell r="AX339">
            <v>35314.050231286965</v>
          </cell>
          <cell r="AY339">
            <v>21960.715718153304</v>
          </cell>
          <cell r="AZ339">
            <v>1545.0939070030206</v>
          </cell>
        </row>
        <row r="340">
          <cell r="AX340">
            <v>37985.357749535222</v>
          </cell>
          <cell r="AY340">
            <v>23621.919251019146</v>
          </cell>
          <cell r="AZ340">
            <v>1661.971493774985</v>
          </cell>
        </row>
        <row r="341">
          <cell r="AX341">
            <v>34544.078805312398</v>
          </cell>
          <cell r="AY341">
            <v>21481.894300440428</v>
          </cell>
          <cell r="AZ341">
            <v>1511.4053849828047</v>
          </cell>
        </row>
        <row r="342">
          <cell r="AX342">
            <v>28328.781238847805</v>
          </cell>
          <cell r="AY342">
            <v>17616.792957861162</v>
          </cell>
          <cell r="AZ342">
            <v>1239.4677755253927</v>
          </cell>
        </row>
        <row r="343">
          <cell r="AX343">
            <v>26184.239868366443</v>
          </cell>
          <cell r="AY343">
            <v>16283.169001546028</v>
          </cell>
          <cell r="AZ343">
            <v>1145.6377621696602</v>
          </cell>
        </row>
        <row r="344">
          <cell r="AX344">
            <v>29096.847840417966</v>
          </cell>
          <cell r="AY344">
            <v>18094.429824185449</v>
          </cell>
          <cell r="AZ344">
            <v>1273.0729558569076</v>
          </cell>
        </row>
        <row r="345">
          <cell r="AX345">
            <v>29599.631698656671</v>
          </cell>
          <cell r="AY345">
            <v>18407.095556553752</v>
          </cell>
          <cell r="AZ345">
            <v>1295.0712333361594</v>
          </cell>
        </row>
        <row r="346">
          <cell r="AX346">
            <v>28765.964735994265</v>
          </cell>
          <cell r="AY346">
            <v>17888.663854419934</v>
          </cell>
          <cell r="AZ346">
            <v>1258.5958436246108</v>
          </cell>
        </row>
        <row r="347">
          <cell r="AX347">
            <v>32093.971562503571</v>
          </cell>
          <cell r="AY347">
            <v>19958.248378040884</v>
          </cell>
          <cell r="AZ347">
            <v>1404.2059630084329</v>
          </cell>
        </row>
        <row r="348">
          <cell r="AX348">
            <v>32963.828148347646</v>
          </cell>
          <cell r="AY348">
            <v>20499.185287632776</v>
          </cell>
          <cell r="AZ348">
            <v>1442.2647555273209</v>
          </cell>
        </row>
        <row r="349">
          <cell r="AX349">
            <v>31107.237633204517</v>
          </cell>
          <cell r="AY349">
            <v>19344.629063097658</v>
          </cell>
          <cell r="AZ349">
            <v>1361.0334418162195</v>
          </cell>
        </row>
        <row r="350">
          <cell r="AX350">
            <v>33722.9360960661</v>
          </cell>
          <cell r="AY350">
            <v>20971.251044181598</v>
          </cell>
          <cell r="AZ350">
            <v>1475.4779683164393</v>
          </cell>
        </row>
        <row r="351">
          <cell r="AX351">
            <v>35312.441738272981</v>
          </cell>
          <cell r="AY351">
            <v>21959.715446092083</v>
          </cell>
          <cell r="AZ351">
            <v>1545.0235306871043</v>
          </cell>
        </row>
        <row r="352">
          <cell r="AX352">
            <v>37994.000862183049</v>
          </cell>
          <cell r="AY352">
            <v>23627.294135478325</v>
          </cell>
          <cell r="AZ352">
            <v>1662.3496554585706</v>
          </cell>
        </row>
        <row r="353">
          <cell r="AX353">
            <v>34543.68254659776</v>
          </cell>
          <cell r="AY353">
            <v>21481.647879400476</v>
          </cell>
          <cell r="AZ353">
            <v>1511.3880474947064</v>
          </cell>
        </row>
        <row r="354">
          <cell r="AX354">
            <v>28335.434215130277</v>
          </cell>
          <cell r="AY354">
            <v>17620.930238061592</v>
          </cell>
          <cell r="AZ354">
            <v>1239.7588628702358</v>
          </cell>
        </row>
        <row r="355">
          <cell r="AX355">
            <v>26201.11752998973</v>
          </cell>
          <cell r="AY355">
            <v>16293.664697351769</v>
          </cell>
          <cell r="AZ355">
            <v>1146.3762096705218</v>
          </cell>
        </row>
        <row r="356">
          <cell r="AX356">
            <v>29109.432281539684</v>
          </cell>
          <cell r="AY356">
            <v>18102.255698933201</v>
          </cell>
          <cell r="AZ356">
            <v>1273.6235622918209</v>
          </cell>
        </row>
        <row r="357">
          <cell r="AX357">
            <v>29613.267470886392</v>
          </cell>
          <cell r="AY357">
            <v>18415.575221604155</v>
          </cell>
          <cell r="AZ357">
            <v>1295.6678386094552</v>
          </cell>
        </row>
        <row r="358">
          <cell r="AX358">
            <v>28772.777460392361</v>
          </cell>
          <cell r="AY358">
            <v>17892.900477033108</v>
          </cell>
          <cell r="AZ358">
            <v>1258.8939204209182</v>
          </cell>
        </row>
        <row r="359">
          <cell r="AX359">
            <v>32114.28560106134</v>
          </cell>
          <cell r="AY359">
            <v>19970.881050388944</v>
          </cell>
          <cell r="AZ359">
            <v>1405.0947621406951</v>
          </cell>
        </row>
        <row r="360">
          <cell r="AX360">
            <v>32983.909787495482</v>
          </cell>
          <cell r="AY360">
            <v>20511.673437974972</v>
          </cell>
          <cell r="AZ360">
            <v>1443.1433864996034</v>
          </cell>
        </row>
        <row r="361">
          <cell r="AX361">
            <v>31122.605031548774</v>
          </cell>
          <cell r="AY361">
            <v>19354.185572876508</v>
          </cell>
          <cell r="AZ361">
            <v>1361.705810841939</v>
          </cell>
        </row>
        <row r="362">
          <cell r="AX362">
            <v>33726.41667937993</v>
          </cell>
          <cell r="AY362">
            <v>20973.415511304112</v>
          </cell>
          <cell r="AZ362">
            <v>1475.6302541073862</v>
          </cell>
        </row>
        <row r="363">
          <cell r="AX363">
            <v>35306.049086513543</v>
          </cell>
          <cell r="AY363">
            <v>21955.74005366175</v>
          </cell>
          <cell r="AZ363">
            <v>1544.7438333083444</v>
          </cell>
        </row>
        <row r="364">
          <cell r="AX364">
            <v>37987.444191346091</v>
          </cell>
          <cell r="AY364">
            <v>23623.216744656125</v>
          </cell>
          <cell r="AZ364">
            <v>1662.0627817611601</v>
          </cell>
        </row>
        <row r="365">
          <cell r="AX365">
            <v>34546.382045094913</v>
          </cell>
          <cell r="AY365">
            <v>21483.326614031292</v>
          </cell>
          <cell r="AZ365">
            <v>1511.5061585199956</v>
          </cell>
        </row>
        <row r="366">
          <cell r="AX366">
            <v>28313.970930578205</v>
          </cell>
          <cell r="AY366">
            <v>17607.582885171199</v>
          </cell>
          <cell r="AZ366">
            <v>1238.8197808343753</v>
          </cell>
        </row>
        <row r="367">
          <cell r="AX367">
            <v>26188.304401619633</v>
          </cell>
          <cell r="AY367">
            <v>16285.696609076622</v>
          </cell>
          <cell r="AZ367">
            <v>1145.8155974936512</v>
          </cell>
        </row>
        <row r="368">
          <cell r="AX368">
            <v>29103.891514486393</v>
          </cell>
          <cell r="AY368">
            <v>18098.810067256261</v>
          </cell>
          <cell r="AZ368">
            <v>1273.3811373828089</v>
          </cell>
        </row>
        <row r="369">
          <cell r="AX369">
            <v>29605.405575861001</v>
          </cell>
          <cell r="AY369">
            <v>18410.686152224473</v>
          </cell>
          <cell r="AZ369">
            <v>1295.3238575021719</v>
          </cell>
        </row>
        <row r="370">
          <cell r="AX370">
            <v>28762.143878517752</v>
          </cell>
          <cell r="AY370">
            <v>17886.287781318952</v>
          </cell>
          <cell r="AZ370">
            <v>1258.4286698349204</v>
          </cell>
        </row>
        <row r="371">
          <cell r="AX371">
            <v>32104.348410089468</v>
          </cell>
          <cell r="AY371">
            <v>19964.701418640645</v>
          </cell>
          <cell r="AZ371">
            <v>1404.6599807116945</v>
          </cell>
        </row>
        <row r="372">
          <cell r="AX372">
            <v>32967.136722161689</v>
          </cell>
          <cell r="AY372">
            <v>20501.242787366929</v>
          </cell>
          <cell r="AZ372">
            <v>1442.4095153950636</v>
          </cell>
        </row>
        <row r="373">
          <cell r="AX373">
            <v>31113.317453782372</v>
          </cell>
          <cell r="AY373">
            <v>19348.409915490778</v>
          </cell>
          <cell r="AZ373">
            <v>1361.2994519076419</v>
          </cell>
        </row>
        <row r="374">
          <cell r="AX374">
            <v>33725.425250287481</v>
          </cell>
          <cell r="AY374">
            <v>20972.798972212408</v>
          </cell>
          <cell r="AZ374">
            <v>1475.5868761589511</v>
          </cell>
        </row>
        <row r="375">
          <cell r="AX375">
            <v>35308.916253672171</v>
          </cell>
          <cell r="AY375">
            <v>21957.523056247814</v>
          </cell>
          <cell r="AZ375">
            <v>1544.8692803323511</v>
          </cell>
        </row>
        <row r="376">
          <cell r="AX376">
            <v>37986.942452164993</v>
          </cell>
          <cell r="AY376">
            <v>23622.904728576159</v>
          </cell>
          <cell r="AZ376">
            <v>1662.0408291913884</v>
          </cell>
        </row>
        <row r="377">
          <cell r="AX377">
            <v>34545.530994876324</v>
          </cell>
          <cell r="AY377">
            <v>21482.797372219888</v>
          </cell>
          <cell r="AZ377">
            <v>1511.4689225615405</v>
          </cell>
        </row>
        <row r="378">
          <cell r="AX378">
            <v>28314.912568716914</v>
          </cell>
          <cell r="AY378">
            <v>17608.168460808614</v>
          </cell>
          <cell r="AZ378">
            <v>1238.860980281655</v>
          </cell>
        </row>
        <row r="379">
          <cell r="AX379">
            <v>26183.152188892647</v>
          </cell>
          <cell r="AY379">
            <v>16282.492607318802</v>
          </cell>
          <cell r="AZ379">
            <v>1145.5901729830125</v>
          </cell>
        </row>
        <row r="380">
          <cell r="AX380">
            <v>29101.22451751526</v>
          </cell>
          <cell r="AY380">
            <v>18097.151544319342</v>
          </cell>
          <cell r="AZ380">
            <v>1273.2644483951938</v>
          </cell>
        </row>
        <row r="381">
          <cell r="AX381">
            <v>29601.971859241974</v>
          </cell>
          <cell r="AY381">
            <v>18408.550830050059</v>
          </cell>
          <cell r="AZ381">
            <v>1295.1736222674231</v>
          </cell>
        </row>
        <row r="382">
          <cell r="AX382">
            <v>28758.465566045419</v>
          </cell>
          <cell r="AY382">
            <v>17884.000352547726</v>
          </cell>
          <cell r="AZ382">
            <v>1258.2677328098032</v>
          </cell>
        </row>
        <row r="383">
          <cell r="AX383">
            <v>32099.752586480456</v>
          </cell>
          <cell r="AY383">
            <v>19961.843418068431</v>
          </cell>
          <cell r="AZ383">
            <v>1404.4588998668341</v>
          </cell>
        </row>
        <row r="384">
          <cell r="AX384">
            <v>32960.559317757361</v>
          </cell>
          <cell r="AY384">
            <v>20497.152502980385</v>
          </cell>
          <cell r="AZ384">
            <v>1442.121734542897</v>
          </cell>
        </row>
        <row r="385">
          <cell r="AX385">
            <v>31109.322615577108</v>
          </cell>
          <cell r="AY385">
            <v>19345.925649155113</v>
          </cell>
          <cell r="AZ385">
            <v>1361.1246659476635</v>
          </cell>
        </row>
        <row r="386">
          <cell r="AX386">
            <v>33724.845977115452</v>
          </cell>
          <cell r="AY386">
            <v>20972.438740141297</v>
          </cell>
          <cell r="AZ386">
            <v>1475.5615312482789</v>
          </cell>
        </row>
        <row r="387">
          <cell r="AX387">
            <v>35310.286422320205</v>
          </cell>
          <cell r="AY387">
            <v>21958.37512175626</v>
          </cell>
          <cell r="AZ387">
            <v>1544.9292292539783</v>
          </cell>
        </row>
        <row r="388">
          <cell r="AX388">
            <v>37987.340153523604</v>
          </cell>
          <cell r="AY388">
            <v>23623.152046751784</v>
          </cell>
          <cell r="AZ388">
            <v>1662.0582297994172</v>
          </cell>
        </row>
        <row r="389">
          <cell r="AX389">
            <v>34545.057683788647</v>
          </cell>
          <cell r="AY389">
            <v>21482.503034692061</v>
          </cell>
          <cell r="AZ389">
            <v>1511.4482138047454</v>
          </cell>
        </row>
        <row r="390">
          <cell r="AY390">
            <v>17610.500125063623</v>
          </cell>
          <cell r="AZ390">
            <v>1239.0250295904218</v>
          </cell>
        </row>
        <row r="391">
          <cell r="AY391">
            <v>16283.160349625459</v>
          </cell>
          <cell r="AZ391">
            <v>1145.637153444975</v>
          </cell>
        </row>
        <row r="392">
          <cell r="AY392">
            <v>18097.060049758806</v>
          </cell>
          <cell r="AZ392">
            <v>1273.2580110964359</v>
          </cell>
        </row>
        <row r="393">
          <cell r="AY393">
            <v>18408.724604627583</v>
          </cell>
          <cell r="AZ393">
            <v>1295.1858485556902</v>
          </cell>
        </row>
        <row r="394">
          <cell r="AY394">
            <v>17885.072001849567</v>
          </cell>
          <cell r="AZ394">
            <v>1258.3431310266903</v>
          </cell>
        </row>
        <row r="395">
          <cell r="AY395">
            <v>19961.841590741635</v>
          </cell>
          <cell r="AZ395">
            <v>1404.4587713012841</v>
          </cell>
        </row>
        <row r="396">
          <cell r="AY396">
            <v>20498.171352186644</v>
          </cell>
          <cell r="AZ396">
            <v>1442.1934178942481</v>
          </cell>
        </row>
        <row r="397">
          <cell r="AY397">
            <v>19346.184246017023</v>
          </cell>
          <cell r="AZ397">
            <v>1361.1428600921915</v>
          </cell>
        </row>
        <row r="398">
          <cell r="AY398">
            <v>20972.333976154507</v>
          </cell>
          <cell r="AZ398">
            <v>1475.5541603501833</v>
          </cell>
        </row>
        <row r="399">
          <cell r="AY399">
            <v>21958.413879182237</v>
          </cell>
          <cell r="AZ399">
            <v>1544.9319561169596</v>
          </cell>
        </row>
        <row r="400">
          <cell r="AY400">
            <v>23623.697381296308</v>
          </cell>
          <cell r="AZ400">
            <v>1662.0965979971043</v>
          </cell>
        </row>
        <row r="401">
          <cell r="AY401">
            <v>21482.433840156831</v>
          </cell>
          <cell r="AZ401">
            <v>1511.4433454727589</v>
          </cell>
        </row>
        <row r="402">
          <cell r="AY402">
            <v>17612.794933393237</v>
          </cell>
          <cell r="AZ402">
            <v>1239.1864858204162</v>
          </cell>
        </row>
        <row r="403">
          <cell r="AY403">
            <v>16285.636652983732</v>
          </cell>
          <cell r="AZ403">
            <v>1145.811379152364</v>
          </cell>
        </row>
        <row r="404">
          <cell r="AY404">
            <v>18097.941436890611</v>
          </cell>
          <cell r="AZ404">
            <v>1273.320023004633</v>
          </cell>
        </row>
        <row r="405">
          <cell r="AY405">
            <v>18410.126473012002</v>
          </cell>
          <cell r="AZ405">
            <v>1295.2844800541802</v>
          </cell>
        </row>
        <row r="406">
          <cell r="AY406">
            <v>17887.384893433857</v>
          </cell>
          <cell r="AZ406">
            <v>1258.5058595433889</v>
          </cell>
        </row>
        <row r="407">
          <cell r="AY407">
            <v>19963.503171176104</v>
          </cell>
          <cell r="AZ407">
            <v>1404.5756754057882</v>
          </cell>
        </row>
        <row r="408">
          <cell r="AY408">
            <v>20501.485073628341</v>
          </cell>
          <cell r="AZ408">
            <v>1442.4265619718267</v>
          </cell>
        </row>
        <row r="409">
          <cell r="AY409">
            <v>19347.866889327412</v>
          </cell>
          <cell r="AZ409">
            <v>1361.2612461211309</v>
          </cell>
        </row>
        <row r="410">
          <cell r="AY410">
            <v>20972.447648798785</v>
          </cell>
          <cell r="AZ410">
            <v>1475.5621580362474</v>
          </cell>
        </row>
        <row r="411">
          <cell r="AY411">
            <v>21957.95351138803</v>
          </cell>
          <cell r="AZ411">
            <v>1544.8995659397474</v>
          </cell>
        </row>
        <row r="412">
          <cell r="AY412">
            <v>23624.053007351748</v>
          </cell>
          <cell r="AZ412">
            <v>1662.1216188415283</v>
          </cell>
        </row>
        <row r="413">
          <cell r="AY413">
            <v>21482.54174810011</v>
          </cell>
          <cell r="AZ413">
            <v>1511.4509375707491</v>
          </cell>
        </row>
        <row r="414">
          <cell r="AY414">
            <v>17611.995328499652</v>
          </cell>
          <cell r="AZ414">
            <v>1239.1302278794208</v>
          </cell>
        </row>
        <row r="415">
          <cell r="AY415">
            <v>16286.130183271272</v>
          </cell>
          <cell r="AZ415">
            <v>1145.8461025489048</v>
          </cell>
        </row>
        <row r="416">
          <cell r="AY416">
            <v>18098.643759431649</v>
          </cell>
          <cell r="AZ416">
            <v>1273.3694364341789</v>
          </cell>
        </row>
        <row r="417">
          <cell r="AY417">
            <v>18410.732656303655</v>
          </cell>
          <cell r="AZ417">
            <v>1295.3271293977841</v>
          </cell>
        </row>
        <row r="418">
          <cell r="AY418">
            <v>17887.129101236646</v>
          </cell>
          <cell r="AZ418">
            <v>1258.4878627271441</v>
          </cell>
        </row>
        <row r="419">
          <cell r="AY419">
            <v>19964.55412980316</v>
          </cell>
          <cell r="AZ419">
            <v>1404.6496178852597</v>
          </cell>
        </row>
        <row r="420">
          <cell r="AY420">
            <v>20501.945030827454</v>
          </cell>
          <cell r="AZ420">
            <v>1442.4589232607279</v>
          </cell>
        </row>
        <row r="421">
          <cell r="AY421">
            <v>19348.514454573367</v>
          </cell>
          <cell r="AZ421">
            <v>1361.3068069821134</v>
          </cell>
        </row>
        <row r="422">
          <cell r="AY422">
            <v>20972.686969722225</v>
          </cell>
          <cell r="AZ422">
            <v>1475.5789959802094</v>
          </cell>
        </row>
        <row r="423">
          <cell r="AY423">
            <v>21957.601124447221</v>
          </cell>
          <cell r="AZ423">
            <v>1544.8747729902764</v>
          </cell>
        </row>
        <row r="424">
          <cell r="AY424">
            <v>23623.404781726422</v>
          </cell>
          <cell r="AZ424">
            <v>1662.0760115181192</v>
          </cell>
        </row>
        <row r="425">
          <cell r="AY425">
            <v>21482.720521840038</v>
          </cell>
          <cell r="AZ425">
            <v>1511.4635155859578</v>
          </cell>
        </row>
        <row r="426">
          <cell r="AY426">
            <v>17610.20834658726</v>
          </cell>
          <cell r="AZ426">
            <v>1239.0045008812574</v>
          </cell>
        </row>
        <row r="427">
          <cell r="AY427">
            <v>16284.623280455182</v>
          </cell>
          <cell r="AZ427">
            <v>1145.7400811245818</v>
          </cell>
        </row>
        <row r="428">
          <cell r="AY428">
            <v>18097.921371531334</v>
          </cell>
          <cell r="AZ428">
            <v>1273.3186112626499</v>
          </cell>
        </row>
        <row r="429">
          <cell r="AY429">
            <v>18409.764143243552</v>
          </cell>
          <cell r="AZ429">
            <v>1295.2589875554497</v>
          </cell>
        </row>
        <row r="430">
          <cell r="AY430">
            <v>17885.974826077349</v>
          </cell>
          <cell r="AZ430">
            <v>1258.4066511883891</v>
          </cell>
        </row>
        <row r="431">
          <cell r="AY431">
            <v>19963.288745685993</v>
          </cell>
          <cell r="AZ431">
            <v>1404.5605890341722</v>
          </cell>
        </row>
        <row r="432">
          <cell r="AY432">
            <v>20499.999349397945</v>
          </cell>
          <cell r="AZ432">
            <v>1442.3220306129524</v>
          </cell>
        </row>
        <row r="433">
          <cell r="AY433">
            <v>19347.380230912739</v>
          </cell>
          <cell r="AZ433">
            <v>1361.2270062101484</v>
          </cell>
        </row>
        <row r="434">
          <cell r="AY434">
            <v>20972.54126140584</v>
          </cell>
          <cell r="AZ434">
            <v>1475.5687443547738</v>
          </cell>
        </row>
        <row r="435">
          <cell r="AY435">
            <v>21957.973338604312</v>
          </cell>
          <cell r="AZ435">
            <v>1544.9009609266623</v>
          </cell>
        </row>
        <row r="436">
          <cell r="AY436">
            <v>23623.44238914048</v>
          </cell>
          <cell r="AZ436">
            <v>1662.0786574695114</v>
          </cell>
        </row>
        <row r="437">
          <cell r="AY437">
            <v>21482.599303401788</v>
          </cell>
          <cell r="AZ437">
            <v>1511.4549869991504</v>
          </cell>
        </row>
        <row r="438">
          <cell r="AY438">
            <v>17610.733438870477</v>
          </cell>
          <cell r="AZ438">
            <v>1239.041444890634</v>
          </cell>
        </row>
        <row r="439">
          <cell r="AY439">
            <v>16284.408614730888</v>
          </cell>
          <cell r="AZ439">
            <v>1145.7249778507676</v>
          </cell>
        </row>
        <row r="440">
          <cell r="AY440">
            <v>18097.743632386348</v>
          </cell>
          <cell r="AZ440">
            <v>1273.3061060386183</v>
          </cell>
        </row>
        <row r="441">
          <cell r="AY441">
            <v>18409.579741447378</v>
          </cell>
          <cell r="AZ441">
            <v>1295.2460135661058</v>
          </cell>
        </row>
        <row r="442">
          <cell r="AY442">
            <v>17885.912235029027</v>
          </cell>
          <cell r="AZ442">
            <v>1258.4022474590831</v>
          </cell>
        </row>
        <row r="443">
          <cell r="AY443">
            <v>19963.006211095064</v>
          </cell>
          <cell r="AZ443">
            <v>1404.5407106986677</v>
          </cell>
        </row>
        <row r="444">
          <cell r="AY444">
            <v>20499.750661804159</v>
          </cell>
          <cell r="AZ444">
            <v>1442.3045336565308</v>
          </cell>
        </row>
        <row r="445">
          <cell r="AY445">
            <v>19347.174293997134</v>
          </cell>
          <cell r="AZ445">
            <v>1361.2125170706497</v>
          </cell>
        </row>
        <row r="446">
          <cell r="AY446">
            <v>20972.489719244531</v>
          </cell>
          <cell r="AZ446">
            <v>1475.5651179939384</v>
          </cell>
        </row>
        <row r="447">
          <cell r="AY447">
            <v>21958.063395075613</v>
          </cell>
          <cell r="AZ447">
            <v>1544.9072970455247</v>
          </cell>
        </row>
        <row r="448">
          <cell r="AY448">
            <v>23623.54992125335</v>
          </cell>
          <cell r="AZ448">
            <v>1662.0862231251365</v>
          </cell>
        </row>
        <row r="449">
          <cell r="AY449">
            <v>21482.559689638161</v>
          </cell>
          <cell r="AZ449">
            <v>1511.4521998866721</v>
          </cell>
        </row>
        <row r="450">
          <cell r="AY450">
            <v>17611.246434482851</v>
          </cell>
          <cell r="AZ450">
            <v>1239.0775378124301</v>
          </cell>
        </row>
        <row r="451">
          <cell r="AY451">
            <v>16284.791816213312</v>
          </cell>
          <cell r="AZ451">
            <v>1145.751938824319</v>
          </cell>
        </row>
        <row r="452">
          <cell r="AY452">
            <v>18097.862049999745</v>
          </cell>
          <cell r="AZ452">
            <v>1273.3144375673032</v>
          </cell>
        </row>
        <row r="453">
          <cell r="AY453">
            <v>18409.785523726834</v>
          </cell>
          <cell r="AZ453">
            <v>1295.2604918258419</v>
          </cell>
        </row>
        <row r="454">
          <cell r="AY454">
            <v>17886.294611525282</v>
          </cell>
          <cell r="AZ454">
            <v>1258.429150388939</v>
          </cell>
        </row>
        <row r="455">
          <cell r="AY455">
            <v>19963.238769700387</v>
          </cell>
          <cell r="AZ455">
            <v>1404.5570728650341</v>
          </cell>
        </row>
        <row r="456">
          <cell r="AY456">
            <v>20500.270293568905</v>
          </cell>
          <cell r="AZ456">
            <v>1442.3410934792571</v>
          </cell>
        </row>
        <row r="457">
          <cell r="AY457">
            <v>19347.424022965537</v>
          </cell>
          <cell r="AZ457">
            <v>1361.2300872952469</v>
          </cell>
        </row>
        <row r="458">
          <cell r="AY458">
            <v>20972.499915065182</v>
          </cell>
          <cell r="AZ458">
            <v>1475.5658353430708</v>
          </cell>
        </row>
        <row r="459">
          <cell r="AY459">
            <v>21958.001049739483</v>
          </cell>
          <cell r="AZ459">
            <v>1544.9029106038342</v>
          </cell>
        </row>
        <row r="460">
          <cell r="AY460">
            <v>23623.629496153655</v>
          </cell>
          <cell r="AZ460">
            <v>1662.0918217902797</v>
          </cell>
        </row>
        <row r="461">
          <cell r="AY461">
            <v>21482.57102062738</v>
          </cell>
          <cell r="AZ461">
            <v>1511.4529971030574</v>
          </cell>
        </row>
        <row r="462">
          <cell r="AY462">
            <v>17611.395696366693</v>
          </cell>
          <cell r="AZ462">
            <v>1239.0880394568314</v>
          </cell>
        </row>
        <row r="463">
          <cell r="AY463">
            <v>16285.118109530878</v>
          </cell>
          <cell r="AZ463">
            <v>1145.7748959001876</v>
          </cell>
        </row>
        <row r="464">
          <cell r="AY464">
            <v>18098.022450047938</v>
          </cell>
          <cell r="AZ464">
            <v>1273.3257228614768</v>
          </cell>
        </row>
        <row r="465">
          <cell r="AY465">
            <v>18409.997707546681</v>
          </cell>
          <cell r="AZ465">
            <v>1295.2754204798723</v>
          </cell>
        </row>
        <row r="466">
          <cell r="AY466">
            <v>17886.539133460432</v>
          </cell>
          <cell r="AZ466">
            <v>1258.4463542613892</v>
          </cell>
        </row>
        <row r="467">
          <cell r="AY467">
            <v>19963.518205492139</v>
          </cell>
          <cell r="AZ467">
            <v>1404.5767331777843</v>
          </cell>
        </row>
        <row r="468">
          <cell r="AY468">
            <v>20500.690081845358</v>
          </cell>
          <cell r="AZ468">
            <v>1442.3706285962592</v>
          </cell>
        </row>
        <row r="469">
          <cell r="AY469">
            <v>19347.67197835524</v>
          </cell>
          <cell r="AZ469">
            <v>1361.2475327358577</v>
          </cell>
        </row>
        <row r="470">
          <cell r="AY470">
            <v>20972.533102847316</v>
          </cell>
          <cell r="AZ470">
            <v>1475.5681703416478</v>
          </cell>
        </row>
        <row r="471">
          <cell r="AY471">
            <v>21957.918483850928</v>
          </cell>
          <cell r="AZ471">
            <v>1544.8971015012089</v>
          </cell>
        </row>
        <row r="472">
          <cell r="AY472">
            <v>23623.615919125128</v>
          </cell>
          <cell r="AZ472">
            <v>1662.0908665489148</v>
          </cell>
        </row>
        <row r="473">
          <cell r="AY473">
            <v>21482.598456721495</v>
          </cell>
          <cell r="AZ473">
            <v>1511.4549274291171</v>
          </cell>
        </row>
        <row r="474">
          <cell r="AY474">
            <v>17611.115848961388</v>
          </cell>
          <cell r="AZ474">
            <v>1239.0683501841147</v>
          </cell>
        </row>
        <row r="475">
          <cell r="AY475">
            <v>16285.014400840306</v>
          </cell>
          <cell r="AZ475">
            <v>1145.767599249752</v>
          </cell>
        </row>
        <row r="476">
          <cell r="AY476">
            <v>18098.038652679403</v>
          </cell>
          <cell r="AZ476">
            <v>1273.3268628328453</v>
          </cell>
        </row>
        <row r="477">
          <cell r="AY477">
            <v>18409.97195445362</v>
          </cell>
          <cell r="AZ477">
            <v>1295.2736085650108</v>
          </cell>
        </row>
        <row r="478">
          <cell r="AY478">
            <v>17886.369981465748</v>
          </cell>
          <cell r="AZ478">
            <v>1258.434453204989</v>
          </cell>
        </row>
        <row r="479">
          <cell r="AY479">
            <v>19963.521212355347</v>
          </cell>
          <cell r="AZ479">
            <v>1404.5769447321834</v>
          </cell>
        </row>
        <row r="480">
          <cell r="AY480">
            <v>20500.531083488768</v>
          </cell>
          <cell r="AZ480">
            <v>1442.3594419211454</v>
          </cell>
        </row>
        <row r="481">
          <cell r="AY481">
            <v>19347.632996160799</v>
          </cell>
          <cell r="AZ481">
            <v>1361.2447900588031</v>
          </cell>
        </row>
        <row r="482">
          <cell r="AY482">
            <v>20972.550193657025</v>
          </cell>
          <cell r="AZ482">
            <v>1475.5693728027284</v>
          </cell>
        </row>
        <row r="483">
          <cell r="AY483">
            <v>21957.911478343511</v>
          </cell>
          <cell r="AZ483">
            <v>1544.8966086135013</v>
          </cell>
        </row>
        <row r="484">
          <cell r="AY484">
            <v>23623.52850147981</v>
          </cell>
          <cell r="AZ484">
            <v>1662.0847160903925</v>
          </cell>
        </row>
        <row r="485">
          <cell r="AY485">
            <v>21482.60979844577</v>
          </cell>
          <cell r="AZ485">
            <v>1511.4557254007909</v>
          </cell>
        </row>
        <row r="486">
          <cell r="AY486">
            <v>17610.939953053734</v>
          </cell>
          <cell r="AZ486">
            <v>1239.0559746450538</v>
          </cell>
        </row>
        <row r="487">
          <cell r="AY487">
            <v>16284.79124435411</v>
          </cell>
          <cell r="AZ487">
            <v>1145.7518985899212</v>
          </cell>
        </row>
        <row r="488">
          <cell r="AY488">
            <v>18097.917631328954</v>
          </cell>
          <cell r="AZ488">
            <v>1273.3183481125789</v>
          </cell>
        </row>
        <row r="489">
          <cell r="AY489">
            <v>18409.81981408361</v>
          </cell>
          <cell r="AZ489">
            <v>1295.2629043984562</v>
          </cell>
        </row>
        <row r="490">
          <cell r="AY490">
            <v>17886.218157511568</v>
          </cell>
          <cell r="AZ490">
            <v>1258.4237713005577</v>
          </cell>
        </row>
        <row r="491">
          <cell r="AY491">
            <v>19963.314628865781</v>
          </cell>
          <cell r="AZ491">
            <v>1404.562410101568</v>
          </cell>
        </row>
        <row r="492">
          <cell r="AY492">
            <v>20500.248294021032</v>
          </cell>
          <cell r="AZ492">
            <v>1442.3395456532292</v>
          </cell>
        </row>
        <row r="493">
          <cell r="AY493">
            <v>19347.456704478289</v>
          </cell>
          <cell r="AZ493">
            <v>1361.2323866741415</v>
          </cell>
        </row>
        <row r="494">
          <cell r="AY494">
            <v>20972.522838443976</v>
          </cell>
          <cell r="AZ494">
            <v>1475.567448167232</v>
          </cell>
        </row>
        <row r="495">
          <cell r="AY495">
            <v>21957.973549122766</v>
          </cell>
          <cell r="AZ495">
            <v>1544.9009757381461</v>
          </cell>
        </row>
        <row r="496">
          <cell r="AY496">
            <v>23623.553245430488</v>
          </cell>
          <cell r="AZ496">
            <v>1662.086457004847</v>
          </cell>
        </row>
        <row r="497">
          <cell r="AY497">
            <v>21482.587653766921</v>
          </cell>
          <cell r="AZ497">
            <v>1511.4541673637573</v>
          </cell>
        </row>
        <row r="498">
          <cell r="AY498">
            <v>17611.086274347032</v>
          </cell>
          <cell r="AZ498">
            <v>1239.0662693978129</v>
          </cell>
        </row>
        <row r="499">
          <cell r="AY499">
            <v>16284.824837133896</v>
          </cell>
          <cell r="AZ499">
            <v>1145.7542620829893</v>
          </cell>
        </row>
        <row r="500">
          <cell r="AY500">
            <v>18097.916883288472</v>
          </cell>
          <cell r="AZ500">
            <v>1273.3182954825643</v>
          </cell>
        </row>
        <row r="501">
          <cell r="AY501">
            <v>18409.830948251623</v>
          </cell>
          <cell r="AZ501">
            <v>1295.263687767057</v>
          </cell>
        </row>
        <row r="502">
          <cell r="AY502">
            <v>17886.266823798418</v>
          </cell>
          <cell r="AZ502">
            <v>1258.4271953229916</v>
          </cell>
        </row>
        <row r="503">
          <cell r="AY503">
            <v>19963.319805501742</v>
          </cell>
          <cell r="AZ503">
            <v>1404.5627743150474</v>
          </cell>
        </row>
        <row r="504">
          <cell r="AY504">
            <v>20500.298082945639</v>
          </cell>
          <cell r="AZ504">
            <v>1442.343048661284</v>
          </cell>
        </row>
        <row r="505">
          <cell r="AY505">
            <v>19347.471999191403</v>
          </cell>
          <cell r="AZ505">
            <v>1361.2334627669397</v>
          </cell>
        </row>
        <row r="506">
          <cell r="AY506">
            <v>20972.519153851608</v>
          </cell>
          <cell r="AZ506">
            <v>1475.5671889297234</v>
          </cell>
        </row>
        <row r="507">
          <cell r="AY507">
            <v>21957.973591226455</v>
          </cell>
          <cell r="AZ507">
            <v>1544.9009787004429</v>
          </cell>
        </row>
        <row r="508">
          <cell r="AY508">
            <v>23623.575416688491</v>
          </cell>
          <cell r="AZ508">
            <v>1662.0880169119143</v>
          </cell>
        </row>
        <row r="509">
          <cell r="AY509">
            <v>21482.585323839943</v>
          </cell>
          <cell r="AZ509">
            <v>1511.4540034366789</v>
          </cell>
        </row>
      </sheetData>
      <sheetData sheetId="22">
        <row r="45">
          <cell r="AU45">
            <v>4910.4164370834751</v>
          </cell>
          <cell r="AV45">
            <v>482.73849620121979</v>
          </cell>
          <cell r="AW45">
            <v>0</v>
          </cell>
        </row>
        <row r="46">
          <cell r="AU46">
            <v>4910.4164370834751</v>
          </cell>
          <cell r="AV46">
            <v>1388.4845755037009</v>
          </cell>
          <cell r="AW46">
            <v>0</v>
          </cell>
        </row>
        <row r="47">
          <cell r="AU47">
            <v>8729.1328281220904</v>
          </cell>
          <cell r="AV47">
            <v>2468.27666139235</v>
          </cell>
          <cell r="AW47">
            <v>0</v>
          </cell>
        </row>
        <row r="48">
          <cell r="AU48">
            <v>8460.047804568203</v>
          </cell>
          <cell r="AV48">
            <v>2392.1893458885079</v>
          </cell>
          <cell r="AW48">
            <v>0</v>
          </cell>
        </row>
        <row r="49">
          <cell r="AU49">
            <v>7624.747768917613</v>
          </cell>
          <cell r="AV49">
            <v>2155.9973181289647</v>
          </cell>
          <cell r="AW49">
            <v>0</v>
          </cell>
        </row>
        <row r="50">
          <cell r="AU50">
            <v>7015.8237578508461</v>
          </cell>
          <cell r="AV50">
            <v>1983.8160769138674</v>
          </cell>
          <cell r="AW50">
            <v>0</v>
          </cell>
        </row>
        <row r="51">
          <cell r="AU51">
            <v>7466.3762019213191</v>
          </cell>
          <cell r="AV51">
            <v>2111.2156828460497</v>
          </cell>
          <cell r="AW51">
            <v>0</v>
          </cell>
        </row>
        <row r="52">
          <cell r="AU52">
            <v>9787.5094807107453</v>
          </cell>
          <cell r="AV52">
            <v>2767.5465249612766</v>
          </cell>
          <cell r="AW52">
            <v>0</v>
          </cell>
        </row>
        <row r="53">
          <cell r="AU53">
            <v>8544.7326008092768</v>
          </cell>
          <cell r="AV53">
            <v>2416.135081421734</v>
          </cell>
          <cell r="AW53">
            <v>0</v>
          </cell>
        </row>
        <row r="54">
          <cell r="AU54">
            <v>8212.5922311364957</v>
          </cell>
          <cell r="AV54">
            <v>2322.2180407589531</v>
          </cell>
          <cell r="AW54">
            <v>0</v>
          </cell>
        </row>
        <row r="55">
          <cell r="AU55">
            <v>11820.861092620331</v>
          </cell>
          <cell r="AV55">
            <v>3342.5033307406502</v>
          </cell>
          <cell r="AW55">
            <v>0</v>
          </cell>
        </row>
        <row r="56">
          <cell r="AU56">
            <v>20295.756231594438</v>
          </cell>
          <cell r="AV56">
            <v>5738.8909549369318</v>
          </cell>
          <cell r="AW56">
            <v>0</v>
          </cell>
        </row>
        <row r="57">
          <cell r="AU57">
            <v>16935.676145241363</v>
          </cell>
          <cell r="AV57">
            <v>4788.7842924703582</v>
          </cell>
          <cell r="AW57">
            <v>0</v>
          </cell>
        </row>
        <row r="58">
          <cell r="AU58">
            <v>18121.263292616393</v>
          </cell>
          <cell r="AV58">
            <v>5124.024589935515</v>
          </cell>
          <cell r="AW58">
            <v>0</v>
          </cell>
        </row>
        <row r="59">
          <cell r="AU59">
            <v>24185.574545516127</v>
          </cell>
          <cell r="AV59">
            <v>6838.7880409771451</v>
          </cell>
          <cell r="AW59">
            <v>0</v>
          </cell>
        </row>
        <row r="60">
          <cell r="AU60">
            <v>19607.829737454285</v>
          </cell>
          <cell r="AV60">
            <v>5544.3707266767678</v>
          </cell>
          <cell r="AW60">
            <v>0</v>
          </cell>
        </row>
        <row r="61">
          <cell r="AU61">
            <v>16773.088668475491</v>
          </cell>
          <cell r="AV61">
            <v>4742.8105534704209</v>
          </cell>
          <cell r="AW61">
            <v>0</v>
          </cell>
        </row>
        <row r="62">
          <cell r="AU62">
            <v>19416.097493150901</v>
          </cell>
          <cell r="AV62">
            <v>5490.1559228504602</v>
          </cell>
          <cell r="AW62">
            <v>0</v>
          </cell>
        </row>
        <row r="63">
          <cell r="AU63">
            <v>12493.756951929816</v>
          </cell>
          <cell r="AV63">
            <v>3532.773450096648</v>
          </cell>
          <cell r="AW63">
            <v>0</v>
          </cell>
        </row>
        <row r="64">
          <cell r="AU64">
            <v>17244.537360969091</v>
          </cell>
          <cell r="AV64">
            <v>4876.1188473913217</v>
          </cell>
          <cell r="AW64">
            <v>0</v>
          </cell>
        </row>
        <row r="65">
          <cell r="AU65">
            <v>20245.16531435951</v>
          </cell>
          <cell r="AV65">
            <v>5724.5857103326671</v>
          </cell>
          <cell r="AW65">
            <v>0</v>
          </cell>
        </row>
        <row r="66">
          <cell r="AU66">
            <v>6972.931458456017</v>
          </cell>
          <cell r="AV66">
            <v>1971.6877173580781</v>
          </cell>
          <cell r="AW66">
            <v>0</v>
          </cell>
        </row>
        <row r="67">
          <cell r="AU67">
            <v>7019.3064659213651</v>
          </cell>
          <cell r="AV67">
            <v>1984.8008582453199</v>
          </cell>
          <cell r="AW67">
            <v>0</v>
          </cell>
        </row>
        <row r="68">
          <cell r="AU68">
            <v>17989.032674530627</v>
          </cell>
          <cell r="AV68">
            <v>5086.6346504112717</v>
          </cell>
          <cell r="AW68">
            <v>0</v>
          </cell>
        </row>
        <row r="69">
          <cell r="AU69">
            <v>16228.275656487431</v>
          </cell>
          <cell r="AV69">
            <v>4588.7575371180164</v>
          </cell>
          <cell r="AW69">
            <v>0</v>
          </cell>
        </row>
        <row r="70">
          <cell r="AU70">
            <v>17158.311364825902</v>
          </cell>
          <cell r="AV70">
            <v>4851.7373173955939</v>
          </cell>
          <cell r="AW70">
            <v>0</v>
          </cell>
        </row>
        <row r="71">
          <cell r="AU71">
            <v>20632.079480871966</v>
          </cell>
          <cell r="AV71">
            <v>5833.9907596049234</v>
          </cell>
          <cell r="AW71">
            <v>0</v>
          </cell>
        </row>
        <row r="72">
          <cell r="AU72">
            <v>19070.456126320238</v>
          </cell>
          <cell r="AV72">
            <v>5392.4212983742045</v>
          </cell>
          <cell r="AW72">
            <v>0</v>
          </cell>
        </row>
        <row r="73">
          <cell r="AU73">
            <v>17032.311180066899</v>
          </cell>
          <cell r="AV73">
            <v>4816.1091145150258</v>
          </cell>
          <cell r="AW73">
            <v>0</v>
          </cell>
        </row>
        <row r="74">
          <cell r="AU74">
            <v>18322.677124842667</v>
          </cell>
          <cell r="AV74">
            <v>5180.9769895787067</v>
          </cell>
          <cell r="AW74">
            <v>0</v>
          </cell>
        </row>
        <row r="75">
          <cell r="AU75">
            <v>16106.458649012931</v>
          </cell>
          <cell r="AV75">
            <v>4554.3121824155087</v>
          </cell>
          <cell r="AW75">
            <v>0</v>
          </cell>
        </row>
        <row r="76">
          <cell r="AU76">
            <v>19818.956365260648</v>
          </cell>
          <cell r="AV76">
            <v>5604.0695465107456</v>
          </cell>
          <cell r="AW76">
            <v>0</v>
          </cell>
        </row>
        <row r="77">
          <cell r="AU77">
            <v>31809.442287362537</v>
          </cell>
          <cell r="AV77">
            <v>8994.536519923111</v>
          </cell>
          <cell r="AW77">
            <v>0</v>
          </cell>
        </row>
        <row r="78">
          <cell r="AU78">
            <v>8338.6952186936996</v>
          </cell>
          <cell r="AV78">
            <v>2357.8753124774612</v>
          </cell>
          <cell r="AW78">
            <v>0</v>
          </cell>
        </row>
        <row r="79">
          <cell r="AU79">
            <v>6506.7586942070948</v>
          </cell>
          <cell r="AV79">
            <v>1839.8712612645911</v>
          </cell>
          <cell r="AW79">
            <v>0</v>
          </cell>
        </row>
        <row r="80">
          <cell r="AU80">
            <v>8493.0543060518212</v>
          </cell>
          <cell r="AV80">
            <v>2401.5223665780049</v>
          </cell>
          <cell r="AW80">
            <v>0</v>
          </cell>
        </row>
        <row r="81">
          <cell r="AU81">
            <v>7269.356496627438</v>
          </cell>
          <cell r="AV81">
            <v>2055.5057801573653</v>
          </cell>
          <cell r="AW81">
            <v>0</v>
          </cell>
        </row>
        <row r="82">
          <cell r="AU82">
            <v>7929.2696407459243</v>
          </cell>
          <cell r="AV82">
            <v>2242.104866715672</v>
          </cell>
          <cell r="AW82">
            <v>0</v>
          </cell>
        </row>
        <row r="83">
          <cell r="AU83">
            <v>9857.3051243357841</v>
          </cell>
          <cell r="AV83">
            <v>2787.2821575399839</v>
          </cell>
          <cell r="AW83">
            <v>0</v>
          </cell>
        </row>
        <row r="84">
          <cell r="AU84">
            <v>8677.5876820416033</v>
          </cell>
          <cell r="AV84">
            <v>2453.7015960813219</v>
          </cell>
          <cell r="AW84">
            <v>0</v>
          </cell>
        </row>
        <row r="85">
          <cell r="AU85">
            <v>7626.7808098587775</v>
          </cell>
          <cell r="AV85">
            <v>2156.5721870885222</v>
          </cell>
          <cell r="AW85">
            <v>0</v>
          </cell>
        </row>
        <row r="86">
          <cell r="AU86">
            <v>8238.7713217313776</v>
          </cell>
          <cell r="AV86">
            <v>2329.620521578543</v>
          </cell>
          <cell r="AW86">
            <v>0</v>
          </cell>
        </row>
        <row r="87">
          <cell r="AU87">
            <v>6639.4161270902478</v>
          </cell>
          <cell r="AV87">
            <v>1877.3818882641976</v>
          </cell>
          <cell r="AW87">
            <v>0</v>
          </cell>
        </row>
        <row r="88">
          <cell r="AU88">
            <v>8624.6936767065381</v>
          </cell>
          <cell r="AV88">
            <v>2438.7451231456025</v>
          </cell>
          <cell r="AW88">
            <v>0</v>
          </cell>
        </row>
        <row r="89">
          <cell r="AU89">
            <v>11155.593487482343</v>
          </cell>
          <cell r="AV89">
            <v>3154.3902001840461</v>
          </cell>
          <cell r="AW89">
            <v>0</v>
          </cell>
        </row>
        <row r="90">
          <cell r="AU90">
            <v>4794.813279166402</v>
          </cell>
          <cell r="AV90">
            <v>1355.7962681668369</v>
          </cell>
          <cell r="AW90">
            <v>0</v>
          </cell>
        </row>
        <row r="91">
          <cell r="AU91">
            <v>5807.9811498080498</v>
          </cell>
          <cell r="AV91">
            <v>1642.282756391734</v>
          </cell>
          <cell r="AW91">
            <v>0</v>
          </cell>
        </row>
        <row r="92">
          <cell r="AU92">
            <v>11247.691615006532</v>
          </cell>
          <cell r="AV92">
            <v>3180.432152254421</v>
          </cell>
          <cell r="AW92">
            <v>0</v>
          </cell>
        </row>
        <row r="93">
          <cell r="AU93">
            <v>8975.410149637979</v>
          </cell>
          <cell r="AV93">
            <v>2537.9148003572564</v>
          </cell>
          <cell r="AW93">
            <v>0</v>
          </cell>
        </row>
        <row r="94">
          <cell r="AU94">
            <v>8387.4479902000803</v>
          </cell>
          <cell r="AV94">
            <v>2371.6607972967222</v>
          </cell>
          <cell r="AW94">
            <v>0</v>
          </cell>
        </row>
        <row r="95">
          <cell r="AU95">
            <v>9687.3614011497448</v>
          </cell>
          <cell r="AV95">
            <v>2739.2283434957235</v>
          </cell>
          <cell r="AW95">
            <v>0</v>
          </cell>
        </row>
        <row r="96">
          <cell r="AU96">
            <v>8423.5556126383508</v>
          </cell>
          <cell r="AV96">
            <v>2381.8707005617553</v>
          </cell>
          <cell r="AW96">
            <v>0</v>
          </cell>
        </row>
        <row r="97">
          <cell r="AU97">
            <v>7378.041904000981</v>
          </cell>
          <cell r="AV97">
            <v>2086.2380029034525</v>
          </cell>
          <cell r="AW97">
            <v>0</v>
          </cell>
        </row>
        <row r="98">
          <cell r="AU98">
            <v>8134.4327181389172</v>
          </cell>
          <cell r="AV98">
            <v>2300.1174145459809</v>
          </cell>
          <cell r="AW98">
            <v>0</v>
          </cell>
        </row>
        <row r="99">
          <cell r="AU99">
            <v>6311.3003651460031</v>
          </cell>
          <cell r="AV99">
            <v>1784.6028581602213</v>
          </cell>
          <cell r="AW99">
            <v>0</v>
          </cell>
        </row>
        <row r="100">
          <cell r="AU100">
            <v>8186.5400735286576</v>
          </cell>
          <cell r="AV100">
            <v>2314.8514519043101</v>
          </cell>
          <cell r="AW100">
            <v>0</v>
          </cell>
        </row>
        <row r="101">
          <cell r="AU101">
            <v>11142.887371866811</v>
          </cell>
          <cell r="AV101">
            <v>3150.7973795398534</v>
          </cell>
          <cell r="AW101">
            <v>0</v>
          </cell>
        </row>
        <row r="102">
          <cell r="AU102">
            <v>3920.602411862079</v>
          </cell>
          <cell r="AV102">
            <v>1108.601693013713</v>
          </cell>
          <cell r="AW102">
            <v>0</v>
          </cell>
        </row>
        <row r="103">
          <cell r="AU103">
            <v>4514.238515264763</v>
          </cell>
          <cell r="AV103">
            <v>1276.4600780606461</v>
          </cell>
          <cell r="AW103">
            <v>0</v>
          </cell>
        </row>
        <row r="104">
          <cell r="AU104">
            <v>9067.7546985093777</v>
          </cell>
          <cell r="AV104">
            <v>2564.0264312917475</v>
          </cell>
          <cell r="AW104">
            <v>0</v>
          </cell>
        </row>
        <row r="105">
          <cell r="AU105">
            <v>7890.3376217637351</v>
          </cell>
          <cell r="AV105">
            <v>2231.0963283274091</v>
          </cell>
          <cell r="AW105">
            <v>0</v>
          </cell>
        </row>
        <row r="106">
          <cell r="AU106">
            <v>8482.1877895088674</v>
          </cell>
          <cell r="AV106">
            <v>2398.4497166708798</v>
          </cell>
          <cell r="AW106">
            <v>0</v>
          </cell>
        </row>
        <row r="107">
          <cell r="AU107">
            <v>10517.526673627603</v>
          </cell>
          <cell r="AV107">
            <v>2973.968449701249</v>
          </cell>
          <cell r="AW107">
            <v>0</v>
          </cell>
        </row>
        <row r="108">
          <cell r="AU108">
            <v>9323.7588435205798</v>
          </cell>
          <cell r="AV108">
            <v>2636.4149570242389</v>
          </cell>
          <cell r="AW108">
            <v>0</v>
          </cell>
        </row>
        <row r="109">
          <cell r="AU109">
            <v>8216.794682907841</v>
          </cell>
          <cell r="AV109">
            <v>2323.4063390506717</v>
          </cell>
          <cell r="AW109">
            <v>0</v>
          </cell>
        </row>
        <row r="110">
          <cell r="AU110">
            <v>8943.4012449630773</v>
          </cell>
          <cell r="AV110">
            <v>2528.8638632342399</v>
          </cell>
          <cell r="AW110">
            <v>0</v>
          </cell>
        </row>
        <row r="111">
          <cell r="AU111">
            <v>7261.2477796126414</v>
          </cell>
          <cell r="AV111">
            <v>2053.2129341948225</v>
          </cell>
          <cell r="AW111">
            <v>0</v>
          </cell>
        </row>
        <row r="112">
          <cell r="AU112">
            <v>9288.5324206484584</v>
          </cell>
          <cell r="AV112">
            <v>2626.454224480512</v>
          </cell>
          <cell r="AW112">
            <v>0</v>
          </cell>
        </row>
        <row r="113">
          <cell r="AU113">
            <v>13047.375028581282</v>
          </cell>
          <cell r="AV113">
            <v>3689.3162138316006</v>
          </cell>
          <cell r="AW113">
            <v>0</v>
          </cell>
        </row>
        <row r="114">
          <cell r="AU114">
            <v>4039.9448283618326</v>
          </cell>
          <cell r="AV114">
            <v>1142.3473247002312</v>
          </cell>
          <cell r="AW114">
            <v>0</v>
          </cell>
        </row>
        <row r="115">
          <cell r="AU115">
            <v>4756.4308335837022</v>
          </cell>
          <cell r="AV115">
            <v>1344.9431288568551</v>
          </cell>
          <cell r="AW115">
            <v>0</v>
          </cell>
        </row>
        <row r="116">
          <cell r="AU116">
            <v>9150.5282695125024</v>
          </cell>
          <cell r="AV116">
            <v>2587.4317428513232</v>
          </cell>
          <cell r="AW116">
            <v>0</v>
          </cell>
        </row>
        <row r="117">
          <cell r="AU117">
            <v>7902.6717172851986</v>
          </cell>
          <cell r="AV117">
            <v>2234.583955416429</v>
          </cell>
          <cell r="AW117">
            <v>0</v>
          </cell>
        </row>
        <row r="118">
          <cell r="AU118">
            <v>8525.2627705667182</v>
          </cell>
          <cell r="AV118">
            <v>2410.6297318600737</v>
          </cell>
          <cell r="AW118">
            <v>0</v>
          </cell>
        </row>
        <row r="119">
          <cell r="AU119">
            <v>10637.728024120415</v>
          </cell>
          <cell r="AV119">
            <v>3007.956956226596</v>
          </cell>
          <cell r="AW119">
            <v>0</v>
          </cell>
        </row>
        <row r="120">
          <cell r="AU120">
            <v>9349.3341361246548</v>
          </cell>
          <cell r="AV120">
            <v>2643.646706051994</v>
          </cell>
          <cell r="AW120">
            <v>0</v>
          </cell>
        </row>
        <row r="121">
          <cell r="AU121">
            <v>8215.8748341405408</v>
          </cell>
          <cell r="AV121">
            <v>2323.1462397614241</v>
          </cell>
          <cell r="AW121">
            <v>0</v>
          </cell>
        </row>
        <row r="122">
          <cell r="AU122">
            <v>8964.7994801098648</v>
          </cell>
          <cell r="AV122">
            <v>2534.9144945452495</v>
          </cell>
          <cell r="AW122">
            <v>0</v>
          </cell>
        </row>
        <row r="123">
          <cell r="AU123">
            <v>7150.9384752152109</v>
          </cell>
          <cell r="AV123">
            <v>2022.0215332916957</v>
          </cell>
          <cell r="AW123">
            <v>0</v>
          </cell>
        </row>
        <row r="124">
          <cell r="AU124">
            <v>9228.8369976405702</v>
          </cell>
          <cell r="AV124">
            <v>2609.5745615972041</v>
          </cell>
          <cell r="AW124">
            <v>0</v>
          </cell>
        </row>
        <row r="125">
          <cell r="AU125">
            <v>12551.407344109104</v>
          </cell>
          <cell r="AV125">
            <v>3549.0748537226564</v>
          </cell>
          <cell r="AW125">
            <v>0</v>
          </cell>
        </row>
        <row r="126">
          <cell r="AU126">
            <v>4188.3934971720537</v>
          </cell>
          <cell r="AV126">
            <v>1184.3231305281122</v>
          </cell>
          <cell r="AW126">
            <v>0</v>
          </cell>
        </row>
        <row r="127">
          <cell r="AU127">
            <v>4937.9399284633619</v>
          </cell>
          <cell r="AV127">
            <v>1396.2672032573014</v>
          </cell>
          <cell r="AW127">
            <v>0</v>
          </cell>
        </row>
        <row r="128">
          <cell r="AU128">
            <v>9659.2124749823852</v>
          </cell>
          <cell r="AV128">
            <v>2731.268865862583</v>
          </cell>
          <cell r="AW128">
            <v>0</v>
          </cell>
        </row>
        <row r="129">
          <cell r="AU129">
            <v>8359.5958032313538</v>
          </cell>
          <cell r="AV129">
            <v>2363.7852265593674</v>
          </cell>
          <cell r="AW129">
            <v>0</v>
          </cell>
        </row>
        <row r="130">
          <cell r="AU130">
            <v>8994.7374514499679</v>
          </cell>
          <cell r="AV130">
            <v>2543.3798481380081</v>
          </cell>
          <cell r="AW130">
            <v>0</v>
          </cell>
        </row>
        <row r="131">
          <cell r="AU131">
            <v>11233.412892250301</v>
          </cell>
          <cell r="AV131">
            <v>3176.394656339573</v>
          </cell>
          <cell r="AW131">
            <v>0</v>
          </cell>
        </row>
        <row r="132">
          <cell r="AU132">
            <v>9869.0668994259704</v>
          </cell>
          <cell r="AV132">
            <v>2790.6079535294912</v>
          </cell>
          <cell r="AW132">
            <v>0</v>
          </cell>
        </row>
        <row r="133">
          <cell r="AU133">
            <v>8672.2718913726112</v>
          </cell>
          <cell r="AV133">
            <v>2452.1984866312223</v>
          </cell>
          <cell r="AW133">
            <v>0</v>
          </cell>
        </row>
        <row r="134">
          <cell r="AU134">
            <v>9485.1763978471299</v>
          </cell>
          <cell r="AV134">
            <v>2682.0578851281271</v>
          </cell>
          <cell r="AW134">
            <v>0</v>
          </cell>
        </row>
        <row r="135">
          <cell r="AU135">
            <v>7547.8513567955897</v>
          </cell>
          <cell r="AV135">
            <v>2134.2538502355533</v>
          </cell>
          <cell r="AW135">
            <v>0</v>
          </cell>
        </row>
        <row r="136">
          <cell r="AU136">
            <v>9726.0245433457367</v>
          </cell>
          <cell r="AV136">
            <v>2750.1608534503225</v>
          </cell>
          <cell r="AW136">
            <v>0</v>
          </cell>
        </row>
        <row r="137">
          <cell r="AU137">
            <v>13381.950002809981</v>
          </cell>
          <cell r="AV137">
            <v>3783.9216708266122</v>
          </cell>
          <cell r="AW137">
            <v>0</v>
          </cell>
        </row>
        <row r="138">
          <cell r="AU138">
            <v>4270.5367440543387</v>
          </cell>
          <cell r="AV138">
            <v>1207.5502096850862</v>
          </cell>
          <cell r="AW138">
            <v>0</v>
          </cell>
        </row>
        <row r="139">
          <cell r="AU139">
            <v>4994.5414429338553</v>
          </cell>
          <cell r="AV139">
            <v>1412.2720229705369</v>
          </cell>
          <cell r="AW139">
            <v>0</v>
          </cell>
        </row>
        <row r="140">
          <cell r="AU140">
            <v>9799.3620345105937</v>
          </cell>
          <cell r="AV140">
            <v>2770.8979898201701</v>
          </cell>
          <cell r="AW140">
            <v>0</v>
          </cell>
        </row>
        <row r="141">
          <cell r="AU141">
            <v>8490.0066560742835</v>
          </cell>
          <cell r="AV141">
            <v>2400.6606036217331</v>
          </cell>
          <cell r="AW141">
            <v>0</v>
          </cell>
        </row>
        <row r="142">
          <cell r="AU142">
            <v>9140.1630585968633</v>
          </cell>
          <cell r="AV142">
            <v>2584.5008436775747</v>
          </cell>
          <cell r="AW142">
            <v>0</v>
          </cell>
        </row>
        <row r="143">
          <cell r="AU143">
            <v>11385.107395272136</v>
          </cell>
          <cell r="AV143">
            <v>3219.2882643121834</v>
          </cell>
          <cell r="AW143">
            <v>0</v>
          </cell>
        </row>
        <row r="144">
          <cell r="AU144">
            <v>10033.00165446139</v>
          </cell>
          <cell r="AV144">
            <v>2836.9626531098902</v>
          </cell>
          <cell r="AW144">
            <v>0</v>
          </cell>
        </row>
        <row r="145">
          <cell r="AU145">
            <v>8824.767282960107</v>
          </cell>
          <cell r="AV145">
            <v>2495.3185563376514</v>
          </cell>
          <cell r="AW145">
            <v>0</v>
          </cell>
        </row>
        <row r="146">
          <cell r="AU146">
            <v>9629.1871098749343</v>
          </cell>
          <cell r="AV146">
            <v>2722.7788005372222</v>
          </cell>
          <cell r="AW146">
            <v>0</v>
          </cell>
        </row>
        <row r="147">
          <cell r="AU147">
            <v>7719.2859483282418</v>
          </cell>
          <cell r="AV147">
            <v>2182.7292268356377</v>
          </cell>
          <cell r="AW147">
            <v>0</v>
          </cell>
        </row>
        <row r="148">
          <cell r="AU148">
            <v>9927.9809077261598</v>
          </cell>
          <cell r="AV148">
            <v>2807.2666611674317</v>
          </cell>
          <cell r="AW148">
            <v>0</v>
          </cell>
        </row>
        <row r="149">
          <cell r="AU149">
            <v>13702.318047145573</v>
          </cell>
          <cell r="AV149">
            <v>3874.509932279333</v>
          </cell>
          <cell r="AW149">
            <v>0</v>
          </cell>
        </row>
        <row r="150">
          <cell r="AU150">
            <v>4363.5125982586114</v>
          </cell>
          <cell r="AV150">
            <v>1233.8403504727357</v>
          </cell>
          <cell r="AW150">
            <v>0</v>
          </cell>
        </row>
        <row r="151">
          <cell r="AU151">
            <v>5128.0817757033983</v>
          </cell>
          <cell r="AV151">
            <v>1450.0323014792718</v>
          </cell>
          <cell r="AW151">
            <v>0</v>
          </cell>
        </row>
        <row r="152">
          <cell r="AU152">
            <v>9987.7932778776576</v>
          </cell>
          <cell r="AV152">
            <v>2824.1793923876376</v>
          </cell>
          <cell r="AW152">
            <v>0</v>
          </cell>
        </row>
        <row r="153">
          <cell r="AU153">
            <v>8641.3264876855555</v>
          </cell>
          <cell r="AV153">
            <v>2443.4482683447</v>
          </cell>
          <cell r="AW153">
            <v>0</v>
          </cell>
        </row>
        <row r="154">
          <cell r="AU154">
            <v>9307.3942813976319</v>
          </cell>
          <cell r="AV154">
            <v>2631.7876627033356</v>
          </cell>
          <cell r="AW154">
            <v>0</v>
          </cell>
        </row>
        <row r="155">
          <cell r="AU155">
            <v>11610.169528916733</v>
          </cell>
          <cell r="AV155">
            <v>3282.9275309812001</v>
          </cell>
          <cell r="AW155">
            <v>0</v>
          </cell>
        </row>
        <row r="156">
          <cell r="AU156">
            <v>10212.028158051531</v>
          </cell>
          <cell r="AV156">
            <v>2887.5847423005398</v>
          </cell>
          <cell r="AW156">
            <v>0</v>
          </cell>
        </row>
        <row r="157">
          <cell r="AU157">
            <v>8976.6977899403664</v>
          </cell>
          <cell r="AV157">
            <v>2538.2788975212284</v>
          </cell>
          <cell r="AW157">
            <v>0</v>
          </cell>
        </row>
        <row r="158">
          <cell r="AU158">
            <v>9802.7847117283109</v>
          </cell>
          <cell r="AV158">
            <v>2771.8657966415703</v>
          </cell>
          <cell r="AW158">
            <v>0</v>
          </cell>
        </row>
        <row r="159">
          <cell r="AU159">
            <v>7826.4288227219149</v>
          </cell>
          <cell r="AV159">
            <v>2213.025278174026</v>
          </cell>
          <cell r="AW159">
            <v>0</v>
          </cell>
        </row>
        <row r="160">
          <cell r="AU160">
            <v>10083.359198071217</v>
          </cell>
          <cell r="AV160">
            <v>2851.2019082643942</v>
          </cell>
          <cell r="AW160">
            <v>0</v>
          </cell>
        </row>
        <row r="161">
          <cell r="AU161">
            <v>13837.3067943776</v>
          </cell>
          <cell r="AV161">
            <v>3912.6797689519963</v>
          </cell>
          <cell r="AW161">
            <v>0</v>
          </cell>
        </row>
        <row r="162">
          <cell r="AU162">
            <v>4421.5320136155196</v>
          </cell>
          <cell r="AV162">
            <v>1250.2461002365294</v>
          </cell>
          <cell r="AW162">
            <v>0</v>
          </cell>
        </row>
        <row r="163">
          <cell r="AU163">
            <v>5193.2976369312464</v>
          </cell>
          <cell r="AV163">
            <v>1468.4729405886587</v>
          </cell>
          <cell r="AW163">
            <v>0</v>
          </cell>
        </row>
        <row r="164">
          <cell r="AU164">
            <v>10153.919926679533</v>
          </cell>
          <cell r="AV164">
            <v>2871.1538786449628</v>
          </cell>
          <cell r="AW164">
            <v>0</v>
          </cell>
        </row>
        <row r="165">
          <cell r="AU165">
            <v>8789.9754989624817</v>
          </cell>
          <cell r="AV165">
            <v>2485.4807236295865</v>
          </cell>
          <cell r="AW165">
            <v>0</v>
          </cell>
        </row>
        <row r="166">
          <cell r="AU166">
            <v>9462.8602729118829</v>
          </cell>
          <cell r="AV166">
            <v>2675.7477084547995</v>
          </cell>
          <cell r="AW166">
            <v>0</v>
          </cell>
        </row>
        <row r="167">
          <cell r="AU167">
            <v>11802.996488427301</v>
          </cell>
          <cell r="AV167">
            <v>3337.4518798734334</v>
          </cell>
          <cell r="AW167">
            <v>0</v>
          </cell>
        </row>
        <row r="168">
          <cell r="AU168">
            <v>10384.171279978927</v>
          </cell>
          <cell r="AV168">
            <v>2936.2604651516972</v>
          </cell>
          <cell r="AW168">
            <v>0</v>
          </cell>
        </row>
        <row r="169">
          <cell r="AU169">
            <v>9128.8748152665848</v>
          </cell>
          <cell r="AV169">
            <v>2581.3089449965873</v>
          </cell>
          <cell r="AW169">
            <v>0</v>
          </cell>
        </row>
        <row r="170">
          <cell r="AU170">
            <v>9971.4304205001299</v>
          </cell>
          <cell r="AV170">
            <v>2819.5525801058347</v>
          </cell>
          <cell r="AW170">
            <v>0</v>
          </cell>
        </row>
        <row r="171">
          <cell r="AU171">
            <v>7963.2986647743955</v>
          </cell>
          <cell r="AV171">
            <v>2251.7270190500753</v>
          </cell>
          <cell r="AW171">
            <v>0</v>
          </cell>
        </row>
        <row r="172">
          <cell r="AU172">
            <v>10254.263672118317</v>
          </cell>
          <cell r="AV172">
            <v>2899.5273872007415</v>
          </cell>
          <cell r="AW172">
            <v>0</v>
          </cell>
        </row>
        <row r="173">
          <cell r="AU173">
            <v>14110.887877356266</v>
          </cell>
          <cell r="AV173">
            <v>3990.0384041579123</v>
          </cell>
          <cell r="AW173">
            <v>0</v>
          </cell>
        </row>
        <row r="174">
          <cell r="AU174">
            <v>4499.3811452634836</v>
          </cell>
          <cell r="AV174">
            <v>1272.2589620568101</v>
          </cell>
          <cell r="AW174">
            <v>0</v>
          </cell>
        </row>
        <row r="175">
          <cell r="AU175">
            <v>5278.3682044614607</v>
          </cell>
          <cell r="AV175">
            <v>1492.5277580076074</v>
          </cell>
          <cell r="AW175">
            <v>0</v>
          </cell>
        </row>
        <row r="176">
          <cell r="AU176">
            <v>10318.675647362341</v>
          </cell>
          <cell r="AV176">
            <v>2917.7407170170554</v>
          </cell>
          <cell r="AW176">
            <v>0</v>
          </cell>
        </row>
        <row r="177">
          <cell r="AU177">
            <v>8933.3323570963912</v>
          </cell>
          <cell r="AV177">
            <v>2526.016753284503</v>
          </cell>
          <cell r="AW177">
            <v>0</v>
          </cell>
        </row>
        <row r="178">
          <cell r="AU178">
            <v>9618.8444880637799</v>
          </cell>
          <cell r="AV178">
            <v>2719.8542887286908</v>
          </cell>
          <cell r="AW178">
            <v>0</v>
          </cell>
        </row>
        <row r="179">
          <cell r="AU179">
            <v>11992.625300393143</v>
          </cell>
          <cell r="AV179">
            <v>3391.0719106507108</v>
          </cell>
          <cell r="AW179">
            <v>0</v>
          </cell>
        </row>
        <row r="180">
          <cell r="AU180">
            <v>10555.826365209055</v>
          </cell>
          <cell r="AV180">
            <v>2984.798189233275</v>
          </cell>
          <cell r="AW180">
            <v>0</v>
          </cell>
        </row>
        <row r="181">
          <cell r="AU181">
            <v>9281.0775885773492</v>
          </cell>
          <cell r="AV181">
            <v>2624.3462730518845</v>
          </cell>
          <cell r="AW181">
            <v>0</v>
          </cell>
        </row>
        <row r="182">
          <cell r="AU182">
            <v>10133.375913945227</v>
          </cell>
          <cell r="AV182">
            <v>2865.3447899116504</v>
          </cell>
          <cell r="AW182">
            <v>0</v>
          </cell>
        </row>
        <row r="183">
          <cell r="AU183">
            <v>8101.9763818378415</v>
          </cell>
          <cell r="AV183">
            <v>2290.9399602691756</v>
          </cell>
          <cell r="AW183">
            <v>0</v>
          </cell>
        </row>
        <row r="184">
          <cell r="AU184">
            <v>10430.518816117838</v>
          </cell>
          <cell r="AV184">
            <v>2949.365838161506</v>
          </cell>
          <cell r="AW184">
            <v>0</v>
          </cell>
        </row>
        <row r="185">
          <cell r="AU185">
            <v>14354.131501986711</v>
          </cell>
          <cell r="AV185">
            <v>4058.8187255861253</v>
          </cell>
          <cell r="AW185">
            <v>0</v>
          </cell>
        </row>
        <row r="186">
          <cell r="AU186">
            <v>4575.7466496807338</v>
          </cell>
          <cell r="AV186">
            <v>1293.8523088416482</v>
          </cell>
          <cell r="AW186">
            <v>0</v>
          </cell>
        </row>
        <row r="187">
          <cell r="AU187">
            <v>5373.246401444213</v>
          </cell>
          <cell r="AV187">
            <v>1519.3558111371294</v>
          </cell>
          <cell r="AW187">
            <v>0</v>
          </cell>
        </row>
        <row r="188">
          <cell r="AU188">
            <v>10491.911715661166</v>
          </cell>
          <cell r="AV188">
            <v>2966.7254847726581</v>
          </cell>
          <cell r="AW188">
            <v>0</v>
          </cell>
        </row>
        <row r="189">
          <cell r="AU189">
            <v>9081.1518295119677</v>
          </cell>
          <cell r="AV189">
            <v>2567.8146455891374</v>
          </cell>
          <cell r="AW189">
            <v>0</v>
          </cell>
        </row>
        <row r="190">
          <cell r="AU190">
            <v>9778.467447928575</v>
          </cell>
          <cell r="AV190">
            <v>2764.9897717387948</v>
          </cell>
          <cell r="AW190">
            <v>0</v>
          </cell>
        </row>
        <row r="191">
          <cell r="AU191">
            <v>12195.328120553913</v>
          </cell>
          <cell r="AV191">
            <v>3448.3887885185072</v>
          </cell>
          <cell r="AW191">
            <v>0</v>
          </cell>
        </row>
        <row r="192">
          <cell r="AU192">
            <v>10730.142221115831</v>
          </cell>
          <cell r="AV192">
            <v>3034.0882810805651</v>
          </cell>
          <cell r="AW192">
            <v>0</v>
          </cell>
        </row>
        <row r="193">
          <cell r="AU193">
            <v>9433.1795111923657</v>
          </cell>
          <cell r="AV193">
            <v>2667.3550842517843</v>
          </cell>
          <cell r="AW193">
            <v>0</v>
          </cell>
        </row>
        <row r="194">
          <cell r="AU194">
            <v>10301.503582570926</v>
          </cell>
          <cell r="AV194">
            <v>2912.8850907381179</v>
          </cell>
          <cell r="AW194">
            <v>0</v>
          </cell>
        </row>
        <row r="195">
          <cell r="AU195">
            <v>8229.364666103982</v>
          </cell>
          <cell r="AV195">
            <v>2326.9606664699058</v>
          </cell>
          <cell r="AW195">
            <v>0</v>
          </cell>
        </row>
        <row r="196">
          <cell r="AU196">
            <v>10597.91546972809</v>
          </cell>
          <cell r="AV196">
            <v>2996.6994349158422</v>
          </cell>
          <cell r="AW196">
            <v>0</v>
          </cell>
        </row>
        <row r="197">
          <cell r="AU197">
            <v>14570.801237614871</v>
          </cell>
          <cell r="AV197">
            <v>4120.0849317730799</v>
          </cell>
          <cell r="AW197">
            <v>0</v>
          </cell>
        </row>
        <row r="198">
          <cell r="AU198">
            <v>4609.5149619398007</v>
          </cell>
          <cell r="AV198">
            <v>1303.4007415078509</v>
          </cell>
          <cell r="AW198">
            <v>0</v>
          </cell>
        </row>
        <row r="199">
          <cell r="AU199">
            <v>5411.5137441382922</v>
          </cell>
          <cell r="AV199">
            <v>1530.1764035974711</v>
          </cell>
          <cell r="AW199">
            <v>0</v>
          </cell>
        </row>
        <row r="200">
          <cell r="AU200">
            <v>10575.309866701858</v>
          </cell>
          <cell r="AV200">
            <v>2990.3074045200401</v>
          </cell>
          <cell r="AW200">
            <v>0</v>
          </cell>
        </row>
        <row r="201">
          <cell r="AU201">
            <v>9154.5285811375816</v>
          </cell>
          <cell r="AV201">
            <v>2588.5628833685882</v>
          </cell>
          <cell r="AW201">
            <v>0</v>
          </cell>
        </row>
        <row r="202">
          <cell r="AU202">
            <v>9856.6161915656558</v>
          </cell>
          <cell r="AV202">
            <v>2787.0873527740046</v>
          </cell>
          <cell r="AW202">
            <v>0</v>
          </cell>
        </row>
        <row r="203">
          <cell r="AU203">
            <v>12291.9910892672</v>
          </cell>
          <cell r="AV203">
            <v>3475.7215092358783</v>
          </cell>
          <cell r="AW203">
            <v>0</v>
          </cell>
        </row>
        <row r="204">
          <cell r="AU204">
            <v>10816.304599147476</v>
          </cell>
          <cell r="AV204">
            <v>3058.4518222218358</v>
          </cell>
          <cell r="AW204">
            <v>0</v>
          </cell>
        </row>
        <row r="205">
          <cell r="AU205">
            <v>9509.2663644249624</v>
          </cell>
          <cell r="AV205">
            <v>2688.8696387637483</v>
          </cell>
          <cell r="AW205">
            <v>0</v>
          </cell>
        </row>
        <row r="206">
          <cell r="AU206">
            <v>10384.668687505562</v>
          </cell>
          <cell r="AV206">
            <v>2936.4011136460394</v>
          </cell>
          <cell r="AW206">
            <v>0</v>
          </cell>
        </row>
        <row r="207">
          <cell r="AU207">
            <v>8297.3496286599093</v>
          </cell>
          <cell r="AV207">
            <v>2346.1843052558593</v>
          </cell>
          <cell r="AW207">
            <v>0</v>
          </cell>
        </row>
        <row r="208">
          <cell r="AU208">
            <v>10683.981543020574</v>
          </cell>
          <cell r="AV208">
            <v>3021.0357446304947</v>
          </cell>
          <cell r="AW208">
            <v>0</v>
          </cell>
        </row>
        <row r="209">
          <cell r="AU209">
            <v>14698.026166993808</v>
          </cell>
          <cell r="AV209">
            <v>4156.0594472394559</v>
          </cell>
          <cell r="AW209">
            <v>0</v>
          </cell>
        </row>
        <row r="210">
          <cell r="AU210">
            <v>4610.7286916725116</v>
          </cell>
          <cell r="AV210">
            <v>1303.7439394899961</v>
          </cell>
          <cell r="AW210">
            <v>0</v>
          </cell>
        </row>
        <row r="211">
          <cell r="AU211">
            <v>5412.1052392331394</v>
          </cell>
          <cell r="AV211">
            <v>1530.3436565843012</v>
          </cell>
          <cell r="AW211">
            <v>0</v>
          </cell>
        </row>
        <row r="212">
          <cell r="AU212">
            <v>10574.763217562455</v>
          </cell>
          <cell r="AV212">
            <v>2990.1528323146067</v>
          </cell>
          <cell r="AW212">
            <v>0</v>
          </cell>
        </row>
        <row r="213">
          <cell r="AU213">
            <v>9153.9800430410833</v>
          </cell>
          <cell r="AV213">
            <v>2588.4077770357908</v>
          </cell>
          <cell r="AW213">
            <v>0</v>
          </cell>
        </row>
        <row r="214">
          <cell r="AU214">
            <v>9856.4447869130745</v>
          </cell>
          <cell r="AV214">
            <v>2787.0388858630358</v>
          </cell>
          <cell r="AW214">
            <v>0</v>
          </cell>
        </row>
        <row r="215">
          <cell r="AU215">
            <v>12291.086425274347</v>
          </cell>
          <cell r="AV215">
            <v>3475.4657036405315</v>
          </cell>
          <cell r="AW215">
            <v>0</v>
          </cell>
        </row>
        <row r="216">
          <cell r="AU216">
            <v>10816.129779471819</v>
          </cell>
          <cell r="AV216">
            <v>3058.4023896683539</v>
          </cell>
          <cell r="AW216">
            <v>0</v>
          </cell>
        </row>
        <row r="217">
          <cell r="AU217">
            <v>9509.2734043782584</v>
          </cell>
          <cell r="AV217">
            <v>2688.8716294027681</v>
          </cell>
          <cell r="AW217">
            <v>0</v>
          </cell>
        </row>
        <row r="218">
          <cell r="AU218">
            <v>10383.944805937237</v>
          </cell>
          <cell r="AV218">
            <v>2936.1964266495311</v>
          </cell>
          <cell r="AW218">
            <v>0</v>
          </cell>
        </row>
        <row r="219">
          <cell r="AU219">
            <v>8298.0763735181008</v>
          </cell>
          <cell r="AV219">
            <v>2346.3898018850869</v>
          </cell>
          <cell r="AW219">
            <v>0</v>
          </cell>
        </row>
        <row r="220">
          <cell r="AU220">
            <v>10684.776222663915</v>
          </cell>
          <cell r="AV220">
            <v>3021.2604507101892</v>
          </cell>
          <cell r="AW220">
            <v>0</v>
          </cell>
        </row>
        <row r="221">
          <cell r="AU221">
            <v>14697.762434836737</v>
          </cell>
          <cell r="AV221">
            <v>4155.9848735170744</v>
          </cell>
          <cell r="AW221">
            <v>0</v>
          </cell>
        </row>
        <row r="222">
          <cell r="AU222">
            <v>4610.9593259669273</v>
          </cell>
          <cell r="AV222">
            <v>1303.8091543581204</v>
          </cell>
          <cell r="AW222">
            <v>0</v>
          </cell>
        </row>
        <row r="223">
          <cell r="AU223">
            <v>5413.3908371710058</v>
          </cell>
          <cell r="AV223">
            <v>1530.7071762429484</v>
          </cell>
          <cell r="AW223">
            <v>0</v>
          </cell>
        </row>
        <row r="224">
          <cell r="AU224">
            <v>10575.52967911948</v>
          </cell>
          <cell r="AV224">
            <v>2990.3695593607304</v>
          </cell>
          <cell r="AW224">
            <v>0</v>
          </cell>
        </row>
        <row r="225">
          <cell r="AU225">
            <v>9154.298279976816</v>
          </cell>
          <cell r="AV225">
            <v>2588.4977626983678</v>
          </cell>
          <cell r="AW225">
            <v>0</v>
          </cell>
        </row>
        <row r="226">
          <cell r="AU226">
            <v>9856.7942601628711</v>
          </cell>
          <cell r="AV226">
            <v>2787.1377040026191</v>
          </cell>
          <cell r="AW226">
            <v>0</v>
          </cell>
        </row>
        <row r="227">
          <cell r="AU227">
            <v>12292.247872692333</v>
          </cell>
          <cell r="AV227">
            <v>3475.7941181132737</v>
          </cell>
          <cell r="AW227">
            <v>0</v>
          </cell>
        </row>
        <row r="228">
          <cell r="AU228">
            <v>10816.369184403453</v>
          </cell>
          <cell r="AV228">
            <v>3058.4700845490493</v>
          </cell>
          <cell r="AW228">
            <v>0</v>
          </cell>
        </row>
        <row r="229">
          <cell r="AU229">
            <v>9509.26446523917</v>
          </cell>
          <cell r="AV229">
            <v>2688.8691017440856</v>
          </cell>
          <cell r="AW229">
            <v>0</v>
          </cell>
        </row>
        <row r="230">
          <cell r="AU230">
            <v>10384.397418453786</v>
          </cell>
          <cell r="AV230">
            <v>2936.3244087679441</v>
          </cell>
          <cell r="AW230">
            <v>0</v>
          </cell>
        </row>
        <row r="231">
          <cell r="AU231">
            <v>8297.0557046397062</v>
          </cell>
          <cell r="AV231">
            <v>2346.1011943886538</v>
          </cell>
          <cell r="AW231">
            <v>0</v>
          </cell>
        </row>
        <row r="232">
          <cell r="AU232">
            <v>10684.048541247521</v>
          </cell>
          <cell r="AV232">
            <v>3021.05468925686</v>
          </cell>
          <cell r="AW232">
            <v>0</v>
          </cell>
        </row>
        <row r="233">
          <cell r="AU233">
            <v>14694.715855429604</v>
          </cell>
          <cell r="AV233">
            <v>4155.1234132786094</v>
          </cell>
          <cell r="AW233">
            <v>0</v>
          </cell>
        </row>
        <row r="234">
          <cell r="AU234">
            <v>4610.4009931930796</v>
          </cell>
          <cell r="AV234">
            <v>1303.6512784519894</v>
          </cell>
          <cell r="AW234">
            <v>0</v>
          </cell>
        </row>
        <row r="235">
          <cell r="AU235">
            <v>5412.3366068474797</v>
          </cell>
          <cell r="AV235">
            <v>1530.4090788082406</v>
          </cell>
          <cell r="AW235">
            <v>0</v>
          </cell>
        </row>
        <row r="236">
          <cell r="AU236">
            <v>10575.200921127929</v>
          </cell>
          <cell r="AV236">
            <v>2990.2765987317921</v>
          </cell>
          <cell r="AW236">
            <v>0</v>
          </cell>
        </row>
        <row r="237">
          <cell r="AU237">
            <v>9154.268968051827</v>
          </cell>
          <cell r="AV237">
            <v>2588.4894743675823</v>
          </cell>
          <cell r="AW237">
            <v>0</v>
          </cell>
        </row>
        <row r="238">
          <cell r="AU238">
            <v>9856.6184128805326</v>
          </cell>
          <cell r="AV238">
            <v>2787.0879808798863</v>
          </cell>
          <cell r="AW238">
            <v>0</v>
          </cell>
        </row>
        <row r="239">
          <cell r="AU239">
            <v>12291.77512907796</v>
          </cell>
          <cell r="AV239">
            <v>3475.6604436632274</v>
          </cell>
          <cell r="AW239">
            <v>0</v>
          </cell>
        </row>
        <row r="240">
          <cell r="AU240">
            <v>10816.267854340915</v>
          </cell>
          <cell r="AV240">
            <v>3058.4414321464133</v>
          </cell>
          <cell r="AW240">
            <v>0</v>
          </cell>
        </row>
        <row r="241">
          <cell r="AU241">
            <v>9509.2680780141327</v>
          </cell>
          <cell r="AV241">
            <v>2688.8701233035345</v>
          </cell>
          <cell r="AW241">
            <v>0</v>
          </cell>
        </row>
        <row r="242">
          <cell r="AU242">
            <v>10384.336970632197</v>
          </cell>
          <cell r="AV242">
            <v>2936.3073163545055</v>
          </cell>
          <cell r="AW242">
            <v>0</v>
          </cell>
        </row>
        <row r="243">
          <cell r="AU243">
            <v>8297.4939022725739</v>
          </cell>
          <cell r="AV243">
            <v>2346.2251005098674</v>
          </cell>
          <cell r="AW243">
            <v>0</v>
          </cell>
        </row>
        <row r="244">
          <cell r="AU244">
            <v>10684.268768977339</v>
          </cell>
          <cell r="AV244">
            <v>3021.1169615325152</v>
          </cell>
          <cell r="AW244">
            <v>0</v>
          </cell>
        </row>
        <row r="245">
          <cell r="AU245">
            <v>14696.834819086715</v>
          </cell>
          <cell r="AV245">
            <v>4155.7225780117124</v>
          </cell>
          <cell r="AW245">
            <v>0</v>
          </cell>
        </row>
        <row r="246">
          <cell r="AU246">
            <v>4610.6963369441728</v>
          </cell>
          <cell r="AV246">
            <v>1303.7347907667022</v>
          </cell>
          <cell r="AW246">
            <v>0</v>
          </cell>
        </row>
        <row r="247">
          <cell r="AU247">
            <v>5412.6108944172101</v>
          </cell>
          <cell r="AV247">
            <v>1530.4866372118308</v>
          </cell>
          <cell r="AW247">
            <v>0</v>
          </cell>
        </row>
        <row r="248">
          <cell r="AU248">
            <v>10575.164605936623</v>
          </cell>
          <cell r="AV248">
            <v>2990.2663301357111</v>
          </cell>
          <cell r="AW248">
            <v>0</v>
          </cell>
        </row>
        <row r="249">
          <cell r="AU249">
            <v>9154.1824303565736</v>
          </cell>
          <cell r="AV249">
            <v>2588.4650047005798</v>
          </cell>
          <cell r="AW249">
            <v>0</v>
          </cell>
        </row>
        <row r="250">
          <cell r="AU250">
            <v>9856.6191533188266</v>
          </cell>
          <cell r="AV250">
            <v>2787.0881902485135</v>
          </cell>
          <cell r="AW250">
            <v>0</v>
          </cell>
        </row>
        <row r="251">
          <cell r="AU251">
            <v>12291.703142348215</v>
          </cell>
          <cell r="AV251">
            <v>3475.6400884723448</v>
          </cell>
          <cell r="AW251">
            <v>0</v>
          </cell>
        </row>
        <row r="252">
          <cell r="AU252">
            <v>10816.255606072064</v>
          </cell>
          <cell r="AV252">
            <v>3058.4379687879396</v>
          </cell>
          <cell r="AW252">
            <v>0</v>
          </cell>
        </row>
        <row r="253">
          <cell r="AU253">
            <v>9509.2686492105204</v>
          </cell>
          <cell r="AV253">
            <v>2688.8702848167954</v>
          </cell>
          <cell r="AW253">
            <v>0</v>
          </cell>
        </row>
        <row r="254">
          <cell r="AU254">
            <v>10384.226398341072</v>
          </cell>
          <cell r="AV254">
            <v>2936.2760505906599</v>
          </cell>
          <cell r="AW254">
            <v>0</v>
          </cell>
        </row>
        <row r="255">
          <cell r="AU255">
            <v>8297.5419934767942</v>
          </cell>
          <cell r="AV255">
            <v>2346.2386989278698</v>
          </cell>
          <cell r="AW255">
            <v>0</v>
          </cell>
        </row>
        <row r="256">
          <cell r="AU256">
            <v>10684.364510962927</v>
          </cell>
          <cell r="AV256">
            <v>3021.1440338331881</v>
          </cell>
          <cell r="AW256">
            <v>0</v>
          </cell>
        </row>
        <row r="257">
          <cell r="AU257">
            <v>14696.437703117681</v>
          </cell>
          <cell r="AV257">
            <v>4155.6102882691293</v>
          </cell>
          <cell r="AW257">
            <v>0</v>
          </cell>
        </row>
        <row r="258">
          <cell r="AU258">
            <v>4610.6855520347272</v>
          </cell>
          <cell r="AV258">
            <v>1303.7317411922704</v>
          </cell>
        </row>
        <row r="259">
          <cell r="AU259">
            <v>5412.7794461452313</v>
          </cell>
          <cell r="AV259">
            <v>1530.5342974210066</v>
          </cell>
        </row>
        <row r="260">
          <cell r="AU260">
            <v>10575.298402061344</v>
          </cell>
          <cell r="AV260">
            <v>2990.3041627427442</v>
          </cell>
        </row>
        <row r="261">
          <cell r="AU261">
            <v>9154.2498927950728</v>
          </cell>
          <cell r="AV261">
            <v>2588.4840805888434</v>
          </cell>
        </row>
        <row r="262">
          <cell r="AU262">
            <v>9856.677275454078</v>
          </cell>
          <cell r="AV262">
            <v>2787.104625043673</v>
          </cell>
        </row>
        <row r="263">
          <cell r="AU263">
            <v>12291.908714706167</v>
          </cell>
          <cell r="AV263">
            <v>3475.6982167496153</v>
          </cell>
        </row>
        <row r="264">
          <cell r="AU264">
            <v>10816.297548272145</v>
          </cell>
          <cell r="AV264">
            <v>3058.4498284944671</v>
          </cell>
        </row>
        <row r="265">
          <cell r="AU265">
            <v>9509.2670641546065</v>
          </cell>
          <cell r="AV265">
            <v>2688.8698366214717</v>
          </cell>
        </row>
        <row r="266">
          <cell r="AU266">
            <v>10384.320262475687</v>
          </cell>
          <cell r="AV266">
            <v>2936.3025919043707</v>
          </cell>
        </row>
        <row r="267">
          <cell r="AU267">
            <v>8297.3638667963569</v>
          </cell>
          <cell r="AV267">
            <v>2346.1883312754635</v>
          </cell>
        </row>
        <row r="268">
          <cell r="AU268">
            <v>10684.227273729262</v>
          </cell>
          <cell r="AV268">
            <v>3021.1052282075216</v>
          </cell>
        </row>
        <row r="269">
          <cell r="AU269">
            <v>14695.99612587798</v>
          </cell>
          <cell r="AV269">
            <v>4155.4854265198119</v>
          </cell>
        </row>
        <row r="270">
          <cell r="AU270">
            <v>4610.5942940573268</v>
          </cell>
          <cell r="AV270">
            <v>1303.7059368036539</v>
          </cell>
        </row>
        <row r="271">
          <cell r="AU271">
            <v>5412.575649136641</v>
          </cell>
          <cell r="AV271">
            <v>1530.4766711470261</v>
          </cell>
        </row>
        <row r="272">
          <cell r="AU272">
            <v>10575.221309708631</v>
          </cell>
          <cell r="AV272">
            <v>2990.282363870082</v>
          </cell>
        </row>
        <row r="273">
          <cell r="AU273">
            <v>9154.2337637344899</v>
          </cell>
          <cell r="AV273">
            <v>2588.4795198856682</v>
          </cell>
        </row>
        <row r="274">
          <cell r="AU274">
            <v>9856.6382805511439</v>
          </cell>
          <cell r="AV274">
            <v>2787.0935987240246</v>
          </cell>
        </row>
        <row r="275">
          <cell r="AU275">
            <v>12291.795662044115</v>
          </cell>
          <cell r="AV275">
            <v>3475.6662496283966</v>
          </cell>
        </row>
        <row r="276">
          <cell r="AU276">
            <v>10816.27366956171</v>
          </cell>
          <cell r="AV276">
            <v>3058.4430764762737</v>
          </cell>
        </row>
        <row r="277">
          <cell r="AU277">
            <v>9509.2679304597532</v>
          </cell>
          <cell r="AV277">
            <v>2688.8700815806005</v>
          </cell>
        </row>
        <row r="278">
          <cell r="AU278">
            <v>10384.294543816319</v>
          </cell>
          <cell r="AV278">
            <v>2936.2953196165122</v>
          </cell>
        </row>
        <row r="279">
          <cell r="AU279">
            <v>8297.4665875152405</v>
          </cell>
          <cell r="AV279">
            <v>2346.2173769043998</v>
          </cell>
        </row>
        <row r="280">
          <cell r="AU280">
            <v>10684.286851223176</v>
          </cell>
          <cell r="AV280">
            <v>3021.1220745244086</v>
          </cell>
        </row>
        <row r="281">
          <cell r="AU281">
            <v>14696.422882694102</v>
          </cell>
          <cell r="AV281">
            <v>4155.6060976002127</v>
          </cell>
        </row>
        <row r="282">
          <cell r="AU282">
            <v>4312.2647958457019</v>
          </cell>
          <cell r="AV282">
            <v>1308.6692684481659</v>
          </cell>
        </row>
        <row r="283">
          <cell r="AU283">
            <v>5062.357552306652</v>
          </cell>
          <cell r="AV283">
            <v>1536.3044869096311</v>
          </cell>
        </row>
        <row r="284">
          <cell r="AU284">
            <v>9890.8174650521596</v>
          </cell>
          <cell r="AV284">
            <v>3001.6266322081638</v>
          </cell>
        </row>
        <row r="285">
          <cell r="AU285">
            <v>8561.7764663146791</v>
          </cell>
          <cell r="AV285">
            <v>2598.2944636384223</v>
          </cell>
        </row>
        <row r="286">
          <cell r="AU286">
            <v>9218.739735747853</v>
          </cell>
          <cell r="AV286">
            <v>2797.6671093151631</v>
          </cell>
        </row>
        <row r="287">
          <cell r="AU287">
            <v>11496.298111913533</v>
          </cell>
          <cell r="AV287">
            <v>3488.8516248987426</v>
          </cell>
        </row>
        <row r="288">
          <cell r="AU288">
            <v>10116.264785854188</v>
          </cell>
          <cell r="AV288">
            <v>3070.0445041050411</v>
          </cell>
        </row>
        <row r="289">
          <cell r="AU289">
            <v>8893.8443594876844</v>
          </cell>
          <cell r="AV289">
            <v>2699.0691301784941</v>
          </cell>
        </row>
        <row r="290">
          <cell r="AU290">
            <v>9712.2275689041908</v>
          </cell>
          <cell r="AV290">
            <v>2947.4288684323051</v>
          </cell>
        </row>
        <row r="291">
          <cell r="AU291">
            <v>7760.4602532011331</v>
          </cell>
          <cell r="AV291">
            <v>2355.1141507269326</v>
          </cell>
        </row>
        <row r="292">
          <cell r="AU292">
            <v>9992.8237525949917</v>
          </cell>
          <cell r="AV292">
            <v>3032.5831017237638</v>
          </cell>
        </row>
        <row r="293">
          <cell r="AU293">
            <v>13745.167152620985</v>
          </cell>
          <cell r="AV293">
            <v>4171.3296130718181</v>
          </cell>
        </row>
        <row r="294">
          <cell r="AU294">
            <v>4312.2530707596288</v>
          </cell>
          <cell r="AV294">
            <v>1308.665710164865</v>
          </cell>
        </row>
        <row r="295">
          <cell r="AU295">
            <v>5062.3714055380524</v>
          </cell>
          <cell r="AV295">
            <v>1536.3086910341597</v>
          </cell>
        </row>
        <row r="296">
          <cell r="AU296">
            <v>9890.8372618376998</v>
          </cell>
          <cell r="AV296">
            <v>3001.6326400592761</v>
          </cell>
        </row>
        <row r="297">
          <cell r="AU297">
            <v>8561.7888115985425</v>
          </cell>
          <cell r="AV297">
            <v>2598.2982101369253</v>
          </cell>
        </row>
        <row r="298">
          <cell r="AU298">
            <v>9218.7477635168416</v>
          </cell>
          <cell r="AV298">
            <v>2797.669545551124</v>
          </cell>
        </row>
        <row r="299">
          <cell r="AU299">
            <v>11496.329089696528</v>
          </cell>
          <cell r="AV299">
            <v>3488.8610259152683</v>
          </cell>
        </row>
        <row r="300">
          <cell r="AU300">
            <v>10116.271021656887</v>
          </cell>
          <cell r="AV300">
            <v>3070.0463965220765</v>
          </cell>
        </row>
        <row r="301">
          <cell r="AU301">
            <v>8893.8441200756588</v>
          </cell>
          <cell r="AV301">
            <v>2699.0690575226681</v>
          </cell>
        </row>
        <row r="302">
          <cell r="AU302">
            <v>9712.2444049736969</v>
          </cell>
          <cell r="AV302">
            <v>2947.4339777768851</v>
          </cell>
        </row>
        <row r="303">
          <cell r="AU303">
            <v>7760.4339060407037</v>
          </cell>
          <cell r="AV303">
            <v>2355.1061549936467</v>
          </cell>
        </row>
        <row r="304">
          <cell r="AU304">
            <v>9992.8014204605952</v>
          </cell>
          <cell r="AV304">
            <v>3032.576324454888</v>
          </cell>
        </row>
        <row r="305">
          <cell r="AU305">
            <v>13745.119723688926</v>
          </cell>
          <cell r="AV305">
            <v>4171.3152195248622</v>
          </cell>
        </row>
        <row r="306">
          <cell r="AU306">
            <v>4312.2407996210586</v>
          </cell>
          <cell r="AV306">
            <v>1308.6619861676861</v>
          </cell>
        </row>
        <row r="307">
          <cell r="AU307">
            <v>5062.3373287302466</v>
          </cell>
          <cell r="AV307">
            <v>1536.298349537695</v>
          </cell>
        </row>
        <row r="308">
          <cell r="AU308">
            <v>9890.8219451954828</v>
          </cell>
          <cell r="AV308">
            <v>3001.6279918245514</v>
          </cell>
        </row>
        <row r="309">
          <cell r="AU309">
            <v>8561.7842398486609</v>
          </cell>
          <cell r="AV309">
            <v>2598.2968227201372</v>
          </cell>
        </row>
        <row r="310">
          <cell r="AU310">
            <v>9218.7403470187382</v>
          </cell>
          <cell r="AV310">
            <v>2797.6672948212622</v>
          </cell>
        </row>
        <row r="311">
          <cell r="AU311">
            <v>11496.306304051444</v>
          </cell>
          <cell r="AV311">
            <v>3488.8541110167416</v>
          </cell>
        </row>
        <row r="312">
          <cell r="AU312">
            <v>10116.266260136237</v>
          </cell>
          <cell r="AV312">
            <v>3070.0449515143964</v>
          </cell>
        </row>
        <row r="313">
          <cell r="AU313">
            <v>8893.8442950175577</v>
          </cell>
          <cell r="AV313">
            <v>2699.0691106133513</v>
          </cell>
        </row>
        <row r="314">
          <cell r="AU314">
            <v>9712.2375899301423</v>
          </cell>
          <cell r="AV314">
            <v>2947.4319095740998</v>
          </cell>
        </row>
        <row r="315">
          <cell r="AU315">
            <v>7760.4543093691054</v>
          </cell>
          <cell r="AV315">
            <v>2355.1123469160166</v>
          </cell>
        </row>
        <row r="316">
          <cell r="AU316">
            <v>9992.814429439768</v>
          </cell>
          <cell r="AV316">
            <v>3032.580272369049</v>
          </cell>
        </row>
        <row r="317">
          <cell r="AU317">
            <v>13745.194151485312</v>
          </cell>
          <cell r="AV317">
            <v>4171.3378065816541</v>
          </cell>
        </row>
        <row r="318">
          <cell r="AU318">
            <v>4312.2528887421295</v>
          </cell>
          <cell r="AV318">
            <v>1308.6656549269055</v>
          </cell>
        </row>
        <row r="319">
          <cell r="AU319">
            <v>5062.3554288583182</v>
          </cell>
          <cell r="AV319">
            <v>1536.3038424938288</v>
          </cell>
        </row>
        <row r="320">
          <cell r="AU320">
            <v>9890.8255573617789</v>
          </cell>
          <cell r="AV320">
            <v>3001.6290880306633</v>
          </cell>
        </row>
        <row r="321">
          <cell r="AU321">
            <v>8561.7831725872948</v>
          </cell>
          <cell r="AV321">
            <v>2598.2964988318286</v>
          </cell>
        </row>
        <row r="322">
          <cell r="AU322">
            <v>9218.7426154278091</v>
          </cell>
          <cell r="AV322">
            <v>2797.6679832291829</v>
          </cell>
        </row>
        <row r="323">
          <cell r="AU323">
            <v>11496.311168553837</v>
          </cell>
          <cell r="AV323">
            <v>3488.8555872769175</v>
          </cell>
        </row>
        <row r="324">
          <cell r="AU324">
            <v>10116.267355882437</v>
          </cell>
          <cell r="AV324">
            <v>3070.0452840471717</v>
          </cell>
        </row>
        <row r="325">
          <cell r="AU325">
            <v>8893.8442581936342</v>
          </cell>
          <cell r="AV325">
            <v>2699.0690994381712</v>
          </cell>
        </row>
        <row r="326">
          <cell r="AU326">
            <v>9712.2365212693458</v>
          </cell>
          <cell r="AV326">
            <v>2947.4315852610971</v>
          </cell>
        </row>
        <row r="327">
          <cell r="AU327">
            <v>7760.4494895369817</v>
          </cell>
          <cell r="AV327">
            <v>2355.1108842121989</v>
          </cell>
        </row>
        <row r="328">
          <cell r="AU328">
            <v>9992.8132008317825</v>
          </cell>
          <cell r="AV328">
            <v>3032.5798995158998</v>
          </cell>
        </row>
        <row r="329">
          <cell r="AU329">
            <v>13745.160342598392</v>
          </cell>
          <cell r="AV329">
            <v>4171.3275463927739</v>
          </cell>
        </row>
        <row r="330">
          <cell r="AU330">
            <v>4312.2489197076065</v>
          </cell>
          <cell r="AV330">
            <v>1308.6644504198193</v>
          </cell>
        </row>
        <row r="331">
          <cell r="AU331">
            <v>5062.354721042203</v>
          </cell>
          <cell r="AV331">
            <v>1536.3036276885605</v>
          </cell>
        </row>
        <row r="332">
          <cell r="AU332">
            <v>9890.8282547983254</v>
          </cell>
          <cell r="AV332">
            <v>3001.6299066381653</v>
          </cell>
        </row>
        <row r="333">
          <cell r="AU333">
            <v>8561.7854080114976</v>
          </cell>
          <cell r="AV333">
            <v>2598.2971772296301</v>
          </cell>
        </row>
        <row r="334">
          <cell r="AU334">
            <v>9218.7435753211321</v>
          </cell>
          <cell r="AV334">
            <v>2797.6682745338571</v>
          </cell>
        </row>
        <row r="335">
          <cell r="AU335">
            <v>11496.31552076727</v>
          </cell>
          <cell r="AV335">
            <v>3488.8569080696425</v>
          </cell>
        </row>
        <row r="336">
          <cell r="AU336">
            <v>10116.26821255852</v>
          </cell>
          <cell r="AV336">
            <v>3070.0455440278815</v>
          </cell>
        </row>
        <row r="337">
          <cell r="AU337">
            <v>8893.8442244289508</v>
          </cell>
          <cell r="AV337">
            <v>2699.0690891913973</v>
          </cell>
        </row>
        <row r="338">
          <cell r="AU338">
            <v>9712.2395053910623</v>
          </cell>
          <cell r="AV338">
            <v>2947.4324908706935</v>
          </cell>
        </row>
        <row r="339">
          <cell r="AU339">
            <v>7760.4459016489336</v>
          </cell>
          <cell r="AV339">
            <v>2355.109795373955</v>
          </cell>
        </row>
        <row r="340">
          <cell r="AU340">
            <v>9992.8096835773831</v>
          </cell>
          <cell r="AV340">
            <v>3032.5788321132791</v>
          </cell>
        </row>
        <row r="341">
          <cell r="AU341">
            <v>13745.158072590864</v>
          </cell>
          <cell r="AV341">
            <v>4171.3268574997601</v>
          </cell>
        </row>
        <row r="342">
          <cell r="AU342">
            <v>4312.2475360235985</v>
          </cell>
          <cell r="AV342">
            <v>1308.664030504804</v>
          </cell>
        </row>
        <row r="343">
          <cell r="AU343">
            <v>5062.3491595435898</v>
          </cell>
          <cell r="AV343">
            <v>1536.3019399066952</v>
          </cell>
        </row>
        <row r="344">
          <cell r="AU344">
            <v>9890.8252524518648</v>
          </cell>
          <cell r="AV344">
            <v>3001.6289954977933</v>
          </cell>
        </row>
        <row r="345">
          <cell r="AU345">
            <v>8561.7842734824881</v>
          </cell>
          <cell r="AV345">
            <v>2598.2968329271994</v>
          </cell>
        </row>
        <row r="346">
          <cell r="AU346">
            <v>9218.7421792558926</v>
          </cell>
          <cell r="AV346">
            <v>2797.6678508614341</v>
          </cell>
        </row>
        <row r="347">
          <cell r="AU347">
            <v>11496.310997790852</v>
          </cell>
          <cell r="AV347">
            <v>3488.8555354544342</v>
          </cell>
        </row>
        <row r="348">
          <cell r="AU348">
            <v>10116.267276192397</v>
          </cell>
          <cell r="AV348">
            <v>3070.04525986315</v>
          </cell>
        </row>
        <row r="349">
          <cell r="AU349">
            <v>8893.8442592133779</v>
          </cell>
          <cell r="AV349">
            <v>2699.0690997476395</v>
          </cell>
        </row>
        <row r="350">
          <cell r="AU350">
            <v>9712.2378721968507</v>
          </cell>
          <cell r="AV350">
            <v>2947.4319952352971</v>
          </cell>
        </row>
        <row r="351">
          <cell r="AU351">
            <v>7760.449900185009</v>
          </cell>
          <cell r="AV351">
            <v>2355.111008834057</v>
          </cell>
        </row>
        <row r="352">
          <cell r="AU352">
            <v>9992.8124379496476</v>
          </cell>
          <cell r="AV352">
            <v>3032.5796679994096</v>
          </cell>
        </row>
        <row r="353">
          <cell r="AU353">
            <v>13745.17085555817</v>
          </cell>
          <cell r="AV353">
            <v>4171.3307368247233</v>
          </cell>
        </row>
        <row r="354">
          <cell r="AU354">
            <v>4312.2497814911112</v>
          </cell>
          <cell r="AV354">
            <v>1308.6647119505094</v>
          </cell>
        </row>
        <row r="355">
          <cell r="AU355">
            <v>5062.3531031480388</v>
          </cell>
          <cell r="AV355">
            <v>1536.3031366963623</v>
          </cell>
        </row>
        <row r="356">
          <cell r="AU356">
            <v>9890.8263548706582</v>
          </cell>
          <cell r="AV356">
            <v>3001.6293300555412</v>
          </cell>
        </row>
        <row r="357">
          <cell r="AU357">
            <v>8561.7842846937601</v>
          </cell>
          <cell r="AV357">
            <v>2598.2968363295522</v>
          </cell>
        </row>
        <row r="358">
          <cell r="AU358">
            <v>9218.7427900016119</v>
          </cell>
          <cell r="AV358">
            <v>2797.6680362081579</v>
          </cell>
        </row>
        <row r="359">
          <cell r="AU359">
            <v>11496.312562370653</v>
          </cell>
          <cell r="AV359">
            <v>3488.8560102669985</v>
          </cell>
        </row>
        <row r="360">
          <cell r="AU360">
            <v>10116.267614877786</v>
          </cell>
          <cell r="AV360">
            <v>3070.045362646068</v>
          </cell>
        </row>
        <row r="361">
          <cell r="AU361">
            <v>8893.8442472786573</v>
          </cell>
          <cell r="AV361">
            <v>2699.0690961257369</v>
          </cell>
        </row>
        <row r="362">
          <cell r="AU362">
            <v>9712.2379662857493</v>
          </cell>
          <cell r="AV362">
            <v>2947.4320237890292</v>
          </cell>
        </row>
        <row r="363">
          <cell r="AU363">
            <v>7760.448430456976</v>
          </cell>
          <cell r="AV363">
            <v>2355.110562806738</v>
          </cell>
        </row>
        <row r="364">
          <cell r="AU364">
            <v>9992.8117741196056</v>
          </cell>
          <cell r="AV364">
            <v>3032.5794665428634</v>
          </cell>
        </row>
        <row r="365">
          <cell r="AU365">
            <v>13745.163090249129</v>
          </cell>
          <cell r="AV365">
            <v>4171.3283802390815</v>
          </cell>
        </row>
        <row r="366">
          <cell r="AU366">
            <v>4312.2487457407724</v>
          </cell>
          <cell r="AV366">
            <v>1308.6643976250441</v>
          </cell>
        </row>
        <row r="367">
          <cell r="AU367">
            <v>5062.3523279112778</v>
          </cell>
          <cell r="AV367">
            <v>1536.3029014305391</v>
          </cell>
        </row>
        <row r="368">
          <cell r="AU368">
            <v>9890.8266207069482</v>
          </cell>
          <cell r="AV368">
            <v>3001.6294107304993</v>
          </cell>
        </row>
        <row r="369">
          <cell r="AU369">
            <v>8561.7846553959153</v>
          </cell>
          <cell r="AV369">
            <v>2598.296948828794</v>
          </cell>
        </row>
        <row r="370">
          <cell r="AU370">
            <v>9218.7428481928782</v>
          </cell>
          <cell r="AV370">
            <v>2797.6680538678165</v>
          </cell>
        </row>
        <row r="371">
          <cell r="AU371">
            <v>11496.313026976259</v>
          </cell>
          <cell r="AV371">
            <v>3488.856151263692</v>
          </cell>
        </row>
        <row r="372">
          <cell r="AU372">
            <v>10116.267701209566</v>
          </cell>
          <cell r="AV372">
            <v>3070.0453888456991</v>
          </cell>
        </row>
        <row r="373">
          <cell r="AU373">
            <v>8893.8442436403293</v>
          </cell>
          <cell r="AV373">
            <v>2699.0690950215908</v>
          </cell>
        </row>
        <row r="374">
          <cell r="AU374">
            <v>9712.2384479578868</v>
          </cell>
          <cell r="AV374">
            <v>2947.4321699650068</v>
          </cell>
        </row>
        <row r="375">
          <cell r="AU375">
            <v>7760.4480774303047</v>
          </cell>
          <cell r="AV375">
            <v>2355.1104556715832</v>
          </cell>
        </row>
        <row r="376">
          <cell r="AU376">
            <v>9992.8112985488788</v>
          </cell>
          <cell r="AV376">
            <v>3032.5793222185175</v>
          </cell>
        </row>
        <row r="377">
          <cell r="AU377">
            <v>13745.16400613272</v>
          </cell>
          <cell r="AV377">
            <v>4171.3286581878547</v>
          </cell>
        </row>
      </sheetData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Rapeseed"/>
      <sheetName val="Canada Rapeseed USDA Comp"/>
      <sheetName val="Canada Rapeseed"/>
      <sheetName val="Canada Canola Oil CY"/>
      <sheetName val="Australia Rapeseed"/>
      <sheetName val="China Rapeseed"/>
      <sheetName val="Chart1"/>
      <sheetName val="EU Rapeseed"/>
      <sheetName val="Ukraine Rapeseed"/>
      <sheetName val="Russia Rapeseed"/>
      <sheetName val="Japan Rapeseed"/>
      <sheetName val="India Rapeseed"/>
      <sheetName val="Mexico Rapeseed"/>
    </sheetNames>
    <sheetDataSet>
      <sheetData sheetId="0"/>
      <sheetData sheetId="1"/>
      <sheetData sheetId="2">
        <row r="2">
          <cell r="B2" t="str">
            <v xml:space="preserve">93/94 </v>
          </cell>
          <cell r="C2" t="str">
            <v xml:space="preserve">94/95 </v>
          </cell>
          <cell r="D2" t="str">
            <v xml:space="preserve">95/96 </v>
          </cell>
          <cell r="E2" t="str">
            <v xml:space="preserve">96/97 </v>
          </cell>
          <cell r="F2" t="str">
            <v xml:space="preserve">97/98 </v>
          </cell>
          <cell r="G2" t="str">
            <v xml:space="preserve">98/99 </v>
          </cell>
          <cell r="H2" t="str">
            <v xml:space="preserve">99/00 </v>
          </cell>
          <cell r="I2" t="str">
            <v xml:space="preserve">00/01 </v>
          </cell>
          <cell r="J2" t="str">
            <v xml:space="preserve">01/02 </v>
          </cell>
          <cell r="K2" t="str">
            <v xml:space="preserve">02/03 </v>
          </cell>
          <cell r="L2" t="str">
            <v xml:space="preserve">03/04 </v>
          </cell>
          <cell r="M2" t="str">
            <v xml:space="preserve">04/05 </v>
          </cell>
          <cell r="N2" t="str">
            <v xml:space="preserve">05/06 </v>
          </cell>
          <cell r="O2" t="str">
            <v xml:space="preserve">06/07 </v>
          </cell>
          <cell r="P2" t="str">
            <v xml:space="preserve">07/08 </v>
          </cell>
          <cell r="Q2" t="str">
            <v xml:space="preserve">08/09 </v>
          </cell>
          <cell r="R2" t="str">
            <v xml:space="preserve">09/10 </v>
          </cell>
          <cell r="S2" t="str">
            <v xml:space="preserve">10/11 </v>
          </cell>
          <cell r="T2" t="str">
            <v xml:space="preserve">11/12 </v>
          </cell>
          <cell r="U2" t="str">
            <v xml:space="preserve">12/13 </v>
          </cell>
          <cell r="V2" t="str">
            <v xml:space="preserve">13/14 </v>
          </cell>
          <cell r="W2" t="str">
            <v xml:space="preserve">14/15 </v>
          </cell>
          <cell r="X2" t="str">
            <v xml:space="preserve">15/16 </v>
          </cell>
          <cell r="Y2" t="str">
            <v xml:space="preserve">16/17 </v>
          </cell>
          <cell r="Z2" t="str">
            <v xml:space="preserve">17/18 </v>
          </cell>
          <cell r="AA2" t="str">
            <v xml:space="preserve">18/19 </v>
          </cell>
          <cell r="AB2" t="str">
            <v>19/20</v>
          </cell>
          <cell r="AC2" t="str">
            <v>20/21</v>
          </cell>
          <cell r="AD2" t="str">
            <v xml:space="preserve">21/22 </v>
          </cell>
          <cell r="AE2" t="str">
            <v xml:space="preserve">22/23 </v>
          </cell>
          <cell r="AF2" t="str">
            <v xml:space="preserve">23/24 </v>
          </cell>
          <cell r="AG2" t="str">
            <v xml:space="preserve">24/25 </v>
          </cell>
          <cell r="AH2" t="str">
            <v>25/26</v>
          </cell>
          <cell r="AI2" t="str">
            <v>26/27</v>
          </cell>
          <cell r="AJ2" t="str">
            <v>27/28</v>
          </cell>
          <cell r="AK2" t="str">
            <v>28/29</v>
          </cell>
          <cell r="AL2" t="str">
            <v>29/30</v>
          </cell>
          <cell r="AM2" t="str">
            <v>30/31</v>
          </cell>
          <cell r="AN2" t="str">
            <v>31/32</v>
          </cell>
          <cell r="AO2" t="str">
            <v>32/33</v>
          </cell>
          <cell r="AP2" t="str">
            <v>33/34</v>
          </cell>
          <cell r="AQ2" t="str">
            <v>34/35</v>
          </cell>
          <cell r="AR2" t="str">
            <v>35/36</v>
          </cell>
          <cell r="AS2" t="str">
            <v>36/37</v>
          </cell>
          <cell r="AT2" t="str">
            <v>37/38</v>
          </cell>
          <cell r="AU2" t="str">
            <v>38/39</v>
          </cell>
          <cell r="AV2" t="str">
            <v>39/40</v>
          </cell>
          <cell r="AW2" t="str">
            <v>40/41</v>
          </cell>
          <cell r="AX2" t="str">
            <v>41/42</v>
          </cell>
          <cell r="AY2" t="str">
            <v>42/43</v>
          </cell>
          <cell r="AZ2" t="str">
            <v>43/44</v>
          </cell>
          <cell r="BA2" t="str">
            <v>44/45</v>
          </cell>
          <cell r="BB2" t="str">
            <v>45/46</v>
          </cell>
          <cell r="BC2" t="str">
            <v>46/47</v>
          </cell>
          <cell r="BD2" t="str">
            <v>47/48</v>
          </cell>
          <cell r="BE2" t="str">
            <v>48/49</v>
          </cell>
          <cell r="BF2" t="str">
            <v>49/50</v>
          </cell>
          <cell r="BG2" t="str">
            <v>50/51</v>
          </cell>
        </row>
      </sheetData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>
        <row r="10">
          <cell r="D10">
            <v>593.31690100000003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egi.org.mx/" TargetMode="External"/><Relationship Id="rId18" Type="http://schemas.openxmlformats.org/officeDocument/2006/relationships/hyperlink" Target="https://www.gob.mx/agricultura" TargetMode="External"/><Relationship Id="rId26" Type="http://schemas.openxmlformats.org/officeDocument/2006/relationships/hyperlink" Target="https://www.inegi.org.mx/" TargetMode="External"/><Relationship Id="rId39" Type="http://schemas.openxmlformats.org/officeDocument/2006/relationships/hyperlink" Target="https://www.fao.org/" TargetMode="External"/><Relationship Id="rId21" Type="http://schemas.openxmlformats.org/officeDocument/2006/relationships/hyperlink" Target="https://www.inegi.org.mx/" TargetMode="External"/><Relationship Id="rId34" Type="http://schemas.openxmlformats.org/officeDocument/2006/relationships/hyperlink" Target="https://www.gob.mx/agricultura" TargetMode="External"/><Relationship Id="rId42" Type="http://schemas.openxmlformats.org/officeDocument/2006/relationships/hyperlink" Target="https://www.fao.org/" TargetMode="External"/><Relationship Id="rId47" Type="http://schemas.openxmlformats.org/officeDocument/2006/relationships/hyperlink" Target="https://www.inegi.org.mx/" TargetMode="External"/><Relationship Id="rId50" Type="http://schemas.openxmlformats.org/officeDocument/2006/relationships/hyperlink" Target="https://www.inegi.org.mx/" TargetMode="External"/><Relationship Id="rId7" Type="http://schemas.openxmlformats.org/officeDocument/2006/relationships/hyperlink" Target="https://www.inegi.org.mx/" TargetMode="External"/><Relationship Id="rId2" Type="http://schemas.openxmlformats.org/officeDocument/2006/relationships/hyperlink" Target="https://www.gob.mx/agricultura" TargetMode="External"/><Relationship Id="rId16" Type="http://schemas.openxmlformats.org/officeDocument/2006/relationships/hyperlink" Target="https://www.gob.mx/agricultura" TargetMode="External"/><Relationship Id="rId29" Type="http://schemas.openxmlformats.org/officeDocument/2006/relationships/hyperlink" Target="https://www.inegi.org.mx/" TargetMode="External"/><Relationship Id="rId11" Type="http://schemas.openxmlformats.org/officeDocument/2006/relationships/hyperlink" Target="https://www.inegi.org.mx/" TargetMode="External"/><Relationship Id="rId24" Type="http://schemas.openxmlformats.org/officeDocument/2006/relationships/hyperlink" Target="https://www.fao.org/" TargetMode="External"/><Relationship Id="rId32" Type="http://schemas.openxmlformats.org/officeDocument/2006/relationships/hyperlink" Target="https://www.inegi.org.mx/" TargetMode="External"/><Relationship Id="rId37" Type="http://schemas.openxmlformats.org/officeDocument/2006/relationships/hyperlink" Target="https://www.gob.mx/agricultura" TargetMode="External"/><Relationship Id="rId40" Type="http://schemas.openxmlformats.org/officeDocument/2006/relationships/hyperlink" Target="https://www.gob.mx/agricultura" TargetMode="External"/><Relationship Id="rId45" Type="http://schemas.openxmlformats.org/officeDocument/2006/relationships/hyperlink" Target="https://www.fao.org/" TargetMode="External"/><Relationship Id="rId5" Type="http://schemas.openxmlformats.org/officeDocument/2006/relationships/hyperlink" Target="https://www.inegi.org.mx/" TargetMode="External"/><Relationship Id="rId15" Type="http://schemas.openxmlformats.org/officeDocument/2006/relationships/hyperlink" Target="https://www.inegi.org.mx/" TargetMode="External"/><Relationship Id="rId23" Type="http://schemas.openxmlformats.org/officeDocument/2006/relationships/hyperlink" Target="https://www.inegi.org.mx/" TargetMode="External"/><Relationship Id="rId28" Type="http://schemas.openxmlformats.org/officeDocument/2006/relationships/hyperlink" Target="https://www.gob.mx/agricultura" TargetMode="External"/><Relationship Id="rId36" Type="http://schemas.openxmlformats.org/officeDocument/2006/relationships/hyperlink" Target="https://www.fao.org/" TargetMode="External"/><Relationship Id="rId49" Type="http://schemas.openxmlformats.org/officeDocument/2006/relationships/hyperlink" Target="https://www.gob.mx/agricultura" TargetMode="External"/><Relationship Id="rId10" Type="http://schemas.openxmlformats.org/officeDocument/2006/relationships/hyperlink" Target="https://www.gob.mx/agricultura" TargetMode="External"/><Relationship Id="rId19" Type="http://schemas.openxmlformats.org/officeDocument/2006/relationships/hyperlink" Target="https://www.inegi.org.mx/" TargetMode="External"/><Relationship Id="rId31" Type="http://schemas.openxmlformats.org/officeDocument/2006/relationships/hyperlink" Target="https://www.gob.mx/agricultura" TargetMode="External"/><Relationship Id="rId44" Type="http://schemas.openxmlformats.org/officeDocument/2006/relationships/hyperlink" Target="https://www.inegi.org.mx/" TargetMode="External"/><Relationship Id="rId4" Type="http://schemas.openxmlformats.org/officeDocument/2006/relationships/hyperlink" Target="https://www.gob.mx/agricultura" TargetMode="External"/><Relationship Id="rId9" Type="http://schemas.openxmlformats.org/officeDocument/2006/relationships/hyperlink" Target="https://www.inegi.org.mx/" TargetMode="External"/><Relationship Id="rId14" Type="http://schemas.openxmlformats.org/officeDocument/2006/relationships/hyperlink" Target="https://www.gob.mx/agricultura" TargetMode="External"/><Relationship Id="rId22" Type="http://schemas.openxmlformats.org/officeDocument/2006/relationships/hyperlink" Target="https://www.gob.mx/agricultura" TargetMode="External"/><Relationship Id="rId27" Type="http://schemas.openxmlformats.org/officeDocument/2006/relationships/hyperlink" Target="https://www.fao.org/" TargetMode="External"/><Relationship Id="rId30" Type="http://schemas.openxmlformats.org/officeDocument/2006/relationships/hyperlink" Target="https://www.fao.org/" TargetMode="External"/><Relationship Id="rId35" Type="http://schemas.openxmlformats.org/officeDocument/2006/relationships/hyperlink" Target="https://www.inegi.org.mx/" TargetMode="External"/><Relationship Id="rId43" Type="http://schemas.openxmlformats.org/officeDocument/2006/relationships/hyperlink" Target="https://www.gob.mx/agricultura" TargetMode="External"/><Relationship Id="rId48" Type="http://schemas.openxmlformats.org/officeDocument/2006/relationships/hyperlink" Target="https://www.fao.org/" TargetMode="External"/><Relationship Id="rId8" Type="http://schemas.openxmlformats.org/officeDocument/2006/relationships/hyperlink" Target="https://www.gob.mx/agricultura" TargetMode="External"/><Relationship Id="rId3" Type="http://schemas.openxmlformats.org/officeDocument/2006/relationships/hyperlink" Target="https://www.inegi.org.mx/" TargetMode="External"/><Relationship Id="rId12" Type="http://schemas.openxmlformats.org/officeDocument/2006/relationships/hyperlink" Target="https://www.gob.mx/agricultura" TargetMode="External"/><Relationship Id="rId17" Type="http://schemas.openxmlformats.org/officeDocument/2006/relationships/hyperlink" Target="https://www.inegi.org.mx/" TargetMode="External"/><Relationship Id="rId25" Type="http://schemas.openxmlformats.org/officeDocument/2006/relationships/hyperlink" Target="https://www.gob.mx/agricultura" TargetMode="External"/><Relationship Id="rId33" Type="http://schemas.openxmlformats.org/officeDocument/2006/relationships/hyperlink" Target="https://www.fao.org/" TargetMode="External"/><Relationship Id="rId38" Type="http://schemas.openxmlformats.org/officeDocument/2006/relationships/hyperlink" Target="https://www.inegi.org.mx/" TargetMode="External"/><Relationship Id="rId46" Type="http://schemas.openxmlformats.org/officeDocument/2006/relationships/hyperlink" Target="https://www.gob.mx/agricultura" TargetMode="External"/><Relationship Id="rId20" Type="http://schemas.openxmlformats.org/officeDocument/2006/relationships/hyperlink" Target="https://www.gob.mx/agricultura" TargetMode="External"/><Relationship Id="rId41" Type="http://schemas.openxmlformats.org/officeDocument/2006/relationships/hyperlink" Target="https://www.inegi.org.mx/" TargetMode="External"/><Relationship Id="rId1" Type="http://schemas.openxmlformats.org/officeDocument/2006/relationships/hyperlink" Target="https://www150.statcan.gc.ca/t1/tbl1/en/cv!recreate.action?pid=3210012601&amp;selectedNodeIds=3D1&amp;checkedLevels=0D1,1D1,1D2,1D3&amp;refPeriods=19930101,20210101&amp;dimensionLayouts=layout2,layout3,layout3,layout2&amp;vectorDisplay=false" TargetMode="External"/><Relationship Id="rId6" Type="http://schemas.openxmlformats.org/officeDocument/2006/relationships/hyperlink" Target="https://www.gob.mx/agricultur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/ca/na/pub/11-627-m2017018-eng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2FC7-FF56-4DBF-8C6C-EA215DEA34DA}">
  <sheetPr>
    <tabColor theme="9"/>
  </sheetPr>
  <dimension ref="A1:BM360"/>
  <sheetViews>
    <sheetView tabSelected="1" workbookViewId="0">
      <pane xSplit="1" ySplit="2" topLeftCell="T3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1.25"/>
  <cols>
    <col min="1" max="1" width="69" style="3" bestFit="1" customWidth="1"/>
    <col min="2" max="62" width="11.6640625" style="3" customWidth="1"/>
    <col min="63" max="63" width="9" style="3"/>
    <col min="64" max="64" width="11.83203125" style="3" bestFit="1" customWidth="1"/>
    <col min="65" max="16384" width="9" style="3"/>
  </cols>
  <sheetData>
    <row r="1" spans="1:6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4" ht="12" thickBot="1">
      <c r="A2" s="4"/>
      <c r="B2" s="5">
        <v>1992</v>
      </c>
      <c r="C2" s="5">
        <v>1993</v>
      </c>
      <c r="D2" s="5">
        <v>1994</v>
      </c>
      <c r="E2" s="5">
        <v>1995</v>
      </c>
      <c r="F2" s="5">
        <v>1996</v>
      </c>
      <c r="G2" s="5">
        <v>1997</v>
      </c>
      <c r="H2" s="5">
        <v>1998</v>
      </c>
      <c r="I2" s="5">
        <v>1999</v>
      </c>
      <c r="J2" s="5">
        <v>2000</v>
      </c>
      <c r="K2" s="5">
        <v>2001</v>
      </c>
      <c r="L2" s="5">
        <v>2002</v>
      </c>
      <c r="M2" s="5">
        <v>2003</v>
      </c>
      <c r="N2" s="5">
        <v>2004</v>
      </c>
      <c r="O2" s="5">
        <v>2005</v>
      </c>
      <c r="P2" s="5">
        <v>2006</v>
      </c>
      <c r="Q2" s="5">
        <v>2007</v>
      </c>
      <c r="R2" s="5">
        <v>2008</v>
      </c>
      <c r="S2" s="5">
        <v>2009</v>
      </c>
      <c r="T2" s="5">
        <v>2010</v>
      </c>
      <c r="U2" s="5">
        <v>2011</v>
      </c>
      <c r="V2" s="5">
        <v>2012</v>
      </c>
      <c r="W2" s="5">
        <v>2013</v>
      </c>
      <c r="X2" s="5">
        <v>2014</v>
      </c>
      <c r="Y2" s="5">
        <v>2015</v>
      </c>
      <c r="Z2" s="5">
        <v>2016</v>
      </c>
      <c r="AA2" s="5">
        <v>2017</v>
      </c>
      <c r="AB2" s="5">
        <v>2018</v>
      </c>
      <c r="AC2" s="5">
        <v>2019</v>
      </c>
      <c r="AD2" s="5">
        <v>2020</v>
      </c>
      <c r="AE2" s="5">
        <v>2021</v>
      </c>
      <c r="AF2" s="5">
        <v>2022</v>
      </c>
      <c r="AG2" s="5">
        <v>2023</v>
      </c>
      <c r="AH2" s="5">
        <v>2024</v>
      </c>
      <c r="AI2" s="5">
        <v>2025</v>
      </c>
      <c r="AJ2" s="5">
        <v>2026</v>
      </c>
      <c r="AK2" s="5">
        <v>2027</v>
      </c>
      <c r="AL2" s="5">
        <v>2028</v>
      </c>
      <c r="AM2" s="5">
        <v>2029</v>
      </c>
      <c r="AN2" s="5">
        <v>2030</v>
      </c>
      <c r="AO2" s="5">
        <v>2031</v>
      </c>
      <c r="AP2" s="5">
        <v>2032</v>
      </c>
      <c r="AQ2" s="5">
        <v>2033</v>
      </c>
      <c r="AR2" s="5">
        <v>2034</v>
      </c>
      <c r="AS2" s="5">
        <v>2035</v>
      </c>
      <c r="AT2" s="5">
        <v>2036</v>
      </c>
      <c r="AU2" s="5">
        <v>2037</v>
      </c>
      <c r="AV2" s="5">
        <v>2038</v>
      </c>
      <c r="AW2" s="5">
        <v>2039</v>
      </c>
      <c r="AX2" s="5">
        <v>2040</v>
      </c>
      <c r="AY2" s="5">
        <v>2041</v>
      </c>
      <c r="AZ2" s="5">
        <v>2042</v>
      </c>
      <c r="BA2" s="5">
        <v>2043</v>
      </c>
      <c r="BB2" s="5">
        <v>2044</v>
      </c>
      <c r="BC2" s="5">
        <v>2045</v>
      </c>
      <c r="BD2" s="5">
        <v>2046</v>
      </c>
      <c r="BE2" s="5">
        <v>2047</v>
      </c>
      <c r="BF2" s="5">
        <v>2048</v>
      </c>
      <c r="BG2" s="5">
        <v>2049</v>
      </c>
      <c r="BH2" s="5">
        <v>2050</v>
      </c>
      <c r="BI2" s="6"/>
      <c r="BJ2" s="6"/>
    </row>
    <row r="3" spans="1:64">
      <c r="A3" s="7" t="s">
        <v>1</v>
      </c>
      <c r="C3" s="8">
        <f t="shared" ref="C3:BH3" si="0">B14</f>
        <v>0</v>
      </c>
      <c r="D3" s="8">
        <f t="shared" si="0"/>
        <v>0</v>
      </c>
      <c r="E3" s="8">
        <f t="shared" si="0"/>
        <v>0</v>
      </c>
      <c r="F3" s="8">
        <f t="shared" si="0"/>
        <v>0</v>
      </c>
      <c r="G3" s="8">
        <f t="shared" si="0"/>
        <v>0</v>
      </c>
      <c r="H3" s="8">
        <f t="shared" si="0"/>
        <v>0</v>
      </c>
      <c r="I3" s="8">
        <f t="shared" si="0"/>
        <v>0</v>
      </c>
      <c r="J3" s="8">
        <f t="shared" si="0"/>
        <v>0</v>
      </c>
      <c r="K3" s="8">
        <f t="shared" si="0"/>
        <v>0</v>
      </c>
      <c r="L3" s="8">
        <f t="shared" si="0"/>
        <v>0</v>
      </c>
      <c r="M3" s="8">
        <f t="shared" si="0"/>
        <v>0</v>
      </c>
      <c r="N3" s="8">
        <f t="shared" si="0"/>
        <v>0</v>
      </c>
      <c r="O3" s="8">
        <f t="shared" si="0"/>
        <v>0</v>
      </c>
      <c r="P3" s="8">
        <f t="shared" si="0"/>
        <v>0</v>
      </c>
      <c r="Q3" s="8">
        <f t="shared" si="0"/>
        <v>0</v>
      </c>
      <c r="R3" s="8">
        <f t="shared" si="0"/>
        <v>0</v>
      </c>
      <c r="S3" s="8">
        <f t="shared" si="0"/>
        <v>0</v>
      </c>
      <c r="T3" s="8">
        <f t="shared" si="0"/>
        <v>0</v>
      </c>
      <c r="U3" s="8">
        <f t="shared" si="0"/>
        <v>0</v>
      </c>
      <c r="V3" s="8">
        <f t="shared" si="0"/>
        <v>0</v>
      </c>
      <c r="W3" s="8">
        <f t="shared" si="0"/>
        <v>0</v>
      </c>
      <c r="X3" s="8">
        <f t="shared" si="0"/>
        <v>0</v>
      </c>
      <c r="Y3" s="8">
        <f t="shared" si="0"/>
        <v>0</v>
      </c>
      <c r="Z3" s="8">
        <f t="shared" si="0"/>
        <v>0</v>
      </c>
      <c r="AA3" s="8">
        <f t="shared" si="0"/>
        <v>0</v>
      </c>
      <c r="AB3" s="8">
        <f t="shared" si="0"/>
        <v>0</v>
      </c>
      <c r="AC3" s="8">
        <f t="shared" si="0"/>
        <v>0</v>
      </c>
      <c r="AD3" s="8">
        <f t="shared" si="0"/>
        <v>0</v>
      </c>
      <c r="AE3" s="8">
        <f t="shared" si="0"/>
        <v>0</v>
      </c>
      <c r="AF3" s="8">
        <f t="shared" si="0"/>
        <v>0</v>
      </c>
      <c r="AG3" s="8">
        <f t="shared" si="0"/>
        <v>0</v>
      </c>
      <c r="AH3" s="8">
        <f t="shared" si="0"/>
        <v>0</v>
      </c>
      <c r="AI3" s="8">
        <f t="shared" si="0"/>
        <v>0</v>
      </c>
      <c r="AJ3" s="8">
        <f t="shared" si="0"/>
        <v>0</v>
      </c>
      <c r="AK3" s="8">
        <f t="shared" si="0"/>
        <v>0</v>
      </c>
      <c r="AL3" s="8">
        <f t="shared" si="0"/>
        <v>0</v>
      </c>
      <c r="AM3" s="8">
        <f t="shared" si="0"/>
        <v>0</v>
      </c>
      <c r="AN3" s="8">
        <f t="shared" si="0"/>
        <v>0</v>
      </c>
      <c r="AO3" s="8">
        <f t="shared" si="0"/>
        <v>0</v>
      </c>
      <c r="AP3" s="8">
        <f t="shared" si="0"/>
        <v>0</v>
      </c>
      <c r="AQ3" s="8">
        <f t="shared" si="0"/>
        <v>0</v>
      </c>
      <c r="AR3" s="8">
        <f t="shared" si="0"/>
        <v>0</v>
      </c>
      <c r="AS3" s="8">
        <f t="shared" si="0"/>
        <v>0</v>
      </c>
      <c r="AT3" s="8">
        <f t="shared" si="0"/>
        <v>0</v>
      </c>
      <c r="AU3" s="8">
        <f t="shared" si="0"/>
        <v>0</v>
      </c>
      <c r="AV3" s="8">
        <f t="shared" si="0"/>
        <v>0</v>
      </c>
      <c r="AW3" s="8">
        <f t="shared" si="0"/>
        <v>0</v>
      </c>
      <c r="AX3" s="8">
        <f t="shared" si="0"/>
        <v>0</v>
      </c>
      <c r="AY3" s="8">
        <f t="shared" si="0"/>
        <v>0</v>
      </c>
      <c r="AZ3" s="8">
        <f t="shared" si="0"/>
        <v>0</v>
      </c>
      <c r="BA3" s="8">
        <f t="shared" si="0"/>
        <v>0</v>
      </c>
      <c r="BB3" s="8">
        <f t="shared" si="0"/>
        <v>0</v>
      </c>
      <c r="BC3" s="8">
        <f t="shared" si="0"/>
        <v>0</v>
      </c>
      <c r="BD3" s="8">
        <f t="shared" si="0"/>
        <v>0</v>
      </c>
      <c r="BE3" s="8">
        <f t="shared" si="0"/>
        <v>0</v>
      </c>
      <c r="BF3" s="8">
        <f t="shared" si="0"/>
        <v>0</v>
      </c>
      <c r="BG3" s="8">
        <f t="shared" si="0"/>
        <v>0</v>
      </c>
      <c r="BH3" s="8">
        <f t="shared" si="0"/>
        <v>0</v>
      </c>
      <c r="BI3" s="8"/>
      <c r="BJ3" s="8"/>
    </row>
    <row r="4" spans="1:64">
      <c r="A4" s="7" t="s">
        <v>2</v>
      </c>
      <c r="C4" s="8" t="e">
        <f>C33/1000</f>
        <v>#REF!</v>
      </c>
      <c r="D4" s="8" t="e">
        <f t="shared" ref="D4:I4" si="1">D33/1000</f>
        <v>#REF!</v>
      </c>
      <c r="E4" s="8" t="e">
        <f t="shared" si="1"/>
        <v>#REF!</v>
      </c>
      <c r="F4" s="8" t="e">
        <f t="shared" si="1"/>
        <v>#REF!</v>
      </c>
      <c r="G4" s="8" t="e">
        <f t="shared" si="1"/>
        <v>#REF!</v>
      </c>
      <c r="H4" s="8" t="e">
        <f t="shared" si="1"/>
        <v>#REF!</v>
      </c>
      <c r="I4" s="8" t="e">
        <f t="shared" si="1"/>
        <v>#REF!</v>
      </c>
      <c r="J4" s="8">
        <f t="shared" ref="J4:AB4" si="2">J33</f>
        <v>60</v>
      </c>
      <c r="K4" s="8">
        <f t="shared" si="2"/>
        <v>62</v>
      </c>
      <c r="L4" s="8">
        <f t="shared" si="2"/>
        <v>65</v>
      </c>
      <c r="M4" s="8">
        <f t="shared" si="2"/>
        <v>68</v>
      </c>
      <c r="N4" s="8">
        <f t="shared" si="2"/>
        <v>70</v>
      </c>
      <c r="O4" s="8">
        <f t="shared" si="2"/>
        <v>73</v>
      </c>
      <c r="P4" s="8">
        <f t="shared" si="2"/>
        <v>75</v>
      </c>
      <c r="Q4" s="8">
        <f t="shared" si="2"/>
        <v>78</v>
      </c>
      <c r="R4" s="8">
        <f t="shared" si="2"/>
        <v>80</v>
      </c>
      <c r="S4" s="8">
        <f t="shared" si="2"/>
        <v>82</v>
      </c>
      <c r="T4" s="8">
        <f t="shared" si="2"/>
        <v>85</v>
      </c>
      <c r="U4" s="8">
        <f t="shared" si="2"/>
        <v>88</v>
      </c>
      <c r="V4" s="8">
        <f t="shared" si="2"/>
        <v>92</v>
      </c>
      <c r="W4" s="8">
        <f t="shared" si="2"/>
        <v>95</v>
      </c>
      <c r="X4" s="8">
        <f t="shared" si="2"/>
        <v>98</v>
      </c>
      <c r="Y4" s="8">
        <f t="shared" si="2"/>
        <v>100</v>
      </c>
      <c r="Z4" s="8">
        <f t="shared" si="2"/>
        <v>103</v>
      </c>
      <c r="AA4" s="8">
        <f t="shared" si="2"/>
        <v>106</v>
      </c>
      <c r="AB4" s="8">
        <f t="shared" si="2"/>
        <v>110</v>
      </c>
      <c r="AC4" s="8">
        <f>AC33</f>
        <v>113</v>
      </c>
      <c r="AD4" s="8">
        <f>AD33</f>
        <v>116</v>
      </c>
      <c r="AE4" s="8">
        <f>AE33</f>
        <v>118</v>
      </c>
      <c r="AF4" s="8">
        <f>AF33</f>
        <v>120</v>
      </c>
      <c r="AG4" s="8">
        <f t="shared" ref="AG4:BH4" si="3">AG33</f>
        <v>122</v>
      </c>
      <c r="AH4" s="8">
        <f t="shared" si="3"/>
        <v>125</v>
      </c>
      <c r="AI4" s="8">
        <f t="shared" si="3"/>
        <v>128</v>
      </c>
      <c r="AJ4" s="8">
        <f t="shared" si="3"/>
        <v>130</v>
      </c>
      <c r="AK4" s="8">
        <f t="shared" si="3"/>
        <v>132</v>
      </c>
      <c r="AL4" s="8">
        <f t="shared" si="3"/>
        <v>134</v>
      </c>
      <c r="AM4" s="8">
        <f t="shared" si="3"/>
        <v>136</v>
      </c>
      <c r="AN4" s="8">
        <f t="shared" si="3"/>
        <v>138</v>
      </c>
      <c r="AO4" s="8">
        <f t="shared" si="3"/>
        <v>140</v>
      </c>
      <c r="AP4" s="8">
        <f t="shared" si="3"/>
        <v>141.81818181818181</v>
      </c>
      <c r="AQ4" s="8">
        <f t="shared" si="3"/>
        <v>143.63636363636363</v>
      </c>
      <c r="AR4" s="8">
        <f t="shared" si="3"/>
        <v>145.45454545454544</v>
      </c>
      <c r="AS4" s="8">
        <f t="shared" si="3"/>
        <v>147.27272727272725</v>
      </c>
      <c r="AT4" s="8">
        <f t="shared" si="3"/>
        <v>149.09090909090907</v>
      </c>
      <c r="AU4" s="8">
        <f t="shared" si="3"/>
        <v>150.90909090909088</v>
      </c>
      <c r="AV4" s="8">
        <f t="shared" si="3"/>
        <v>152.72727272727269</v>
      </c>
      <c r="AW4" s="8">
        <f t="shared" si="3"/>
        <v>154.5454545454545</v>
      </c>
      <c r="AX4" s="8">
        <f t="shared" si="3"/>
        <v>156.36363636363632</v>
      </c>
      <c r="AY4" s="8">
        <f t="shared" si="3"/>
        <v>158.18181818181813</v>
      </c>
      <c r="AZ4" s="8">
        <f t="shared" si="3"/>
        <v>160</v>
      </c>
      <c r="BA4" s="8">
        <f t="shared" si="3"/>
        <v>161.81818181818181</v>
      </c>
      <c r="BB4" s="8">
        <f t="shared" si="3"/>
        <v>163.63636363636363</v>
      </c>
      <c r="BC4" s="8">
        <f t="shared" si="3"/>
        <v>165.45454545454544</v>
      </c>
      <c r="BD4" s="8">
        <f t="shared" si="3"/>
        <v>167.27272727272725</v>
      </c>
      <c r="BE4" s="8">
        <f t="shared" si="3"/>
        <v>169.09090909090907</v>
      </c>
      <c r="BF4" s="8">
        <f t="shared" si="3"/>
        <v>170.90909090909088</v>
      </c>
      <c r="BG4" s="8">
        <f t="shared" si="3"/>
        <v>172.72727272727269</v>
      </c>
      <c r="BH4" s="8">
        <f t="shared" si="3"/>
        <v>174.5454545454545</v>
      </c>
      <c r="BI4" s="8"/>
      <c r="BJ4" s="8"/>
    </row>
    <row r="5" spans="1:64">
      <c r="A5" s="7" t="s">
        <v>3</v>
      </c>
      <c r="C5" s="8">
        <f t="shared" ref="C5:AH5" si="4">C49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si="4"/>
        <v>0</v>
      </c>
      <c r="N5" s="8">
        <f t="shared" si="4"/>
        <v>0</v>
      </c>
      <c r="O5" s="8">
        <f t="shared" si="4"/>
        <v>0</v>
      </c>
      <c r="P5" s="8">
        <f t="shared" si="4"/>
        <v>0</v>
      </c>
      <c r="Q5" s="8">
        <f t="shared" si="4"/>
        <v>0</v>
      </c>
      <c r="R5" s="8">
        <f t="shared" si="4"/>
        <v>0</v>
      </c>
      <c r="S5" s="8">
        <f t="shared" si="4"/>
        <v>0</v>
      </c>
      <c r="T5" s="8">
        <f t="shared" si="4"/>
        <v>0</v>
      </c>
      <c r="U5" s="8">
        <f t="shared" si="4"/>
        <v>0</v>
      </c>
      <c r="V5" s="8">
        <f t="shared" si="4"/>
        <v>0.27500000000000002</v>
      </c>
      <c r="W5" s="8">
        <f t="shared" si="4"/>
        <v>1.5099999999999996</v>
      </c>
      <c r="X5" s="8">
        <f t="shared" si="4"/>
        <v>1.5309999999999999</v>
      </c>
      <c r="Y5" s="8">
        <f t="shared" si="4"/>
        <v>1.3649999999999998</v>
      </c>
      <c r="Z5" s="8">
        <f t="shared" si="4"/>
        <v>2.3530000000000002</v>
      </c>
      <c r="AA5" s="8">
        <f t="shared" si="4"/>
        <v>2.415</v>
      </c>
      <c r="AB5" s="8">
        <f t="shared" si="4"/>
        <v>2.7680000000000002</v>
      </c>
      <c r="AC5" s="8">
        <f t="shared" si="4"/>
        <v>9.0000000000000011E-3</v>
      </c>
      <c r="AD5" s="8">
        <f t="shared" si="4"/>
        <v>1.1000000000000001E-2</v>
      </c>
      <c r="AE5" s="8">
        <f t="shared" si="4"/>
        <v>6.4000000000000001E-2</v>
      </c>
      <c r="AF5" s="8">
        <f t="shared" si="4"/>
        <v>0</v>
      </c>
      <c r="AG5" s="8">
        <f t="shared" si="4"/>
        <v>0</v>
      </c>
      <c r="AH5" s="8">
        <f t="shared" si="4"/>
        <v>0</v>
      </c>
      <c r="AI5" s="8">
        <v>0.05</v>
      </c>
      <c r="AJ5" s="8">
        <v>0.05</v>
      </c>
      <c r="AK5" s="8">
        <v>0.05</v>
      </c>
      <c r="AL5" s="8">
        <v>0.05</v>
      </c>
      <c r="AM5" s="8">
        <v>0.05</v>
      </c>
      <c r="AN5" s="8">
        <v>0.05</v>
      </c>
      <c r="AO5" s="8">
        <v>0.05</v>
      </c>
      <c r="AP5" s="8">
        <v>0.05</v>
      </c>
      <c r="AQ5" s="8">
        <v>0.05</v>
      </c>
      <c r="AR5" s="8">
        <v>0.05</v>
      </c>
      <c r="AS5" s="8">
        <v>0.05</v>
      </c>
      <c r="AT5" s="8">
        <v>0.05</v>
      </c>
      <c r="AU5" s="8">
        <v>0.05</v>
      </c>
      <c r="AV5" s="8">
        <v>0.05</v>
      </c>
      <c r="AW5" s="8">
        <v>0.05</v>
      </c>
      <c r="AX5" s="8">
        <v>0.05</v>
      </c>
      <c r="AY5" s="8">
        <v>0.05</v>
      </c>
      <c r="AZ5" s="8">
        <v>0.05</v>
      </c>
      <c r="BA5" s="8">
        <v>0.05</v>
      </c>
      <c r="BB5" s="8">
        <v>0.05</v>
      </c>
      <c r="BC5" s="8">
        <v>0.05</v>
      </c>
      <c r="BD5" s="8">
        <v>0.05</v>
      </c>
      <c r="BE5" s="8">
        <v>0.05</v>
      </c>
      <c r="BF5" s="8">
        <v>0.05</v>
      </c>
      <c r="BG5" s="8">
        <v>0.05</v>
      </c>
      <c r="BH5" s="8">
        <v>0.05</v>
      </c>
      <c r="BI5" s="8"/>
      <c r="BJ5" s="8"/>
      <c r="BL5" s="8">
        <f>AW4*2204.622</f>
        <v>340714.30909090897</v>
      </c>
    </row>
    <row r="6" spans="1:64">
      <c r="A6" s="9" t="s">
        <v>4</v>
      </c>
      <c r="B6" s="10"/>
      <c r="C6" s="11" t="e">
        <f t="shared" ref="C6:AQ6" si="5">SUM(C3:C5)</f>
        <v>#REF!</v>
      </c>
      <c r="D6" s="11" t="e">
        <f t="shared" si="5"/>
        <v>#REF!</v>
      </c>
      <c r="E6" s="11" t="e">
        <f t="shared" si="5"/>
        <v>#REF!</v>
      </c>
      <c r="F6" s="11" t="e">
        <f t="shared" si="5"/>
        <v>#REF!</v>
      </c>
      <c r="G6" s="11" t="e">
        <f t="shared" si="5"/>
        <v>#REF!</v>
      </c>
      <c r="H6" s="11" t="e">
        <f t="shared" si="5"/>
        <v>#REF!</v>
      </c>
      <c r="I6" s="11" t="e">
        <f t="shared" si="5"/>
        <v>#REF!</v>
      </c>
      <c r="J6" s="11">
        <f t="shared" si="5"/>
        <v>60</v>
      </c>
      <c r="K6" s="11">
        <f t="shared" si="5"/>
        <v>62</v>
      </c>
      <c r="L6" s="11">
        <f t="shared" si="5"/>
        <v>65</v>
      </c>
      <c r="M6" s="11">
        <f t="shared" si="5"/>
        <v>68</v>
      </c>
      <c r="N6" s="11">
        <f t="shared" si="5"/>
        <v>70</v>
      </c>
      <c r="O6" s="11">
        <f t="shared" si="5"/>
        <v>73</v>
      </c>
      <c r="P6" s="11">
        <f t="shared" si="5"/>
        <v>75</v>
      </c>
      <c r="Q6" s="11">
        <f t="shared" si="5"/>
        <v>78</v>
      </c>
      <c r="R6" s="11">
        <f t="shared" si="5"/>
        <v>80</v>
      </c>
      <c r="S6" s="11">
        <f t="shared" si="5"/>
        <v>82</v>
      </c>
      <c r="T6" s="11">
        <f t="shared" si="5"/>
        <v>85</v>
      </c>
      <c r="U6" s="11">
        <f t="shared" si="5"/>
        <v>88</v>
      </c>
      <c r="V6" s="11">
        <f t="shared" si="5"/>
        <v>92.275000000000006</v>
      </c>
      <c r="W6" s="11">
        <f t="shared" si="5"/>
        <v>96.51</v>
      </c>
      <c r="X6" s="11">
        <f t="shared" si="5"/>
        <v>99.531000000000006</v>
      </c>
      <c r="Y6" s="11">
        <f t="shared" si="5"/>
        <v>101.36499999999999</v>
      </c>
      <c r="Z6" s="11">
        <f t="shared" si="5"/>
        <v>105.35299999999999</v>
      </c>
      <c r="AA6" s="11">
        <f t="shared" si="5"/>
        <v>108.41500000000001</v>
      </c>
      <c r="AB6" s="11">
        <f t="shared" si="5"/>
        <v>112.768</v>
      </c>
      <c r="AC6" s="11">
        <f t="shared" si="5"/>
        <v>113.009</v>
      </c>
      <c r="AD6" s="11">
        <f t="shared" si="5"/>
        <v>116.011</v>
      </c>
      <c r="AE6" s="11">
        <f t="shared" si="5"/>
        <v>118.06399999999999</v>
      </c>
      <c r="AF6" s="11">
        <f t="shared" si="5"/>
        <v>120</v>
      </c>
      <c r="AG6" s="11">
        <f t="shared" ref="AG6:AH6" si="6">SUM(AG3:AG5)</f>
        <v>122</v>
      </c>
      <c r="AH6" s="11">
        <f t="shared" si="6"/>
        <v>125</v>
      </c>
      <c r="AI6" s="11">
        <f t="shared" si="5"/>
        <v>128.05000000000001</v>
      </c>
      <c r="AJ6" s="11">
        <f t="shared" si="5"/>
        <v>130.05000000000001</v>
      </c>
      <c r="AK6" s="11">
        <f t="shared" si="5"/>
        <v>132.05000000000001</v>
      </c>
      <c r="AL6" s="11">
        <f t="shared" si="5"/>
        <v>134.05000000000001</v>
      </c>
      <c r="AM6" s="11">
        <f t="shared" si="5"/>
        <v>136.05000000000001</v>
      </c>
      <c r="AN6" s="11">
        <f t="shared" si="5"/>
        <v>138.05000000000001</v>
      </c>
      <c r="AO6" s="11">
        <f t="shared" si="5"/>
        <v>140.05000000000001</v>
      </c>
      <c r="AP6" s="11">
        <f t="shared" si="5"/>
        <v>141.86818181818182</v>
      </c>
      <c r="AQ6" s="11">
        <f t="shared" si="5"/>
        <v>143.68636363636364</v>
      </c>
      <c r="AR6" s="11">
        <f t="shared" ref="AR6:BH6" si="7">SUM(AR3:AR5)</f>
        <v>145.50454545454545</v>
      </c>
      <c r="AS6" s="11">
        <f t="shared" si="7"/>
        <v>147.32272727272726</v>
      </c>
      <c r="AT6" s="11">
        <f t="shared" si="7"/>
        <v>149.14090909090908</v>
      </c>
      <c r="AU6" s="11">
        <f t="shared" si="7"/>
        <v>150.95909090909089</v>
      </c>
      <c r="AV6" s="11">
        <f t="shared" si="7"/>
        <v>152.7772727272727</v>
      </c>
      <c r="AW6" s="11">
        <f t="shared" si="7"/>
        <v>154.59545454545452</v>
      </c>
      <c r="AX6" s="11">
        <f t="shared" si="7"/>
        <v>156.41363636363633</v>
      </c>
      <c r="AY6" s="11">
        <f t="shared" si="7"/>
        <v>158.23181818181814</v>
      </c>
      <c r="AZ6" s="11">
        <f t="shared" si="7"/>
        <v>160.05000000000001</v>
      </c>
      <c r="BA6" s="11">
        <f t="shared" si="7"/>
        <v>161.86818181818182</v>
      </c>
      <c r="BB6" s="11">
        <f t="shared" si="7"/>
        <v>163.68636363636364</v>
      </c>
      <c r="BC6" s="11">
        <f t="shared" si="7"/>
        <v>165.50454545454545</v>
      </c>
      <c r="BD6" s="11">
        <f t="shared" si="7"/>
        <v>167.32272727272726</v>
      </c>
      <c r="BE6" s="11">
        <f t="shared" si="7"/>
        <v>169.14090909090908</v>
      </c>
      <c r="BF6" s="11">
        <f t="shared" si="7"/>
        <v>170.95909090909089</v>
      </c>
      <c r="BG6" s="11">
        <f t="shared" si="7"/>
        <v>172.7772727272727</v>
      </c>
      <c r="BH6" s="11">
        <f t="shared" si="7"/>
        <v>174.59545454545452</v>
      </c>
      <c r="BI6" s="8"/>
      <c r="BJ6" s="8"/>
    </row>
    <row r="7" spans="1:64">
      <c r="A7" s="7" t="s">
        <v>5</v>
      </c>
      <c r="C7" s="8" t="e">
        <f t="shared" ref="C7:BH7" si="8">C13-C12</f>
        <v>#REF!</v>
      </c>
      <c r="D7" s="8" t="e">
        <f t="shared" si="8"/>
        <v>#REF!</v>
      </c>
      <c r="E7" s="8" t="e">
        <f t="shared" si="8"/>
        <v>#REF!</v>
      </c>
      <c r="F7" s="8" t="e">
        <f t="shared" si="8"/>
        <v>#REF!</v>
      </c>
      <c r="G7" s="8" t="e">
        <f t="shared" si="8"/>
        <v>#REF!</v>
      </c>
      <c r="H7" s="8" t="e">
        <f t="shared" si="8"/>
        <v>#REF!</v>
      </c>
      <c r="I7" s="8" t="e">
        <f t="shared" si="8"/>
        <v>#REF!</v>
      </c>
      <c r="J7" s="8">
        <f t="shared" si="8"/>
        <v>60</v>
      </c>
      <c r="K7" s="8">
        <f t="shared" si="8"/>
        <v>62</v>
      </c>
      <c r="L7" s="8">
        <f t="shared" si="8"/>
        <v>65</v>
      </c>
      <c r="M7" s="8">
        <f t="shared" si="8"/>
        <v>68</v>
      </c>
      <c r="N7" s="8">
        <f t="shared" si="8"/>
        <v>70</v>
      </c>
      <c r="O7" s="8">
        <f t="shared" si="8"/>
        <v>73</v>
      </c>
      <c r="P7" s="8">
        <f t="shared" si="8"/>
        <v>75</v>
      </c>
      <c r="Q7" s="8">
        <f t="shared" si="8"/>
        <v>78</v>
      </c>
      <c r="R7" s="8">
        <f t="shared" si="8"/>
        <v>80</v>
      </c>
      <c r="S7" s="8">
        <f t="shared" si="8"/>
        <v>82</v>
      </c>
      <c r="T7" s="8">
        <f t="shared" si="8"/>
        <v>85</v>
      </c>
      <c r="U7" s="8">
        <f t="shared" si="8"/>
        <v>88</v>
      </c>
      <c r="V7" s="8">
        <f t="shared" si="8"/>
        <v>92.27000000000001</v>
      </c>
      <c r="W7" s="8">
        <f t="shared" si="8"/>
        <v>96.494</v>
      </c>
      <c r="X7" s="8">
        <f t="shared" si="8"/>
        <v>99.522000000000006</v>
      </c>
      <c r="Y7" s="8">
        <f t="shared" si="8"/>
        <v>101.34699999999999</v>
      </c>
      <c r="Z7" s="8">
        <f t="shared" si="8"/>
        <v>105.34399999999999</v>
      </c>
      <c r="AA7" s="8">
        <f t="shared" si="8"/>
        <v>108.405</v>
      </c>
      <c r="AB7" s="8">
        <f t="shared" si="8"/>
        <v>112.759</v>
      </c>
      <c r="AC7" s="8">
        <f t="shared" si="8"/>
        <v>109.80800000000001</v>
      </c>
      <c r="AD7" s="8">
        <f t="shared" si="8"/>
        <v>113.56899999999999</v>
      </c>
      <c r="AE7" s="8">
        <f t="shared" si="8"/>
        <v>115.64999999999999</v>
      </c>
      <c r="AF7" s="8">
        <f t="shared" si="8"/>
        <v>117.401</v>
      </c>
      <c r="AG7" s="8">
        <f t="shared" si="8"/>
        <v>121.09399999999999</v>
      </c>
      <c r="AH7" s="8">
        <f t="shared" si="8"/>
        <v>125</v>
      </c>
      <c r="AI7" s="8">
        <f t="shared" si="8"/>
        <v>127.80000000000001</v>
      </c>
      <c r="AJ7" s="8">
        <f t="shared" si="8"/>
        <v>129.80000000000001</v>
      </c>
      <c r="AK7" s="8">
        <f t="shared" si="8"/>
        <v>131.80000000000001</v>
      </c>
      <c r="AL7" s="8">
        <f t="shared" si="8"/>
        <v>133.80000000000001</v>
      </c>
      <c r="AM7" s="8">
        <f t="shared" si="8"/>
        <v>135.80000000000001</v>
      </c>
      <c r="AN7" s="8">
        <f t="shared" si="8"/>
        <v>137.80000000000001</v>
      </c>
      <c r="AO7" s="8">
        <f t="shared" si="8"/>
        <v>139.80000000000001</v>
      </c>
      <c r="AP7" s="8">
        <f t="shared" si="8"/>
        <v>141.61818181818182</v>
      </c>
      <c r="AQ7" s="8">
        <f t="shared" si="8"/>
        <v>143.43636363636364</v>
      </c>
      <c r="AR7" s="8">
        <f t="shared" si="8"/>
        <v>145.25454545454545</v>
      </c>
      <c r="AS7" s="8">
        <f t="shared" si="8"/>
        <v>147.07272727272726</v>
      </c>
      <c r="AT7" s="8">
        <f t="shared" si="8"/>
        <v>148.89090909090908</v>
      </c>
      <c r="AU7" s="8">
        <f t="shared" si="8"/>
        <v>150.70909090909089</v>
      </c>
      <c r="AV7" s="8">
        <f t="shared" si="8"/>
        <v>152.5272727272727</v>
      </c>
      <c r="AW7" s="8">
        <f t="shared" si="8"/>
        <v>154.34545454545452</v>
      </c>
      <c r="AX7" s="8">
        <f t="shared" si="8"/>
        <v>156.16363636363633</v>
      </c>
      <c r="AY7" s="8">
        <f t="shared" si="8"/>
        <v>156.98181818181814</v>
      </c>
      <c r="AZ7" s="8">
        <f t="shared" si="8"/>
        <v>157.80000000000001</v>
      </c>
      <c r="BA7" s="8">
        <f t="shared" si="8"/>
        <v>158.61818181818182</v>
      </c>
      <c r="BB7" s="8">
        <f t="shared" si="8"/>
        <v>159.43636363636364</v>
      </c>
      <c r="BC7" s="8">
        <f t="shared" si="8"/>
        <v>160.25454545454545</v>
      </c>
      <c r="BD7" s="8">
        <f t="shared" si="8"/>
        <v>161.07272727272726</v>
      </c>
      <c r="BE7" s="8">
        <f t="shared" si="8"/>
        <v>161.89090909090908</v>
      </c>
      <c r="BF7" s="8">
        <f t="shared" si="8"/>
        <v>162.70909090909089</v>
      </c>
      <c r="BG7" s="8">
        <f t="shared" si="8"/>
        <v>163.5272727272727</v>
      </c>
      <c r="BH7" s="8">
        <f t="shared" si="8"/>
        <v>164.34545454545452</v>
      </c>
      <c r="BI7" s="8"/>
      <c r="BJ7" s="8"/>
    </row>
    <row r="8" spans="1:64">
      <c r="A8" s="7" t="s">
        <v>6</v>
      </c>
      <c r="C8" s="8" t="e">
        <f>C9+C10+#REF!</f>
        <v>#REF!</v>
      </c>
      <c r="D8" s="8" t="e">
        <f>D9+D10+#REF!</f>
        <v>#REF!</v>
      </c>
      <c r="E8" s="8" t="e">
        <f>E9+E10+#REF!</f>
        <v>#REF!</v>
      </c>
      <c r="F8" s="8" t="e">
        <f>F9+F10+#REF!</f>
        <v>#REF!</v>
      </c>
      <c r="G8" s="8">
        <f>G9+G10</f>
        <v>0</v>
      </c>
      <c r="H8" s="8">
        <f t="shared" ref="H8:BH8" si="9">H9+H10</f>
        <v>0</v>
      </c>
      <c r="I8" s="8">
        <f t="shared" si="9"/>
        <v>0</v>
      </c>
      <c r="J8" s="8">
        <f t="shared" si="9"/>
        <v>0</v>
      </c>
      <c r="K8" s="8">
        <f t="shared" si="9"/>
        <v>0</v>
      </c>
      <c r="L8" s="8">
        <f t="shared" si="9"/>
        <v>0</v>
      </c>
      <c r="M8" s="8">
        <f t="shared" si="9"/>
        <v>0</v>
      </c>
      <c r="N8" s="8">
        <f t="shared" si="9"/>
        <v>0</v>
      </c>
      <c r="O8" s="8">
        <f t="shared" si="9"/>
        <v>0</v>
      </c>
      <c r="P8" s="8">
        <f t="shared" si="9"/>
        <v>0</v>
      </c>
      <c r="Q8" s="8">
        <f t="shared" si="9"/>
        <v>0</v>
      </c>
      <c r="R8" s="8">
        <f t="shared" si="9"/>
        <v>0</v>
      </c>
      <c r="S8" s="8">
        <f t="shared" si="9"/>
        <v>0</v>
      </c>
      <c r="T8" s="8">
        <f t="shared" si="9"/>
        <v>0</v>
      </c>
      <c r="U8" s="8">
        <f t="shared" si="9"/>
        <v>0</v>
      </c>
      <c r="V8" s="8">
        <f t="shared" si="9"/>
        <v>0</v>
      </c>
      <c r="W8" s="8">
        <f t="shared" si="9"/>
        <v>0</v>
      </c>
      <c r="X8" s="8">
        <f t="shared" si="9"/>
        <v>0</v>
      </c>
      <c r="Y8" s="8">
        <f t="shared" si="9"/>
        <v>0</v>
      </c>
      <c r="Z8" s="8">
        <f t="shared" si="9"/>
        <v>0</v>
      </c>
      <c r="AA8" s="8">
        <f t="shared" si="9"/>
        <v>0</v>
      </c>
      <c r="AB8" s="8">
        <f t="shared" si="9"/>
        <v>1</v>
      </c>
      <c r="AC8" s="8">
        <f t="shared" si="9"/>
        <v>1</v>
      </c>
      <c r="AD8" s="8">
        <f t="shared" si="9"/>
        <v>2</v>
      </c>
      <c r="AE8" s="8">
        <f t="shared" si="9"/>
        <v>2</v>
      </c>
      <c r="AF8" s="8">
        <f t="shared" si="9"/>
        <v>2</v>
      </c>
      <c r="AG8" s="8">
        <f t="shared" si="9"/>
        <v>3</v>
      </c>
      <c r="AH8" s="8">
        <f t="shared" si="9"/>
        <v>3</v>
      </c>
      <c r="AI8" s="8">
        <f t="shared" si="9"/>
        <v>3</v>
      </c>
      <c r="AJ8" s="8">
        <f t="shared" si="9"/>
        <v>3.3333333333333335</v>
      </c>
      <c r="AK8" s="8">
        <f t="shared" si="9"/>
        <v>3.666666666666667</v>
      </c>
      <c r="AL8" s="8">
        <f t="shared" si="9"/>
        <v>4</v>
      </c>
      <c r="AM8" s="8">
        <f t="shared" si="9"/>
        <v>4.333333333333333</v>
      </c>
      <c r="AN8" s="8">
        <f t="shared" si="9"/>
        <v>4.6666666666666661</v>
      </c>
      <c r="AO8" s="8">
        <f t="shared" si="9"/>
        <v>5</v>
      </c>
      <c r="AP8" s="8">
        <f t="shared" si="9"/>
        <v>5.4545454545454541</v>
      </c>
      <c r="AQ8" s="8">
        <f t="shared" si="9"/>
        <v>5.9090909090909083</v>
      </c>
      <c r="AR8" s="8">
        <f t="shared" si="9"/>
        <v>6.3636363636363624</v>
      </c>
      <c r="AS8" s="8">
        <f t="shared" si="9"/>
        <v>6.8181818181818166</v>
      </c>
      <c r="AT8" s="8">
        <f t="shared" si="9"/>
        <v>7.2727272727272707</v>
      </c>
      <c r="AU8" s="8">
        <f t="shared" si="9"/>
        <v>7.7272727272727249</v>
      </c>
      <c r="AV8" s="8">
        <f t="shared" si="9"/>
        <v>8.1818181818181799</v>
      </c>
      <c r="AW8" s="8">
        <f t="shared" si="9"/>
        <v>8.6363636363636349</v>
      </c>
      <c r="AX8" s="8">
        <f t="shared" si="9"/>
        <v>9.0909090909090899</v>
      </c>
      <c r="AY8" s="8">
        <f t="shared" si="9"/>
        <v>9.545454545454545</v>
      </c>
      <c r="AZ8" s="8">
        <f t="shared" si="9"/>
        <v>10</v>
      </c>
      <c r="BA8" s="8">
        <f t="shared" si="9"/>
        <v>10.454545454545455</v>
      </c>
      <c r="BB8" s="8">
        <f t="shared" si="9"/>
        <v>10.90909090909091</v>
      </c>
      <c r="BC8" s="8">
        <f t="shared" si="9"/>
        <v>11.363636363636365</v>
      </c>
      <c r="BD8" s="8">
        <f t="shared" si="9"/>
        <v>11.81818181818182</v>
      </c>
      <c r="BE8" s="8">
        <f t="shared" si="9"/>
        <v>12.272727272727275</v>
      </c>
      <c r="BF8" s="8">
        <f t="shared" si="9"/>
        <v>12.72727272727273</v>
      </c>
      <c r="BG8" s="8">
        <f t="shared" si="9"/>
        <v>13.181818181818185</v>
      </c>
      <c r="BH8" s="8">
        <f t="shared" si="9"/>
        <v>13.63636363636364</v>
      </c>
      <c r="BI8" s="8"/>
      <c r="BJ8" s="8"/>
    </row>
    <row r="9" spans="1:64">
      <c r="A9" s="7" t="s">
        <v>7</v>
      </c>
      <c r="C9" s="8">
        <f t="shared" ref="C9:BH9" si="10">C113</f>
        <v>0</v>
      </c>
      <c r="D9" s="8">
        <f t="shared" si="10"/>
        <v>0</v>
      </c>
      <c r="E9" s="8">
        <f t="shared" si="10"/>
        <v>0</v>
      </c>
      <c r="F9" s="8">
        <f t="shared" si="10"/>
        <v>0</v>
      </c>
      <c r="G9" s="8">
        <f t="shared" si="10"/>
        <v>0</v>
      </c>
      <c r="H9" s="8">
        <f t="shared" si="10"/>
        <v>0</v>
      </c>
      <c r="I9" s="8">
        <f t="shared" si="10"/>
        <v>0</v>
      </c>
      <c r="J9" s="8">
        <f t="shared" si="10"/>
        <v>0</v>
      </c>
      <c r="K9" s="8">
        <f t="shared" si="10"/>
        <v>0</v>
      </c>
      <c r="L9" s="8">
        <f t="shared" si="10"/>
        <v>0</v>
      </c>
      <c r="M9" s="8">
        <f t="shared" si="10"/>
        <v>0</v>
      </c>
      <c r="N9" s="8">
        <f t="shared" si="10"/>
        <v>0</v>
      </c>
      <c r="O9" s="8">
        <f t="shared" si="10"/>
        <v>0</v>
      </c>
      <c r="P9" s="8">
        <f t="shared" si="10"/>
        <v>0</v>
      </c>
      <c r="Q9" s="8">
        <f t="shared" si="10"/>
        <v>0</v>
      </c>
      <c r="R9" s="8">
        <f t="shared" si="10"/>
        <v>0</v>
      </c>
      <c r="S9" s="8">
        <f t="shared" si="10"/>
        <v>0</v>
      </c>
      <c r="T9" s="8">
        <f t="shared" si="10"/>
        <v>0</v>
      </c>
      <c r="U9" s="8">
        <f t="shared" si="10"/>
        <v>0</v>
      </c>
      <c r="V9" s="8">
        <f t="shared" si="10"/>
        <v>0</v>
      </c>
      <c r="W9" s="8">
        <f t="shared" si="10"/>
        <v>0</v>
      </c>
      <c r="X9" s="8">
        <f t="shared" si="10"/>
        <v>0</v>
      </c>
      <c r="Y9" s="8">
        <f t="shared" si="10"/>
        <v>0</v>
      </c>
      <c r="Z9" s="8">
        <f t="shared" si="10"/>
        <v>0</v>
      </c>
      <c r="AA9" s="8">
        <f t="shared" si="10"/>
        <v>0</v>
      </c>
      <c r="AB9" s="8">
        <f t="shared" si="10"/>
        <v>1</v>
      </c>
      <c r="AC9" s="8">
        <f t="shared" si="10"/>
        <v>1</v>
      </c>
      <c r="AD9" s="8">
        <f t="shared" si="10"/>
        <v>2</v>
      </c>
      <c r="AE9" s="8">
        <f t="shared" si="10"/>
        <v>2</v>
      </c>
      <c r="AF9" s="8">
        <f t="shared" si="10"/>
        <v>2</v>
      </c>
      <c r="AG9" s="8">
        <f t="shared" si="10"/>
        <v>3</v>
      </c>
      <c r="AH9" s="8">
        <f t="shared" si="10"/>
        <v>3</v>
      </c>
      <c r="AI9" s="8">
        <f t="shared" si="10"/>
        <v>3</v>
      </c>
      <c r="AJ9" s="8">
        <f t="shared" si="10"/>
        <v>3.3333333333333335</v>
      </c>
      <c r="AK9" s="8">
        <f t="shared" si="10"/>
        <v>3.666666666666667</v>
      </c>
      <c r="AL9" s="8">
        <f t="shared" si="10"/>
        <v>4</v>
      </c>
      <c r="AM9" s="8">
        <f t="shared" si="10"/>
        <v>4.333333333333333</v>
      </c>
      <c r="AN9" s="8">
        <f t="shared" si="10"/>
        <v>4.6666666666666661</v>
      </c>
      <c r="AO9" s="8">
        <f t="shared" si="10"/>
        <v>5</v>
      </c>
      <c r="AP9" s="8">
        <f t="shared" si="10"/>
        <v>5.4545454545454541</v>
      </c>
      <c r="AQ9" s="8">
        <f t="shared" si="10"/>
        <v>5.9090909090909083</v>
      </c>
      <c r="AR9" s="8">
        <f t="shared" si="10"/>
        <v>6.3636363636363624</v>
      </c>
      <c r="AS9" s="8">
        <f t="shared" si="10"/>
        <v>6.8181818181818166</v>
      </c>
      <c r="AT9" s="8">
        <f t="shared" si="10"/>
        <v>7.2727272727272707</v>
      </c>
      <c r="AU9" s="8">
        <f t="shared" si="10"/>
        <v>7.7272727272727249</v>
      </c>
      <c r="AV9" s="8">
        <f t="shared" si="10"/>
        <v>8.1818181818181799</v>
      </c>
      <c r="AW9" s="8">
        <f t="shared" si="10"/>
        <v>8.6363636363636349</v>
      </c>
      <c r="AX9" s="8">
        <f t="shared" si="10"/>
        <v>9.0909090909090899</v>
      </c>
      <c r="AY9" s="8">
        <f t="shared" si="10"/>
        <v>9.545454545454545</v>
      </c>
      <c r="AZ9" s="8">
        <f t="shared" si="10"/>
        <v>10</v>
      </c>
      <c r="BA9" s="8">
        <f t="shared" si="10"/>
        <v>10.454545454545455</v>
      </c>
      <c r="BB9" s="8">
        <f t="shared" si="10"/>
        <v>10.90909090909091</v>
      </c>
      <c r="BC9" s="8">
        <f t="shared" si="10"/>
        <v>11.363636363636365</v>
      </c>
      <c r="BD9" s="8">
        <f t="shared" si="10"/>
        <v>11.81818181818182</v>
      </c>
      <c r="BE9" s="8">
        <f t="shared" si="10"/>
        <v>12.272727272727275</v>
      </c>
      <c r="BF9" s="8">
        <f t="shared" si="10"/>
        <v>12.72727272727273</v>
      </c>
      <c r="BG9" s="8">
        <f t="shared" si="10"/>
        <v>13.181818181818185</v>
      </c>
      <c r="BH9" s="8">
        <f t="shared" si="10"/>
        <v>13.63636363636364</v>
      </c>
      <c r="BI9" s="8"/>
      <c r="BJ9" s="8"/>
    </row>
    <row r="10" spans="1:64">
      <c r="A10" s="7" t="s">
        <v>8</v>
      </c>
      <c r="C10" s="8">
        <f t="shared" ref="C10:BH10" si="11">C129</f>
        <v>0</v>
      </c>
      <c r="D10" s="8">
        <f t="shared" si="11"/>
        <v>0</v>
      </c>
      <c r="E10" s="8">
        <f t="shared" si="11"/>
        <v>0</v>
      </c>
      <c r="F10" s="8">
        <f t="shared" si="11"/>
        <v>0</v>
      </c>
      <c r="G10" s="8">
        <f t="shared" si="11"/>
        <v>0</v>
      </c>
      <c r="H10" s="8">
        <f t="shared" si="11"/>
        <v>0</v>
      </c>
      <c r="I10" s="8">
        <f t="shared" si="11"/>
        <v>0</v>
      </c>
      <c r="J10" s="8">
        <f t="shared" si="11"/>
        <v>0</v>
      </c>
      <c r="K10" s="8">
        <f t="shared" si="11"/>
        <v>0</v>
      </c>
      <c r="L10" s="8">
        <f t="shared" si="11"/>
        <v>0</v>
      </c>
      <c r="M10" s="8">
        <f t="shared" si="11"/>
        <v>0</v>
      </c>
      <c r="N10" s="8">
        <f t="shared" si="11"/>
        <v>0</v>
      </c>
      <c r="O10" s="8">
        <f t="shared" si="11"/>
        <v>0</v>
      </c>
      <c r="P10" s="8">
        <f t="shared" si="11"/>
        <v>0</v>
      </c>
      <c r="Q10" s="8">
        <f t="shared" si="11"/>
        <v>0</v>
      </c>
      <c r="R10" s="8">
        <f t="shared" si="11"/>
        <v>0</v>
      </c>
      <c r="S10" s="8">
        <f t="shared" si="11"/>
        <v>0</v>
      </c>
      <c r="T10" s="8">
        <f t="shared" si="11"/>
        <v>0</v>
      </c>
      <c r="U10" s="8">
        <f t="shared" si="11"/>
        <v>0</v>
      </c>
      <c r="V10" s="8">
        <f t="shared" si="11"/>
        <v>0</v>
      </c>
      <c r="W10" s="8">
        <f t="shared" si="11"/>
        <v>0</v>
      </c>
      <c r="X10" s="8">
        <f t="shared" si="11"/>
        <v>0</v>
      </c>
      <c r="Y10" s="8">
        <f t="shared" si="11"/>
        <v>0</v>
      </c>
      <c r="Z10" s="8">
        <f t="shared" si="11"/>
        <v>0</v>
      </c>
      <c r="AA10" s="8">
        <f t="shared" si="11"/>
        <v>0</v>
      </c>
      <c r="AB10" s="8">
        <f t="shared" si="11"/>
        <v>0</v>
      </c>
      <c r="AC10" s="8">
        <f t="shared" si="11"/>
        <v>0</v>
      </c>
      <c r="AD10" s="8">
        <f t="shared" si="11"/>
        <v>0</v>
      </c>
      <c r="AE10" s="8">
        <f t="shared" si="11"/>
        <v>0</v>
      </c>
      <c r="AF10" s="8">
        <f t="shared" si="11"/>
        <v>0</v>
      </c>
      <c r="AG10" s="8">
        <f t="shared" si="11"/>
        <v>0</v>
      </c>
      <c r="AH10" s="8">
        <f t="shared" si="11"/>
        <v>0</v>
      </c>
      <c r="AI10" s="8">
        <f t="shared" si="11"/>
        <v>0</v>
      </c>
      <c r="AJ10" s="8">
        <f t="shared" si="11"/>
        <v>0</v>
      </c>
      <c r="AK10" s="8">
        <f t="shared" si="11"/>
        <v>0</v>
      </c>
      <c r="AL10" s="8">
        <f t="shared" si="11"/>
        <v>0</v>
      </c>
      <c r="AM10" s="8">
        <f t="shared" si="11"/>
        <v>0</v>
      </c>
      <c r="AN10" s="8">
        <f t="shared" si="11"/>
        <v>0</v>
      </c>
      <c r="AO10" s="8">
        <f t="shared" si="11"/>
        <v>0</v>
      </c>
      <c r="AP10" s="8">
        <f t="shared" si="11"/>
        <v>0</v>
      </c>
      <c r="AQ10" s="8">
        <f t="shared" si="11"/>
        <v>0</v>
      </c>
      <c r="AR10" s="8">
        <f t="shared" si="11"/>
        <v>0</v>
      </c>
      <c r="AS10" s="8">
        <f t="shared" si="11"/>
        <v>0</v>
      </c>
      <c r="AT10" s="8">
        <f t="shared" si="11"/>
        <v>0</v>
      </c>
      <c r="AU10" s="8">
        <f t="shared" si="11"/>
        <v>0</v>
      </c>
      <c r="AV10" s="8">
        <f t="shared" si="11"/>
        <v>0</v>
      </c>
      <c r="AW10" s="8">
        <f t="shared" si="11"/>
        <v>0</v>
      </c>
      <c r="AX10" s="8">
        <f t="shared" si="11"/>
        <v>0</v>
      </c>
      <c r="AY10" s="8">
        <f t="shared" si="11"/>
        <v>0</v>
      </c>
      <c r="AZ10" s="8">
        <f t="shared" si="11"/>
        <v>0</v>
      </c>
      <c r="BA10" s="8">
        <f t="shared" si="11"/>
        <v>0</v>
      </c>
      <c r="BB10" s="8">
        <f t="shared" si="11"/>
        <v>0</v>
      </c>
      <c r="BC10" s="8">
        <f t="shared" si="11"/>
        <v>0</v>
      </c>
      <c r="BD10" s="8">
        <f t="shared" si="11"/>
        <v>0</v>
      </c>
      <c r="BE10" s="8">
        <f t="shared" si="11"/>
        <v>0</v>
      </c>
      <c r="BF10" s="8">
        <f t="shared" si="11"/>
        <v>0</v>
      </c>
      <c r="BG10" s="8">
        <f t="shared" si="11"/>
        <v>0</v>
      </c>
      <c r="BH10" s="8">
        <f t="shared" si="11"/>
        <v>0</v>
      </c>
      <c r="BI10" s="8"/>
      <c r="BJ10" s="8"/>
    </row>
    <row r="11" spans="1:64">
      <c r="A11" s="7" t="s">
        <v>9</v>
      </c>
      <c r="C11" s="8" t="e">
        <f t="shared" ref="C11:BH11" si="12">C7-C8</f>
        <v>#REF!</v>
      </c>
      <c r="D11" s="8" t="e">
        <f t="shared" si="12"/>
        <v>#REF!</v>
      </c>
      <c r="E11" s="8" t="e">
        <f t="shared" si="12"/>
        <v>#REF!</v>
      </c>
      <c r="F11" s="8" t="e">
        <f t="shared" si="12"/>
        <v>#REF!</v>
      </c>
      <c r="G11" s="8" t="e">
        <f t="shared" si="12"/>
        <v>#REF!</v>
      </c>
      <c r="H11" s="8" t="e">
        <f t="shared" si="12"/>
        <v>#REF!</v>
      </c>
      <c r="I11" s="8" t="e">
        <f t="shared" si="12"/>
        <v>#REF!</v>
      </c>
      <c r="J11" s="8">
        <f t="shared" si="12"/>
        <v>60</v>
      </c>
      <c r="K11" s="8">
        <f t="shared" si="12"/>
        <v>62</v>
      </c>
      <c r="L11" s="8">
        <f t="shared" si="12"/>
        <v>65</v>
      </c>
      <c r="M11" s="8">
        <f t="shared" si="12"/>
        <v>68</v>
      </c>
      <c r="N11" s="8">
        <f t="shared" si="12"/>
        <v>70</v>
      </c>
      <c r="O11" s="8">
        <f t="shared" si="12"/>
        <v>73</v>
      </c>
      <c r="P11" s="8">
        <f t="shared" si="12"/>
        <v>75</v>
      </c>
      <c r="Q11" s="8">
        <f t="shared" si="12"/>
        <v>78</v>
      </c>
      <c r="R11" s="8">
        <f t="shared" si="12"/>
        <v>80</v>
      </c>
      <c r="S11" s="8">
        <f t="shared" si="12"/>
        <v>82</v>
      </c>
      <c r="T11" s="8">
        <f t="shared" si="12"/>
        <v>85</v>
      </c>
      <c r="U11" s="8">
        <f t="shared" si="12"/>
        <v>88</v>
      </c>
      <c r="V11" s="8">
        <f t="shared" si="12"/>
        <v>92.27000000000001</v>
      </c>
      <c r="W11" s="8">
        <f t="shared" si="12"/>
        <v>96.494</v>
      </c>
      <c r="X11" s="8">
        <f t="shared" si="12"/>
        <v>99.522000000000006</v>
      </c>
      <c r="Y11" s="8">
        <f t="shared" si="12"/>
        <v>101.34699999999999</v>
      </c>
      <c r="Z11" s="8">
        <f t="shared" si="12"/>
        <v>105.34399999999999</v>
      </c>
      <c r="AA11" s="8">
        <f t="shared" si="12"/>
        <v>108.405</v>
      </c>
      <c r="AB11" s="8">
        <f t="shared" si="12"/>
        <v>111.759</v>
      </c>
      <c r="AC11" s="8">
        <f t="shared" si="12"/>
        <v>108.80800000000001</v>
      </c>
      <c r="AD11" s="8">
        <f t="shared" si="12"/>
        <v>111.56899999999999</v>
      </c>
      <c r="AE11" s="8">
        <f t="shared" si="12"/>
        <v>113.64999999999999</v>
      </c>
      <c r="AF11" s="8">
        <f t="shared" si="12"/>
        <v>115.401</v>
      </c>
      <c r="AG11" s="8">
        <f t="shared" si="12"/>
        <v>118.09399999999999</v>
      </c>
      <c r="AH11" s="8">
        <f t="shared" si="12"/>
        <v>122</v>
      </c>
      <c r="AI11" s="8">
        <f t="shared" si="12"/>
        <v>124.80000000000001</v>
      </c>
      <c r="AJ11" s="8">
        <f t="shared" si="12"/>
        <v>126.46666666666668</v>
      </c>
      <c r="AK11" s="8">
        <f t="shared" si="12"/>
        <v>128.13333333333335</v>
      </c>
      <c r="AL11" s="8">
        <f t="shared" si="12"/>
        <v>129.80000000000001</v>
      </c>
      <c r="AM11" s="8">
        <f t="shared" si="12"/>
        <v>131.46666666666667</v>
      </c>
      <c r="AN11" s="8">
        <f t="shared" si="12"/>
        <v>133.13333333333335</v>
      </c>
      <c r="AO11" s="8">
        <f t="shared" si="12"/>
        <v>134.80000000000001</v>
      </c>
      <c r="AP11" s="8">
        <f t="shared" si="12"/>
        <v>136.16363636363636</v>
      </c>
      <c r="AQ11" s="8">
        <f t="shared" si="12"/>
        <v>137.52727272727273</v>
      </c>
      <c r="AR11" s="8">
        <f t="shared" si="12"/>
        <v>138.89090909090908</v>
      </c>
      <c r="AS11" s="8">
        <f t="shared" si="12"/>
        <v>140.25454545454545</v>
      </c>
      <c r="AT11" s="8">
        <f t="shared" si="12"/>
        <v>141.6181818181818</v>
      </c>
      <c r="AU11" s="8">
        <f t="shared" si="12"/>
        <v>142.98181818181817</v>
      </c>
      <c r="AV11" s="8">
        <f t="shared" si="12"/>
        <v>144.34545454545452</v>
      </c>
      <c r="AW11" s="8">
        <f t="shared" si="12"/>
        <v>145.70909090909089</v>
      </c>
      <c r="AX11" s="8">
        <f t="shared" si="12"/>
        <v>147.07272727272724</v>
      </c>
      <c r="AY11" s="8">
        <f t="shared" si="12"/>
        <v>147.43636363636361</v>
      </c>
      <c r="AZ11" s="8">
        <f t="shared" si="12"/>
        <v>147.80000000000001</v>
      </c>
      <c r="BA11" s="8">
        <f t="shared" si="12"/>
        <v>148.16363636363636</v>
      </c>
      <c r="BB11" s="8">
        <f t="shared" si="12"/>
        <v>148.52727272727273</v>
      </c>
      <c r="BC11" s="8">
        <f t="shared" si="12"/>
        <v>148.89090909090908</v>
      </c>
      <c r="BD11" s="8">
        <f t="shared" si="12"/>
        <v>149.25454545454545</v>
      </c>
      <c r="BE11" s="8">
        <f t="shared" si="12"/>
        <v>149.6181818181818</v>
      </c>
      <c r="BF11" s="8">
        <f t="shared" si="12"/>
        <v>149.98181818181817</v>
      </c>
      <c r="BG11" s="8">
        <f t="shared" si="12"/>
        <v>150.34545454545452</v>
      </c>
      <c r="BH11" s="8">
        <f t="shared" si="12"/>
        <v>150.70909090909089</v>
      </c>
      <c r="BI11" s="8"/>
      <c r="BJ11" s="8"/>
    </row>
    <row r="12" spans="1:64">
      <c r="A12" s="7" t="s">
        <v>10</v>
      </c>
      <c r="C12" s="8">
        <f t="shared" ref="C12:AH12" si="13">C65</f>
        <v>0</v>
      </c>
      <c r="D12" s="8">
        <f t="shared" si="13"/>
        <v>0</v>
      </c>
      <c r="E12" s="8">
        <f t="shared" si="13"/>
        <v>0</v>
      </c>
      <c r="F12" s="8">
        <f t="shared" si="13"/>
        <v>0</v>
      </c>
      <c r="G12" s="8">
        <f t="shared" si="13"/>
        <v>0</v>
      </c>
      <c r="H12" s="8">
        <f t="shared" si="13"/>
        <v>0</v>
      </c>
      <c r="I12" s="8">
        <f t="shared" si="13"/>
        <v>0</v>
      </c>
      <c r="J12" s="8">
        <f t="shared" si="13"/>
        <v>0</v>
      </c>
      <c r="K12" s="8">
        <f t="shared" si="13"/>
        <v>0</v>
      </c>
      <c r="L12" s="8">
        <f t="shared" si="13"/>
        <v>0</v>
      </c>
      <c r="M12" s="8">
        <f t="shared" si="13"/>
        <v>0</v>
      </c>
      <c r="N12" s="8">
        <f t="shared" si="13"/>
        <v>0</v>
      </c>
      <c r="O12" s="8">
        <f t="shared" si="13"/>
        <v>0</v>
      </c>
      <c r="P12" s="8">
        <f t="shared" si="13"/>
        <v>0</v>
      </c>
      <c r="Q12" s="8">
        <f t="shared" si="13"/>
        <v>0</v>
      </c>
      <c r="R12" s="8">
        <f t="shared" si="13"/>
        <v>0</v>
      </c>
      <c r="S12" s="8">
        <f t="shared" si="13"/>
        <v>0</v>
      </c>
      <c r="T12" s="8">
        <f t="shared" si="13"/>
        <v>0</v>
      </c>
      <c r="U12" s="8">
        <f t="shared" si="13"/>
        <v>0</v>
      </c>
      <c r="V12" s="8">
        <f t="shared" si="13"/>
        <v>5.0000000000000001E-3</v>
      </c>
      <c r="W12" s="8">
        <f t="shared" si="13"/>
        <v>1.6E-2</v>
      </c>
      <c r="X12" s="8">
        <f t="shared" si="13"/>
        <v>9.0000000000000011E-3</v>
      </c>
      <c r="Y12" s="8">
        <f t="shared" si="13"/>
        <v>1.8000000000000002E-2</v>
      </c>
      <c r="Z12" s="8">
        <f t="shared" si="13"/>
        <v>9.0000000000000011E-3</v>
      </c>
      <c r="AA12" s="8">
        <f t="shared" si="13"/>
        <v>0.01</v>
      </c>
      <c r="AB12" s="8">
        <f t="shared" si="13"/>
        <v>9.0000000000000011E-3</v>
      </c>
      <c r="AC12" s="8">
        <f t="shared" si="13"/>
        <v>3.2009999999999996</v>
      </c>
      <c r="AD12" s="8">
        <f t="shared" si="13"/>
        <v>2.4420000000000002</v>
      </c>
      <c r="AE12" s="8">
        <f t="shared" si="13"/>
        <v>2.4140000000000001</v>
      </c>
      <c r="AF12" s="8">
        <f t="shared" si="13"/>
        <v>2.5990000000000002</v>
      </c>
      <c r="AG12" s="8">
        <f t="shared" si="13"/>
        <v>0.90600000000000003</v>
      </c>
      <c r="AH12" s="8">
        <f t="shared" si="13"/>
        <v>0</v>
      </c>
      <c r="AI12" s="8">
        <v>0.25</v>
      </c>
      <c r="AJ12" s="8">
        <v>0.25</v>
      </c>
      <c r="AK12" s="8">
        <v>0.25</v>
      </c>
      <c r="AL12" s="8">
        <v>0.25</v>
      </c>
      <c r="AM12" s="8">
        <v>0.25</v>
      </c>
      <c r="AN12" s="8">
        <v>0.25</v>
      </c>
      <c r="AO12" s="8">
        <v>0.25</v>
      </c>
      <c r="AP12" s="8">
        <v>0.25</v>
      </c>
      <c r="AQ12" s="8">
        <v>0.25</v>
      </c>
      <c r="AR12" s="8">
        <v>0.25</v>
      </c>
      <c r="AS12" s="8">
        <v>0.25</v>
      </c>
      <c r="AT12" s="8">
        <v>0.25</v>
      </c>
      <c r="AU12" s="8">
        <v>0.25</v>
      </c>
      <c r="AV12" s="8">
        <v>0.25</v>
      </c>
      <c r="AW12" s="8">
        <v>0.25</v>
      </c>
      <c r="AX12" s="8">
        <v>0.25</v>
      </c>
      <c r="AY12" s="8">
        <v>1.25</v>
      </c>
      <c r="AZ12" s="8">
        <v>2.25</v>
      </c>
      <c r="BA12" s="8">
        <v>3.25</v>
      </c>
      <c r="BB12" s="8">
        <v>4.25</v>
      </c>
      <c r="BC12" s="8">
        <v>5.25</v>
      </c>
      <c r="BD12" s="8">
        <v>6.25</v>
      </c>
      <c r="BE12" s="8">
        <v>7.25</v>
      </c>
      <c r="BF12" s="8">
        <v>8.25</v>
      </c>
      <c r="BG12" s="8">
        <v>9.25</v>
      </c>
      <c r="BH12" s="8">
        <v>10.25</v>
      </c>
      <c r="BI12" s="8"/>
      <c r="BJ12" s="8"/>
    </row>
    <row r="13" spans="1:64">
      <c r="A13" s="9" t="s">
        <v>11</v>
      </c>
      <c r="B13" s="10"/>
      <c r="C13" s="11" t="e">
        <f t="shared" ref="C13:BH13" si="14">C6-C14</f>
        <v>#REF!</v>
      </c>
      <c r="D13" s="11" t="e">
        <f t="shared" si="14"/>
        <v>#REF!</v>
      </c>
      <c r="E13" s="11" t="e">
        <f t="shared" si="14"/>
        <v>#REF!</v>
      </c>
      <c r="F13" s="11" t="e">
        <f t="shared" si="14"/>
        <v>#REF!</v>
      </c>
      <c r="G13" s="11" t="e">
        <f t="shared" si="14"/>
        <v>#REF!</v>
      </c>
      <c r="H13" s="11" t="e">
        <f t="shared" si="14"/>
        <v>#REF!</v>
      </c>
      <c r="I13" s="11" t="e">
        <f t="shared" si="14"/>
        <v>#REF!</v>
      </c>
      <c r="J13" s="11">
        <f t="shared" si="14"/>
        <v>60</v>
      </c>
      <c r="K13" s="11">
        <f t="shared" si="14"/>
        <v>62</v>
      </c>
      <c r="L13" s="11">
        <f t="shared" si="14"/>
        <v>65</v>
      </c>
      <c r="M13" s="11">
        <f t="shared" si="14"/>
        <v>68</v>
      </c>
      <c r="N13" s="11">
        <f t="shared" si="14"/>
        <v>70</v>
      </c>
      <c r="O13" s="11">
        <f t="shared" si="14"/>
        <v>73</v>
      </c>
      <c r="P13" s="11">
        <f t="shared" si="14"/>
        <v>75</v>
      </c>
      <c r="Q13" s="11">
        <f t="shared" si="14"/>
        <v>78</v>
      </c>
      <c r="R13" s="11">
        <f t="shared" si="14"/>
        <v>80</v>
      </c>
      <c r="S13" s="11">
        <f t="shared" si="14"/>
        <v>82</v>
      </c>
      <c r="T13" s="11">
        <f t="shared" si="14"/>
        <v>85</v>
      </c>
      <c r="U13" s="11">
        <f t="shared" si="14"/>
        <v>88</v>
      </c>
      <c r="V13" s="11">
        <f t="shared" si="14"/>
        <v>92.275000000000006</v>
      </c>
      <c r="W13" s="11">
        <f t="shared" si="14"/>
        <v>96.51</v>
      </c>
      <c r="X13" s="11">
        <f t="shared" si="14"/>
        <v>99.531000000000006</v>
      </c>
      <c r="Y13" s="11">
        <f t="shared" si="14"/>
        <v>101.36499999999999</v>
      </c>
      <c r="Z13" s="11">
        <f t="shared" si="14"/>
        <v>105.35299999999999</v>
      </c>
      <c r="AA13" s="11">
        <f t="shared" si="14"/>
        <v>108.41500000000001</v>
      </c>
      <c r="AB13" s="11">
        <f t="shared" si="14"/>
        <v>112.768</v>
      </c>
      <c r="AC13" s="11">
        <f t="shared" si="14"/>
        <v>113.009</v>
      </c>
      <c r="AD13" s="11">
        <f t="shared" si="14"/>
        <v>116.011</v>
      </c>
      <c r="AE13" s="11">
        <f t="shared" si="14"/>
        <v>118.06399999999999</v>
      </c>
      <c r="AF13" s="11">
        <f t="shared" si="14"/>
        <v>120</v>
      </c>
      <c r="AG13" s="11">
        <f t="shared" si="14"/>
        <v>122</v>
      </c>
      <c r="AH13" s="11">
        <f t="shared" si="14"/>
        <v>125</v>
      </c>
      <c r="AI13" s="11">
        <f t="shared" si="14"/>
        <v>128.05000000000001</v>
      </c>
      <c r="AJ13" s="11">
        <f t="shared" si="14"/>
        <v>130.05000000000001</v>
      </c>
      <c r="AK13" s="11">
        <f t="shared" si="14"/>
        <v>132.05000000000001</v>
      </c>
      <c r="AL13" s="11">
        <f t="shared" si="14"/>
        <v>134.05000000000001</v>
      </c>
      <c r="AM13" s="11">
        <f t="shared" si="14"/>
        <v>136.05000000000001</v>
      </c>
      <c r="AN13" s="11">
        <f t="shared" si="14"/>
        <v>138.05000000000001</v>
      </c>
      <c r="AO13" s="11">
        <f t="shared" si="14"/>
        <v>140.05000000000001</v>
      </c>
      <c r="AP13" s="11">
        <f t="shared" si="14"/>
        <v>141.86818181818182</v>
      </c>
      <c r="AQ13" s="11">
        <f t="shared" si="14"/>
        <v>143.68636363636364</v>
      </c>
      <c r="AR13" s="11">
        <f t="shared" si="14"/>
        <v>145.50454545454545</v>
      </c>
      <c r="AS13" s="11">
        <f t="shared" si="14"/>
        <v>147.32272727272726</v>
      </c>
      <c r="AT13" s="11">
        <f t="shared" si="14"/>
        <v>149.14090909090908</v>
      </c>
      <c r="AU13" s="11">
        <f t="shared" si="14"/>
        <v>150.95909090909089</v>
      </c>
      <c r="AV13" s="11">
        <f t="shared" si="14"/>
        <v>152.7772727272727</v>
      </c>
      <c r="AW13" s="11">
        <f t="shared" si="14"/>
        <v>154.59545454545452</v>
      </c>
      <c r="AX13" s="11">
        <f t="shared" si="14"/>
        <v>156.41363636363633</v>
      </c>
      <c r="AY13" s="11">
        <f t="shared" si="14"/>
        <v>158.23181818181814</v>
      </c>
      <c r="AZ13" s="11">
        <f t="shared" si="14"/>
        <v>160.05000000000001</v>
      </c>
      <c r="BA13" s="11">
        <f t="shared" si="14"/>
        <v>161.86818181818182</v>
      </c>
      <c r="BB13" s="11">
        <f t="shared" si="14"/>
        <v>163.68636363636364</v>
      </c>
      <c r="BC13" s="11">
        <f t="shared" si="14"/>
        <v>165.50454545454545</v>
      </c>
      <c r="BD13" s="11">
        <f t="shared" si="14"/>
        <v>167.32272727272726</v>
      </c>
      <c r="BE13" s="11">
        <f t="shared" si="14"/>
        <v>169.14090909090908</v>
      </c>
      <c r="BF13" s="11">
        <f t="shared" si="14"/>
        <v>170.95909090909089</v>
      </c>
      <c r="BG13" s="11">
        <f t="shared" si="14"/>
        <v>172.7772727272727</v>
      </c>
      <c r="BH13" s="11">
        <f t="shared" si="14"/>
        <v>174.59545454545452</v>
      </c>
      <c r="BI13" s="8"/>
      <c r="BJ13" s="8"/>
    </row>
    <row r="14" spans="1:64">
      <c r="A14" s="7" t="s">
        <v>12</v>
      </c>
      <c r="C14" s="8">
        <f t="shared" ref="C14:BH14" si="15">C208</f>
        <v>0</v>
      </c>
      <c r="D14" s="8">
        <f t="shared" si="15"/>
        <v>0</v>
      </c>
      <c r="E14" s="8">
        <f t="shared" si="15"/>
        <v>0</v>
      </c>
      <c r="F14" s="8">
        <f t="shared" si="15"/>
        <v>0</v>
      </c>
      <c r="G14" s="8">
        <f t="shared" si="15"/>
        <v>0</v>
      </c>
      <c r="H14" s="8">
        <f t="shared" si="15"/>
        <v>0</v>
      </c>
      <c r="I14" s="8">
        <f t="shared" si="15"/>
        <v>0</v>
      </c>
      <c r="J14" s="8">
        <f t="shared" si="15"/>
        <v>0</v>
      </c>
      <c r="K14" s="8">
        <f t="shared" si="15"/>
        <v>0</v>
      </c>
      <c r="L14" s="8">
        <f t="shared" si="15"/>
        <v>0</v>
      </c>
      <c r="M14" s="8">
        <f t="shared" si="15"/>
        <v>0</v>
      </c>
      <c r="N14" s="8">
        <f t="shared" si="15"/>
        <v>0</v>
      </c>
      <c r="O14" s="8">
        <f t="shared" si="15"/>
        <v>0</v>
      </c>
      <c r="P14" s="8">
        <f t="shared" si="15"/>
        <v>0</v>
      </c>
      <c r="Q14" s="8">
        <f t="shared" si="15"/>
        <v>0</v>
      </c>
      <c r="R14" s="8">
        <f t="shared" si="15"/>
        <v>0</v>
      </c>
      <c r="S14" s="8">
        <f t="shared" si="15"/>
        <v>0</v>
      </c>
      <c r="T14" s="8">
        <f t="shared" si="15"/>
        <v>0</v>
      </c>
      <c r="U14" s="8">
        <f t="shared" si="15"/>
        <v>0</v>
      </c>
      <c r="V14" s="8">
        <f t="shared" si="15"/>
        <v>0</v>
      </c>
      <c r="W14" s="8">
        <f t="shared" si="15"/>
        <v>0</v>
      </c>
      <c r="X14" s="8">
        <f t="shared" si="15"/>
        <v>0</v>
      </c>
      <c r="Y14" s="8">
        <f t="shared" si="15"/>
        <v>0</v>
      </c>
      <c r="Z14" s="8">
        <f t="shared" si="15"/>
        <v>0</v>
      </c>
      <c r="AA14" s="8">
        <f t="shared" si="15"/>
        <v>0</v>
      </c>
      <c r="AB14" s="8">
        <f t="shared" si="15"/>
        <v>0</v>
      </c>
      <c r="AC14" s="8">
        <f t="shared" si="15"/>
        <v>0</v>
      </c>
      <c r="AD14" s="8">
        <f t="shared" si="15"/>
        <v>0</v>
      </c>
      <c r="AE14" s="8">
        <f t="shared" si="15"/>
        <v>0</v>
      </c>
      <c r="AF14" s="8">
        <f t="shared" si="15"/>
        <v>0</v>
      </c>
      <c r="AG14" s="8">
        <f t="shared" si="15"/>
        <v>0</v>
      </c>
      <c r="AH14" s="8">
        <f t="shared" si="15"/>
        <v>0</v>
      </c>
      <c r="AI14" s="8">
        <f t="shared" si="15"/>
        <v>0</v>
      </c>
      <c r="AJ14" s="8">
        <f t="shared" si="15"/>
        <v>0</v>
      </c>
      <c r="AK14" s="8">
        <f t="shared" si="15"/>
        <v>0</v>
      </c>
      <c r="AL14" s="8">
        <f t="shared" si="15"/>
        <v>0</v>
      </c>
      <c r="AM14" s="8">
        <f t="shared" si="15"/>
        <v>0</v>
      </c>
      <c r="AN14" s="8">
        <f t="shared" si="15"/>
        <v>0</v>
      </c>
      <c r="AO14" s="8">
        <f t="shared" si="15"/>
        <v>0</v>
      </c>
      <c r="AP14" s="8">
        <f t="shared" si="15"/>
        <v>0</v>
      </c>
      <c r="AQ14" s="8">
        <f t="shared" si="15"/>
        <v>0</v>
      </c>
      <c r="AR14" s="8">
        <f t="shared" si="15"/>
        <v>0</v>
      </c>
      <c r="AS14" s="8">
        <f t="shared" si="15"/>
        <v>0</v>
      </c>
      <c r="AT14" s="8">
        <f t="shared" si="15"/>
        <v>0</v>
      </c>
      <c r="AU14" s="8">
        <f t="shared" si="15"/>
        <v>0</v>
      </c>
      <c r="AV14" s="8">
        <f t="shared" si="15"/>
        <v>0</v>
      </c>
      <c r="AW14" s="8">
        <f t="shared" si="15"/>
        <v>0</v>
      </c>
      <c r="AX14" s="8">
        <f t="shared" si="15"/>
        <v>0</v>
      </c>
      <c r="AY14" s="8">
        <f t="shared" si="15"/>
        <v>0</v>
      </c>
      <c r="AZ14" s="8">
        <f t="shared" si="15"/>
        <v>0</v>
      </c>
      <c r="BA14" s="8">
        <f t="shared" si="15"/>
        <v>0</v>
      </c>
      <c r="BB14" s="8">
        <f t="shared" si="15"/>
        <v>0</v>
      </c>
      <c r="BC14" s="8">
        <f t="shared" si="15"/>
        <v>0</v>
      </c>
      <c r="BD14" s="8">
        <f t="shared" si="15"/>
        <v>0</v>
      </c>
      <c r="BE14" s="8">
        <f t="shared" si="15"/>
        <v>0</v>
      </c>
      <c r="BF14" s="8">
        <f t="shared" si="15"/>
        <v>0</v>
      </c>
      <c r="BG14" s="8">
        <f t="shared" si="15"/>
        <v>0</v>
      </c>
      <c r="BH14" s="8">
        <f t="shared" si="15"/>
        <v>0</v>
      </c>
      <c r="BI14" s="8"/>
      <c r="BJ14" s="8"/>
    </row>
    <row r="15" spans="1:64" ht="12" thickBot="1">
      <c r="A15" s="7" t="s">
        <v>13</v>
      </c>
      <c r="C15" s="12" t="e">
        <f t="shared" ref="C15:BH15" si="16">C14/C13</f>
        <v>#REF!</v>
      </c>
      <c r="D15" s="12" t="e">
        <f t="shared" si="16"/>
        <v>#REF!</v>
      </c>
      <c r="E15" s="12" t="e">
        <f t="shared" si="16"/>
        <v>#REF!</v>
      </c>
      <c r="F15" s="12" t="e">
        <f t="shared" si="16"/>
        <v>#REF!</v>
      </c>
      <c r="G15" s="12" t="e">
        <f t="shared" si="16"/>
        <v>#REF!</v>
      </c>
      <c r="H15" s="12" t="e">
        <f t="shared" si="16"/>
        <v>#REF!</v>
      </c>
      <c r="I15" s="12" t="e">
        <f t="shared" si="16"/>
        <v>#REF!</v>
      </c>
      <c r="J15" s="12">
        <f t="shared" si="16"/>
        <v>0</v>
      </c>
      <c r="K15" s="12">
        <f t="shared" si="16"/>
        <v>0</v>
      </c>
      <c r="L15" s="12">
        <f t="shared" si="16"/>
        <v>0</v>
      </c>
      <c r="M15" s="12">
        <f t="shared" si="16"/>
        <v>0</v>
      </c>
      <c r="N15" s="12">
        <f t="shared" si="16"/>
        <v>0</v>
      </c>
      <c r="O15" s="12">
        <f t="shared" si="16"/>
        <v>0</v>
      </c>
      <c r="P15" s="12">
        <f t="shared" si="16"/>
        <v>0</v>
      </c>
      <c r="Q15" s="12">
        <f t="shared" si="16"/>
        <v>0</v>
      </c>
      <c r="R15" s="12">
        <f t="shared" si="16"/>
        <v>0</v>
      </c>
      <c r="S15" s="12">
        <f t="shared" si="16"/>
        <v>0</v>
      </c>
      <c r="T15" s="12">
        <f t="shared" si="16"/>
        <v>0</v>
      </c>
      <c r="U15" s="12">
        <f t="shared" si="16"/>
        <v>0</v>
      </c>
      <c r="V15" s="12">
        <f t="shared" si="16"/>
        <v>0</v>
      </c>
      <c r="W15" s="12">
        <f t="shared" si="16"/>
        <v>0</v>
      </c>
      <c r="X15" s="12">
        <f t="shared" si="16"/>
        <v>0</v>
      </c>
      <c r="Y15" s="12">
        <f t="shared" si="16"/>
        <v>0</v>
      </c>
      <c r="Z15" s="12">
        <f t="shared" si="16"/>
        <v>0</v>
      </c>
      <c r="AA15" s="12">
        <f t="shared" si="16"/>
        <v>0</v>
      </c>
      <c r="AB15" s="12">
        <f t="shared" si="16"/>
        <v>0</v>
      </c>
      <c r="AC15" s="12">
        <f t="shared" si="16"/>
        <v>0</v>
      </c>
      <c r="AD15" s="12">
        <f t="shared" si="16"/>
        <v>0</v>
      </c>
      <c r="AE15" s="12">
        <f t="shared" si="16"/>
        <v>0</v>
      </c>
      <c r="AF15" s="12">
        <f t="shared" si="16"/>
        <v>0</v>
      </c>
      <c r="AG15" s="12">
        <f t="shared" si="16"/>
        <v>0</v>
      </c>
      <c r="AH15" s="12">
        <f t="shared" si="16"/>
        <v>0</v>
      </c>
      <c r="AI15" s="12">
        <f t="shared" si="16"/>
        <v>0</v>
      </c>
      <c r="AJ15" s="12">
        <f t="shared" si="16"/>
        <v>0</v>
      </c>
      <c r="AK15" s="12">
        <f t="shared" si="16"/>
        <v>0</v>
      </c>
      <c r="AL15" s="12">
        <f t="shared" si="16"/>
        <v>0</v>
      </c>
      <c r="AM15" s="12">
        <f t="shared" si="16"/>
        <v>0</v>
      </c>
      <c r="AN15" s="12">
        <f t="shared" si="16"/>
        <v>0</v>
      </c>
      <c r="AO15" s="12">
        <f t="shared" si="16"/>
        <v>0</v>
      </c>
      <c r="AP15" s="12">
        <f t="shared" si="16"/>
        <v>0</v>
      </c>
      <c r="AQ15" s="12">
        <f t="shared" si="16"/>
        <v>0</v>
      </c>
      <c r="AR15" s="12">
        <f t="shared" si="16"/>
        <v>0</v>
      </c>
      <c r="AS15" s="12">
        <f t="shared" si="16"/>
        <v>0</v>
      </c>
      <c r="AT15" s="12">
        <f t="shared" si="16"/>
        <v>0</v>
      </c>
      <c r="AU15" s="12">
        <f t="shared" si="16"/>
        <v>0</v>
      </c>
      <c r="AV15" s="12">
        <f t="shared" si="16"/>
        <v>0</v>
      </c>
      <c r="AW15" s="12">
        <f t="shared" si="16"/>
        <v>0</v>
      </c>
      <c r="AX15" s="12">
        <f t="shared" si="16"/>
        <v>0</v>
      </c>
      <c r="AY15" s="12">
        <f t="shared" si="16"/>
        <v>0</v>
      </c>
      <c r="AZ15" s="12">
        <f t="shared" si="16"/>
        <v>0</v>
      </c>
      <c r="BA15" s="12">
        <f t="shared" si="16"/>
        <v>0</v>
      </c>
      <c r="BB15" s="12">
        <f t="shared" si="16"/>
        <v>0</v>
      </c>
      <c r="BC15" s="12">
        <f t="shared" si="16"/>
        <v>0</v>
      </c>
      <c r="BD15" s="12">
        <f t="shared" si="16"/>
        <v>0</v>
      </c>
      <c r="BE15" s="12">
        <f t="shared" si="16"/>
        <v>0</v>
      </c>
      <c r="BF15" s="12">
        <f t="shared" si="16"/>
        <v>0</v>
      </c>
      <c r="BG15" s="12">
        <f t="shared" si="16"/>
        <v>0</v>
      </c>
      <c r="BH15" s="12">
        <f t="shared" si="16"/>
        <v>0</v>
      </c>
      <c r="BI15" s="12"/>
      <c r="BJ15" s="12"/>
    </row>
    <row r="16" spans="1:64" ht="12" thickBot="1">
      <c r="A16" s="13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</row>
    <row r="17" spans="1:62">
      <c r="A17" s="15" t="s">
        <v>15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6"/>
      <c r="BJ17" s="16"/>
    </row>
    <row r="18" spans="1:62">
      <c r="C18" s="17">
        <f>C34*2204.622</f>
        <v>27216058.59</v>
      </c>
      <c r="D18" s="17">
        <f t="shared" ref="D18:AE18" si="17">D34*2204.622</f>
        <v>29910106.673999999</v>
      </c>
      <c r="E18" s="17">
        <f t="shared" si="17"/>
        <v>32826821.579999998</v>
      </c>
      <c r="F18" s="17">
        <f t="shared" si="17"/>
        <v>35743536.485999994</v>
      </c>
      <c r="G18" s="17">
        <f t="shared" si="17"/>
        <v>38660251.391999997</v>
      </c>
      <c r="H18" s="17">
        <f t="shared" si="17"/>
        <v>41576966.298</v>
      </c>
      <c r="I18" s="17">
        <f t="shared" si="17"/>
        <v>44493681.203999996</v>
      </c>
      <c r="J18" s="17">
        <f t="shared" si="17"/>
        <v>47410396.109999999</v>
      </c>
      <c r="K18" s="17">
        <f t="shared" si="17"/>
        <v>50327111.015999995</v>
      </c>
      <c r="L18" s="17">
        <f t="shared" si="17"/>
        <v>53243825.921999998</v>
      </c>
      <c r="M18" s="17">
        <f t="shared" si="17"/>
        <v>56160540.827999994</v>
      </c>
      <c r="N18" s="17">
        <f t="shared" si="17"/>
        <v>59077255.733999997</v>
      </c>
      <c r="O18" s="17">
        <f t="shared" si="17"/>
        <v>61993970.639999993</v>
      </c>
      <c r="P18" s="17">
        <f t="shared" si="17"/>
        <v>64910685.545999996</v>
      </c>
      <c r="Q18" s="17">
        <f t="shared" si="17"/>
        <v>67827400.451999992</v>
      </c>
      <c r="R18" s="17">
        <f t="shared" si="17"/>
        <v>70744115.357999995</v>
      </c>
      <c r="S18" s="17">
        <f t="shared" si="17"/>
        <v>73660830.263999999</v>
      </c>
      <c r="T18" s="17">
        <f t="shared" si="17"/>
        <v>76577545.170000002</v>
      </c>
      <c r="U18" s="17">
        <f t="shared" si="17"/>
        <v>79494260.07599999</v>
      </c>
      <c r="V18" s="17">
        <f t="shared" si="17"/>
        <v>82410974.981999993</v>
      </c>
      <c r="W18" s="17">
        <f t="shared" si="17"/>
        <v>85327689.887999997</v>
      </c>
      <c r="X18" s="17">
        <f t="shared" si="17"/>
        <v>88244404.794</v>
      </c>
      <c r="Y18" s="17">
        <f t="shared" si="17"/>
        <v>91161119.699999988</v>
      </c>
      <c r="Z18" s="17">
        <f t="shared" si="17"/>
        <v>94077834.605999991</v>
      </c>
      <c r="AA18" s="17">
        <f t="shared" si="17"/>
        <v>97014391.109999999</v>
      </c>
      <c r="AB18" s="17">
        <f t="shared" si="17"/>
        <v>99953152.235999987</v>
      </c>
      <c r="AC18" s="17">
        <f t="shared" si="17"/>
        <v>102891913.36199999</v>
      </c>
      <c r="AD18" s="17">
        <f t="shared" si="17"/>
        <v>105830674.48799999</v>
      </c>
      <c r="AE18" s="17">
        <f t="shared" si="17"/>
        <v>108769435.61399999</v>
      </c>
    </row>
    <row r="19" spans="1:62" ht="12" thickBot="1">
      <c r="A19" s="3" t="s">
        <v>16</v>
      </c>
    </row>
    <row r="20" spans="1:62" ht="12" thickBot="1">
      <c r="A20" s="18"/>
      <c r="B20" s="19">
        <f t="shared" ref="B20:BH20" si="18">B2</f>
        <v>1992</v>
      </c>
      <c r="C20" s="19">
        <f t="shared" si="18"/>
        <v>1993</v>
      </c>
      <c r="D20" s="19">
        <f t="shared" si="18"/>
        <v>1994</v>
      </c>
      <c r="E20" s="19">
        <f t="shared" si="18"/>
        <v>1995</v>
      </c>
      <c r="F20" s="19">
        <f t="shared" si="18"/>
        <v>1996</v>
      </c>
      <c r="G20" s="19">
        <f t="shared" si="18"/>
        <v>1997</v>
      </c>
      <c r="H20" s="19">
        <f t="shared" si="18"/>
        <v>1998</v>
      </c>
      <c r="I20" s="19">
        <f t="shared" si="18"/>
        <v>1999</v>
      </c>
      <c r="J20" s="19">
        <f t="shared" si="18"/>
        <v>2000</v>
      </c>
      <c r="K20" s="19">
        <f t="shared" si="18"/>
        <v>2001</v>
      </c>
      <c r="L20" s="19">
        <f t="shared" si="18"/>
        <v>2002</v>
      </c>
      <c r="M20" s="19">
        <f t="shared" si="18"/>
        <v>2003</v>
      </c>
      <c r="N20" s="19">
        <f t="shared" si="18"/>
        <v>2004</v>
      </c>
      <c r="O20" s="19">
        <f t="shared" si="18"/>
        <v>2005</v>
      </c>
      <c r="P20" s="19">
        <f t="shared" si="18"/>
        <v>2006</v>
      </c>
      <c r="Q20" s="19">
        <f t="shared" si="18"/>
        <v>2007</v>
      </c>
      <c r="R20" s="19">
        <f t="shared" si="18"/>
        <v>2008</v>
      </c>
      <c r="S20" s="19">
        <f t="shared" si="18"/>
        <v>2009</v>
      </c>
      <c r="T20" s="19">
        <f t="shared" si="18"/>
        <v>2010</v>
      </c>
      <c r="U20" s="19">
        <f t="shared" si="18"/>
        <v>2011</v>
      </c>
      <c r="V20" s="19">
        <f t="shared" si="18"/>
        <v>2012</v>
      </c>
      <c r="W20" s="19">
        <f t="shared" si="18"/>
        <v>2013</v>
      </c>
      <c r="X20" s="19">
        <f t="shared" si="18"/>
        <v>2014</v>
      </c>
      <c r="Y20" s="19">
        <f t="shared" si="18"/>
        <v>2015</v>
      </c>
      <c r="Z20" s="19">
        <f t="shared" si="18"/>
        <v>2016</v>
      </c>
      <c r="AA20" s="19">
        <f t="shared" si="18"/>
        <v>2017</v>
      </c>
      <c r="AB20" s="19">
        <f t="shared" si="18"/>
        <v>2018</v>
      </c>
      <c r="AC20" s="19">
        <f t="shared" si="18"/>
        <v>2019</v>
      </c>
      <c r="AD20" s="19">
        <f t="shared" si="18"/>
        <v>2020</v>
      </c>
      <c r="AE20" s="19">
        <f t="shared" si="18"/>
        <v>2021</v>
      </c>
      <c r="AF20" s="19">
        <f t="shared" si="18"/>
        <v>2022</v>
      </c>
      <c r="AG20" s="19">
        <f t="shared" si="18"/>
        <v>2023</v>
      </c>
      <c r="AH20" s="19">
        <f t="shared" si="18"/>
        <v>2024</v>
      </c>
      <c r="AI20" s="19">
        <f t="shared" si="18"/>
        <v>2025</v>
      </c>
      <c r="AJ20" s="19">
        <f t="shared" si="18"/>
        <v>2026</v>
      </c>
      <c r="AK20" s="19">
        <f t="shared" si="18"/>
        <v>2027</v>
      </c>
      <c r="AL20" s="19">
        <f t="shared" si="18"/>
        <v>2028</v>
      </c>
      <c r="AM20" s="19">
        <f t="shared" si="18"/>
        <v>2029</v>
      </c>
      <c r="AN20" s="19">
        <f t="shared" si="18"/>
        <v>2030</v>
      </c>
      <c r="AO20" s="19">
        <f t="shared" si="18"/>
        <v>2031</v>
      </c>
      <c r="AP20" s="19">
        <f t="shared" si="18"/>
        <v>2032</v>
      </c>
      <c r="AQ20" s="19">
        <f t="shared" si="18"/>
        <v>2033</v>
      </c>
      <c r="AR20" s="19">
        <f t="shared" si="18"/>
        <v>2034</v>
      </c>
      <c r="AS20" s="19">
        <f t="shared" si="18"/>
        <v>2035</v>
      </c>
      <c r="AT20" s="19">
        <f t="shared" si="18"/>
        <v>2036</v>
      </c>
      <c r="AU20" s="19">
        <f t="shared" si="18"/>
        <v>2037</v>
      </c>
      <c r="AV20" s="19">
        <f t="shared" si="18"/>
        <v>2038</v>
      </c>
      <c r="AW20" s="19">
        <f t="shared" si="18"/>
        <v>2039</v>
      </c>
      <c r="AX20" s="19">
        <f t="shared" si="18"/>
        <v>2040</v>
      </c>
      <c r="AY20" s="19">
        <f t="shared" si="18"/>
        <v>2041</v>
      </c>
      <c r="AZ20" s="19">
        <f t="shared" si="18"/>
        <v>2042</v>
      </c>
      <c r="BA20" s="19">
        <f t="shared" si="18"/>
        <v>2043</v>
      </c>
      <c r="BB20" s="19">
        <f t="shared" si="18"/>
        <v>2044</v>
      </c>
      <c r="BC20" s="19">
        <f t="shared" si="18"/>
        <v>2045</v>
      </c>
      <c r="BD20" s="19">
        <f t="shared" si="18"/>
        <v>2046</v>
      </c>
      <c r="BE20" s="19">
        <f t="shared" si="18"/>
        <v>2047</v>
      </c>
      <c r="BF20" s="19">
        <f t="shared" si="18"/>
        <v>2048</v>
      </c>
      <c r="BG20" s="19">
        <f t="shared" si="18"/>
        <v>2049</v>
      </c>
      <c r="BH20" s="19">
        <f t="shared" si="18"/>
        <v>2050</v>
      </c>
      <c r="BI20" s="20"/>
      <c r="BJ20" s="20"/>
    </row>
    <row r="21" spans="1:62">
      <c r="A21" s="3" t="s">
        <v>17</v>
      </c>
      <c r="C21" s="21" t="e">
        <f t="shared" ref="C21:I32" si="19">C212*C308/1000</f>
        <v>#REF!</v>
      </c>
      <c r="D21" s="21" t="e">
        <f t="shared" si="19"/>
        <v>#REF!</v>
      </c>
      <c r="E21" s="21" t="e">
        <f t="shared" si="19"/>
        <v>#REF!</v>
      </c>
      <c r="F21" s="21" t="e">
        <f t="shared" si="19"/>
        <v>#REF!</v>
      </c>
      <c r="G21" s="21" t="e">
        <f t="shared" si="19"/>
        <v>#REF!</v>
      </c>
      <c r="H21" s="21" t="e">
        <f t="shared" si="19"/>
        <v>#REF!</v>
      </c>
      <c r="I21" s="21" t="e">
        <f t="shared" si="19"/>
        <v>#REF!</v>
      </c>
      <c r="J21" s="21">
        <f>J$33*SUM('Canada Choice White Grease'!J21:N21)/SUM('Canada Choice White Grease'!J$33:N$33)</f>
        <v>5.1617246697731893</v>
      </c>
      <c r="K21" s="21">
        <f>K$33*SUM('Canada Choice White Grease'!K21:O21)/SUM('Canada Choice White Grease'!K$33:O$33)</f>
        <v>5.2376822529572173</v>
      </c>
      <c r="L21" s="21">
        <f>L$33*SUM('Canada Choice White Grease'!L21:P21)/SUM('Canada Choice White Grease'!L$33:P$33)</f>
        <v>5.3623377073913501</v>
      </c>
      <c r="M21" s="21">
        <f>M$33*SUM('Canada Choice White Grease'!M21:Q21)/SUM('Canada Choice White Grease'!M$33:Q$33)</f>
        <v>5.546811719274972</v>
      </c>
      <c r="N21" s="21">
        <f>N$33*SUM('Canada Choice White Grease'!N21:R21)/SUM('Canada Choice White Grease'!N$33:R$33)</f>
        <v>5.7735733088724421</v>
      </c>
      <c r="O21" s="21">
        <f>O$33*SUM('Canada Choice White Grease'!O21:S21)/SUM('Canada Choice White Grease'!O$33:S$33)</f>
        <v>6.0314351481661612</v>
      </c>
      <c r="P21" s="21">
        <f>P$33*SUM('Canada Choice White Grease'!P21:T21)/SUM('Canada Choice White Grease'!P$33:T$33)</f>
        <v>6.2679077049430445</v>
      </c>
      <c r="Q21" s="21">
        <f>Q$33*SUM('Canada Choice White Grease'!Q21:U21)/SUM('Canada Choice White Grease'!Q$33:U$33)</f>
        <v>6.6474913113690794</v>
      </c>
      <c r="R21" s="21">
        <f>R$33*SUM('Canada Choice White Grease'!R21:V21)/SUM('Canada Choice White Grease'!R$33:V$33)</f>
        <v>6.9189103082112187</v>
      </c>
      <c r="S21" s="21">
        <f>S$33*SUM('Canada Choice White Grease'!S21:W21)/SUM('Canada Choice White Grease'!S$33:W$33)</f>
        <v>7.0663083874559147</v>
      </c>
      <c r="T21" s="21">
        <f>T$33*SUM('Canada Choice White Grease'!T21:X21)/SUM('Canada Choice White Grease'!T$33:X$33)</f>
        <v>7.3587261951948593</v>
      </c>
      <c r="U21" s="21">
        <f>U$33*SUM('Canada Choice White Grease'!U21:Y21)/SUM('Canada Choice White Grease'!U$33:Y$33)</f>
        <v>7.6198452273776525</v>
      </c>
      <c r="V21" s="21">
        <f>V$33*SUM('Canada Choice White Grease'!V21:Z21)/SUM('Canada Choice White Grease'!V$33:Z$33)</f>
        <v>7.9445286976693632</v>
      </c>
      <c r="W21" s="21">
        <f>W$33*SUM('Canada Choice White Grease'!W21:AA21)/SUM('Canada Choice White Grease'!W$33:AA$33)</f>
        <v>8.1962335448231798</v>
      </c>
      <c r="X21" s="21">
        <f>X$33*SUM('Canada Choice White Grease'!X21:AB21)/SUM('Canada Choice White Grease'!X$33:AB$33)</f>
        <v>8.4564881829868614</v>
      </c>
      <c r="Y21" s="21">
        <f>Y$33*SUM('Canada Choice White Grease'!Y21:AC21)/SUM('Canada Choice White Grease'!Y$33:AC$33)</f>
        <v>8.5472260237562558</v>
      </c>
      <c r="Z21" s="21">
        <f>Z$33*SUM('Canada Choice White Grease'!Z21:AD21)/SUM('Canada Choice White Grease'!Z$33:AD$33)</f>
        <v>8.7517769921504076</v>
      </c>
      <c r="AA21" s="21">
        <f>AA$33*SUM('Canada Choice White Grease'!AA21:AE21)/SUM('Canada Choice White Grease'!AA$33:AE$33)</f>
        <v>8.9388011356104915</v>
      </c>
      <c r="AB21" s="21">
        <f>AB$33*SUM('Canada Choice White Grease'!AB21:AF21)/SUM('Canada Choice White Grease'!AB$33:AF$33)</f>
        <v>9.139066442258434</v>
      </c>
      <c r="AC21" s="21">
        <f>AC$33*SUM('Canada Choice White Grease'!AC21:AG21)/SUM('Canada Choice White Grease'!AC$33:AG$33)</f>
        <v>9.2582986822046269</v>
      </c>
      <c r="AD21" s="21">
        <f>AD$33*SUM('Canada Choice White Grease'!AD21:AH21)/SUM('Canada Choice White Grease'!AD$33:AH$33)</f>
        <v>9.4502118561087531</v>
      </c>
      <c r="AE21" s="21">
        <f>AE$33*SUM('Canada Choice White Grease'!AE21:AI21)/SUM('Canada Choice White Grease'!AE$33:AI$33)</f>
        <v>9.4764891724257687</v>
      </c>
      <c r="AF21" s="21">
        <f>AF$33*SUM('Canada Choice White Grease'!AF21:AJ21)/SUM('Canada Choice White Grease'!AF$33:AJ$33)</f>
        <v>9.4948528163272474</v>
      </c>
      <c r="AG21" s="21">
        <f>AG$33*SUM('Canada Choice White Grease'!AG21:AK21)/SUM('Canada Choice White Grease'!AG$33:AK$33)</f>
        <v>9.5734850200856378</v>
      </c>
      <c r="AH21" s="21">
        <f>AH$33*SUM('Canada Choice White Grease'!AH21:AL21)/SUM('Canada Choice White Grease'!AH$33:AL$33)</f>
        <v>9.7152033078899986</v>
      </c>
      <c r="AI21" s="21">
        <f>AI$33*SUM('Canada Choice White Grease'!AI21:AM21)/SUM('Canada Choice White Grease'!AI$33:AM$33)</f>
        <v>9.7891866659314388</v>
      </c>
      <c r="AJ21" s="21">
        <f>AJ$33*SUM('Canada Choice White Grease'!AJ21:AN21)/SUM('Canada Choice White Grease'!AJ$33:AN$33)</f>
        <v>9.8635706803331971</v>
      </c>
      <c r="AK21" s="21">
        <f>AK$33*SUM('Canada Choice White Grease'!AK21:AO21)/SUM('Canada Choice White Grease'!AK$33:AO$33)</f>
        <v>9.9656156844543027</v>
      </c>
      <c r="AL21" s="21">
        <f>AL$33*SUM('Canada Choice White Grease'!AL21:AP21)/SUM('Canada Choice White Grease'!AL$33:AP$33)</f>
        <v>10.054237569786318</v>
      </c>
      <c r="AM21" s="21">
        <f>AM$33*SUM('Canada Choice White Grease'!AM21:AQ21)/SUM('Canada Choice White Grease'!AM$33:AQ$33)</f>
        <v>10.170745074935587</v>
      </c>
      <c r="AN21" s="21">
        <f>AN$33*SUM('Canada Choice White Grease'!AN21:AR21)/SUM('Canada Choice White Grease'!AN$33:AR$33)</f>
        <v>10.327531792096936</v>
      </c>
      <c r="AO21" s="21">
        <f>AO$33*SUM('Canada Choice White Grease'!AO21:AS21)/SUM('Canada Choice White Grease'!AO$33:AS$33)</f>
        <v>10.470685564838609</v>
      </c>
      <c r="AP21" s="21">
        <f>AP$33*SUM('Canada Choice White Grease'!AP21:AT21)/SUM('Canada Choice White Grease'!AP$33:AT$33)</f>
        <v>10.600981737769931</v>
      </c>
      <c r="AQ21" s="21">
        <f>AQ$33*SUM('Canada Choice White Grease'!AQ21:AU21)/SUM('Canada Choice White Grease'!AQ$33:AU$33)</f>
        <v>10.736997960909902</v>
      </c>
      <c r="AR21" s="21">
        <f>AR$33*SUM('Canada Choice White Grease'!AR21:AV21)/SUM('Canada Choice White Grease'!AR$33:AV$33)</f>
        <v>10.873766397666165</v>
      </c>
      <c r="AS21" s="21">
        <f>AS$33*SUM('Canada Choice White Grease'!AS21:AW21)/SUM('Canada Choice White Grease'!AS$33:AW$33)</f>
        <v>11.010768772544056</v>
      </c>
      <c r="AT21" s="21">
        <f>AT$33*SUM('Canada Choice White Grease'!AT21:AX21)/SUM('Canada Choice White Grease'!AT$33:AX$33)</f>
        <v>11.147471787568541</v>
      </c>
      <c r="AU21" s="21">
        <f>AU$33*SUM('Canada Choice White Grease'!AU21:AY21)/SUM('Canada Choice White Grease'!AU$33:AY$33)</f>
        <v>11.28213001490742</v>
      </c>
      <c r="AV21" s="21">
        <f>AV$33*SUM('Canada Choice White Grease'!AV21:AZ21)/SUM('Canada Choice White Grease'!AV$33:AZ$33)</f>
        <v>11.41761884416441</v>
      </c>
      <c r="AW21" s="21">
        <f>AW$33*SUM('Canada Choice White Grease'!AW21:BA21)/SUM('Canada Choice White Grease'!AW$33:BA$33)</f>
        <v>11.55386384407123</v>
      </c>
      <c r="AX21" s="21">
        <f>AX$33*SUM('Canada Choice White Grease'!AX21:BB21)/SUM('Canada Choice White Grease'!AX$33:BB$33)</f>
        <v>11.69001996788834</v>
      </c>
      <c r="AY21" s="21">
        <f>AY$33*SUM('Canada Choice White Grease'!AY21:BC21)/SUM('Canada Choice White Grease'!AY$33:BC$33)</f>
        <v>11.826064757151476</v>
      </c>
      <c r="AZ21" s="21">
        <f>AZ$33*SUM('Canada Choice White Grease'!AZ21:BD21)/SUM('Canada Choice White Grease'!AZ$33:BD$33)</f>
        <v>11.961953619258566</v>
      </c>
      <c r="BA21" s="21">
        <f>BA$33*SUM('Canada Choice White Grease'!BA21:BE21)/SUM('Canada Choice White Grease'!BA$33:BE$33)</f>
        <v>12.097693869133492</v>
      </c>
      <c r="BB21" s="21">
        <f>BB$33*SUM('Canada Choice White Grease'!BB21:BF21)/SUM('Canada Choice White Grease'!BB$33:BF$33)</f>
        <v>12.233616237701144</v>
      </c>
      <c r="BC21" s="21">
        <f>BC$33*SUM('Canada Choice White Grease'!BC21:BG21)/SUM('Canada Choice White Grease'!BC$33:BG$33)</f>
        <v>12.369617580587878</v>
      </c>
      <c r="BD21" s="21">
        <f>BD$33*SUM('Canada Choice White Grease'!BD21:BH21)/SUM('Canada Choice White Grease'!BD$33:BH$33)</f>
        <v>12.505581133072695</v>
      </c>
      <c r="BE21" s="21">
        <f>BE$33*SUM('Canada Choice White Grease'!BE21:BI21)/SUM('Canada Choice White Grease'!BE$33:BI$33)</f>
        <v>12.641520805829611</v>
      </c>
      <c r="BF21" s="21">
        <f>BF$33*SUM('Canada Choice White Grease'!BF21:BJ21)/SUM('Canada Choice White Grease'!BF$33:BJ$33)</f>
        <v>12.777417968869038</v>
      </c>
      <c r="BG21" s="21">
        <f>BG$33*SUM('Canada Choice White Grease'!BG21:BK21)/SUM('Canada Choice White Grease'!BG$33:BK$33)</f>
        <v>12.913286817322359</v>
      </c>
      <c r="BH21" s="21">
        <f>BH$33*SUM('Canada Choice White Grease'!BH21:BL21)/SUM('Canada Choice White Grease'!BH$33:BL$33)</f>
        <v>13.049199412190589</v>
      </c>
      <c r="BI21" s="21"/>
      <c r="BJ21" s="21"/>
    </row>
    <row r="22" spans="1:62">
      <c r="A22" s="3" t="s">
        <v>18</v>
      </c>
      <c r="C22" s="21" t="e">
        <f t="shared" si="19"/>
        <v>#REF!</v>
      </c>
      <c r="D22" s="21" t="e">
        <f t="shared" si="19"/>
        <v>#REF!</v>
      </c>
      <c r="E22" s="21" t="e">
        <f t="shared" si="19"/>
        <v>#REF!</v>
      </c>
      <c r="F22" s="21" t="e">
        <f t="shared" si="19"/>
        <v>#REF!</v>
      </c>
      <c r="G22" s="21" t="e">
        <f t="shared" si="19"/>
        <v>#REF!</v>
      </c>
      <c r="H22" s="21" t="e">
        <f t="shared" si="19"/>
        <v>#REF!</v>
      </c>
      <c r="I22" s="21" t="e">
        <f t="shared" si="19"/>
        <v>#REF!</v>
      </c>
      <c r="J22" s="21">
        <f>J$33*SUM('Canada Choice White Grease'!J22:N22)/SUM('Canada Choice White Grease'!J$33:N$33)</f>
        <v>4.9749479779148977</v>
      </c>
      <c r="K22" s="21">
        <f>K$33*SUM('Canada Choice White Grease'!K22:O22)/SUM('Canada Choice White Grease'!K$33:O$33)</f>
        <v>5.0910812882271026</v>
      </c>
      <c r="L22" s="21">
        <f>L$33*SUM('Canada Choice White Grease'!L22:P22)/SUM('Canada Choice White Grease'!L$33:P$33)</f>
        <v>5.2569800634484825</v>
      </c>
      <c r="M22" s="21">
        <f>M$33*SUM('Canada Choice White Grease'!M22:Q22)/SUM('Canada Choice White Grease'!M$33:Q$33)</f>
        <v>5.4441633291872629</v>
      </c>
      <c r="N22" s="21">
        <f>N$33*SUM('Canada Choice White Grease'!N22:R22)/SUM('Canada Choice White Grease'!N$33:R$33)</f>
        <v>5.6537907234076741</v>
      </c>
      <c r="O22" s="21">
        <f>O$33*SUM('Canada Choice White Grease'!O22:S22)/SUM('Canada Choice White Grease'!O$33:S$33)</f>
        <v>5.8899416595304936</v>
      </c>
      <c r="P22" s="21">
        <f>P$33*SUM('Canada Choice White Grease'!P22:T22)/SUM('Canada Choice White Grease'!P$33:T$33)</f>
        <v>6.0844508285821517</v>
      </c>
      <c r="Q22" s="21">
        <f>Q$33*SUM('Canada Choice White Grease'!Q22:U22)/SUM('Canada Choice White Grease'!Q$33:U$33)</f>
        <v>6.3912159859431883</v>
      </c>
      <c r="R22" s="21">
        <f>R$33*SUM('Canada Choice White Grease'!R22:V22)/SUM('Canada Choice White Grease'!R$33:V$33)</f>
        <v>6.6163986082720747</v>
      </c>
      <c r="S22" s="21">
        <f>S$33*SUM('Canada Choice White Grease'!S22:W22)/SUM('Canada Choice White Grease'!S$33:W$33)</f>
        <v>6.715317291813351</v>
      </c>
      <c r="T22" s="21">
        <f>T$33*SUM('Canada Choice White Grease'!T22:X22)/SUM('Canada Choice White Grease'!T$33:X$33)</f>
        <v>6.9218882357288241</v>
      </c>
      <c r="U22" s="21">
        <f>U$33*SUM('Canada Choice White Grease'!U22:Y22)/SUM('Canada Choice White Grease'!U$33:Y$33)</f>
        <v>7.1345793593475415</v>
      </c>
      <c r="V22" s="21">
        <f>V$33*SUM('Canada Choice White Grease'!V22:Z22)/SUM('Canada Choice White Grease'!V$33:Z$33)</f>
        <v>7.4553883779701264</v>
      </c>
      <c r="W22" s="21">
        <f>W$33*SUM('Canada Choice White Grease'!W22:AA22)/SUM('Canada Choice White Grease'!W$33:AA$33)</f>
        <v>7.7317182706773764</v>
      </c>
      <c r="X22" s="21">
        <f>X$33*SUM('Canada Choice White Grease'!X22:AB22)/SUM('Canada Choice White Grease'!X$33:AB$33)</f>
        <v>8.0796614933314732</v>
      </c>
      <c r="Y22" s="21">
        <f>Y$33*SUM('Canada Choice White Grease'!Y22:AC22)/SUM('Canada Choice White Grease'!Y$33:AC$33)</f>
        <v>8.3574945751845409</v>
      </c>
      <c r="Z22" s="21">
        <f>Z$33*SUM('Canada Choice White Grease'!Z22:AD22)/SUM('Canada Choice White Grease'!Z$33:AD$33)</f>
        <v>8.8137993580608462</v>
      </c>
      <c r="AA22" s="21">
        <f>AA$33*SUM('Canada Choice White Grease'!AA22:AE22)/SUM('Canada Choice White Grease'!AA$33:AE$33)</f>
        <v>9.2926984112896918</v>
      </c>
      <c r="AB22" s="21">
        <f>AB$33*SUM('Canada Choice White Grease'!AB22:AF22)/SUM('Canada Choice White Grease'!AB$33:AF$33)</f>
        <v>9.813879314962243</v>
      </c>
      <c r="AC22" s="21">
        <f>AC$33*SUM('Canada Choice White Grease'!AC22:AG22)/SUM('Canada Choice White Grease'!AC$33:AG$33)</f>
        <v>10.201175797158355</v>
      </c>
      <c r="AD22" s="21">
        <f>AD$33*SUM('Canada Choice White Grease'!AD22:AH22)/SUM('Canada Choice White Grease'!AD$33:AH$33)</f>
        <v>10.611531860294946</v>
      </c>
      <c r="AE22" s="21">
        <f>AE$33*SUM('Canada Choice White Grease'!AE22:AI22)/SUM('Canada Choice White Grease'!AE$33:AI$33)</f>
        <v>10.846376071587439</v>
      </c>
      <c r="AF22" s="21">
        <f>AF$33*SUM('Canada Choice White Grease'!AF22:AJ22)/SUM('Canada Choice White Grease'!AF$33:AJ$33)</f>
        <v>11.033772684602518</v>
      </c>
      <c r="AG22" s="21">
        <f>AG$33*SUM('Canada Choice White Grease'!AG22:AK22)/SUM('Canada Choice White Grease'!AG$33:AK$33)</f>
        <v>11.204333770012166</v>
      </c>
      <c r="AH22" s="21">
        <f>AH$33*SUM('Canada Choice White Grease'!AH22:AL22)/SUM('Canada Choice White Grease'!AH$33:AL$33)</f>
        <v>11.503552135884924</v>
      </c>
      <c r="AI22" s="21">
        <f>AI$33*SUM('Canada Choice White Grease'!AI22:AM22)/SUM('Canada Choice White Grease'!AI$33:AM$33)</f>
        <v>11.749615551396907</v>
      </c>
      <c r="AJ22" s="21">
        <f>AJ$33*SUM('Canada Choice White Grease'!AJ22:AN22)/SUM('Canada Choice White Grease'!AJ$33:AN$33)</f>
        <v>11.914830039104784</v>
      </c>
      <c r="AK22" s="21">
        <f>AK$33*SUM('Canada Choice White Grease'!AK22:AO22)/SUM('Canada Choice White Grease'!AK$33:AO$33)</f>
        <v>12.068877697147101</v>
      </c>
      <c r="AL22" s="21">
        <f>AL$33*SUM('Canada Choice White Grease'!AL22:AP22)/SUM('Canada Choice White Grease'!AL$33:AP$33)</f>
        <v>12.255702373014712</v>
      </c>
      <c r="AM22" s="21">
        <f>AM$33*SUM('Canada Choice White Grease'!AM22:AQ22)/SUM('Canada Choice White Grease'!AM$33:AQ$33)</f>
        <v>12.424678170781213</v>
      </c>
      <c r="AN22" s="21">
        <f>AN$33*SUM('Canada Choice White Grease'!AN22:AR22)/SUM('Canada Choice White Grease'!AN$33:AR$33)</f>
        <v>12.613575980182773</v>
      </c>
      <c r="AO22" s="21">
        <f>AO$33*SUM('Canada Choice White Grease'!AO22:AS22)/SUM('Canada Choice White Grease'!AO$33:AS$33)</f>
        <v>12.795017964738417</v>
      </c>
      <c r="AP22" s="21">
        <f>AP$33*SUM('Canada Choice White Grease'!AP22:AT22)/SUM('Canada Choice White Grease'!AP$33:AT$33)</f>
        <v>12.972755008964397</v>
      </c>
      <c r="AQ22" s="21">
        <f>AQ$33*SUM('Canada Choice White Grease'!AQ22:AU22)/SUM('Canada Choice White Grease'!AQ$33:AU$33)</f>
        <v>13.139184752785848</v>
      </c>
      <c r="AR22" s="21">
        <f>AR$33*SUM('Canada Choice White Grease'!AR22:AV22)/SUM('Canada Choice White Grease'!AR$33:AV$33)</f>
        <v>13.305663888768951</v>
      </c>
      <c r="AS22" s="21">
        <f>AS$33*SUM('Canada Choice White Grease'!AS22:AW22)/SUM('Canada Choice White Grease'!AS$33:AW$33)</f>
        <v>13.470436120453121</v>
      </c>
      <c r="AT22" s="21">
        <f>AT$33*SUM('Canada Choice White Grease'!AT22:AX22)/SUM('Canada Choice White Grease'!AT$33:AX$33)</f>
        <v>13.634836778197128</v>
      </c>
      <c r="AU22" s="21">
        <f>AU$33*SUM('Canada Choice White Grease'!AU22:AY22)/SUM('Canada Choice White Grease'!AU$33:AY$33)</f>
        <v>13.801830107673227</v>
      </c>
      <c r="AV22" s="21">
        <f>AV$33*SUM('Canada Choice White Grease'!AV22:AZ22)/SUM('Canada Choice White Grease'!AV$33:AZ$33)</f>
        <v>13.969439064504327</v>
      </c>
      <c r="AW22" s="21">
        <f>AW$33*SUM('Canada Choice White Grease'!AW22:BA22)/SUM('Canada Choice White Grease'!AW$33:BA$33)</f>
        <v>14.135603918988469</v>
      </c>
      <c r="AX22" s="21">
        <f>AX$33*SUM('Canada Choice White Grease'!AX22:BB22)/SUM('Canada Choice White Grease'!AX$33:BB$33)</f>
        <v>14.301683731012044</v>
      </c>
      <c r="AY22" s="21">
        <f>AY$33*SUM('Canada Choice White Grease'!AY22:BC22)/SUM('Canada Choice White Grease'!AY$33:BC$33)</f>
        <v>14.467668769841161</v>
      </c>
      <c r="AZ22" s="21">
        <f>AZ$33*SUM('Canada Choice White Grease'!AZ22:BD22)/SUM('Canada Choice White Grease'!AZ$33:BD$33)</f>
        <v>14.633864647822207</v>
      </c>
      <c r="BA22" s="21">
        <f>BA$33*SUM('Canada Choice White Grease'!BA22:BE22)/SUM('Canada Choice White Grease'!BA$33:BE$33)</f>
        <v>14.800379941978214</v>
      </c>
      <c r="BB22" s="21">
        <f>BB$33*SUM('Canada Choice White Grease'!BB22:BF22)/SUM('Canada Choice White Grease'!BB$33:BF$33)</f>
        <v>14.966816738470882</v>
      </c>
      <c r="BC22" s="21">
        <f>BC$33*SUM('Canada Choice White Grease'!BC22:BG22)/SUM('Canada Choice White Grease'!BC$33:BG$33)</f>
        <v>15.13304419342691</v>
      </c>
      <c r="BD22" s="21">
        <f>BD$33*SUM('Canada Choice White Grease'!BD22:BH22)/SUM('Canada Choice White Grease'!BD$33:BH$33)</f>
        <v>15.299281080328866</v>
      </c>
      <c r="BE22" s="21">
        <f>BE$33*SUM('Canada Choice White Grease'!BE22:BI22)/SUM('Canada Choice White Grease'!BE$33:BI$33)</f>
        <v>15.465520784398946</v>
      </c>
      <c r="BF22" s="21">
        <f>BF$33*SUM('Canada Choice White Grease'!BF22:BJ22)/SUM('Canada Choice White Grease'!BF$33:BJ$33)</f>
        <v>15.631822858272924</v>
      </c>
      <c r="BG22" s="21">
        <f>BG$33*SUM('Canada Choice White Grease'!BG22:BK22)/SUM('Canada Choice White Grease'!BG$33:BK$33)</f>
        <v>15.798199946566591</v>
      </c>
      <c r="BH22" s="21">
        <f>BH$33*SUM('Canada Choice White Grease'!BH22:BL22)/SUM('Canada Choice White Grease'!BH$33:BL$33)</f>
        <v>15.964571324822098</v>
      </c>
      <c r="BI22" s="21"/>
      <c r="BJ22" s="21"/>
    </row>
    <row r="23" spans="1:62">
      <c r="A23" s="3" t="s">
        <v>19</v>
      </c>
      <c r="C23" s="21" t="e">
        <f t="shared" si="19"/>
        <v>#REF!</v>
      </c>
      <c r="D23" s="21" t="e">
        <f t="shared" si="19"/>
        <v>#REF!</v>
      </c>
      <c r="E23" s="21" t="e">
        <f t="shared" si="19"/>
        <v>#REF!</v>
      </c>
      <c r="F23" s="21" t="e">
        <f t="shared" si="19"/>
        <v>#REF!</v>
      </c>
      <c r="G23" s="21" t="e">
        <f t="shared" si="19"/>
        <v>#REF!</v>
      </c>
      <c r="H23" s="21" t="e">
        <f t="shared" si="19"/>
        <v>#REF!</v>
      </c>
      <c r="I23" s="21" t="e">
        <f t="shared" si="19"/>
        <v>#REF!</v>
      </c>
      <c r="J23" s="21">
        <f>J$33*SUM('Canada Choice White Grease'!J23:N23)/SUM('Canada Choice White Grease'!J$33:N$33)</f>
        <v>5.3728040414419187</v>
      </c>
      <c r="K23" s="21">
        <f>K$33*SUM('Canada Choice White Grease'!K23:O23)/SUM('Canada Choice White Grease'!K$33:O$33)</f>
        <v>5.4608688968121299</v>
      </c>
      <c r="L23" s="21">
        <f>L$33*SUM('Canada Choice White Grease'!L23:P23)/SUM('Canada Choice White Grease'!L$33:P$33)</f>
        <v>5.6190753232770074</v>
      </c>
      <c r="M23" s="21">
        <f>M$33*SUM('Canada Choice White Grease'!M23:Q23)/SUM('Canada Choice White Grease'!M$33:Q$33)</f>
        <v>5.6949035888368096</v>
      </c>
      <c r="N23" s="21">
        <f>N$33*SUM('Canada Choice White Grease'!N23:R23)/SUM('Canada Choice White Grease'!N$33:R$33)</f>
        <v>5.7813525716775311</v>
      </c>
      <c r="O23" s="21">
        <f>O$33*SUM('Canada Choice White Grease'!O23:S23)/SUM('Canada Choice White Grease'!O$33:S$33)</f>
        <v>5.923552598415859</v>
      </c>
      <c r="P23" s="21">
        <f>P$33*SUM('Canada Choice White Grease'!P23:T23)/SUM('Canada Choice White Grease'!P$33:T$33)</f>
        <v>6.0538320426814742</v>
      </c>
      <c r="Q23" s="21">
        <f>Q$33*SUM('Canada Choice White Grease'!Q23:U23)/SUM('Canada Choice White Grease'!Q$33:U$33)</f>
        <v>6.2898109729463272</v>
      </c>
      <c r="R23" s="21">
        <f>R$33*SUM('Canada Choice White Grease'!R23:V23)/SUM('Canada Choice White Grease'!R$33:V$33)</f>
        <v>6.5245923872450096</v>
      </c>
      <c r="S23" s="21">
        <f>S$33*SUM('Canada Choice White Grease'!S23:W23)/SUM('Canada Choice White Grease'!S$33:W$33)</f>
        <v>6.6815346678467478</v>
      </c>
      <c r="T23" s="21">
        <f>T$33*SUM('Canada Choice White Grease'!T23:X23)/SUM('Canada Choice White Grease'!T$33:X$33)</f>
        <v>6.9645336091543539</v>
      </c>
      <c r="U23" s="21">
        <f>U$33*SUM('Canada Choice White Grease'!U23:Y23)/SUM('Canada Choice White Grease'!U$33:Y$33)</f>
        <v>7.227571289627611</v>
      </c>
      <c r="V23" s="21">
        <f>V$33*SUM('Canada Choice White Grease'!V23:Z23)/SUM('Canada Choice White Grease'!V$33:Z$33)</f>
        <v>7.5491781370067645</v>
      </c>
      <c r="W23" s="21">
        <f>W$33*SUM('Canada Choice White Grease'!W23:AA23)/SUM('Canada Choice White Grease'!W$33:AA$33)</f>
        <v>7.8070365744118826</v>
      </c>
      <c r="X23" s="21">
        <f>X$33*SUM('Canada Choice White Grease'!X23:AB23)/SUM('Canada Choice White Grease'!X$33:AB$33)</f>
        <v>8.1082331121499926</v>
      </c>
      <c r="Y23" s="21">
        <f>Y$33*SUM('Canada Choice White Grease'!Y23:AC23)/SUM('Canada Choice White Grease'!Y$33:AC$33)</f>
        <v>8.3282185832446647</v>
      </c>
      <c r="Z23" s="21">
        <f>Z$33*SUM('Canada Choice White Grease'!Z23:AD23)/SUM('Canada Choice White Grease'!Z$33:AD$33)</f>
        <v>8.6681494962898142</v>
      </c>
      <c r="AA23" s="21">
        <f>AA$33*SUM('Canada Choice White Grease'!AA23:AE23)/SUM('Canada Choice White Grease'!AA$33:AE$33)</f>
        <v>9.0333946877282294</v>
      </c>
      <c r="AB23" s="21">
        <f>AB$33*SUM('Canada Choice White Grease'!AB23:AF23)/SUM('Canada Choice White Grease'!AB$33:AF$33)</f>
        <v>9.4451226977447966</v>
      </c>
      <c r="AC23" s="21">
        <f>AC$33*SUM('Canada Choice White Grease'!AC23:AG23)/SUM('Canada Choice White Grease'!AC$33:AG$33)</f>
        <v>9.7680797632063854</v>
      </c>
      <c r="AD23" s="21">
        <f>AD$33*SUM('Canada Choice White Grease'!AD23:AH23)/SUM('Canada Choice White Grease'!AD$33:AH$33)</f>
        <v>10.078073898932621</v>
      </c>
      <c r="AE23" s="21">
        <f>AE$33*SUM('Canada Choice White Grease'!AE23:AI23)/SUM('Canada Choice White Grease'!AE$33:AI$33)</f>
        <v>10.248288782384234</v>
      </c>
      <c r="AF23" s="21">
        <f>AF$33*SUM('Canada Choice White Grease'!AF23:AJ23)/SUM('Canada Choice White Grease'!AF$33:AJ$33)</f>
        <v>10.349174025009948</v>
      </c>
      <c r="AG23" s="21">
        <f>AG$33*SUM('Canada Choice White Grease'!AG23:AK23)/SUM('Canada Choice White Grease'!AG$33:AK$33)</f>
        <v>10.429362604305583</v>
      </c>
      <c r="AH23" s="21">
        <f>AH$33*SUM('Canada Choice White Grease'!AH23:AL23)/SUM('Canada Choice White Grease'!AH$33:AL$33)</f>
        <v>10.585851069645384</v>
      </c>
      <c r="AI23" s="21">
        <f>AI$33*SUM('Canada Choice White Grease'!AI23:AM23)/SUM('Canada Choice White Grease'!AI$33:AM$33)</f>
        <v>10.699209323846658</v>
      </c>
      <c r="AJ23" s="21">
        <f>AJ$33*SUM('Canada Choice White Grease'!AJ23:AN23)/SUM('Canada Choice White Grease'!AJ$33:AN$33)</f>
        <v>10.782420729118437</v>
      </c>
      <c r="AK23" s="21">
        <f>AK$33*SUM('Canada Choice White Grease'!AK23:AO23)/SUM('Canada Choice White Grease'!AK$33:AO$33)</f>
        <v>10.935903341795328</v>
      </c>
      <c r="AL23" s="21">
        <f>AL$33*SUM('Canada Choice White Grease'!AL23:AP23)/SUM('Canada Choice White Grease'!AL$33:AP$33)</f>
        <v>11.10591511014994</v>
      </c>
      <c r="AM23" s="21">
        <f>AM$33*SUM('Canada Choice White Grease'!AM23:AQ23)/SUM('Canada Choice White Grease'!AM$33:AQ$33)</f>
        <v>11.26984506560941</v>
      </c>
      <c r="AN23" s="21">
        <f>AN$33*SUM('Canada Choice White Grease'!AN23:AR23)/SUM('Canada Choice White Grease'!AN$33:AR$33)</f>
        <v>11.469631585975934</v>
      </c>
      <c r="AO23" s="21">
        <f>AO$33*SUM('Canada Choice White Grease'!AO23:AS23)/SUM('Canada Choice White Grease'!AO$33:AS$33)</f>
        <v>11.642597319837941</v>
      </c>
      <c r="AP23" s="21">
        <f>AP$33*SUM('Canada Choice White Grease'!AP23:AT23)/SUM('Canada Choice White Grease'!AP$33:AT$33)</f>
        <v>11.784123729659514</v>
      </c>
      <c r="AQ23" s="21">
        <f>AQ$33*SUM('Canada Choice White Grease'!AQ23:AU23)/SUM('Canada Choice White Grease'!AQ$33:AU$33)</f>
        <v>11.936295623885467</v>
      </c>
      <c r="AR23" s="21">
        <f>AR$33*SUM('Canada Choice White Grease'!AR23:AV23)/SUM('Canada Choice White Grease'!AR$33:AV$33)</f>
        <v>12.089367799752109</v>
      </c>
      <c r="AS23" s="21">
        <f>AS$33*SUM('Canada Choice White Grease'!AS23:AW23)/SUM('Canada Choice White Grease'!AS$33:AW$33)</f>
        <v>12.24052440552515</v>
      </c>
      <c r="AT23" s="21">
        <f>AT$33*SUM('Canada Choice White Grease'!AT23:AX23)/SUM('Canada Choice White Grease'!AT$33:AX$33)</f>
        <v>12.392021062177104</v>
      </c>
      <c r="AU23" s="21">
        <f>AU$33*SUM('Canada Choice White Grease'!AU23:AY23)/SUM('Canada Choice White Grease'!AU$33:AY$33)</f>
        <v>12.543371837802948</v>
      </c>
      <c r="AV23" s="21">
        <f>AV$33*SUM('Canada Choice White Grease'!AV23:AZ23)/SUM('Canada Choice White Grease'!AV$33:AZ$33)</f>
        <v>12.693333618560429</v>
      </c>
      <c r="AW23" s="21">
        <f>AW$33*SUM('Canada Choice White Grease'!AW23:BA23)/SUM('Canada Choice White Grease'!AW$33:BA$33)</f>
        <v>12.844735512454704</v>
      </c>
      <c r="AX23" s="21">
        <f>AX$33*SUM('Canada Choice White Grease'!AX23:BB23)/SUM('Canada Choice White Grease'!AX$33:BB$33)</f>
        <v>12.996086241689175</v>
      </c>
      <c r="AY23" s="21">
        <f>AY$33*SUM('Canada Choice White Grease'!AY23:BC23)/SUM('Canada Choice White Grease'!AY$33:BC$33)</f>
        <v>13.147242946554114</v>
      </c>
      <c r="AZ23" s="21">
        <f>AZ$33*SUM('Canada Choice White Grease'!AZ23:BD23)/SUM('Canada Choice White Grease'!AZ$33:BD$33)</f>
        <v>13.298381879830009</v>
      </c>
      <c r="BA23" s="21">
        <f>BA$33*SUM('Canada Choice White Grease'!BA23:BE23)/SUM('Canada Choice White Grease'!BA$33:BE$33)</f>
        <v>13.449435593327244</v>
      </c>
      <c r="BB23" s="21">
        <f>BB$33*SUM('Canada Choice White Grease'!BB23:BF23)/SUM('Canada Choice White Grease'!BB$33:BF$33)</f>
        <v>13.600441031883722</v>
      </c>
      <c r="BC23" s="21">
        <f>BC$33*SUM('Canada Choice White Grease'!BC23:BG23)/SUM('Canada Choice White Grease'!BC$33:BG$33)</f>
        <v>13.751628782981982</v>
      </c>
      <c r="BD23" s="21">
        <f>BD$33*SUM('Canada Choice White Grease'!BD23:BH23)/SUM('Canada Choice White Grease'!BD$33:BH$33)</f>
        <v>13.902780631899567</v>
      </c>
      <c r="BE23" s="21">
        <f>BE$33*SUM('Canada Choice White Grease'!BE23:BI23)/SUM('Canada Choice White Grease'!BE$33:BI$33)</f>
        <v>14.053906866303581</v>
      </c>
      <c r="BF23" s="21">
        <f>BF$33*SUM('Canada Choice White Grease'!BF23:BJ23)/SUM('Canada Choice White Grease'!BF$33:BJ$33)</f>
        <v>14.205014037532536</v>
      </c>
      <c r="BG23" s="21">
        <f>BG$33*SUM('Canada Choice White Grease'!BG23:BK23)/SUM('Canada Choice White Grease'!BG$33:BK$33)</f>
        <v>14.356096413154699</v>
      </c>
      <c r="BH23" s="21">
        <f>BH$33*SUM('Canada Choice White Grease'!BH23:BL23)/SUM('Canada Choice White Grease'!BH$33:BL$33)</f>
        <v>14.507160572147418</v>
      </c>
      <c r="BI23" s="21"/>
      <c r="BJ23" s="21"/>
    </row>
    <row r="24" spans="1:62">
      <c r="A24" s="3" t="s">
        <v>20</v>
      </c>
      <c r="C24" s="21" t="e">
        <f t="shared" si="19"/>
        <v>#REF!</v>
      </c>
      <c r="D24" s="21" t="e">
        <f t="shared" si="19"/>
        <v>#REF!</v>
      </c>
      <c r="E24" s="21" t="e">
        <f t="shared" si="19"/>
        <v>#REF!</v>
      </c>
      <c r="F24" s="21" t="e">
        <f t="shared" si="19"/>
        <v>#REF!</v>
      </c>
      <c r="G24" s="21" t="e">
        <f t="shared" si="19"/>
        <v>#REF!</v>
      </c>
      <c r="H24" s="21" t="e">
        <f t="shared" si="19"/>
        <v>#REF!</v>
      </c>
      <c r="I24" s="21" t="e">
        <f t="shared" si="19"/>
        <v>#REF!</v>
      </c>
      <c r="J24" s="21">
        <f>J$33*SUM('Canada Choice White Grease'!J24:N24)/SUM('Canada Choice White Grease'!J$33:N$33)</f>
        <v>4.8083334669478912</v>
      </c>
      <c r="K24" s="21">
        <f>K$33*SUM('Canada Choice White Grease'!K24:O24)/SUM('Canada Choice White Grease'!K$33:O$33)</f>
        <v>5.0232805993978724</v>
      </c>
      <c r="L24" s="21">
        <f>L$33*SUM('Canada Choice White Grease'!L24:P24)/SUM('Canada Choice White Grease'!L$33:P$33)</f>
        <v>5.3454056491166027</v>
      </c>
      <c r="M24" s="21">
        <f>M$33*SUM('Canada Choice White Grease'!M24:Q24)/SUM('Canada Choice White Grease'!M$33:Q$33)</f>
        <v>5.6816296649885585</v>
      </c>
      <c r="N24" s="21">
        <f>N$33*SUM('Canada Choice White Grease'!N24:R24)/SUM('Canada Choice White Grease'!N$33:R$33)</f>
        <v>5.8309842985537825</v>
      </c>
      <c r="O24" s="21">
        <f>O$33*SUM('Canada Choice White Grease'!O24:S24)/SUM('Canada Choice White Grease'!O$33:S$33)</f>
        <v>6.0813837878006609</v>
      </c>
      <c r="P24" s="21">
        <f>P$33*SUM('Canada Choice White Grease'!P24:T24)/SUM('Canada Choice White Grease'!P$33:T$33)</f>
        <v>6.2463995012819007</v>
      </c>
      <c r="Q24" s="21">
        <f>Q$33*SUM('Canada Choice White Grease'!Q24:U24)/SUM('Canada Choice White Grease'!Q$33:U$33)</f>
        <v>6.4733914695649108</v>
      </c>
      <c r="R24" s="21">
        <f>R$33*SUM('Canada Choice White Grease'!R24:V24)/SUM('Canada Choice White Grease'!R$33:V$33)</f>
        <v>6.5725232877204141</v>
      </c>
      <c r="S24" s="21">
        <f>S$33*SUM('Canada Choice White Grease'!S24:W24)/SUM('Canada Choice White Grease'!S$33:W$33)</f>
        <v>6.7821021471023721</v>
      </c>
      <c r="T24" s="21">
        <f>T$33*SUM('Canada Choice White Grease'!T24:X24)/SUM('Canada Choice White Grease'!T$33:X$33)</f>
        <v>7.0664994254105586</v>
      </c>
      <c r="U24" s="21">
        <f>U$33*SUM('Canada Choice White Grease'!U24:Y24)/SUM('Canada Choice White Grease'!U$33:Y$33)</f>
        <v>7.3311140377657678</v>
      </c>
      <c r="V24" s="21">
        <f>V$33*SUM('Canada Choice White Grease'!V24:Z24)/SUM('Canada Choice White Grease'!V$33:Z$33)</f>
        <v>7.7056301303670907</v>
      </c>
      <c r="W24" s="21">
        <f>W$33*SUM('Canada Choice White Grease'!W24:AA24)/SUM('Canada Choice White Grease'!W$33:AA$33)</f>
        <v>8.0310811241920668</v>
      </c>
      <c r="X24" s="21">
        <f>X$33*SUM('Canada Choice White Grease'!X24:AB24)/SUM('Canada Choice White Grease'!X$33:AB$33)</f>
        <v>8.3029264073230848</v>
      </c>
      <c r="Y24" s="21">
        <f>Y$33*SUM('Canada Choice White Grease'!Y24:AC24)/SUM('Canada Choice White Grease'!Y$33:AC$33)</f>
        <v>8.4547831435995491</v>
      </c>
      <c r="Z24" s="21">
        <f>Z$33*SUM('Canada Choice White Grease'!Z24:AD24)/SUM('Canada Choice White Grease'!Z$33:AD$33)</f>
        <v>8.7044707420905691</v>
      </c>
      <c r="AA24" s="21">
        <f>AA$33*SUM('Canada Choice White Grease'!AA24:AE24)/SUM('Canada Choice White Grease'!AA$33:AE$33)</f>
        <v>8.9752413726011682</v>
      </c>
      <c r="AB24" s="21">
        <f>AB$33*SUM('Canada Choice White Grease'!AB24:AF24)/SUM('Canada Choice White Grease'!AB$33:AF$33)</f>
        <v>9.3010842096278044</v>
      </c>
      <c r="AC24" s="21">
        <f>AC$33*SUM('Canada Choice White Grease'!AC24:AG24)/SUM('Canada Choice White Grease'!AC$33:AG$33)</f>
        <v>9.5694273510270698</v>
      </c>
      <c r="AD24" s="21">
        <f>AD$33*SUM('Canada Choice White Grease'!AD24:AH24)/SUM('Canada Choice White Grease'!AD$33:AH$33)</f>
        <v>9.9107897184547884</v>
      </c>
      <c r="AE24" s="21">
        <f>AE$33*SUM('Canada Choice White Grease'!AE24:AI24)/SUM('Canada Choice White Grease'!AE$33:AI$33)</f>
        <v>10.149424434315073</v>
      </c>
      <c r="AF24" s="21">
        <f>AF$33*SUM('Canada Choice White Grease'!AF24:AJ24)/SUM('Canada Choice White Grease'!AF$33:AJ$33)</f>
        <v>10.319233591408882</v>
      </c>
      <c r="AG24" s="21">
        <f>AG$33*SUM('Canada Choice White Grease'!AG24:AK24)/SUM('Canada Choice White Grease'!AG$33:AK$33)</f>
        <v>10.5426549256978</v>
      </c>
      <c r="AH24" s="21">
        <f>AH$33*SUM('Canada Choice White Grease'!AH24:AL24)/SUM('Canada Choice White Grease'!AH$33:AL$33)</f>
        <v>10.835175820985516</v>
      </c>
      <c r="AI24" s="21">
        <f>AI$33*SUM('Canada Choice White Grease'!AI24:AM24)/SUM('Canada Choice White Grease'!AI$33:AM$33)</f>
        <v>11.039039003619363</v>
      </c>
      <c r="AJ24" s="21">
        <f>AJ$33*SUM('Canada Choice White Grease'!AJ24:AN24)/SUM('Canada Choice White Grease'!AJ$33:AN$33)</f>
        <v>11.166807569329098</v>
      </c>
      <c r="AK24" s="21">
        <f>AK$33*SUM('Canada Choice White Grease'!AK24:AO24)/SUM('Canada Choice White Grease'!AK$33:AO$33)</f>
        <v>11.317074409327894</v>
      </c>
      <c r="AL24" s="21">
        <f>AL$33*SUM('Canada Choice White Grease'!AL24:AP24)/SUM('Canada Choice White Grease'!AL$33:AP$33)</f>
        <v>11.438977099590531</v>
      </c>
      <c r="AM24" s="21">
        <f>AM$33*SUM('Canada Choice White Grease'!AM24:AQ24)/SUM('Canada Choice White Grease'!AM$33:AQ$33)</f>
        <v>11.566779470808298</v>
      </c>
      <c r="AN24" s="21">
        <f>AN$33*SUM('Canada Choice White Grease'!AN24:AR24)/SUM('Canada Choice White Grease'!AN$33:AR$33)</f>
        <v>11.732899466389332</v>
      </c>
      <c r="AO24" s="21">
        <f>AO$33*SUM('Canada Choice White Grease'!AO24:AS24)/SUM('Canada Choice White Grease'!AO$33:AS$33)</f>
        <v>11.896855738851038</v>
      </c>
      <c r="AP24" s="21">
        <f>AP$33*SUM('Canada Choice White Grease'!AP24:AT24)/SUM('Canada Choice White Grease'!AP$33:AT$33)</f>
        <v>12.053767852128075</v>
      </c>
      <c r="AQ24" s="21">
        <f>AQ$33*SUM('Canada Choice White Grease'!AQ24:AU24)/SUM('Canada Choice White Grease'!AQ$33:AU$33)</f>
        <v>12.207769144631945</v>
      </c>
      <c r="AR24" s="21">
        <f>AR$33*SUM('Canada Choice White Grease'!AR24:AV24)/SUM('Canada Choice White Grease'!AR$33:AV$33)</f>
        <v>12.361063744839052</v>
      </c>
      <c r="AS24" s="21">
        <f>AS$33*SUM('Canada Choice White Grease'!AS24:AW24)/SUM('Canada Choice White Grease'!AS$33:AW$33)</f>
        <v>12.516497486181809</v>
      </c>
      <c r="AT24" s="21">
        <f>AT$33*SUM('Canada Choice White Grease'!AT24:AX24)/SUM('Canada Choice White Grease'!AT$33:AX$33)</f>
        <v>12.671521096196473</v>
      </c>
      <c r="AU24" s="21">
        <f>AU$33*SUM('Canada Choice White Grease'!AU24:AY24)/SUM('Canada Choice White Grease'!AU$33:AY$33)</f>
        <v>12.825255372184289</v>
      </c>
      <c r="AV24" s="21">
        <f>AV$33*SUM('Canada Choice White Grease'!AV24:AZ24)/SUM('Canada Choice White Grease'!AV$33:AZ$33)</f>
        <v>12.979941119257242</v>
      </c>
      <c r="AW24" s="21">
        <f>AW$33*SUM('Canada Choice White Grease'!AW24:BA24)/SUM('Canada Choice White Grease'!AW$33:BA$33)</f>
        <v>13.13438622730404</v>
      </c>
      <c r="AX24" s="21">
        <f>AX$33*SUM('Canada Choice White Grease'!AX24:BB24)/SUM('Canada Choice White Grease'!AX$33:BB$33)</f>
        <v>13.2889059182066</v>
      </c>
      <c r="AY24" s="21">
        <f>AY$33*SUM('Canada Choice White Grease'!AY24:BC24)/SUM('Canada Choice White Grease'!AY$33:BC$33)</f>
        <v>13.443565037619848</v>
      </c>
      <c r="AZ24" s="21">
        <f>AZ$33*SUM('Canada Choice White Grease'!AZ24:BD24)/SUM('Canada Choice White Grease'!AZ$33:BD$33)</f>
        <v>13.59807686968427</v>
      </c>
      <c r="BA24" s="21">
        <f>BA$33*SUM('Canada Choice White Grease'!BA24:BE24)/SUM('Canada Choice White Grease'!BA$33:BE$33)</f>
        <v>13.752504717442307</v>
      </c>
      <c r="BB24" s="21">
        <f>BB$33*SUM('Canada Choice White Grease'!BB24:BF24)/SUM('Canada Choice White Grease'!BB$33:BF$33)</f>
        <v>13.907054343875691</v>
      </c>
      <c r="BC24" s="21">
        <f>BC$33*SUM('Canada Choice White Grease'!BC24:BG24)/SUM('Canada Choice White Grease'!BC$33:BG$33)</f>
        <v>14.06157724199462</v>
      </c>
      <c r="BD24" s="21">
        <f>BD$33*SUM('Canada Choice White Grease'!BD24:BH24)/SUM('Canada Choice White Grease'!BD$33:BH$33)</f>
        <v>14.216109625456017</v>
      </c>
      <c r="BE24" s="21">
        <f>BE$33*SUM('Canada Choice White Grease'!BE24:BI24)/SUM('Canada Choice White Grease'!BE$33:BI$33)</f>
        <v>14.370649753762645</v>
      </c>
      <c r="BF24" s="21">
        <f>BF$33*SUM('Canada Choice White Grease'!BF24:BJ24)/SUM('Canada Choice White Grease'!BF$33:BJ$33)</f>
        <v>14.525163216687879</v>
      </c>
      <c r="BG24" s="21">
        <f>BG$33*SUM('Canada Choice White Grease'!BG24:BK24)/SUM('Canada Choice White Grease'!BG$33:BK$33)</f>
        <v>14.679661396782837</v>
      </c>
      <c r="BH24" s="21">
        <f>BH$33*SUM('Canada Choice White Grease'!BH24:BL24)/SUM('Canada Choice White Grease'!BH$33:BL$33)</f>
        <v>14.834189556943171</v>
      </c>
      <c r="BI24" s="21"/>
      <c r="BJ24" s="21"/>
    </row>
    <row r="25" spans="1:62">
      <c r="A25" s="3" t="s">
        <v>21</v>
      </c>
      <c r="C25" s="21" t="e">
        <f t="shared" si="19"/>
        <v>#REF!</v>
      </c>
      <c r="D25" s="21" t="e">
        <f t="shared" si="19"/>
        <v>#REF!</v>
      </c>
      <c r="E25" s="21" t="e">
        <f t="shared" si="19"/>
        <v>#REF!</v>
      </c>
      <c r="F25" s="21" t="e">
        <f t="shared" si="19"/>
        <v>#REF!</v>
      </c>
      <c r="G25" s="21" t="e">
        <f t="shared" si="19"/>
        <v>#REF!</v>
      </c>
      <c r="H25" s="21" t="e">
        <f t="shared" si="19"/>
        <v>#REF!</v>
      </c>
      <c r="I25" s="21" t="e">
        <f t="shared" si="19"/>
        <v>#REF!</v>
      </c>
      <c r="J25" s="21">
        <f>J$33*SUM('Canada Choice White Grease'!J25:N25)/SUM('Canada Choice White Grease'!J$33:N$33)</f>
        <v>4.6234241523501485</v>
      </c>
      <c r="K25" s="21">
        <f>K$33*SUM('Canada Choice White Grease'!K25:O25)/SUM('Canada Choice White Grease'!K$33:O$33)</f>
        <v>4.8070534431222471</v>
      </c>
      <c r="L25" s="21">
        <f>L$33*SUM('Canada Choice White Grease'!L25:P25)/SUM('Canada Choice White Grease'!L$33:P$33)</f>
        <v>5.0979433177918825</v>
      </c>
      <c r="M25" s="21">
        <f>M$33*SUM('Canada Choice White Grease'!M25:Q25)/SUM('Canada Choice White Grease'!M$33:Q$33)</f>
        <v>5.3640514969142279</v>
      </c>
      <c r="N25" s="21">
        <f>N$33*SUM('Canada Choice White Grease'!N25:R25)/SUM('Canada Choice White Grease'!N$33:R$33)</f>
        <v>5.5031223646641294</v>
      </c>
      <c r="O25" s="21">
        <f>O$33*SUM('Canada Choice White Grease'!O25:S25)/SUM('Canada Choice White Grease'!O$33:S$33)</f>
        <v>5.7482086912939643</v>
      </c>
      <c r="P25" s="21">
        <f>P$33*SUM('Canada Choice White Grease'!P25:T25)/SUM('Canada Choice White Grease'!P$33:T$33)</f>
        <v>5.875582693978358</v>
      </c>
      <c r="Q25" s="21">
        <f>Q$33*SUM('Canada Choice White Grease'!Q25:U25)/SUM('Canada Choice White Grease'!Q$33:U$33)</f>
        <v>6.0612315607459069</v>
      </c>
      <c r="R25" s="21">
        <f>R$33*SUM('Canada Choice White Grease'!R25:V25)/SUM('Canada Choice White Grease'!R$33:V$33)</f>
        <v>6.1921624797009009</v>
      </c>
      <c r="S25" s="21">
        <f>S$33*SUM('Canada Choice White Grease'!S25:W25)/SUM('Canada Choice White Grease'!S$33:W$33)</f>
        <v>6.3726018068347114</v>
      </c>
      <c r="T25" s="21">
        <f>T$33*SUM('Canada Choice White Grease'!T25:X25)/SUM('Canada Choice White Grease'!T$33:X$33)</f>
        <v>6.6000535255991819</v>
      </c>
      <c r="U25" s="21">
        <f>U$33*SUM('Canada Choice White Grease'!U25:Y25)/SUM('Canada Choice White Grease'!U$33:Y$33)</f>
        <v>6.8694812310201803</v>
      </c>
      <c r="V25" s="21">
        <f>V$33*SUM('Canada Choice White Grease'!V25:Z25)/SUM('Canada Choice White Grease'!V$33:Z$33)</f>
        <v>7.2349529127083958</v>
      </c>
      <c r="W25" s="21">
        <f>W$33*SUM('Canada Choice White Grease'!W25:AA25)/SUM('Canada Choice White Grease'!W$33:AA$33)</f>
        <v>7.5497808168922944</v>
      </c>
      <c r="X25" s="21">
        <f>X$33*SUM('Canada Choice White Grease'!X25:AB25)/SUM('Canada Choice White Grease'!X$33:AB$33)</f>
        <v>7.901849502371598</v>
      </c>
      <c r="Y25" s="21">
        <f>Y$33*SUM('Canada Choice White Grease'!Y25:AC25)/SUM('Canada Choice White Grease'!Y$33:AC$33)</f>
        <v>8.2496509500538959</v>
      </c>
      <c r="Z25" s="21">
        <f>Z$33*SUM('Canada Choice White Grease'!Z25:AD25)/SUM('Canada Choice White Grease'!Z$33:AD$33)</f>
        <v>8.73079748209957</v>
      </c>
      <c r="AA25" s="21">
        <f>AA$33*SUM('Canada Choice White Grease'!AA25:AE25)/SUM('Canada Choice White Grease'!AA$33:AE$33)</f>
        <v>9.233321882779526</v>
      </c>
      <c r="AB25" s="21">
        <f>AB$33*SUM('Canada Choice White Grease'!AB25:AF25)/SUM('Canada Choice White Grease'!AB$33:AF$33)</f>
        <v>9.7750774187361138</v>
      </c>
      <c r="AC25" s="21">
        <f>AC$33*SUM('Canada Choice White Grease'!AC25:AG25)/SUM('Canada Choice White Grease'!AC$33:AG$33)</f>
        <v>10.172230673089881</v>
      </c>
      <c r="AD25" s="21">
        <f>AD$33*SUM('Canada Choice White Grease'!AD25:AH25)/SUM('Canada Choice White Grease'!AD$33:AH$33)</f>
        <v>10.479378531877922</v>
      </c>
      <c r="AE25" s="21">
        <f>AE$33*SUM('Canada Choice White Grease'!AE25:AI25)/SUM('Canada Choice White Grease'!AE$33:AI$33)</f>
        <v>10.677493027466536</v>
      </c>
      <c r="AF25" s="21">
        <f>AF$33*SUM('Canada Choice White Grease'!AF25:AJ25)/SUM('Canada Choice White Grease'!AF$33:AJ$33)</f>
        <v>10.862827147877651</v>
      </c>
      <c r="AG25" s="21">
        <f>AG$33*SUM('Canada Choice White Grease'!AG25:AK25)/SUM('Canada Choice White Grease'!AG$33:AK$33)</f>
        <v>11.099412166641599</v>
      </c>
      <c r="AH25" s="21">
        <f>AH$33*SUM('Canada Choice White Grease'!AH25:AL25)/SUM('Canada Choice White Grease'!AH$33:AL$33)</f>
        <v>11.479267412716609</v>
      </c>
      <c r="AI25" s="21">
        <f>AI$33*SUM('Canada Choice White Grease'!AI25:AM25)/SUM('Canada Choice White Grease'!AI$33:AM$33)</f>
        <v>11.905461062050421</v>
      </c>
      <c r="AJ25" s="21">
        <f>AJ$33*SUM('Canada Choice White Grease'!AJ25:AN25)/SUM('Canada Choice White Grease'!AJ$33:AN$33)</f>
        <v>12.153252900419403</v>
      </c>
      <c r="AK25" s="21">
        <f>AK$33*SUM('Canada Choice White Grease'!AK25:AO25)/SUM('Canada Choice White Grease'!AK$33:AO$33)</f>
        <v>12.391802356806618</v>
      </c>
      <c r="AL25" s="21">
        <f>AL$33*SUM('Canada Choice White Grease'!AL25:AP25)/SUM('Canada Choice White Grease'!AL$33:AP$33)</f>
        <v>12.602211868258451</v>
      </c>
      <c r="AM25" s="21">
        <f>AM$33*SUM('Canada Choice White Grease'!AM25:AQ25)/SUM('Canada Choice White Grease'!AM$33:AQ$33)</f>
        <v>12.777900541539003</v>
      </c>
      <c r="AN25" s="21">
        <f>AN$33*SUM('Canada Choice White Grease'!AN25:AR25)/SUM('Canada Choice White Grease'!AN$33:AR$33)</f>
        <v>12.938457984333832</v>
      </c>
      <c r="AO25" s="21">
        <f>AO$33*SUM('Canada Choice White Grease'!AO25:AS25)/SUM('Canada Choice White Grease'!AO$33:AS$33)</f>
        <v>13.139442706174608</v>
      </c>
      <c r="AP25" s="21">
        <f>AP$33*SUM('Canada Choice White Grease'!AP25:AT25)/SUM('Canada Choice White Grease'!AP$33:AT$33)</f>
        <v>13.312978452064208</v>
      </c>
      <c r="AQ25" s="21">
        <f>AQ$33*SUM('Canada Choice White Grease'!AQ25:AU25)/SUM('Canada Choice White Grease'!AQ$33:AU$33)</f>
        <v>13.483292386951964</v>
      </c>
      <c r="AR25" s="21">
        <f>AR$33*SUM('Canada Choice White Grease'!AR25:AV25)/SUM('Canada Choice White Grease'!AR$33:AV$33)</f>
        <v>13.651389622486461</v>
      </c>
      <c r="AS25" s="21">
        <f>AS$33*SUM('Canada Choice White Grease'!AS25:AW25)/SUM('Canada Choice White Grease'!AS$33:AW$33)</f>
        <v>13.819723267102658</v>
      </c>
      <c r="AT25" s="21">
        <f>AT$33*SUM('Canada Choice White Grease'!AT25:AX25)/SUM('Canada Choice White Grease'!AT$33:AX$33)</f>
        <v>13.990506023975239</v>
      </c>
      <c r="AU25" s="21">
        <f>AU$33*SUM('Canada Choice White Grease'!AU25:AY25)/SUM('Canada Choice White Grease'!AU$33:AY$33)</f>
        <v>14.163223197862692</v>
      </c>
      <c r="AV25" s="21">
        <f>AV$33*SUM('Canada Choice White Grease'!AV25:AZ25)/SUM('Canada Choice White Grease'!AV$33:AZ$33)</f>
        <v>14.333983374686461</v>
      </c>
      <c r="AW25" s="21">
        <f>AW$33*SUM('Canada Choice White Grease'!AW25:BA25)/SUM('Canada Choice White Grease'!AW$33:BA$33)</f>
        <v>14.504202401906589</v>
      </c>
      <c r="AX25" s="21">
        <f>AX$33*SUM('Canada Choice White Grease'!AX25:BB25)/SUM('Canada Choice White Grease'!AX$33:BB$33)</f>
        <v>14.674386193544944</v>
      </c>
      <c r="AY25" s="21">
        <f>AY$33*SUM('Canada Choice White Grease'!AY25:BC25)/SUM('Canada Choice White Grease'!AY$33:BC$33)</f>
        <v>14.844860354582796</v>
      </c>
      <c r="AZ25" s="21">
        <f>AZ$33*SUM('Canada Choice White Grease'!AZ25:BD25)/SUM('Canada Choice White Grease'!AZ$33:BD$33)</f>
        <v>15.015730001167702</v>
      </c>
      <c r="BA25" s="21">
        <f>BA$33*SUM('Canada Choice White Grease'!BA25:BE25)/SUM('Canada Choice White Grease'!BA$33:BE$33)</f>
        <v>15.186618402936949</v>
      </c>
      <c r="BB25" s="21">
        <f>BB$33*SUM('Canada Choice White Grease'!BB25:BF25)/SUM('Canada Choice White Grease'!BB$33:BF$33)</f>
        <v>15.357186074223558</v>
      </c>
      <c r="BC25" s="21">
        <f>BC$33*SUM('Canada Choice White Grease'!BC25:BG25)/SUM('Canada Choice White Grease'!BC$33:BG$33)</f>
        <v>15.527718652217908</v>
      </c>
      <c r="BD25" s="21">
        <f>BD$33*SUM('Canada Choice White Grease'!BD25:BH25)/SUM('Canada Choice White Grease'!BD$33:BH$33)</f>
        <v>15.698301292866534</v>
      </c>
      <c r="BE25" s="21">
        <f>BE$33*SUM('Canada Choice White Grease'!BE25:BI25)/SUM('Canada Choice White Grease'!BE$33:BI$33)</f>
        <v>15.868941591097375</v>
      </c>
      <c r="BF25" s="21">
        <f>BF$33*SUM('Canada Choice White Grease'!BF25:BJ25)/SUM('Canada Choice White Grease'!BF$33:BJ$33)</f>
        <v>16.039657998005946</v>
      </c>
      <c r="BG25" s="21">
        <f>BG$33*SUM('Canada Choice White Grease'!BG25:BK25)/SUM('Canada Choice White Grease'!BG$33:BK$33)</f>
        <v>16.210372685239754</v>
      </c>
      <c r="BH25" s="21">
        <f>BH$33*SUM('Canada Choice White Grease'!BH25:BL25)/SUM('Canada Choice White Grease'!BH$33:BL$33)</f>
        <v>16.380999338626722</v>
      </c>
      <c r="BI25" s="21"/>
      <c r="BJ25" s="21"/>
    </row>
    <row r="26" spans="1:62">
      <c r="A26" s="3" t="s">
        <v>22</v>
      </c>
      <c r="C26" s="21" t="e">
        <f t="shared" si="19"/>
        <v>#REF!</v>
      </c>
      <c r="D26" s="21" t="e">
        <f t="shared" si="19"/>
        <v>#REF!</v>
      </c>
      <c r="E26" s="21" t="e">
        <f t="shared" si="19"/>
        <v>#REF!</v>
      </c>
      <c r="F26" s="21" t="e">
        <f t="shared" si="19"/>
        <v>#REF!</v>
      </c>
      <c r="G26" s="21" t="e">
        <f t="shared" si="19"/>
        <v>#REF!</v>
      </c>
      <c r="H26" s="21" t="e">
        <f t="shared" si="19"/>
        <v>#REF!</v>
      </c>
      <c r="I26" s="21" t="e">
        <f t="shared" si="19"/>
        <v>#REF!</v>
      </c>
      <c r="J26" s="21">
        <f>J$33*SUM('Canada Choice White Grease'!J26:N26)/SUM('Canada Choice White Grease'!J$33:N$33)</f>
        <v>4.9654977135270517</v>
      </c>
      <c r="K26" s="21">
        <f>K$33*SUM('Canada Choice White Grease'!K26:O26)/SUM('Canada Choice White Grease'!K$33:O$33)</f>
        <v>5.1580683172255863</v>
      </c>
      <c r="L26" s="21">
        <f>L$33*SUM('Canada Choice White Grease'!L26:P26)/SUM('Canada Choice White Grease'!L$33:P$33)</f>
        <v>5.4559939366540213</v>
      </c>
      <c r="M26" s="21">
        <f>M$33*SUM('Canada Choice White Grease'!M26:Q26)/SUM('Canada Choice White Grease'!M$33:Q$33)</f>
        <v>5.7385117629224496</v>
      </c>
      <c r="N26" s="21">
        <f>N$33*SUM('Canada Choice White Grease'!N26:R26)/SUM('Canada Choice White Grease'!N$33:R$33)</f>
        <v>5.9011668387485434</v>
      </c>
      <c r="O26" s="21">
        <f>O$33*SUM('Canada Choice White Grease'!O26:S26)/SUM('Canada Choice White Grease'!O$33:S$33)</f>
        <v>6.1691843084001619</v>
      </c>
      <c r="P26" s="21">
        <f>P$33*SUM('Canada Choice White Grease'!P26:T26)/SUM('Canada Choice White Grease'!P$33:T$33)</f>
        <v>6.3758613916066889</v>
      </c>
      <c r="Q26" s="21">
        <f>Q$33*SUM('Canada Choice White Grease'!Q26:U26)/SUM('Canada Choice White Grease'!Q$33:U$33)</f>
        <v>6.656814478112735</v>
      </c>
      <c r="R26" s="21">
        <f>R$33*SUM('Canada Choice White Grease'!R26:V26)/SUM('Canada Choice White Grease'!R$33:V$33)</f>
        <v>6.8547028805930941</v>
      </c>
      <c r="S26" s="21">
        <f>S$33*SUM('Canada Choice White Grease'!S26:W26)/SUM('Canada Choice White Grease'!S$33:W$33)</f>
        <v>7.0822055980502876</v>
      </c>
      <c r="T26" s="21">
        <f>T$33*SUM('Canada Choice White Grease'!T26:X26)/SUM('Canada Choice White Grease'!T$33:X$33)</f>
        <v>7.3361475238890543</v>
      </c>
      <c r="U26" s="21">
        <f>U$33*SUM('Canada Choice White Grease'!U26:Y26)/SUM('Canada Choice White Grease'!U$33:Y$33)</f>
        <v>7.5629536058980404</v>
      </c>
      <c r="V26" s="21">
        <f>V$33*SUM('Canada Choice White Grease'!V26:Z26)/SUM('Canada Choice White Grease'!V$33:Z$33)</f>
        <v>7.8307820337588554</v>
      </c>
      <c r="W26" s="21">
        <f>W$33*SUM('Canada Choice White Grease'!W26:AA26)/SUM('Canada Choice White Grease'!W$33:AA$33)</f>
        <v>8.0078161956197587</v>
      </c>
      <c r="X26" s="21">
        <f>X$33*SUM('Canada Choice White Grease'!X26:AB26)/SUM('Canada Choice White Grease'!X$33:AB$33)</f>
        <v>8.1904992147165689</v>
      </c>
      <c r="Y26" s="21">
        <f>Y$33*SUM('Canada Choice White Grease'!Y26:AC26)/SUM('Canada Choice White Grease'!Y$33:AC$33)</f>
        <v>8.3688828997137019</v>
      </c>
      <c r="Z26" s="21">
        <f>Z$33*SUM('Canada Choice White Grease'!Z26:AD26)/SUM('Canada Choice White Grease'!Z$33:AD$33)</f>
        <v>8.6821647453335977</v>
      </c>
      <c r="AA26" s="21">
        <f>AA$33*SUM('Canada Choice White Grease'!AA26:AE26)/SUM('Canada Choice White Grease'!AA$33:AE$33)</f>
        <v>9.0566756590014847</v>
      </c>
      <c r="AB26" s="21">
        <f>AB$33*SUM('Canada Choice White Grease'!AB26:AF26)/SUM('Canada Choice White Grease'!AB$33:AF$33)</f>
        <v>9.5554326751243011</v>
      </c>
      <c r="AC26" s="21">
        <f>AC$33*SUM('Canada Choice White Grease'!AC26:AG26)/SUM('Canada Choice White Grease'!AC$33:AG$33)</f>
        <v>9.9743937223274042</v>
      </c>
      <c r="AD26" s="21">
        <f>AD$33*SUM('Canada Choice White Grease'!AD26:AH26)/SUM('Canada Choice White Grease'!AD$33:AH$33)</f>
        <v>10.339651102244757</v>
      </c>
      <c r="AE26" s="21">
        <f>AE$33*SUM('Canada Choice White Grease'!AE26:AI26)/SUM('Canada Choice White Grease'!AE$33:AI$33)</f>
        <v>10.520226802290807</v>
      </c>
      <c r="AF26" s="21">
        <f>AF$33*SUM('Canada Choice White Grease'!AF26:AJ26)/SUM('Canada Choice White Grease'!AF$33:AJ$33)</f>
        <v>10.667887899891381</v>
      </c>
      <c r="AG26" s="21">
        <f>AG$33*SUM('Canada Choice White Grease'!AG26:AK26)/SUM('Canada Choice White Grease'!AG$33:AK$33)</f>
        <v>10.783193589641359</v>
      </c>
      <c r="AH26" s="21">
        <f>AH$33*SUM('Canada Choice White Grease'!AH26:AL26)/SUM('Canada Choice White Grease'!AH$33:AL$33)</f>
        <v>10.954895509670637</v>
      </c>
      <c r="AI26" s="21">
        <f>AI$33*SUM('Canada Choice White Grease'!AI26:AM26)/SUM('Canada Choice White Grease'!AI$33:AM$33)</f>
        <v>11.132455576489242</v>
      </c>
      <c r="AJ26" s="21">
        <f>AJ$33*SUM('Canada Choice White Grease'!AJ26:AN26)/SUM('Canada Choice White Grease'!AJ$33:AN$33)</f>
        <v>11.292516356354728</v>
      </c>
      <c r="AK26" s="21">
        <f>AK$33*SUM('Canada Choice White Grease'!AK26:AO26)/SUM('Canada Choice White Grease'!AK$33:AO$33)</f>
        <v>11.441532693011194</v>
      </c>
      <c r="AL26" s="21">
        <f>AL$33*SUM('Canada Choice White Grease'!AL26:AP26)/SUM('Canada Choice White Grease'!AL$33:AP$33)</f>
        <v>11.589183163230874</v>
      </c>
      <c r="AM26" s="21">
        <f>AM$33*SUM('Canada Choice White Grease'!AM26:AQ26)/SUM('Canada Choice White Grease'!AM$33:AQ$33)</f>
        <v>11.746680737170379</v>
      </c>
      <c r="AN26" s="21">
        <f>AN$33*SUM('Canada Choice White Grease'!AN26:AR26)/SUM('Canada Choice White Grease'!AN$33:AR$33)</f>
        <v>11.908432038658741</v>
      </c>
      <c r="AO26" s="21">
        <f>AO$33*SUM('Canada Choice White Grease'!AO26:AS26)/SUM('Canada Choice White Grease'!AO$33:AS$33)</f>
        <v>12.062951119528375</v>
      </c>
      <c r="AP26" s="21">
        <f>AP$33*SUM('Canada Choice White Grease'!AP26:AT26)/SUM('Canada Choice White Grease'!AP$33:AT$33)</f>
        <v>12.218756344121866</v>
      </c>
      <c r="AQ26" s="21">
        <f>AQ$33*SUM('Canada Choice White Grease'!AQ26:AU26)/SUM('Canada Choice White Grease'!AQ$33:AU$33)</f>
        <v>12.3758939936011</v>
      </c>
      <c r="AR26" s="21">
        <f>AR$33*SUM('Canada Choice White Grease'!AR26:AV26)/SUM('Canada Choice White Grease'!AR$33:AV$33)</f>
        <v>12.535169271693089</v>
      </c>
      <c r="AS26" s="21">
        <f>AS$33*SUM('Canada Choice White Grease'!AS26:AW26)/SUM('Canada Choice White Grease'!AS$33:AW$33)</f>
        <v>12.695074408722773</v>
      </c>
      <c r="AT26" s="21">
        <f>AT$33*SUM('Canada Choice White Grease'!AT26:AX26)/SUM('Canada Choice White Grease'!AT$33:AX$33)</f>
        <v>12.850395963653842</v>
      </c>
      <c r="AU26" s="21">
        <f>AU$33*SUM('Canada Choice White Grease'!AU26:AY26)/SUM('Canada Choice White Grease'!AU$33:AY$33)</f>
        <v>13.004629049105665</v>
      </c>
      <c r="AV26" s="21">
        <f>AV$33*SUM('Canada Choice White Grease'!AV26:AZ26)/SUM('Canada Choice White Grease'!AV$33:AZ$33)</f>
        <v>13.161616549727944</v>
      </c>
      <c r="AW26" s="21">
        <f>AW$33*SUM('Canada Choice White Grease'!AW26:BA26)/SUM('Canada Choice White Grease'!AW$33:BA$33)</f>
        <v>13.318833140069133</v>
      </c>
      <c r="AX26" s="21">
        <f>AX$33*SUM('Canada Choice White Grease'!AX26:BB26)/SUM('Canada Choice White Grease'!AX$33:BB$33)</f>
        <v>13.47605375991018</v>
      </c>
      <c r="AY26" s="21">
        <f>AY$33*SUM('Canada Choice White Grease'!AY26:BC26)/SUM('Canada Choice White Grease'!AY$33:BC$33)</f>
        <v>13.632859051802081</v>
      </c>
      <c r="AZ26" s="21">
        <f>AZ$33*SUM('Canada Choice White Grease'!AZ26:BD26)/SUM('Canada Choice White Grease'!AZ$33:BD$33)</f>
        <v>13.789140692955424</v>
      </c>
      <c r="BA26" s="21">
        <f>BA$33*SUM('Canada Choice White Grease'!BA26:BE26)/SUM('Canada Choice White Grease'!BA$33:BE$33)</f>
        <v>13.945595584347396</v>
      </c>
      <c r="BB26" s="21">
        <f>BB$33*SUM('Canada Choice White Grease'!BB26:BF26)/SUM('Canada Choice White Grease'!BB$33:BF$33)</f>
        <v>14.102437024003871</v>
      </c>
      <c r="BC26" s="21">
        <f>BC$33*SUM('Canada Choice White Grease'!BC26:BG26)/SUM('Canada Choice White Grease'!BC$33:BG$33)</f>
        <v>14.259250494295403</v>
      </c>
      <c r="BD26" s="21">
        <f>BD$33*SUM('Canada Choice White Grease'!BD26:BH26)/SUM('Canada Choice White Grease'!BD$33:BH$33)</f>
        <v>14.415989094911797</v>
      </c>
      <c r="BE26" s="21">
        <f>BE$33*SUM('Canada Choice White Grease'!BE26:BI26)/SUM('Canada Choice White Grease'!BE$33:BI$33)</f>
        <v>14.572650421353709</v>
      </c>
      <c r="BF26" s="21">
        <f>BF$33*SUM('Canada Choice White Grease'!BF26:BJ26)/SUM('Canada Choice White Grease'!BF$33:BJ$33)</f>
        <v>14.729227602507498</v>
      </c>
      <c r="BG26" s="21">
        <f>BG$33*SUM('Canada Choice White Grease'!BG26:BK26)/SUM('Canada Choice White Grease'!BG$33:BK$33)</f>
        <v>14.885849019169024</v>
      </c>
      <c r="BH26" s="21">
        <f>BH$33*SUM('Canada Choice White Grease'!BH26:BL26)/SUM('Canada Choice White Grease'!BH$33:BL$33)</f>
        <v>15.042585527334126</v>
      </c>
      <c r="BI26" s="21"/>
      <c r="BJ26" s="21"/>
    </row>
    <row r="27" spans="1:62">
      <c r="A27" s="3" t="s">
        <v>23</v>
      </c>
      <c r="C27" s="21" t="e">
        <f t="shared" si="19"/>
        <v>#REF!</v>
      </c>
      <c r="D27" s="21" t="e">
        <f t="shared" si="19"/>
        <v>#REF!</v>
      </c>
      <c r="E27" s="21" t="e">
        <f t="shared" si="19"/>
        <v>#REF!</v>
      </c>
      <c r="F27" s="21" t="e">
        <f t="shared" si="19"/>
        <v>#REF!</v>
      </c>
      <c r="G27" s="21" t="e">
        <f t="shared" si="19"/>
        <v>#REF!</v>
      </c>
      <c r="H27" s="21" t="e">
        <f t="shared" si="19"/>
        <v>#REF!</v>
      </c>
      <c r="I27" s="21" t="e">
        <f t="shared" si="19"/>
        <v>#REF!</v>
      </c>
      <c r="J27" s="21">
        <f>J$33*SUM('Canada Choice White Grease'!J27:N27)/SUM('Canada Choice White Grease'!J$33:N$33)</f>
        <v>4.9018131115860166</v>
      </c>
      <c r="K27" s="21">
        <f>K$33*SUM('Canada Choice White Grease'!K27:O27)/SUM('Canada Choice White Grease'!K$33:O$33)</f>
        <v>5.1040009923360019</v>
      </c>
      <c r="L27" s="21">
        <f>L$33*SUM('Canada Choice White Grease'!L27:P27)/SUM('Canada Choice White Grease'!L$33:P$33)</f>
        <v>5.4041248721438064</v>
      </c>
      <c r="M27" s="21">
        <f>M$33*SUM('Canada Choice White Grease'!M27:Q27)/SUM('Canada Choice White Grease'!M$33:Q$33)</f>
        <v>5.6869683177170192</v>
      </c>
      <c r="N27" s="21">
        <f>N$33*SUM('Canada Choice White Grease'!N27:R27)/SUM('Canada Choice White Grease'!N$33:R$33)</f>
        <v>5.8551677358909107</v>
      </c>
      <c r="O27" s="21">
        <f>O$33*SUM('Canada Choice White Grease'!O27:S27)/SUM('Canada Choice White Grease'!O$33:S$33)</f>
        <v>6.1162780816238183</v>
      </c>
      <c r="P27" s="21">
        <f>P$33*SUM('Canada Choice White Grease'!P27:T27)/SUM('Canada Choice White Grease'!P$33:T$33)</f>
        <v>6.2633035782428834</v>
      </c>
      <c r="Q27" s="21">
        <f>Q$33*SUM('Canada Choice White Grease'!Q27:U27)/SUM('Canada Choice White Grease'!Q$33:U$33)</f>
        <v>6.473872310212692</v>
      </c>
      <c r="R27" s="21">
        <f>R$33*SUM('Canada Choice White Grease'!R27:V27)/SUM('Canada Choice White Grease'!R$33:V$33)</f>
        <v>6.5885938733314857</v>
      </c>
      <c r="S27" s="21">
        <f>S$33*SUM('Canada Choice White Grease'!S27:W27)/SUM('Canada Choice White Grease'!S$33:W$33)</f>
        <v>6.7975446906724182</v>
      </c>
      <c r="T27" s="21">
        <f>T$33*SUM('Canada Choice White Grease'!T27:X27)/SUM('Canada Choice White Grease'!T$33:X$33)</f>
        <v>7.1041795142882362</v>
      </c>
      <c r="U27" s="21">
        <f>U$33*SUM('Canada Choice White Grease'!U27:Y27)/SUM('Canada Choice White Grease'!U$33:Y$33)</f>
        <v>7.3910776378967373</v>
      </c>
      <c r="V27" s="21">
        <f>V$33*SUM('Canada Choice White Grease'!V27:Z27)/SUM('Canada Choice White Grease'!V$33:Z$33)</f>
        <v>7.7832520310287432</v>
      </c>
      <c r="W27" s="21">
        <f>W$33*SUM('Canada Choice White Grease'!W27:AA27)/SUM('Canada Choice White Grease'!W$33:AA$33)</f>
        <v>8.0795225401405411</v>
      </c>
      <c r="X27" s="21">
        <f>X$33*SUM('Canada Choice White Grease'!X27:AB27)/SUM('Canada Choice White Grease'!X$33:AB$33)</f>
        <v>8.2924883064172921</v>
      </c>
      <c r="Y27" s="21">
        <f>Y$33*SUM('Canada Choice White Grease'!Y27:AC27)/SUM('Canada Choice White Grease'!Y$33:AC$33)</f>
        <v>8.3735776327203197</v>
      </c>
      <c r="Z27" s="21">
        <f>Z$33*SUM('Canada Choice White Grease'!Z27:AD27)/SUM('Canada Choice White Grease'!Z$33:AD$33)</f>
        <v>8.4484863353552733</v>
      </c>
      <c r="AA27" s="21">
        <f>AA$33*SUM('Canada Choice White Grease'!AA27:AE27)/SUM('Canada Choice White Grease'!AA$33:AE$33)</f>
        <v>8.4969199831079383</v>
      </c>
      <c r="AB27" s="21">
        <f>AB$33*SUM('Canada Choice White Grease'!AB27:AF27)/SUM('Canada Choice White Grease'!AB$33:AF$33)</f>
        <v>8.7064157460553773</v>
      </c>
      <c r="AC27" s="21">
        <f>AC$33*SUM('Canada Choice White Grease'!AC27:AG27)/SUM('Canada Choice White Grease'!AC$33:AG$33)</f>
        <v>8.8461075371949995</v>
      </c>
      <c r="AD27" s="21">
        <f>AD$33*SUM('Canada Choice White Grease'!AD27:AH27)/SUM('Canada Choice White Grease'!AD$33:AH$33)</f>
        <v>9.0113437645609835</v>
      </c>
      <c r="AE27" s="21">
        <f>AE$33*SUM('Canada Choice White Grease'!AE27:AI27)/SUM('Canada Choice White Grease'!AE$33:AI$33)</f>
        <v>9.2666411376901419</v>
      </c>
      <c r="AF27" s="21">
        <f>AF$33*SUM('Canada Choice White Grease'!AF27:AJ27)/SUM('Canada Choice White Grease'!AF$33:AJ$33)</f>
        <v>9.529926910434602</v>
      </c>
      <c r="AG27" s="21">
        <f>AG$33*SUM('Canada Choice White Grease'!AG27:AK27)/SUM('Canada Choice White Grease'!AG$33:AK$33)</f>
        <v>9.6953008669490508</v>
      </c>
      <c r="AH27" s="21">
        <f>AH$33*SUM('Canada Choice White Grease'!AH27:AL27)/SUM('Canada Choice White Grease'!AH$33:AL$33)</f>
        <v>9.9673326028035056</v>
      </c>
      <c r="AI27" s="21">
        <f>AI$33*SUM('Canada Choice White Grease'!AI27:AM27)/SUM('Canada Choice White Grease'!AI$33:AM$33)</f>
        <v>10.255210269667495</v>
      </c>
      <c r="AJ27" s="21">
        <f>AJ$33*SUM('Canada Choice White Grease'!AJ27:AN27)/SUM('Canada Choice White Grease'!AJ$33:AN$33)</f>
        <v>10.3842448539323</v>
      </c>
      <c r="AK27" s="21">
        <f>AK$33*SUM('Canada Choice White Grease'!AK27:AO27)/SUM('Canada Choice White Grease'!AK$33:AO$33)</f>
        <v>10.521383914121277</v>
      </c>
      <c r="AL27" s="21">
        <f>AL$33*SUM('Canada Choice White Grease'!AL27:AP27)/SUM('Canada Choice White Grease'!AL$33:AP$33)</f>
        <v>10.697363533236034</v>
      </c>
      <c r="AM27" s="21">
        <f>AM$33*SUM('Canada Choice White Grease'!AM27:AQ27)/SUM('Canada Choice White Grease'!AM$33:AQ$33)</f>
        <v>10.862747704289982</v>
      </c>
      <c r="AN27" s="21">
        <f>AN$33*SUM('Canada Choice White Grease'!AN27:AR27)/SUM('Canada Choice White Grease'!AN$33:AR$33)</f>
        <v>11.01971690838138</v>
      </c>
      <c r="AO27" s="21">
        <f>AO$33*SUM('Canada Choice White Grease'!AO27:AS27)/SUM('Canada Choice White Grease'!AO$33:AS$33)</f>
        <v>11.179760603150379</v>
      </c>
      <c r="AP27" s="21">
        <f>AP$33*SUM('Canada Choice White Grease'!AP27:AT27)/SUM('Canada Choice White Grease'!AP$33:AT$33)</f>
        <v>11.322623614241175</v>
      </c>
      <c r="AQ27" s="21">
        <f>AQ$33*SUM('Canada Choice White Grease'!AQ27:AU27)/SUM('Canada Choice White Grease'!AQ$33:AU$33)</f>
        <v>11.468132621263052</v>
      </c>
      <c r="AR27" s="21">
        <f>AR$33*SUM('Canada Choice White Grease'!AR27:AV27)/SUM('Canada Choice White Grease'!AR$33:AV$33)</f>
        <v>11.613132321834314</v>
      </c>
      <c r="AS27" s="21">
        <f>AS$33*SUM('Canada Choice White Grease'!AS27:AW27)/SUM('Canada Choice White Grease'!AS$33:AW$33)</f>
        <v>11.757433812006632</v>
      </c>
      <c r="AT27" s="21">
        <f>AT$33*SUM('Canada Choice White Grease'!AT27:AX27)/SUM('Canada Choice White Grease'!AT$33:AX$33)</f>
        <v>11.90319398577148</v>
      </c>
      <c r="AU27" s="21">
        <f>AU$33*SUM('Canada Choice White Grease'!AU27:AY27)/SUM('Canada Choice White Grease'!AU$33:AY$33)</f>
        <v>12.048398198680134</v>
      </c>
      <c r="AV27" s="21">
        <f>AV$33*SUM('Canada Choice White Grease'!AV27:AZ27)/SUM('Canada Choice White Grease'!AV$33:AZ$33)</f>
        <v>12.193403930630815</v>
      </c>
      <c r="AW27" s="21">
        <f>AW$33*SUM('Canada Choice White Grease'!AW27:BA27)/SUM('Canada Choice White Grease'!AW$33:BA$33)</f>
        <v>12.338636002755649</v>
      </c>
      <c r="AX27" s="21">
        <f>AX$33*SUM('Canada Choice White Grease'!AX27:BB27)/SUM('Canada Choice White Grease'!AX$33:BB$33)</f>
        <v>12.483732779316362</v>
      </c>
      <c r="AY27" s="21">
        <f>AY$33*SUM('Canada Choice White Grease'!AY27:BC27)/SUM('Canada Choice White Grease'!AY$33:BC$33)</f>
        <v>12.628852751629065</v>
      </c>
      <c r="AZ27" s="21">
        <f>AZ$33*SUM('Canada Choice White Grease'!AZ27:BD27)/SUM('Canada Choice White Grease'!AZ$33:BD$33)</f>
        <v>12.77410361743296</v>
      </c>
      <c r="BA27" s="21">
        <f>BA$33*SUM('Canada Choice White Grease'!BA27:BE27)/SUM('Canada Choice White Grease'!BA$33:BE$33)</f>
        <v>12.919258767950677</v>
      </c>
      <c r="BB27" s="21">
        <f>BB$33*SUM('Canada Choice White Grease'!BB27:BF27)/SUM('Canada Choice White Grease'!BB$33:BF$33)</f>
        <v>13.064397345068119</v>
      </c>
      <c r="BC27" s="21">
        <f>BC$33*SUM('Canada Choice White Grease'!BC27:BG27)/SUM('Canada Choice White Grease'!BC$33:BG$33)</f>
        <v>13.20955821878041</v>
      </c>
      <c r="BD27" s="21">
        <f>BD$33*SUM('Canada Choice White Grease'!BD27:BH27)/SUM('Canada Choice White Grease'!BD$33:BH$33)</f>
        <v>13.354710430461473</v>
      </c>
      <c r="BE27" s="21">
        <f>BE$33*SUM('Canada Choice White Grease'!BE27:BI27)/SUM('Canada Choice White Grease'!BE$33:BI$33)</f>
        <v>13.499872073995249</v>
      </c>
      <c r="BF27" s="21">
        <f>BF$33*SUM('Canada Choice White Grease'!BF27:BJ27)/SUM('Canada Choice White Grease'!BF$33:BJ$33)</f>
        <v>13.645049727885732</v>
      </c>
      <c r="BG27" s="21">
        <f>BG$33*SUM('Canada Choice White Grease'!BG27:BK27)/SUM('Canada Choice White Grease'!BG$33:BK$33)</f>
        <v>13.790209320634679</v>
      </c>
      <c r="BH27" s="21">
        <f>BH$33*SUM('Canada Choice White Grease'!BH27:BL27)/SUM('Canada Choice White Grease'!BH$33:BL$33)</f>
        <v>13.935360259689944</v>
      </c>
      <c r="BI27" s="21"/>
      <c r="BJ27" s="21"/>
    </row>
    <row r="28" spans="1:62">
      <c r="A28" s="3" t="s">
        <v>24</v>
      </c>
      <c r="C28" s="21" t="e">
        <f t="shared" si="19"/>
        <v>#REF!</v>
      </c>
      <c r="D28" s="21" t="e">
        <f t="shared" si="19"/>
        <v>#REF!</v>
      </c>
      <c r="E28" s="21" t="e">
        <f t="shared" si="19"/>
        <v>#REF!</v>
      </c>
      <c r="F28" s="21" t="e">
        <f t="shared" si="19"/>
        <v>#REF!</v>
      </c>
      <c r="G28" s="21" t="e">
        <f t="shared" si="19"/>
        <v>#REF!</v>
      </c>
      <c r="H28" s="21" t="e">
        <f t="shared" si="19"/>
        <v>#REF!</v>
      </c>
      <c r="I28" s="21" t="e">
        <f t="shared" si="19"/>
        <v>#REF!</v>
      </c>
      <c r="J28" s="21">
        <f>J$33*SUM('Canada Choice White Grease'!J28:N28)/SUM('Canada Choice White Grease'!J$33:N$33)</f>
        <v>5.1732606974531992</v>
      </c>
      <c r="K28" s="21">
        <f>K$33*SUM('Canada Choice White Grease'!K28:O28)/SUM('Canada Choice White Grease'!K$33:O$33)</f>
        <v>5.3759150620550535</v>
      </c>
      <c r="L28" s="21">
        <f>L$33*SUM('Canada Choice White Grease'!L28:P28)/SUM('Canada Choice White Grease'!L$33:P$33)</f>
        <v>5.6670838104110448</v>
      </c>
      <c r="M28" s="21">
        <f>M$33*SUM('Canada Choice White Grease'!M28:Q28)/SUM('Canada Choice White Grease'!M$33:Q$33)</f>
        <v>5.9060044882122806</v>
      </c>
      <c r="N28" s="21">
        <f>N$33*SUM('Canada Choice White Grease'!N28:R28)/SUM('Canada Choice White Grease'!N$33:R$33)</f>
        <v>6.0382609271936891</v>
      </c>
      <c r="O28" s="21">
        <f>O$33*SUM('Canada Choice White Grease'!O28:S28)/SUM('Canada Choice White Grease'!O$33:S$33)</f>
        <v>6.248568096003889</v>
      </c>
      <c r="P28" s="21">
        <f>P$33*SUM('Canada Choice White Grease'!P28:T28)/SUM('Canada Choice White Grease'!P$33:T$33)</f>
        <v>6.3091609440285152</v>
      </c>
      <c r="Q28" s="21">
        <f>Q$33*SUM('Canada Choice White Grease'!Q28:U28)/SUM('Canada Choice White Grease'!Q$33:U$33)</f>
        <v>6.4512531453041095</v>
      </c>
      <c r="R28" s="21">
        <f>R$33*SUM('Canada Choice White Grease'!R28:V28)/SUM('Canada Choice White Grease'!R$33:V$33)</f>
        <v>6.5230787663113343</v>
      </c>
      <c r="S28" s="21">
        <f>S$33*SUM('Canada Choice White Grease'!S28:W28)/SUM('Canada Choice White Grease'!S$33:W$33)</f>
        <v>6.5987199366749136</v>
      </c>
      <c r="T28" s="21">
        <f>T$33*SUM('Canada Choice White Grease'!T28:X28)/SUM('Canada Choice White Grease'!T$33:X$33)</f>
        <v>6.8522641107285223</v>
      </c>
      <c r="U28" s="21">
        <f>U$33*SUM('Canada Choice White Grease'!U28:Y28)/SUM('Canada Choice White Grease'!U$33:Y$33)</f>
        <v>7.207881166918134</v>
      </c>
      <c r="V28" s="21">
        <f>V$33*SUM('Canada Choice White Grease'!V28:Z28)/SUM('Canada Choice White Grease'!V$33:Z$33)</f>
        <v>7.6651954844215053</v>
      </c>
      <c r="W28" s="21">
        <f>W$33*SUM('Canada Choice White Grease'!W28:AA28)/SUM('Canada Choice White Grease'!W$33:AA$33)</f>
        <v>8.021475397985105</v>
      </c>
      <c r="X28" s="21">
        <f>X$33*SUM('Canada Choice White Grease'!X28:AB28)/SUM('Canada Choice White Grease'!X$33:AB$33)</f>
        <v>8.3861505910285672</v>
      </c>
      <c r="Y28" s="21">
        <f>Y$33*SUM('Canada Choice White Grease'!Y28:AC28)/SUM('Canada Choice White Grease'!Y$33:AC$33)</f>
        <v>8.6188336514101138</v>
      </c>
      <c r="Z28" s="21">
        <f>Z$33*SUM('Canada Choice White Grease'!Z28:AD28)/SUM('Canada Choice White Grease'!Z$33:AD$33)</f>
        <v>8.848137592610712</v>
      </c>
      <c r="AA28" s="21">
        <f>AA$33*SUM('Canada Choice White Grease'!AA28:AE28)/SUM('Canada Choice White Grease'!AA$33:AE$33)</f>
        <v>9.0187379621902153</v>
      </c>
      <c r="AB28" s="21">
        <f>AB$33*SUM('Canada Choice White Grease'!AB28:AF28)/SUM('Canada Choice White Grease'!AB$33:AF$33)</f>
        <v>9.328440217540928</v>
      </c>
      <c r="AC28" s="21">
        <f>AC$33*SUM('Canada Choice White Grease'!AC28:AG28)/SUM('Canada Choice White Grease'!AC$33:AG$33)</f>
        <v>9.5458214463417228</v>
      </c>
      <c r="AD28" s="21">
        <f>AD$33*SUM('Canada Choice White Grease'!AD28:AH28)/SUM('Canada Choice White Grease'!AD$33:AH$33)</f>
        <v>9.6873893038992378</v>
      </c>
      <c r="AE28" s="21">
        <f>AE$33*SUM('Canada Choice White Grease'!AE28:AI28)/SUM('Canada Choice White Grease'!AE$33:AI$33)</f>
        <v>9.8429494388775733</v>
      </c>
      <c r="AF28" s="21">
        <f>AF$33*SUM('Canada Choice White Grease'!AF28:AJ28)/SUM('Canada Choice White Grease'!AF$33:AJ$33)</f>
        <v>10.095871181748704</v>
      </c>
      <c r="AG28" s="21">
        <f>AG$33*SUM('Canada Choice White Grease'!AG28:AK28)/SUM('Canada Choice White Grease'!AG$33:AK$33)</f>
        <v>10.325247949971477</v>
      </c>
      <c r="AH28" s="21">
        <f>AH$33*SUM('Canada Choice White Grease'!AH28:AL28)/SUM('Canada Choice White Grease'!AH$33:AL$33)</f>
        <v>10.651707154939013</v>
      </c>
      <c r="AI28" s="21">
        <f>AI$33*SUM('Canada Choice White Grease'!AI28:AM28)/SUM('Canada Choice White Grease'!AI$33:AM$33)</f>
        <v>11.140228555302421</v>
      </c>
      <c r="AJ28" s="21">
        <f>AJ$33*SUM('Canada Choice White Grease'!AJ28:AN28)/SUM('Canada Choice White Grease'!AJ$33:AN$33)</f>
        <v>11.446606191748096</v>
      </c>
      <c r="AK28" s="21">
        <f>AK$33*SUM('Canada Choice White Grease'!AK28:AO28)/SUM('Canada Choice White Grease'!AK$33:AO$33)</f>
        <v>11.720480736067152</v>
      </c>
      <c r="AL28" s="21">
        <f>AL$33*SUM('Canada Choice White Grease'!AL28:AP28)/SUM('Canada Choice White Grease'!AL$33:AP$33)</f>
        <v>11.992786887672318</v>
      </c>
      <c r="AM28" s="21">
        <f>AM$33*SUM('Canada Choice White Grease'!AM28:AQ28)/SUM('Canada Choice White Grease'!AM$33:AQ$33)</f>
        <v>12.254649507642851</v>
      </c>
      <c r="AN28" s="21">
        <f>AN$33*SUM('Canada Choice White Grease'!AN28:AR28)/SUM('Canada Choice White Grease'!AN$33:AR$33)</f>
        <v>12.420180581234877</v>
      </c>
      <c r="AO28" s="21">
        <f>AO$33*SUM('Canada Choice White Grease'!AO28:AS28)/SUM('Canada Choice White Grease'!AO$33:AS$33)</f>
        <v>12.618162100597125</v>
      </c>
      <c r="AP28" s="21">
        <f>AP$33*SUM('Canada Choice White Grease'!AP28:AT28)/SUM('Canada Choice White Grease'!AP$33:AT$33)</f>
        <v>12.780999370611104</v>
      </c>
      <c r="AQ28" s="21">
        <f>AQ$33*SUM('Canada Choice White Grease'!AQ28:AU28)/SUM('Canada Choice White Grease'!AQ$33:AU$33)</f>
        <v>12.94219071523645</v>
      </c>
      <c r="AR28" s="21">
        <f>AR$33*SUM('Canada Choice White Grease'!AR28:AV28)/SUM('Canada Choice White Grease'!AR$33:AV$33)</f>
        <v>13.104426187094045</v>
      </c>
      <c r="AS28" s="21">
        <f>AS$33*SUM('Canada Choice White Grease'!AS28:AW28)/SUM('Canada Choice White Grease'!AS$33:AW$33)</f>
        <v>13.269129391842158</v>
      </c>
      <c r="AT28" s="21">
        <f>AT$33*SUM('Canada Choice White Grease'!AT28:AX28)/SUM('Canada Choice White Grease'!AT$33:AX$33)</f>
        <v>13.433888625272896</v>
      </c>
      <c r="AU28" s="21">
        <f>AU$33*SUM('Canada Choice White Grease'!AU28:AY28)/SUM('Canada Choice White Grease'!AU$33:AY$33)</f>
        <v>13.598936482181198</v>
      </c>
      <c r="AV28" s="21">
        <f>AV$33*SUM('Canada Choice White Grease'!AV28:AZ28)/SUM('Canada Choice White Grease'!AV$33:AZ$33)</f>
        <v>13.761936371879912</v>
      </c>
      <c r="AW28" s="21">
        <f>AW$33*SUM('Canada Choice White Grease'!AW28:BA28)/SUM('Canada Choice White Grease'!AW$33:BA$33)</f>
        <v>13.925282612333922</v>
      </c>
      <c r="AX28" s="21">
        <f>AX$33*SUM('Canada Choice White Grease'!AX28:BB28)/SUM('Canada Choice White Grease'!AX$33:BB$33)</f>
        <v>14.089129551635605</v>
      </c>
      <c r="AY28" s="21">
        <f>AY$33*SUM('Canada Choice White Grease'!AY28:BC28)/SUM('Canada Choice White Grease'!AY$33:BC$33)</f>
        <v>14.253202683989354</v>
      </c>
      <c r="AZ28" s="21">
        <f>AZ$33*SUM('Canada Choice White Grease'!AZ28:BD28)/SUM('Canada Choice White Grease'!AZ$33:BD$33)</f>
        <v>14.417164349667512</v>
      </c>
      <c r="BA28" s="21">
        <f>BA$33*SUM('Canada Choice White Grease'!BA28:BE28)/SUM('Canada Choice White Grease'!BA$33:BE$33)</f>
        <v>14.581032778297645</v>
      </c>
      <c r="BB28" s="21">
        <f>BB$33*SUM('Canada Choice White Grease'!BB28:BF28)/SUM('Canada Choice White Grease'!BB$33:BF$33)</f>
        <v>14.744704047762989</v>
      </c>
      <c r="BC28" s="21">
        <f>BC$33*SUM('Canada Choice White Grease'!BC28:BG28)/SUM('Canada Choice White Grease'!BC$33:BG$33)</f>
        <v>14.908496107120866</v>
      </c>
      <c r="BD28" s="21">
        <f>BD$33*SUM('Canada Choice White Grease'!BD28:BH28)/SUM('Canada Choice White Grease'!BD$33:BH$33)</f>
        <v>15.072363220398396</v>
      </c>
      <c r="BE28" s="21">
        <f>BE$33*SUM('Canada Choice White Grease'!BE28:BI28)/SUM('Canada Choice White Grease'!BE$33:BI$33)</f>
        <v>15.236251346661483</v>
      </c>
      <c r="BF28" s="21">
        <f>BF$33*SUM('Canada Choice White Grease'!BF28:BJ28)/SUM('Canada Choice White Grease'!BF$33:BJ$33)</f>
        <v>15.400116695901612</v>
      </c>
      <c r="BG28" s="21">
        <f>BG$33*SUM('Canada Choice White Grease'!BG28:BK28)/SUM('Canada Choice White Grease'!BG$33:BK$33)</f>
        <v>15.563944892540102</v>
      </c>
      <c r="BH28" s="21">
        <f>BH$33*SUM('Canada Choice White Grease'!BH28:BL28)/SUM('Canada Choice White Grease'!BH$33:BL$33)</f>
        <v>15.727711347195935</v>
      </c>
      <c r="BI28" s="21"/>
      <c r="BJ28" s="21"/>
    </row>
    <row r="29" spans="1:62">
      <c r="A29" s="3" t="s">
        <v>25</v>
      </c>
      <c r="C29" s="21" t="e">
        <f t="shared" si="19"/>
        <v>#REF!</v>
      </c>
      <c r="D29" s="21" t="e">
        <f t="shared" si="19"/>
        <v>#REF!</v>
      </c>
      <c r="E29" s="21" t="e">
        <f t="shared" si="19"/>
        <v>#REF!</v>
      </c>
      <c r="F29" s="21" t="e">
        <f t="shared" si="19"/>
        <v>#REF!</v>
      </c>
      <c r="G29" s="21" t="e">
        <f t="shared" si="19"/>
        <v>#REF!</v>
      </c>
      <c r="H29" s="21" t="e">
        <f t="shared" si="19"/>
        <v>#REF!</v>
      </c>
      <c r="I29" s="21" t="e">
        <f t="shared" si="19"/>
        <v>#REF!</v>
      </c>
      <c r="J29" s="21">
        <f>J$33*SUM('Canada Choice White Grease'!J29:N29)/SUM('Canada Choice White Grease'!J$33:N$33)</f>
        <v>5.0597491506335928</v>
      </c>
      <c r="K29" s="21">
        <f>K$33*SUM('Canada Choice White Grease'!K29:O29)/SUM('Canada Choice White Grease'!K$33:O$33)</f>
        <v>5.2451484698695392</v>
      </c>
      <c r="L29" s="21">
        <f>L$33*SUM('Canada Choice White Grease'!L29:P29)/SUM('Canada Choice White Grease'!L$33:P$33)</f>
        <v>5.5391723704301388</v>
      </c>
      <c r="M29" s="21">
        <f>M$33*SUM('Canada Choice White Grease'!M29:Q29)/SUM('Canada Choice White Grease'!M$33:Q$33)</f>
        <v>5.8257966226736073</v>
      </c>
      <c r="N29" s="21">
        <f>N$33*SUM('Canada Choice White Grease'!N29:R29)/SUM('Canada Choice White Grease'!N$33:R$33)</f>
        <v>6.0117839587244299</v>
      </c>
      <c r="O29" s="21">
        <f>O$33*SUM('Canada Choice White Grease'!O29:S29)/SUM('Canada Choice White Grease'!O$33:S$33)</f>
        <v>6.2886982867714272</v>
      </c>
      <c r="P29" s="21">
        <f>P$33*SUM('Canada Choice White Grease'!P29:T29)/SUM('Canada Choice White Grease'!P$33:T$33)</f>
        <v>6.4379022874781384</v>
      </c>
      <c r="Q29" s="21">
        <f>Q$33*SUM('Canada Choice White Grease'!Q29:U29)/SUM('Canada Choice White Grease'!Q$33:U$33)</f>
        <v>6.6075151616361376</v>
      </c>
      <c r="R29" s="21">
        <f>R$33*SUM('Canada Choice White Grease'!R29:V29)/SUM('Canada Choice White Grease'!R$33:V$33)</f>
        <v>6.6739130471397115</v>
      </c>
      <c r="S29" s="21">
        <f>S$33*SUM('Canada Choice White Grease'!S29:W29)/SUM('Canada Choice White Grease'!S$33:W$33)</f>
        <v>6.7413025676804121</v>
      </c>
      <c r="T29" s="21">
        <f>T$33*SUM('Canada Choice White Grease'!T29:X29)/SUM('Canada Choice White Grease'!T$33:X$33)</f>
        <v>6.9002713096350794</v>
      </c>
      <c r="U29" s="21">
        <f>U$33*SUM('Canada Choice White Grease'!U29:Y29)/SUM('Canada Choice White Grease'!U$33:Y$33)</f>
        <v>7.0924526113850561</v>
      </c>
      <c r="V29" s="21">
        <f>V$33*SUM('Canada Choice White Grease'!V29:Z29)/SUM('Canada Choice White Grease'!V$33:Z$33)</f>
        <v>7.4154402310579144</v>
      </c>
      <c r="W29" s="21">
        <f>W$33*SUM('Canada Choice White Grease'!W29:AA29)/SUM('Canada Choice White Grease'!W$33:AA$33)</f>
        <v>7.7085611417319093</v>
      </c>
      <c r="X29" s="21">
        <f>X$33*SUM('Canada Choice White Grease'!X29:AB29)/SUM('Canada Choice White Grease'!X$33:AB$33)</f>
        <v>8.0241620085781609</v>
      </c>
      <c r="Y29" s="21">
        <f>Y$33*SUM('Canada Choice White Grease'!Y29:AC29)/SUM('Canada Choice White Grease'!Y$33:AC$33)</f>
        <v>8.2809689675654532</v>
      </c>
      <c r="Z29" s="21">
        <f>Z$33*SUM('Canada Choice White Grease'!Z29:AD29)/SUM('Canada Choice White Grease'!Z$33:AD$33)</f>
        <v>8.5939909599995694</v>
      </c>
      <c r="AA29" s="21">
        <f>AA$33*SUM('Canada Choice White Grease'!AA29:AE29)/SUM('Canada Choice White Grease'!AA$33:AE$33)</f>
        <v>8.8366559747821096</v>
      </c>
      <c r="AB29" s="21">
        <f>AB$33*SUM('Canada Choice White Grease'!AB29:AF29)/SUM('Canada Choice White Grease'!AB$33:AF$33)</f>
        <v>9.0996904483402403</v>
      </c>
      <c r="AC29" s="21">
        <f>AC$33*SUM('Canada Choice White Grease'!AC29:AG29)/SUM('Canada Choice White Grease'!AC$33:AG$33)</f>
        <v>9.2942306900211076</v>
      </c>
      <c r="AD29" s="21">
        <f>AD$33*SUM('Canada Choice White Grease'!AD29:AH29)/SUM('Canada Choice White Grease'!AD$33:AH$33)</f>
        <v>9.435881372885575</v>
      </c>
      <c r="AE29" s="21">
        <f>AE$33*SUM('Canada Choice White Grease'!AE29:AI29)/SUM('Canada Choice White Grease'!AE$33:AI$33)</f>
        <v>9.4855389309112521</v>
      </c>
      <c r="AF29" s="21">
        <f>AF$33*SUM('Canada Choice White Grease'!AF29:AJ29)/SUM('Canada Choice White Grease'!AF$33:AJ$33)</f>
        <v>9.6357617996538441</v>
      </c>
      <c r="AG29" s="21">
        <f>AG$33*SUM('Canada Choice White Grease'!AG29:AK29)/SUM('Canada Choice White Grease'!AG$33:AK$33)</f>
        <v>9.8119651628391331</v>
      </c>
      <c r="AH29" s="21">
        <f>AH$33*SUM('Canada Choice White Grease'!AH29:AL29)/SUM('Canada Choice White Grease'!AH$33:AL$33)</f>
        <v>10.045244714360845</v>
      </c>
      <c r="AI29" s="21">
        <f>AI$33*SUM('Canada Choice White Grease'!AI29:AM29)/SUM('Canada Choice White Grease'!AI$33:AM$33)</f>
        <v>10.342490210178228</v>
      </c>
      <c r="AJ29" s="21">
        <f>AJ$33*SUM('Canada Choice White Grease'!AJ29:AN29)/SUM('Canada Choice White Grease'!AJ$33:AN$33)</f>
        <v>10.575174568029205</v>
      </c>
      <c r="AK29" s="21">
        <f>AK$33*SUM('Canada Choice White Grease'!AK29:AO29)/SUM('Canada Choice White Grease'!AK$33:AO$33)</f>
        <v>10.750163407949257</v>
      </c>
      <c r="AL29" s="21">
        <f>AL$33*SUM('Canada Choice White Grease'!AL29:AP29)/SUM('Canada Choice White Grease'!AL$33:AP$33)</f>
        <v>10.926775192472579</v>
      </c>
      <c r="AM29" s="21">
        <f>AM$33*SUM('Canada Choice White Grease'!AM29:AQ29)/SUM('Canada Choice White Grease'!AM$33:AQ$33)</f>
        <v>11.10404011619123</v>
      </c>
      <c r="AN29" s="21">
        <f>AN$33*SUM('Canada Choice White Grease'!AN29:AR29)/SUM('Canada Choice White Grease'!AN$33:AR$33)</f>
        <v>11.250985269067906</v>
      </c>
      <c r="AO29" s="21">
        <f>AO$33*SUM('Canada Choice White Grease'!AO29:AS29)/SUM('Canada Choice White Grease'!AO$33:AS$33)</f>
        <v>11.406686066340358</v>
      </c>
      <c r="AP29" s="21">
        <f>AP$33*SUM('Canada Choice White Grease'!AP29:AT29)/SUM('Canada Choice White Grease'!AP$33:AT$33)</f>
        <v>11.556249815934004</v>
      </c>
      <c r="AQ29" s="21">
        <f>AQ$33*SUM('Canada Choice White Grease'!AQ29:AU29)/SUM('Canada Choice White Grease'!AQ$33:AU$33)</f>
        <v>11.705117537865124</v>
      </c>
      <c r="AR29" s="21">
        <f>AR$33*SUM('Canada Choice White Grease'!AR29:AV29)/SUM('Canada Choice White Grease'!AR$33:AV$33)</f>
        <v>11.854887547897382</v>
      </c>
      <c r="AS29" s="21">
        <f>AS$33*SUM('Canada Choice White Grease'!AS29:AW29)/SUM('Canada Choice White Grease'!AS$33:AW$33)</f>
        <v>12.004403616857815</v>
      </c>
      <c r="AT29" s="21">
        <f>AT$33*SUM('Canada Choice White Grease'!AT29:AX29)/SUM('Canada Choice White Grease'!AT$33:AX$33)</f>
        <v>12.151282638076715</v>
      </c>
      <c r="AU29" s="21">
        <f>AU$33*SUM('Canada Choice White Grease'!AU29:AY29)/SUM('Canada Choice White Grease'!AU$33:AY$33)</f>
        <v>12.298641852024105</v>
      </c>
      <c r="AV29" s="21">
        <f>AV$33*SUM('Canada Choice White Grease'!AV29:AZ29)/SUM('Canada Choice White Grease'!AV$33:AZ$33)</f>
        <v>12.447152829252465</v>
      </c>
      <c r="AW29" s="21">
        <f>AW$33*SUM('Canada Choice White Grease'!AW29:BA29)/SUM('Canada Choice White Grease'!AW$33:BA$33)</f>
        <v>12.595603435973254</v>
      </c>
      <c r="AX29" s="21">
        <f>AX$33*SUM('Canada Choice White Grease'!AX29:BB29)/SUM('Canada Choice White Grease'!AX$33:BB$33)</f>
        <v>12.744054046318906</v>
      </c>
      <c r="AY29" s="21">
        <f>AY$33*SUM('Canada Choice White Grease'!AY29:BC29)/SUM('Canada Choice White Grease'!AY$33:BC$33)</f>
        <v>12.892211960653107</v>
      </c>
      <c r="AZ29" s="21">
        <f>AZ$33*SUM('Canada Choice White Grease'!AZ29:BD29)/SUM('Canada Choice White Grease'!AZ$33:BD$33)</f>
        <v>13.040147931864038</v>
      </c>
      <c r="BA29" s="21">
        <f>BA$33*SUM('Canada Choice White Grease'!BA29:BE29)/SUM('Canada Choice White Grease'!BA$33:BE$33)</f>
        <v>13.188277548924132</v>
      </c>
      <c r="BB29" s="21">
        <f>BB$33*SUM('Canada Choice White Grease'!BB29:BF29)/SUM('Canada Choice White Grease'!BB$33:BF$33)</f>
        <v>13.336550794505204</v>
      </c>
      <c r="BC29" s="21">
        <f>BC$33*SUM('Canada Choice White Grease'!BC29:BG29)/SUM('Canada Choice White Grease'!BC$33:BG$33)</f>
        <v>13.484787269744896</v>
      </c>
      <c r="BD29" s="21">
        <f>BD$33*SUM('Canada Choice White Grease'!BD29:BH29)/SUM('Canada Choice White Grease'!BD$33:BH$33)</f>
        <v>13.632984335129294</v>
      </c>
      <c r="BE29" s="21">
        <f>BE$33*SUM('Canada Choice White Grease'!BE29:BI29)/SUM('Canada Choice White Grease'!BE$33:BI$33)</f>
        <v>13.781136385770562</v>
      </c>
      <c r="BF29" s="21">
        <f>BF$33*SUM('Canada Choice White Grease'!BF29:BJ29)/SUM('Canada Choice White Grease'!BF$33:BJ$33)</f>
        <v>13.929259055371302</v>
      </c>
      <c r="BG29" s="21">
        <f>BG$33*SUM('Canada Choice White Grease'!BG29:BK29)/SUM('Canada Choice White Grease'!BG$33:BK$33)</f>
        <v>14.077426216004397</v>
      </c>
      <c r="BH29" s="21">
        <f>BH$33*SUM('Canada Choice White Grease'!BH29:BL29)/SUM('Canada Choice White Grease'!BH$33:BL$33)</f>
        <v>14.225642295441734</v>
      </c>
      <c r="BI29" s="21"/>
      <c r="BJ29" s="21"/>
    </row>
    <row r="30" spans="1:62">
      <c r="A30" s="3" t="s">
        <v>26</v>
      </c>
      <c r="C30" s="21" t="e">
        <f t="shared" si="19"/>
        <v>#REF!</v>
      </c>
      <c r="D30" s="21" t="e">
        <f t="shared" si="19"/>
        <v>#REF!</v>
      </c>
      <c r="E30" s="21" t="e">
        <f t="shared" si="19"/>
        <v>#REF!</v>
      </c>
      <c r="F30" s="21" t="e">
        <f t="shared" si="19"/>
        <v>#REF!</v>
      </c>
      <c r="G30" s="21" t="e">
        <f t="shared" si="19"/>
        <v>#REF!</v>
      </c>
      <c r="H30" s="21" t="e">
        <f t="shared" si="19"/>
        <v>#REF!</v>
      </c>
      <c r="I30" s="21" t="e">
        <f t="shared" si="19"/>
        <v>#REF!</v>
      </c>
      <c r="J30" s="21">
        <f>J$33*SUM('Canada Choice White Grease'!J30:N30)/SUM('Canada Choice White Grease'!J$33:N$33)</f>
        <v>4.9451991011845706</v>
      </c>
      <c r="K30" s="21">
        <f>K$33*SUM('Canada Choice White Grease'!K30:O30)/SUM('Canada Choice White Grease'!K$33:O$33)</f>
        <v>5.1008831717076886</v>
      </c>
      <c r="L30" s="21">
        <f>L$33*SUM('Canada Choice White Grease'!L30:P30)/SUM('Canada Choice White Grease'!L$33:P$33)</f>
        <v>5.3388336585446172</v>
      </c>
      <c r="M30" s="21">
        <f>M$33*SUM('Canada Choice White Grease'!M30:Q30)/SUM('Canada Choice White Grease'!M$33:Q$33)</f>
        <v>5.6091200541170876</v>
      </c>
      <c r="N30" s="21">
        <f>N$33*SUM('Canada Choice White Grease'!N30:R30)/SUM('Canada Choice White Grease'!N$33:R$33)</f>
        <v>5.7664984259623955</v>
      </c>
      <c r="O30" s="21">
        <f>O$33*SUM('Canada Choice White Grease'!O30:S30)/SUM('Canada Choice White Grease'!O$33:S$33)</f>
        <v>6.0108710559434648</v>
      </c>
      <c r="P30" s="21">
        <f>P$33*SUM('Canada Choice White Grease'!P30:T30)/SUM('Canada Choice White Grease'!P$33:T$33)</f>
        <v>6.1958547348380408</v>
      </c>
      <c r="Q30" s="21">
        <f>Q$33*SUM('Canada Choice White Grease'!Q30:U30)/SUM('Canada Choice White Grease'!Q$33:U$33)</f>
        <v>6.4630574839726407</v>
      </c>
      <c r="R30" s="21">
        <f>R$33*SUM('Canada Choice White Grease'!R30:V30)/SUM('Canada Choice White Grease'!R$33:V$33)</f>
        <v>6.6360264564174454</v>
      </c>
      <c r="S30" s="21">
        <f>S$33*SUM('Canada Choice White Grease'!S30:W30)/SUM('Canada Choice White Grease'!S$33:W$33)</f>
        <v>6.8127018890531241</v>
      </c>
      <c r="T30" s="21">
        <f>T$33*SUM('Canada Choice White Grease'!T30:X30)/SUM('Canada Choice White Grease'!T$33:X$33)</f>
        <v>7.0535396906952226</v>
      </c>
      <c r="U30" s="21">
        <f>U$33*SUM('Canada Choice White Grease'!U30:Y30)/SUM('Canada Choice White Grease'!U$33:Y$33)</f>
        <v>7.2504249404824632</v>
      </c>
      <c r="V30" s="21">
        <f>V$33*SUM('Canada Choice White Grease'!V30:Z30)/SUM('Canada Choice White Grease'!V$33:Z$33)</f>
        <v>7.5204346797893251</v>
      </c>
      <c r="W30" s="21">
        <f>W$33*SUM('Canada Choice White Grease'!W30:AA30)/SUM('Canada Choice White Grease'!W$33:AA$33)</f>
        <v>7.6479346703282607</v>
      </c>
      <c r="X30" s="21">
        <f>X$33*SUM('Canada Choice White Grease'!X30:AB30)/SUM('Canada Choice White Grease'!X$33:AB$33)</f>
        <v>7.7218607119794012</v>
      </c>
      <c r="Y30" s="21">
        <f>Y$33*SUM('Canada Choice White Grease'!Y30:AC30)/SUM('Canada Choice White Grease'!Y$33:AC$33)</f>
        <v>7.6731823868616083</v>
      </c>
      <c r="Z30" s="21">
        <f>Z$33*SUM('Canada Choice White Grease'!Z30:AD30)/SUM('Canada Choice White Grease'!Z$33:AD$33)</f>
        <v>7.6766879801287162</v>
      </c>
      <c r="AA30" s="21">
        <f>AA$33*SUM('Canada Choice White Grease'!AA30:AE30)/SUM('Canada Choice White Grease'!AA$33:AE$33)</f>
        <v>7.6827374257921237</v>
      </c>
      <c r="AB30" s="21">
        <f>AB$33*SUM('Canada Choice White Grease'!AB30:AF30)/SUM('Canada Choice White Grease'!AB$33:AF$33)</f>
        <v>7.8304173674500532</v>
      </c>
      <c r="AC30" s="21">
        <f>AC$33*SUM('Canada Choice White Grease'!AC30:AG30)/SUM('Canada Choice White Grease'!AC$33:AG$33)</f>
        <v>7.9600963094507033</v>
      </c>
      <c r="AD30" s="21">
        <f>AD$33*SUM('Canada Choice White Grease'!AD30:AH30)/SUM('Canada Choice White Grease'!AD$33:AH$33)</f>
        <v>8.1525705269353121</v>
      </c>
      <c r="AE30" s="21">
        <f>AE$33*SUM('Canada Choice White Grease'!AE30:AI30)/SUM('Canada Choice White Grease'!AE$33:AI$33)</f>
        <v>8.2982758729631705</v>
      </c>
      <c r="AF30" s="21">
        <f>AF$33*SUM('Canada Choice White Grease'!AF30:AJ30)/SUM('Canada Choice White Grease'!AF$33:AJ$33)</f>
        <v>8.4522535300242012</v>
      </c>
      <c r="AG30" s="21">
        <f>AG$33*SUM('Canada Choice White Grease'!AG30:AK30)/SUM('Canada Choice White Grease'!AG$33:AK$33)</f>
        <v>8.5823349924722176</v>
      </c>
      <c r="AH30" s="21">
        <f>AH$33*SUM('Canada Choice White Grease'!AH30:AL30)/SUM('Canada Choice White Grease'!AH$33:AL$33)</f>
        <v>8.7775036918956264</v>
      </c>
      <c r="AI30" s="21">
        <f>AI$33*SUM('Canada Choice White Grease'!AI30:AM30)/SUM('Canada Choice White Grease'!AI$33:AM$33)</f>
        <v>8.9379638161102228</v>
      </c>
      <c r="AJ30" s="21">
        <f>AJ$33*SUM('Canada Choice White Grease'!AJ30:AN30)/SUM('Canada Choice White Grease'!AJ$33:AN$33)</f>
        <v>9.0295398117760115</v>
      </c>
      <c r="AK30" s="21">
        <f>AK$33*SUM('Canada Choice White Grease'!AK30:AO30)/SUM('Canada Choice White Grease'!AK$33:AO$33)</f>
        <v>9.1192411205031778</v>
      </c>
      <c r="AL30" s="21">
        <f>AL$33*SUM('Canada Choice White Grease'!AL30:AP30)/SUM('Canada Choice White Grease'!AL$33:AP$33)</f>
        <v>9.2152582436621824</v>
      </c>
      <c r="AM30" s="21">
        <f>AM$33*SUM('Canada Choice White Grease'!AM30:AQ30)/SUM('Canada Choice White Grease'!AM$33:AQ$33)</f>
        <v>9.3193748285337499</v>
      </c>
      <c r="AN30" s="21">
        <f>AN$33*SUM('Canada Choice White Grease'!AN30:AR30)/SUM('Canada Choice White Grease'!AN$33:AR$33)</f>
        <v>9.4444081958022306</v>
      </c>
      <c r="AO30" s="21">
        <f>AO$33*SUM('Canada Choice White Grease'!AO30:AS30)/SUM('Canada Choice White Grease'!AO$33:AS$33)</f>
        <v>9.5784197411061136</v>
      </c>
      <c r="AP30" s="21">
        <f>AP$33*SUM('Canada Choice White Grease'!AP30:AT30)/SUM('Canada Choice White Grease'!AP$33:AT$33)</f>
        <v>9.7019979584628295</v>
      </c>
      <c r="AQ30" s="21">
        <f>AQ$33*SUM('Canada Choice White Grease'!AQ30:AU30)/SUM('Canada Choice White Grease'!AQ$33:AU$33)</f>
        <v>9.8257985534584655</v>
      </c>
      <c r="AR30" s="21">
        <f>AR$33*SUM('Canada Choice White Grease'!AR30:AV30)/SUM('Canada Choice White Grease'!AR$33:AV$33)</f>
        <v>9.949342872644646</v>
      </c>
      <c r="AS30" s="21">
        <f>AS$33*SUM('Canada Choice White Grease'!AS30:AW30)/SUM('Canada Choice White Grease'!AS$33:AW$33)</f>
        <v>10.072665420062545</v>
      </c>
      <c r="AT30" s="21">
        <f>AT$33*SUM('Canada Choice White Grease'!AT30:AX30)/SUM('Canada Choice White Grease'!AT$33:AX$33)</f>
        <v>10.197644949172732</v>
      </c>
      <c r="AU30" s="21">
        <f>AU$33*SUM('Canada Choice White Grease'!AU30:AY30)/SUM('Canada Choice White Grease'!AU$33:AY$33)</f>
        <v>10.322356574958183</v>
      </c>
      <c r="AV30" s="21">
        <f>AV$33*SUM('Canada Choice White Grease'!AV30:AZ30)/SUM('Canada Choice White Grease'!AV$33:AZ$33)</f>
        <v>10.447047068827519</v>
      </c>
      <c r="AW30" s="21">
        <f>AW$33*SUM('Canada Choice White Grease'!AW30:BA30)/SUM('Canada Choice White Grease'!AW$33:BA$33)</f>
        <v>10.571166964556854</v>
      </c>
      <c r="AX30" s="21">
        <f>AX$33*SUM('Canada Choice White Grease'!AX30:BB30)/SUM('Canada Choice White Grease'!AX$33:BB$33)</f>
        <v>10.695271598451296</v>
      </c>
      <c r="AY30" s="21">
        <f>AY$33*SUM('Canada Choice White Grease'!AY30:BC30)/SUM('Canada Choice White Grease'!AY$33:BC$33)</f>
        <v>10.81961209527331</v>
      </c>
      <c r="AZ30" s="21">
        <f>AZ$33*SUM('Canada Choice White Grease'!AZ30:BD30)/SUM('Canada Choice White Grease'!AZ$33:BD$33)</f>
        <v>10.944139714889637</v>
      </c>
      <c r="BA30" s="21">
        <f>BA$33*SUM('Canada Choice White Grease'!BA30:BE30)/SUM('Canada Choice White Grease'!BA$33:BE$33)</f>
        <v>11.068566470698888</v>
      </c>
      <c r="BB30" s="21">
        <f>BB$33*SUM('Canada Choice White Grease'!BB30:BF30)/SUM('Canada Choice White Grease'!BB$33:BF$33)</f>
        <v>11.192921629188806</v>
      </c>
      <c r="BC30" s="21">
        <f>BC$33*SUM('Canada Choice White Grease'!BC30:BG30)/SUM('Canada Choice White Grease'!BC$33:BG$33)</f>
        <v>11.317222594104702</v>
      </c>
      <c r="BD30" s="21">
        <f>BD$33*SUM('Canada Choice White Grease'!BD30:BH30)/SUM('Canada Choice White Grease'!BD$33:BH$33)</f>
        <v>11.441564894478233</v>
      </c>
      <c r="BE30" s="21">
        <f>BE$33*SUM('Canada Choice White Grease'!BE30:BI30)/SUM('Canada Choice White Grease'!BE$33:BI$33)</f>
        <v>11.56594560311277</v>
      </c>
      <c r="BF30" s="21">
        <f>BF$33*SUM('Canada Choice White Grease'!BF30:BJ30)/SUM('Canada Choice White Grease'!BF$33:BJ$33)</f>
        <v>11.690356262087201</v>
      </c>
      <c r="BG30" s="21">
        <f>BG$33*SUM('Canada Choice White Grease'!BG30:BK30)/SUM('Canada Choice White Grease'!BG$33:BK$33)</f>
        <v>11.814746802104047</v>
      </c>
      <c r="BH30" s="21">
        <f>BH$33*SUM('Canada Choice White Grease'!BH30:BL30)/SUM('Canada Choice White Grease'!BH$33:BL$33)</f>
        <v>11.939113311180213</v>
      </c>
      <c r="BI30" s="21"/>
      <c r="BJ30" s="21"/>
    </row>
    <row r="31" spans="1:62">
      <c r="A31" s="3" t="s">
        <v>27</v>
      </c>
      <c r="C31" s="21" t="e">
        <f t="shared" si="19"/>
        <v>#REF!</v>
      </c>
      <c r="D31" s="21" t="e">
        <f t="shared" si="19"/>
        <v>#REF!</v>
      </c>
      <c r="E31" s="21" t="e">
        <f t="shared" si="19"/>
        <v>#REF!</v>
      </c>
      <c r="F31" s="21" t="e">
        <f t="shared" si="19"/>
        <v>#REF!</v>
      </c>
      <c r="G31" s="21" t="e">
        <f t="shared" si="19"/>
        <v>#REF!</v>
      </c>
      <c r="H31" s="21" t="e">
        <f t="shared" si="19"/>
        <v>#REF!</v>
      </c>
      <c r="I31" s="21" t="e">
        <f t="shared" si="19"/>
        <v>#REF!</v>
      </c>
      <c r="J31" s="21">
        <f>J$33*SUM('Canada Choice White Grease'!J31:N31)/SUM('Canada Choice White Grease'!J$33:N$33)</f>
        <v>5.1073306767086297</v>
      </c>
      <c r="K31" s="21">
        <f>K$33*SUM('Canada Choice White Grease'!K31:O31)/SUM('Canada Choice White Grease'!K$33:O$33)</f>
        <v>5.2960151125093793</v>
      </c>
      <c r="L31" s="21">
        <f>L$33*SUM('Canada Choice White Grease'!L31:P31)/SUM('Canada Choice White Grease'!L$33:P$33)</f>
        <v>5.5391339855917545</v>
      </c>
      <c r="M31" s="21">
        <f>M$33*SUM('Canada Choice White Grease'!M31:Q31)/SUM('Canada Choice White Grease'!M$33:Q$33)</f>
        <v>5.8160163282295905</v>
      </c>
      <c r="N31" s="21">
        <f>N$33*SUM('Canada Choice White Grease'!N31:R31)/SUM('Canada Choice White Grease'!N$33:R$33)</f>
        <v>5.9682070657980235</v>
      </c>
      <c r="O31" s="21">
        <f>O$33*SUM('Canada Choice White Grease'!O31:S31)/SUM('Canada Choice White Grease'!O$33:S$33)</f>
        <v>6.213794936606404</v>
      </c>
      <c r="P31" s="21">
        <f>P$33*SUM('Canada Choice White Grease'!P31:T31)/SUM('Canada Choice White Grease'!P$33:T$33)</f>
        <v>6.4199855672797597</v>
      </c>
      <c r="Q31" s="21">
        <f>Q$33*SUM('Canada Choice White Grease'!Q31:U31)/SUM('Canada Choice White Grease'!Q$33:U$33)</f>
        <v>6.7277246037141341</v>
      </c>
      <c r="R31" s="21">
        <f>R$33*SUM('Canada Choice White Grease'!R31:V31)/SUM('Canada Choice White Grease'!R$33:V$33)</f>
        <v>6.9246571752629151</v>
      </c>
      <c r="S31" s="21">
        <f>S$33*SUM('Canada Choice White Grease'!S31:W31)/SUM('Canada Choice White Grease'!S$33:W$33)</f>
        <v>7.1458365660122096</v>
      </c>
      <c r="T31" s="21">
        <f>T$33*SUM('Canada Choice White Grease'!T31:X31)/SUM('Canada Choice White Grease'!T$33:X$33)</f>
        <v>7.4191367055612965</v>
      </c>
      <c r="U31" s="21">
        <f>U$33*SUM('Canada Choice White Grease'!U31:Y31)/SUM('Canada Choice White Grease'!U$33:Y$33)</f>
        <v>7.6269330555877008</v>
      </c>
      <c r="V31" s="21">
        <f>V$33*SUM('Canada Choice White Grease'!V31:Z31)/SUM('Canada Choice White Grease'!V$33:Z$33)</f>
        <v>7.9045217833928367</v>
      </c>
      <c r="W31" s="21">
        <f>W$33*SUM('Canada Choice White Grease'!W31:AA31)/SUM('Canada Choice White Grease'!W$33:AA$33)</f>
        <v>8.0715127136433953</v>
      </c>
      <c r="X31" s="21">
        <f>X$33*SUM('Canada Choice White Grease'!X31:AB31)/SUM('Canada Choice White Grease'!X$33:AB$33)</f>
        <v>8.2425047909766533</v>
      </c>
      <c r="Y31" s="21">
        <f>Y$33*SUM('Canada Choice White Grease'!Y31:AC31)/SUM('Canada Choice White Grease'!Y$33:AC$33)</f>
        <v>8.3602833040366349</v>
      </c>
      <c r="Z31" s="21">
        <f>Z$33*SUM('Canada Choice White Grease'!Z31:AD31)/SUM('Canada Choice White Grease'!Z$33:AD$33)</f>
        <v>8.5780834378748327</v>
      </c>
      <c r="AA31" s="21">
        <f>AA$33*SUM('Canada Choice White Grease'!AA31:AE31)/SUM('Canada Choice White Grease'!AA$33:AE$33)</f>
        <v>8.7869463869091291</v>
      </c>
      <c r="AB31" s="21">
        <f>AB$33*SUM('Canada Choice White Grease'!AB31:AF31)/SUM('Canada Choice White Grease'!AB$33:AF$33)</f>
        <v>9.0977153875868471</v>
      </c>
      <c r="AC31" s="21">
        <f>AC$33*SUM('Canada Choice White Grease'!AC31:AG31)/SUM('Canada Choice White Grease'!AC$33:AG$33)</f>
        <v>9.3451918167058547</v>
      </c>
      <c r="AD31" s="21">
        <f>AD$33*SUM('Canada Choice White Grease'!AD31:AH31)/SUM('Canada Choice White Grease'!AD$33:AH$33)</f>
        <v>9.6204280123405521</v>
      </c>
      <c r="AE31" s="21">
        <f>AE$33*SUM('Canada Choice White Grease'!AE31:AI31)/SUM('Canada Choice White Grease'!AE$33:AI$33)</f>
        <v>9.8480578730639969</v>
      </c>
      <c r="AF31" s="21">
        <f>AF$33*SUM('Canada Choice White Grease'!AF31:AJ31)/SUM('Canada Choice White Grease'!AF$33:AJ$33)</f>
        <v>10.112485376742674</v>
      </c>
      <c r="AG31" s="21">
        <f>AG$33*SUM('Canada Choice White Grease'!AG31:AK31)/SUM('Canada Choice White Grease'!AG$33:AK$33)</f>
        <v>10.376466994209798</v>
      </c>
      <c r="AH31" s="21">
        <f>AH$33*SUM('Canada Choice White Grease'!AH31:AL31)/SUM('Canada Choice White Grease'!AH$33:AL$33)</f>
        <v>10.634675908352101</v>
      </c>
      <c r="AI31" s="21">
        <f>AI$33*SUM('Canada Choice White Grease'!AI31:AM31)/SUM('Canada Choice White Grease'!AI$33:AM$33)</f>
        <v>10.835358895680912</v>
      </c>
      <c r="AJ31" s="21">
        <f>AJ$33*SUM('Canada Choice White Grease'!AJ31:AN31)/SUM('Canada Choice White Grease'!AJ$33:AN$33)</f>
        <v>10.927645537362082</v>
      </c>
      <c r="AK31" s="21">
        <f>AK$33*SUM('Canada Choice White Grease'!AK31:AO31)/SUM('Canada Choice White Grease'!AK$33:AO$33)</f>
        <v>11.001342387623975</v>
      </c>
      <c r="AL31" s="21">
        <f>AL$33*SUM('Canada Choice White Grease'!AL31:AP31)/SUM('Canada Choice White Grease'!AL$33:AP$33)</f>
        <v>11.075781830027584</v>
      </c>
      <c r="AM31" s="21">
        <f>AM$33*SUM('Canada Choice White Grease'!AM31:AQ31)/SUM('Canada Choice White Grease'!AM$33:AQ$33)</f>
        <v>11.209077662686855</v>
      </c>
      <c r="AN31" s="21">
        <f>AN$33*SUM('Canada Choice White Grease'!AN31:AR31)/SUM('Canada Choice White Grease'!AN$33:AR$33)</f>
        <v>11.366012232480646</v>
      </c>
      <c r="AO31" s="21">
        <f>AO$33*SUM('Canada Choice White Grease'!AO31:AS31)/SUM('Canada Choice White Grease'!AO$33:AS$33)</f>
        <v>11.525555807117019</v>
      </c>
      <c r="AP31" s="21">
        <f>AP$33*SUM('Canada Choice White Grease'!AP31:AT31)/SUM('Canada Choice White Grease'!AP$33:AT$33)</f>
        <v>11.674337402504941</v>
      </c>
      <c r="AQ31" s="21">
        <f>AQ$33*SUM('Canada Choice White Grease'!AQ31:AU31)/SUM('Canada Choice White Grease'!AQ$33:AU$33)</f>
        <v>11.823051154232095</v>
      </c>
      <c r="AR31" s="21">
        <f>AR$33*SUM('Canada Choice White Grease'!AR31:AV31)/SUM('Canada Choice White Grease'!AR$33:AV$33)</f>
        <v>11.974350401267642</v>
      </c>
      <c r="AS31" s="21">
        <f>AS$33*SUM('Canada Choice White Grease'!AS31:AW31)/SUM('Canada Choice White Grease'!AS$33:AW$33)</f>
        <v>12.125259395315247</v>
      </c>
      <c r="AT31" s="21">
        <f>AT$33*SUM('Canada Choice White Grease'!AT31:AX31)/SUM('Canada Choice White Grease'!AT$33:AX$33)</f>
        <v>12.274633219015403</v>
      </c>
      <c r="AU31" s="21">
        <f>AU$33*SUM('Canada Choice White Grease'!AU31:AY31)/SUM('Canada Choice White Grease'!AU$33:AY$33)</f>
        <v>12.423733058843029</v>
      </c>
      <c r="AV31" s="21">
        <f>AV$33*SUM('Canada Choice White Grease'!AV31:AZ31)/SUM('Canada Choice White Grease'!AV$33:AZ$33)</f>
        <v>12.573331720799629</v>
      </c>
      <c r="AW31" s="21">
        <f>AW$33*SUM('Canada Choice White Grease'!AW31:BA31)/SUM('Canada Choice White Grease'!AW$33:BA$33)</f>
        <v>12.722978510391833</v>
      </c>
      <c r="AX31" s="21">
        <f>AX$33*SUM('Canada Choice White Grease'!AX31:BB31)/SUM('Canada Choice White Grease'!AX$33:BB$33)</f>
        <v>12.872888509349368</v>
      </c>
      <c r="AY31" s="21">
        <f>AY$33*SUM('Canada Choice White Grease'!AY31:BC31)/SUM('Canada Choice White Grease'!AY$33:BC$33)</f>
        <v>13.022688008325217</v>
      </c>
      <c r="AZ31" s="21">
        <f>AZ$33*SUM('Canada Choice White Grease'!AZ31:BD31)/SUM('Canada Choice White Grease'!AZ$33:BD$33)</f>
        <v>13.172276785290613</v>
      </c>
      <c r="BA31" s="21">
        <f>BA$33*SUM('Canada Choice White Grease'!BA31:BE31)/SUM('Canada Choice White Grease'!BA$33:BE$33)</f>
        <v>13.321876750500312</v>
      </c>
      <c r="BB31" s="21">
        <f>BB$33*SUM('Canada Choice White Grease'!BB31:BF31)/SUM('Canada Choice White Grease'!BB$33:BF$33)</f>
        <v>13.471566979372534</v>
      </c>
      <c r="BC31" s="21">
        <f>BC$33*SUM('Canada Choice White Grease'!BC31:BG31)/SUM('Canada Choice White Grease'!BC$33:BG$33)</f>
        <v>13.621273702086683</v>
      </c>
      <c r="BD31" s="21">
        <f>BD$33*SUM('Canada Choice White Grease'!BD31:BH31)/SUM('Canada Choice White Grease'!BD$33:BH$33)</f>
        <v>13.770992826932611</v>
      </c>
      <c r="BE31" s="21">
        <f>BE$33*SUM('Canada Choice White Grease'!BE31:BI31)/SUM('Canada Choice White Grease'!BE$33:BI$33)</f>
        <v>13.920686489096626</v>
      </c>
      <c r="BF31" s="21">
        <f>BF$33*SUM('Canada Choice White Grease'!BF31:BJ31)/SUM('Canada Choice White Grease'!BF$33:BJ$33)</f>
        <v>14.070340480934581</v>
      </c>
      <c r="BG31" s="21">
        <f>BG$33*SUM('Canada Choice White Grease'!BG31:BK31)/SUM('Canada Choice White Grease'!BG$33:BK$33)</f>
        <v>14.219994868633345</v>
      </c>
      <c r="BH31" s="21">
        <f>BH$33*SUM('Canada Choice White Grease'!BH31:BL31)/SUM('Canada Choice White Grease'!BH$33:BL$33)</f>
        <v>14.369674503549168</v>
      </c>
      <c r="BI31" s="21"/>
      <c r="BJ31" s="21"/>
    </row>
    <row r="32" spans="1:62">
      <c r="A32" s="3" t="s">
        <v>28</v>
      </c>
      <c r="C32" s="21" t="e">
        <f t="shared" si="19"/>
        <v>#REF!</v>
      </c>
      <c r="D32" s="21" t="e">
        <f t="shared" si="19"/>
        <v>#REF!</v>
      </c>
      <c r="E32" s="21" t="e">
        <f t="shared" si="19"/>
        <v>#REF!</v>
      </c>
      <c r="F32" s="21" t="e">
        <f t="shared" si="19"/>
        <v>#REF!</v>
      </c>
      <c r="G32" s="21" t="e">
        <f t="shared" si="19"/>
        <v>#REF!</v>
      </c>
      <c r="H32" s="21" t="e">
        <f t="shared" si="19"/>
        <v>#REF!</v>
      </c>
      <c r="I32" s="21" t="e">
        <f t="shared" si="19"/>
        <v>#REF!</v>
      </c>
      <c r="J32" s="21">
        <f>J$33*SUM('Canada Choice White Grease'!J32:N32)/SUM('Canada Choice White Grease'!J$33:N$33)</f>
        <v>4.9059152404788957</v>
      </c>
      <c r="K32" s="21">
        <f>K$33*SUM('Canada Choice White Grease'!K32:O32)/SUM('Canada Choice White Grease'!K$33:O$33)</f>
        <v>5.1000023937801835</v>
      </c>
      <c r="L32" s="21">
        <f>L$33*SUM('Canada Choice White Grease'!L32:P32)/SUM('Canada Choice White Grease'!L$33:P$33)</f>
        <v>5.3739153051992954</v>
      </c>
      <c r="M32" s="21">
        <f>M$33*SUM('Canada Choice White Grease'!M32:Q32)/SUM('Canada Choice White Grease'!M$33:Q$33)</f>
        <v>5.6860226269261362</v>
      </c>
      <c r="N32" s="21">
        <f>N$33*SUM('Canada Choice White Grease'!N32:R32)/SUM('Canada Choice White Grease'!N$33:R$33)</f>
        <v>5.9160917805064441</v>
      </c>
      <c r="O32" s="21">
        <f>O$33*SUM('Canada Choice White Grease'!O32:S32)/SUM('Canada Choice White Grease'!O$33:S$33)</f>
        <v>6.2780833494436932</v>
      </c>
      <c r="P32" s="21">
        <f>P$33*SUM('Canada Choice White Grease'!P32:T32)/SUM('Canada Choice White Grease'!P$33:T$33)</f>
        <v>6.4697587250590392</v>
      </c>
      <c r="Q32" s="21">
        <f>Q$33*SUM('Canada Choice White Grease'!Q32:U32)/SUM('Canada Choice White Grease'!Q$33:U$33)</f>
        <v>6.7566215164781314</v>
      </c>
      <c r="R32" s="21">
        <f>R$33*SUM('Canada Choice White Grease'!R32:V32)/SUM('Canada Choice White Grease'!R$33:V$33)</f>
        <v>6.9744407297943969</v>
      </c>
      <c r="S32" s="21">
        <f>S$33*SUM('Canada Choice White Grease'!S32:W32)/SUM('Canada Choice White Grease'!S$33:W$33)</f>
        <v>7.2038244508035358</v>
      </c>
      <c r="T32" s="21">
        <f>T$33*SUM('Canada Choice White Grease'!T32:X32)/SUM('Canada Choice White Grease'!T$33:X$33)</f>
        <v>7.4227601541148154</v>
      </c>
      <c r="U32" s="21">
        <f>U$33*SUM('Canada Choice White Grease'!U32:Y32)/SUM('Canada Choice White Grease'!U$33:Y$33)</f>
        <v>7.6856858366931196</v>
      </c>
      <c r="V32" s="21">
        <f>V$33*SUM('Canada Choice White Grease'!V32:Z32)/SUM('Canada Choice White Grease'!V$33:Z$33)</f>
        <v>7.9906955008290872</v>
      </c>
      <c r="W32" s="21">
        <f>W$33*SUM('Canada Choice White Grease'!W32:AA32)/SUM('Canada Choice White Grease'!W$33:AA$33)</f>
        <v>8.1473270095542318</v>
      </c>
      <c r="X32" s="21">
        <f>X$33*SUM('Canada Choice White Grease'!X32:AB32)/SUM('Canada Choice White Grease'!X$33:AB$33)</f>
        <v>8.2931756781403454</v>
      </c>
      <c r="Y32" s="21">
        <f>Y$33*SUM('Canada Choice White Grease'!Y32:AC32)/SUM('Canada Choice White Grease'!Y$33:AC$33)</f>
        <v>8.3868978818532529</v>
      </c>
      <c r="Z32" s="21">
        <f>Z$33*SUM('Canada Choice White Grease'!Z32:AD32)/SUM('Canada Choice White Grease'!Z$33:AD$33)</f>
        <v>8.5034548780060835</v>
      </c>
      <c r="AA32" s="21">
        <f>AA$33*SUM('Canada Choice White Grease'!AA32:AE32)/SUM('Canada Choice White Grease'!AA$33:AE$33)</f>
        <v>8.6478691182078915</v>
      </c>
      <c r="AB32" s="21">
        <f>AB$33*SUM('Canada Choice White Grease'!AB32:AF32)/SUM('Canada Choice White Grease'!AB$33:AF$33)</f>
        <v>8.9076580745728666</v>
      </c>
      <c r="AC32" s="21">
        <f>AC$33*SUM('Canada Choice White Grease'!AC32:AG32)/SUM('Canada Choice White Grease'!AC$33:AG$33)</f>
        <v>9.0649462112719021</v>
      </c>
      <c r="AD32" s="21">
        <f>AD$33*SUM('Canada Choice White Grease'!AD32:AH32)/SUM('Canada Choice White Grease'!AD$33:AH$33)</f>
        <v>9.2227500514645619</v>
      </c>
      <c r="AE32" s="21">
        <f>AE$33*SUM('Canada Choice White Grease'!AE32:AI32)/SUM('Canada Choice White Grease'!AE$33:AI$33)</f>
        <v>9.3402384560240144</v>
      </c>
      <c r="AF32" s="21">
        <f>AF$33*SUM('Canada Choice White Grease'!AF32:AJ32)/SUM('Canada Choice White Grease'!AF$33:AJ$33)</f>
        <v>9.4459530362783379</v>
      </c>
      <c r="AG32" s="21">
        <f>AG$33*SUM('Canada Choice White Grease'!AG32:AK32)/SUM('Canada Choice White Grease'!AG$33:AK$33)</f>
        <v>9.5762419571741848</v>
      </c>
      <c r="AH32" s="21">
        <f>AH$33*SUM('Canada Choice White Grease'!AH32:AL32)/SUM('Canada Choice White Grease'!AH$33:AL$33)</f>
        <v>9.8495906708558394</v>
      </c>
      <c r="AI32" s="21">
        <f>AI$33*SUM('Canada Choice White Grease'!AI32:AM32)/SUM('Canada Choice White Grease'!AI$33:AM$33)</f>
        <v>10.17378106972668</v>
      </c>
      <c r="AJ32" s="21">
        <f>AJ$33*SUM('Canada Choice White Grease'!AJ32:AN32)/SUM('Canada Choice White Grease'!AJ$33:AN$33)</f>
        <v>10.463390762492645</v>
      </c>
      <c r="AK32" s="21">
        <f>AK$33*SUM('Canada Choice White Grease'!AK32:AO32)/SUM('Canada Choice White Grease'!AK$33:AO$33)</f>
        <v>10.766582251192697</v>
      </c>
      <c r="AL32" s="21">
        <f>AL$33*SUM('Canada Choice White Grease'!AL32:AP32)/SUM('Canada Choice White Grease'!AL$33:AP$33)</f>
        <v>11.045807128898488</v>
      </c>
      <c r="AM32" s="21">
        <f>AM$33*SUM('Canada Choice White Grease'!AM32:AQ32)/SUM('Canada Choice White Grease'!AM$33:AQ$33)</f>
        <v>11.293481119811414</v>
      </c>
      <c r="AN32" s="21">
        <f>AN$33*SUM('Canada Choice White Grease'!AN32:AR32)/SUM('Canada Choice White Grease'!AN$33:AR$33)</f>
        <v>11.508167965395401</v>
      </c>
      <c r="AO32" s="21">
        <f>AO$33*SUM('Canada Choice White Grease'!AO32:AS32)/SUM('Canada Choice White Grease'!AO$33:AS$33)</f>
        <v>11.68386526772</v>
      </c>
      <c r="AP32" s="21">
        <f>AP$33*SUM('Canada Choice White Grease'!AP32:AT32)/SUM('Canada Choice White Grease'!AP$33:AT$33)</f>
        <v>11.838610531719754</v>
      </c>
      <c r="AQ32" s="21">
        <f>AQ$33*SUM('Canada Choice White Grease'!AQ32:AU32)/SUM('Canada Choice White Grease'!AQ$33:AU$33)</f>
        <v>11.992639191542205</v>
      </c>
      <c r="AR32" s="21">
        <f>AR$33*SUM('Canada Choice White Grease'!AR32:AV32)/SUM('Canada Choice White Grease'!AR$33:AV$33)</f>
        <v>12.14198539860158</v>
      </c>
      <c r="AS32" s="21">
        <f>AS$33*SUM('Canada Choice White Grease'!AS32:AW32)/SUM('Canada Choice White Grease'!AS$33:AW$33)</f>
        <v>12.29081117611328</v>
      </c>
      <c r="AT32" s="21">
        <f>AT$33*SUM('Canada Choice White Grease'!AT32:AX32)/SUM('Canada Choice White Grease'!AT$33:AX$33)</f>
        <v>12.443512961831502</v>
      </c>
      <c r="AU32" s="21">
        <f>AU$33*SUM('Canada Choice White Grease'!AU32:AY32)/SUM('Canada Choice White Grease'!AU$33:AY$33)</f>
        <v>12.596585162867983</v>
      </c>
      <c r="AV32" s="21">
        <f>AV$33*SUM('Canada Choice White Grease'!AV32:AZ32)/SUM('Canada Choice White Grease'!AV$33:AZ$33)</f>
        <v>12.748468234981537</v>
      </c>
      <c r="AW32" s="21">
        <f>AW$33*SUM('Canada Choice White Grease'!AW32:BA32)/SUM('Canada Choice White Grease'!AW$33:BA$33)</f>
        <v>12.90016197464883</v>
      </c>
      <c r="AX32" s="21">
        <f>AX$33*SUM('Canada Choice White Grease'!AX32:BB32)/SUM('Canada Choice White Grease'!AX$33:BB$33)</f>
        <v>13.051424066313499</v>
      </c>
      <c r="AY32" s="21">
        <f>AY$33*SUM('Canada Choice White Grease'!AY32:BC32)/SUM('Canada Choice White Grease'!AY$33:BC$33)</f>
        <v>13.202989764396602</v>
      </c>
      <c r="AZ32" s="21">
        <f>AZ$33*SUM('Canada Choice White Grease'!AZ32:BD32)/SUM('Canada Choice White Grease'!AZ$33:BD$33)</f>
        <v>13.355019890137067</v>
      </c>
      <c r="BA32" s="21">
        <f>BA$33*SUM('Canada Choice White Grease'!BA32:BE32)/SUM('Canada Choice White Grease'!BA$33:BE$33)</f>
        <v>13.506941392644555</v>
      </c>
      <c r="BB32" s="21">
        <f>BB$33*SUM('Canada Choice White Grease'!BB32:BF32)/SUM('Canada Choice White Grease'!BB$33:BF$33)</f>
        <v>13.658671390307102</v>
      </c>
      <c r="BC32" s="21">
        <f>BC$33*SUM('Canada Choice White Grease'!BC32:BG32)/SUM('Canada Choice White Grease'!BC$33:BG$33)</f>
        <v>13.810370617203169</v>
      </c>
      <c r="BD32" s="21">
        <f>BD$33*SUM('Canada Choice White Grease'!BD32:BH32)/SUM('Canada Choice White Grease'!BD$33:BH$33)</f>
        <v>13.962068706791753</v>
      </c>
      <c r="BE32" s="21">
        <f>BE$33*SUM('Canada Choice White Grease'!BE32:BI32)/SUM('Canada Choice White Grease'!BE$33:BI$33)</f>
        <v>14.113826969526487</v>
      </c>
      <c r="BF32" s="21">
        <f>BF$33*SUM('Canada Choice White Grease'!BF32:BJ32)/SUM('Canada Choice White Grease'!BF$33:BJ$33)</f>
        <v>14.265665005034599</v>
      </c>
      <c r="BG32" s="21">
        <f>BG$33*SUM('Canada Choice White Grease'!BG32:BK32)/SUM('Canada Choice White Grease'!BG$33:BK$33)</f>
        <v>14.417484349120839</v>
      </c>
      <c r="BH32" s="21">
        <f>BH$33*SUM('Canada Choice White Grease'!BH32:BL32)/SUM('Canada Choice White Grease'!BH$33:BL$33)</f>
        <v>14.569247096333376</v>
      </c>
      <c r="BI32" s="21"/>
      <c r="BJ32" s="21"/>
    </row>
    <row r="33" spans="1:62" ht="12" thickBot="1">
      <c r="A33" s="3" t="s">
        <v>29</v>
      </c>
      <c r="C33" s="21" t="e">
        <f>SUM(C21:C32)</f>
        <v>#REF!</v>
      </c>
      <c r="D33" s="21" t="e">
        <f t="shared" ref="D33:I33" si="20">SUM(D21:D32)</f>
        <v>#REF!</v>
      </c>
      <c r="E33" s="21" t="e">
        <f t="shared" si="20"/>
        <v>#REF!</v>
      </c>
      <c r="F33" s="21" t="e">
        <f t="shared" si="20"/>
        <v>#REF!</v>
      </c>
      <c r="G33" s="21" t="e">
        <f t="shared" si="20"/>
        <v>#REF!</v>
      </c>
      <c r="H33" s="21" t="e">
        <f t="shared" si="20"/>
        <v>#REF!</v>
      </c>
      <c r="I33" s="21" t="e">
        <f t="shared" si="20"/>
        <v>#REF!</v>
      </c>
      <c r="J33" s="21">
        <v>60</v>
      </c>
      <c r="K33" s="21">
        <v>62</v>
      </c>
      <c r="L33" s="21">
        <v>65</v>
      </c>
      <c r="M33" s="21">
        <v>68</v>
      </c>
      <c r="N33" s="21">
        <v>70</v>
      </c>
      <c r="O33" s="21">
        <v>73</v>
      </c>
      <c r="P33" s="21">
        <v>75</v>
      </c>
      <c r="Q33" s="21">
        <v>78</v>
      </c>
      <c r="R33" s="21">
        <v>80</v>
      </c>
      <c r="S33" s="21">
        <v>82</v>
      </c>
      <c r="T33" s="21">
        <v>85</v>
      </c>
      <c r="U33" s="21">
        <v>88</v>
      </c>
      <c r="V33" s="21">
        <v>92</v>
      </c>
      <c r="W33" s="21">
        <v>95</v>
      </c>
      <c r="X33" s="21">
        <v>98</v>
      </c>
      <c r="Y33" s="21">
        <v>100</v>
      </c>
      <c r="Z33" s="21">
        <v>103</v>
      </c>
      <c r="AA33" s="21">
        <v>106</v>
      </c>
      <c r="AB33" s="21">
        <v>110</v>
      </c>
      <c r="AC33" s="21">
        <v>113</v>
      </c>
      <c r="AD33" s="21">
        <v>116</v>
      </c>
      <c r="AE33" s="21">
        <v>118</v>
      </c>
      <c r="AF33" s="21">
        <v>120</v>
      </c>
      <c r="AG33" s="21">
        <v>122</v>
      </c>
      <c r="AH33" s="21">
        <v>125</v>
      </c>
      <c r="AI33" s="21">
        <v>128</v>
      </c>
      <c r="AJ33" s="21">
        <v>130</v>
      </c>
      <c r="AK33" s="21">
        <v>132</v>
      </c>
      <c r="AL33" s="21">
        <v>134</v>
      </c>
      <c r="AM33" s="21">
        <v>136</v>
      </c>
      <c r="AN33" s="21">
        <v>138</v>
      </c>
      <c r="AO33" s="21">
        <v>140</v>
      </c>
      <c r="AP33" s="21">
        <v>141.81818181818181</v>
      </c>
      <c r="AQ33" s="21">
        <v>143.63636363636363</v>
      </c>
      <c r="AR33" s="21">
        <v>145.45454545454544</v>
      </c>
      <c r="AS33" s="21">
        <v>147.27272727272725</v>
      </c>
      <c r="AT33" s="21">
        <v>149.09090909090907</v>
      </c>
      <c r="AU33" s="21">
        <v>150.90909090909088</v>
      </c>
      <c r="AV33" s="21">
        <v>152.72727272727269</v>
      </c>
      <c r="AW33" s="21">
        <v>154.5454545454545</v>
      </c>
      <c r="AX33" s="21">
        <v>156.36363636363632</v>
      </c>
      <c r="AY33" s="21">
        <v>158.18181818181813</v>
      </c>
      <c r="AZ33" s="21">
        <v>160</v>
      </c>
      <c r="BA33" s="21">
        <v>161.81818181818181</v>
      </c>
      <c r="BB33" s="21">
        <v>163.63636363636363</v>
      </c>
      <c r="BC33" s="21">
        <v>165.45454545454544</v>
      </c>
      <c r="BD33" s="21">
        <v>167.27272727272725</v>
      </c>
      <c r="BE33" s="21">
        <v>169.09090909090907</v>
      </c>
      <c r="BF33" s="21">
        <v>170.90909090909088</v>
      </c>
      <c r="BG33" s="21">
        <v>172.72727272727269</v>
      </c>
      <c r="BH33" s="21">
        <v>174.5454545454545</v>
      </c>
      <c r="BI33" s="21"/>
      <c r="BJ33" s="21"/>
    </row>
    <row r="34" spans="1:62">
      <c r="A34" s="22"/>
      <c r="B34" s="22"/>
      <c r="C34" s="23">
        <f>C355</f>
        <v>12345</v>
      </c>
      <c r="D34" s="23">
        <f t="shared" ref="D34:BH34" si="21">D355</f>
        <v>13567</v>
      </c>
      <c r="E34" s="23">
        <f t="shared" si="21"/>
        <v>14890</v>
      </c>
      <c r="F34" s="23">
        <f t="shared" si="21"/>
        <v>16213</v>
      </c>
      <c r="G34" s="23">
        <f t="shared" si="21"/>
        <v>17536</v>
      </c>
      <c r="H34" s="23">
        <f t="shared" si="21"/>
        <v>18859</v>
      </c>
      <c r="I34" s="23">
        <f t="shared" si="21"/>
        <v>20182</v>
      </c>
      <c r="J34" s="23">
        <f t="shared" si="21"/>
        <v>21505</v>
      </c>
      <c r="K34" s="23">
        <f t="shared" si="21"/>
        <v>22828</v>
      </c>
      <c r="L34" s="23">
        <f t="shared" si="21"/>
        <v>24151</v>
      </c>
      <c r="M34" s="23">
        <f t="shared" si="21"/>
        <v>25474</v>
      </c>
      <c r="N34" s="23">
        <f t="shared" si="21"/>
        <v>26797</v>
      </c>
      <c r="O34" s="23">
        <f t="shared" si="21"/>
        <v>28120</v>
      </c>
      <c r="P34" s="23">
        <f t="shared" si="21"/>
        <v>29443</v>
      </c>
      <c r="Q34" s="23">
        <f t="shared" si="21"/>
        <v>30766</v>
      </c>
      <c r="R34" s="23">
        <f t="shared" si="21"/>
        <v>32089</v>
      </c>
      <c r="S34" s="23">
        <f t="shared" si="21"/>
        <v>33412</v>
      </c>
      <c r="T34" s="23">
        <f t="shared" si="21"/>
        <v>34735</v>
      </c>
      <c r="U34" s="23">
        <f t="shared" si="21"/>
        <v>36058</v>
      </c>
      <c r="V34" s="23">
        <f t="shared" si="21"/>
        <v>37381</v>
      </c>
      <c r="W34" s="23">
        <f t="shared" si="21"/>
        <v>38704</v>
      </c>
      <c r="X34" s="23">
        <f t="shared" si="21"/>
        <v>40027</v>
      </c>
      <c r="Y34" s="23">
        <f t="shared" si="21"/>
        <v>41350</v>
      </c>
      <c r="Z34" s="23">
        <f t="shared" si="21"/>
        <v>42673</v>
      </c>
      <c r="AA34" s="23">
        <f t="shared" si="21"/>
        <v>44005</v>
      </c>
      <c r="AB34" s="23">
        <f t="shared" si="21"/>
        <v>45338</v>
      </c>
      <c r="AC34" s="23">
        <f t="shared" si="21"/>
        <v>46671</v>
      </c>
      <c r="AD34" s="23">
        <f t="shared" si="21"/>
        <v>48004</v>
      </c>
      <c r="AE34" s="23">
        <f t="shared" si="21"/>
        <v>49337</v>
      </c>
      <c r="AF34" s="23">
        <f t="shared" si="21"/>
        <v>0</v>
      </c>
      <c r="AG34" s="23">
        <f t="shared" si="21"/>
        <v>0</v>
      </c>
      <c r="AH34" s="23">
        <f t="shared" si="21"/>
        <v>0</v>
      </c>
      <c r="AI34" s="23">
        <f t="shared" si="21"/>
        <v>0</v>
      </c>
      <c r="AJ34" s="23">
        <f t="shared" si="21"/>
        <v>0</v>
      </c>
      <c r="AK34" s="23">
        <f t="shared" si="21"/>
        <v>0</v>
      </c>
      <c r="AL34" s="23">
        <f t="shared" si="21"/>
        <v>0</v>
      </c>
      <c r="AM34" s="23">
        <f t="shared" si="21"/>
        <v>0</v>
      </c>
      <c r="AN34" s="23">
        <f t="shared" si="21"/>
        <v>0</v>
      </c>
      <c r="AO34" s="23">
        <f t="shared" si="21"/>
        <v>0</v>
      </c>
      <c r="AP34" s="23">
        <f t="shared" si="21"/>
        <v>0</v>
      </c>
      <c r="AQ34" s="23">
        <f t="shared" si="21"/>
        <v>0</v>
      </c>
      <c r="AR34" s="23">
        <f t="shared" si="21"/>
        <v>0</v>
      </c>
      <c r="AS34" s="23">
        <f t="shared" si="21"/>
        <v>0</v>
      </c>
      <c r="AT34" s="23">
        <f t="shared" si="21"/>
        <v>0</v>
      </c>
      <c r="AU34" s="23">
        <f t="shared" si="21"/>
        <v>0</v>
      </c>
      <c r="AV34" s="23">
        <f t="shared" si="21"/>
        <v>0</v>
      </c>
      <c r="AW34" s="23">
        <f t="shared" si="21"/>
        <v>0</v>
      </c>
      <c r="AX34" s="23">
        <f t="shared" si="21"/>
        <v>0</v>
      </c>
      <c r="AY34" s="23">
        <f t="shared" si="21"/>
        <v>0</v>
      </c>
      <c r="AZ34" s="23">
        <f t="shared" si="21"/>
        <v>0</v>
      </c>
      <c r="BA34" s="23">
        <f t="shared" si="21"/>
        <v>0</v>
      </c>
      <c r="BB34" s="23">
        <f t="shared" si="21"/>
        <v>0</v>
      </c>
      <c r="BC34" s="23">
        <f t="shared" si="21"/>
        <v>0</v>
      </c>
      <c r="BD34" s="23">
        <f t="shared" si="21"/>
        <v>0</v>
      </c>
      <c r="BE34" s="23">
        <f t="shared" si="21"/>
        <v>0</v>
      </c>
      <c r="BF34" s="23">
        <f t="shared" si="21"/>
        <v>0</v>
      </c>
      <c r="BG34" s="23">
        <f t="shared" si="21"/>
        <v>0</v>
      </c>
      <c r="BH34" s="23">
        <f t="shared" si="21"/>
        <v>0</v>
      </c>
      <c r="BI34" s="17"/>
      <c r="BJ34" s="17"/>
    </row>
    <row r="35" spans="1:62" ht="12" thickBot="1">
      <c r="A35" s="3" t="s">
        <v>30</v>
      </c>
      <c r="I35" s="17" t="e">
        <f t="shared" ref="I35:AA35" si="22">I34-I33</f>
        <v>#REF!</v>
      </c>
      <c r="J35" s="17">
        <f t="shared" si="22"/>
        <v>21445</v>
      </c>
      <c r="K35" s="17">
        <f t="shared" si="22"/>
        <v>22766</v>
      </c>
      <c r="L35" s="17">
        <f t="shared" si="22"/>
        <v>24086</v>
      </c>
      <c r="M35" s="17">
        <f t="shared" si="22"/>
        <v>25406</v>
      </c>
      <c r="N35" s="17">
        <f t="shared" si="22"/>
        <v>26727</v>
      </c>
      <c r="O35" s="17">
        <f t="shared" si="22"/>
        <v>28047</v>
      </c>
      <c r="P35" s="17">
        <f t="shared" si="22"/>
        <v>29368</v>
      </c>
      <c r="Q35" s="17">
        <f t="shared" si="22"/>
        <v>30688</v>
      </c>
      <c r="R35" s="17">
        <f t="shared" si="22"/>
        <v>32009</v>
      </c>
      <c r="S35" s="17">
        <f t="shared" si="22"/>
        <v>33330</v>
      </c>
      <c r="T35" s="17">
        <f t="shared" si="22"/>
        <v>34650</v>
      </c>
      <c r="U35" s="17">
        <f t="shared" si="22"/>
        <v>35970</v>
      </c>
      <c r="V35" s="17">
        <f t="shared" si="22"/>
        <v>37289</v>
      </c>
      <c r="W35" s="17">
        <f t="shared" si="22"/>
        <v>38609</v>
      </c>
      <c r="X35" s="17">
        <f t="shared" si="22"/>
        <v>39929</v>
      </c>
      <c r="Y35" s="17">
        <f t="shared" si="22"/>
        <v>41250</v>
      </c>
      <c r="Z35" s="17">
        <f t="shared" si="22"/>
        <v>42570</v>
      </c>
      <c r="AA35" s="17">
        <f t="shared" si="22"/>
        <v>43899</v>
      </c>
      <c r="AB35" s="17">
        <f>AB34-AB33</f>
        <v>45228</v>
      </c>
    </row>
    <row r="36" spans="1:62" ht="12" thickBot="1">
      <c r="A36" s="18"/>
      <c r="B36" s="19">
        <f t="shared" ref="B36:BH36" si="23">B20</f>
        <v>1992</v>
      </c>
      <c r="C36" s="19">
        <f t="shared" si="23"/>
        <v>1993</v>
      </c>
      <c r="D36" s="19">
        <f t="shared" si="23"/>
        <v>1994</v>
      </c>
      <c r="E36" s="19">
        <f t="shared" si="23"/>
        <v>1995</v>
      </c>
      <c r="F36" s="19">
        <f t="shared" si="23"/>
        <v>1996</v>
      </c>
      <c r="G36" s="19">
        <f t="shared" si="23"/>
        <v>1997</v>
      </c>
      <c r="H36" s="19">
        <f t="shared" si="23"/>
        <v>1998</v>
      </c>
      <c r="I36" s="19">
        <f t="shared" si="23"/>
        <v>1999</v>
      </c>
      <c r="J36" s="19">
        <f t="shared" si="23"/>
        <v>2000</v>
      </c>
      <c r="K36" s="19">
        <f t="shared" si="23"/>
        <v>2001</v>
      </c>
      <c r="L36" s="19">
        <f t="shared" si="23"/>
        <v>2002</v>
      </c>
      <c r="M36" s="19">
        <f t="shared" si="23"/>
        <v>2003</v>
      </c>
      <c r="N36" s="19">
        <f t="shared" si="23"/>
        <v>2004</v>
      </c>
      <c r="O36" s="19">
        <f t="shared" si="23"/>
        <v>2005</v>
      </c>
      <c r="P36" s="19">
        <f t="shared" si="23"/>
        <v>2006</v>
      </c>
      <c r="Q36" s="19">
        <f t="shared" si="23"/>
        <v>2007</v>
      </c>
      <c r="R36" s="19">
        <f t="shared" si="23"/>
        <v>2008</v>
      </c>
      <c r="S36" s="19">
        <f t="shared" si="23"/>
        <v>2009</v>
      </c>
      <c r="T36" s="19">
        <f t="shared" si="23"/>
        <v>2010</v>
      </c>
      <c r="U36" s="19">
        <f t="shared" si="23"/>
        <v>2011</v>
      </c>
      <c r="V36" s="19">
        <f t="shared" si="23"/>
        <v>2012</v>
      </c>
      <c r="W36" s="19">
        <f t="shared" si="23"/>
        <v>2013</v>
      </c>
      <c r="X36" s="19">
        <f t="shared" si="23"/>
        <v>2014</v>
      </c>
      <c r="Y36" s="19">
        <f t="shared" si="23"/>
        <v>2015</v>
      </c>
      <c r="Z36" s="19">
        <f t="shared" si="23"/>
        <v>2016</v>
      </c>
      <c r="AA36" s="19">
        <f t="shared" si="23"/>
        <v>2017</v>
      </c>
      <c r="AB36" s="19">
        <f t="shared" si="23"/>
        <v>2018</v>
      </c>
      <c r="AC36" s="19">
        <f t="shared" si="23"/>
        <v>2019</v>
      </c>
      <c r="AD36" s="19">
        <f t="shared" si="23"/>
        <v>2020</v>
      </c>
      <c r="AE36" s="19">
        <f t="shared" si="23"/>
        <v>2021</v>
      </c>
      <c r="AF36" s="19">
        <f t="shared" si="23"/>
        <v>2022</v>
      </c>
      <c r="AG36" s="19">
        <f t="shared" si="23"/>
        <v>2023</v>
      </c>
      <c r="AH36" s="19">
        <f t="shared" si="23"/>
        <v>2024</v>
      </c>
      <c r="AI36" s="19">
        <f t="shared" si="23"/>
        <v>2025</v>
      </c>
      <c r="AJ36" s="19">
        <f t="shared" si="23"/>
        <v>2026</v>
      </c>
      <c r="AK36" s="19">
        <f t="shared" si="23"/>
        <v>2027</v>
      </c>
      <c r="AL36" s="19">
        <f t="shared" si="23"/>
        <v>2028</v>
      </c>
      <c r="AM36" s="19">
        <f t="shared" si="23"/>
        <v>2029</v>
      </c>
      <c r="AN36" s="19">
        <f t="shared" si="23"/>
        <v>2030</v>
      </c>
      <c r="AO36" s="19">
        <f t="shared" si="23"/>
        <v>2031</v>
      </c>
      <c r="AP36" s="19">
        <f t="shared" si="23"/>
        <v>2032</v>
      </c>
      <c r="AQ36" s="19">
        <f t="shared" si="23"/>
        <v>2033</v>
      </c>
      <c r="AR36" s="19">
        <f t="shared" si="23"/>
        <v>2034</v>
      </c>
      <c r="AS36" s="19">
        <f t="shared" si="23"/>
        <v>2035</v>
      </c>
      <c r="AT36" s="19">
        <f t="shared" si="23"/>
        <v>2036</v>
      </c>
      <c r="AU36" s="19">
        <f t="shared" si="23"/>
        <v>2037</v>
      </c>
      <c r="AV36" s="19">
        <f t="shared" si="23"/>
        <v>2038</v>
      </c>
      <c r="AW36" s="19">
        <f t="shared" si="23"/>
        <v>2039</v>
      </c>
      <c r="AX36" s="19">
        <f t="shared" si="23"/>
        <v>2040</v>
      </c>
      <c r="AY36" s="19">
        <f t="shared" si="23"/>
        <v>2041</v>
      </c>
      <c r="AZ36" s="19">
        <f t="shared" si="23"/>
        <v>2042</v>
      </c>
      <c r="BA36" s="19">
        <f t="shared" si="23"/>
        <v>2043</v>
      </c>
      <c r="BB36" s="19">
        <f t="shared" si="23"/>
        <v>2044</v>
      </c>
      <c r="BC36" s="19">
        <f t="shared" si="23"/>
        <v>2045</v>
      </c>
      <c r="BD36" s="19">
        <f t="shared" si="23"/>
        <v>2046</v>
      </c>
      <c r="BE36" s="19">
        <f t="shared" si="23"/>
        <v>2047</v>
      </c>
      <c r="BF36" s="19">
        <f t="shared" si="23"/>
        <v>2048</v>
      </c>
      <c r="BG36" s="19">
        <f t="shared" si="23"/>
        <v>2049</v>
      </c>
      <c r="BH36" s="19">
        <f t="shared" si="23"/>
        <v>2050</v>
      </c>
      <c r="BI36" s="20"/>
      <c r="BJ36" s="20"/>
    </row>
    <row r="37" spans="1:62">
      <c r="A37" s="3" t="s">
        <v>17</v>
      </c>
      <c r="C37" s="24"/>
      <c r="D37" s="24">
        <f>'[1]Mexico CWG Imports'!AW$290/1000</f>
        <v>0</v>
      </c>
      <c r="E37" s="24">
        <f>'[1]Mexico CWG Imports'!BI$290/1000</f>
        <v>0</v>
      </c>
      <c r="F37" s="24">
        <f>'[1]Mexico CWG Imports'!BU$290/1000</f>
        <v>0</v>
      </c>
      <c r="G37" s="24">
        <f>'[1]Mexico CWG Imports'!CG$290/1000</f>
        <v>0</v>
      </c>
      <c r="H37" s="24">
        <f>'[1]Mexico CWG Imports'!CS$290/1000</f>
        <v>0</v>
      </c>
      <c r="I37" s="24">
        <f>'[1]Mexico CWG Imports'!DE$290/1000</f>
        <v>0</v>
      </c>
      <c r="J37" s="24">
        <f>'[1]Mexico CWG Imports'!DQ$290/1000</f>
        <v>0</v>
      </c>
      <c r="K37" s="24">
        <f>'[1]Mexico CWG Imports'!EC$290/1000</f>
        <v>0</v>
      </c>
      <c r="L37" s="24">
        <f>'[1]Mexico CWG Imports'!EO$290/1000</f>
        <v>0</v>
      </c>
      <c r="M37" s="24">
        <f>'[1]Mexico CWG Imports'!FA$290/1000</f>
        <v>0</v>
      </c>
      <c r="N37" s="24">
        <f>'[1]Mexico CWG Imports'!FM$290/1000</f>
        <v>0</v>
      </c>
      <c r="O37" s="24">
        <f>'[1]Mexico CWG Imports'!FY$290/1000</f>
        <v>0</v>
      </c>
      <c r="P37" s="24">
        <f>'[1]Mexico CWG Imports'!GK$290/1000</f>
        <v>0</v>
      </c>
      <c r="Q37" s="24">
        <f>'[1]Mexico CWG Imports'!GW$290/1000</f>
        <v>0</v>
      </c>
      <c r="R37" s="24">
        <f>'[1]Mexico CWG Imports'!HI$290/1000</f>
        <v>0</v>
      </c>
      <c r="S37" s="24">
        <f>'[1]Mexico CWG Imports'!HU$290/1000</f>
        <v>0</v>
      </c>
      <c r="T37" s="24">
        <f>'[1]Mexico CWG Imports'!IG$290/1000</f>
        <v>0</v>
      </c>
      <c r="U37" s="24">
        <f>'[1]Mexico CWG Imports'!IS$290/1000</f>
        <v>0</v>
      </c>
      <c r="V37" s="24">
        <f>'[1]Mexico CWG Imports'!JE$290/1000</f>
        <v>0</v>
      </c>
      <c r="W37" s="24">
        <f>'[1]Mexico CWG Imports'!JQ$290/1000</f>
        <v>0.105</v>
      </c>
      <c r="X37" s="24">
        <f>'[1]Mexico CWG Imports'!KC$290/1000</f>
        <v>0.105</v>
      </c>
      <c r="Y37" s="24">
        <f>'[1]Mexico CWG Imports'!KO$290/1000</f>
        <v>0.105</v>
      </c>
      <c r="Z37" s="24">
        <f>'[1]Mexico CWG Imports'!LA$290/1000</f>
        <v>0.105</v>
      </c>
      <c r="AA37" s="24">
        <f>'[1]Mexico CWG Imports'!LM$290/1000</f>
        <v>0.21</v>
      </c>
      <c r="AB37" s="24">
        <f>'[1]Mexico CWG Imports'!LY$290/1000</f>
        <v>0.21</v>
      </c>
      <c r="AC37" s="24">
        <f>'[1]Mexico CWG Imports'!MK$290/1000</f>
        <v>1E-3</v>
      </c>
      <c r="AD37" s="24">
        <f>'[1]Mexico CWG Imports'!MW$290/1000</f>
        <v>0</v>
      </c>
      <c r="AE37" s="24">
        <f>'[1]Mexico CWG Imports'!NI$290/1000</f>
        <v>1E-3</v>
      </c>
      <c r="AF37" s="24">
        <f>'[1]Mexico CWG Imports'!NU$290/1000</f>
        <v>0</v>
      </c>
      <c r="AG37" s="24">
        <f>'[1]Mexico CWG Imports'!$OG$290/1000</f>
        <v>0</v>
      </c>
      <c r="AH37" s="24">
        <f>'[1]Mexico CWG Imports'!OS$290/1000</f>
        <v>0</v>
      </c>
      <c r="AI37" s="24">
        <f>'[1]Mexico CWG Imports'!PE$290/1000</f>
        <v>0</v>
      </c>
      <c r="AJ37" s="25">
        <f t="shared" ref="AJ37:AJ47" si="24">AJ$49*(SUM(AE37:AI37)/SUM(AE$49:AI$49))</f>
        <v>4.3859649122807018E-4</v>
      </c>
      <c r="AK37" s="25">
        <f t="shared" ref="AK37:AK47" si="25">AK$49*(SUM(AF37:AJ37)/SUM(AF$49:AJ$49))</f>
        <v>2.1929824561403509E-4</v>
      </c>
      <c r="AL37" s="25">
        <f t="shared" ref="AL37:BA47" si="26">AL$49*(SUM(AG37:AK37)/SUM(AG$49:AK$49))</f>
        <v>2.1929824561403504E-4</v>
      </c>
      <c r="AM37" s="25">
        <f t="shared" si="26"/>
        <v>2.1929824561403504E-4</v>
      </c>
      <c r="AN37" s="25">
        <f t="shared" si="26"/>
        <v>2.1929824561403509E-4</v>
      </c>
      <c r="AO37" s="25">
        <f t="shared" si="26"/>
        <v>2.631578947368421E-4</v>
      </c>
      <c r="AP37" s="25">
        <f t="shared" si="26"/>
        <v>2.2807017543859649E-4</v>
      </c>
      <c r="AQ37" s="25">
        <f t="shared" si="26"/>
        <v>2.2982456140350875E-4</v>
      </c>
      <c r="AR37" s="25">
        <f t="shared" si="26"/>
        <v>2.3192982456140353E-4</v>
      </c>
      <c r="AS37" s="25">
        <f t="shared" si="26"/>
        <v>2.3445614035087723E-4</v>
      </c>
      <c r="AT37" s="25">
        <f t="shared" si="26"/>
        <v>2.3748771929824563E-4</v>
      </c>
      <c r="AU37" s="25">
        <f t="shared" si="26"/>
        <v>2.3235368421052635E-4</v>
      </c>
      <c r="AV37" s="25">
        <f t="shared" si="26"/>
        <v>2.3321038596491232E-4</v>
      </c>
      <c r="AW37" s="25">
        <f t="shared" si="26"/>
        <v>2.3388755087719304E-4</v>
      </c>
      <c r="AX37" s="25">
        <f t="shared" si="26"/>
        <v>2.3427909614035094E-4</v>
      </c>
      <c r="AY37" s="25">
        <f t="shared" si="26"/>
        <v>2.3424368729824566E-4</v>
      </c>
      <c r="AZ37" s="25">
        <f t="shared" si="26"/>
        <v>2.3359488089824568E-4</v>
      </c>
      <c r="BA37" s="25">
        <f t="shared" si="26"/>
        <v>2.3384312023578955E-4</v>
      </c>
      <c r="BB37" s="25">
        <f t="shared" ref="BB37:BH47" si="27">BB$49*(SUM(AW37:BA37)/SUM(AW$49:BA$49))</f>
        <v>2.3396966708996497E-4</v>
      </c>
      <c r="BC37" s="25">
        <f t="shared" si="27"/>
        <v>2.339860903325194E-4</v>
      </c>
      <c r="BD37" s="25">
        <f t="shared" si="27"/>
        <v>2.3392748917095308E-4</v>
      </c>
      <c r="BE37" s="25">
        <f t="shared" si="27"/>
        <v>2.3386424954549456E-4</v>
      </c>
      <c r="BF37" s="25">
        <f t="shared" si="27"/>
        <v>2.3391812327494432E-4</v>
      </c>
      <c r="BG37" s="25">
        <f t="shared" si="27"/>
        <v>2.3393312388277529E-4</v>
      </c>
      <c r="BH37" s="25">
        <f t="shared" si="27"/>
        <v>2.3392581524133736E-4</v>
      </c>
      <c r="BI37" s="25"/>
      <c r="BJ37" s="25"/>
    </row>
    <row r="38" spans="1:62">
      <c r="A38" s="3" t="s">
        <v>18</v>
      </c>
      <c r="C38" s="24"/>
      <c r="D38" s="24">
        <f>'[1]Mexico CWG Imports'!AX$290/1000</f>
        <v>0</v>
      </c>
      <c r="E38" s="24">
        <f>'[1]Mexico CWG Imports'!BJ$290/1000</f>
        <v>0</v>
      </c>
      <c r="F38" s="24">
        <f>'[1]Mexico CWG Imports'!BV$290/1000</f>
        <v>0</v>
      </c>
      <c r="G38" s="24">
        <f>'[1]Mexico CWG Imports'!CH$290/1000</f>
        <v>0</v>
      </c>
      <c r="H38" s="24">
        <f>'[1]Mexico CWG Imports'!CT$290/1000</f>
        <v>0</v>
      </c>
      <c r="I38" s="24">
        <f>'[1]Mexico CWG Imports'!DF$290/1000</f>
        <v>0</v>
      </c>
      <c r="J38" s="24">
        <f>'[1]Mexico CWG Imports'!DR$290/1000</f>
        <v>0</v>
      </c>
      <c r="K38" s="24">
        <f>'[1]Mexico CWG Imports'!ED$290/1000</f>
        <v>0</v>
      </c>
      <c r="L38" s="24">
        <f>'[1]Mexico CWG Imports'!EP$290/1000</f>
        <v>0</v>
      </c>
      <c r="M38" s="24">
        <f>'[1]Mexico CWG Imports'!FB$290/1000</f>
        <v>0</v>
      </c>
      <c r="N38" s="24">
        <f>'[1]Mexico CWG Imports'!FN$290/1000</f>
        <v>0</v>
      </c>
      <c r="O38" s="24">
        <f>'[1]Mexico CWG Imports'!FZ$290/1000</f>
        <v>0</v>
      </c>
      <c r="P38" s="24">
        <f>'[1]Mexico CWG Imports'!GL$290/1000</f>
        <v>0</v>
      </c>
      <c r="Q38" s="24">
        <f>'[1]Mexico CWG Imports'!GX$290/1000</f>
        <v>0</v>
      </c>
      <c r="R38" s="24">
        <f>'[1]Mexico CWG Imports'!HJ$290/1000</f>
        <v>0</v>
      </c>
      <c r="S38" s="24">
        <f>'[1]Mexico CWG Imports'!HV$290/1000</f>
        <v>0</v>
      </c>
      <c r="T38" s="24">
        <f>'[1]Mexico CWG Imports'!IH$290/1000</f>
        <v>0</v>
      </c>
      <c r="U38" s="24">
        <f>'[1]Mexico CWG Imports'!IT$290/1000</f>
        <v>0</v>
      </c>
      <c r="V38" s="24">
        <f>'[1]Mexico CWG Imports'!JF$290/1000</f>
        <v>0</v>
      </c>
      <c r="W38" s="24">
        <f>'[1]Mexico CWG Imports'!JR$290/1000</f>
        <v>0.105</v>
      </c>
      <c r="X38" s="24">
        <f>'[1]Mexico CWG Imports'!KD$290/1000</f>
        <v>0.126</v>
      </c>
      <c r="Y38" s="24">
        <f>'[1]Mexico CWG Imports'!KP$290/1000</f>
        <v>8.4000000000000005E-2</v>
      </c>
      <c r="Z38" s="24">
        <f>'[1]Mexico CWG Imports'!LB$290/1000</f>
        <v>0.16800000000000001</v>
      </c>
      <c r="AA38" s="24">
        <f>'[1]Mexico CWG Imports'!LN$290/1000</f>
        <v>0.189</v>
      </c>
      <c r="AB38" s="24">
        <f>'[1]Mexico CWG Imports'!LZ$290/1000</f>
        <v>0.21</v>
      </c>
      <c r="AC38" s="24">
        <f>'[1]Mexico CWG Imports'!ML$290/1000</f>
        <v>0</v>
      </c>
      <c r="AD38" s="24">
        <f>'[1]Mexico CWG Imports'!MX$290/1000</f>
        <v>1E-3</v>
      </c>
      <c r="AE38" s="24">
        <f>'[1]Mexico CWG Imports'!NJ$290/1000</f>
        <v>1E-3</v>
      </c>
      <c r="AF38" s="24">
        <f>'[1]Mexico CWG Imports'!NV$290/1000</f>
        <v>0</v>
      </c>
      <c r="AG38" s="24">
        <f>'[1]Mexico CWG Imports'!$OH$290/1000</f>
        <v>0</v>
      </c>
      <c r="AH38" s="24">
        <f>'[1]Mexico CWG Imports'!OT$290/1000</f>
        <v>0</v>
      </c>
      <c r="AI38" s="24">
        <f>'[1]Mexico CWG Imports'!PF$290/1000</f>
        <v>0</v>
      </c>
      <c r="AJ38" s="25">
        <f t="shared" si="24"/>
        <v>4.3859649122807018E-4</v>
      </c>
      <c r="AK38" s="25">
        <f t="shared" si="25"/>
        <v>2.1929824561403509E-4</v>
      </c>
      <c r="AL38" s="25">
        <f t="shared" si="26"/>
        <v>2.1929824561403504E-4</v>
      </c>
      <c r="AM38" s="25">
        <f t="shared" si="26"/>
        <v>2.1929824561403504E-4</v>
      </c>
      <c r="AN38" s="25">
        <f t="shared" si="26"/>
        <v>2.1929824561403509E-4</v>
      </c>
      <c r="AO38" s="25">
        <f t="shared" si="26"/>
        <v>2.631578947368421E-4</v>
      </c>
      <c r="AP38" s="25">
        <f t="shared" si="26"/>
        <v>2.2807017543859649E-4</v>
      </c>
      <c r="AQ38" s="25">
        <f t="shared" si="26"/>
        <v>2.2982456140350875E-4</v>
      </c>
      <c r="AR38" s="25">
        <f t="shared" si="26"/>
        <v>2.3192982456140353E-4</v>
      </c>
      <c r="AS38" s="25">
        <f t="shared" si="26"/>
        <v>2.3445614035087723E-4</v>
      </c>
      <c r="AT38" s="25">
        <f t="shared" si="26"/>
        <v>2.3748771929824563E-4</v>
      </c>
      <c r="AU38" s="25">
        <f t="shared" si="26"/>
        <v>2.3235368421052635E-4</v>
      </c>
      <c r="AV38" s="25">
        <f t="shared" si="26"/>
        <v>2.3321038596491232E-4</v>
      </c>
      <c r="AW38" s="25">
        <f t="shared" si="26"/>
        <v>2.3388755087719304E-4</v>
      </c>
      <c r="AX38" s="25">
        <f t="shared" si="26"/>
        <v>2.3427909614035094E-4</v>
      </c>
      <c r="AY38" s="25">
        <f t="shared" si="26"/>
        <v>2.3424368729824566E-4</v>
      </c>
      <c r="AZ38" s="25">
        <f t="shared" si="26"/>
        <v>2.3359488089824568E-4</v>
      </c>
      <c r="BA38" s="25">
        <f t="shared" si="26"/>
        <v>2.3384312023578955E-4</v>
      </c>
      <c r="BB38" s="25">
        <f t="shared" si="27"/>
        <v>2.3396966708996497E-4</v>
      </c>
      <c r="BC38" s="25">
        <f t="shared" si="27"/>
        <v>2.339860903325194E-4</v>
      </c>
      <c r="BD38" s="25">
        <f t="shared" si="27"/>
        <v>2.3392748917095308E-4</v>
      </c>
      <c r="BE38" s="25">
        <f t="shared" si="27"/>
        <v>2.3386424954549456E-4</v>
      </c>
      <c r="BF38" s="25">
        <f t="shared" si="27"/>
        <v>2.3391812327494432E-4</v>
      </c>
      <c r="BG38" s="25">
        <f t="shared" si="27"/>
        <v>2.3393312388277529E-4</v>
      </c>
      <c r="BH38" s="25">
        <f t="shared" si="27"/>
        <v>2.3392581524133736E-4</v>
      </c>
      <c r="BI38" s="25"/>
      <c r="BJ38" s="25"/>
    </row>
    <row r="39" spans="1:62">
      <c r="A39" s="3" t="s">
        <v>19</v>
      </c>
      <c r="C39" s="24"/>
      <c r="D39" s="24">
        <f>'[1]Mexico CWG Imports'!AY$290/1000</f>
        <v>0</v>
      </c>
      <c r="E39" s="24">
        <f>'[1]Mexico CWG Imports'!BK$290/1000</f>
        <v>0</v>
      </c>
      <c r="F39" s="24">
        <f>'[1]Mexico CWG Imports'!BW$290/1000</f>
        <v>0</v>
      </c>
      <c r="G39" s="24">
        <f>'[1]Mexico CWG Imports'!CI$290/1000</f>
        <v>0</v>
      </c>
      <c r="H39" s="24">
        <f>'[1]Mexico CWG Imports'!CU$290/1000</f>
        <v>0</v>
      </c>
      <c r="I39" s="24">
        <f>'[1]Mexico CWG Imports'!DG$290/1000</f>
        <v>0</v>
      </c>
      <c r="J39" s="24">
        <f>'[1]Mexico CWG Imports'!DS$290/1000</f>
        <v>0</v>
      </c>
      <c r="K39" s="24">
        <f>'[1]Mexico CWG Imports'!EE$290/1000</f>
        <v>0</v>
      </c>
      <c r="L39" s="24">
        <f>'[1]Mexico CWG Imports'!EQ$290/1000</f>
        <v>0</v>
      </c>
      <c r="M39" s="24">
        <f>'[1]Mexico CWG Imports'!FC$290/1000</f>
        <v>0</v>
      </c>
      <c r="N39" s="24">
        <f>'[1]Mexico CWG Imports'!FO$290/1000</f>
        <v>0</v>
      </c>
      <c r="O39" s="24">
        <f>'[1]Mexico CWG Imports'!GA$290/1000</f>
        <v>0</v>
      </c>
      <c r="P39" s="24">
        <f>'[1]Mexico CWG Imports'!GM$290/1000</f>
        <v>0</v>
      </c>
      <c r="Q39" s="24">
        <f>'[1]Mexico CWG Imports'!GY$290/1000</f>
        <v>0</v>
      </c>
      <c r="R39" s="24">
        <f>'[1]Mexico CWG Imports'!HK$290/1000</f>
        <v>0</v>
      </c>
      <c r="S39" s="24">
        <f>'[1]Mexico CWG Imports'!HW$290/1000</f>
        <v>0</v>
      </c>
      <c r="T39" s="24">
        <f>'[1]Mexico CWG Imports'!II$290/1000</f>
        <v>0</v>
      </c>
      <c r="U39" s="24">
        <f>'[1]Mexico CWG Imports'!IU$290/1000</f>
        <v>0</v>
      </c>
      <c r="V39" s="24">
        <f>'[1]Mexico CWG Imports'!JG$290/1000</f>
        <v>0</v>
      </c>
      <c r="W39" s="24">
        <f>'[1]Mexico CWG Imports'!JS$290/1000</f>
        <v>0.126</v>
      </c>
      <c r="X39" s="24">
        <f>'[1]Mexico CWG Imports'!KE$290/1000</f>
        <v>0.105</v>
      </c>
      <c r="Y39" s="24">
        <f>'[1]Mexico CWG Imports'!KQ$290/1000</f>
        <v>0.105</v>
      </c>
      <c r="Z39" s="24">
        <f>'[1]Mexico CWG Imports'!LC$290/1000</f>
        <v>0.21</v>
      </c>
      <c r="AA39" s="24">
        <f>'[1]Mexico CWG Imports'!LO$290/1000</f>
        <v>0.27300000000000002</v>
      </c>
      <c r="AB39" s="24">
        <f>'[1]Mexico CWG Imports'!MA$290/1000</f>
        <v>0.21</v>
      </c>
      <c r="AC39" s="24">
        <f>'[1]Mexico CWG Imports'!MM$290/1000</f>
        <v>0</v>
      </c>
      <c r="AD39" s="24">
        <f>'[1]Mexico CWG Imports'!MY$290/1000</f>
        <v>1E-3</v>
      </c>
      <c r="AE39" s="24">
        <f>'[1]Mexico CWG Imports'!NK$290/1000</f>
        <v>0</v>
      </c>
      <c r="AF39" s="24">
        <f>'[1]Mexico CWG Imports'!NW$290/1000</f>
        <v>0</v>
      </c>
      <c r="AG39" s="24">
        <f>'[1]Mexico CWG Imports'!$OI$290/1000</f>
        <v>0</v>
      </c>
      <c r="AH39" s="24">
        <f>'[1]Mexico CWG Imports'!OU$290/1000</f>
        <v>0</v>
      </c>
      <c r="AI39" s="24">
        <f>'[1]Mexico CWG Imports'!PG$290/1000</f>
        <v>0</v>
      </c>
      <c r="AJ39" s="25">
        <f t="shared" si="24"/>
        <v>0</v>
      </c>
      <c r="AK39" s="25">
        <f t="shared" si="25"/>
        <v>0</v>
      </c>
      <c r="AL39" s="25">
        <f t="shared" si="26"/>
        <v>0</v>
      </c>
      <c r="AM39" s="25">
        <f t="shared" si="26"/>
        <v>0</v>
      </c>
      <c r="AN39" s="25">
        <f t="shared" si="26"/>
        <v>0</v>
      </c>
      <c r="AO39" s="25">
        <f t="shared" si="26"/>
        <v>0</v>
      </c>
      <c r="AP39" s="25">
        <f t="shared" si="26"/>
        <v>0</v>
      </c>
      <c r="AQ39" s="25">
        <f t="shared" si="26"/>
        <v>0</v>
      </c>
      <c r="AR39" s="25">
        <f t="shared" si="26"/>
        <v>0</v>
      </c>
      <c r="AS39" s="25">
        <f t="shared" si="26"/>
        <v>0</v>
      </c>
      <c r="AT39" s="25">
        <f t="shared" si="26"/>
        <v>0</v>
      </c>
      <c r="AU39" s="25">
        <f t="shared" si="26"/>
        <v>0</v>
      </c>
      <c r="AV39" s="25">
        <f t="shared" si="26"/>
        <v>0</v>
      </c>
      <c r="AW39" s="25">
        <f t="shared" si="26"/>
        <v>0</v>
      </c>
      <c r="AX39" s="25">
        <f t="shared" si="26"/>
        <v>0</v>
      </c>
      <c r="AY39" s="25">
        <f t="shared" si="26"/>
        <v>0</v>
      </c>
      <c r="AZ39" s="25">
        <f t="shared" si="26"/>
        <v>0</v>
      </c>
      <c r="BA39" s="25">
        <f t="shared" si="26"/>
        <v>0</v>
      </c>
      <c r="BB39" s="25">
        <f t="shared" si="27"/>
        <v>0</v>
      </c>
      <c r="BC39" s="25">
        <f t="shared" si="27"/>
        <v>0</v>
      </c>
      <c r="BD39" s="25">
        <f t="shared" si="27"/>
        <v>0</v>
      </c>
      <c r="BE39" s="25">
        <f t="shared" si="27"/>
        <v>0</v>
      </c>
      <c r="BF39" s="25">
        <f t="shared" si="27"/>
        <v>0</v>
      </c>
      <c r="BG39" s="25">
        <f t="shared" si="27"/>
        <v>0</v>
      </c>
      <c r="BH39" s="25">
        <f t="shared" si="27"/>
        <v>0</v>
      </c>
      <c r="BI39" s="25"/>
      <c r="BJ39" s="25"/>
    </row>
    <row r="40" spans="1:62">
      <c r="A40" s="3" t="s">
        <v>20</v>
      </c>
      <c r="C40" s="24"/>
      <c r="D40" s="24">
        <f>'[1]Mexico CWG Imports'!AZ$290/1000</f>
        <v>0</v>
      </c>
      <c r="E40" s="24">
        <f>'[1]Mexico CWG Imports'!BL$290/1000</f>
        <v>0</v>
      </c>
      <c r="F40" s="24">
        <f>'[1]Mexico CWG Imports'!BX$290/1000</f>
        <v>0</v>
      </c>
      <c r="G40" s="24">
        <f>'[1]Mexico CWG Imports'!CJ$290/1000</f>
        <v>0</v>
      </c>
      <c r="H40" s="24">
        <f>'[1]Mexico CWG Imports'!CV$290/1000</f>
        <v>0</v>
      </c>
      <c r="I40" s="24">
        <f>'[1]Mexico CWG Imports'!DH$290/1000</f>
        <v>0</v>
      </c>
      <c r="J40" s="24">
        <f>'[1]Mexico CWG Imports'!DT$290/1000</f>
        <v>0</v>
      </c>
      <c r="K40" s="24">
        <f>'[1]Mexico CWG Imports'!EF$290/1000</f>
        <v>0</v>
      </c>
      <c r="L40" s="24">
        <f>'[1]Mexico CWG Imports'!ER$290/1000</f>
        <v>0</v>
      </c>
      <c r="M40" s="24">
        <f>'[1]Mexico CWG Imports'!FD$290/1000</f>
        <v>0</v>
      </c>
      <c r="N40" s="24">
        <f>'[1]Mexico CWG Imports'!FP$290/1000</f>
        <v>0</v>
      </c>
      <c r="O40" s="24">
        <f>'[1]Mexico CWG Imports'!GB$290/1000</f>
        <v>0</v>
      </c>
      <c r="P40" s="24">
        <f>'[1]Mexico CWG Imports'!GN$290/1000</f>
        <v>0</v>
      </c>
      <c r="Q40" s="24">
        <f>'[1]Mexico CWG Imports'!GZ$290/1000</f>
        <v>0</v>
      </c>
      <c r="R40" s="24">
        <f>'[1]Mexico CWG Imports'!HL$290/1000</f>
        <v>0</v>
      </c>
      <c r="S40" s="24">
        <f>'[1]Mexico CWG Imports'!HX$290/1000</f>
        <v>0</v>
      </c>
      <c r="T40" s="24">
        <f>'[1]Mexico CWG Imports'!IJ$290/1000</f>
        <v>0</v>
      </c>
      <c r="U40" s="24">
        <f>'[1]Mexico CWG Imports'!IV$290/1000</f>
        <v>0</v>
      </c>
      <c r="V40" s="24">
        <f>'[1]Mexico CWG Imports'!JH$290/1000</f>
        <v>0</v>
      </c>
      <c r="W40" s="24">
        <f>'[1]Mexico CWG Imports'!JT$290/1000</f>
        <v>0.105</v>
      </c>
      <c r="X40" s="24">
        <f>'[1]Mexico CWG Imports'!KF$290/1000</f>
        <v>0.14699999999999999</v>
      </c>
      <c r="Y40" s="24">
        <f>'[1]Mexico CWG Imports'!KR$290/1000</f>
        <v>0.14699999999999999</v>
      </c>
      <c r="Z40" s="24">
        <f>'[1]Mexico CWG Imports'!LD$290/1000</f>
        <v>0.16800000000000001</v>
      </c>
      <c r="AA40" s="24">
        <f>'[1]Mexico CWG Imports'!LP$290/1000</f>
        <v>0.189</v>
      </c>
      <c r="AB40" s="24">
        <f>'[1]Mexico CWG Imports'!MB$290/1000</f>
        <v>0.21</v>
      </c>
      <c r="AC40" s="24">
        <f>'[1]Mexico CWG Imports'!MN$290/1000</f>
        <v>1E-3</v>
      </c>
      <c r="AD40" s="24">
        <f>'[1]Mexico CWG Imports'!MZ$290/1000</f>
        <v>2E-3</v>
      </c>
      <c r="AE40" s="24">
        <f>'[1]Mexico CWG Imports'!NL$290/1000</f>
        <v>1E-3</v>
      </c>
      <c r="AF40" s="24">
        <f>'[1]Mexico CWG Imports'!NX$290/1000</f>
        <v>0</v>
      </c>
      <c r="AG40" s="24">
        <f>'[1]Mexico CWG Imports'!$OJ$290/1000</f>
        <v>0</v>
      </c>
      <c r="AH40" s="24">
        <f>'[1]Mexico CWG Imports'!OV$290/1000</f>
        <v>0</v>
      </c>
      <c r="AI40" s="25">
        <f t="shared" ref="AI40:AI47" si="28">AI$49*(SUM(AD40:AH40)/SUM(AD$49:AH$49))</f>
        <v>2E-3</v>
      </c>
      <c r="AJ40" s="25">
        <f t="shared" si="24"/>
        <v>1.3157894736842105E-3</v>
      </c>
      <c r="AK40" s="25">
        <f t="shared" si="25"/>
        <v>1.6578947368421052E-3</v>
      </c>
      <c r="AL40" s="25">
        <f t="shared" si="26"/>
        <v>1.6578947368421052E-3</v>
      </c>
      <c r="AM40" s="25">
        <f t="shared" si="26"/>
        <v>1.6578947368421052E-3</v>
      </c>
      <c r="AN40" s="25">
        <f t="shared" si="26"/>
        <v>1.6578947368421052E-3</v>
      </c>
      <c r="AO40" s="25">
        <f t="shared" si="26"/>
        <v>1.589473684210526E-3</v>
      </c>
      <c r="AP40" s="25">
        <f t="shared" si="26"/>
        <v>1.6442105263157895E-3</v>
      </c>
      <c r="AQ40" s="25">
        <f t="shared" si="26"/>
        <v>1.6414736842105264E-3</v>
      </c>
      <c r="AR40" s="25">
        <f t="shared" si="26"/>
        <v>1.6381894736842107E-3</v>
      </c>
      <c r="AS40" s="25">
        <f t="shared" si="26"/>
        <v>1.6342484210526316E-3</v>
      </c>
      <c r="AT40" s="25">
        <f t="shared" si="26"/>
        <v>1.6295191578947371E-3</v>
      </c>
      <c r="AU40" s="25">
        <f t="shared" si="26"/>
        <v>1.6375282526315791E-3</v>
      </c>
      <c r="AV40" s="25">
        <f t="shared" si="26"/>
        <v>1.6361917978947372E-3</v>
      </c>
      <c r="AW40" s="25">
        <f t="shared" si="26"/>
        <v>1.6351354206315793E-3</v>
      </c>
      <c r="AX40" s="25">
        <f t="shared" si="26"/>
        <v>1.6345246100210528E-3</v>
      </c>
      <c r="AY40" s="25">
        <f t="shared" si="26"/>
        <v>1.6345798478147372E-3</v>
      </c>
      <c r="AZ40" s="25">
        <f t="shared" si="26"/>
        <v>1.6355919857987374E-3</v>
      </c>
      <c r="BA40" s="25">
        <f t="shared" si="26"/>
        <v>1.6352047324321691E-3</v>
      </c>
      <c r="BB40" s="25">
        <f t="shared" si="27"/>
        <v>1.6350073193396554E-3</v>
      </c>
      <c r="BC40" s="25">
        <f t="shared" si="27"/>
        <v>1.6349816990812707E-3</v>
      </c>
      <c r="BD40" s="25">
        <f t="shared" si="27"/>
        <v>1.6350731168933139E-3</v>
      </c>
      <c r="BE40" s="25">
        <f t="shared" si="27"/>
        <v>1.6351717707090295E-3</v>
      </c>
      <c r="BF40" s="25">
        <f t="shared" si="27"/>
        <v>1.6350877276910876E-3</v>
      </c>
      <c r="BG40" s="25">
        <f t="shared" si="27"/>
        <v>1.6350643267428718E-3</v>
      </c>
      <c r="BH40" s="25">
        <f t="shared" si="27"/>
        <v>1.6350757282235146E-3</v>
      </c>
      <c r="BI40" s="25"/>
      <c r="BJ40" s="25"/>
    </row>
    <row r="41" spans="1:62">
      <c r="A41" s="3" t="s">
        <v>21</v>
      </c>
      <c r="C41" s="24"/>
      <c r="D41" s="24">
        <f>'[1]Mexico CWG Imports'!BA$290/1000</f>
        <v>0</v>
      </c>
      <c r="E41" s="24">
        <f>'[1]Mexico CWG Imports'!BM$290/1000</f>
        <v>0</v>
      </c>
      <c r="F41" s="24">
        <f>'[1]Mexico CWG Imports'!BY$290/1000</f>
        <v>0</v>
      </c>
      <c r="G41" s="24">
        <f>'[1]Mexico CWG Imports'!CK$290/1000</f>
        <v>0</v>
      </c>
      <c r="H41" s="24">
        <f>'[1]Mexico CWG Imports'!CW$290/1000</f>
        <v>0</v>
      </c>
      <c r="I41" s="24">
        <f>'[1]Mexico CWG Imports'!DI$290/1000</f>
        <v>0</v>
      </c>
      <c r="J41" s="24">
        <f>'[1]Mexico CWG Imports'!DU$290/1000</f>
        <v>0</v>
      </c>
      <c r="K41" s="24">
        <f>'[1]Mexico CWG Imports'!EG$290/1000</f>
        <v>0</v>
      </c>
      <c r="L41" s="24">
        <f>'[1]Mexico CWG Imports'!ES$290/1000</f>
        <v>0</v>
      </c>
      <c r="M41" s="24">
        <f>'[1]Mexico CWG Imports'!FE$290/1000</f>
        <v>0</v>
      </c>
      <c r="N41" s="24">
        <f>'[1]Mexico CWG Imports'!FQ$290/1000</f>
        <v>0</v>
      </c>
      <c r="O41" s="24">
        <f>'[1]Mexico CWG Imports'!GC$290/1000</f>
        <v>0</v>
      </c>
      <c r="P41" s="24">
        <f>'[1]Mexico CWG Imports'!GO$290/1000</f>
        <v>0</v>
      </c>
      <c r="Q41" s="24">
        <f>'[1]Mexico CWG Imports'!HA$290/1000</f>
        <v>0</v>
      </c>
      <c r="R41" s="24">
        <f>'[1]Mexico CWG Imports'!HM$290/1000</f>
        <v>0</v>
      </c>
      <c r="S41" s="24">
        <f>'[1]Mexico CWG Imports'!HY$290/1000</f>
        <v>0</v>
      </c>
      <c r="T41" s="24">
        <f>'[1]Mexico CWG Imports'!IK$290/1000</f>
        <v>0</v>
      </c>
      <c r="U41" s="24">
        <f>'[1]Mexico CWG Imports'!IW$290/1000</f>
        <v>0</v>
      </c>
      <c r="V41" s="24">
        <f>'[1]Mexico CWG Imports'!JI$290/1000</f>
        <v>0</v>
      </c>
      <c r="W41" s="24">
        <f>'[1]Mexico CWG Imports'!JU$290/1000</f>
        <v>0.126</v>
      </c>
      <c r="X41" s="24">
        <f>'[1]Mexico CWG Imports'!KG$290/1000</f>
        <v>0.105</v>
      </c>
      <c r="Y41" s="24">
        <f>'[1]Mexico CWG Imports'!KS$290/1000</f>
        <v>0.126</v>
      </c>
      <c r="Z41" s="24">
        <f>'[1]Mexico CWG Imports'!LE$290/1000</f>
        <v>0.16800000000000001</v>
      </c>
      <c r="AA41" s="24">
        <f>'[1]Mexico CWG Imports'!LQ$290/1000</f>
        <v>0.23100000000000001</v>
      </c>
      <c r="AB41" s="24">
        <f>'[1]Mexico CWG Imports'!MC$290/1000</f>
        <v>0.29399999999999998</v>
      </c>
      <c r="AC41" s="24">
        <f>'[1]Mexico CWG Imports'!MO$290/1000</f>
        <v>0</v>
      </c>
      <c r="AD41" s="24">
        <f>'[1]Mexico CWG Imports'!NA$290/1000</f>
        <v>1E-3</v>
      </c>
      <c r="AE41" s="24">
        <f>'[1]Mexico CWG Imports'!NM$290/1000</f>
        <v>1E-3</v>
      </c>
      <c r="AF41" s="24">
        <f>'[1]Mexico CWG Imports'!NY$290/1000</f>
        <v>0</v>
      </c>
      <c r="AG41" s="24">
        <f>'[1]Mexico CWG Imports'!$OK$290/1000</f>
        <v>0</v>
      </c>
      <c r="AH41" s="24">
        <f>'[1]Mexico CWG Imports'!OW$290/1000</f>
        <v>0</v>
      </c>
      <c r="AI41" s="25">
        <f t="shared" si="28"/>
        <v>1.3333333333333335E-3</v>
      </c>
      <c r="AJ41" s="25">
        <f t="shared" si="24"/>
        <v>1.0233918128654971E-3</v>
      </c>
      <c r="AK41" s="25">
        <f t="shared" si="25"/>
        <v>1.1783625730994152E-3</v>
      </c>
      <c r="AL41" s="25">
        <f t="shared" si="26"/>
        <v>1.178362573099415E-3</v>
      </c>
      <c r="AM41" s="25">
        <f t="shared" si="26"/>
        <v>1.1783625730994152E-3</v>
      </c>
      <c r="AN41" s="25">
        <f t="shared" si="26"/>
        <v>1.1783625730994154E-3</v>
      </c>
      <c r="AO41" s="25">
        <f t="shared" si="26"/>
        <v>1.1473684210526317E-3</v>
      </c>
      <c r="AP41" s="25">
        <f t="shared" si="26"/>
        <v>1.1721637426900585E-3</v>
      </c>
      <c r="AQ41" s="25">
        <f t="shared" si="26"/>
        <v>1.1709239766081875E-3</v>
      </c>
      <c r="AR41" s="25">
        <f t="shared" si="26"/>
        <v>1.1694362573099416E-3</v>
      </c>
      <c r="AS41" s="25">
        <f t="shared" si="26"/>
        <v>1.167650994152047E-3</v>
      </c>
      <c r="AT41" s="25">
        <f t="shared" si="26"/>
        <v>1.1655086783625734E-3</v>
      </c>
      <c r="AU41" s="25">
        <f t="shared" si="26"/>
        <v>1.1691367298245618E-3</v>
      </c>
      <c r="AV41" s="25">
        <f t="shared" si="26"/>
        <v>1.1685313272514625E-3</v>
      </c>
      <c r="AW41" s="25">
        <f t="shared" si="26"/>
        <v>1.1680527973801172E-3</v>
      </c>
      <c r="AX41" s="25">
        <f t="shared" si="26"/>
        <v>1.1677761053941523E-3</v>
      </c>
      <c r="AY41" s="25">
        <f t="shared" si="26"/>
        <v>1.1678011276425734E-3</v>
      </c>
      <c r="AZ41" s="25">
        <f t="shared" si="26"/>
        <v>1.1682596174985734E-3</v>
      </c>
      <c r="BA41" s="25">
        <f t="shared" si="26"/>
        <v>1.1680841950333757E-3</v>
      </c>
      <c r="BB41" s="25">
        <f t="shared" si="27"/>
        <v>1.1679947685897584E-3</v>
      </c>
      <c r="BC41" s="25">
        <f t="shared" si="27"/>
        <v>1.1679831628316865E-3</v>
      </c>
      <c r="BD41" s="25">
        <f t="shared" si="27"/>
        <v>1.1680245743191935E-3</v>
      </c>
      <c r="BE41" s="25">
        <f t="shared" si="27"/>
        <v>1.1680692636545174E-3</v>
      </c>
      <c r="BF41" s="25">
        <f t="shared" si="27"/>
        <v>1.1680311928857063E-3</v>
      </c>
      <c r="BG41" s="25">
        <f t="shared" si="27"/>
        <v>1.1680205924561723E-3</v>
      </c>
      <c r="BH41" s="25">
        <f t="shared" si="27"/>
        <v>1.1680257572294552E-3</v>
      </c>
      <c r="BI41" s="25"/>
      <c r="BJ41" s="25"/>
    </row>
    <row r="42" spans="1:62">
      <c r="A42" s="3" t="s">
        <v>22</v>
      </c>
      <c r="C42" s="24"/>
      <c r="D42" s="24">
        <f>'[1]Mexico CWG Imports'!BB$290/1000</f>
        <v>0</v>
      </c>
      <c r="E42" s="24">
        <f>'[1]Mexico CWG Imports'!BN$290/1000</f>
        <v>0</v>
      </c>
      <c r="F42" s="24">
        <f>'[1]Mexico CWG Imports'!BZ$290/1000</f>
        <v>0</v>
      </c>
      <c r="G42" s="24">
        <f>'[1]Mexico CWG Imports'!CL$290/1000</f>
        <v>0</v>
      </c>
      <c r="H42" s="24">
        <f>'[1]Mexico CWG Imports'!CX$290/1000</f>
        <v>0</v>
      </c>
      <c r="I42" s="24">
        <f>'[1]Mexico CWG Imports'!DJ$290/1000</f>
        <v>0</v>
      </c>
      <c r="J42" s="24">
        <f>'[1]Mexico CWG Imports'!DV$290/1000</f>
        <v>0</v>
      </c>
      <c r="K42" s="24">
        <f>'[1]Mexico CWG Imports'!EH$290/1000</f>
        <v>0</v>
      </c>
      <c r="L42" s="24">
        <f>'[1]Mexico CWG Imports'!ET$290/1000</f>
        <v>0</v>
      </c>
      <c r="M42" s="24">
        <f>'[1]Mexico CWG Imports'!FF$290/1000</f>
        <v>0</v>
      </c>
      <c r="N42" s="24">
        <f>'[1]Mexico CWG Imports'!FR$290/1000</f>
        <v>0</v>
      </c>
      <c r="O42" s="24">
        <f>'[1]Mexico CWG Imports'!GD$290/1000</f>
        <v>0</v>
      </c>
      <c r="P42" s="24">
        <f>'[1]Mexico CWG Imports'!GP$290/1000</f>
        <v>0</v>
      </c>
      <c r="Q42" s="24">
        <f>'[1]Mexico CWG Imports'!HB$290/1000</f>
        <v>0</v>
      </c>
      <c r="R42" s="24">
        <f>'[1]Mexico CWG Imports'!HN$290/1000</f>
        <v>0</v>
      </c>
      <c r="S42" s="24">
        <f>'[1]Mexico CWG Imports'!HZ$290/1000</f>
        <v>0</v>
      </c>
      <c r="T42" s="24">
        <f>'[1]Mexico CWG Imports'!IL$290/1000</f>
        <v>0</v>
      </c>
      <c r="U42" s="24">
        <f>'[1]Mexico CWG Imports'!IX$290/1000</f>
        <v>0</v>
      </c>
      <c r="V42" s="24">
        <f>'[1]Mexico CWG Imports'!JJ$290/1000</f>
        <v>0</v>
      </c>
      <c r="W42" s="24">
        <f>'[1]Mexico CWG Imports'!JV$290/1000</f>
        <v>8.4000000000000005E-2</v>
      </c>
      <c r="X42" s="24">
        <f>'[1]Mexico CWG Imports'!KH$290/1000</f>
        <v>0.126</v>
      </c>
      <c r="Y42" s="24">
        <f>'[1]Mexico CWG Imports'!KT$290/1000</f>
        <v>0.126</v>
      </c>
      <c r="Z42" s="24">
        <f>'[1]Mexico CWG Imports'!LF$290/1000</f>
        <v>0.23100000000000001</v>
      </c>
      <c r="AA42" s="24">
        <f>'[1]Mexico CWG Imports'!LR$290/1000</f>
        <v>0.16800000000000001</v>
      </c>
      <c r="AB42" s="24">
        <f>'[1]Mexico CWG Imports'!MD$290/1000</f>
        <v>0.20899999999999999</v>
      </c>
      <c r="AC42" s="24">
        <f>'[1]Mexico CWG Imports'!MP$290/1000</f>
        <v>3.0000000000000001E-3</v>
      </c>
      <c r="AD42" s="24">
        <f>'[1]Mexico CWG Imports'!NB$290/1000</f>
        <v>1E-3</v>
      </c>
      <c r="AE42" s="24">
        <f>'[1]Mexico CWG Imports'!NN$290/1000</f>
        <v>1E-3</v>
      </c>
      <c r="AF42" s="24">
        <f>'[1]Mexico CWG Imports'!NZ$290/1000</f>
        <v>0</v>
      </c>
      <c r="AG42" s="24">
        <f>'[1]Mexico CWG Imports'!$OL$290/1000</f>
        <v>0</v>
      </c>
      <c r="AH42" s="24">
        <f>'[1]Mexico CWG Imports'!OX$290/1000</f>
        <v>0</v>
      </c>
      <c r="AI42" s="25">
        <f t="shared" si="28"/>
        <v>1.3333333333333335E-3</v>
      </c>
      <c r="AJ42" s="25">
        <f t="shared" si="24"/>
        <v>1.0233918128654971E-3</v>
      </c>
      <c r="AK42" s="25">
        <f t="shared" si="25"/>
        <v>1.1783625730994152E-3</v>
      </c>
      <c r="AL42" s="25">
        <f t="shared" si="26"/>
        <v>1.178362573099415E-3</v>
      </c>
      <c r="AM42" s="25">
        <f t="shared" si="26"/>
        <v>1.1783625730994152E-3</v>
      </c>
      <c r="AN42" s="25">
        <f t="shared" si="26"/>
        <v>1.1783625730994154E-3</v>
      </c>
      <c r="AO42" s="25">
        <f t="shared" si="26"/>
        <v>1.1473684210526317E-3</v>
      </c>
      <c r="AP42" s="25">
        <f t="shared" si="26"/>
        <v>1.1721637426900585E-3</v>
      </c>
      <c r="AQ42" s="25">
        <f t="shared" si="26"/>
        <v>1.1709239766081875E-3</v>
      </c>
      <c r="AR42" s="25">
        <f t="shared" si="26"/>
        <v>1.1694362573099416E-3</v>
      </c>
      <c r="AS42" s="25">
        <f t="shared" si="26"/>
        <v>1.167650994152047E-3</v>
      </c>
      <c r="AT42" s="25">
        <f t="shared" si="26"/>
        <v>1.1655086783625734E-3</v>
      </c>
      <c r="AU42" s="25">
        <f t="shared" si="26"/>
        <v>1.1691367298245618E-3</v>
      </c>
      <c r="AV42" s="25">
        <f t="shared" si="26"/>
        <v>1.1685313272514625E-3</v>
      </c>
      <c r="AW42" s="25">
        <f t="shared" si="26"/>
        <v>1.1680527973801172E-3</v>
      </c>
      <c r="AX42" s="25">
        <f t="shared" si="26"/>
        <v>1.1677761053941523E-3</v>
      </c>
      <c r="AY42" s="25">
        <f t="shared" si="26"/>
        <v>1.1678011276425734E-3</v>
      </c>
      <c r="AZ42" s="25">
        <f t="shared" si="26"/>
        <v>1.1682596174985734E-3</v>
      </c>
      <c r="BA42" s="25">
        <f t="shared" si="26"/>
        <v>1.1680841950333757E-3</v>
      </c>
      <c r="BB42" s="25">
        <f t="shared" si="27"/>
        <v>1.1679947685897584E-3</v>
      </c>
      <c r="BC42" s="25">
        <f t="shared" si="27"/>
        <v>1.1679831628316865E-3</v>
      </c>
      <c r="BD42" s="25">
        <f t="shared" si="27"/>
        <v>1.1680245743191935E-3</v>
      </c>
      <c r="BE42" s="25">
        <f t="shared" si="27"/>
        <v>1.1680692636545174E-3</v>
      </c>
      <c r="BF42" s="25">
        <f t="shared" si="27"/>
        <v>1.1680311928857063E-3</v>
      </c>
      <c r="BG42" s="25">
        <f t="shared" si="27"/>
        <v>1.1680205924561723E-3</v>
      </c>
      <c r="BH42" s="25">
        <f t="shared" si="27"/>
        <v>1.1680257572294552E-3</v>
      </c>
      <c r="BI42" s="25"/>
      <c r="BJ42" s="25"/>
    </row>
    <row r="43" spans="1:62">
      <c r="A43" s="3" t="s">
        <v>23</v>
      </c>
      <c r="C43" s="24"/>
      <c r="D43" s="24">
        <f>'[1]Mexico CWG Imports'!BC$290/1000</f>
        <v>0</v>
      </c>
      <c r="E43" s="24">
        <f>'[1]Mexico CWG Imports'!BO$290/1000</f>
        <v>0</v>
      </c>
      <c r="F43" s="24">
        <f>'[1]Mexico CWG Imports'!CA$290/1000</f>
        <v>0</v>
      </c>
      <c r="G43" s="24">
        <f>'[1]Mexico CWG Imports'!CM$290/1000</f>
        <v>0</v>
      </c>
      <c r="H43" s="24">
        <f>'[1]Mexico CWG Imports'!CY$290/1000</f>
        <v>0</v>
      </c>
      <c r="I43" s="24">
        <f>'[1]Mexico CWG Imports'!DK$290/1000</f>
        <v>0</v>
      </c>
      <c r="J43" s="24">
        <f>'[1]Mexico CWG Imports'!DW$290/1000</f>
        <v>0</v>
      </c>
      <c r="K43" s="24">
        <f>'[1]Mexico CWG Imports'!EI$290/1000</f>
        <v>0</v>
      </c>
      <c r="L43" s="24">
        <f>'[1]Mexico CWG Imports'!EU$290/1000</f>
        <v>0</v>
      </c>
      <c r="M43" s="24">
        <f>'[1]Mexico CWG Imports'!FG$290/1000</f>
        <v>0</v>
      </c>
      <c r="N43" s="24">
        <f>'[1]Mexico CWG Imports'!FS$290/1000</f>
        <v>0</v>
      </c>
      <c r="O43" s="24">
        <f>'[1]Mexico CWG Imports'!GE$290/1000</f>
        <v>0</v>
      </c>
      <c r="P43" s="24">
        <f>'[1]Mexico CWG Imports'!GQ$290/1000</f>
        <v>0</v>
      </c>
      <c r="Q43" s="24">
        <f>'[1]Mexico CWG Imports'!HC$290/1000</f>
        <v>0</v>
      </c>
      <c r="R43" s="24">
        <f>'[1]Mexico CWG Imports'!HO$290/1000</f>
        <v>0</v>
      </c>
      <c r="S43" s="24">
        <f>'[1]Mexico CWG Imports'!IA$290/1000</f>
        <v>0</v>
      </c>
      <c r="T43" s="24">
        <f>'[1]Mexico CWG Imports'!IM$290/1000</f>
        <v>0</v>
      </c>
      <c r="U43" s="24">
        <f>'[1]Mexico CWG Imports'!IY$290/1000</f>
        <v>0</v>
      </c>
      <c r="V43" s="24">
        <f>'[1]Mexico CWG Imports'!JK$290/1000</f>
        <v>0</v>
      </c>
      <c r="W43" s="24">
        <f>'[1]Mexico CWG Imports'!JW$290/1000</f>
        <v>0.14599999999999999</v>
      </c>
      <c r="X43" s="24">
        <f>'[1]Mexico CWG Imports'!KI$290/1000</f>
        <v>0.105</v>
      </c>
      <c r="Y43" s="24">
        <f>'[1]Mexico CWG Imports'!KU$290/1000</f>
        <v>0.126</v>
      </c>
      <c r="Z43" s="24">
        <f>'[1]Mexico CWG Imports'!LG$290/1000</f>
        <v>0.189</v>
      </c>
      <c r="AA43" s="24">
        <f>'[1]Mexico CWG Imports'!LS$290/1000</f>
        <v>0.21</v>
      </c>
      <c r="AB43" s="24">
        <f>'[1]Mexico CWG Imports'!ME$290/1000</f>
        <v>0.27300000000000002</v>
      </c>
      <c r="AC43" s="24">
        <f>'[1]Mexico CWG Imports'!MQ$290/1000</f>
        <v>0</v>
      </c>
      <c r="AD43" s="24">
        <f>'[1]Mexico CWG Imports'!NC$290/1000</f>
        <v>2E-3</v>
      </c>
      <c r="AE43" s="24">
        <f>'[1]Mexico CWG Imports'!NO$290/1000</f>
        <v>5.3999999999999999E-2</v>
      </c>
      <c r="AF43" s="24">
        <f>'[1]Mexico CWG Imports'!OA$290/1000</f>
        <v>0</v>
      </c>
      <c r="AG43" s="24">
        <f>'[1]Mexico CWG Imports'!$OM$290/1000</f>
        <v>0</v>
      </c>
      <c r="AH43" s="24">
        <f>'[1]Mexico CWG Imports'!OY$290/1000</f>
        <v>0</v>
      </c>
      <c r="AI43" s="25">
        <f t="shared" si="28"/>
        <v>3.7333333333333336E-2</v>
      </c>
      <c r="AJ43" s="25">
        <f t="shared" si="24"/>
        <v>4.0058479532163745E-2</v>
      </c>
      <c r="AK43" s="25">
        <f t="shared" si="25"/>
        <v>3.8695906432748541E-2</v>
      </c>
      <c r="AL43" s="25">
        <f t="shared" si="26"/>
        <v>3.8695906432748541E-2</v>
      </c>
      <c r="AM43" s="25">
        <f t="shared" si="26"/>
        <v>3.8695906432748541E-2</v>
      </c>
      <c r="AN43" s="25">
        <f t="shared" si="26"/>
        <v>3.8695906432748541E-2</v>
      </c>
      <c r="AO43" s="25">
        <f t="shared" si="26"/>
        <v>3.8968421052631583E-2</v>
      </c>
      <c r="AP43" s="25">
        <f t="shared" si="26"/>
        <v>3.8750409356725149E-2</v>
      </c>
      <c r="AQ43" s="25">
        <f t="shared" si="26"/>
        <v>3.8761309941520473E-2</v>
      </c>
      <c r="AR43" s="25">
        <f t="shared" si="26"/>
        <v>3.8774390643274856E-2</v>
      </c>
      <c r="AS43" s="25">
        <f t="shared" si="26"/>
        <v>3.8790087485380126E-2</v>
      </c>
      <c r="AT43" s="25">
        <f t="shared" si="26"/>
        <v>3.8808923695906439E-2</v>
      </c>
      <c r="AU43" s="25">
        <f t="shared" si="26"/>
        <v>3.8777024224561411E-2</v>
      </c>
      <c r="AV43" s="25">
        <f t="shared" si="26"/>
        <v>3.8782347198128668E-2</v>
      </c>
      <c r="AW43" s="25">
        <f t="shared" si="26"/>
        <v>3.87865546494503E-2</v>
      </c>
      <c r="AX43" s="25">
        <f t="shared" si="26"/>
        <v>3.8788987450685396E-2</v>
      </c>
      <c r="AY43" s="25">
        <f t="shared" si="26"/>
        <v>3.8788767443746451E-2</v>
      </c>
      <c r="AZ43" s="25">
        <f t="shared" si="26"/>
        <v>3.8784736193314448E-2</v>
      </c>
      <c r="BA43" s="25">
        <f t="shared" si="26"/>
        <v>3.8786278587065064E-2</v>
      </c>
      <c r="BB43" s="25">
        <f t="shared" si="27"/>
        <v>3.8787064864852339E-2</v>
      </c>
      <c r="BC43" s="25">
        <f t="shared" si="27"/>
        <v>3.8787166907932741E-2</v>
      </c>
      <c r="BD43" s="25">
        <f t="shared" si="27"/>
        <v>3.8786802799382208E-2</v>
      </c>
      <c r="BE43" s="25">
        <f t="shared" si="27"/>
        <v>3.878640987050936E-2</v>
      </c>
      <c r="BF43" s="25">
        <f t="shared" si="27"/>
        <v>3.8786744605948345E-2</v>
      </c>
      <c r="BG43" s="25">
        <f t="shared" si="27"/>
        <v>3.8786837809725E-2</v>
      </c>
      <c r="BH43" s="25">
        <f t="shared" si="27"/>
        <v>3.8786792398699532E-2</v>
      </c>
      <c r="BI43" s="25"/>
      <c r="BJ43" s="25"/>
    </row>
    <row r="44" spans="1:62">
      <c r="A44" s="3" t="s">
        <v>24</v>
      </c>
      <c r="C44" s="24"/>
      <c r="D44" s="24">
        <f>'[1]Mexico CWG Imports'!BD$290/1000</f>
        <v>0</v>
      </c>
      <c r="E44" s="24">
        <f>'[1]Mexico CWG Imports'!BP$290/1000</f>
        <v>0</v>
      </c>
      <c r="F44" s="24">
        <f>'[1]Mexico CWG Imports'!CB$290/1000</f>
        <v>0</v>
      </c>
      <c r="G44" s="24">
        <f>'[1]Mexico CWG Imports'!CN$290/1000</f>
        <v>0</v>
      </c>
      <c r="H44" s="24">
        <f>'[1]Mexico CWG Imports'!CZ$290/1000</f>
        <v>0</v>
      </c>
      <c r="I44" s="24">
        <f>'[1]Mexico CWG Imports'!DL$290/1000</f>
        <v>0</v>
      </c>
      <c r="J44" s="24">
        <f>'[1]Mexico CWG Imports'!DX$290/1000</f>
        <v>0</v>
      </c>
      <c r="K44" s="24">
        <f>'[1]Mexico CWG Imports'!EJ$290/1000</f>
        <v>0</v>
      </c>
      <c r="L44" s="24">
        <f>'[1]Mexico CWG Imports'!EV$290/1000</f>
        <v>0</v>
      </c>
      <c r="M44" s="24">
        <f>'[1]Mexico CWG Imports'!FH$290/1000</f>
        <v>0</v>
      </c>
      <c r="N44" s="24">
        <f>'[1]Mexico CWG Imports'!FT$290/1000</f>
        <v>0</v>
      </c>
      <c r="O44" s="24">
        <f>'[1]Mexico CWG Imports'!GF$290/1000</f>
        <v>0</v>
      </c>
      <c r="P44" s="24">
        <f>'[1]Mexico CWG Imports'!GR$290/1000</f>
        <v>0</v>
      </c>
      <c r="Q44" s="24">
        <f>'[1]Mexico CWG Imports'!HD$290/1000</f>
        <v>0</v>
      </c>
      <c r="R44" s="24">
        <f>'[1]Mexico CWG Imports'!HP$290/1000</f>
        <v>0</v>
      </c>
      <c r="S44" s="24">
        <f>'[1]Mexico CWG Imports'!IB$290/1000</f>
        <v>0</v>
      </c>
      <c r="T44" s="24">
        <f>'[1]Mexico CWG Imports'!IN$290/1000</f>
        <v>0</v>
      </c>
      <c r="U44" s="24">
        <f>'[1]Mexico CWG Imports'!IZ$290/1000</f>
        <v>0</v>
      </c>
      <c r="V44" s="24">
        <f>'[1]Mexico CWG Imports'!JL$290/1000</f>
        <v>0</v>
      </c>
      <c r="W44" s="24">
        <f>'[1]Mexico CWG Imports'!JX$290/1000</f>
        <v>0.126</v>
      </c>
      <c r="X44" s="24">
        <f>'[1]Mexico CWG Imports'!KJ$290/1000</f>
        <v>0.105</v>
      </c>
      <c r="Y44" s="24">
        <f>'[1]Mexico CWG Imports'!KV$290/1000</f>
        <v>0.105</v>
      </c>
      <c r="Z44" s="24">
        <f>'[1]Mexico CWG Imports'!LH$290/1000</f>
        <v>0.16800000000000001</v>
      </c>
      <c r="AA44" s="24">
        <f>'[1]Mexico CWG Imports'!LT$290/1000</f>
        <v>0.21</v>
      </c>
      <c r="AB44" s="24">
        <f>'[1]Mexico CWG Imports'!MF$290/1000</f>
        <v>0.23100000000000001</v>
      </c>
      <c r="AC44" s="24">
        <f>'[1]Mexico CWG Imports'!MR$290/1000</f>
        <v>2E-3</v>
      </c>
      <c r="AD44" s="24">
        <f>'[1]Mexico CWG Imports'!ND$290/1000</f>
        <v>1E-3</v>
      </c>
      <c r="AE44" s="24">
        <f>'[1]Mexico CWG Imports'!NP$290/1000</f>
        <v>2E-3</v>
      </c>
      <c r="AF44" s="24">
        <f>'[1]Mexico CWG Imports'!OB$290/1000</f>
        <v>0</v>
      </c>
      <c r="AG44" s="24">
        <f>'[1]Mexico CWG Imports'!$ON$290/1000</f>
        <v>0</v>
      </c>
      <c r="AH44" s="24">
        <f>'[1]Mexico CWG Imports'!OZ$290/1000</f>
        <v>0</v>
      </c>
      <c r="AI44" s="25">
        <f t="shared" si="28"/>
        <v>2E-3</v>
      </c>
      <c r="AJ44" s="25">
        <f t="shared" si="24"/>
        <v>1.7543859649122807E-3</v>
      </c>
      <c r="AK44" s="25">
        <f t="shared" si="25"/>
        <v>1.8771929824561405E-3</v>
      </c>
      <c r="AL44" s="25">
        <f t="shared" si="26"/>
        <v>1.8771929824561403E-3</v>
      </c>
      <c r="AM44" s="25">
        <f t="shared" si="26"/>
        <v>1.8771929824561405E-3</v>
      </c>
      <c r="AN44" s="25">
        <f t="shared" si="26"/>
        <v>1.8771929824561405E-3</v>
      </c>
      <c r="AO44" s="25">
        <f t="shared" si="26"/>
        <v>1.8526315789473688E-3</v>
      </c>
      <c r="AP44" s="25">
        <f t="shared" si="26"/>
        <v>1.8722807017543864E-3</v>
      </c>
      <c r="AQ44" s="25">
        <f t="shared" si="26"/>
        <v>1.8712982456140356E-3</v>
      </c>
      <c r="AR44" s="25">
        <f t="shared" si="26"/>
        <v>1.8701192982456144E-3</v>
      </c>
      <c r="AS44" s="25">
        <f t="shared" si="26"/>
        <v>1.8687045614035093E-3</v>
      </c>
      <c r="AT44" s="25">
        <f t="shared" si="26"/>
        <v>1.8670068771929828E-3</v>
      </c>
      <c r="AU44" s="25">
        <f t="shared" si="26"/>
        <v>1.8698819368421057E-3</v>
      </c>
      <c r="AV44" s="25">
        <f t="shared" si="26"/>
        <v>1.8694021838596498E-3</v>
      </c>
      <c r="AW44" s="25">
        <f t="shared" si="26"/>
        <v>1.8690229715087724E-3</v>
      </c>
      <c r="AX44" s="25">
        <f t="shared" si="26"/>
        <v>1.8688037061614039E-3</v>
      </c>
      <c r="AY44" s="25">
        <f t="shared" si="26"/>
        <v>1.8688235351129829E-3</v>
      </c>
      <c r="AZ44" s="25">
        <f t="shared" si="26"/>
        <v>1.8691868666969832E-3</v>
      </c>
      <c r="BA44" s="25">
        <f t="shared" si="26"/>
        <v>1.8690478526679586E-3</v>
      </c>
      <c r="BB44" s="25">
        <f t="shared" si="27"/>
        <v>1.8689769864296203E-3</v>
      </c>
      <c r="BC44" s="25">
        <f t="shared" si="27"/>
        <v>1.8689677894137898E-3</v>
      </c>
      <c r="BD44" s="25">
        <f t="shared" si="27"/>
        <v>1.8690006060642671E-3</v>
      </c>
      <c r="BE44" s="25">
        <f t="shared" si="27"/>
        <v>1.8690360202545239E-3</v>
      </c>
      <c r="BF44" s="25">
        <f t="shared" si="27"/>
        <v>1.869005850966032E-3</v>
      </c>
      <c r="BG44" s="25">
        <f t="shared" si="27"/>
        <v>1.8689974506256467E-3</v>
      </c>
      <c r="BH44" s="25">
        <f t="shared" si="27"/>
        <v>1.869001543464852E-3</v>
      </c>
      <c r="BI44" s="25"/>
      <c r="BJ44" s="25"/>
    </row>
    <row r="45" spans="1:62">
      <c r="A45" s="3" t="s">
        <v>25</v>
      </c>
      <c r="C45" s="24"/>
      <c r="D45" s="24">
        <f>'[1]Mexico CWG Imports'!BE$290/1000</f>
        <v>0</v>
      </c>
      <c r="E45" s="24">
        <f>'[1]Mexico CWG Imports'!BQ$290/1000</f>
        <v>0</v>
      </c>
      <c r="F45" s="24">
        <f>'[1]Mexico CWG Imports'!CC$290/1000</f>
        <v>0</v>
      </c>
      <c r="G45" s="24">
        <f>'[1]Mexico CWG Imports'!CO$290/1000</f>
        <v>0</v>
      </c>
      <c r="H45" s="24">
        <f>'[1]Mexico CWG Imports'!DA$290/1000</f>
        <v>0</v>
      </c>
      <c r="I45" s="24">
        <f>'[1]Mexico CWG Imports'!DM$290/1000</f>
        <v>0</v>
      </c>
      <c r="J45" s="24">
        <f>'[1]Mexico CWG Imports'!DY$290/1000</f>
        <v>0</v>
      </c>
      <c r="K45" s="24">
        <f>'[1]Mexico CWG Imports'!EK$290/1000</f>
        <v>0</v>
      </c>
      <c r="L45" s="24">
        <f>'[1]Mexico CWG Imports'!EW$290/1000</f>
        <v>0</v>
      </c>
      <c r="M45" s="24">
        <f>'[1]Mexico CWG Imports'!FI$290/1000</f>
        <v>0</v>
      </c>
      <c r="N45" s="24">
        <f>'[1]Mexico CWG Imports'!FU$290/1000</f>
        <v>0</v>
      </c>
      <c r="O45" s="24">
        <f>'[1]Mexico CWG Imports'!GG$290/1000</f>
        <v>0</v>
      </c>
      <c r="P45" s="24">
        <f>'[1]Mexico CWG Imports'!GS$290/1000</f>
        <v>0</v>
      </c>
      <c r="Q45" s="24">
        <f>'[1]Mexico CWG Imports'!HE$290/1000</f>
        <v>0</v>
      </c>
      <c r="R45" s="24">
        <f>'[1]Mexico CWG Imports'!HQ$290/1000</f>
        <v>0</v>
      </c>
      <c r="S45" s="24">
        <f>'[1]Mexico CWG Imports'!IC$290/1000</f>
        <v>0</v>
      </c>
      <c r="T45" s="24">
        <f>'[1]Mexico CWG Imports'!IO$290/1000</f>
        <v>0</v>
      </c>
      <c r="U45" s="24">
        <f>'[1]Mexico CWG Imports'!JA$290/1000</f>
        <v>0</v>
      </c>
      <c r="V45" s="24">
        <f>'[1]Mexico CWG Imports'!JM$290/1000</f>
        <v>4.2000000000000003E-2</v>
      </c>
      <c r="W45" s="24">
        <f>'[1]Mexico CWG Imports'!JY$290/1000</f>
        <v>0.14699999999999999</v>
      </c>
      <c r="X45" s="24">
        <f>'[1]Mexico CWG Imports'!KK$290/1000</f>
        <v>0.14699999999999999</v>
      </c>
      <c r="Y45" s="24">
        <f>'[1]Mexico CWG Imports'!KW$290/1000</f>
        <v>0.126</v>
      </c>
      <c r="Z45" s="24">
        <f>'[1]Mexico CWG Imports'!LI$290/1000</f>
        <v>0.23100000000000001</v>
      </c>
      <c r="AA45" s="24">
        <f>'[1]Mexico CWG Imports'!LU$290/1000</f>
        <v>0.189</v>
      </c>
      <c r="AB45" s="24">
        <f>'[1]Mexico CWG Imports'!MG$290/1000</f>
        <v>0.20899999999999999</v>
      </c>
      <c r="AC45" s="24">
        <f>'[1]Mexico CWG Imports'!MS$290/1000</f>
        <v>1E-3</v>
      </c>
      <c r="AD45" s="24">
        <f>'[1]Mexico CWG Imports'!NE$290/1000</f>
        <v>0</v>
      </c>
      <c r="AE45" s="24">
        <f>'[1]Mexico CWG Imports'!NQ$290/1000</f>
        <v>0</v>
      </c>
      <c r="AF45" s="24">
        <f>'[1]Mexico CWG Imports'!OC$290/1000</f>
        <v>0</v>
      </c>
      <c r="AG45" s="24">
        <f>'[1]Mexico CWG Imports'!$OO$290/1000</f>
        <v>0</v>
      </c>
      <c r="AH45" s="24">
        <f>'[1]Mexico CWG Imports'!PA$290/1000</f>
        <v>0</v>
      </c>
      <c r="AI45" s="25">
        <f t="shared" si="28"/>
        <v>0</v>
      </c>
      <c r="AJ45" s="25">
        <f t="shared" si="24"/>
        <v>0</v>
      </c>
      <c r="AK45" s="25">
        <f t="shared" si="25"/>
        <v>0</v>
      </c>
      <c r="AL45" s="25">
        <f t="shared" si="26"/>
        <v>0</v>
      </c>
      <c r="AM45" s="25">
        <f t="shared" si="26"/>
        <v>0</v>
      </c>
      <c r="AN45" s="25">
        <f t="shared" si="26"/>
        <v>0</v>
      </c>
      <c r="AO45" s="25">
        <f t="shared" si="26"/>
        <v>0</v>
      </c>
      <c r="AP45" s="25">
        <f t="shared" si="26"/>
        <v>0</v>
      </c>
      <c r="AQ45" s="25">
        <f t="shared" si="26"/>
        <v>0</v>
      </c>
      <c r="AR45" s="25">
        <f t="shared" si="26"/>
        <v>0</v>
      </c>
      <c r="AS45" s="25">
        <f t="shared" si="26"/>
        <v>0</v>
      </c>
      <c r="AT45" s="25">
        <f t="shared" si="26"/>
        <v>0</v>
      </c>
      <c r="AU45" s="25">
        <f t="shared" si="26"/>
        <v>0</v>
      </c>
      <c r="AV45" s="25">
        <f t="shared" si="26"/>
        <v>0</v>
      </c>
      <c r="AW45" s="25">
        <f t="shared" si="26"/>
        <v>0</v>
      </c>
      <c r="AX45" s="25">
        <f t="shared" si="26"/>
        <v>0</v>
      </c>
      <c r="AY45" s="25">
        <f t="shared" si="26"/>
        <v>0</v>
      </c>
      <c r="AZ45" s="25">
        <f t="shared" si="26"/>
        <v>0</v>
      </c>
      <c r="BA45" s="25">
        <f t="shared" si="26"/>
        <v>0</v>
      </c>
      <c r="BB45" s="25">
        <f t="shared" si="27"/>
        <v>0</v>
      </c>
      <c r="BC45" s="25">
        <f t="shared" si="27"/>
        <v>0</v>
      </c>
      <c r="BD45" s="25">
        <f t="shared" si="27"/>
        <v>0</v>
      </c>
      <c r="BE45" s="25">
        <f t="shared" si="27"/>
        <v>0</v>
      </c>
      <c r="BF45" s="25">
        <f t="shared" si="27"/>
        <v>0</v>
      </c>
      <c r="BG45" s="25">
        <f t="shared" si="27"/>
        <v>0</v>
      </c>
      <c r="BH45" s="25">
        <f t="shared" si="27"/>
        <v>0</v>
      </c>
      <c r="BI45" s="25"/>
      <c r="BJ45" s="25"/>
    </row>
    <row r="46" spans="1:62">
      <c r="A46" s="3" t="s">
        <v>26</v>
      </c>
      <c r="C46" s="24">
        <f>'[1]Mexico CWG Imports'!AT$290</f>
        <v>0</v>
      </c>
      <c r="D46" s="24">
        <f>'[1]Mexico CWG Imports'!BF$290/1000</f>
        <v>0</v>
      </c>
      <c r="E46" s="24">
        <f>'[1]Mexico CWG Imports'!BR$290/1000</f>
        <v>0</v>
      </c>
      <c r="F46" s="24">
        <f>'[1]Mexico CWG Imports'!CD$290/1000</f>
        <v>0</v>
      </c>
      <c r="G46" s="24">
        <f>'[1]Mexico CWG Imports'!CP$290/1000</f>
        <v>0</v>
      </c>
      <c r="H46" s="24">
        <f>'[1]Mexico CWG Imports'!DB$290/1000</f>
        <v>0</v>
      </c>
      <c r="I46" s="24">
        <f>'[1]Mexico CWG Imports'!DN$290/1000</f>
        <v>0</v>
      </c>
      <c r="J46" s="24">
        <f>'[1]Mexico CWG Imports'!DZ$290/1000</f>
        <v>0</v>
      </c>
      <c r="K46" s="24">
        <f>'[1]Mexico CWG Imports'!EL$290/1000</f>
        <v>0</v>
      </c>
      <c r="L46" s="24">
        <f>'[1]Mexico CWG Imports'!EX$290/1000</f>
        <v>0</v>
      </c>
      <c r="M46" s="24">
        <f>'[1]Mexico CWG Imports'!FJ$290/1000</f>
        <v>0</v>
      </c>
      <c r="N46" s="24">
        <f>'[1]Mexico CWG Imports'!FV$290/1000</f>
        <v>0</v>
      </c>
      <c r="O46" s="24">
        <f>'[1]Mexico CWG Imports'!GH$290/1000</f>
        <v>0</v>
      </c>
      <c r="P46" s="24">
        <f>'[1]Mexico CWG Imports'!GT$290/1000</f>
        <v>0</v>
      </c>
      <c r="Q46" s="24">
        <f>'[1]Mexico CWG Imports'!HF$290/1000</f>
        <v>0</v>
      </c>
      <c r="R46" s="24">
        <f>'[1]Mexico CWG Imports'!HR$290/1000</f>
        <v>0</v>
      </c>
      <c r="S46" s="24">
        <f>'[1]Mexico CWG Imports'!ID$290/1000</f>
        <v>0</v>
      </c>
      <c r="T46" s="24">
        <f>'[1]Mexico CWG Imports'!IP$290/1000</f>
        <v>0</v>
      </c>
      <c r="U46" s="24">
        <f>'[1]Mexico CWG Imports'!JB$290/1000</f>
        <v>0</v>
      </c>
      <c r="V46" s="24">
        <f>'[1]Mexico CWG Imports'!JN$290/1000</f>
        <v>8.4000000000000005E-2</v>
      </c>
      <c r="W46" s="24">
        <f>'[1]Mexico CWG Imports'!JZ$290/1000</f>
        <v>0.126</v>
      </c>
      <c r="X46" s="24">
        <f>'[1]Mexico CWG Imports'!KL$290/1000</f>
        <v>0.16700000000000001</v>
      </c>
      <c r="Y46" s="24">
        <f>'[1]Mexico CWG Imports'!KX$290/1000</f>
        <v>0.14699999999999999</v>
      </c>
      <c r="Z46" s="24">
        <f>'[1]Mexico CWG Imports'!LJ$290/1000</f>
        <v>0.21</v>
      </c>
      <c r="AA46" s="24">
        <f>'[1]Mexico CWG Imports'!LV$290/1000</f>
        <v>0.21</v>
      </c>
      <c r="AB46" s="24">
        <f>'[1]Mexico CWG Imports'!MH$290/1000</f>
        <v>0.21</v>
      </c>
      <c r="AC46" s="24">
        <f>'[1]Mexico CWG Imports'!MT$290/1000</f>
        <v>0</v>
      </c>
      <c r="AD46" s="24">
        <f>'[1]Mexico CWG Imports'!NF$290/1000</f>
        <v>0</v>
      </c>
      <c r="AE46" s="24">
        <f>'[1]Mexico CWG Imports'!NR$290/1000</f>
        <v>0</v>
      </c>
      <c r="AF46" s="24">
        <f>'[1]Mexico CWG Imports'!OD$290/1000</f>
        <v>0</v>
      </c>
      <c r="AG46" s="24">
        <f>'[1]Mexico CWG Imports'!$OP$290/1000</f>
        <v>0</v>
      </c>
      <c r="AH46" s="24">
        <f>'[1]Mexico CWG Imports'!PB$290/1000</f>
        <v>0</v>
      </c>
      <c r="AI46" s="25">
        <f t="shared" si="28"/>
        <v>0</v>
      </c>
      <c r="AJ46" s="25">
        <f t="shared" si="24"/>
        <v>0</v>
      </c>
      <c r="AK46" s="25">
        <f t="shared" si="25"/>
        <v>0</v>
      </c>
      <c r="AL46" s="25">
        <f t="shared" si="26"/>
        <v>0</v>
      </c>
      <c r="AM46" s="25">
        <f t="shared" si="26"/>
        <v>0</v>
      </c>
      <c r="AN46" s="25">
        <f t="shared" si="26"/>
        <v>0</v>
      </c>
      <c r="AO46" s="25">
        <f t="shared" si="26"/>
        <v>0</v>
      </c>
      <c r="AP46" s="25">
        <f t="shared" si="26"/>
        <v>0</v>
      </c>
      <c r="AQ46" s="25">
        <f t="shared" si="26"/>
        <v>0</v>
      </c>
      <c r="AR46" s="25">
        <f t="shared" si="26"/>
        <v>0</v>
      </c>
      <c r="AS46" s="25">
        <f t="shared" si="26"/>
        <v>0</v>
      </c>
      <c r="AT46" s="25">
        <f t="shared" si="26"/>
        <v>0</v>
      </c>
      <c r="AU46" s="25">
        <f t="shared" si="26"/>
        <v>0</v>
      </c>
      <c r="AV46" s="25">
        <f t="shared" si="26"/>
        <v>0</v>
      </c>
      <c r="AW46" s="25">
        <f t="shared" si="26"/>
        <v>0</v>
      </c>
      <c r="AX46" s="25">
        <f t="shared" si="26"/>
        <v>0</v>
      </c>
      <c r="AY46" s="25">
        <f t="shared" si="26"/>
        <v>0</v>
      </c>
      <c r="AZ46" s="25">
        <f t="shared" si="26"/>
        <v>0</v>
      </c>
      <c r="BA46" s="25">
        <f t="shared" si="26"/>
        <v>0</v>
      </c>
      <c r="BB46" s="25">
        <f t="shared" si="27"/>
        <v>0</v>
      </c>
      <c r="BC46" s="25">
        <f t="shared" si="27"/>
        <v>0</v>
      </c>
      <c r="BD46" s="25">
        <f t="shared" si="27"/>
        <v>0</v>
      </c>
      <c r="BE46" s="25">
        <f t="shared" si="27"/>
        <v>0</v>
      </c>
      <c r="BF46" s="25">
        <f t="shared" si="27"/>
        <v>0</v>
      </c>
      <c r="BG46" s="25">
        <f t="shared" si="27"/>
        <v>0</v>
      </c>
      <c r="BH46" s="25">
        <f t="shared" si="27"/>
        <v>0</v>
      </c>
      <c r="BI46" s="25"/>
      <c r="BJ46" s="25"/>
    </row>
    <row r="47" spans="1:62">
      <c r="A47" s="3" t="s">
        <v>27</v>
      </c>
      <c r="C47" s="24">
        <f>'[1]Mexico CWG Imports'!AU$290</f>
        <v>0</v>
      </c>
      <c r="D47" s="24">
        <f>'[1]Mexico CWG Imports'!BG$290/1000</f>
        <v>0</v>
      </c>
      <c r="E47" s="24">
        <f>'[1]Mexico CWG Imports'!BS$290/1000</f>
        <v>0</v>
      </c>
      <c r="F47" s="24">
        <f>'[1]Mexico CWG Imports'!CE$290/1000</f>
        <v>0</v>
      </c>
      <c r="G47" s="24">
        <f>'[1]Mexico CWG Imports'!CQ$290/1000</f>
        <v>0</v>
      </c>
      <c r="H47" s="24">
        <f>'[1]Mexico CWG Imports'!DC$290/1000</f>
        <v>0</v>
      </c>
      <c r="I47" s="24">
        <f>'[1]Mexico CWG Imports'!DO$290/1000</f>
        <v>0</v>
      </c>
      <c r="J47" s="24">
        <f>'[1]Mexico CWG Imports'!EA$290/1000</f>
        <v>0</v>
      </c>
      <c r="K47" s="24">
        <f>'[1]Mexico CWG Imports'!EM$290/1000</f>
        <v>0</v>
      </c>
      <c r="L47" s="24">
        <f>'[1]Mexico CWG Imports'!EY$290/1000</f>
        <v>0</v>
      </c>
      <c r="M47" s="24">
        <f>'[1]Mexico CWG Imports'!FK$290/1000</f>
        <v>0</v>
      </c>
      <c r="N47" s="24">
        <f>'[1]Mexico CWG Imports'!FW$290/1000</f>
        <v>0</v>
      </c>
      <c r="O47" s="24">
        <f>'[1]Mexico CWG Imports'!GI$290/1000</f>
        <v>0</v>
      </c>
      <c r="P47" s="24">
        <f>'[1]Mexico CWG Imports'!GU$290/1000</f>
        <v>0</v>
      </c>
      <c r="Q47" s="24">
        <f>'[1]Mexico CWG Imports'!HG$290/1000</f>
        <v>0</v>
      </c>
      <c r="R47" s="24">
        <f>'[1]Mexico CWG Imports'!HS$290/1000</f>
        <v>0</v>
      </c>
      <c r="S47" s="24">
        <f>'[1]Mexico CWG Imports'!IE$290/1000</f>
        <v>0</v>
      </c>
      <c r="T47" s="24">
        <f>'[1]Mexico CWG Imports'!IQ$290/1000</f>
        <v>0</v>
      </c>
      <c r="U47" s="24">
        <f>'[1]Mexico CWG Imports'!JC$290/1000</f>
        <v>0</v>
      </c>
      <c r="V47" s="24">
        <f>'[1]Mexico CWG Imports'!JO$290/1000</f>
        <v>8.5999999999999993E-2</v>
      </c>
      <c r="W47" s="24">
        <f>'[1]Mexico CWG Imports'!KA$290/1000</f>
        <v>0.126</v>
      </c>
      <c r="X47" s="24">
        <f>'[1]Mexico CWG Imports'!KM$290/1000</f>
        <v>0.125</v>
      </c>
      <c r="Y47" s="24">
        <f>'[1]Mexico CWG Imports'!KY$290/1000</f>
        <v>4.2000000000000003E-2</v>
      </c>
      <c r="Z47" s="24">
        <f>'[1]Mexico CWG Imports'!LK$290/1000</f>
        <v>0.23200000000000001</v>
      </c>
      <c r="AA47" s="24">
        <f>'[1]Mexico CWG Imports'!LW$290/1000</f>
        <v>0.14699999999999999</v>
      </c>
      <c r="AB47" s="24">
        <f>'[1]Mexico CWG Imports'!MI$290/1000</f>
        <v>0.27200000000000002</v>
      </c>
      <c r="AC47" s="24">
        <f>'[1]Mexico CWG Imports'!MU$290/1000</f>
        <v>0</v>
      </c>
      <c r="AD47" s="24">
        <f>'[1]Mexico CWG Imports'!NG$290/1000</f>
        <v>2E-3</v>
      </c>
      <c r="AE47" s="24">
        <f>'[1]Mexico CWG Imports'!NS$290/1000</f>
        <v>3.0000000000000001E-3</v>
      </c>
      <c r="AF47" s="24">
        <f>'[1]Mexico CWG Imports'!OE$290/1000</f>
        <v>0</v>
      </c>
      <c r="AG47" s="24">
        <f>'[1]Mexico CWG Imports'!$OQ$290/1000</f>
        <v>0</v>
      </c>
      <c r="AH47" s="24">
        <f>'[1]Mexico CWG Imports'!PC$290/1000</f>
        <v>0</v>
      </c>
      <c r="AI47" s="25">
        <f t="shared" si="28"/>
        <v>3.3333333333333335E-3</v>
      </c>
      <c r="AJ47" s="25">
        <f t="shared" si="24"/>
        <v>2.7777777777777779E-3</v>
      </c>
      <c r="AK47" s="25">
        <f t="shared" si="25"/>
        <v>3.0555555555555557E-3</v>
      </c>
      <c r="AL47" s="25">
        <f t="shared" si="26"/>
        <v>3.0555555555555553E-3</v>
      </c>
      <c r="AM47" s="25">
        <f t="shared" si="26"/>
        <v>3.0555555555555553E-3</v>
      </c>
      <c r="AN47" s="25">
        <f t="shared" si="26"/>
        <v>3.0555555555555553E-3</v>
      </c>
      <c r="AO47" s="25">
        <f t="shared" si="26"/>
        <v>3.0000000000000001E-3</v>
      </c>
      <c r="AP47" s="25">
        <f t="shared" si="26"/>
        <v>3.0444444444444442E-3</v>
      </c>
      <c r="AQ47" s="25">
        <f t="shared" si="26"/>
        <v>3.0422222222222222E-3</v>
      </c>
      <c r="AR47" s="25">
        <f t="shared" si="26"/>
        <v>3.0395555555555558E-3</v>
      </c>
      <c r="AS47" s="25">
        <f t="shared" si="26"/>
        <v>3.0363555555555557E-3</v>
      </c>
      <c r="AT47" s="25">
        <f t="shared" si="26"/>
        <v>3.0325155555555559E-3</v>
      </c>
      <c r="AU47" s="25">
        <f t="shared" si="26"/>
        <v>3.0390186666666673E-3</v>
      </c>
      <c r="AV47" s="25">
        <f t="shared" si="26"/>
        <v>3.0379335111111114E-3</v>
      </c>
      <c r="AW47" s="25">
        <f t="shared" si="26"/>
        <v>3.0370757688888894E-3</v>
      </c>
      <c r="AX47" s="25">
        <f t="shared" si="26"/>
        <v>3.036579811555556E-3</v>
      </c>
      <c r="AY47" s="25">
        <f t="shared" si="26"/>
        <v>3.0366246627555565E-3</v>
      </c>
      <c r="AZ47" s="25">
        <f t="shared" si="26"/>
        <v>3.0374464841955565E-3</v>
      </c>
      <c r="BA47" s="25">
        <f t="shared" si="26"/>
        <v>3.0371320477013339E-3</v>
      </c>
      <c r="BB47" s="25">
        <f t="shared" si="27"/>
        <v>3.0369717550193785E-3</v>
      </c>
      <c r="BC47" s="25">
        <f t="shared" si="27"/>
        <v>3.0369509522454765E-3</v>
      </c>
      <c r="BD47" s="25">
        <f t="shared" si="27"/>
        <v>3.0370251803834604E-3</v>
      </c>
      <c r="BE47" s="25">
        <f t="shared" si="27"/>
        <v>3.0371052839090413E-3</v>
      </c>
      <c r="BF47" s="25">
        <f t="shared" si="27"/>
        <v>3.0370370438517385E-3</v>
      </c>
      <c r="BG47" s="25">
        <f t="shared" si="27"/>
        <v>3.0370180430818192E-3</v>
      </c>
      <c r="BH47" s="25">
        <f t="shared" si="27"/>
        <v>3.037027300694307E-3</v>
      </c>
      <c r="BI47" s="25"/>
      <c r="BJ47" s="25"/>
    </row>
    <row r="48" spans="1:62">
      <c r="A48" s="3" t="s">
        <v>28</v>
      </c>
      <c r="C48" s="24">
        <f>'[1]Mexico CWG Imports'!AV$290</f>
        <v>0</v>
      </c>
      <c r="D48" s="24">
        <f>'[1]Mexico CWG Imports'!BH$290/1000</f>
        <v>0</v>
      </c>
      <c r="E48" s="24">
        <f>'[1]Mexico CWG Imports'!BT$290/1000</f>
        <v>0</v>
      </c>
      <c r="F48" s="24">
        <f>'[1]Mexico CWG Imports'!CF$290/1000</f>
        <v>0</v>
      </c>
      <c r="G48" s="24">
        <f>'[1]Mexico CWG Imports'!CR$290/1000</f>
        <v>0</v>
      </c>
      <c r="H48" s="24">
        <f>'[1]Mexico CWG Imports'!DD$290/1000</f>
        <v>0</v>
      </c>
      <c r="I48" s="24">
        <f>'[1]Mexico CWG Imports'!DP$290/1000</f>
        <v>0</v>
      </c>
      <c r="J48" s="24">
        <f>'[1]Mexico CWG Imports'!EB$290/1000</f>
        <v>0</v>
      </c>
      <c r="K48" s="24">
        <f>'[1]Mexico CWG Imports'!EN$290/1000</f>
        <v>0</v>
      </c>
      <c r="L48" s="24">
        <f>'[1]Mexico CWG Imports'!EZ$290/1000</f>
        <v>0</v>
      </c>
      <c r="M48" s="24">
        <f>'[1]Mexico CWG Imports'!FL$290/1000</f>
        <v>0</v>
      </c>
      <c r="N48" s="24">
        <f>'[1]Mexico CWG Imports'!FX$290/1000</f>
        <v>0</v>
      </c>
      <c r="O48" s="24">
        <f>'[1]Mexico CWG Imports'!GJ$290/1000</f>
        <v>0</v>
      </c>
      <c r="P48" s="24">
        <f>'[1]Mexico CWG Imports'!GV$290/1000</f>
        <v>0</v>
      </c>
      <c r="Q48" s="24">
        <f>'[1]Mexico CWG Imports'!HH$290/1000</f>
        <v>0</v>
      </c>
      <c r="R48" s="24">
        <f>'[1]Mexico CWG Imports'!HT$290/1000</f>
        <v>0</v>
      </c>
      <c r="S48" s="24">
        <f>'[1]Mexico CWG Imports'!IF$290/1000</f>
        <v>0</v>
      </c>
      <c r="T48" s="24">
        <f>'[1]Mexico CWG Imports'!IR$290/1000</f>
        <v>0</v>
      </c>
      <c r="U48" s="24">
        <f>'[1]Mexico CWG Imports'!JD$290/1000</f>
        <v>0</v>
      </c>
      <c r="V48" s="24">
        <f>'[1]Mexico CWG Imports'!JP$290/1000</f>
        <v>6.3E-2</v>
      </c>
      <c r="W48" s="24">
        <f>'[1]Mexico CWG Imports'!KB$290/1000</f>
        <v>0.188</v>
      </c>
      <c r="X48" s="24">
        <f>'[1]Mexico CWG Imports'!KN$290/1000</f>
        <v>0.16800000000000001</v>
      </c>
      <c r="Y48" s="24">
        <f>'[1]Mexico CWG Imports'!KZ$290/1000</f>
        <v>0.126</v>
      </c>
      <c r="Z48" s="24">
        <f>'[1]Mexico CWG Imports'!LL$290/1000</f>
        <v>0.27300000000000002</v>
      </c>
      <c r="AA48" s="24">
        <f>'[1]Mexico CWG Imports'!LX$290/1000</f>
        <v>0.189</v>
      </c>
      <c r="AB48" s="24">
        <f>'[1]Mexico CWG Imports'!MJ$290/1000</f>
        <v>0.23</v>
      </c>
      <c r="AC48" s="24">
        <f>'[1]Mexico CWG Imports'!MV$290/1000</f>
        <v>1E-3</v>
      </c>
      <c r="AD48" s="24">
        <f>'[1]Mexico CWG Imports'!NH$290/1000</f>
        <v>0</v>
      </c>
      <c r="AE48" s="24">
        <f>'[1]Mexico CWG Imports'!NT$290/1000</f>
        <v>0</v>
      </c>
      <c r="AF48" s="24">
        <f>'[1]Mexico CWG Imports'!OF$290/1000</f>
        <v>0</v>
      </c>
      <c r="AG48" s="24">
        <f>'[1]Mexico CWG Imports'!OR$290/1000</f>
        <v>0</v>
      </c>
      <c r="AH48" s="24">
        <f>'[1]Mexico CWG Imports'!PD$290/1000</f>
        <v>0</v>
      </c>
      <c r="AI48" s="25">
        <f t="shared" ref="AI48:AX48" si="29">AI49-SUM(AI37:AI47)</f>
        <v>2.6666666666666644E-3</v>
      </c>
      <c r="AJ48" s="25">
        <f t="shared" si="29"/>
        <v>1.1695906432748621E-3</v>
      </c>
      <c r="AK48" s="25">
        <f t="shared" si="29"/>
        <v>1.9181286549707563E-3</v>
      </c>
      <c r="AL48" s="25">
        <f t="shared" si="29"/>
        <v>1.9181286549707632E-3</v>
      </c>
      <c r="AM48" s="25">
        <f t="shared" si="29"/>
        <v>1.9181286549707563E-3</v>
      </c>
      <c r="AN48" s="25">
        <f t="shared" si="29"/>
        <v>1.9181286549707563E-3</v>
      </c>
      <c r="AO48" s="25">
        <f t="shared" si="29"/>
        <v>1.7684210526315719E-3</v>
      </c>
      <c r="AP48" s="25">
        <f t="shared" si="29"/>
        <v>1.8881871345029222E-3</v>
      </c>
      <c r="AQ48" s="25">
        <f t="shared" si="29"/>
        <v>1.882198830409354E-3</v>
      </c>
      <c r="AR48" s="25">
        <f t="shared" si="29"/>
        <v>1.8750128654970721E-3</v>
      </c>
      <c r="AS48" s="25">
        <f t="shared" si="29"/>
        <v>1.866389707602327E-3</v>
      </c>
      <c r="AT48" s="25">
        <f t="shared" si="29"/>
        <v>1.8560419181286453E-3</v>
      </c>
      <c r="AU48" s="25">
        <f t="shared" si="29"/>
        <v>1.8735660912280599E-3</v>
      </c>
      <c r="AV48" s="25">
        <f t="shared" si="29"/>
        <v>1.8706418825730903E-3</v>
      </c>
      <c r="AW48" s="25">
        <f t="shared" si="29"/>
        <v>1.8683304930058389E-3</v>
      </c>
      <c r="AX48" s="25">
        <f t="shared" si="29"/>
        <v>1.8669940185075881E-3</v>
      </c>
      <c r="AY48" s="25">
        <f t="shared" ref="AY48:BH48" si="30">AY49-SUM(AY37:AY47)</f>
        <v>1.8671148806886431E-3</v>
      </c>
      <c r="AZ48" s="25">
        <f t="shared" si="30"/>
        <v>1.8693294732006413E-3</v>
      </c>
      <c r="BA48" s="25">
        <f t="shared" si="30"/>
        <v>1.8684821495951465E-3</v>
      </c>
      <c r="BB48" s="25">
        <f t="shared" si="30"/>
        <v>1.8680502029995646E-3</v>
      </c>
      <c r="BC48" s="25">
        <f t="shared" si="30"/>
        <v>1.8679941449983167E-3</v>
      </c>
      <c r="BD48" s="25">
        <f t="shared" si="30"/>
        <v>1.8681941702964611E-3</v>
      </c>
      <c r="BE48" s="25">
        <f t="shared" si="30"/>
        <v>1.868410028218026E-3</v>
      </c>
      <c r="BF48" s="25">
        <f t="shared" si="30"/>
        <v>1.8682261392214961E-3</v>
      </c>
      <c r="BG48" s="25">
        <f t="shared" si="30"/>
        <v>1.8681749371467701E-3</v>
      </c>
      <c r="BH48" s="25">
        <f t="shared" si="30"/>
        <v>1.8681998839762126E-3</v>
      </c>
      <c r="BI48" s="25"/>
      <c r="BJ48" s="25"/>
    </row>
    <row r="49" spans="1:62" ht="12" thickBot="1">
      <c r="A49" s="3" t="s">
        <v>29</v>
      </c>
      <c r="C49" s="24">
        <f t="shared" ref="C49:AH49" si="31">SUM(C37:C48)</f>
        <v>0</v>
      </c>
      <c r="D49" s="24">
        <f t="shared" si="31"/>
        <v>0</v>
      </c>
      <c r="E49" s="24">
        <f t="shared" si="31"/>
        <v>0</v>
      </c>
      <c r="F49" s="24">
        <f t="shared" si="31"/>
        <v>0</v>
      </c>
      <c r="G49" s="24">
        <f t="shared" si="31"/>
        <v>0</v>
      </c>
      <c r="H49" s="24">
        <f t="shared" si="31"/>
        <v>0</v>
      </c>
      <c r="I49" s="24">
        <f t="shared" si="31"/>
        <v>0</v>
      </c>
      <c r="J49" s="24">
        <f t="shared" si="31"/>
        <v>0</v>
      </c>
      <c r="K49" s="24">
        <f t="shared" si="31"/>
        <v>0</v>
      </c>
      <c r="L49" s="24">
        <f t="shared" si="31"/>
        <v>0</v>
      </c>
      <c r="M49" s="24">
        <f t="shared" si="31"/>
        <v>0</v>
      </c>
      <c r="N49" s="24">
        <f t="shared" si="31"/>
        <v>0</v>
      </c>
      <c r="O49" s="24">
        <f t="shared" si="31"/>
        <v>0</v>
      </c>
      <c r="P49" s="24">
        <f t="shared" si="31"/>
        <v>0</v>
      </c>
      <c r="Q49" s="24">
        <f t="shared" si="31"/>
        <v>0</v>
      </c>
      <c r="R49" s="24">
        <f t="shared" si="31"/>
        <v>0</v>
      </c>
      <c r="S49" s="24">
        <f t="shared" si="31"/>
        <v>0</v>
      </c>
      <c r="T49" s="24">
        <f t="shared" si="31"/>
        <v>0</v>
      </c>
      <c r="U49" s="24">
        <f t="shared" si="31"/>
        <v>0</v>
      </c>
      <c r="V49" s="24">
        <f t="shared" si="31"/>
        <v>0.27500000000000002</v>
      </c>
      <c r="W49" s="24">
        <f t="shared" si="31"/>
        <v>1.5099999999999996</v>
      </c>
      <c r="X49" s="24">
        <f t="shared" si="31"/>
        <v>1.5309999999999999</v>
      </c>
      <c r="Y49" s="24">
        <f t="shared" si="31"/>
        <v>1.3649999999999998</v>
      </c>
      <c r="Z49" s="24">
        <f t="shared" si="31"/>
        <v>2.3530000000000002</v>
      </c>
      <c r="AA49" s="24">
        <f t="shared" si="31"/>
        <v>2.415</v>
      </c>
      <c r="AB49" s="24">
        <f t="shared" si="31"/>
        <v>2.7680000000000002</v>
      </c>
      <c r="AC49" s="24">
        <f t="shared" si="31"/>
        <v>9.0000000000000011E-3</v>
      </c>
      <c r="AD49" s="24">
        <f t="shared" si="31"/>
        <v>1.1000000000000001E-2</v>
      </c>
      <c r="AE49" s="24">
        <f t="shared" si="31"/>
        <v>6.4000000000000001E-2</v>
      </c>
      <c r="AF49" s="24">
        <f t="shared" si="31"/>
        <v>0</v>
      </c>
      <c r="AG49" s="24">
        <f t="shared" si="31"/>
        <v>0</v>
      </c>
      <c r="AH49" s="24">
        <f t="shared" si="31"/>
        <v>0</v>
      </c>
      <c r="AI49" s="25">
        <f t="shared" ref="AI49:BH49" si="32">AI5</f>
        <v>0.05</v>
      </c>
      <c r="AJ49" s="25">
        <f t="shared" si="32"/>
        <v>0.05</v>
      </c>
      <c r="AK49" s="25">
        <f t="shared" si="32"/>
        <v>0.05</v>
      </c>
      <c r="AL49" s="25">
        <f t="shared" si="32"/>
        <v>0.05</v>
      </c>
      <c r="AM49" s="25">
        <f t="shared" si="32"/>
        <v>0.05</v>
      </c>
      <c r="AN49" s="25">
        <f t="shared" si="32"/>
        <v>0.05</v>
      </c>
      <c r="AO49" s="25">
        <f t="shared" si="32"/>
        <v>0.05</v>
      </c>
      <c r="AP49" s="25">
        <f t="shared" si="32"/>
        <v>0.05</v>
      </c>
      <c r="AQ49" s="25">
        <f t="shared" si="32"/>
        <v>0.05</v>
      </c>
      <c r="AR49" s="25">
        <f t="shared" si="32"/>
        <v>0.05</v>
      </c>
      <c r="AS49" s="25">
        <f t="shared" si="32"/>
        <v>0.05</v>
      </c>
      <c r="AT49" s="25">
        <f t="shared" si="32"/>
        <v>0.05</v>
      </c>
      <c r="AU49" s="25">
        <f t="shared" si="32"/>
        <v>0.05</v>
      </c>
      <c r="AV49" s="25">
        <f t="shared" si="32"/>
        <v>0.05</v>
      </c>
      <c r="AW49" s="25">
        <f t="shared" si="32"/>
        <v>0.05</v>
      </c>
      <c r="AX49" s="25">
        <f t="shared" si="32"/>
        <v>0.05</v>
      </c>
      <c r="AY49" s="25">
        <f t="shared" si="32"/>
        <v>0.05</v>
      </c>
      <c r="AZ49" s="25">
        <f t="shared" si="32"/>
        <v>0.05</v>
      </c>
      <c r="BA49" s="25">
        <f t="shared" si="32"/>
        <v>0.05</v>
      </c>
      <c r="BB49" s="25">
        <f t="shared" si="32"/>
        <v>0.05</v>
      </c>
      <c r="BC49" s="25">
        <f t="shared" si="32"/>
        <v>0.05</v>
      </c>
      <c r="BD49" s="25">
        <f t="shared" si="32"/>
        <v>0.05</v>
      </c>
      <c r="BE49" s="25">
        <f t="shared" si="32"/>
        <v>0.05</v>
      </c>
      <c r="BF49" s="25">
        <f t="shared" si="32"/>
        <v>0.05</v>
      </c>
      <c r="BG49" s="25">
        <f t="shared" si="32"/>
        <v>0.05</v>
      </c>
      <c r="BH49" s="25">
        <f t="shared" si="32"/>
        <v>0.05</v>
      </c>
      <c r="BI49" s="25"/>
      <c r="BJ49" s="25"/>
    </row>
    <row r="50" spans="1:6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</row>
    <row r="51" spans="1:62" ht="12" thickBot="1">
      <c r="A51" s="3" t="s">
        <v>31</v>
      </c>
    </row>
    <row r="52" spans="1:62" ht="12" thickBot="1">
      <c r="A52" s="18"/>
      <c r="B52" s="19">
        <f t="shared" ref="B52:BH52" si="33">B2</f>
        <v>1992</v>
      </c>
      <c r="C52" s="19">
        <f t="shared" si="33"/>
        <v>1993</v>
      </c>
      <c r="D52" s="19">
        <f t="shared" si="33"/>
        <v>1994</v>
      </c>
      <c r="E52" s="19">
        <f t="shared" si="33"/>
        <v>1995</v>
      </c>
      <c r="F52" s="19">
        <f t="shared" si="33"/>
        <v>1996</v>
      </c>
      <c r="G52" s="19">
        <f t="shared" si="33"/>
        <v>1997</v>
      </c>
      <c r="H52" s="19">
        <f t="shared" si="33"/>
        <v>1998</v>
      </c>
      <c r="I52" s="19">
        <f t="shared" si="33"/>
        <v>1999</v>
      </c>
      <c r="J52" s="19">
        <f t="shared" si="33"/>
        <v>2000</v>
      </c>
      <c r="K52" s="19">
        <f t="shared" si="33"/>
        <v>2001</v>
      </c>
      <c r="L52" s="19">
        <f t="shared" si="33"/>
        <v>2002</v>
      </c>
      <c r="M52" s="19">
        <f t="shared" si="33"/>
        <v>2003</v>
      </c>
      <c r="N52" s="19">
        <f t="shared" si="33"/>
        <v>2004</v>
      </c>
      <c r="O52" s="19">
        <f t="shared" si="33"/>
        <v>2005</v>
      </c>
      <c r="P52" s="19">
        <f t="shared" si="33"/>
        <v>2006</v>
      </c>
      <c r="Q52" s="19">
        <f t="shared" si="33"/>
        <v>2007</v>
      </c>
      <c r="R52" s="19">
        <f t="shared" si="33"/>
        <v>2008</v>
      </c>
      <c r="S52" s="19">
        <f t="shared" si="33"/>
        <v>2009</v>
      </c>
      <c r="T52" s="19">
        <f t="shared" si="33"/>
        <v>2010</v>
      </c>
      <c r="U52" s="19">
        <f t="shared" si="33"/>
        <v>2011</v>
      </c>
      <c r="V52" s="19">
        <f t="shared" si="33"/>
        <v>2012</v>
      </c>
      <c r="W52" s="19">
        <f t="shared" si="33"/>
        <v>2013</v>
      </c>
      <c r="X52" s="19">
        <f t="shared" si="33"/>
        <v>2014</v>
      </c>
      <c r="Y52" s="19">
        <f t="shared" si="33"/>
        <v>2015</v>
      </c>
      <c r="Z52" s="19">
        <f t="shared" si="33"/>
        <v>2016</v>
      </c>
      <c r="AA52" s="19">
        <f t="shared" si="33"/>
        <v>2017</v>
      </c>
      <c r="AB52" s="19">
        <f t="shared" si="33"/>
        <v>2018</v>
      </c>
      <c r="AC52" s="19">
        <f t="shared" si="33"/>
        <v>2019</v>
      </c>
      <c r="AD52" s="19">
        <f t="shared" si="33"/>
        <v>2020</v>
      </c>
      <c r="AE52" s="19">
        <f t="shared" si="33"/>
        <v>2021</v>
      </c>
      <c r="AF52" s="19">
        <f t="shared" si="33"/>
        <v>2022</v>
      </c>
      <c r="AG52" s="19">
        <f t="shared" si="33"/>
        <v>2023</v>
      </c>
      <c r="AH52" s="19">
        <f t="shared" si="33"/>
        <v>2024</v>
      </c>
      <c r="AI52" s="19">
        <f t="shared" si="33"/>
        <v>2025</v>
      </c>
      <c r="AJ52" s="19">
        <f t="shared" si="33"/>
        <v>2026</v>
      </c>
      <c r="AK52" s="19">
        <f t="shared" si="33"/>
        <v>2027</v>
      </c>
      <c r="AL52" s="19">
        <f t="shared" si="33"/>
        <v>2028</v>
      </c>
      <c r="AM52" s="19">
        <f t="shared" si="33"/>
        <v>2029</v>
      </c>
      <c r="AN52" s="19">
        <f t="shared" si="33"/>
        <v>2030</v>
      </c>
      <c r="AO52" s="19">
        <f t="shared" si="33"/>
        <v>2031</v>
      </c>
      <c r="AP52" s="19">
        <f t="shared" si="33"/>
        <v>2032</v>
      </c>
      <c r="AQ52" s="19">
        <f t="shared" si="33"/>
        <v>2033</v>
      </c>
      <c r="AR52" s="19">
        <f t="shared" si="33"/>
        <v>2034</v>
      </c>
      <c r="AS52" s="19">
        <f t="shared" si="33"/>
        <v>2035</v>
      </c>
      <c r="AT52" s="19">
        <f t="shared" si="33"/>
        <v>2036</v>
      </c>
      <c r="AU52" s="19">
        <f t="shared" si="33"/>
        <v>2037</v>
      </c>
      <c r="AV52" s="19">
        <f t="shared" si="33"/>
        <v>2038</v>
      </c>
      <c r="AW52" s="19">
        <f t="shared" si="33"/>
        <v>2039</v>
      </c>
      <c r="AX52" s="19">
        <f t="shared" si="33"/>
        <v>2040</v>
      </c>
      <c r="AY52" s="19">
        <f t="shared" si="33"/>
        <v>2041</v>
      </c>
      <c r="AZ52" s="19">
        <f t="shared" si="33"/>
        <v>2042</v>
      </c>
      <c r="BA52" s="19">
        <f t="shared" si="33"/>
        <v>2043</v>
      </c>
      <c r="BB52" s="19">
        <f t="shared" si="33"/>
        <v>2044</v>
      </c>
      <c r="BC52" s="19">
        <f t="shared" si="33"/>
        <v>2045</v>
      </c>
      <c r="BD52" s="19">
        <f t="shared" si="33"/>
        <v>2046</v>
      </c>
      <c r="BE52" s="19">
        <f t="shared" si="33"/>
        <v>2047</v>
      </c>
      <c r="BF52" s="19">
        <f t="shared" si="33"/>
        <v>2048</v>
      </c>
      <c r="BG52" s="19">
        <f t="shared" si="33"/>
        <v>2049</v>
      </c>
      <c r="BH52" s="19">
        <f t="shared" si="33"/>
        <v>2050</v>
      </c>
      <c r="BI52" s="20"/>
      <c r="BJ52" s="20"/>
    </row>
    <row r="53" spans="1:62">
      <c r="A53" s="3" t="s">
        <v>17</v>
      </c>
      <c r="C53" s="26"/>
      <c r="D53" s="26">
        <f>'[1]Mexico CWG Exports'!AW$290</f>
        <v>0</v>
      </c>
      <c r="E53" s="26">
        <f>'[1]Mexico CWG Exports'!BI$290</f>
        <v>0</v>
      </c>
      <c r="F53" s="26">
        <f>'[1]Mexico CWG Exports'!BU$290</f>
        <v>0</v>
      </c>
      <c r="G53" s="26">
        <f>'[1]Mexico CWG Exports'!CG$290</f>
        <v>0</v>
      </c>
      <c r="H53" s="26">
        <f>'[1]Mexico CWG Exports'!CS$290</f>
        <v>0</v>
      </c>
      <c r="I53" s="26">
        <f>'[1]Mexico CWG Exports'!DE$290</f>
        <v>0</v>
      </c>
      <c r="J53" s="26">
        <f>'[1]Mexico CWG Exports'!DQ$290/1000</f>
        <v>0</v>
      </c>
      <c r="K53" s="26">
        <f>'[1]Mexico CWG Exports'!EC$290/1000</f>
        <v>0</v>
      </c>
      <c r="L53" s="26">
        <f>'[1]Mexico CWG Exports'!EO$290/1000</f>
        <v>0</v>
      </c>
      <c r="M53" s="26">
        <f>'[1]Mexico CWG Exports'!FA$290/1000</f>
        <v>0</v>
      </c>
      <c r="N53" s="26">
        <f>'[1]Mexico CWG Exports'!FM$290/1000</f>
        <v>0</v>
      </c>
      <c r="O53" s="26">
        <f>'[1]Mexico CWG Exports'!FY$290/1000</f>
        <v>0</v>
      </c>
      <c r="P53" s="26">
        <f>'[1]Mexico CWG Exports'!GK$290/1000</f>
        <v>0</v>
      </c>
      <c r="Q53" s="26">
        <f>'[1]Mexico CWG Exports'!GW$290/1000</f>
        <v>0</v>
      </c>
      <c r="R53" s="26">
        <f>'[1]Mexico CWG Exports'!HI$290/1000</f>
        <v>0</v>
      </c>
      <c r="S53" s="26">
        <f>'[1]Mexico CWG Exports'!HU$290/1000</f>
        <v>0</v>
      </c>
      <c r="T53" s="26">
        <f>'[1]Mexico CWG Exports'!IG$290/1000</f>
        <v>0</v>
      </c>
      <c r="U53" s="26">
        <f>'[1]Mexico CWG Exports'!IS$290/1000</f>
        <v>0</v>
      </c>
      <c r="V53" s="26">
        <f>'[1]Mexico CWG Exports'!JE$290/1000</f>
        <v>0</v>
      </c>
      <c r="W53" s="26">
        <f>'[1]Mexico CWG Exports'!JQ$290/1000</f>
        <v>0</v>
      </c>
      <c r="X53" s="26">
        <f>'[1]Mexico CWG Exports'!KC$290/1000</f>
        <v>0</v>
      </c>
      <c r="Y53" s="26">
        <f>'[1]Mexico CWG Exports'!KO$290/1000</f>
        <v>3.0000000000000001E-3</v>
      </c>
      <c r="Z53" s="26">
        <f>'[1]Mexico CWG Exports'!LA$290/1000</f>
        <v>0</v>
      </c>
      <c r="AA53" s="26">
        <f>'[1]Mexico CWG Exports'!LM$290/1000</f>
        <v>0</v>
      </c>
      <c r="AB53" s="26">
        <f>'[1]Mexico CWG Exports'!LY$290/1000</f>
        <v>1E-3</v>
      </c>
      <c r="AC53" s="26">
        <f>'[1]Mexico CWG Exports'!MK$290/1000</f>
        <v>0.33800000000000002</v>
      </c>
      <c r="AD53" s="26">
        <f>'[1]Mexico CWG Exports'!MW$290/1000</f>
        <v>0.23200000000000001</v>
      </c>
      <c r="AE53" s="26">
        <f>'[1]Mexico CWG Exports'!NI$290/1000</f>
        <v>0.127</v>
      </c>
      <c r="AF53" s="26">
        <f>'[1]Mexico CWG Exports'!NU$290/1000</f>
        <v>0</v>
      </c>
      <c r="AG53" s="26">
        <f>'[1]Mexico CWG Exports'!OG$290/1000</f>
        <v>0</v>
      </c>
      <c r="AH53" s="26">
        <f>'[1]Mexico CWG Exports'!OS$290/1000</f>
        <v>0</v>
      </c>
      <c r="AI53" s="26">
        <f>'[1]Mexico CWG Exports'!PE$290/1000</f>
        <v>0</v>
      </c>
      <c r="AJ53" s="27">
        <f t="shared" ref="AJ53:AJ63" si="34">AJ$65*(SUM(AE53:AI53)/SUM(AE$65:AI$65))</f>
        <v>5.1467012481763658E-3</v>
      </c>
      <c r="AK53" s="27">
        <f t="shared" ref="AK53:AK63" si="35">AK$65*(SUM(AF53:AJ53)/SUM(AF$65:AJ$65))</f>
        <v>3.212672439560777E-4</v>
      </c>
      <c r="AL53" s="27">
        <f t="shared" ref="AL53:BA63" si="36">AL$65*(SUM(AG53:AK53)/SUM(AG$65:AK$65))</f>
        <v>8.254783351649219E-4</v>
      </c>
      <c r="AM53" s="27">
        <f t="shared" si="36"/>
        <v>1.5733617068243414E-3</v>
      </c>
      <c r="AN53" s="27">
        <f t="shared" si="36"/>
        <v>1.5733617068243414E-3</v>
      </c>
      <c r="AO53" s="27">
        <f t="shared" si="36"/>
        <v>1.8880340481892094E-3</v>
      </c>
      <c r="AP53" s="27">
        <f t="shared" si="36"/>
        <v>1.2363006081917785E-3</v>
      </c>
      <c r="AQ53" s="27">
        <f t="shared" si="36"/>
        <v>1.4193072810389186E-3</v>
      </c>
      <c r="AR53" s="27">
        <f t="shared" si="36"/>
        <v>1.5380730702137177E-3</v>
      </c>
      <c r="AS53" s="27">
        <f t="shared" si="36"/>
        <v>1.5310153428915931E-3</v>
      </c>
      <c r="AT53" s="27">
        <f t="shared" si="36"/>
        <v>1.5225460701050434E-3</v>
      </c>
      <c r="AU53" s="27">
        <f t="shared" si="36"/>
        <v>1.4494484744882103E-3</v>
      </c>
      <c r="AV53" s="27">
        <f t="shared" si="36"/>
        <v>1.4920780477474965E-3</v>
      </c>
      <c r="AW53" s="27">
        <f t="shared" si="36"/>
        <v>1.5066322010892121E-3</v>
      </c>
      <c r="AX53" s="27">
        <f t="shared" si="36"/>
        <v>1.5003440272643108E-3</v>
      </c>
      <c r="AY53" s="27">
        <f t="shared" si="36"/>
        <v>7.4710488206942739E-3</v>
      </c>
      <c r="AZ53" s="27">
        <f t="shared" si="36"/>
        <v>1.3419551571283503E-2</v>
      </c>
      <c r="BA53" s="27">
        <f t="shared" si="36"/>
        <v>1.9415618275589668E-2</v>
      </c>
      <c r="BB53" s="27">
        <f t="shared" ref="BB53:BH63" si="37">BB$65*(SUM(AW53:BA53)/SUM(AW$65:BA$65))</f>
        <v>2.5390493559677808E-2</v>
      </c>
      <c r="BC53" s="27">
        <f t="shared" si="37"/>
        <v>3.1358626252104463E-2</v>
      </c>
      <c r="BD53" s="27">
        <f t="shared" si="37"/>
        <v>3.7328976338211431E-2</v>
      </c>
      <c r="BE53" s="27">
        <f t="shared" si="37"/>
        <v>4.3299820163636926E-2</v>
      </c>
      <c r="BF53" s="27">
        <f t="shared" si="37"/>
        <v>4.9277968013754954E-2</v>
      </c>
      <c r="BG53" s="27">
        <f t="shared" si="37"/>
        <v>5.5250141760906125E-2</v>
      </c>
      <c r="BH53" s="27">
        <f t="shared" si="37"/>
        <v>6.1221633335677032E-2</v>
      </c>
      <c r="BI53" s="27"/>
      <c r="BJ53" s="27"/>
    </row>
    <row r="54" spans="1:62">
      <c r="A54" s="3" t="s">
        <v>18</v>
      </c>
      <c r="C54" s="26"/>
      <c r="D54" s="26">
        <f>'[1]Mexico CWG Exports'!AX$290</f>
        <v>0</v>
      </c>
      <c r="E54" s="26">
        <f>'[1]Mexico CWG Exports'!BJ$290</f>
        <v>0</v>
      </c>
      <c r="F54" s="26">
        <f>'[1]Mexico CWG Exports'!BV$290</f>
        <v>0</v>
      </c>
      <c r="G54" s="26">
        <f>'[1]Mexico CWG Exports'!CH$290</f>
        <v>0</v>
      </c>
      <c r="H54" s="26">
        <f>'[1]Mexico CWG Exports'!CT$290</f>
        <v>0</v>
      </c>
      <c r="I54" s="26">
        <f>'[1]Mexico CWG Exports'!DF$290</f>
        <v>0</v>
      </c>
      <c r="J54" s="26">
        <f>'[1]Mexico CWG Exports'!DR$290/1000</f>
        <v>0</v>
      </c>
      <c r="K54" s="26">
        <f>'[1]Mexico CWG Exports'!ED$290/1000</f>
        <v>0</v>
      </c>
      <c r="L54" s="26">
        <f>'[1]Mexico CWG Exports'!EP$290/1000</f>
        <v>0</v>
      </c>
      <c r="M54" s="26">
        <f>'[1]Mexico CWG Exports'!FB$290/1000</f>
        <v>0</v>
      </c>
      <c r="N54" s="26">
        <f>'[1]Mexico CWG Exports'!FN$290/1000</f>
        <v>0</v>
      </c>
      <c r="O54" s="26">
        <f>'[1]Mexico CWG Exports'!FZ$290/1000</f>
        <v>0</v>
      </c>
      <c r="P54" s="26">
        <f>'[1]Mexico CWG Exports'!GL$290/1000</f>
        <v>0</v>
      </c>
      <c r="Q54" s="26">
        <f>'[1]Mexico CWG Exports'!GX$290/1000</f>
        <v>0</v>
      </c>
      <c r="R54" s="26">
        <f>'[1]Mexico CWG Exports'!HJ$290/1000</f>
        <v>0</v>
      </c>
      <c r="S54" s="26">
        <f>'[1]Mexico CWG Exports'!HV$290/1000</f>
        <v>0</v>
      </c>
      <c r="T54" s="26">
        <f>'[1]Mexico CWG Exports'!IH$290/1000</f>
        <v>0</v>
      </c>
      <c r="U54" s="26">
        <f>'[1]Mexico CWG Exports'!IT$290/1000</f>
        <v>0</v>
      </c>
      <c r="V54" s="26">
        <f>'[1]Mexico CWG Exports'!JF$290/1000</f>
        <v>0</v>
      </c>
      <c r="W54" s="26">
        <f>'[1]Mexico CWG Exports'!JR$290/1000</f>
        <v>0</v>
      </c>
      <c r="X54" s="26">
        <f>'[1]Mexico CWG Exports'!KD$290/1000</f>
        <v>0</v>
      </c>
      <c r="Y54" s="26">
        <f>'[1]Mexico CWG Exports'!KP$290/1000</f>
        <v>1E-3</v>
      </c>
      <c r="Z54" s="26">
        <f>'[1]Mexico CWG Exports'!LB$290/1000</f>
        <v>0</v>
      </c>
      <c r="AA54" s="26">
        <f>'[1]Mexico CWG Exports'!LN$290/1000</f>
        <v>1E-3</v>
      </c>
      <c r="AB54" s="26">
        <f>'[1]Mexico CWG Exports'!LZ$290/1000</f>
        <v>1E-3</v>
      </c>
      <c r="AC54" s="26">
        <f>'[1]Mexico CWG Exports'!ML$290/1000</f>
        <v>0.251</v>
      </c>
      <c r="AD54" s="26">
        <f>'[1]Mexico CWG Exports'!MX$290/1000</f>
        <v>0.316</v>
      </c>
      <c r="AE54" s="26">
        <f>'[1]Mexico CWG Exports'!NJ$290/1000</f>
        <v>0.16900000000000001</v>
      </c>
      <c r="AF54" s="26">
        <f>'[1]Mexico CWG Exports'!NV$290/1000</f>
        <v>0</v>
      </c>
      <c r="AG54" s="26">
        <f>'[1]Mexico CWG Exports'!OH$290/1000</f>
        <v>0</v>
      </c>
      <c r="AH54" s="26">
        <f>'[1]Mexico CWG Exports'!OT$290/1000</f>
        <v>0</v>
      </c>
      <c r="AI54" s="26">
        <f>'[1]Mexico CWG Exports'!PF$290/1000</f>
        <v>0</v>
      </c>
      <c r="AJ54" s="27">
        <f t="shared" si="34"/>
        <v>6.8487599286756375E-3</v>
      </c>
      <c r="AK54" s="27">
        <f t="shared" si="35"/>
        <v>4.2751310416202473E-4</v>
      </c>
      <c r="AL54" s="27">
        <f t="shared" si="36"/>
        <v>1.0984711704163136E-3</v>
      </c>
      <c r="AM54" s="27">
        <f t="shared" si="36"/>
        <v>2.093686050813494E-3</v>
      </c>
      <c r="AN54" s="27">
        <f t="shared" si="36"/>
        <v>2.093686050813494E-3</v>
      </c>
      <c r="AO54" s="27">
        <f t="shared" si="36"/>
        <v>2.5124232609761927E-3</v>
      </c>
      <c r="AP54" s="27">
        <f t="shared" si="36"/>
        <v>1.6451559274363037E-3</v>
      </c>
      <c r="AQ54" s="27">
        <f t="shared" si="36"/>
        <v>1.8886844920911598E-3</v>
      </c>
      <c r="AR54" s="27">
        <f t="shared" si="36"/>
        <v>2.0467271564261289E-3</v>
      </c>
      <c r="AS54" s="27">
        <f t="shared" si="36"/>
        <v>2.0373353775486559E-3</v>
      </c>
      <c r="AT54" s="27">
        <f t="shared" si="36"/>
        <v>2.026065242895688E-3</v>
      </c>
      <c r="AU54" s="27">
        <f t="shared" si="36"/>
        <v>1.928793639279587E-3</v>
      </c>
      <c r="AV54" s="27">
        <f t="shared" si="36"/>
        <v>1.9855211816482438E-3</v>
      </c>
      <c r="AW54" s="27">
        <f t="shared" si="36"/>
        <v>2.0048885195596607E-3</v>
      </c>
      <c r="AX54" s="27">
        <f t="shared" si="36"/>
        <v>1.9965207921863672E-3</v>
      </c>
      <c r="AY54" s="27">
        <f t="shared" si="36"/>
        <v>9.9417893755695472E-3</v>
      </c>
      <c r="AZ54" s="27">
        <f t="shared" si="36"/>
        <v>1.7857513508243404E-2</v>
      </c>
      <c r="BA54" s="27">
        <f t="shared" si="36"/>
        <v>2.5836531406099639E-2</v>
      </c>
      <c r="BB54" s="27">
        <f t="shared" si="37"/>
        <v>3.3787349697524019E-2</v>
      </c>
      <c r="BC54" s="27">
        <f t="shared" si="37"/>
        <v>4.1729195563824061E-2</v>
      </c>
      <c r="BD54" s="27">
        <f t="shared" si="37"/>
        <v>4.9673992135100251E-2</v>
      </c>
      <c r="BE54" s="27">
        <f t="shared" si="37"/>
        <v>5.761944572956413E-2</v>
      </c>
      <c r="BF54" s="27">
        <f t="shared" si="37"/>
        <v>6.5574618852949518E-2</v>
      </c>
      <c r="BG54" s="27">
        <f t="shared" si="37"/>
        <v>7.3521842185772734E-2</v>
      </c>
      <c r="BH54" s="27">
        <f t="shared" si="37"/>
        <v>8.1468157745900951E-2</v>
      </c>
      <c r="BI54" s="27"/>
      <c r="BJ54" s="27"/>
    </row>
    <row r="55" spans="1:62">
      <c r="A55" s="3" t="s">
        <v>19</v>
      </c>
      <c r="C55" s="26"/>
      <c r="D55" s="26">
        <f>'[1]Mexico CWG Exports'!AY$290</f>
        <v>0</v>
      </c>
      <c r="E55" s="26">
        <f>'[1]Mexico CWG Exports'!BK$290</f>
        <v>0</v>
      </c>
      <c r="F55" s="26">
        <f>'[1]Mexico CWG Exports'!BW$290</f>
        <v>0</v>
      </c>
      <c r="G55" s="26">
        <f>'[1]Mexico CWG Exports'!CI$290</f>
        <v>0</v>
      </c>
      <c r="H55" s="26">
        <f>'[1]Mexico CWG Exports'!CU$290</f>
        <v>0</v>
      </c>
      <c r="I55" s="26">
        <f>'[1]Mexico CWG Exports'!DG$290</f>
        <v>0</v>
      </c>
      <c r="J55" s="26">
        <f>'[1]Mexico CWG Exports'!DS$290/1000</f>
        <v>0</v>
      </c>
      <c r="K55" s="26">
        <f>'[1]Mexico CWG Exports'!EE$290/1000</f>
        <v>0</v>
      </c>
      <c r="L55" s="26">
        <f>'[1]Mexico CWG Exports'!EQ$290/1000</f>
        <v>0</v>
      </c>
      <c r="M55" s="26">
        <f>'[1]Mexico CWG Exports'!FC$290/1000</f>
        <v>0</v>
      </c>
      <c r="N55" s="26">
        <f>'[1]Mexico CWG Exports'!FO$290/1000</f>
        <v>0</v>
      </c>
      <c r="O55" s="26">
        <f>'[1]Mexico CWG Exports'!GA$290/1000</f>
        <v>0</v>
      </c>
      <c r="P55" s="26">
        <f>'[1]Mexico CWG Exports'!GM$290/1000</f>
        <v>0</v>
      </c>
      <c r="Q55" s="26">
        <f>'[1]Mexico CWG Exports'!GY$290/1000</f>
        <v>0</v>
      </c>
      <c r="R55" s="26">
        <f>'[1]Mexico CWG Exports'!HK$290/1000</f>
        <v>0</v>
      </c>
      <c r="S55" s="26">
        <f>'[1]Mexico CWG Exports'!HW$290/1000</f>
        <v>0</v>
      </c>
      <c r="T55" s="26">
        <f>'[1]Mexico CWG Exports'!II$290/1000</f>
        <v>0</v>
      </c>
      <c r="U55" s="26">
        <f>'[1]Mexico CWG Exports'!IU$290/1000</f>
        <v>0</v>
      </c>
      <c r="V55" s="26">
        <f>'[1]Mexico CWG Exports'!JG$290/1000</f>
        <v>0</v>
      </c>
      <c r="W55" s="26">
        <f>'[1]Mexico CWG Exports'!JS$290/1000</f>
        <v>0</v>
      </c>
      <c r="X55" s="26">
        <f>'[1]Mexico CWG Exports'!KE$290/1000</f>
        <v>5.0000000000000001E-3</v>
      </c>
      <c r="Y55" s="26">
        <f>'[1]Mexico CWG Exports'!KQ$290/1000</f>
        <v>1E-3</v>
      </c>
      <c r="Z55" s="26">
        <f>'[1]Mexico CWG Exports'!LC$290/1000</f>
        <v>0</v>
      </c>
      <c r="AA55" s="26">
        <f>'[1]Mexico CWG Exports'!LO$290/1000</f>
        <v>1E-3</v>
      </c>
      <c r="AB55" s="26">
        <f>'[1]Mexico CWG Exports'!MA$290/1000</f>
        <v>2E-3</v>
      </c>
      <c r="AC55" s="26">
        <f>'[1]Mexico CWG Exports'!MM$290/1000</f>
        <v>0.23400000000000001</v>
      </c>
      <c r="AD55" s="26">
        <f>'[1]Mexico CWG Exports'!MY$290/1000</f>
        <v>0.253</v>
      </c>
      <c r="AE55" s="26">
        <f>'[1]Mexico CWG Exports'!NK$290/1000</f>
        <v>0.27400000000000002</v>
      </c>
      <c r="AF55" s="26">
        <f>'[1]Mexico CWG Exports'!NW$290/1000</f>
        <v>0</v>
      </c>
      <c r="AG55" s="26">
        <f>'[1]Mexico CWG Exports'!OI$290/1000</f>
        <v>0.53100000000000003</v>
      </c>
      <c r="AH55" s="26">
        <f>'[1]Mexico CWG Exports'!OU$290/1000</f>
        <v>0</v>
      </c>
      <c r="AI55" s="26">
        <f>'[1]Mexico CWG Exports'!PG$290/1000</f>
        <v>0</v>
      </c>
      <c r="AJ55" s="27">
        <f t="shared" si="34"/>
        <v>3.262279137623602E-2</v>
      </c>
      <c r="AK55" s="27">
        <f t="shared" si="35"/>
        <v>3.5182446403010985E-2</v>
      </c>
      <c r="AL55" s="27">
        <f t="shared" si="36"/>
        <v>9.0399341452180995E-2</v>
      </c>
      <c r="AM55" s="27">
        <f t="shared" si="36"/>
        <v>3.9551144807857E-2</v>
      </c>
      <c r="AN55" s="27">
        <f t="shared" si="36"/>
        <v>3.9551144807857E-2</v>
      </c>
      <c r="AO55" s="27">
        <f t="shared" si="36"/>
        <v>4.7461373769428397E-2</v>
      </c>
      <c r="AP55" s="27">
        <f t="shared" si="36"/>
        <v>5.0429090248066868E-2</v>
      </c>
      <c r="AQ55" s="27">
        <f t="shared" si="36"/>
        <v>5.3478419017078047E-2</v>
      </c>
      <c r="AR55" s="27">
        <f t="shared" si="36"/>
        <v>4.6094234530057468E-2</v>
      </c>
      <c r="AS55" s="27">
        <f t="shared" si="36"/>
        <v>4.7402852474497562E-2</v>
      </c>
      <c r="AT55" s="27">
        <f t="shared" si="36"/>
        <v>4.8973194007825661E-2</v>
      </c>
      <c r="AU55" s="27">
        <f t="shared" si="36"/>
        <v>4.9275558055505111E-2</v>
      </c>
      <c r="AV55" s="27">
        <f t="shared" si="36"/>
        <v>4.904485161699277E-2</v>
      </c>
      <c r="AW55" s="27">
        <f t="shared" si="36"/>
        <v>4.8158138136975712E-2</v>
      </c>
      <c r="AX55" s="27">
        <f t="shared" si="36"/>
        <v>4.857091885835936E-2</v>
      </c>
      <c r="AY55" s="27">
        <f t="shared" si="36"/>
        <v>0.24402266067565859</v>
      </c>
      <c r="AZ55" s="27">
        <f t="shared" si="36"/>
        <v>0.43907212734349155</v>
      </c>
      <c r="BA55" s="27">
        <f t="shared" si="36"/>
        <v>0.63384076801230671</v>
      </c>
      <c r="BB55" s="27">
        <f t="shared" si="37"/>
        <v>0.82869994556742965</v>
      </c>
      <c r="BC55" s="27">
        <f t="shared" si="37"/>
        <v>1.0239629962133814</v>
      </c>
      <c r="BD55" s="27">
        <f t="shared" si="37"/>
        <v>1.2190763453124107</v>
      </c>
      <c r="BE55" s="27">
        <f t="shared" si="37"/>
        <v>1.4140578034237834</v>
      </c>
      <c r="BF55" s="27">
        <f t="shared" si="37"/>
        <v>1.6090290412520694</v>
      </c>
      <c r="BG55" s="27">
        <f t="shared" si="37"/>
        <v>1.8040685350036463</v>
      </c>
      <c r="BH55" s="27">
        <f t="shared" si="37"/>
        <v>1.9991585073752889</v>
      </c>
      <c r="BI55" s="27"/>
      <c r="BJ55" s="27"/>
    </row>
    <row r="56" spans="1:62">
      <c r="A56" s="3" t="s">
        <v>20</v>
      </c>
      <c r="C56" s="26"/>
      <c r="D56" s="26">
        <f>'[1]Mexico CWG Exports'!AZ$290</f>
        <v>0</v>
      </c>
      <c r="E56" s="26">
        <f>'[1]Mexico CWG Exports'!BL$290</f>
        <v>0</v>
      </c>
      <c r="F56" s="26">
        <f>'[1]Mexico CWG Exports'!BX$290</f>
        <v>0</v>
      </c>
      <c r="G56" s="26">
        <f>'[1]Mexico CWG Exports'!CJ$290</f>
        <v>0</v>
      </c>
      <c r="H56" s="26">
        <f>'[1]Mexico CWG Exports'!CV$290</f>
        <v>0</v>
      </c>
      <c r="I56" s="26">
        <f>'[1]Mexico CWG Exports'!DH$290</f>
        <v>0</v>
      </c>
      <c r="J56" s="26">
        <f>'[1]Mexico CWG Exports'!DT$290/1000</f>
        <v>0</v>
      </c>
      <c r="K56" s="26">
        <f>'[1]Mexico CWG Exports'!EF$290/1000</f>
        <v>0</v>
      </c>
      <c r="L56" s="26">
        <f>'[1]Mexico CWG Exports'!ER$290/1000</f>
        <v>0</v>
      </c>
      <c r="M56" s="26">
        <f>'[1]Mexico CWG Exports'!FD$290/1000</f>
        <v>0</v>
      </c>
      <c r="N56" s="26">
        <f>'[1]Mexico CWG Exports'!FP$290/1000</f>
        <v>0</v>
      </c>
      <c r="O56" s="26">
        <f>'[1]Mexico CWG Exports'!GB$290/1000</f>
        <v>0</v>
      </c>
      <c r="P56" s="26">
        <f>'[1]Mexico CWG Exports'!GN$290/1000</f>
        <v>0</v>
      </c>
      <c r="Q56" s="26">
        <f>'[1]Mexico CWG Exports'!GZ$290/1000</f>
        <v>0</v>
      </c>
      <c r="R56" s="26">
        <f>'[1]Mexico CWG Exports'!HL$290/1000</f>
        <v>0</v>
      </c>
      <c r="S56" s="26">
        <f>'[1]Mexico CWG Exports'!HX$290/1000</f>
        <v>0</v>
      </c>
      <c r="T56" s="26">
        <f>'[1]Mexico CWG Exports'!IJ$290/1000</f>
        <v>0</v>
      </c>
      <c r="U56" s="26">
        <f>'[1]Mexico CWG Exports'!IV$290/1000</f>
        <v>0</v>
      </c>
      <c r="V56" s="26">
        <f>'[1]Mexico CWG Exports'!JH$290/1000</f>
        <v>0</v>
      </c>
      <c r="W56" s="26">
        <f>'[1]Mexico CWG Exports'!JT$290/1000</f>
        <v>3.0000000000000001E-3</v>
      </c>
      <c r="X56" s="26">
        <f>'[1]Mexico CWG Exports'!KF$290/1000</f>
        <v>0</v>
      </c>
      <c r="Y56" s="26">
        <f>'[1]Mexico CWG Exports'!KR$290/1000</f>
        <v>2E-3</v>
      </c>
      <c r="Z56" s="26">
        <f>'[1]Mexico CWG Exports'!LD$290/1000</f>
        <v>2E-3</v>
      </c>
      <c r="AA56" s="26">
        <f>'[1]Mexico CWG Exports'!LP$290/1000</f>
        <v>1E-3</v>
      </c>
      <c r="AB56" s="26">
        <f>'[1]Mexico CWG Exports'!MB$290/1000</f>
        <v>0</v>
      </c>
      <c r="AC56" s="26">
        <f>'[1]Mexico CWG Exports'!MN$290/1000</f>
        <v>0.27500000000000002</v>
      </c>
      <c r="AD56" s="26">
        <f>'[1]Mexico CWG Exports'!MZ$290/1000</f>
        <v>0.35799999999999998</v>
      </c>
      <c r="AE56" s="26">
        <f>'[1]Mexico CWG Exports'!NL$290/1000</f>
        <v>0.161</v>
      </c>
      <c r="AF56" s="26">
        <f>'[1]Mexico CWG Exports'!NX$290/1000</f>
        <v>0</v>
      </c>
      <c r="AG56" s="26">
        <f>'[1]Mexico CWG Exports'!OJ$290/1000</f>
        <v>0</v>
      </c>
      <c r="AH56" s="26">
        <f>'[1]Mexico CWG Exports'!OV$290/1000</f>
        <v>0</v>
      </c>
      <c r="AI56" s="27">
        <f t="shared" ref="AI56:AI63" si="38">AI$65*(SUM(AD56:AH56)/SUM(AD$65:AH$65))</f>
        <v>1.551847865087908E-2</v>
      </c>
      <c r="AJ56" s="27">
        <f t="shared" si="34"/>
        <v>7.1534478299108079E-3</v>
      </c>
      <c r="AK56" s="27">
        <f t="shared" si="35"/>
        <v>1.4152263720842624E-3</v>
      </c>
      <c r="AL56" s="27">
        <f t="shared" si="36"/>
        <v>3.6363455393831744E-3</v>
      </c>
      <c r="AM56" s="27">
        <f t="shared" si="36"/>
        <v>6.9308745980643308E-3</v>
      </c>
      <c r="AN56" s="27">
        <f t="shared" si="36"/>
        <v>6.9308745980643308E-3</v>
      </c>
      <c r="AO56" s="27">
        <f t="shared" si="36"/>
        <v>5.2133537875013814E-3</v>
      </c>
      <c r="AP56" s="27">
        <f t="shared" si="36"/>
        <v>4.8253349790194962E-3</v>
      </c>
      <c r="AQ56" s="27">
        <f t="shared" si="36"/>
        <v>5.5073567004065432E-3</v>
      </c>
      <c r="AR56" s="27">
        <f t="shared" si="36"/>
        <v>5.8815589326112168E-3</v>
      </c>
      <c r="AS56" s="27">
        <f t="shared" si="36"/>
        <v>5.6716957995205939E-3</v>
      </c>
      <c r="AT56" s="27">
        <f t="shared" si="36"/>
        <v>5.419860039811846E-3</v>
      </c>
      <c r="AU56" s="27">
        <f t="shared" si="36"/>
        <v>5.4611612902739394E-3</v>
      </c>
      <c r="AV56" s="27">
        <f t="shared" si="36"/>
        <v>5.5883265525248273E-3</v>
      </c>
      <c r="AW56" s="27">
        <f t="shared" si="36"/>
        <v>5.6045205229484849E-3</v>
      </c>
      <c r="AX56" s="27">
        <f t="shared" si="36"/>
        <v>5.5491128410159376E-3</v>
      </c>
      <c r="AY56" s="27">
        <f t="shared" si="36"/>
        <v>2.7622981246575036E-2</v>
      </c>
      <c r="AZ56" s="27">
        <f t="shared" si="36"/>
        <v>4.9826102453338225E-2</v>
      </c>
      <c r="BA56" s="27">
        <f t="shared" si="36"/>
        <v>7.2028445118425447E-2</v>
      </c>
      <c r="BB56" s="27">
        <f t="shared" si="37"/>
        <v>9.4163095072384573E-2</v>
      </c>
      <c r="BC56" s="27">
        <f t="shared" si="37"/>
        <v>0.11628854380814498</v>
      </c>
      <c r="BD56" s="27">
        <f t="shared" si="37"/>
        <v>0.13843429526879547</v>
      </c>
      <c r="BE56" s="27">
        <f t="shared" si="37"/>
        <v>0.16060557611660672</v>
      </c>
      <c r="BF56" s="27">
        <f t="shared" si="37"/>
        <v>0.1827634145493694</v>
      </c>
      <c r="BG56" s="27">
        <f t="shared" si="37"/>
        <v>0.20490745774532915</v>
      </c>
      <c r="BH56" s="27">
        <f t="shared" si="37"/>
        <v>0.22705497094495225</v>
      </c>
      <c r="BI56" s="27"/>
      <c r="BJ56" s="27"/>
    </row>
    <row r="57" spans="1:62">
      <c r="A57" s="3" t="s">
        <v>21</v>
      </c>
      <c r="C57" s="26"/>
      <c r="D57" s="26">
        <f>'[1]Mexico CWG Exports'!BA$290</f>
        <v>0</v>
      </c>
      <c r="E57" s="26">
        <f>'[1]Mexico CWG Exports'!BM$290</f>
        <v>0</v>
      </c>
      <c r="F57" s="26">
        <f>'[1]Mexico CWG Exports'!BY$290</f>
        <v>0</v>
      </c>
      <c r="G57" s="26">
        <f>'[1]Mexico CWG Exports'!CK$290</f>
        <v>0</v>
      </c>
      <c r="H57" s="26">
        <f>'[1]Mexico CWG Exports'!CW$290</f>
        <v>0</v>
      </c>
      <c r="I57" s="26">
        <f>'[1]Mexico CWG Exports'!DI$290</f>
        <v>0</v>
      </c>
      <c r="J57" s="26">
        <f>'[1]Mexico CWG Exports'!DU$290/1000</f>
        <v>0</v>
      </c>
      <c r="K57" s="26">
        <f>'[1]Mexico CWG Exports'!EG$290/1000</f>
        <v>0</v>
      </c>
      <c r="L57" s="26">
        <f>'[1]Mexico CWG Exports'!ES$290/1000</f>
        <v>0</v>
      </c>
      <c r="M57" s="26">
        <f>'[1]Mexico CWG Exports'!FE$290/1000</f>
        <v>0</v>
      </c>
      <c r="N57" s="26">
        <f>'[1]Mexico CWG Exports'!FQ$290/1000</f>
        <v>0</v>
      </c>
      <c r="O57" s="26">
        <f>'[1]Mexico CWG Exports'!GC$290/1000</f>
        <v>0</v>
      </c>
      <c r="P57" s="26">
        <f>'[1]Mexico CWG Exports'!GO$290/1000</f>
        <v>0</v>
      </c>
      <c r="Q57" s="26">
        <f>'[1]Mexico CWG Exports'!HA$290/1000</f>
        <v>0</v>
      </c>
      <c r="R57" s="26">
        <f>'[1]Mexico CWG Exports'!HM$290/1000</f>
        <v>0</v>
      </c>
      <c r="S57" s="26">
        <f>'[1]Mexico CWG Exports'!HY$290/1000</f>
        <v>0</v>
      </c>
      <c r="T57" s="26">
        <f>'[1]Mexico CWG Exports'!IK$290/1000</f>
        <v>0</v>
      </c>
      <c r="U57" s="26">
        <f>'[1]Mexico CWG Exports'!IW$290/1000</f>
        <v>0</v>
      </c>
      <c r="V57" s="26">
        <f>'[1]Mexico CWG Exports'!JI$290/1000</f>
        <v>0</v>
      </c>
      <c r="W57" s="26">
        <f>'[1]Mexico CWG Exports'!JU$290/1000</f>
        <v>0</v>
      </c>
      <c r="X57" s="26">
        <f>'[1]Mexico CWG Exports'!KG$290/1000</f>
        <v>0</v>
      </c>
      <c r="Y57" s="26">
        <f>'[1]Mexico CWG Exports'!KS$290/1000</f>
        <v>2E-3</v>
      </c>
      <c r="Z57" s="26">
        <f>'[1]Mexico CWG Exports'!LE$290/1000</f>
        <v>1E-3</v>
      </c>
      <c r="AA57" s="26">
        <f>'[1]Mexico CWG Exports'!LQ$290/1000</f>
        <v>0</v>
      </c>
      <c r="AB57" s="26">
        <f>'[1]Mexico CWG Exports'!MC$290/1000</f>
        <v>1E-3</v>
      </c>
      <c r="AC57" s="26">
        <f>'[1]Mexico CWG Exports'!MO$290/1000</f>
        <v>0.36</v>
      </c>
      <c r="AD57" s="26">
        <f>'[1]Mexico CWG Exports'!NA$290/1000</f>
        <v>6.5000000000000002E-2</v>
      </c>
      <c r="AE57" s="26">
        <f>'[1]Mexico CWG Exports'!NM$290/1000</f>
        <v>0.19</v>
      </c>
      <c r="AF57" s="26">
        <f>'[1]Mexico CWG Exports'!NY$290/1000</f>
        <v>0</v>
      </c>
      <c r="AG57" s="26">
        <f>'[1]Mexico CWG Exports'!OK$290/1000</f>
        <v>0</v>
      </c>
      <c r="AH57" s="26">
        <f>'[1]Mexico CWG Exports'!OW$290/1000</f>
        <v>0</v>
      </c>
      <c r="AI57" s="27">
        <f t="shared" si="38"/>
        <v>7.6246860423394326E-3</v>
      </c>
      <c r="AJ57" s="27">
        <f t="shared" si="34"/>
        <v>8.0087812466501634E-3</v>
      </c>
      <c r="AK57" s="27">
        <f t="shared" si="35"/>
        <v>9.7587186572968738E-4</v>
      </c>
      <c r="AL57" s="27">
        <f t="shared" si="36"/>
        <v>2.5074485438887806E-3</v>
      </c>
      <c r="AM57" s="27">
        <f t="shared" si="36"/>
        <v>4.7791969246520159E-3</v>
      </c>
      <c r="AN57" s="27">
        <f t="shared" si="36"/>
        <v>4.7791969246520159E-3</v>
      </c>
      <c r="AO57" s="27">
        <f t="shared" si="36"/>
        <v>4.2100991011145327E-3</v>
      </c>
      <c r="AP57" s="27">
        <f t="shared" si="36"/>
        <v>3.4503626720074065E-3</v>
      </c>
      <c r="AQ57" s="27">
        <f t="shared" si="36"/>
        <v>3.9452608332629499E-3</v>
      </c>
      <c r="AR57" s="27">
        <f t="shared" si="36"/>
        <v>4.2328232911377842E-3</v>
      </c>
      <c r="AS57" s="27">
        <f t="shared" si="36"/>
        <v>4.1235485644349383E-3</v>
      </c>
      <c r="AT57" s="27">
        <f t="shared" si="36"/>
        <v>3.992418892391522E-3</v>
      </c>
      <c r="AU57" s="27">
        <f t="shared" si="36"/>
        <v>3.94888285064692E-3</v>
      </c>
      <c r="AV57" s="27">
        <f t="shared" si="36"/>
        <v>4.0485868863748232E-3</v>
      </c>
      <c r="AW57" s="27">
        <f t="shared" si="36"/>
        <v>4.0692520969971982E-3</v>
      </c>
      <c r="AX57" s="27">
        <f t="shared" si="36"/>
        <v>4.0365378581690798E-3</v>
      </c>
      <c r="AY57" s="27">
        <f t="shared" si="36"/>
        <v>2.0095678584579543E-2</v>
      </c>
      <c r="AZ57" s="27">
        <f t="shared" si="36"/>
        <v>3.6198938276767567E-2</v>
      </c>
      <c r="BA57" s="27">
        <f t="shared" si="36"/>
        <v>5.2343348125738043E-2</v>
      </c>
      <c r="BB57" s="27">
        <f t="shared" si="37"/>
        <v>6.8435994276492218E-2</v>
      </c>
      <c r="BC57" s="27">
        <f t="shared" si="37"/>
        <v>8.4518231990148351E-2</v>
      </c>
      <c r="BD57" s="27">
        <f t="shared" si="37"/>
        <v>0.10061238125143297</v>
      </c>
      <c r="BE57" s="27">
        <f t="shared" si="37"/>
        <v>0.11671950498466817</v>
      </c>
      <c r="BF57" s="27">
        <f t="shared" si="37"/>
        <v>0.13282640191180792</v>
      </c>
      <c r="BG57" s="27">
        <f t="shared" si="37"/>
        <v>0.14892130426670669</v>
      </c>
      <c r="BH57" s="27">
        <f t="shared" si="37"/>
        <v>0.16501731586617466</v>
      </c>
      <c r="BI57" s="27"/>
      <c r="BJ57" s="27"/>
    </row>
    <row r="58" spans="1:62">
      <c r="A58" s="3" t="s">
        <v>22</v>
      </c>
      <c r="C58" s="26"/>
      <c r="D58" s="26">
        <f>'[1]Mexico CWG Exports'!BB$290</f>
        <v>0</v>
      </c>
      <c r="E58" s="26">
        <f>'[1]Mexico CWG Exports'!BN$290</f>
        <v>0</v>
      </c>
      <c r="F58" s="26">
        <f>'[1]Mexico CWG Exports'!BZ$290</f>
        <v>0</v>
      </c>
      <c r="G58" s="26">
        <f>'[1]Mexico CWG Exports'!CL$290</f>
        <v>0</v>
      </c>
      <c r="H58" s="26">
        <f>'[1]Mexico CWG Exports'!CX$290</f>
        <v>0</v>
      </c>
      <c r="I58" s="26">
        <f>'[1]Mexico CWG Exports'!DJ$290</f>
        <v>0</v>
      </c>
      <c r="J58" s="26">
        <f>'[1]Mexico CWG Exports'!DV$290/1000</f>
        <v>0</v>
      </c>
      <c r="K58" s="26">
        <f>'[1]Mexico CWG Exports'!EH$290/1000</f>
        <v>0</v>
      </c>
      <c r="L58" s="26">
        <f>'[1]Mexico CWG Exports'!ET$290/1000</f>
        <v>0</v>
      </c>
      <c r="M58" s="26">
        <f>'[1]Mexico CWG Exports'!FF$290/1000</f>
        <v>0</v>
      </c>
      <c r="N58" s="26">
        <f>'[1]Mexico CWG Exports'!FR$290/1000</f>
        <v>0</v>
      </c>
      <c r="O58" s="26">
        <f>'[1]Mexico CWG Exports'!GD$290/1000</f>
        <v>0</v>
      </c>
      <c r="P58" s="26">
        <f>'[1]Mexico CWG Exports'!GP$290/1000</f>
        <v>0</v>
      </c>
      <c r="Q58" s="26">
        <f>'[1]Mexico CWG Exports'!HB$290/1000</f>
        <v>0</v>
      </c>
      <c r="R58" s="26">
        <f>'[1]Mexico CWG Exports'!HN$290/1000</f>
        <v>0</v>
      </c>
      <c r="S58" s="26">
        <f>'[1]Mexico CWG Exports'!HZ$290/1000</f>
        <v>0</v>
      </c>
      <c r="T58" s="26">
        <f>'[1]Mexico CWG Exports'!IL$290/1000</f>
        <v>0</v>
      </c>
      <c r="U58" s="26">
        <f>'[1]Mexico CWG Exports'!IX$290/1000</f>
        <v>0</v>
      </c>
      <c r="V58" s="26">
        <f>'[1]Mexico CWG Exports'!JJ$290/1000</f>
        <v>0</v>
      </c>
      <c r="W58" s="26">
        <f>'[1]Mexico CWG Exports'!JV$290/1000</f>
        <v>1E-3</v>
      </c>
      <c r="X58" s="26">
        <f>'[1]Mexico CWG Exports'!KH$290/1000</f>
        <v>0</v>
      </c>
      <c r="Y58" s="26">
        <f>'[1]Mexico CWG Exports'!KT$290/1000</f>
        <v>2E-3</v>
      </c>
      <c r="Z58" s="26">
        <f>'[1]Mexico CWG Exports'!LF$290/1000</f>
        <v>0</v>
      </c>
      <c r="AA58" s="26">
        <f>'[1]Mexico CWG Exports'!LR$290/1000</f>
        <v>1E-3</v>
      </c>
      <c r="AB58" s="26">
        <f>'[1]Mexico CWG Exports'!MD$290/1000</f>
        <v>0</v>
      </c>
      <c r="AC58" s="26">
        <f>'[1]Mexico CWG Exports'!MP$290/1000</f>
        <v>0.23400000000000001</v>
      </c>
      <c r="AD58" s="26">
        <f>'[1]Mexico CWG Exports'!NB$290/1000</f>
        <v>0.23200000000000001</v>
      </c>
      <c r="AE58" s="26">
        <f>'[1]Mexico CWG Exports'!NN$290/1000</f>
        <v>0.315</v>
      </c>
      <c r="AF58" s="26">
        <f>'[1]Mexico CWG Exports'!NZ$290/1000</f>
        <v>0.19900000000000001</v>
      </c>
      <c r="AG58" s="26">
        <f>'[1]Mexico CWG Exports'!OL$290/1000</f>
        <v>0</v>
      </c>
      <c r="AH58" s="26">
        <f>'[1]Mexico CWG Exports'!OX$290/1000</f>
        <v>0</v>
      </c>
      <c r="AI58" s="27">
        <f t="shared" si="38"/>
        <v>2.2305944265040064E-2</v>
      </c>
      <c r="AJ58" s="27">
        <f t="shared" si="34"/>
        <v>2.1733909234277846E-2</v>
      </c>
      <c r="AK58" s="27">
        <f t="shared" si="35"/>
        <v>1.5171027059882514E-2</v>
      </c>
      <c r="AL58" s="27">
        <f t="shared" si="36"/>
        <v>8.9388406641304971E-3</v>
      </c>
      <c r="AM58" s="27">
        <f t="shared" si="36"/>
        <v>1.703743030583273E-2</v>
      </c>
      <c r="AN58" s="27">
        <f t="shared" si="36"/>
        <v>1.703743030583273E-2</v>
      </c>
      <c r="AO58" s="27">
        <f t="shared" si="36"/>
        <v>1.5983727513991262E-2</v>
      </c>
      <c r="AP58" s="27">
        <f t="shared" si="36"/>
        <v>1.4833691169933943E-2</v>
      </c>
      <c r="AQ58" s="27">
        <f t="shared" si="36"/>
        <v>1.4766223991944234E-2</v>
      </c>
      <c r="AR58" s="27">
        <f t="shared" si="36"/>
        <v>1.5931700657506979E-2</v>
      </c>
      <c r="AS58" s="27">
        <f t="shared" si="36"/>
        <v>1.571055472784183E-2</v>
      </c>
      <c r="AT58" s="27">
        <f t="shared" si="36"/>
        <v>1.5445179612243648E-2</v>
      </c>
      <c r="AU58" s="27">
        <f t="shared" si="36"/>
        <v>1.5337470031894127E-2</v>
      </c>
      <c r="AV58" s="27">
        <f t="shared" si="36"/>
        <v>1.5438225804286165E-2</v>
      </c>
      <c r="AW58" s="27">
        <f t="shared" si="36"/>
        <v>1.557262616675455E-2</v>
      </c>
      <c r="AX58" s="27">
        <f t="shared" si="36"/>
        <v>1.5500811268604064E-2</v>
      </c>
      <c r="AY58" s="27">
        <f t="shared" si="36"/>
        <v>7.7294312883782551E-2</v>
      </c>
      <c r="AZ58" s="27">
        <f t="shared" si="36"/>
        <v>0.13914344615532145</v>
      </c>
      <c r="BA58" s="27">
        <f t="shared" si="36"/>
        <v>0.20107896997786673</v>
      </c>
      <c r="BB58" s="27">
        <f t="shared" si="37"/>
        <v>0.26296664929964136</v>
      </c>
      <c r="BC58" s="27">
        <f t="shared" si="37"/>
        <v>0.3247926218064342</v>
      </c>
      <c r="BD58" s="27">
        <f t="shared" si="37"/>
        <v>0.3866446154319409</v>
      </c>
      <c r="BE58" s="27">
        <f t="shared" si="37"/>
        <v>0.44851956208782273</v>
      </c>
      <c r="BF58" s="27">
        <f t="shared" si="37"/>
        <v>0.51040076013259328</v>
      </c>
      <c r="BG58" s="27">
        <f t="shared" si="37"/>
        <v>0.57226396579249594</v>
      </c>
      <c r="BH58" s="27">
        <f t="shared" si="37"/>
        <v>0.63412056920898463</v>
      </c>
      <c r="BI58" s="27"/>
      <c r="BJ58" s="27"/>
    </row>
    <row r="59" spans="1:62">
      <c r="A59" s="3" t="s">
        <v>23</v>
      </c>
      <c r="C59" s="26"/>
      <c r="D59" s="26">
        <f>'[1]Mexico CWG Exports'!BC$290</f>
        <v>0</v>
      </c>
      <c r="E59" s="26">
        <f>'[1]Mexico CWG Exports'!BO$290</f>
        <v>0</v>
      </c>
      <c r="F59" s="26">
        <f>'[1]Mexico CWG Exports'!CA$290</f>
        <v>0</v>
      </c>
      <c r="G59" s="26">
        <f>'[1]Mexico CWG Exports'!CM$290</f>
        <v>0</v>
      </c>
      <c r="H59" s="26">
        <f>'[1]Mexico CWG Exports'!CY$290</f>
        <v>0</v>
      </c>
      <c r="I59" s="26">
        <f>'[1]Mexico CWG Exports'!DK$290</f>
        <v>0</v>
      </c>
      <c r="J59" s="26">
        <f>'[1]Mexico CWG Exports'!DW$290/1000</f>
        <v>0</v>
      </c>
      <c r="K59" s="26">
        <f>'[1]Mexico CWG Exports'!EI$290/1000</f>
        <v>0</v>
      </c>
      <c r="L59" s="26">
        <f>'[1]Mexico CWG Exports'!EU$290/1000</f>
        <v>0</v>
      </c>
      <c r="M59" s="26">
        <f>'[1]Mexico CWG Exports'!FG$290/1000</f>
        <v>0</v>
      </c>
      <c r="N59" s="26">
        <f>'[1]Mexico CWG Exports'!FS$290/1000</f>
        <v>0</v>
      </c>
      <c r="O59" s="26">
        <f>'[1]Mexico CWG Exports'!GE$290/1000</f>
        <v>0</v>
      </c>
      <c r="P59" s="26">
        <f>'[1]Mexico CWG Exports'!GQ$290/1000</f>
        <v>0</v>
      </c>
      <c r="Q59" s="26">
        <f>'[1]Mexico CWG Exports'!HC$290/1000</f>
        <v>0</v>
      </c>
      <c r="R59" s="26">
        <f>'[1]Mexico CWG Exports'!HO$290/1000</f>
        <v>0</v>
      </c>
      <c r="S59" s="26">
        <f>'[1]Mexico CWG Exports'!IA$290/1000</f>
        <v>0</v>
      </c>
      <c r="T59" s="26">
        <f>'[1]Mexico CWG Exports'!IM$290/1000</f>
        <v>0</v>
      </c>
      <c r="U59" s="26">
        <f>'[1]Mexico CWG Exports'!IY$290/1000</f>
        <v>0</v>
      </c>
      <c r="V59" s="26">
        <f>'[1]Mexico CWG Exports'!JK$290/1000</f>
        <v>2E-3</v>
      </c>
      <c r="W59" s="26">
        <f>'[1]Mexico CWG Exports'!JW$290/1000</f>
        <v>1E-3</v>
      </c>
      <c r="X59" s="26">
        <f>'[1]Mexico CWG Exports'!KI$290/1000</f>
        <v>0</v>
      </c>
      <c r="Y59" s="26">
        <f>'[1]Mexico CWG Exports'!KU$290/1000</f>
        <v>3.0000000000000001E-3</v>
      </c>
      <c r="Z59" s="26">
        <f>'[1]Mexico CWG Exports'!LG$290/1000</f>
        <v>0</v>
      </c>
      <c r="AA59" s="26">
        <f>'[1]Mexico CWG Exports'!LS$290/1000</f>
        <v>1E-3</v>
      </c>
      <c r="AB59" s="26">
        <f>'[1]Mexico CWG Exports'!ME$290/1000</f>
        <v>1E-3</v>
      </c>
      <c r="AC59" s="26">
        <f>'[1]Mexico CWG Exports'!MQ$290/1000</f>
        <v>0.19400000000000001</v>
      </c>
      <c r="AD59" s="26">
        <f>'[1]Mexico CWG Exports'!NC$290/1000</f>
        <v>0.19</v>
      </c>
      <c r="AE59" s="26">
        <f>'[1]Mexico CWG Exports'!NO$290/1000</f>
        <v>0.21099999999999999</v>
      </c>
      <c r="AF59" s="26">
        <f>'[1]Mexico CWG Exports'!OA$290/1000</f>
        <v>0</v>
      </c>
      <c r="AG59" s="26">
        <f>'[1]Mexico CWG Exports'!OM$290/1000</f>
        <v>0</v>
      </c>
      <c r="AH59" s="26">
        <f>'[1]Mexico CWG Exports'!OY$290/1000</f>
        <v>0</v>
      </c>
      <c r="AI59" s="27">
        <f t="shared" si="38"/>
        <v>1.1990192560698481E-2</v>
      </c>
      <c r="AJ59" s="27">
        <f t="shared" si="34"/>
        <v>9.0367236408128732E-3</v>
      </c>
      <c r="AK59" s="27">
        <f t="shared" si="35"/>
        <v>1.3125415856124439E-3</v>
      </c>
      <c r="AL59" s="27">
        <f t="shared" si="36"/>
        <v>3.3725026852541966E-3</v>
      </c>
      <c r="AM59" s="27">
        <f t="shared" si="36"/>
        <v>6.4279901180944992E-3</v>
      </c>
      <c r="AN59" s="27">
        <f t="shared" si="36"/>
        <v>6.4279901180944992E-3</v>
      </c>
      <c r="AO59" s="27">
        <f t="shared" si="36"/>
        <v>5.3155496295737032E-3</v>
      </c>
      <c r="AP59" s="27">
        <f t="shared" si="36"/>
        <v>4.5713148273258692E-3</v>
      </c>
      <c r="AQ59" s="27">
        <f t="shared" si="36"/>
        <v>5.2230694756685526E-3</v>
      </c>
      <c r="AR59" s="27">
        <f t="shared" si="36"/>
        <v>5.593182833751425E-3</v>
      </c>
      <c r="AS59" s="27">
        <f t="shared" si="36"/>
        <v>5.4262213768828099E-3</v>
      </c>
      <c r="AT59" s="27">
        <f t="shared" si="36"/>
        <v>5.2258676286404725E-3</v>
      </c>
      <c r="AU59" s="27">
        <f t="shared" si="36"/>
        <v>5.2079312284538251E-3</v>
      </c>
      <c r="AV59" s="27">
        <f t="shared" si="36"/>
        <v>5.3352545086794165E-3</v>
      </c>
      <c r="AW59" s="27">
        <f t="shared" si="36"/>
        <v>5.3576915152815895E-3</v>
      </c>
      <c r="AX59" s="27">
        <f t="shared" si="36"/>
        <v>5.3105932515876229E-3</v>
      </c>
      <c r="AY59" s="27">
        <f t="shared" si="36"/>
        <v>2.6437338132642929E-2</v>
      </c>
      <c r="AZ59" s="27">
        <f t="shared" si="36"/>
        <v>4.7648808636645383E-2</v>
      </c>
      <c r="BA59" s="27">
        <f t="shared" si="36"/>
        <v>6.8892112857816476E-2</v>
      </c>
      <c r="BB59" s="27">
        <f t="shared" si="37"/>
        <v>9.006866395508821E-2</v>
      </c>
      <c r="BC59" s="27">
        <f t="shared" si="37"/>
        <v>0.1112335078557643</v>
      </c>
      <c r="BD59" s="27">
        <f t="shared" si="37"/>
        <v>0.13241555055306051</v>
      </c>
      <c r="BE59" s="27">
        <f t="shared" si="37"/>
        <v>0.15361765496344554</v>
      </c>
      <c r="BF59" s="27">
        <f t="shared" si="37"/>
        <v>0.1748143540581979</v>
      </c>
      <c r="BG59" s="27">
        <f t="shared" si="37"/>
        <v>0.19599632049012469</v>
      </c>
      <c r="BH59" s="27">
        <f t="shared" si="37"/>
        <v>0.21718050279134007</v>
      </c>
      <c r="BI59" s="27"/>
      <c r="BJ59" s="27"/>
    </row>
    <row r="60" spans="1:62">
      <c r="A60" s="3" t="s">
        <v>24</v>
      </c>
      <c r="C60" s="26"/>
      <c r="D60" s="26">
        <f>'[1]Mexico CWG Exports'!BD$290</f>
        <v>0</v>
      </c>
      <c r="E60" s="26">
        <f>'[1]Mexico CWG Exports'!BP$290</f>
        <v>0</v>
      </c>
      <c r="F60" s="26">
        <f>'[1]Mexico CWG Exports'!CB$290</f>
        <v>0</v>
      </c>
      <c r="G60" s="26">
        <f>'[1]Mexico CWG Exports'!CN$290</f>
        <v>0</v>
      </c>
      <c r="H60" s="26">
        <f>'[1]Mexico CWG Exports'!CZ$290</f>
        <v>0</v>
      </c>
      <c r="I60" s="26">
        <f>'[1]Mexico CWG Exports'!DL$290</f>
        <v>0</v>
      </c>
      <c r="J60" s="26">
        <f>'[1]Mexico CWG Exports'!DX$290/1000</f>
        <v>0</v>
      </c>
      <c r="K60" s="26">
        <f>'[1]Mexico CWG Exports'!EJ$290/1000</f>
        <v>0</v>
      </c>
      <c r="L60" s="26">
        <f>'[1]Mexico CWG Exports'!EV$290/1000</f>
        <v>0</v>
      </c>
      <c r="M60" s="26">
        <f>'[1]Mexico CWG Exports'!FH$290/1000</f>
        <v>0</v>
      </c>
      <c r="N60" s="26">
        <f>'[1]Mexico CWG Exports'!FT$290/1000</f>
        <v>0</v>
      </c>
      <c r="O60" s="26">
        <f>'[1]Mexico CWG Exports'!GF$290/1000</f>
        <v>0</v>
      </c>
      <c r="P60" s="26">
        <f>'[1]Mexico CWG Exports'!GR$290/1000</f>
        <v>0</v>
      </c>
      <c r="Q60" s="26">
        <f>'[1]Mexico CWG Exports'!HD$290/1000</f>
        <v>0</v>
      </c>
      <c r="R60" s="26">
        <f>'[1]Mexico CWG Exports'!HP$290/1000</f>
        <v>0</v>
      </c>
      <c r="S60" s="26">
        <f>'[1]Mexico CWG Exports'!IB$290/1000</f>
        <v>0</v>
      </c>
      <c r="T60" s="26">
        <f>'[1]Mexico CWG Exports'!IN$290/1000</f>
        <v>0</v>
      </c>
      <c r="U60" s="26">
        <f>'[1]Mexico CWG Exports'!IZ$290/1000</f>
        <v>0</v>
      </c>
      <c r="V60" s="26">
        <f>'[1]Mexico CWG Exports'!JL$290/1000</f>
        <v>2E-3</v>
      </c>
      <c r="W60" s="26">
        <f>'[1]Mexico CWG Exports'!JX$290/1000</f>
        <v>2E-3</v>
      </c>
      <c r="X60" s="26">
        <f>'[1]Mexico CWG Exports'!KJ$290/1000</f>
        <v>0</v>
      </c>
      <c r="Y60" s="26">
        <f>'[1]Mexico CWG Exports'!KV$290/1000</f>
        <v>2E-3</v>
      </c>
      <c r="Z60" s="26">
        <f>'[1]Mexico CWG Exports'!LH$290/1000</f>
        <v>3.0000000000000001E-3</v>
      </c>
      <c r="AA60" s="26">
        <f>'[1]Mexico CWG Exports'!LT$290/1000</f>
        <v>3.0000000000000001E-3</v>
      </c>
      <c r="AB60" s="26">
        <f>'[1]Mexico CWG Exports'!MF$290/1000</f>
        <v>0</v>
      </c>
      <c r="AC60" s="26">
        <f>'[1]Mexico CWG Exports'!MR$290/1000</f>
        <v>0.27800000000000002</v>
      </c>
      <c r="AD60" s="26">
        <f>'[1]Mexico CWG Exports'!ND$290/1000</f>
        <v>0.17399999999999999</v>
      </c>
      <c r="AE60" s="26">
        <f>'[1]Mexico CWG Exports'!NP$290/1000</f>
        <v>0.29499999999999998</v>
      </c>
      <c r="AF60" s="26">
        <f>'[1]Mexico CWG Exports'!OB$290/1000</f>
        <v>0.92500000000000004</v>
      </c>
      <c r="AG60" s="26">
        <f>'[1]Mexico CWG Exports'!ON$290/1000</f>
        <v>0</v>
      </c>
      <c r="AH60" s="26">
        <f>'[1]Mexico CWG Exports'!OZ$290/1000</f>
        <v>0</v>
      </c>
      <c r="AI60" s="27">
        <f t="shared" si="38"/>
        <v>4.1681617031455571E-2</v>
      </c>
      <c r="AJ60" s="27">
        <f t="shared" si="34"/>
        <v>5.1129908292732035E-2</v>
      </c>
      <c r="AK60" s="27">
        <f t="shared" si="35"/>
        <v>6.3533803078913084E-2</v>
      </c>
      <c r="AL60" s="27">
        <f t="shared" si="36"/>
        <v>2.3602857548777272E-2</v>
      </c>
      <c r="AM60" s="27">
        <f t="shared" si="36"/>
        <v>4.4987046487969487E-2</v>
      </c>
      <c r="AN60" s="27">
        <f t="shared" si="36"/>
        <v>4.4987046487969487E-2</v>
      </c>
      <c r="AO60" s="27">
        <f t="shared" si="36"/>
        <v>4.5648132379272267E-2</v>
      </c>
      <c r="AP60" s="27">
        <f t="shared" si="36"/>
        <v>4.4551777196580315E-2</v>
      </c>
      <c r="AQ60" s="27">
        <f t="shared" si="36"/>
        <v>4.075537202011377E-2</v>
      </c>
      <c r="AR60" s="27">
        <f t="shared" si="36"/>
        <v>4.4185874914381064E-2</v>
      </c>
      <c r="AS60" s="27">
        <f t="shared" si="36"/>
        <v>4.4025640599663379E-2</v>
      </c>
      <c r="AT60" s="27">
        <f t="shared" si="36"/>
        <v>4.3833359422002158E-2</v>
      </c>
      <c r="AU60" s="27">
        <f t="shared" si="36"/>
        <v>4.3470404830548134E-2</v>
      </c>
      <c r="AV60" s="27">
        <f t="shared" si="36"/>
        <v>4.32541303573417E-2</v>
      </c>
      <c r="AW60" s="27">
        <f t="shared" si="36"/>
        <v>4.3753882024787291E-2</v>
      </c>
      <c r="AX60" s="27">
        <f t="shared" si="36"/>
        <v>4.3667483446868535E-2</v>
      </c>
      <c r="AY60" s="27">
        <f t="shared" si="36"/>
        <v>0.21797926008154783</v>
      </c>
      <c r="AZ60" s="27">
        <f t="shared" si="36"/>
        <v>0.39212516074109349</v>
      </c>
      <c r="BA60" s="27">
        <f t="shared" si="36"/>
        <v>0.56647875979242979</v>
      </c>
      <c r="BB60" s="27">
        <f t="shared" si="37"/>
        <v>0.74096818218877092</v>
      </c>
      <c r="BC60" s="27">
        <f t="shared" si="37"/>
        <v>0.91523546158366487</v>
      </c>
      <c r="BD60" s="27">
        <f t="shared" si="37"/>
        <v>1.0895333939951952</v>
      </c>
      <c r="BE60" s="27">
        <f t="shared" si="37"/>
        <v>1.2638339740086291</v>
      </c>
      <c r="BF60" s="27">
        <f t="shared" si="37"/>
        <v>1.4381870710644453</v>
      </c>
      <c r="BG60" s="27">
        <f t="shared" si="37"/>
        <v>1.6125363925208487</v>
      </c>
      <c r="BH60" s="27">
        <f t="shared" si="37"/>
        <v>1.7868439863454073</v>
      </c>
      <c r="BI60" s="27"/>
      <c r="BJ60" s="27"/>
    </row>
    <row r="61" spans="1:62">
      <c r="A61" s="3" t="s">
        <v>25</v>
      </c>
      <c r="C61" s="26"/>
      <c r="D61" s="26">
        <f>'[1]Mexico CWG Exports'!BE$290</f>
        <v>0</v>
      </c>
      <c r="E61" s="26">
        <f>'[1]Mexico CWG Exports'!BQ$290</f>
        <v>0</v>
      </c>
      <c r="F61" s="26">
        <f>'[1]Mexico CWG Exports'!CC$290</f>
        <v>0</v>
      </c>
      <c r="G61" s="26">
        <f>'[1]Mexico CWG Exports'!CO$290</f>
        <v>0</v>
      </c>
      <c r="H61" s="26">
        <f>'[1]Mexico CWG Exports'!DA$290</f>
        <v>0</v>
      </c>
      <c r="I61" s="26">
        <f>'[1]Mexico CWG Exports'!DM$290</f>
        <v>0</v>
      </c>
      <c r="J61" s="26">
        <f>'[1]Mexico CWG Exports'!DY$290/1000</f>
        <v>0</v>
      </c>
      <c r="K61" s="26">
        <f>'[1]Mexico CWG Exports'!EK$290/1000</f>
        <v>0</v>
      </c>
      <c r="L61" s="26">
        <f>'[1]Mexico CWG Exports'!EW$290/1000</f>
        <v>0</v>
      </c>
      <c r="M61" s="26">
        <f>'[1]Mexico CWG Exports'!FI$290/1000</f>
        <v>0</v>
      </c>
      <c r="N61" s="26">
        <f>'[1]Mexico CWG Exports'!FU$290/1000</f>
        <v>0</v>
      </c>
      <c r="O61" s="26">
        <f>'[1]Mexico CWG Exports'!GG$290/1000</f>
        <v>0</v>
      </c>
      <c r="P61" s="26">
        <f>'[1]Mexico CWG Exports'!GS$290/1000</f>
        <v>0</v>
      </c>
      <c r="Q61" s="26">
        <f>'[1]Mexico CWG Exports'!HE$290/1000</f>
        <v>0</v>
      </c>
      <c r="R61" s="26">
        <f>'[1]Mexico CWG Exports'!HQ$290/1000</f>
        <v>0</v>
      </c>
      <c r="S61" s="26">
        <f>'[1]Mexico CWG Exports'!IC$290/1000</f>
        <v>0</v>
      </c>
      <c r="T61" s="26">
        <f>'[1]Mexico CWG Exports'!IO$290/1000</f>
        <v>0</v>
      </c>
      <c r="U61" s="26">
        <f>'[1]Mexico CWG Exports'!JA$290/1000</f>
        <v>0</v>
      </c>
      <c r="V61" s="26">
        <f>'[1]Mexico CWG Exports'!JM$290/1000</f>
        <v>1E-3</v>
      </c>
      <c r="W61" s="26">
        <f>'[1]Mexico CWG Exports'!JY$290/1000</f>
        <v>5.0000000000000001E-3</v>
      </c>
      <c r="X61" s="26">
        <f>'[1]Mexico CWG Exports'!KK$290/1000</f>
        <v>4.0000000000000001E-3</v>
      </c>
      <c r="Y61" s="26">
        <f>'[1]Mexico CWG Exports'!KW$290/1000</f>
        <v>1E-3</v>
      </c>
      <c r="Z61" s="26">
        <f>'[1]Mexico CWG Exports'!LI$290/1000</f>
        <v>1E-3</v>
      </c>
      <c r="AA61" s="26">
        <f>'[1]Mexico CWG Exports'!LU$290/1000</f>
        <v>0</v>
      </c>
      <c r="AB61" s="26">
        <f>'[1]Mexico CWG Exports'!MG$290/1000</f>
        <v>1E-3</v>
      </c>
      <c r="AC61" s="26">
        <f>'[1]Mexico CWG Exports'!MS$290/1000</f>
        <v>0.21199999999999999</v>
      </c>
      <c r="AD61" s="26">
        <f>'[1]Mexico CWG Exports'!NE$290/1000</f>
        <v>0.14099999999999999</v>
      </c>
      <c r="AE61" s="26">
        <f>'[1]Mexico CWG Exports'!NQ$290/1000</f>
        <v>0.23100000000000001</v>
      </c>
      <c r="AF61" s="26">
        <f>'[1]Mexico CWG Exports'!OC$290/1000</f>
        <v>0.66200000000000003</v>
      </c>
      <c r="AG61" s="26">
        <f>'[1]Mexico CWG Exports'!OO$290/1000</f>
        <v>0.375</v>
      </c>
      <c r="AH61" s="26">
        <f>'[1]Mexico CWG Exports'!PA$290/1000</f>
        <v>0</v>
      </c>
      <c r="AI61" s="27">
        <f t="shared" si="38"/>
        <v>4.213012797512259E-2</v>
      </c>
      <c r="AJ61" s="27">
        <f t="shared" si="34"/>
        <v>5.3093294211992326E-2</v>
      </c>
      <c r="AK61" s="27">
        <f t="shared" si="35"/>
        <v>7.0675619362491546E-2</v>
      </c>
      <c r="AL61" s="27">
        <f t="shared" si="36"/>
        <v>8.1657464002054106E-2</v>
      </c>
      <c r="AM61" s="27">
        <f t="shared" si="36"/>
        <v>6.1889126387915133E-2</v>
      </c>
      <c r="AN61" s="27">
        <f t="shared" si="36"/>
        <v>6.1889126387915126E-2</v>
      </c>
      <c r="AO61" s="27">
        <f t="shared" si="36"/>
        <v>6.5840926070473649E-2</v>
      </c>
      <c r="AP61" s="27">
        <f t="shared" si="36"/>
        <v>6.8390452442169916E-2</v>
      </c>
      <c r="AQ61" s="27">
        <f t="shared" si="36"/>
        <v>6.7933419058105599E-2</v>
      </c>
      <c r="AR61" s="27">
        <f t="shared" si="36"/>
        <v>6.5188610069315894E-2</v>
      </c>
      <c r="AS61" s="27">
        <f t="shared" si="36"/>
        <v>6.5848506805596035E-2</v>
      </c>
      <c r="AT61" s="27">
        <f t="shared" si="36"/>
        <v>6.664038288913221E-2</v>
      </c>
      <c r="AU61" s="27">
        <f t="shared" si="36"/>
        <v>6.6800274252863931E-2</v>
      </c>
      <c r="AV61" s="27">
        <f t="shared" si="36"/>
        <v>6.6482238615002728E-2</v>
      </c>
      <c r="AW61" s="27">
        <f t="shared" si="36"/>
        <v>6.619200252638216E-2</v>
      </c>
      <c r="AX61" s="27">
        <f t="shared" si="36"/>
        <v>6.6392681017795413E-2</v>
      </c>
      <c r="AY61" s="27">
        <f t="shared" si="36"/>
        <v>0.33250757930117647</v>
      </c>
      <c r="AZ61" s="27">
        <f t="shared" si="36"/>
        <v>0.59837477571322073</v>
      </c>
      <c r="BA61" s="27">
        <f t="shared" si="36"/>
        <v>0.86407885901508874</v>
      </c>
      <c r="BB61" s="27">
        <f t="shared" si="37"/>
        <v>1.1299406985776648</v>
      </c>
      <c r="BC61" s="27">
        <f t="shared" si="37"/>
        <v>1.3959374770249751</v>
      </c>
      <c r="BD61" s="27">
        <f t="shared" si="37"/>
        <v>1.6618613037046637</v>
      </c>
      <c r="BE61" s="27">
        <f t="shared" si="37"/>
        <v>1.9277129447886208</v>
      </c>
      <c r="BF61" s="27">
        <f t="shared" si="37"/>
        <v>2.1935669746920325</v>
      </c>
      <c r="BG61" s="27">
        <f t="shared" si="37"/>
        <v>2.459469742041235</v>
      </c>
      <c r="BH61" s="27">
        <f t="shared" si="37"/>
        <v>2.7253826629814659</v>
      </c>
      <c r="BI61" s="27"/>
      <c r="BJ61" s="27"/>
    </row>
    <row r="62" spans="1:62">
      <c r="A62" s="3" t="s">
        <v>26</v>
      </c>
      <c r="C62" s="26">
        <f>'[1]Mexico CWG Exports'!AT$290</f>
        <v>0</v>
      </c>
      <c r="D62" s="26">
        <f>'[1]Mexico CWG Exports'!BF$290</f>
        <v>0</v>
      </c>
      <c r="E62" s="26">
        <f>'[1]Mexico CWG Exports'!BR$290</f>
        <v>0</v>
      </c>
      <c r="F62" s="26">
        <f>'[1]Mexico CWG Exports'!CD$290</f>
        <v>0</v>
      </c>
      <c r="G62" s="26">
        <f>'[1]Mexico CWG Exports'!CP$290</f>
        <v>0</v>
      </c>
      <c r="H62" s="26">
        <f>'[1]Mexico CWG Exports'!DB$290</f>
        <v>0</v>
      </c>
      <c r="I62" s="26">
        <f>'[1]Mexico CWG Exports'!DN$290</f>
        <v>0</v>
      </c>
      <c r="J62" s="26">
        <f>'[1]Mexico CWG Exports'!DZ$290/1000</f>
        <v>0</v>
      </c>
      <c r="K62" s="26">
        <f>'[1]Mexico CWG Exports'!EL$290/1000</f>
        <v>0</v>
      </c>
      <c r="L62" s="26">
        <f>'[1]Mexico CWG Exports'!EX$290/1000</f>
        <v>0</v>
      </c>
      <c r="M62" s="26">
        <f>'[1]Mexico CWG Exports'!FJ$290/1000</f>
        <v>0</v>
      </c>
      <c r="N62" s="26">
        <f>'[1]Mexico CWG Exports'!FV$290/1000</f>
        <v>0</v>
      </c>
      <c r="O62" s="26">
        <f>'[1]Mexico CWG Exports'!GH$290/1000</f>
        <v>0</v>
      </c>
      <c r="P62" s="26">
        <f>'[1]Mexico CWG Exports'!GT$290/1000</f>
        <v>0</v>
      </c>
      <c r="Q62" s="26">
        <f>'[1]Mexico CWG Exports'!HF$290/1000</f>
        <v>0</v>
      </c>
      <c r="R62" s="26">
        <f>'[1]Mexico CWG Exports'!HR$290/1000</f>
        <v>0</v>
      </c>
      <c r="S62" s="26">
        <f>'[1]Mexico CWG Exports'!ID$290/1000</f>
        <v>0</v>
      </c>
      <c r="T62" s="26">
        <f>'[1]Mexico CWG Exports'!IP$290/1000</f>
        <v>0</v>
      </c>
      <c r="U62" s="26">
        <f>'[1]Mexico CWG Exports'!JB$290/1000</f>
        <v>0</v>
      </c>
      <c r="V62" s="26">
        <f>'[1]Mexico CWG Exports'!JN$290/1000</f>
        <v>0</v>
      </c>
      <c r="W62" s="26">
        <f>'[1]Mexico CWG Exports'!JZ$290/1000</f>
        <v>2E-3</v>
      </c>
      <c r="X62" s="26">
        <f>'[1]Mexico CWG Exports'!KL$290/1000</f>
        <v>0</v>
      </c>
      <c r="Y62" s="26">
        <f>'[1]Mexico CWG Exports'!KX$290/1000</f>
        <v>1E-3</v>
      </c>
      <c r="Z62" s="26">
        <f>'[1]Mexico CWG Exports'!LJ$290/1000</f>
        <v>1E-3</v>
      </c>
      <c r="AA62" s="26">
        <f>'[1]Mexico CWG Exports'!LV$290/1000</f>
        <v>0</v>
      </c>
      <c r="AB62" s="26">
        <f>'[1]Mexico CWG Exports'!MH$290/1000</f>
        <v>0</v>
      </c>
      <c r="AC62" s="26">
        <f>'[1]Mexico CWG Exports'!MT$290/1000</f>
        <v>0.32</v>
      </c>
      <c r="AD62" s="26">
        <f>'[1]Mexico CWG Exports'!NF$290/1000</f>
        <v>0.16800000000000001</v>
      </c>
      <c r="AE62" s="26">
        <f>'[1]Mexico CWG Exports'!NR$290/1000</f>
        <v>0.21</v>
      </c>
      <c r="AF62" s="26">
        <f>'[1]Mexico CWG Exports'!OD$290/1000</f>
        <v>0.46800000000000003</v>
      </c>
      <c r="AG62" s="26">
        <f>'[1]Mexico CWG Exports'!OP$290/1000</f>
        <v>0</v>
      </c>
      <c r="AH62" s="26">
        <f>'[1]Mexico CWG Exports'!PB$290/1000</f>
        <v>0</v>
      </c>
      <c r="AI62" s="27">
        <f t="shared" si="38"/>
        <v>2.5296017222820238E-2</v>
      </c>
      <c r="AJ62" s="27">
        <f t="shared" si="34"/>
        <v>2.850121645415871E-2</v>
      </c>
      <c r="AK62" s="27">
        <f t="shared" si="35"/>
        <v>3.2571612589074837E-2</v>
      </c>
      <c r="AL62" s="27">
        <f t="shared" si="36"/>
        <v>1.3038775100551597E-2</v>
      </c>
      <c r="AM62" s="27">
        <f t="shared" si="36"/>
        <v>2.4851905341651347E-2</v>
      </c>
      <c r="AN62" s="27">
        <f t="shared" si="36"/>
        <v>2.4851905341651347E-2</v>
      </c>
      <c r="AO62" s="27">
        <f t="shared" si="36"/>
        <v>2.4763082965417571E-2</v>
      </c>
      <c r="AP62" s="27">
        <f t="shared" si="36"/>
        <v>2.4015456267669339E-2</v>
      </c>
      <c r="AQ62" s="27">
        <f t="shared" si="36"/>
        <v>2.2304225003388238E-2</v>
      </c>
      <c r="AR62" s="27">
        <f t="shared" si="36"/>
        <v>2.4157314983955569E-2</v>
      </c>
      <c r="AS62" s="27">
        <f t="shared" si="36"/>
        <v>2.4018396912416411E-2</v>
      </c>
      <c r="AT62" s="27">
        <f t="shared" si="36"/>
        <v>2.3851695226569426E-2</v>
      </c>
      <c r="AU62" s="27">
        <f t="shared" si="36"/>
        <v>2.3669417678799796E-2</v>
      </c>
      <c r="AV62" s="27">
        <f t="shared" si="36"/>
        <v>2.3600209961025888E-2</v>
      </c>
      <c r="AW62" s="27">
        <f t="shared" si="36"/>
        <v>2.3859406952553418E-2</v>
      </c>
      <c r="AX62" s="27">
        <f t="shared" si="36"/>
        <v>2.379982534627299E-2</v>
      </c>
      <c r="AY62" s="27">
        <f t="shared" si="36"/>
        <v>0.11878055516522154</v>
      </c>
      <c r="AZ62" s="27">
        <f t="shared" si="36"/>
        <v>0.21370941510387365</v>
      </c>
      <c r="BA62" s="27">
        <f t="shared" si="36"/>
        <v>0.30874955075743044</v>
      </c>
      <c r="BB62" s="27">
        <f t="shared" si="37"/>
        <v>0.40383720022520642</v>
      </c>
      <c r="BC62" s="27">
        <f t="shared" si="37"/>
        <v>0.49880905507906903</v>
      </c>
      <c r="BD62" s="27">
        <f t="shared" si="37"/>
        <v>0.59380222166569274</v>
      </c>
      <c r="BE62" s="27">
        <f t="shared" si="37"/>
        <v>0.68880371578949284</v>
      </c>
      <c r="BF62" s="27">
        <f t="shared" si="37"/>
        <v>0.78382911939102307</v>
      </c>
      <c r="BG62" s="27">
        <f t="shared" si="37"/>
        <v>0.87884806839654328</v>
      </c>
      <c r="BH62" s="27">
        <f t="shared" si="37"/>
        <v>0.97384675443582513</v>
      </c>
      <c r="BI62" s="27"/>
      <c r="BJ62" s="27"/>
    </row>
    <row r="63" spans="1:62">
      <c r="A63" s="3" t="s">
        <v>27</v>
      </c>
      <c r="C63" s="26">
        <f>'[1]Mexico CWG Exports'!AU$290</f>
        <v>0</v>
      </c>
      <c r="D63" s="26">
        <f>'[1]Mexico CWG Exports'!BG$290</f>
        <v>0</v>
      </c>
      <c r="E63" s="26">
        <f>'[1]Mexico CWG Exports'!BS$290</f>
        <v>0</v>
      </c>
      <c r="F63" s="26">
        <f>'[1]Mexico CWG Exports'!CE$290</f>
        <v>0</v>
      </c>
      <c r="G63" s="26">
        <f>'[1]Mexico CWG Exports'!CQ$290</f>
        <v>0</v>
      </c>
      <c r="H63" s="26">
        <f>'[1]Mexico CWG Exports'!DC$290</f>
        <v>0</v>
      </c>
      <c r="I63" s="26">
        <f>'[1]Mexico CWG Exports'!DO$290</f>
        <v>0</v>
      </c>
      <c r="J63" s="26">
        <f>'[1]Mexico CWG Exports'!EA$290/1000</f>
        <v>0</v>
      </c>
      <c r="K63" s="26">
        <f>'[1]Mexico CWG Exports'!EM$290/1000</f>
        <v>0</v>
      </c>
      <c r="L63" s="26">
        <f>'[1]Mexico CWG Exports'!EY$290/1000</f>
        <v>0</v>
      </c>
      <c r="M63" s="26">
        <f>'[1]Mexico CWG Exports'!FK$290/1000</f>
        <v>0</v>
      </c>
      <c r="N63" s="26">
        <f>'[1]Mexico CWG Exports'!FW$290/1000</f>
        <v>0</v>
      </c>
      <c r="O63" s="26">
        <f>'[1]Mexico CWG Exports'!GI$290/1000</f>
        <v>0</v>
      </c>
      <c r="P63" s="26">
        <f>'[1]Mexico CWG Exports'!GU$290/1000</f>
        <v>0</v>
      </c>
      <c r="Q63" s="26">
        <f>'[1]Mexico CWG Exports'!HG$290/1000</f>
        <v>0</v>
      </c>
      <c r="R63" s="26">
        <f>'[1]Mexico CWG Exports'!HS$290/1000</f>
        <v>0</v>
      </c>
      <c r="S63" s="26">
        <f>'[1]Mexico CWG Exports'!IE$290/1000</f>
        <v>0</v>
      </c>
      <c r="T63" s="26">
        <f>'[1]Mexico CWG Exports'!IQ$290/1000</f>
        <v>0</v>
      </c>
      <c r="U63" s="26">
        <f>'[1]Mexico CWG Exports'!JC$290/1000</f>
        <v>0</v>
      </c>
      <c r="V63" s="26">
        <f>'[1]Mexico CWG Exports'!JO$290/1000</f>
        <v>0</v>
      </c>
      <c r="W63" s="26">
        <f>'[1]Mexico CWG Exports'!KA$290/1000</f>
        <v>0</v>
      </c>
      <c r="X63" s="26">
        <f>'[1]Mexico CWG Exports'!KM$290/1000</f>
        <v>0</v>
      </c>
      <c r="Y63" s="26">
        <f>'[1]Mexico CWG Exports'!KY$290/1000</f>
        <v>0</v>
      </c>
      <c r="Z63" s="26">
        <f>'[1]Mexico CWG Exports'!LK$290/1000</f>
        <v>1E-3</v>
      </c>
      <c r="AA63" s="26">
        <f>'[1]Mexico CWG Exports'!LW$290/1000</f>
        <v>2E-3</v>
      </c>
      <c r="AB63" s="26">
        <f>'[1]Mexico CWG Exports'!MI$290/1000</f>
        <v>0</v>
      </c>
      <c r="AC63" s="26">
        <f>'[1]Mexico CWG Exports'!MU$290/1000</f>
        <v>0.23100000000000001</v>
      </c>
      <c r="AD63" s="26">
        <f>'[1]Mexico CWG Exports'!NG$290/1000</f>
        <v>0.16800000000000001</v>
      </c>
      <c r="AE63" s="26">
        <f>'[1]Mexico CWG Exports'!NS$290/1000</f>
        <v>0.23100000000000001</v>
      </c>
      <c r="AF63" s="26">
        <f>'[1]Mexico CWG Exports'!OE$290/1000</f>
        <v>0.34499999999999997</v>
      </c>
      <c r="AG63" s="26">
        <f>'[1]Mexico CWG Exports'!OQ$290/1000</f>
        <v>0</v>
      </c>
      <c r="AH63" s="26">
        <f>'[1]Mexico CWG Exports'!PC$290/1000</f>
        <v>0</v>
      </c>
      <c r="AI63" s="27">
        <f t="shared" si="38"/>
        <v>2.2246142805884463E-2</v>
      </c>
      <c r="AJ63" s="27">
        <f t="shared" si="34"/>
        <v>2.4244048581856234E-2</v>
      </c>
      <c r="AK63" s="27">
        <f t="shared" si="35"/>
        <v>2.4437589974265955E-2</v>
      </c>
      <c r="AL63" s="27">
        <f t="shared" si="36"/>
        <v>1.0707696461655593E-2</v>
      </c>
      <c r="AM63" s="27">
        <f t="shared" si="36"/>
        <v>2.0408869455915562E-2</v>
      </c>
      <c r="AN63" s="27">
        <f t="shared" si="36"/>
        <v>2.0408869455915562E-2</v>
      </c>
      <c r="AO63" s="27">
        <f t="shared" si="36"/>
        <v>2.0041414785921783E-2</v>
      </c>
      <c r="AP63" s="27">
        <f t="shared" si="36"/>
        <v>1.9200888026734891E-2</v>
      </c>
      <c r="AQ63" s="27">
        <f t="shared" si="36"/>
        <v>1.8153547637228679E-2</v>
      </c>
      <c r="AR63" s="27">
        <f t="shared" si="36"/>
        <v>1.9642717872343295E-2</v>
      </c>
      <c r="AS63" s="27">
        <f t="shared" si="36"/>
        <v>1.9489487555628841E-2</v>
      </c>
      <c r="AT63" s="27">
        <f t="shared" si="36"/>
        <v>1.9305611175571495E-2</v>
      </c>
      <c r="AU63" s="27">
        <f t="shared" si="36"/>
        <v>1.9158450453501442E-2</v>
      </c>
      <c r="AV63" s="27">
        <f t="shared" si="36"/>
        <v>1.914996293885475E-2</v>
      </c>
      <c r="AW63" s="27">
        <f t="shared" si="36"/>
        <v>1.9349245999179965E-2</v>
      </c>
      <c r="AX63" s="27">
        <f t="shared" si="36"/>
        <v>1.9290551624547299E-2</v>
      </c>
      <c r="AY63" s="27">
        <f t="shared" si="36"/>
        <v>9.6253822191654959E-2</v>
      </c>
      <c r="AZ63" s="27">
        <f t="shared" si="36"/>
        <v>0.17320203320773842</v>
      </c>
      <c r="BA63" s="27">
        <f t="shared" si="36"/>
        <v>0.2502466475003341</v>
      </c>
      <c r="BB63" s="27">
        <f t="shared" si="37"/>
        <v>0.32730410720340447</v>
      </c>
      <c r="BC63" s="27">
        <f t="shared" si="37"/>
        <v>0.40427200880625025</v>
      </c>
      <c r="BD63" s="27">
        <f t="shared" si="37"/>
        <v>0.48126100727283927</v>
      </c>
      <c r="BE63" s="27">
        <f t="shared" si="37"/>
        <v>0.55826221547913446</v>
      </c>
      <c r="BF63" s="27">
        <f t="shared" si="37"/>
        <v>0.63528016711090241</v>
      </c>
      <c r="BG63" s="27">
        <f t="shared" si="37"/>
        <v>0.71228833373826905</v>
      </c>
      <c r="BH63" s="27">
        <f t="shared" si="37"/>
        <v>0.78928215881864283</v>
      </c>
      <c r="BI63" s="27"/>
      <c r="BJ63" s="27"/>
    </row>
    <row r="64" spans="1:62">
      <c r="A64" s="3" t="s">
        <v>28</v>
      </c>
      <c r="C64" s="26">
        <f>'[1]Mexico CWG Exports'!AV$290</f>
        <v>0</v>
      </c>
      <c r="D64" s="26">
        <f>'[1]Mexico CWG Exports'!BH$290</f>
        <v>0</v>
      </c>
      <c r="E64" s="26">
        <f>'[1]Mexico CWG Exports'!BT$290</f>
        <v>0</v>
      </c>
      <c r="F64" s="26">
        <f>'[1]Mexico CWG Exports'!CF$290</f>
        <v>0</v>
      </c>
      <c r="G64" s="26">
        <f>'[1]Mexico CWG Exports'!CR$290</f>
        <v>0</v>
      </c>
      <c r="H64" s="26">
        <f>'[1]Mexico CWG Exports'!DD$290</f>
        <v>0</v>
      </c>
      <c r="I64" s="26">
        <f>'[1]Mexico CWG Exports'!DP$290</f>
        <v>0</v>
      </c>
      <c r="J64" s="26">
        <f>'[1]Mexico CWG Exports'!EB$290/1000</f>
        <v>0</v>
      </c>
      <c r="K64" s="26">
        <f>'[1]Mexico CWG Exports'!EN$290/1000</f>
        <v>0</v>
      </c>
      <c r="L64" s="26">
        <f>'[1]Mexico CWG Exports'!EZ$290/1000</f>
        <v>0</v>
      </c>
      <c r="M64" s="26">
        <f>'[1]Mexico CWG Exports'!FL$290/1000</f>
        <v>0</v>
      </c>
      <c r="N64" s="26">
        <f>'[1]Mexico CWG Exports'!FX$290/1000</f>
        <v>0</v>
      </c>
      <c r="O64" s="26">
        <f>'[1]Mexico CWG Exports'!GJ$290/1000</f>
        <v>0</v>
      </c>
      <c r="P64" s="26">
        <f>'[1]Mexico CWG Exports'!GV$290/1000</f>
        <v>0</v>
      </c>
      <c r="Q64" s="26">
        <f>'[1]Mexico CWG Exports'!HH$290/1000</f>
        <v>0</v>
      </c>
      <c r="R64" s="26">
        <f>'[1]Mexico CWG Exports'!HT$290/1000</f>
        <v>0</v>
      </c>
      <c r="S64" s="26">
        <f>'[1]Mexico CWG Exports'!IF$290/1000</f>
        <v>0</v>
      </c>
      <c r="T64" s="26">
        <f>'[1]Mexico CWG Exports'!IR$290/1000</f>
        <v>0</v>
      </c>
      <c r="U64" s="26">
        <f>'[1]Mexico CWG Exports'!JD$290/1000</f>
        <v>0</v>
      </c>
      <c r="V64" s="26">
        <f>'[1]Mexico CWG Exports'!JP$290/1000</f>
        <v>0</v>
      </c>
      <c r="W64" s="26">
        <f>'[1]Mexico CWG Exports'!KB$290/1000</f>
        <v>2E-3</v>
      </c>
      <c r="X64" s="26">
        <f>'[1]Mexico CWG Exports'!KN$290/1000</f>
        <v>0</v>
      </c>
      <c r="Y64" s="26">
        <f>'[1]Mexico CWG Exports'!KZ$290/1000</f>
        <v>0</v>
      </c>
      <c r="Z64" s="26">
        <f>'[1]Mexico CWG Exports'!LL$290/1000</f>
        <v>0</v>
      </c>
      <c r="AA64" s="26">
        <f>'[1]Mexico CWG Exports'!LX$290/1000</f>
        <v>0</v>
      </c>
      <c r="AB64" s="26">
        <f>'[1]Mexico CWG Exports'!MJ$290/1000</f>
        <v>2E-3</v>
      </c>
      <c r="AC64" s="26">
        <f>'[1]Mexico CWG Exports'!MV$290/1000</f>
        <v>0.27400000000000002</v>
      </c>
      <c r="AD64" s="26">
        <f>'[1]Mexico CWG Exports'!NH$290/1000</f>
        <v>0.14499999999999999</v>
      </c>
      <c r="AE64" s="26">
        <f>'[1]Mexico CWG Exports'!NT$290/1000</f>
        <v>0</v>
      </c>
      <c r="AF64" s="26">
        <f>'[1]Mexico CWG Exports'!OF$290/1000</f>
        <v>0</v>
      </c>
      <c r="AG64" s="26">
        <f>'[1]Mexico CWG Exports'!OR$290/1000</f>
        <v>0</v>
      </c>
      <c r="AH64" s="26">
        <f>'[1]Mexico CWG Exports'!PD$290/1000</f>
        <v>0</v>
      </c>
      <c r="AI64" s="27">
        <f t="shared" ref="AI64:AX64" si="39">AI65-SUM(AI53:AI63)</f>
        <v>6.1206793445760077E-2</v>
      </c>
      <c r="AJ64" s="27">
        <f t="shared" si="39"/>
        <v>2.4804179545209748E-3</v>
      </c>
      <c r="AK64" s="27">
        <f t="shared" si="39"/>
        <v>3.9754813608166018E-3</v>
      </c>
      <c r="AL64" s="27">
        <f t="shared" si="39"/>
        <v>1.0214778496542537E-2</v>
      </c>
      <c r="AM64" s="27">
        <f t="shared" si="39"/>
        <v>1.9469367814410055E-2</v>
      </c>
      <c r="AN64" s="27">
        <f t="shared" si="39"/>
        <v>1.9469367814410082E-2</v>
      </c>
      <c r="AO64" s="27">
        <f t="shared" si="39"/>
        <v>1.1121882688140072E-2</v>
      </c>
      <c r="AP64" s="27">
        <f t="shared" si="39"/>
        <v>1.2850175634863847E-2</v>
      </c>
      <c r="AQ64" s="27">
        <f t="shared" si="39"/>
        <v>1.4625114489673297E-2</v>
      </c>
      <c r="AR64" s="27">
        <f t="shared" si="39"/>
        <v>1.5507181688299454E-2</v>
      </c>
      <c r="AS64" s="27">
        <f t="shared" si="39"/>
        <v>1.4714744463077328E-2</v>
      </c>
      <c r="AT64" s="27">
        <f t="shared" si="39"/>
        <v>1.3763819792810827E-2</v>
      </c>
      <c r="AU64" s="27">
        <f t="shared" si="39"/>
        <v>1.429220721374494E-2</v>
      </c>
      <c r="AV64" s="27">
        <f t="shared" si="39"/>
        <v>1.4580613529521169E-2</v>
      </c>
      <c r="AW64" s="27">
        <f t="shared" si="39"/>
        <v>1.4571713337490744E-2</v>
      </c>
      <c r="AX64" s="27">
        <f t="shared" si="39"/>
        <v>1.4384619667329041E-2</v>
      </c>
      <c r="AY64" s="27">
        <f t="shared" ref="AY64:BH64" si="40">AY65-SUM(AY53:AY63)</f>
        <v>7.1592973540896887E-2</v>
      </c>
      <c r="AZ64" s="27">
        <f t="shared" si="40"/>
        <v>0.12942212728898284</v>
      </c>
      <c r="BA64" s="27">
        <f t="shared" si="40"/>
        <v>0.18701038916087409</v>
      </c>
      <c r="BB64" s="27">
        <f t="shared" si="40"/>
        <v>0.24443762037671579</v>
      </c>
      <c r="BC64" s="27">
        <f t="shared" si="40"/>
        <v>0.30186227401623889</v>
      </c>
      <c r="BD64" s="27">
        <f t="shared" si="40"/>
        <v>0.35935591707065662</v>
      </c>
      <c r="BE64" s="27">
        <f t="shared" si="40"/>
        <v>0.41694778246459574</v>
      </c>
      <c r="BF64" s="27">
        <f t="shared" si="40"/>
        <v>0.47445010897085371</v>
      </c>
      <c r="BG64" s="27">
        <f t="shared" si="40"/>
        <v>0.53192789605812152</v>
      </c>
      <c r="BH64" s="27">
        <f t="shared" si="40"/>
        <v>0.58942278015033978</v>
      </c>
      <c r="BI64" s="27"/>
      <c r="BJ64" s="27"/>
    </row>
    <row r="65" spans="1:62" ht="12" thickBot="1">
      <c r="A65" s="3" t="s">
        <v>29</v>
      </c>
      <c r="C65" s="26">
        <f t="shared" ref="C65:AH65" si="41">SUM(C53:C64)</f>
        <v>0</v>
      </c>
      <c r="D65" s="26">
        <f t="shared" si="41"/>
        <v>0</v>
      </c>
      <c r="E65" s="26">
        <f t="shared" si="41"/>
        <v>0</v>
      </c>
      <c r="F65" s="26">
        <f t="shared" si="41"/>
        <v>0</v>
      </c>
      <c r="G65" s="26">
        <f t="shared" si="41"/>
        <v>0</v>
      </c>
      <c r="H65" s="26">
        <f t="shared" si="41"/>
        <v>0</v>
      </c>
      <c r="I65" s="26">
        <f t="shared" si="41"/>
        <v>0</v>
      </c>
      <c r="J65" s="26">
        <f t="shared" si="41"/>
        <v>0</v>
      </c>
      <c r="K65" s="26">
        <f t="shared" si="41"/>
        <v>0</v>
      </c>
      <c r="L65" s="26">
        <f t="shared" si="41"/>
        <v>0</v>
      </c>
      <c r="M65" s="26">
        <f t="shared" si="41"/>
        <v>0</v>
      </c>
      <c r="N65" s="26">
        <f t="shared" si="41"/>
        <v>0</v>
      </c>
      <c r="O65" s="26">
        <f t="shared" si="41"/>
        <v>0</v>
      </c>
      <c r="P65" s="26">
        <f t="shared" si="41"/>
        <v>0</v>
      </c>
      <c r="Q65" s="26">
        <f t="shared" si="41"/>
        <v>0</v>
      </c>
      <c r="R65" s="26">
        <f t="shared" si="41"/>
        <v>0</v>
      </c>
      <c r="S65" s="26">
        <f t="shared" si="41"/>
        <v>0</v>
      </c>
      <c r="T65" s="26">
        <f t="shared" si="41"/>
        <v>0</v>
      </c>
      <c r="U65" s="26">
        <f t="shared" si="41"/>
        <v>0</v>
      </c>
      <c r="V65" s="26">
        <f t="shared" si="41"/>
        <v>5.0000000000000001E-3</v>
      </c>
      <c r="W65" s="26">
        <f t="shared" si="41"/>
        <v>1.6E-2</v>
      </c>
      <c r="X65" s="26">
        <f t="shared" si="41"/>
        <v>9.0000000000000011E-3</v>
      </c>
      <c r="Y65" s="26">
        <f t="shared" si="41"/>
        <v>1.8000000000000002E-2</v>
      </c>
      <c r="Z65" s="26">
        <f t="shared" si="41"/>
        <v>9.0000000000000011E-3</v>
      </c>
      <c r="AA65" s="26">
        <f t="shared" si="41"/>
        <v>0.01</v>
      </c>
      <c r="AB65" s="26">
        <f t="shared" si="41"/>
        <v>9.0000000000000011E-3</v>
      </c>
      <c r="AC65" s="26">
        <f t="shared" si="41"/>
        <v>3.2009999999999996</v>
      </c>
      <c r="AD65" s="26">
        <f t="shared" si="41"/>
        <v>2.4420000000000002</v>
      </c>
      <c r="AE65" s="26">
        <f t="shared" si="41"/>
        <v>2.4140000000000001</v>
      </c>
      <c r="AF65" s="26">
        <f t="shared" si="41"/>
        <v>2.5990000000000002</v>
      </c>
      <c r="AG65" s="26">
        <f t="shared" si="41"/>
        <v>0.90600000000000003</v>
      </c>
      <c r="AH65" s="26">
        <f t="shared" si="41"/>
        <v>0</v>
      </c>
      <c r="AI65" s="27">
        <f t="shared" ref="AI65:BH65" si="42">AI12</f>
        <v>0.25</v>
      </c>
      <c r="AJ65" s="27">
        <f t="shared" si="42"/>
        <v>0.25</v>
      </c>
      <c r="AK65" s="27">
        <f t="shared" si="42"/>
        <v>0.25</v>
      </c>
      <c r="AL65" s="27">
        <f t="shared" si="42"/>
        <v>0.25</v>
      </c>
      <c r="AM65" s="27">
        <f t="shared" si="42"/>
        <v>0.25</v>
      </c>
      <c r="AN65" s="27">
        <f t="shared" si="42"/>
        <v>0.25</v>
      </c>
      <c r="AO65" s="27">
        <f t="shared" si="42"/>
        <v>0.25</v>
      </c>
      <c r="AP65" s="27">
        <f t="shared" si="42"/>
        <v>0.25</v>
      </c>
      <c r="AQ65" s="27">
        <f t="shared" si="42"/>
        <v>0.25</v>
      </c>
      <c r="AR65" s="27">
        <f t="shared" si="42"/>
        <v>0.25</v>
      </c>
      <c r="AS65" s="27">
        <f t="shared" si="42"/>
        <v>0.25</v>
      </c>
      <c r="AT65" s="27">
        <f t="shared" si="42"/>
        <v>0.25</v>
      </c>
      <c r="AU65" s="27">
        <f t="shared" si="42"/>
        <v>0.25</v>
      </c>
      <c r="AV65" s="27">
        <f t="shared" si="42"/>
        <v>0.25</v>
      </c>
      <c r="AW65" s="27">
        <f t="shared" si="42"/>
        <v>0.25</v>
      </c>
      <c r="AX65" s="27">
        <f t="shared" si="42"/>
        <v>0.25</v>
      </c>
      <c r="AY65" s="27">
        <f t="shared" si="42"/>
        <v>1.25</v>
      </c>
      <c r="AZ65" s="27">
        <f t="shared" si="42"/>
        <v>2.25</v>
      </c>
      <c r="BA65" s="27">
        <f t="shared" si="42"/>
        <v>3.25</v>
      </c>
      <c r="BB65" s="27">
        <f t="shared" si="42"/>
        <v>4.25</v>
      </c>
      <c r="BC65" s="27">
        <f t="shared" si="42"/>
        <v>5.25</v>
      </c>
      <c r="BD65" s="27">
        <f t="shared" si="42"/>
        <v>6.25</v>
      </c>
      <c r="BE65" s="27">
        <f t="shared" si="42"/>
        <v>7.25</v>
      </c>
      <c r="BF65" s="27">
        <f t="shared" si="42"/>
        <v>8.25</v>
      </c>
      <c r="BG65" s="27">
        <f t="shared" si="42"/>
        <v>9.25</v>
      </c>
      <c r="BH65" s="27">
        <f t="shared" si="42"/>
        <v>10.25</v>
      </c>
      <c r="BI65" s="27"/>
      <c r="BJ65" s="27"/>
    </row>
    <row r="66" spans="1:6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</row>
    <row r="67" spans="1:62" ht="12" thickBot="1">
      <c r="A67" s="3" t="s">
        <v>32</v>
      </c>
    </row>
    <row r="68" spans="1:62" ht="12" thickBot="1">
      <c r="A68" s="18"/>
      <c r="B68" s="19">
        <f t="shared" ref="B68:BH68" si="43">B2</f>
        <v>1992</v>
      </c>
      <c r="C68" s="19">
        <f t="shared" si="43"/>
        <v>1993</v>
      </c>
      <c r="D68" s="19">
        <f t="shared" si="43"/>
        <v>1994</v>
      </c>
      <c r="E68" s="19">
        <f t="shared" si="43"/>
        <v>1995</v>
      </c>
      <c r="F68" s="19">
        <f t="shared" si="43"/>
        <v>1996</v>
      </c>
      <c r="G68" s="19">
        <f t="shared" si="43"/>
        <v>1997</v>
      </c>
      <c r="H68" s="19">
        <f t="shared" si="43"/>
        <v>1998</v>
      </c>
      <c r="I68" s="19">
        <f t="shared" si="43"/>
        <v>1999</v>
      </c>
      <c r="J68" s="19">
        <f t="shared" si="43"/>
        <v>2000</v>
      </c>
      <c r="K68" s="19">
        <f t="shared" si="43"/>
        <v>2001</v>
      </c>
      <c r="L68" s="19">
        <f t="shared" si="43"/>
        <v>2002</v>
      </c>
      <c r="M68" s="19">
        <f t="shared" si="43"/>
        <v>2003</v>
      </c>
      <c r="N68" s="19">
        <f t="shared" si="43"/>
        <v>2004</v>
      </c>
      <c r="O68" s="19">
        <f t="shared" si="43"/>
        <v>2005</v>
      </c>
      <c r="P68" s="19">
        <f t="shared" si="43"/>
        <v>2006</v>
      </c>
      <c r="Q68" s="19">
        <f t="shared" si="43"/>
        <v>2007</v>
      </c>
      <c r="R68" s="19">
        <f t="shared" si="43"/>
        <v>2008</v>
      </c>
      <c r="S68" s="19">
        <f t="shared" si="43"/>
        <v>2009</v>
      </c>
      <c r="T68" s="19">
        <f t="shared" si="43"/>
        <v>2010</v>
      </c>
      <c r="U68" s="19">
        <f t="shared" si="43"/>
        <v>2011</v>
      </c>
      <c r="V68" s="19">
        <f t="shared" si="43"/>
        <v>2012</v>
      </c>
      <c r="W68" s="19">
        <f t="shared" si="43"/>
        <v>2013</v>
      </c>
      <c r="X68" s="19">
        <f t="shared" si="43"/>
        <v>2014</v>
      </c>
      <c r="Y68" s="19">
        <f t="shared" si="43"/>
        <v>2015</v>
      </c>
      <c r="Z68" s="19">
        <f t="shared" si="43"/>
        <v>2016</v>
      </c>
      <c r="AA68" s="19">
        <f t="shared" si="43"/>
        <v>2017</v>
      </c>
      <c r="AB68" s="19">
        <f t="shared" si="43"/>
        <v>2018</v>
      </c>
      <c r="AC68" s="19">
        <f t="shared" si="43"/>
        <v>2019</v>
      </c>
      <c r="AD68" s="19">
        <f t="shared" si="43"/>
        <v>2020</v>
      </c>
      <c r="AE68" s="19">
        <f t="shared" si="43"/>
        <v>2021</v>
      </c>
      <c r="AF68" s="19">
        <f t="shared" si="43"/>
        <v>2022</v>
      </c>
      <c r="AG68" s="19">
        <f t="shared" si="43"/>
        <v>2023</v>
      </c>
      <c r="AH68" s="19">
        <f t="shared" si="43"/>
        <v>2024</v>
      </c>
      <c r="AI68" s="19">
        <f t="shared" si="43"/>
        <v>2025</v>
      </c>
      <c r="AJ68" s="19">
        <f t="shared" si="43"/>
        <v>2026</v>
      </c>
      <c r="AK68" s="19">
        <f t="shared" si="43"/>
        <v>2027</v>
      </c>
      <c r="AL68" s="19">
        <f t="shared" si="43"/>
        <v>2028</v>
      </c>
      <c r="AM68" s="19">
        <f t="shared" si="43"/>
        <v>2029</v>
      </c>
      <c r="AN68" s="19">
        <f t="shared" si="43"/>
        <v>2030</v>
      </c>
      <c r="AO68" s="19">
        <f t="shared" si="43"/>
        <v>2031</v>
      </c>
      <c r="AP68" s="19">
        <f t="shared" si="43"/>
        <v>2032</v>
      </c>
      <c r="AQ68" s="19">
        <f t="shared" si="43"/>
        <v>2033</v>
      </c>
      <c r="AR68" s="19">
        <f t="shared" si="43"/>
        <v>2034</v>
      </c>
      <c r="AS68" s="19">
        <f t="shared" si="43"/>
        <v>2035</v>
      </c>
      <c r="AT68" s="19">
        <f t="shared" si="43"/>
        <v>2036</v>
      </c>
      <c r="AU68" s="19">
        <f t="shared" si="43"/>
        <v>2037</v>
      </c>
      <c r="AV68" s="19">
        <f t="shared" si="43"/>
        <v>2038</v>
      </c>
      <c r="AW68" s="19">
        <f t="shared" si="43"/>
        <v>2039</v>
      </c>
      <c r="AX68" s="19">
        <f t="shared" si="43"/>
        <v>2040</v>
      </c>
      <c r="AY68" s="19">
        <f t="shared" si="43"/>
        <v>2041</v>
      </c>
      <c r="AZ68" s="19">
        <f t="shared" si="43"/>
        <v>2042</v>
      </c>
      <c r="BA68" s="19">
        <f t="shared" si="43"/>
        <v>2043</v>
      </c>
      <c r="BB68" s="19">
        <f t="shared" si="43"/>
        <v>2044</v>
      </c>
      <c r="BC68" s="19">
        <f t="shared" si="43"/>
        <v>2045</v>
      </c>
      <c r="BD68" s="19">
        <f t="shared" si="43"/>
        <v>2046</v>
      </c>
      <c r="BE68" s="19">
        <f t="shared" si="43"/>
        <v>2047</v>
      </c>
      <c r="BF68" s="19">
        <f t="shared" si="43"/>
        <v>2048</v>
      </c>
      <c r="BG68" s="19">
        <f t="shared" si="43"/>
        <v>2049</v>
      </c>
      <c r="BH68" s="19">
        <f t="shared" si="43"/>
        <v>2050</v>
      </c>
      <c r="BI68" s="20"/>
      <c r="BJ68" s="20"/>
    </row>
    <row r="69" spans="1:62">
      <c r="A69" s="3" t="s">
        <v>17</v>
      </c>
      <c r="C69" s="8" t="e">
        <f t="shared" ref="C69:BH69" si="44">B208+C21+C37-C53-C197</f>
        <v>#REF!</v>
      </c>
      <c r="D69" s="8" t="e">
        <f t="shared" si="44"/>
        <v>#REF!</v>
      </c>
      <c r="E69" s="8" t="e">
        <f t="shared" si="44"/>
        <v>#REF!</v>
      </c>
      <c r="F69" s="8" t="e">
        <f t="shared" si="44"/>
        <v>#REF!</v>
      </c>
      <c r="G69" s="8" t="e">
        <f t="shared" si="44"/>
        <v>#REF!</v>
      </c>
      <c r="H69" s="8" t="e">
        <f t="shared" si="44"/>
        <v>#REF!</v>
      </c>
      <c r="I69" s="8" t="e">
        <f t="shared" si="44"/>
        <v>#REF!</v>
      </c>
      <c r="J69" s="8">
        <f t="shared" si="44"/>
        <v>5.1617246697731893</v>
      </c>
      <c r="K69" s="8">
        <f t="shared" si="44"/>
        <v>5.2376822529572173</v>
      </c>
      <c r="L69" s="8">
        <f t="shared" si="44"/>
        <v>5.3623377073913501</v>
      </c>
      <c r="M69" s="8">
        <f t="shared" si="44"/>
        <v>5.546811719274972</v>
      </c>
      <c r="N69" s="8">
        <f t="shared" si="44"/>
        <v>5.7735733088724421</v>
      </c>
      <c r="O69" s="8">
        <f t="shared" si="44"/>
        <v>6.0314351481661612</v>
      </c>
      <c r="P69" s="8">
        <f t="shared" si="44"/>
        <v>6.2679077049430445</v>
      </c>
      <c r="Q69" s="8">
        <f t="shared" si="44"/>
        <v>6.6474913113690794</v>
      </c>
      <c r="R69" s="8">
        <f t="shared" si="44"/>
        <v>6.9189103082112187</v>
      </c>
      <c r="S69" s="8">
        <f t="shared" si="44"/>
        <v>7.0663083874559147</v>
      </c>
      <c r="T69" s="8">
        <f t="shared" si="44"/>
        <v>7.3587261951948593</v>
      </c>
      <c r="U69" s="8">
        <f t="shared" si="44"/>
        <v>7.6198452273776525</v>
      </c>
      <c r="V69" s="8">
        <f t="shared" si="44"/>
        <v>7.9445286976693632</v>
      </c>
      <c r="W69" s="8">
        <f t="shared" si="44"/>
        <v>8.3012335448231802</v>
      </c>
      <c r="X69" s="8">
        <f t="shared" si="44"/>
        <v>8.5614881829868619</v>
      </c>
      <c r="Y69" s="8">
        <f t="shared" si="44"/>
        <v>8.6492260237562562</v>
      </c>
      <c r="Z69" s="8">
        <f t="shared" si="44"/>
        <v>8.856776992150408</v>
      </c>
      <c r="AA69" s="8">
        <f t="shared" si="44"/>
        <v>9.1488011356104924</v>
      </c>
      <c r="AB69" s="8">
        <f t="shared" si="44"/>
        <v>9.3480664422584354</v>
      </c>
      <c r="AC69" s="8">
        <f t="shared" si="44"/>
        <v>8.9212986822046272</v>
      </c>
      <c r="AD69" s="8">
        <f t="shared" si="44"/>
        <v>9.2182118561087538</v>
      </c>
      <c r="AE69" s="8">
        <f t="shared" si="44"/>
        <v>9.3504891724257675</v>
      </c>
      <c r="AF69" s="8">
        <f t="shared" si="44"/>
        <v>9.4948528163272474</v>
      </c>
      <c r="AG69" s="8">
        <f t="shared" si="44"/>
        <v>9.5734850200856378</v>
      </c>
      <c r="AH69" s="8">
        <f t="shared" si="44"/>
        <v>9.7152033078899986</v>
      </c>
      <c r="AI69" s="8">
        <f t="shared" si="44"/>
        <v>9.7891866659314388</v>
      </c>
      <c r="AJ69" s="8">
        <f t="shared" si="44"/>
        <v>9.85886257557625</v>
      </c>
      <c r="AK69" s="8">
        <f t="shared" si="44"/>
        <v>9.9655137154559608</v>
      </c>
      <c r="AL69" s="8">
        <f t="shared" si="44"/>
        <v>10.053631389696768</v>
      </c>
      <c r="AM69" s="8">
        <f t="shared" si="44"/>
        <v>10.169391011474376</v>
      </c>
      <c r="AN69" s="8">
        <f t="shared" si="44"/>
        <v>10.326177728635725</v>
      </c>
      <c r="AO69" s="8">
        <f t="shared" si="44"/>
        <v>10.469060688685158</v>
      </c>
      <c r="AP69" s="8">
        <f t="shared" si="44"/>
        <v>10.599973507337179</v>
      </c>
      <c r="AQ69" s="8">
        <f t="shared" si="44"/>
        <v>10.735808478190267</v>
      </c>
      <c r="AR69" s="8">
        <f t="shared" si="44"/>
        <v>10.872460254420513</v>
      </c>
      <c r="AS69" s="8">
        <f t="shared" si="44"/>
        <v>11.009472213341516</v>
      </c>
      <c r="AT69" s="8">
        <f t="shared" si="44"/>
        <v>11.146186729217735</v>
      </c>
      <c r="AU69" s="8">
        <f t="shared" si="44"/>
        <v>11.280912920117142</v>
      </c>
      <c r="AV69" s="8">
        <f t="shared" si="44"/>
        <v>11.416359976502628</v>
      </c>
      <c r="AW69" s="8">
        <f t="shared" si="44"/>
        <v>11.552591099421019</v>
      </c>
      <c r="AX69" s="8">
        <f t="shared" si="44"/>
        <v>11.688753902957217</v>
      </c>
      <c r="AY69" s="8">
        <f t="shared" si="44"/>
        <v>11.818827952018081</v>
      </c>
      <c r="AZ69" s="8">
        <f t="shared" si="44"/>
        <v>11.94876766256818</v>
      </c>
      <c r="BA69" s="8">
        <f t="shared" si="44"/>
        <v>12.078512093978139</v>
      </c>
      <c r="BB69" s="8">
        <f t="shared" si="44"/>
        <v>12.208459713808555</v>
      </c>
      <c r="BC69" s="8">
        <f t="shared" si="44"/>
        <v>12.338492940426105</v>
      </c>
      <c r="BD69" s="8">
        <f t="shared" si="44"/>
        <v>12.468486084223656</v>
      </c>
      <c r="BE69" s="8">
        <f t="shared" si="44"/>
        <v>12.59845484991552</v>
      </c>
      <c r="BF69" s="8">
        <f t="shared" si="44"/>
        <v>12.728373918978559</v>
      </c>
      <c r="BG69" s="8">
        <f t="shared" si="44"/>
        <v>12.858270608685336</v>
      </c>
      <c r="BH69" s="8">
        <f t="shared" si="44"/>
        <v>12.988211704670153</v>
      </c>
    </row>
    <row r="70" spans="1:62">
      <c r="A70" s="3" t="s">
        <v>18</v>
      </c>
      <c r="C70" s="8" t="e">
        <f t="shared" ref="C70:BH74" si="45">C197+C22+C38-C54-C198</f>
        <v>#REF!</v>
      </c>
      <c r="D70" s="8" t="e">
        <f t="shared" si="45"/>
        <v>#REF!</v>
      </c>
      <c r="E70" s="8" t="e">
        <f t="shared" si="45"/>
        <v>#REF!</v>
      </c>
      <c r="F70" s="8" t="e">
        <f t="shared" si="45"/>
        <v>#REF!</v>
      </c>
      <c r="G70" s="8" t="e">
        <f t="shared" si="45"/>
        <v>#REF!</v>
      </c>
      <c r="H70" s="8" t="e">
        <f t="shared" si="45"/>
        <v>#REF!</v>
      </c>
      <c r="I70" s="8" t="e">
        <f t="shared" si="45"/>
        <v>#REF!</v>
      </c>
      <c r="J70" s="8">
        <f t="shared" si="45"/>
        <v>4.9749479779148977</v>
      </c>
      <c r="K70" s="8">
        <f t="shared" si="45"/>
        <v>5.0910812882271026</v>
      </c>
      <c r="L70" s="8">
        <f t="shared" si="45"/>
        <v>5.2569800634484825</v>
      </c>
      <c r="M70" s="8">
        <f t="shared" si="45"/>
        <v>5.4441633291872629</v>
      </c>
      <c r="N70" s="8">
        <f t="shared" si="45"/>
        <v>5.6537907234076741</v>
      </c>
      <c r="O70" s="8">
        <f t="shared" si="45"/>
        <v>5.8899416595304936</v>
      </c>
      <c r="P70" s="8">
        <f t="shared" si="45"/>
        <v>6.0844508285821517</v>
      </c>
      <c r="Q70" s="8">
        <f t="shared" si="45"/>
        <v>6.3912159859431883</v>
      </c>
      <c r="R70" s="8">
        <f t="shared" si="45"/>
        <v>6.6163986082720747</v>
      </c>
      <c r="S70" s="8">
        <f t="shared" si="45"/>
        <v>6.715317291813351</v>
      </c>
      <c r="T70" s="8">
        <f t="shared" si="45"/>
        <v>6.9218882357288241</v>
      </c>
      <c r="U70" s="8">
        <f t="shared" si="45"/>
        <v>7.1345793593475415</v>
      </c>
      <c r="V70" s="8">
        <f t="shared" si="45"/>
        <v>7.4553883779701264</v>
      </c>
      <c r="W70" s="8">
        <f t="shared" si="45"/>
        <v>7.8367182706773768</v>
      </c>
      <c r="X70" s="8">
        <f t="shared" si="45"/>
        <v>8.2056614933314727</v>
      </c>
      <c r="Y70" s="8">
        <f t="shared" si="45"/>
        <v>8.440494575184541</v>
      </c>
      <c r="Z70" s="8">
        <f t="shared" si="45"/>
        <v>8.9817993580608455</v>
      </c>
      <c r="AA70" s="8">
        <f t="shared" si="45"/>
        <v>9.4806984112896924</v>
      </c>
      <c r="AB70" s="8">
        <f t="shared" si="45"/>
        <v>10.022879314962244</v>
      </c>
      <c r="AC70" s="8">
        <f t="shared" si="45"/>
        <v>9.9501757971583551</v>
      </c>
      <c r="AD70" s="8">
        <f t="shared" si="45"/>
        <v>10.296531860294944</v>
      </c>
      <c r="AE70" s="8">
        <f t="shared" si="45"/>
        <v>10.678376071587438</v>
      </c>
      <c r="AF70" s="8">
        <f t="shared" si="45"/>
        <v>11.033772684602518</v>
      </c>
      <c r="AG70" s="8">
        <f t="shared" si="45"/>
        <v>11.204333770012166</v>
      </c>
      <c r="AH70" s="8">
        <f t="shared" si="45"/>
        <v>11.503552135884924</v>
      </c>
      <c r="AI70" s="8">
        <f t="shared" si="45"/>
        <v>11.749615551396907</v>
      </c>
      <c r="AJ70" s="8">
        <f t="shared" si="45"/>
        <v>11.908419875667336</v>
      </c>
      <c r="AK70" s="8">
        <f t="shared" si="45"/>
        <v>12.068669482288554</v>
      </c>
      <c r="AL70" s="8">
        <f t="shared" si="45"/>
        <v>12.254823200089909</v>
      </c>
      <c r="AM70" s="8">
        <f t="shared" si="45"/>
        <v>12.422803782976015</v>
      </c>
      <c r="AN70" s="8">
        <f t="shared" si="45"/>
        <v>12.611701592377575</v>
      </c>
      <c r="AO70" s="8">
        <f t="shared" si="45"/>
        <v>12.792768699372179</v>
      </c>
      <c r="AP70" s="8">
        <f t="shared" si="45"/>
        <v>12.971337923212399</v>
      </c>
      <c r="AQ70" s="8">
        <f t="shared" si="45"/>
        <v>13.137525892855161</v>
      </c>
      <c r="AR70" s="8">
        <f t="shared" si="45"/>
        <v>13.303849091437087</v>
      </c>
      <c r="AS70" s="8">
        <f t="shared" si="45"/>
        <v>13.468633241215922</v>
      </c>
      <c r="AT70" s="8">
        <f t="shared" si="45"/>
        <v>13.63304820067353</v>
      </c>
      <c r="AU70" s="8">
        <f t="shared" si="45"/>
        <v>13.800133667718159</v>
      </c>
      <c r="AV70" s="8">
        <f t="shared" si="45"/>
        <v>13.967686753708643</v>
      </c>
      <c r="AW70" s="8">
        <f t="shared" si="45"/>
        <v>14.133832918019786</v>
      </c>
      <c r="AX70" s="8">
        <f t="shared" si="45"/>
        <v>14.299921489315999</v>
      </c>
      <c r="AY70" s="8">
        <f t="shared" si="45"/>
        <v>14.457961224152891</v>
      </c>
      <c r="AZ70" s="8">
        <f t="shared" si="45"/>
        <v>14.616240729194862</v>
      </c>
      <c r="BA70" s="8">
        <f t="shared" si="45"/>
        <v>14.774777253692351</v>
      </c>
      <c r="BB70" s="8">
        <f t="shared" si="45"/>
        <v>14.933263358440447</v>
      </c>
      <c r="BC70" s="8">
        <f t="shared" si="45"/>
        <v>15.091548983953418</v>
      </c>
      <c r="BD70" s="8">
        <f t="shared" si="45"/>
        <v>15.249841015682938</v>
      </c>
      <c r="BE70" s="8">
        <f t="shared" si="45"/>
        <v>15.408135202918928</v>
      </c>
      <c r="BF70" s="8">
        <f t="shared" si="45"/>
        <v>15.56648215754325</v>
      </c>
      <c r="BG70" s="8">
        <f t="shared" si="45"/>
        <v>15.724912037504701</v>
      </c>
      <c r="BH70" s="8">
        <f t="shared" si="45"/>
        <v>15.883337092891438</v>
      </c>
    </row>
    <row r="71" spans="1:62">
      <c r="A71" s="3" t="s">
        <v>19</v>
      </c>
      <c r="C71" s="8" t="e">
        <f t="shared" si="45"/>
        <v>#REF!</v>
      </c>
      <c r="D71" s="8" t="e">
        <f t="shared" si="45"/>
        <v>#REF!</v>
      </c>
      <c r="E71" s="8" t="e">
        <f t="shared" si="45"/>
        <v>#REF!</v>
      </c>
      <c r="F71" s="8" t="e">
        <f t="shared" si="45"/>
        <v>#REF!</v>
      </c>
      <c r="G71" s="8" t="e">
        <f t="shared" si="45"/>
        <v>#REF!</v>
      </c>
      <c r="H71" s="8" t="e">
        <f t="shared" si="45"/>
        <v>#REF!</v>
      </c>
      <c r="I71" s="8" t="e">
        <f t="shared" si="45"/>
        <v>#REF!</v>
      </c>
      <c r="J71" s="8">
        <f t="shared" si="45"/>
        <v>5.3728040414419187</v>
      </c>
      <c r="K71" s="8">
        <f t="shared" si="45"/>
        <v>5.4608688968121299</v>
      </c>
      <c r="L71" s="8">
        <f t="shared" si="45"/>
        <v>5.6190753232770074</v>
      </c>
      <c r="M71" s="8">
        <f t="shared" si="45"/>
        <v>5.6949035888368096</v>
      </c>
      <c r="N71" s="8">
        <f t="shared" si="45"/>
        <v>5.7813525716775311</v>
      </c>
      <c r="O71" s="8">
        <f t="shared" si="45"/>
        <v>5.923552598415859</v>
      </c>
      <c r="P71" s="8">
        <f t="shared" si="45"/>
        <v>6.0538320426814742</v>
      </c>
      <c r="Q71" s="8">
        <f t="shared" si="45"/>
        <v>6.2898109729463272</v>
      </c>
      <c r="R71" s="8">
        <f t="shared" si="45"/>
        <v>6.5245923872450096</v>
      </c>
      <c r="S71" s="8">
        <f t="shared" si="45"/>
        <v>6.6815346678467478</v>
      </c>
      <c r="T71" s="8">
        <f t="shared" si="45"/>
        <v>6.9645336091543539</v>
      </c>
      <c r="U71" s="8">
        <f t="shared" si="45"/>
        <v>7.227571289627611</v>
      </c>
      <c r="V71" s="8">
        <f t="shared" si="45"/>
        <v>7.5491781370067645</v>
      </c>
      <c r="W71" s="8">
        <f t="shared" si="45"/>
        <v>7.9330365744118829</v>
      </c>
      <c r="X71" s="8">
        <f t="shared" si="45"/>
        <v>8.2082331121499923</v>
      </c>
      <c r="Y71" s="8">
        <f t="shared" si="45"/>
        <v>8.4322185832446657</v>
      </c>
      <c r="Z71" s="8">
        <f t="shared" si="45"/>
        <v>8.8781494962898151</v>
      </c>
      <c r="AA71" s="8">
        <f t="shared" si="45"/>
        <v>9.3053946877282296</v>
      </c>
      <c r="AB71" s="8">
        <f t="shared" si="45"/>
        <v>9.6531226977447968</v>
      </c>
      <c r="AC71" s="8">
        <f t="shared" si="45"/>
        <v>9.5340797632063854</v>
      </c>
      <c r="AD71" s="8">
        <f t="shared" si="45"/>
        <v>9.82607389893262</v>
      </c>
      <c r="AE71" s="8">
        <f t="shared" si="45"/>
        <v>9.9742887823842352</v>
      </c>
      <c r="AF71" s="8">
        <f t="shared" si="45"/>
        <v>10.349174025009948</v>
      </c>
      <c r="AG71" s="8">
        <f t="shared" si="45"/>
        <v>9.8983626043055821</v>
      </c>
      <c r="AH71" s="8">
        <f t="shared" si="45"/>
        <v>10.585851069645384</v>
      </c>
      <c r="AI71" s="8">
        <f t="shared" si="45"/>
        <v>10.699209323846658</v>
      </c>
      <c r="AJ71" s="8">
        <f t="shared" si="45"/>
        <v>10.749797937742201</v>
      </c>
      <c r="AK71" s="8">
        <f t="shared" si="45"/>
        <v>10.900720895392316</v>
      </c>
      <c r="AL71" s="8">
        <f t="shared" si="45"/>
        <v>11.015515768697759</v>
      </c>
      <c r="AM71" s="8">
        <f t="shared" si="45"/>
        <v>11.230293920801552</v>
      </c>
      <c r="AN71" s="8">
        <f t="shared" si="45"/>
        <v>11.430080441168077</v>
      </c>
      <c r="AO71" s="8">
        <f t="shared" si="45"/>
        <v>11.595135946068513</v>
      </c>
      <c r="AP71" s="8">
        <f t="shared" si="45"/>
        <v>11.733694639411448</v>
      </c>
      <c r="AQ71" s="8">
        <f t="shared" si="45"/>
        <v>11.88281720486839</v>
      </c>
      <c r="AR71" s="8">
        <f t="shared" si="45"/>
        <v>12.043273565222052</v>
      </c>
      <c r="AS71" s="8">
        <f t="shared" si="45"/>
        <v>12.193121553050652</v>
      </c>
      <c r="AT71" s="8">
        <f t="shared" si="45"/>
        <v>12.343047868169279</v>
      </c>
      <c r="AU71" s="8">
        <f t="shared" si="45"/>
        <v>12.494096279747442</v>
      </c>
      <c r="AV71" s="8">
        <f t="shared" si="45"/>
        <v>12.644288766943436</v>
      </c>
      <c r="AW71" s="8">
        <f t="shared" si="45"/>
        <v>12.796577374317728</v>
      </c>
      <c r="AX71" s="8">
        <f t="shared" si="45"/>
        <v>12.947515322830816</v>
      </c>
      <c r="AY71" s="8">
        <f t="shared" si="45"/>
        <v>12.903220285878454</v>
      </c>
      <c r="AZ71" s="8">
        <f t="shared" si="45"/>
        <v>12.859309752486517</v>
      </c>
      <c r="BA71" s="8">
        <f t="shared" si="45"/>
        <v>12.815594825314937</v>
      </c>
      <c r="BB71" s="8">
        <f t="shared" si="45"/>
        <v>12.771741086316293</v>
      </c>
      <c r="BC71" s="8">
        <f t="shared" si="45"/>
        <v>12.7276657867686</v>
      </c>
      <c r="BD71" s="8">
        <f t="shared" si="45"/>
        <v>12.683704286587156</v>
      </c>
      <c r="BE71" s="8">
        <f t="shared" si="45"/>
        <v>12.639849062879797</v>
      </c>
      <c r="BF71" s="8">
        <f t="shared" si="45"/>
        <v>12.595984996280466</v>
      </c>
      <c r="BG71" s="8">
        <f t="shared" si="45"/>
        <v>12.552027878151053</v>
      </c>
      <c r="BH71" s="8">
        <f t="shared" si="45"/>
        <v>12.508002064772128</v>
      </c>
    </row>
    <row r="72" spans="1:62">
      <c r="A72" s="3" t="s">
        <v>20</v>
      </c>
      <c r="C72" s="8" t="e">
        <f t="shared" si="45"/>
        <v>#REF!</v>
      </c>
      <c r="D72" s="8" t="e">
        <f t="shared" si="45"/>
        <v>#REF!</v>
      </c>
      <c r="E72" s="8" t="e">
        <f t="shared" si="45"/>
        <v>#REF!</v>
      </c>
      <c r="F72" s="8" t="e">
        <f t="shared" si="45"/>
        <v>#REF!</v>
      </c>
      <c r="G72" s="8" t="e">
        <f t="shared" si="45"/>
        <v>#REF!</v>
      </c>
      <c r="H72" s="8" t="e">
        <f t="shared" si="45"/>
        <v>#REF!</v>
      </c>
      <c r="I72" s="8" t="e">
        <f t="shared" si="45"/>
        <v>#REF!</v>
      </c>
      <c r="J72" s="8">
        <f t="shared" si="45"/>
        <v>4.8083334669478912</v>
      </c>
      <c r="K72" s="8">
        <f t="shared" si="45"/>
        <v>5.0232805993978724</v>
      </c>
      <c r="L72" s="8">
        <f t="shared" si="45"/>
        <v>5.3454056491166027</v>
      </c>
      <c r="M72" s="8">
        <f t="shared" si="45"/>
        <v>5.6816296649885585</v>
      </c>
      <c r="N72" s="8">
        <f t="shared" si="45"/>
        <v>5.8309842985537825</v>
      </c>
      <c r="O72" s="8">
        <f t="shared" si="45"/>
        <v>6.0813837878006609</v>
      </c>
      <c r="P72" s="8">
        <f t="shared" si="45"/>
        <v>6.2463995012819007</v>
      </c>
      <c r="Q72" s="8">
        <f t="shared" si="45"/>
        <v>6.4733914695649108</v>
      </c>
      <c r="R72" s="8">
        <f t="shared" si="45"/>
        <v>6.5725232877204141</v>
      </c>
      <c r="S72" s="8">
        <f t="shared" si="45"/>
        <v>6.7821021471023721</v>
      </c>
      <c r="T72" s="8">
        <f t="shared" si="45"/>
        <v>7.0664994254105586</v>
      </c>
      <c r="U72" s="8">
        <f t="shared" si="45"/>
        <v>7.3311140377657678</v>
      </c>
      <c r="V72" s="8">
        <f t="shared" si="45"/>
        <v>7.7056301303670907</v>
      </c>
      <c r="W72" s="8">
        <f t="shared" si="45"/>
        <v>8.1330811241920671</v>
      </c>
      <c r="X72" s="8">
        <f t="shared" si="45"/>
        <v>8.4499264073230851</v>
      </c>
      <c r="Y72" s="8">
        <f t="shared" si="45"/>
        <v>8.5997831435995487</v>
      </c>
      <c r="Z72" s="8">
        <f t="shared" si="45"/>
        <v>8.8704707420905677</v>
      </c>
      <c r="AA72" s="8">
        <f t="shared" si="45"/>
        <v>9.1632413726011688</v>
      </c>
      <c r="AB72" s="8">
        <f t="shared" si="45"/>
        <v>9.5110842096278052</v>
      </c>
      <c r="AC72" s="8">
        <f t="shared" si="45"/>
        <v>9.2954273510270689</v>
      </c>
      <c r="AD72" s="8">
        <f t="shared" si="45"/>
        <v>9.5547897184547885</v>
      </c>
      <c r="AE72" s="8">
        <f t="shared" si="45"/>
        <v>9.9894244343150724</v>
      </c>
      <c r="AF72" s="8">
        <f t="shared" si="45"/>
        <v>10.319233591408882</v>
      </c>
      <c r="AG72" s="8">
        <f t="shared" si="45"/>
        <v>10.5426549256978</v>
      </c>
      <c r="AH72" s="8">
        <f t="shared" si="45"/>
        <v>10.835175820985516</v>
      </c>
      <c r="AI72" s="8">
        <f t="shared" si="45"/>
        <v>11.025520524968485</v>
      </c>
      <c r="AJ72" s="8">
        <f t="shared" si="45"/>
        <v>11.160969910972872</v>
      </c>
      <c r="AK72" s="8">
        <f t="shared" si="45"/>
        <v>11.317317077692653</v>
      </c>
      <c r="AL72" s="8">
        <f t="shared" si="45"/>
        <v>11.43699864878799</v>
      </c>
      <c r="AM72" s="8">
        <f t="shared" si="45"/>
        <v>11.561506490947076</v>
      </c>
      <c r="AN72" s="8">
        <f t="shared" si="45"/>
        <v>11.727626486528111</v>
      </c>
      <c r="AO72" s="8">
        <f t="shared" si="45"/>
        <v>11.893231858747747</v>
      </c>
      <c r="AP72" s="8">
        <f t="shared" si="45"/>
        <v>12.050586727675372</v>
      </c>
      <c r="AQ72" s="8">
        <f t="shared" si="45"/>
        <v>12.20390326161575</v>
      </c>
      <c r="AR72" s="8">
        <f t="shared" si="45"/>
        <v>12.356820375380126</v>
      </c>
      <c r="AS72" s="8">
        <f t="shared" si="45"/>
        <v>12.51246003880334</v>
      </c>
      <c r="AT72" s="8">
        <f t="shared" si="45"/>
        <v>12.667730755314556</v>
      </c>
      <c r="AU72" s="8">
        <f t="shared" si="45"/>
        <v>12.821431739146647</v>
      </c>
      <c r="AV72" s="8">
        <f t="shared" si="45"/>
        <v>12.975988984502612</v>
      </c>
      <c r="AW72" s="8">
        <f t="shared" si="45"/>
        <v>13.130416842201722</v>
      </c>
      <c r="AX72" s="8">
        <f t="shared" si="45"/>
        <v>13.284991329975604</v>
      </c>
      <c r="AY72" s="8">
        <f t="shared" si="45"/>
        <v>13.417576636221089</v>
      </c>
      <c r="AZ72" s="8">
        <f t="shared" si="45"/>
        <v>13.549886359216732</v>
      </c>
      <c r="BA72" s="8">
        <f t="shared" si="45"/>
        <v>13.682111477056313</v>
      </c>
      <c r="BB72" s="8">
        <f t="shared" si="45"/>
        <v>13.814526256122647</v>
      </c>
      <c r="BC72" s="8">
        <f t="shared" si="45"/>
        <v>13.946923679885556</v>
      </c>
      <c r="BD72" s="8">
        <f t="shared" si="45"/>
        <v>14.079310403304115</v>
      </c>
      <c r="BE72" s="8">
        <f t="shared" si="45"/>
        <v>14.211679349416746</v>
      </c>
      <c r="BF72" s="8">
        <f t="shared" si="45"/>
        <v>14.344034889866201</v>
      </c>
      <c r="BG72" s="8">
        <f t="shared" si="45"/>
        <v>14.47638900336425</v>
      </c>
      <c r="BH72" s="8">
        <f t="shared" si="45"/>
        <v>14.608769661726443</v>
      </c>
    </row>
    <row r="73" spans="1:62">
      <c r="A73" s="3" t="s">
        <v>21</v>
      </c>
      <c r="C73" s="8" t="e">
        <f t="shared" si="45"/>
        <v>#REF!</v>
      </c>
      <c r="D73" s="8" t="e">
        <f t="shared" si="45"/>
        <v>#REF!</v>
      </c>
      <c r="E73" s="8" t="e">
        <f t="shared" si="45"/>
        <v>#REF!</v>
      </c>
      <c r="F73" s="8" t="e">
        <f t="shared" si="45"/>
        <v>#REF!</v>
      </c>
      <c r="G73" s="8" t="e">
        <f t="shared" si="45"/>
        <v>#REF!</v>
      </c>
      <c r="H73" s="8" t="e">
        <f t="shared" si="45"/>
        <v>#REF!</v>
      </c>
      <c r="I73" s="8" t="e">
        <f t="shared" si="45"/>
        <v>#REF!</v>
      </c>
      <c r="J73" s="8">
        <f t="shared" si="45"/>
        <v>4.6234241523501485</v>
      </c>
      <c r="K73" s="8">
        <f t="shared" si="45"/>
        <v>4.8070534431222471</v>
      </c>
      <c r="L73" s="8">
        <f t="shared" si="45"/>
        <v>5.0979433177918825</v>
      </c>
      <c r="M73" s="8">
        <f t="shared" si="45"/>
        <v>5.3640514969142279</v>
      </c>
      <c r="N73" s="8">
        <f t="shared" si="45"/>
        <v>5.5031223646641294</v>
      </c>
      <c r="O73" s="8">
        <f t="shared" si="45"/>
        <v>5.7482086912939643</v>
      </c>
      <c r="P73" s="8">
        <f t="shared" si="45"/>
        <v>5.875582693978358</v>
      </c>
      <c r="Q73" s="8">
        <f t="shared" si="45"/>
        <v>6.0612315607459069</v>
      </c>
      <c r="R73" s="8">
        <f t="shared" si="45"/>
        <v>6.1921624797009009</v>
      </c>
      <c r="S73" s="8">
        <f t="shared" si="45"/>
        <v>6.3726018068347114</v>
      </c>
      <c r="T73" s="8">
        <f t="shared" si="45"/>
        <v>6.6000535255991819</v>
      </c>
      <c r="U73" s="8">
        <f t="shared" si="45"/>
        <v>6.8694812310201803</v>
      </c>
      <c r="V73" s="8">
        <f t="shared" si="45"/>
        <v>7.2349529127083958</v>
      </c>
      <c r="W73" s="8">
        <f t="shared" si="45"/>
        <v>7.6757808168922947</v>
      </c>
      <c r="X73" s="8">
        <f t="shared" si="45"/>
        <v>8.0068495023715975</v>
      </c>
      <c r="Y73" s="8">
        <f t="shared" si="45"/>
        <v>8.3736509500538947</v>
      </c>
      <c r="Z73" s="8">
        <f t="shared" si="45"/>
        <v>8.8977974820995698</v>
      </c>
      <c r="AA73" s="8">
        <f t="shared" si="45"/>
        <v>9.4643218827795259</v>
      </c>
      <c r="AB73" s="8">
        <f t="shared" si="45"/>
        <v>10.068077418736115</v>
      </c>
      <c r="AC73" s="8">
        <f t="shared" si="45"/>
        <v>9.8122306730898821</v>
      </c>
      <c r="AD73" s="8">
        <f t="shared" si="45"/>
        <v>10.415378531877922</v>
      </c>
      <c r="AE73" s="8">
        <f t="shared" si="45"/>
        <v>10.488493027466536</v>
      </c>
      <c r="AF73" s="8">
        <f t="shared" si="45"/>
        <v>10.862827147877651</v>
      </c>
      <c r="AG73" s="8">
        <f t="shared" si="45"/>
        <v>11.099412166641599</v>
      </c>
      <c r="AH73" s="8">
        <f t="shared" si="45"/>
        <v>11.479267412716609</v>
      </c>
      <c r="AI73" s="8">
        <f t="shared" si="45"/>
        <v>11.899169709341415</v>
      </c>
      <c r="AJ73" s="8">
        <f t="shared" si="45"/>
        <v>12.146267510985618</v>
      </c>
      <c r="AK73" s="8">
        <f t="shared" si="45"/>
        <v>12.392004847513988</v>
      </c>
      <c r="AL73" s="8">
        <f t="shared" si="45"/>
        <v>12.600882782287661</v>
      </c>
      <c r="AM73" s="8">
        <f t="shared" si="45"/>
        <v>12.774299707187451</v>
      </c>
      <c r="AN73" s="8">
        <f t="shared" si="45"/>
        <v>12.93485714998228</v>
      </c>
      <c r="AO73" s="8">
        <f t="shared" si="45"/>
        <v>13.136379975494545</v>
      </c>
      <c r="AP73" s="8">
        <f t="shared" si="45"/>
        <v>13.310700253134891</v>
      </c>
      <c r="AQ73" s="8">
        <f t="shared" si="45"/>
        <v>13.480518050095309</v>
      </c>
      <c r="AR73" s="8">
        <f t="shared" si="45"/>
        <v>13.648326235452632</v>
      </c>
      <c r="AS73" s="8">
        <f t="shared" si="45"/>
        <v>13.816767369532375</v>
      </c>
      <c r="AT73" s="8">
        <f t="shared" si="45"/>
        <v>13.98767911376121</v>
      </c>
      <c r="AU73" s="8">
        <f t="shared" si="45"/>
        <v>14.16044345174187</v>
      </c>
      <c r="AV73" s="8">
        <f t="shared" si="45"/>
        <v>14.331103319127338</v>
      </c>
      <c r="AW73" s="8">
        <f t="shared" si="45"/>
        <v>14.501301202606973</v>
      </c>
      <c r="AX73" s="8">
        <f t="shared" si="45"/>
        <v>14.671517431792168</v>
      </c>
      <c r="AY73" s="8">
        <f t="shared" si="45"/>
        <v>14.825932477125859</v>
      </c>
      <c r="AZ73" s="8">
        <f t="shared" si="45"/>
        <v>14.980699322508434</v>
      </c>
      <c r="BA73" s="8">
        <f t="shared" si="45"/>
        <v>15.135443139006243</v>
      </c>
      <c r="BB73" s="8">
        <f t="shared" si="45"/>
        <v>15.289918074715656</v>
      </c>
      <c r="BC73" s="8">
        <f t="shared" si="45"/>
        <v>15.444368403390591</v>
      </c>
      <c r="BD73" s="8">
        <f t="shared" si="45"/>
        <v>15.598856936189421</v>
      </c>
      <c r="BE73" s="8">
        <f t="shared" si="45"/>
        <v>15.75339015537636</v>
      </c>
      <c r="BF73" s="8">
        <f t="shared" si="45"/>
        <v>15.907999627287024</v>
      </c>
      <c r="BG73" s="8">
        <f t="shared" si="45"/>
        <v>16.062619401565502</v>
      </c>
      <c r="BH73" s="8">
        <f t="shared" si="45"/>
        <v>16.21715004851778</v>
      </c>
    </row>
    <row r="74" spans="1:62">
      <c r="A74" s="3" t="s">
        <v>22</v>
      </c>
      <c r="C74" s="8" t="e">
        <f t="shared" si="45"/>
        <v>#REF!</v>
      </c>
      <c r="D74" s="8" t="e">
        <f t="shared" si="45"/>
        <v>#REF!</v>
      </c>
      <c r="E74" s="8" t="e">
        <f t="shared" si="45"/>
        <v>#REF!</v>
      </c>
      <c r="F74" s="8" t="e">
        <f t="shared" si="45"/>
        <v>#REF!</v>
      </c>
      <c r="G74" s="8" t="e">
        <f t="shared" si="45"/>
        <v>#REF!</v>
      </c>
      <c r="H74" s="8" t="e">
        <f t="shared" si="45"/>
        <v>#REF!</v>
      </c>
      <c r="I74" s="8" t="e">
        <f t="shared" si="45"/>
        <v>#REF!</v>
      </c>
      <c r="J74" s="8">
        <f t="shared" si="45"/>
        <v>4.9654977135270517</v>
      </c>
      <c r="K74" s="8">
        <f t="shared" si="45"/>
        <v>5.1580683172255863</v>
      </c>
      <c r="L74" s="8">
        <f t="shared" si="45"/>
        <v>5.4559939366540213</v>
      </c>
      <c r="M74" s="8">
        <f t="shared" si="45"/>
        <v>5.7385117629224496</v>
      </c>
      <c r="N74" s="8">
        <f t="shared" si="45"/>
        <v>5.9011668387485434</v>
      </c>
      <c r="O74" s="8">
        <f t="shared" si="45"/>
        <v>6.1691843084001619</v>
      </c>
      <c r="P74" s="8">
        <f t="shared" si="45"/>
        <v>6.3758613916066889</v>
      </c>
      <c r="Q74" s="8">
        <f t="shared" si="45"/>
        <v>6.656814478112735</v>
      </c>
      <c r="R74" s="8">
        <f t="shared" si="45"/>
        <v>6.8547028805930941</v>
      </c>
      <c r="S74" s="8">
        <f t="shared" si="45"/>
        <v>7.0822055980502876</v>
      </c>
      <c r="T74" s="8">
        <f t="shared" si="45"/>
        <v>7.3361475238890543</v>
      </c>
      <c r="U74" s="8">
        <f t="shared" si="45"/>
        <v>7.5629536058980404</v>
      </c>
      <c r="V74" s="8">
        <f t="shared" si="45"/>
        <v>7.8307820337588554</v>
      </c>
      <c r="W74" s="8">
        <f t="shared" si="45"/>
        <v>8.0908161956197588</v>
      </c>
      <c r="X74" s="8">
        <f t="shared" si="45"/>
        <v>8.3164992147165684</v>
      </c>
      <c r="Y74" s="8">
        <f t="shared" si="45"/>
        <v>8.4928828997137007</v>
      </c>
      <c r="Z74" s="8">
        <f t="shared" ref="Z74:BH80" si="46">Z201+Z26+Z42-Z58-Z202</f>
        <v>8.9131647453335976</v>
      </c>
      <c r="AA74" s="8">
        <f t="shared" si="46"/>
        <v>9.2236756590014846</v>
      </c>
      <c r="AB74" s="8">
        <f t="shared" si="46"/>
        <v>9.7644326751243007</v>
      </c>
      <c r="AC74" s="8">
        <f t="shared" si="46"/>
        <v>9.7433937223274043</v>
      </c>
      <c r="AD74" s="8">
        <f t="shared" si="46"/>
        <v>10.108651102244757</v>
      </c>
      <c r="AE74" s="8">
        <f t="shared" si="46"/>
        <v>10.206226802290807</v>
      </c>
      <c r="AF74" s="8">
        <f t="shared" si="46"/>
        <v>10.468887899891381</v>
      </c>
      <c r="AG74" s="8">
        <f t="shared" si="46"/>
        <v>10.783193589641359</v>
      </c>
      <c r="AH74" s="8">
        <f t="shared" si="46"/>
        <v>10.954895509670637</v>
      </c>
      <c r="AI74" s="8">
        <f t="shared" si="46"/>
        <v>11.111482965557535</v>
      </c>
      <c r="AJ74" s="8">
        <f t="shared" si="46"/>
        <v>11.271805838933314</v>
      </c>
      <c r="AK74" s="8">
        <f t="shared" si="46"/>
        <v>11.427540028524412</v>
      </c>
      <c r="AL74" s="8">
        <f t="shared" si="46"/>
        <v>11.581422685139843</v>
      </c>
      <c r="AM74" s="8">
        <f t="shared" si="46"/>
        <v>11.730821669437647</v>
      </c>
      <c r="AN74" s="8">
        <f t="shared" si="46"/>
        <v>11.892572970926009</v>
      </c>
      <c r="AO74" s="8">
        <f t="shared" si="46"/>
        <v>12.048114760435437</v>
      </c>
      <c r="AP74" s="8">
        <f t="shared" si="46"/>
        <v>12.205094816694624</v>
      </c>
      <c r="AQ74" s="8">
        <f t="shared" si="46"/>
        <v>12.362298693585762</v>
      </c>
      <c r="AR74" s="8">
        <f t="shared" si="46"/>
        <v>12.520407007292892</v>
      </c>
      <c r="AS74" s="8">
        <f t="shared" si="46"/>
        <v>12.680531504989082</v>
      </c>
      <c r="AT74" s="8">
        <f t="shared" si="46"/>
        <v>12.836116292719961</v>
      </c>
      <c r="AU74" s="8">
        <f t="shared" si="46"/>
        <v>12.990460715803595</v>
      </c>
      <c r="AV74" s="8">
        <f t="shared" si="46"/>
        <v>13.147346855250909</v>
      </c>
      <c r="AW74" s="8">
        <f t="shared" si="46"/>
        <v>13.304428566699759</v>
      </c>
      <c r="AX74" s="8">
        <f t="shared" si="46"/>
        <v>13.46172072474697</v>
      </c>
      <c r="AY74" s="8">
        <f t="shared" si="46"/>
        <v>13.556732540045941</v>
      </c>
      <c r="AZ74" s="8">
        <f t="shared" si="46"/>
        <v>13.651165506417602</v>
      </c>
      <c r="BA74" s="8">
        <f t="shared" si="46"/>
        <v>13.745684698564563</v>
      </c>
      <c r="BB74" s="8">
        <f t="shared" si="46"/>
        <v>13.840638369472819</v>
      </c>
      <c r="BC74" s="8">
        <f t="shared" si="46"/>
        <v>13.9356258556518</v>
      </c>
      <c r="BD74" s="8">
        <f t="shared" si="46"/>
        <v>14.030512504054176</v>
      </c>
      <c r="BE74" s="8">
        <f t="shared" si="46"/>
        <v>14.12529892852954</v>
      </c>
      <c r="BF74" s="8">
        <f t="shared" si="46"/>
        <v>14.21999487356779</v>
      </c>
      <c r="BG74" s="8">
        <f t="shared" si="46"/>
        <v>14.314753073968983</v>
      </c>
      <c r="BH74" s="8">
        <f t="shared" si="46"/>
        <v>14.40963298388237</v>
      </c>
    </row>
    <row r="75" spans="1:62">
      <c r="A75" s="3" t="s">
        <v>23</v>
      </c>
      <c r="C75" s="8" t="e">
        <f t="shared" ref="C75:AE80" si="47">C202+C27+C43-C59-C203</f>
        <v>#REF!</v>
      </c>
      <c r="D75" s="8" t="e">
        <f t="shared" si="47"/>
        <v>#REF!</v>
      </c>
      <c r="E75" s="8" t="e">
        <f t="shared" si="47"/>
        <v>#REF!</v>
      </c>
      <c r="F75" s="8" t="e">
        <f t="shared" si="47"/>
        <v>#REF!</v>
      </c>
      <c r="G75" s="8" t="e">
        <f t="shared" si="47"/>
        <v>#REF!</v>
      </c>
      <c r="H75" s="8" t="e">
        <f t="shared" si="47"/>
        <v>#REF!</v>
      </c>
      <c r="I75" s="8" t="e">
        <f t="shared" si="47"/>
        <v>#REF!</v>
      </c>
      <c r="J75" s="8">
        <f t="shared" si="47"/>
        <v>4.9018131115860166</v>
      </c>
      <c r="K75" s="8">
        <f t="shared" si="47"/>
        <v>5.1040009923360019</v>
      </c>
      <c r="L75" s="8">
        <f t="shared" si="47"/>
        <v>5.4041248721438064</v>
      </c>
      <c r="M75" s="8">
        <f t="shared" si="47"/>
        <v>5.6869683177170192</v>
      </c>
      <c r="N75" s="8">
        <f t="shared" si="47"/>
        <v>5.8551677358909107</v>
      </c>
      <c r="O75" s="8">
        <f t="shared" si="47"/>
        <v>6.1162780816238183</v>
      </c>
      <c r="P75" s="8">
        <f t="shared" si="47"/>
        <v>6.2633035782428834</v>
      </c>
      <c r="Q75" s="8">
        <f t="shared" si="47"/>
        <v>6.473872310212692</v>
      </c>
      <c r="R75" s="8">
        <f t="shared" si="47"/>
        <v>6.5885938733314857</v>
      </c>
      <c r="S75" s="8">
        <f t="shared" si="47"/>
        <v>6.7975446906724182</v>
      </c>
      <c r="T75" s="8">
        <f t="shared" si="47"/>
        <v>7.1041795142882362</v>
      </c>
      <c r="U75" s="8">
        <f t="shared" si="47"/>
        <v>7.3910776378967373</v>
      </c>
      <c r="V75" s="8">
        <f t="shared" si="47"/>
        <v>7.7812520310287434</v>
      </c>
      <c r="W75" s="8">
        <f t="shared" si="47"/>
        <v>8.2245225401405424</v>
      </c>
      <c r="X75" s="8">
        <f t="shared" si="47"/>
        <v>8.3974883064172925</v>
      </c>
      <c r="Y75" s="8">
        <f t="shared" si="47"/>
        <v>8.4965776327203191</v>
      </c>
      <c r="Z75" s="8">
        <f t="shared" si="47"/>
        <v>8.6374863353552733</v>
      </c>
      <c r="AA75" s="8">
        <f t="shared" si="47"/>
        <v>8.7059199831079397</v>
      </c>
      <c r="AB75" s="8">
        <f t="shared" si="47"/>
        <v>8.9784157460553775</v>
      </c>
      <c r="AC75" s="8">
        <f t="shared" si="47"/>
        <v>8.6521075371949987</v>
      </c>
      <c r="AD75" s="8">
        <f t="shared" si="47"/>
        <v>8.8233437645609847</v>
      </c>
      <c r="AE75" s="8">
        <f t="shared" si="47"/>
        <v>9.1096411376901418</v>
      </c>
      <c r="AF75" s="8">
        <f t="shared" si="46"/>
        <v>9.529926910434602</v>
      </c>
      <c r="AG75" s="8">
        <f t="shared" si="46"/>
        <v>9.6953008669490508</v>
      </c>
      <c r="AH75" s="8">
        <f t="shared" si="46"/>
        <v>9.9673326028035056</v>
      </c>
      <c r="AI75" s="8">
        <f t="shared" si="46"/>
        <v>10.280553410440129</v>
      </c>
      <c r="AJ75" s="8">
        <f t="shared" si="46"/>
        <v>10.41526660982365</v>
      </c>
      <c r="AK75" s="8">
        <f t="shared" si="46"/>
        <v>10.558767278968412</v>
      </c>
      <c r="AL75" s="8">
        <f t="shared" si="46"/>
        <v>10.732686936983528</v>
      </c>
      <c r="AM75" s="8">
        <f t="shared" si="46"/>
        <v>10.895015620604635</v>
      </c>
      <c r="AN75" s="8">
        <f t="shared" si="46"/>
        <v>11.051984824696033</v>
      </c>
      <c r="AO75" s="8">
        <f t="shared" si="46"/>
        <v>11.213413474573438</v>
      </c>
      <c r="AP75" s="8">
        <f t="shared" si="46"/>
        <v>11.356802708770575</v>
      </c>
      <c r="AQ75" s="8">
        <f t="shared" si="46"/>
        <v>11.501670861728904</v>
      </c>
      <c r="AR75" s="8">
        <f t="shared" si="46"/>
        <v>11.646313529643837</v>
      </c>
      <c r="AS75" s="8">
        <f t="shared" si="46"/>
        <v>11.790797678115128</v>
      </c>
      <c r="AT75" s="8">
        <f t="shared" si="46"/>
        <v>11.936777041838747</v>
      </c>
      <c r="AU75" s="8">
        <f t="shared" si="46"/>
        <v>12.081967291676243</v>
      </c>
      <c r="AV75" s="8">
        <f t="shared" si="46"/>
        <v>12.226851023320265</v>
      </c>
      <c r="AW75" s="8">
        <f t="shared" si="46"/>
        <v>12.372064865889817</v>
      </c>
      <c r="AX75" s="8">
        <f t="shared" si="46"/>
        <v>12.517211173515459</v>
      </c>
      <c r="AY75" s="8">
        <f t="shared" si="46"/>
        <v>12.641204180940168</v>
      </c>
      <c r="AZ75" s="8">
        <f t="shared" si="46"/>
        <v>12.765239544989628</v>
      </c>
      <c r="BA75" s="8">
        <f t="shared" si="46"/>
        <v>12.889152933679924</v>
      </c>
      <c r="BB75" s="8">
        <f t="shared" si="46"/>
        <v>13.013115745977883</v>
      </c>
      <c r="BC75" s="8">
        <f t="shared" si="46"/>
        <v>13.137111877832577</v>
      </c>
      <c r="BD75" s="8">
        <f t="shared" si="46"/>
        <v>13.261081682707795</v>
      </c>
      <c r="BE75" s="8">
        <f t="shared" si="46"/>
        <v>13.385040828902312</v>
      </c>
      <c r="BF75" s="8">
        <f t="shared" si="46"/>
        <v>13.509022118433483</v>
      </c>
      <c r="BG75" s="8">
        <f t="shared" si="46"/>
        <v>13.63299983795428</v>
      </c>
      <c r="BH75" s="8">
        <f t="shared" si="46"/>
        <v>13.756966549297303</v>
      </c>
    </row>
    <row r="76" spans="1:62">
      <c r="A76" s="3" t="s">
        <v>24</v>
      </c>
      <c r="C76" s="8" t="e">
        <f t="shared" si="47"/>
        <v>#REF!</v>
      </c>
      <c r="D76" s="8" t="e">
        <f t="shared" si="47"/>
        <v>#REF!</v>
      </c>
      <c r="E76" s="8" t="e">
        <f t="shared" si="47"/>
        <v>#REF!</v>
      </c>
      <c r="F76" s="8" t="e">
        <f t="shared" si="47"/>
        <v>#REF!</v>
      </c>
      <c r="G76" s="8" t="e">
        <f t="shared" si="47"/>
        <v>#REF!</v>
      </c>
      <c r="H76" s="8" t="e">
        <f t="shared" si="47"/>
        <v>#REF!</v>
      </c>
      <c r="I76" s="8" t="e">
        <f t="shared" si="47"/>
        <v>#REF!</v>
      </c>
      <c r="J76" s="8">
        <f t="shared" si="47"/>
        <v>5.1732606974531992</v>
      </c>
      <c r="K76" s="8">
        <f t="shared" si="47"/>
        <v>5.3759150620550535</v>
      </c>
      <c r="L76" s="8">
        <f t="shared" si="47"/>
        <v>5.6670838104110448</v>
      </c>
      <c r="M76" s="8">
        <f t="shared" si="47"/>
        <v>5.9060044882122806</v>
      </c>
      <c r="N76" s="8">
        <f t="shared" si="47"/>
        <v>6.0382609271936891</v>
      </c>
      <c r="O76" s="8">
        <f t="shared" si="47"/>
        <v>6.248568096003889</v>
      </c>
      <c r="P76" s="8">
        <f t="shared" si="47"/>
        <v>6.3091609440285152</v>
      </c>
      <c r="Q76" s="8">
        <f t="shared" si="47"/>
        <v>6.4512531453041095</v>
      </c>
      <c r="R76" s="8">
        <f t="shared" si="47"/>
        <v>6.5230787663113343</v>
      </c>
      <c r="S76" s="8">
        <f t="shared" si="47"/>
        <v>6.5987199366749136</v>
      </c>
      <c r="T76" s="8">
        <f t="shared" si="47"/>
        <v>6.8522641107285223</v>
      </c>
      <c r="U76" s="8">
        <f t="shared" si="47"/>
        <v>7.207881166918134</v>
      </c>
      <c r="V76" s="8">
        <f t="shared" si="47"/>
        <v>7.6631954844215056</v>
      </c>
      <c r="W76" s="8">
        <f t="shared" si="47"/>
        <v>8.1454753979851038</v>
      </c>
      <c r="X76" s="8">
        <f t="shared" si="47"/>
        <v>8.4911505910285676</v>
      </c>
      <c r="Y76" s="8">
        <f t="shared" si="47"/>
        <v>8.7218336514101136</v>
      </c>
      <c r="Z76" s="8">
        <f t="shared" si="47"/>
        <v>9.0131375926107111</v>
      </c>
      <c r="AA76" s="8">
        <f t="shared" si="47"/>
        <v>9.225737962190216</v>
      </c>
      <c r="AB76" s="8">
        <f t="shared" si="47"/>
        <v>9.5594402175409279</v>
      </c>
      <c r="AC76" s="8">
        <f t="shared" si="47"/>
        <v>9.269821446341723</v>
      </c>
      <c r="AD76" s="8">
        <f t="shared" si="47"/>
        <v>9.5143893038992378</v>
      </c>
      <c r="AE76" s="8">
        <f t="shared" si="47"/>
        <v>9.5499494388775741</v>
      </c>
      <c r="AF76" s="8">
        <f t="shared" si="46"/>
        <v>9.1708711817487032</v>
      </c>
      <c r="AG76" s="8">
        <f t="shared" si="46"/>
        <v>10.325247949971477</v>
      </c>
      <c r="AH76" s="8">
        <f t="shared" si="46"/>
        <v>10.651707154939013</v>
      </c>
      <c r="AI76" s="8">
        <f t="shared" si="46"/>
        <v>11.100546938270966</v>
      </c>
      <c r="AJ76" s="8">
        <f t="shared" si="46"/>
        <v>11.397230669420276</v>
      </c>
      <c r="AK76" s="8">
        <f t="shared" si="46"/>
        <v>11.658824125970694</v>
      </c>
      <c r="AL76" s="8">
        <f t="shared" si="46"/>
        <v>11.971061223105997</v>
      </c>
      <c r="AM76" s="8">
        <f t="shared" si="46"/>
        <v>12.211539654137336</v>
      </c>
      <c r="AN76" s="8">
        <f t="shared" si="46"/>
        <v>12.377070727729363</v>
      </c>
      <c r="AO76" s="8">
        <f t="shared" si="46"/>
        <v>12.5743665997968</v>
      </c>
      <c r="AP76" s="8">
        <f t="shared" si="46"/>
        <v>12.738319874116277</v>
      </c>
      <c r="AQ76" s="8">
        <f t="shared" si="46"/>
        <v>12.903306641461951</v>
      </c>
      <c r="AR76" s="8">
        <f t="shared" si="46"/>
        <v>13.06211043147791</v>
      </c>
      <c r="AS76" s="8">
        <f t="shared" si="46"/>
        <v>13.226972455803898</v>
      </c>
      <c r="AT76" s="8">
        <f t="shared" si="46"/>
        <v>13.391922272728086</v>
      </c>
      <c r="AU76" s="8">
        <f t="shared" si="46"/>
        <v>13.557335959287492</v>
      </c>
      <c r="AV76" s="8">
        <f t="shared" si="46"/>
        <v>13.720551643706429</v>
      </c>
      <c r="AW76" s="8">
        <f t="shared" si="46"/>
        <v>13.883397753280642</v>
      </c>
      <c r="AX76" s="8">
        <f t="shared" si="46"/>
        <v>14.047330871894896</v>
      </c>
      <c r="AY76" s="8">
        <f t="shared" si="46"/>
        <v>14.037092247442921</v>
      </c>
      <c r="AZ76" s="8">
        <f t="shared" si="46"/>
        <v>14.026908375793116</v>
      </c>
      <c r="BA76" s="8">
        <f t="shared" si="46"/>
        <v>14.016423066357884</v>
      </c>
      <c r="BB76" s="8">
        <f t="shared" si="46"/>
        <v>14.005604842560647</v>
      </c>
      <c r="BC76" s="8">
        <f t="shared" si="46"/>
        <v>13.995129613326615</v>
      </c>
      <c r="BD76" s="8">
        <f t="shared" si="46"/>
        <v>13.984698827009264</v>
      </c>
      <c r="BE76" s="8">
        <f t="shared" si="46"/>
        <v>13.974286408673109</v>
      </c>
      <c r="BF76" s="8">
        <f t="shared" si="46"/>
        <v>13.963798630688132</v>
      </c>
      <c r="BG76" s="8">
        <f t="shared" si="46"/>
        <v>13.953277497469879</v>
      </c>
      <c r="BH76" s="8">
        <f t="shared" si="46"/>
        <v>13.942736362393994</v>
      </c>
    </row>
    <row r="77" spans="1:62">
      <c r="A77" s="3" t="s">
        <v>25</v>
      </c>
      <c r="C77" s="8" t="e">
        <f t="shared" si="47"/>
        <v>#REF!</v>
      </c>
      <c r="D77" s="8" t="e">
        <f t="shared" si="47"/>
        <v>#REF!</v>
      </c>
      <c r="E77" s="8" t="e">
        <f t="shared" si="47"/>
        <v>#REF!</v>
      </c>
      <c r="F77" s="8" t="e">
        <f t="shared" si="47"/>
        <v>#REF!</v>
      </c>
      <c r="G77" s="8" t="e">
        <f t="shared" si="47"/>
        <v>#REF!</v>
      </c>
      <c r="H77" s="8" t="e">
        <f t="shared" si="47"/>
        <v>#REF!</v>
      </c>
      <c r="I77" s="8" t="e">
        <f t="shared" si="47"/>
        <v>#REF!</v>
      </c>
      <c r="J77" s="8">
        <f t="shared" si="47"/>
        <v>5.0597491506335928</v>
      </c>
      <c r="K77" s="8">
        <f t="shared" si="47"/>
        <v>5.2451484698695392</v>
      </c>
      <c r="L77" s="8">
        <f t="shared" si="47"/>
        <v>5.5391723704301388</v>
      </c>
      <c r="M77" s="8">
        <f t="shared" si="47"/>
        <v>5.8257966226736073</v>
      </c>
      <c r="N77" s="8">
        <f t="shared" si="47"/>
        <v>6.0117839587244299</v>
      </c>
      <c r="O77" s="8">
        <f t="shared" si="47"/>
        <v>6.2886982867714272</v>
      </c>
      <c r="P77" s="8">
        <f t="shared" si="47"/>
        <v>6.4379022874781384</v>
      </c>
      <c r="Q77" s="8">
        <f t="shared" si="47"/>
        <v>6.6075151616361376</v>
      </c>
      <c r="R77" s="8">
        <f t="shared" si="47"/>
        <v>6.6739130471397115</v>
      </c>
      <c r="S77" s="8">
        <f t="shared" si="47"/>
        <v>6.7413025676804121</v>
      </c>
      <c r="T77" s="8">
        <f t="shared" si="47"/>
        <v>6.9002713096350794</v>
      </c>
      <c r="U77" s="8">
        <f t="shared" si="47"/>
        <v>7.0924526113850561</v>
      </c>
      <c r="V77" s="8">
        <f t="shared" si="47"/>
        <v>7.4564402310579139</v>
      </c>
      <c r="W77" s="8">
        <f t="shared" si="47"/>
        <v>7.8505611417319097</v>
      </c>
      <c r="X77" s="8">
        <f t="shared" si="47"/>
        <v>8.1671620085781615</v>
      </c>
      <c r="Y77" s="8">
        <f t="shared" si="47"/>
        <v>8.4059689675654532</v>
      </c>
      <c r="Z77" s="8">
        <f t="shared" si="47"/>
        <v>8.8239909599995698</v>
      </c>
      <c r="AA77" s="8">
        <f t="shared" si="47"/>
        <v>9.0256559747821097</v>
      </c>
      <c r="AB77" s="8">
        <f t="shared" si="47"/>
        <v>9.3076904483402405</v>
      </c>
      <c r="AC77" s="8">
        <f t="shared" si="47"/>
        <v>9.0832306900211073</v>
      </c>
      <c r="AD77" s="8">
        <f t="shared" si="47"/>
        <v>9.294881372885575</v>
      </c>
      <c r="AE77" s="8">
        <f t="shared" si="47"/>
        <v>9.2545389309112522</v>
      </c>
      <c r="AF77" s="8">
        <f t="shared" si="46"/>
        <v>8.9737617996538432</v>
      </c>
      <c r="AG77" s="8">
        <f t="shared" si="46"/>
        <v>9.4369651628391331</v>
      </c>
      <c r="AH77" s="8">
        <f t="shared" si="46"/>
        <v>10.045244714360845</v>
      </c>
      <c r="AI77" s="8">
        <f t="shared" si="46"/>
        <v>10.300360082203106</v>
      </c>
      <c r="AJ77" s="8">
        <f t="shared" si="46"/>
        <v>10.522081273817212</v>
      </c>
      <c r="AK77" s="8">
        <f t="shared" si="46"/>
        <v>10.679487788586766</v>
      </c>
      <c r="AL77" s="8">
        <f t="shared" si="46"/>
        <v>10.845117728470525</v>
      </c>
      <c r="AM77" s="8">
        <f t="shared" si="46"/>
        <v>11.042150989803314</v>
      </c>
      <c r="AN77" s="8">
        <f t="shared" si="46"/>
        <v>11.18909614267999</v>
      </c>
      <c r="AO77" s="8">
        <f t="shared" si="46"/>
        <v>11.340845140269884</v>
      </c>
      <c r="AP77" s="8">
        <f t="shared" si="46"/>
        <v>11.487859363491834</v>
      </c>
      <c r="AQ77" s="8">
        <f t="shared" si="46"/>
        <v>11.637184118807019</v>
      </c>
      <c r="AR77" s="8">
        <f t="shared" si="46"/>
        <v>11.789698937828067</v>
      </c>
      <c r="AS77" s="8">
        <f t="shared" si="46"/>
        <v>11.938555110052219</v>
      </c>
      <c r="AT77" s="8">
        <f t="shared" si="46"/>
        <v>12.084642255187584</v>
      </c>
      <c r="AU77" s="8">
        <f t="shared" si="46"/>
        <v>12.23184157777124</v>
      </c>
      <c r="AV77" s="8">
        <f t="shared" si="46"/>
        <v>12.380670590637463</v>
      </c>
      <c r="AW77" s="8">
        <f t="shared" si="46"/>
        <v>12.529411433446873</v>
      </c>
      <c r="AX77" s="8">
        <f t="shared" si="46"/>
        <v>12.677661365301111</v>
      </c>
      <c r="AY77" s="8">
        <f t="shared" si="46"/>
        <v>12.559704381351931</v>
      </c>
      <c r="AZ77" s="8">
        <f t="shared" si="46"/>
        <v>12.441773156150816</v>
      </c>
      <c r="BA77" s="8">
        <f t="shared" si="46"/>
        <v>12.324198689909043</v>
      </c>
      <c r="BB77" s="8">
        <f t="shared" si="46"/>
        <v>12.206610095927539</v>
      </c>
      <c r="BC77" s="8">
        <f t="shared" si="46"/>
        <v>12.08884979271992</v>
      </c>
      <c r="BD77" s="8">
        <f t="shared" si="46"/>
        <v>11.97112303142463</v>
      </c>
      <c r="BE77" s="8">
        <f t="shared" si="46"/>
        <v>11.853423440981942</v>
      </c>
      <c r="BF77" s="8">
        <f t="shared" si="46"/>
        <v>11.73569208067927</v>
      </c>
      <c r="BG77" s="8">
        <f t="shared" si="46"/>
        <v>11.617956473963162</v>
      </c>
      <c r="BH77" s="8">
        <f t="shared" si="46"/>
        <v>11.500259632460267</v>
      </c>
    </row>
    <row r="78" spans="1:62">
      <c r="A78" s="3" t="s">
        <v>26</v>
      </c>
      <c r="C78" s="8" t="e">
        <f t="shared" si="47"/>
        <v>#REF!</v>
      </c>
      <c r="D78" s="8" t="e">
        <f t="shared" si="47"/>
        <v>#REF!</v>
      </c>
      <c r="E78" s="8" t="e">
        <f t="shared" si="47"/>
        <v>#REF!</v>
      </c>
      <c r="F78" s="8" t="e">
        <f t="shared" si="47"/>
        <v>#REF!</v>
      </c>
      <c r="G78" s="8" t="e">
        <f t="shared" si="47"/>
        <v>#REF!</v>
      </c>
      <c r="H78" s="8" t="e">
        <f t="shared" si="47"/>
        <v>#REF!</v>
      </c>
      <c r="I78" s="8" t="e">
        <f t="shared" si="47"/>
        <v>#REF!</v>
      </c>
      <c r="J78" s="8">
        <f t="shared" si="47"/>
        <v>4.9451991011845706</v>
      </c>
      <c r="K78" s="8">
        <f t="shared" si="47"/>
        <v>5.1008831717076886</v>
      </c>
      <c r="L78" s="8">
        <f t="shared" si="47"/>
        <v>5.3388336585446172</v>
      </c>
      <c r="M78" s="8">
        <f t="shared" si="47"/>
        <v>5.6091200541170876</v>
      </c>
      <c r="N78" s="8">
        <f t="shared" si="47"/>
        <v>5.7664984259623955</v>
      </c>
      <c r="O78" s="8">
        <f t="shared" si="47"/>
        <v>6.0108710559434648</v>
      </c>
      <c r="P78" s="8">
        <f t="shared" si="47"/>
        <v>6.1958547348380408</v>
      </c>
      <c r="Q78" s="8">
        <f t="shared" si="47"/>
        <v>6.4630574839726407</v>
      </c>
      <c r="R78" s="8">
        <f t="shared" si="47"/>
        <v>6.6360264564174454</v>
      </c>
      <c r="S78" s="8">
        <f t="shared" si="47"/>
        <v>6.8127018890531241</v>
      </c>
      <c r="T78" s="8">
        <f t="shared" si="47"/>
        <v>7.0535396906952226</v>
      </c>
      <c r="U78" s="8">
        <f t="shared" si="47"/>
        <v>7.2504249404824632</v>
      </c>
      <c r="V78" s="8">
        <f t="shared" si="47"/>
        <v>7.6044346797893247</v>
      </c>
      <c r="W78" s="8">
        <f t="shared" si="47"/>
        <v>7.7719346703282612</v>
      </c>
      <c r="X78" s="8">
        <f t="shared" si="47"/>
        <v>7.888860711979401</v>
      </c>
      <c r="Y78" s="8">
        <f t="shared" si="47"/>
        <v>7.8191823868616082</v>
      </c>
      <c r="Z78" s="8">
        <f t="shared" si="47"/>
        <v>7.8856879801287159</v>
      </c>
      <c r="AA78" s="8">
        <f t="shared" si="47"/>
        <v>7.8927374257921237</v>
      </c>
      <c r="AB78" s="8">
        <f t="shared" si="47"/>
        <v>8.0404173674500541</v>
      </c>
      <c r="AC78" s="8">
        <f t="shared" si="47"/>
        <v>7.6400963094507031</v>
      </c>
      <c r="AD78" s="8">
        <f t="shared" si="47"/>
        <v>7.984570526935312</v>
      </c>
      <c r="AE78" s="8">
        <f t="shared" si="47"/>
        <v>8.0882758729631696</v>
      </c>
      <c r="AF78" s="8">
        <f t="shared" si="46"/>
        <v>7.9842535300242012</v>
      </c>
      <c r="AG78" s="8">
        <f t="shared" si="46"/>
        <v>8.5823349924722176</v>
      </c>
      <c r="AH78" s="8">
        <f t="shared" si="46"/>
        <v>8.7775036918956264</v>
      </c>
      <c r="AI78" s="8">
        <f t="shared" si="46"/>
        <v>8.9126677988874032</v>
      </c>
      <c r="AJ78" s="8">
        <f t="shared" si="46"/>
        <v>9.0010385953218535</v>
      </c>
      <c r="AK78" s="8">
        <f t="shared" si="46"/>
        <v>9.0866695079141024</v>
      </c>
      <c r="AL78" s="8">
        <f t="shared" si="46"/>
        <v>9.2022194685616316</v>
      </c>
      <c r="AM78" s="8">
        <f t="shared" si="46"/>
        <v>9.2945229231920994</v>
      </c>
      <c r="AN78" s="8">
        <f t="shared" si="46"/>
        <v>9.4195562904605801</v>
      </c>
      <c r="AO78" s="8">
        <f t="shared" si="46"/>
        <v>9.5536566581406959</v>
      </c>
      <c r="AP78" s="8">
        <f t="shared" si="46"/>
        <v>9.6779825021951602</v>
      </c>
      <c r="AQ78" s="8">
        <f t="shared" si="46"/>
        <v>9.8034943284550771</v>
      </c>
      <c r="AR78" s="8">
        <f t="shared" si="46"/>
        <v>9.92518555766069</v>
      </c>
      <c r="AS78" s="8">
        <f t="shared" si="46"/>
        <v>10.04864702315013</v>
      </c>
      <c r="AT78" s="8">
        <f t="shared" si="46"/>
        <v>10.173793253946162</v>
      </c>
      <c r="AU78" s="8">
        <f t="shared" si="46"/>
        <v>10.298687157279383</v>
      </c>
      <c r="AV78" s="8">
        <f t="shared" si="46"/>
        <v>10.423446858866493</v>
      </c>
      <c r="AW78" s="8">
        <f t="shared" si="46"/>
        <v>10.5473075576043</v>
      </c>
      <c r="AX78" s="8">
        <f t="shared" si="46"/>
        <v>10.671471773105022</v>
      </c>
      <c r="AY78" s="8">
        <f t="shared" si="46"/>
        <v>10.700831540108089</v>
      </c>
      <c r="AZ78" s="8">
        <f t="shared" si="46"/>
        <v>10.730430299785763</v>
      </c>
      <c r="BA78" s="8">
        <f t="shared" si="46"/>
        <v>10.759816919941459</v>
      </c>
      <c r="BB78" s="8">
        <f t="shared" si="46"/>
        <v>10.7890844289636</v>
      </c>
      <c r="BC78" s="8">
        <f t="shared" si="46"/>
        <v>10.818413539025633</v>
      </c>
      <c r="BD78" s="8">
        <f t="shared" si="46"/>
        <v>10.847762672812541</v>
      </c>
      <c r="BE78" s="8">
        <f t="shared" si="46"/>
        <v>10.877141887323276</v>
      </c>
      <c r="BF78" s="8">
        <f t="shared" si="46"/>
        <v>10.906527142696179</v>
      </c>
      <c r="BG78" s="8">
        <f t="shared" si="46"/>
        <v>10.935898733707504</v>
      </c>
      <c r="BH78" s="8">
        <f t="shared" si="46"/>
        <v>10.965266556744387</v>
      </c>
    </row>
    <row r="79" spans="1:62">
      <c r="A79" s="3" t="s">
        <v>27</v>
      </c>
      <c r="C79" s="8" t="e">
        <f t="shared" si="47"/>
        <v>#REF!</v>
      </c>
      <c r="D79" s="8" t="e">
        <f t="shared" si="47"/>
        <v>#REF!</v>
      </c>
      <c r="E79" s="8" t="e">
        <f t="shared" si="47"/>
        <v>#REF!</v>
      </c>
      <c r="F79" s="8" t="e">
        <f t="shared" si="47"/>
        <v>#REF!</v>
      </c>
      <c r="G79" s="8" t="e">
        <f t="shared" si="47"/>
        <v>#REF!</v>
      </c>
      <c r="H79" s="8" t="e">
        <f t="shared" si="47"/>
        <v>#REF!</v>
      </c>
      <c r="I79" s="8" t="e">
        <f t="shared" si="47"/>
        <v>#REF!</v>
      </c>
      <c r="J79" s="8">
        <f t="shared" si="47"/>
        <v>5.1073306767086297</v>
      </c>
      <c r="K79" s="8">
        <f t="shared" si="47"/>
        <v>5.2960151125093793</v>
      </c>
      <c r="L79" s="8">
        <f t="shared" si="47"/>
        <v>5.5391339855917545</v>
      </c>
      <c r="M79" s="8">
        <f t="shared" si="47"/>
        <v>5.8160163282295905</v>
      </c>
      <c r="N79" s="8">
        <f t="shared" si="47"/>
        <v>5.9682070657980235</v>
      </c>
      <c r="O79" s="8">
        <f t="shared" si="47"/>
        <v>6.213794936606404</v>
      </c>
      <c r="P79" s="8">
        <f t="shared" si="47"/>
        <v>6.4199855672797597</v>
      </c>
      <c r="Q79" s="8">
        <f t="shared" si="47"/>
        <v>6.7277246037141341</v>
      </c>
      <c r="R79" s="8">
        <f t="shared" si="47"/>
        <v>6.9246571752629151</v>
      </c>
      <c r="S79" s="8">
        <f t="shared" si="47"/>
        <v>7.1458365660122096</v>
      </c>
      <c r="T79" s="8">
        <f t="shared" si="47"/>
        <v>7.4191367055612965</v>
      </c>
      <c r="U79" s="8">
        <f t="shared" si="47"/>
        <v>7.6269330555877008</v>
      </c>
      <c r="V79" s="8">
        <f t="shared" si="47"/>
        <v>7.990521783392837</v>
      </c>
      <c r="W79" s="8">
        <f t="shared" si="47"/>
        <v>8.1975127136433947</v>
      </c>
      <c r="X79" s="8">
        <f t="shared" si="47"/>
        <v>8.3675047909766533</v>
      </c>
      <c r="Y79" s="8">
        <f t="shared" si="47"/>
        <v>8.4022833040366347</v>
      </c>
      <c r="Z79" s="8">
        <f t="shared" si="47"/>
        <v>8.8090834378748326</v>
      </c>
      <c r="AA79" s="8">
        <f t="shared" si="47"/>
        <v>8.9319463869091287</v>
      </c>
      <c r="AB79" s="8">
        <f t="shared" si="47"/>
        <v>9.3697153875868473</v>
      </c>
      <c r="AC79" s="8">
        <f t="shared" si="47"/>
        <v>9.1141918167058549</v>
      </c>
      <c r="AD79" s="8">
        <f t="shared" si="47"/>
        <v>9.4544280123405535</v>
      </c>
      <c r="AE79" s="8">
        <f t="shared" si="47"/>
        <v>9.6200578730639972</v>
      </c>
      <c r="AF79" s="8">
        <f t="shared" si="46"/>
        <v>9.7674853767426733</v>
      </c>
      <c r="AG79" s="8">
        <f t="shared" si="46"/>
        <v>10.376466994209798</v>
      </c>
      <c r="AH79" s="8">
        <f t="shared" si="46"/>
        <v>10.634675908352101</v>
      </c>
      <c r="AI79" s="8">
        <f t="shared" si="46"/>
        <v>10.81644608620836</v>
      </c>
      <c r="AJ79" s="8">
        <f t="shared" si="46"/>
        <v>10.906179266558004</v>
      </c>
      <c r="AK79" s="8">
        <f t="shared" si="46"/>
        <v>10.979960353205264</v>
      </c>
      <c r="AL79" s="8">
        <f t="shared" si="46"/>
        <v>11.068129689121482</v>
      </c>
      <c r="AM79" s="8">
        <f t="shared" si="46"/>
        <v>11.191724348786495</v>
      </c>
      <c r="AN79" s="8">
        <f t="shared" si="46"/>
        <v>11.348658918580286</v>
      </c>
      <c r="AO79" s="8">
        <f t="shared" si="46"/>
        <v>11.508514392331097</v>
      </c>
      <c r="AP79" s="8">
        <f t="shared" si="46"/>
        <v>11.658180958922651</v>
      </c>
      <c r="AQ79" s="8">
        <f t="shared" si="46"/>
        <v>11.807939828817089</v>
      </c>
      <c r="AR79" s="8">
        <f t="shared" si="46"/>
        <v>11.957747238950853</v>
      </c>
      <c r="AS79" s="8">
        <f t="shared" si="46"/>
        <v>12.108806263315175</v>
      </c>
      <c r="AT79" s="8">
        <f t="shared" si="46"/>
        <v>12.258360123395386</v>
      </c>
      <c r="AU79" s="8">
        <f t="shared" si="46"/>
        <v>12.407613627056193</v>
      </c>
      <c r="AV79" s="8">
        <f t="shared" si="46"/>
        <v>12.557219691371886</v>
      </c>
      <c r="AW79" s="8">
        <f t="shared" si="46"/>
        <v>12.706666340161542</v>
      </c>
      <c r="AX79" s="8">
        <f t="shared" si="46"/>
        <v>12.856634537536376</v>
      </c>
      <c r="AY79" s="8">
        <f t="shared" si="46"/>
        <v>12.929470810796317</v>
      </c>
      <c r="AZ79" s="8">
        <f t="shared" si="46"/>
        <v>13.002112198567071</v>
      </c>
      <c r="BA79" s="8">
        <f t="shared" si="46"/>
        <v>13.074667235047679</v>
      </c>
      <c r="BB79" s="8">
        <f t="shared" si="46"/>
        <v>13.147299843924149</v>
      </c>
      <c r="BC79" s="8">
        <f t="shared" si="46"/>
        <v>13.220038644232677</v>
      </c>
      <c r="BD79" s="8">
        <f t="shared" si="46"/>
        <v>13.292768844840154</v>
      </c>
      <c r="BE79" s="8">
        <f t="shared" si="46"/>
        <v>13.365461378901401</v>
      </c>
      <c r="BF79" s="8">
        <f t="shared" si="46"/>
        <v>13.43809735086753</v>
      </c>
      <c r="BG79" s="8">
        <f t="shared" si="46"/>
        <v>13.510743552938159</v>
      </c>
      <c r="BH79" s="8">
        <f t="shared" si="46"/>
        <v>13.583429372031219</v>
      </c>
    </row>
    <row r="80" spans="1:62">
      <c r="A80" s="3" t="s">
        <v>28</v>
      </c>
      <c r="C80" s="8" t="e">
        <f t="shared" si="47"/>
        <v>#REF!</v>
      </c>
      <c r="D80" s="8" t="e">
        <f t="shared" si="47"/>
        <v>#REF!</v>
      </c>
      <c r="E80" s="8" t="e">
        <f t="shared" si="47"/>
        <v>#REF!</v>
      </c>
      <c r="F80" s="8" t="e">
        <f t="shared" si="47"/>
        <v>#REF!</v>
      </c>
      <c r="G80" s="8" t="e">
        <f t="shared" si="47"/>
        <v>#REF!</v>
      </c>
      <c r="H80" s="8" t="e">
        <f t="shared" si="47"/>
        <v>#REF!</v>
      </c>
      <c r="I80" s="8" t="e">
        <f t="shared" si="47"/>
        <v>#REF!</v>
      </c>
      <c r="J80" s="8">
        <f t="shared" si="47"/>
        <v>4.9059152404788957</v>
      </c>
      <c r="K80" s="8">
        <f t="shared" si="47"/>
        <v>5.1000023937801835</v>
      </c>
      <c r="L80" s="8">
        <f t="shared" si="47"/>
        <v>5.3739153051992954</v>
      </c>
      <c r="M80" s="8">
        <f t="shared" si="47"/>
        <v>5.6860226269261362</v>
      </c>
      <c r="N80" s="8">
        <f t="shared" si="47"/>
        <v>5.9160917805064441</v>
      </c>
      <c r="O80" s="8">
        <f t="shared" si="47"/>
        <v>6.2780833494436932</v>
      </c>
      <c r="P80" s="8">
        <f t="shared" si="47"/>
        <v>6.4697587250590392</v>
      </c>
      <c r="Q80" s="8">
        <f t="shared" si="47"/>
        <v>6.7566215164781314</v>
      </c>
      <c r="R80" s="8">
        <f t="shared" si="47"/>
        <v>6.9744407297943969</v>
      </c>
      <c r="S80" s="8">
        <f t="shared" si="47"/>
        <v>7.2038244508035358</v>
      </c>
      <c r="T80" s="8">
        <f t="shared" si="47"/>
        <v>7.4227601541148154</v>
      </c>
      <c r="U80" s="8">
        <f t="shared" si="47"/>
        <v>7.6856858366931196</v>
      </c>
      <c r="V80" s="8">
        <f t="shared" si="47"/>
        <v>8.0536955008290878</v>
      </c>
      <c r="W80" s="8">
        <f t="shared" si="47"/>
        <v>8.3333270095542318</v>
      </c>
      <c r="X80" s="8">
        <f t="shared" si="47"/>
        <v>8.4611756781403447</v>
      </c>
      <c r="Y80" s="8">
        <f t="shared" si="47"/>
        <v>8.5128978818532524</v>
      </c>
      <c r="Z80" s="8">
        <f t="shared" si="47"/>
        <v>8.7764548780060831</v>
      </c>
      <c r="AA80" s="8">
        <f t="shared" si="47"/>
        <v>8.8368691182078916</v>
      </c>
      <c r="AB80" s="8">
        <f t="shared" si="47"/>
        <v>9.1356580745728664</v>
      </c>
      <c r="AC80" s="8">
        <f t="shared" si="47"/>
        <v>8.7919462112719025</v>
      </c>
      <c r="AD80" s="8">
        <f t="shared" si="47"/>
        <v>9.0777500514645624</v>
      </c>
      <c r="AE80" s="8">
        <f t="shared" si="47"/>
        <v>9.3402384560240144</v>
      </c>
      <c r="AF80" s="8">
        <f t="shared" si="46"/>
        <v>9.4459530362783379</v>
      </c>
      <c r="AG80" s="8">
        <f t="shared" si="46"/>
        <v>9.5762419571741848</v>
      </c>
      <c r="AH80" s="8">
        <f t="shared" si="46"/>
        <v>9.8495906708558394</v>
      </c>
      <c r="AI80" s="8">
        <f t="shared" si="46"/>
        <v>10.115240942947587</v>
      </c>
      <c r="AJ80" s="8">
        <f t="shared" si="46"/>
        <v>10.4620799351814</v>
      </c>
      <c r="AK80" s="8">
        <f t="shared" si="46"/>
        <v>10.764524898486851</v>
      </c>
      <c r="AL80" s="8">
        <f t="shared" si="46"/>
        <v>11.037510479056916</v>
      </c>
      <c r="AM80" s="8">
        <f t="shared" si="46"/>
        <v>11.275929880651974</v>
      </c>
      <c r="AN80" s="8">
        <f t="shared" si="46"/>
        <v>11.490616726235961</v>
      </c>
      <c r="AO80" s="8">
        <f t="shared" si="46"/>
        <v>11.674511806084491</v>
      </c>
      <c r="AP80" s="8">
        <f t="shared" si="46"/>
        <v>11.827648543219393</v>
      </c>
      <c r="AQ80" s="8">
        <f t="shared" si="46"/>
        <v>11.979896275882941</v>
      </c>
      <c r="AR80" s="8">
        <f t="shared" si="46"/>
        <v>12.128353229778778</v>
      </c>
      <c r="AS80" s="8">
        <f t="shared" si="46"/>
        <v>12.277962821357805</v>
      </c>
      <c r="AT80" s="8">
        <f t="shared" si="46"/>
        <v>12.431605183956821</v>
      </c>
      <c r="AU80" s="8">
        <f t="shared" si="46"/>
        <v>12.584166521745468</v>
      </c>
      <c r="AV80" s="8">
        <f t="shared" si="46"/>
        <v>12.735758263334588</v>
      </c>
      <c r="AW80" s="8">
        <f t="shared" si="46"/>
        <v>12.887458591804345</v>
      </c>
      <c r="AX80" s="8">
        <f t="shared" si="46"/>
        <v>13.038906440664679</v>
      </c>
      <c r="AY80" s="8">
        <f t="shared" si="46"/>
        <v>13.133263905736394</v>
      </c>
      <c r="AZ80" s="8">
        <f t="shared" si="46"/>
        <v>13.227467092321284</v>
      </c>
      <c r="BA80" s="8">
        <f t="shared" si="46"/>
        <v>13.321799485633274</v>
      </c>
      <c r="BB80" s="8">
        <f t="shared" si="46"/>
        <v>13.416101820133385</v>
      </c>
      <c r="BC80" s="8">
        <f t="shared" si="46"/>
        <v>13.510376337331929</v>
      </c>
      <c r="BD80" s="8">
        <f t="shared" si="46"/>
        <v>13.604580983891392</v>
      </c>
      <c r="BE80" s="8">
        <f t="shared" si="46"/>
        <v>13.698747597090108</v>
      </c>
      <c r="BF80" s="8">
        <f t="shared" si="46"/>
        <v>13.793083122202965</v>
      </c>
      <c r="BG80" s="8">
        <f t="shared" si="46"/>
        <v>13.887424627999865</v>
      </c>
      <c r="BH80" s="8">
        <f t="shared" si="46"/>
        <v>13.981692516067012</v>
      </c>
    </row>
    <row r="81" spans="1:62" ht="12" thickBot="1">
      <c r="A81" s="3" t="s">
        <v>29</v>
      </c>
      <c r="C81" s="8" t="e">
        <f t="shared" ref="C81:AE81" si="48">SUM(C69:C80)</f>
        <v>#REF!</v>
      </c>
      <c r="D81" s="8" t="e">
        <f t="shared" si="48"/>
        <v>#REF!</v>
      </c>
      <c r="E81" s="8" t="e">
        <f t="shared" si="48"/>
        <v>#REF!</v>
      </c>
      <c r="F81" s="8" t="e">
        <f t="shared" si="48"/>
        <v>#REF!</v>
      </c>
      <c r="G81" s="8" t="e">
        <f t="shared" si="48"/>
        <v>#REF!</v>
      </c>
      <c r="H81" s="8" t="e">
        <f t="shared" si="48"/>
        <v>#REF!</v>
      </c>
      <c r="I81" s="8" t="e">
        <f t="shared" si="48"/>
        <v>#REF!</v>
      </c>
      <c r="J81" s="8">
        <f t="shared" si="48"/>
        <v>60</v>
      </c>
      <c r="K81" s="8">
        <f t="shared" si="48"/>
        <v>62</v>
      </c>
      <c r="L81" s="8">
        <f t="shared" si="48"/>
        <v>64.999999999999986</v>
      </c>
      <c r="M81" s="8">
        <f t="shared" si="48"/>
        <v>68</v>
      </c>
      <c r="N81" s="8">
        <f t="shared" si="48"/>
        <v>70</v>
      </c>
      <c r="O81" s="8">
        <f t="shared" si="48"/>
        <v>73</v>
      </c>
      <c r="P81" s="8">
        <f t="shared" si="48"/>
        <v>74.999999999999986</v>
      </c>
      <c r="Q81" s="8">
        <f t="shared" si="48"/>
        <v>78</v>
      </c>
      <c r="R81" s="8">
        <f t="shared" si="48"/>
        <v>80</v>
      </c>
      <c r="S81" s="8">
        <f t="shared" si="48"/>
        <v>82</v>
      </c>
      <c r="T81" s="8">
        <f t="shared" si="48"/>
        <v>85</v>
      </c>
      <c r="U81" s="8">
        <f t="shared" si="48"/>
        <v>88</v>
      </c>
      <c r="V81" s="8">
        <f t="shared" si="48"/>
        <v>92.27000000000001</v>
      </c>
      <c r="W81" s="8">
        <f t="shared" si="48"/>
        <v>96.494</v>
      </c>
      <c r="X81" s="8">
        <f t="shared" si="48"/>
        <v>99.522000000000006</v>
      </c>
      <c r="Y81" s="8">
        <f t="shared" si="48"/>
        <v>101.34699999999998</v>
      </c>
      <c r="Z81" s="8">
        <f t="shared" si="48"/>
        <v>105.34399999999999</v>
      </c>
      <c r="AA81" s="8">
        <f t="shared" si="48"/>
        <v>108.405</v>
      </c>
      <c r="AB81" s="8">
        <f t="shared" si="48"/>
        <v>112.75900000000001</v>
      </c>
      <c r="AC81" s="8">
        <f t="shared" si="48"/>
        <v>109.80800000000002</v>
      </c>
      <c r="AD81" s="8">
        <f t="shared" si="48"/>
        <v>113.569</v>
      </c>
      <c r="AE81" s="8">
        <f t="shared" si="48"/>
        <v>115.64999999999999</v>
      </c>
      <c r="AF81" s="8">
        <f t="shared" ref="AF81:BH81" si="49">SUM(AF69:AF80)</f>
        <v>117.401</v>
      </c>
      <c r="AG81" s="8">
        <f t="shared" si="49"/>
        <v>121.09400000000001</v>
      </c>
      <c r="AH81" s="8">
        <f t="shared" si="49"/>
        <v>125</v>
      </c>
      <c r="AI81" s="8">
        <f t="shared" si="49"/>
        <v>127.79999999999998</v>
      </c>
      <c r="AJ81" s="8">
        <f t="shared" si="49"/>
        <v>129.79999999999998</v>
      </c>
      <c r="AK81" s="8">
        <f t="shared" si="49"/>
        <v>131.79999999999998</v>
      </c>
      <c r="AL81" s="8">
        <f t="shared" si="49"/>
        <v>133.80000000000001</v>
      </c>
      <c r="AM81" s="8">
        <f t="shared" si="49"/>
        <v>135.79999999999998</v>
      </c>
      <c r="AN81" s="8">
        <f t="shared" si="49"/>
        <v>137.79999999999998</v>
      </c>
      <c r="AO81" s="8">
        <f t="shared" si="49"/>
        <v>139.79999999999998</v>
      </c>
      <c r="AP81" s="8">
        <f t="shared" si="49"/>
        <v>141.6181818181818</v>
      </c>
      <c r="AQ81" s="8">
        <f t="shared" si="49"/>
        <v>143.43636363636361</v>
      </c>
      <c r="AR81" s="8">
        <f t="shared" si="49"/>
        <v>145.25454545454542</v>
      </c>
      <c r="AS81" s="8">
        <f t="shared" si="49"/>
        <v>147.07272727272726</v>
      </c>
      <c r="AT81" s="8">
        <f t="shared" si="49"/>
        <v>148.89090909090908</v>
      </c>
      <c r="AU81" s="8">
        <f t="shared" si="49"/>
        <v>150.70909090909086</v>
      </c>
      <c r="AV81" s="8">
        <f t="shared" si="49"/>
        <v>152.5272727272727</v>
      </c>
      <c r="AW81" s="8">
        <f t="shared" si="49"/>
        <v>154.34545454545452</v>
      </c>
      <c r="AX81" s="8">
        <f t="shared" si="49"/>
        <v>156.1636363636363</v>
      </c>
      <c r="AY81" s="8">
        <f t="shared" si="49"/>
        <v>156.98181818181811</v>
      </c>
      <c r="AZ81" s="8">
        <f t="shared" si="49"/>
        <v>157.79999999999998</v>
      </c>
      <c r="BA81" s="8">
        <f t="shared" si="49"/>
        <v>158.61818181818182</v>
      </c>
      <c r="BB81" s="8">
        <f t="shared" si="49"/>
        <v>159.43636363636361</v>
      </c>
      <c r="BC81" s="8">
        <f t="shared" si="49"/>
        <v>160.25454545454545</v>
      </c>
      <c r="BD81" s="8">
        <f t="shared" si="49"/>
        <v>161.07272727272724</v>
      </c>
      <c r="BE81" s="8">
        <f t="shared" si="49"/>
        <v>161.89090909090908</v>
      </c>
      <c r="BF81" s="8">
        <f t="shared" si="49"/>
        <v>162.70909090909086</v>
      </c>
      <c r="BG81" s="8">
        <f t="shared" si="49"/>
        <v>163.52727272727267</v>
      </c>
      <c r="BH81" s="8">
        <f t="shared" si="49"/>
        <v>164.34545454545449</v>
      </c>
    </row>
    <row r="82" spans="1:6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</row>
    <row r="83" spans="1:62" ht="12" thickBot="1">
      <c r="A83" s="3" t="s">
        <v>33</v>
      </c>
    </row>
    <row r="84" spans="1:62" ht="12" thickBot="1">
      <c r="A84" s="18"/>
      <c r="B84" s="19">
        <f t="shared" ref="B84:BH84" si="50">B2</f>
        <v>1992</v>
      </c>
      <c r="C84" s="19">
        <f t="shared" si="50"/>
        <v>1993</v>
      </c>
      <c r="D84" s="19">
        <f t="shared" si="50"/>
        <v>1994</v>
      </c>
      <c r="E84" s="19">
        <f t="shared" si="50"/>
        <v>1995</v>
      </c>
      <c r="F84" s="19">
        <f t="shared" si="50"/>
        <v>1996</v>
      </c>
      <c r="G84" s="19">
        <f t="shared" si="50"/>
        <v>1997</v>
      </c>
      <c r="H84" s="19">
        <f t="shared" si="50"/>
        <v>1998</v>
      </c>
      <c r="I84" s="19">
        <f t="shared" si="50"/>
        <v>1999</v>
      </c>
      <c r="J84" s="19">
        <f t="shared" si="50"/>
        <v>2000</v>
      </c>
      <c r="K84" s="19">
        <f t="shared" si="50"/>
        <v>2001</v>
      </c>
      <c r="L84" s="19">
        <f t="shared" si="50"/>
        <v>2002</v>
      </c>
      <c r="M84" s="19">
        <f t="shared" si="50"/>
        <v>2003</v>
      </c>
      <c r="N84" s="19">
        <f t="shared" si="50"/>
        <v>2004</v>
      </c>
      <c r="O84" s="19">
        <f t="shared" si="50"/>
        <v>2005</v>
      </c>
      <c r="P84" s="19">
        <f t="shared" si="50"/>
        <v>2006</v>
      </c>
      <c r="Q84" s="19">
        <f t="shared" si="50"/>
        <v>2007</v>
      </c>
      <c r="R84" s="19">
        <f t="shared" si="50"/>
        <v>2008</v>
      </c>
      <c r="S84" s="19">
        <f t="shared" si="50"/>
        <v>2009</v>
      </c>
      <c r="T84" s="19">
        <f t="shared" si="50"/>
        <v>2010</v>
      </c>
      <c r="U84" s="19">
        <f t="shared" si="50"/>
        <v>2011</v>
      </c>
      <c r="V84" s="19">
        <f t="shared" si="50"/>
        <v>2012</v>
      </c>
      <c r="W84" s="19">
        <f t="shared" si="50"/>
        <v>2013</v>
      </c>
      <c r="X84" s="19">
        <f t="shared" si="50"/>
        <v>2014</v>
      </c>
      <c r="Y84" s="19">
        <f t="shared" si="50"/>
        <v>2015</v>
      </c>
      <c r="Z84" s="19">
        <f t="shared" si="50"/>
        <v>2016</v>
      </c>
      <c r="AA84" s="19">
        <f t="shared" si="50"/>
        <v>2017</v>
      </c>
      <c r="AB84" s="19">
        <f t="shared" si="50"/>
        <v>2018</v>
      </c>
      <c r="AC84" s="19">
        <f t="shared" si="50"/>
        <v>2019</v>
      </c>
      <c r="AD84" s="19">
        <f t="shared" si="50"/>
        <v>2020</v>
      </c>
      <c r="AE84" s="19">
        <f t="shared" si="50"/>
        <v>2021</v>
      </c>
      <c r="AF84" s="19">
        <f t="shared" si="50"/>
        <v>2022</v>
      </c>
      <c r="AG84" s="19">
        <f t="shared" si="50"/>
        <v>2023</v>
      </c>
      <c r="AH84" s="19">
        <f t="shared" si="50"/>
        <v>2024</v>
      </c>
      <c r="AI84" s="19">
        <f t="shared" si="50"/>
        <v>2025</v>
      </c>
      <c r="AJ84" s="19">
        <f t="shared" si="50"/>
        <v>2026</v>
      </c>
      <c r="AK84" s="19">
        <f t="shared" si="50"/>
        <v>2027</v>
      </c>
      <c r="AL84" s="19">
        <f t="shared" si="50"/>
        <v>2028</v>
      </c>
      <c r="AM84" s="19">
        <f t="shared" si="50"/>
        <v>2029</v>
      </c>
      <c r="AN84" s="19">
        <f t="shared" si="50"/>
        <v>2030</v>
      </c>
      <c r="AO84" s="19">
        <f t="shared" si="50"/>
        <v>2031</v>
      </c>
      <c r="AP84" s="19">
        <f t="shared" si="50"/>
        <v>2032</v>
      </c>
      <c r="AQ84" s="19">
        <f t="shared" si="50"/>
        <v>2033</v>
      </c>
      <c r="AR84" s="19">
        <f t="shared" si="50"/>
        <v>2034</v>
      </c>
      <c r="AS84" s="19">
        <f t="shared" si="50"/>
        <v>2035</v>
      </c>
      <c r="AT84" s="19">
        <f t="shared" si="50"/>
        <v>2036</v>
      </c>
      <c r="AU84" s="19">
        <f t="shared" si="50"/>
        <v>2037</v>
      </c>
      <c r="AV84" s="19">
        <f t="shared" si="50"/>
        <v>2038</v>
      </c>
      <c r="AW84" s="19">
        <f t="shared" si="50"/>
        <v>2039</v>
      </c>
      <c r="AX84" s="19">
        <f t="shared" si="50"/>
        <v>2040</v>
      </c>
      <c r="AY84" s="19">
        <f t="shared" si="50"/>
        <v>2041</v>
      </c>
      <c r="AZ84" s="19">
        <f t="shared" si="50"/>
        <v>2042</v>
      </c>
      <c r="BA84" s="19">
        <f t="shared" si="50"/>
        <v>2043</v>
      </c>
      <c r="BB84" s="19">
        <f t="shared" si="50"/>
        <v>2044</v>
      </c>
      <c r="BC84" s="19">
        <f t="shared" si="50"/>
        <v>2045</v>
      </c>
      <c r="BD84" s="19">
        <f t="shared" si="50"/>
        <v>2046</v>
      </c>
      <c r="BE84" s="19">
        <f t="shared" si="50"/>
        <v>2047</v>
      </c>
      <c r="BF84" s="19">
        <f t="shared" si="50"/>
        <v>2048</v>
      </c>
      <c r="BG84" s="19">
        <f t="shared" si="50"/>
        <v>2049</v>
      </c>
      <c r="BH84" s="19">
        <f t="shared" si="50"/>
        <v>2050</v>
      </c>
      <c r="BI84" s="20"/>
      <c r="BJ84" s="20"/>
    </row>
    <row r="85" spans="1:62">
      <c r="A85" s="3" t="s">
        <v>17</v>
      </c>
      <c r="C85" s="8">
        <f t="shared" ref="C85:BH89" si="51">C101+C117+C133</f>
        <v>0</v>
      </c>
      <c r="D85" s="8">
        <f t="shared" si="51"/>
        <v>0</v>
      </c>
      <c r="E85" s="8">
        <f t="shared" si="51"/>
        <v>0</v>
      </c>
      <c r="F85" s="8">
        <f t="shared" si="51"/>
        <v>0</v>
      </c>
      <c r="G85" s="8">
        <f t="shared" si="51"/>
        <v>0</v>
      </c>
      <c r="H85" s="8">
        <f t="shared" si="51"/>
        <v>0</v>
      </c>
      <c r="I85" s="8">
        <f t="shared" si="51"/>
        <v>0</v>
      </c>
      <c r="J85" s="8">
        <f t="shared" si="51"/>
        <v>0</v>
      </c>
      <c r="K85" s="8">
        <f t="shared" si="51"/>
        <v>0</v>
      </c>
      <c r="L85" s="8">
        <f t="shared" si="51"/>
        <v>0</v>
      </c>
      <c r="M85" s="8">
        <f t="shared" si="51"/>
        <v>0</v>
      </c>
      <c r="N85" s="8">
        <f t="shared" si="51"/>
        <v>0</v>
      </c>
      <c r="O85" s="8">
        <f t="shared" si="51"/>
        <v>0</v>
      </c>
      <c r="P85" s="8">
        <f t="shared" si="51"/>
        <v>0</v>
      </c>
      <c r="Q85" s="8">
        <f t="shared" si="51"/>
        <v>0</v>
      </c>
      <c r="R85" s="8">
        <f t="shared" si="51"/>
        <v>0</v>
      </c>
      <c r="S85" s="8">
        <f t="shared" si="51"/>
        <v>0</v>
      </c>
      <c r="T85" s="8">
        <f t="shared" si="51"/>
        <v>0</v>
      </c>
      <c r="U85" s="8">
        <f t="shared" si="51"/>
        <v>0</v>
      </c>
      <c r="V85" s="8">
        <f t="shared" si="51"/>
        <v>0</v>
      </c>
      <c r="W85" s="8">
        <f t="shared" si="51"/>
        <v>0</v>
      </c>
      <c r="X85" s="8">
        <f t="shared" si="51"/>
        <v>0</v>
      </c>
      <c r="Y85" s="8">
        <f t="shared" si="51"/>
        <v>0</v>
      </c>
      <c r="Z85" s="8">
        <f t="shared" si="51"/>
        <v>0</v>
      </c>
      <c r="AA85" s="8">
        <f t="shared" si="51"/>
        <v>0</v>
      </c>
      <c r="AB85" s="8">
        <f t="shared" si="51"/>
        <v>8.3333333333333329E-2</v>
      </c>
      <c r="AC85" s="8">
        <f t="shared" si="51"/>
        <v>8.3333333333333329E-2</v>
      </c>
      <c r="AD85" s="8">
        <f t="shared" si="51"/>
        <v>0.16666666666666666</v>
      </c>
      <c r="AE85" s="8">
        <f t="shared" si="51"/>
        <v>0.16666666666666666</v>
      </c>
      <c r="AF85" s="8">
        <f t="shared" si="51"/>
        <v>0.16666666666666666</v>
      </c>
      <c r="AG85" s="8">
        <f t="shared" si="51"/>
        <v>0.25</v>
      </c>
      <c r="AH85" s="8">
        <f t="shared" si="51"/>
        <v>0.25</v>
      </c>
      <c r="AI85" s="8">
        <f t="shared" si="51"/>
        <v>0.25</v>
      </c>
      <c r="AJ85" s="8">
        <f t="shared" si="51"/>
        <v>0.27777777777777779</v>
      </c>
      <c r="AK85" s="8">
        <f t="shared" si="51"/>
        <v>0.30555555555555558</v>
      </c>
      <c r="AL85" s="8">
        <f t="shared" si="51"/>
        <v>0.33333333333333331</v>
      </c>
      <c r="AM85" s="8">
        <f t="shared" si="51"/>
        <v>0.3611111111111111</v>
      </c>
      <c r="AN85" s="8">
        <f t="shared" si="51"/>
        <v>0.38888888888888884</v>
      </c>
      <c r="AO85" s="8">
        <f t="shared" si="51"/>
        <v>0.41666666666666669</v>
      </c>
      <c r="AP85" s="8">
        <f t="shared" si="51"/>
        <v>0.45454545454545453</v>
      </c>
      <c r="AQ85" s="8">
        <f t="shared" si="51"/>
        <v>0.49242424242424238</v>
      </c>
      <c r="AR85" s="8">
        <f t="shared" si="51"/>
        <v>0.53030303030303017</v>
      </c>
      <c r="AS85" s="8">
        <f t="shared" si="51"/>
        <v>0.56818181818181801</v>
      </c>
      <c r="AT85" s="8">
        <f t="shared" si="51"/>
        <v>0.60606060606060586</v>
      </c>
      <c r="AU85" s="8">
        <f t="shared" si="51"/>
        <v>0.6439393939393937</v>
      </c>
      <c r="AV85" s="8">
        <f t="shared" si="51"/>
        <v>0.68181818181818166</v>
      </c>
      <c r="AW85" s="8">
        <f t="shared" si="51"/>
        <v>0.71969696969696961</v>
      </c>
      <c r="AX85" s="8">
        <f t="shared" si="51"/>
        <v>0.75757575757575746</v>
      </c>
      <c r="AY85" s="8">
        <f t="shared" si="51"/>
        <v>0.79545454545454541</v>
      </c>
      <c r="AZ85" s="8">
        <f t="shared" si="51"/>
        <v>0.83333333333333337</v>
      </c>
      <c r="BA85" s="8">
        <f t="shared" si="51"/>
        <v>0.87121212121212122</v>
      </c>
      <c r="BB85" s="8">
        <f t="shared" si="51"/>
        <v>0.90909090909090917</v>
      </c>
      <c r="BC85" s="8">
        <f t="shared" si="51"/>
        <v>0.94696969696969713</v>
      </c>
      <c r="BD85" s="8">
        <f t="shared" si="51"/>
        <v>0.98484848484848497</v>
      </c>
      <c r="BE85" s="8">
        <f t="shared" si="51"/>
        <v>1.0227272727272729</v>
      </c>
      <c r="BF85" s="8">
        <f t="shared" si="51"/>
        <v>1.0606060606060608</v>
      </c>
      <c r="BG85" s="8">
        <f t="shared" si="51"/>
        <v>1.0984848484848488</v>
      </c>
      <c r="BH85" s="8">
        <f t="shared" si="51"/>
        <v>1.1363636363636367</v>
      </c>
    </row>
    <row r="86" spans="1:62">
      <c r="A86" s="3" t="s">
        <v>18</v>
      </c>
      <c r="C86" s="8">
        <f t="shared" si="51"/>
        <v>0</v>
      </c>
      <c r="D86" s="8">
        <f t="shared" si="51"/>
        <v>0</v>
      </c>
      <c r="E86" s="8">
        <f t="shared" si="51"/>
        <v>0</v>
      </c>
      <c r="F86" s="8">
        <f t="shared" si="51"/>
        <v>0</v>
      </c>
      <c r="G86" s="8">
        <f t="shared" si="51"/>
        <v>0</v>
      </c>
      <c r="H86" s="8">
        <f t="shared" si="51"/>
        <v>0</v>
      </c>
      <c r="I86" s="8">
        <f t="shared" si="51"/>
        <v>0</v>
      </c>
      <c r="J86" s="8">
        <f t="shared" si="51"/>
        <v>0</v>
      </c>
      <c r="K86" s="8">
        <f t="shared" si="51"/>
        <v>0</v>
      </c>
      <c r="L86" s="8">
        <f t="shared" si="51"/>
        <v>0</v>
      </c>
      <c r="M86" s="8">
        <f t="shared" si="51"/>
        <v>0</v>
      </c>
      <c r="N86" s="8">
        <f t="shared" si="51"/>
        <v>0</v>
      </c>
      <c r="O86" s="8">
        <f t="shared" si="51"/>
        <v>0</v>
      </c>
      <c r="P86" s="8">
        <f t="shared" si="51"/>
        <v>0</v>
      </c>
      <c r="Q86" s="8">
        <f t="shared" si="51"/>
        <v>0</v>
      </c>
      <c r="R86" s="8">
        <f t="shared" si="51"/>
        <v>0</v>
      </c>
      <c r="S86" s="8">
        <f t="shared" si="51"/>
        <v>0</v>
      </c>
      <c r="T86" s="8">
        <f t="shared" si="51"/>
        <v>0</v>
      </c>
      <c r="U86" s="8">
        <f t="shared" si="51"/>
        <v>0</v>
      </c>
      <c r="V86" s="8">
        <f t="shared" si="51"/>
        <v>0</v>
      </c>
      <c r="W86" s="8">
        <f t="shared" si="51"/>
        <v>0</v>
      </c>
      <c r="X86" s="8">
        <f t="shared" si="51"/>
        <v>0</v>
      </c>
      <c r="Y86" s="8">
        <f t="shared" si="51"/>
        <v>0</v>
      </c>
      <c r="Z86" s="8">
        <f t="shared" si="51"/>
        <v>0</v>
      </c>
      <c r="AA86" s="8">
        <f t="shared" si="51"/>
        <v>0</v>
      </c>
      <c r="AB86" s="8">
        <f t="shared" si="51"/>
        <v>8.3333333333333329E-2</v>
      </c>
      <c r="AC86" s="8">
        <f t="shared" si="51"/>
        <v>8.3333333333333329E-2</v>
      </c>
      <c r="AD86" s="8">
        <f t="shared" si="51"/>
        <v>0.16666666666666666</v>
      </c>
      <c r="AE86" s="8">
        <f t="shared" si="51"/>
        <v>0.16666666666666666</v>
      </c>
      <c r="AF86" s="8">
        <f t="shared" si="51"/>
        <v>0.16666666666666666</v>
      </c>
      <c r="AG86" s="8">
        <f t="shared" si="51"/>
        <v>0.25</v>
      </c>
      <c r="AH86" s="8">
        <f t="shared" si="51"/>
        <v>0.25</v>
      </c>
      <c r="AI86" s="8">
        <f t="shared" si="51"/>
        <v>0.25</v>
      </c>
      <c r="AJ86" s="8">
        <f t="shared" si="51"/>
        <v>0.27777777777777779</v>
      </c>
      <c r="AK86" s="8">
        <f t="shared" si="51"/>
        <v>0.30555555555555558</v>
      </c>
      <c r="AL86" s="8">
        <f t="shared" si="51"/>
        <v>0.33333333333333331</v>
      </c>
      <c r="AM86" s="8">
        <f t="shared" si="51"/>
        <v>0.3611111111111111</v>
      </c>
      <c r="AN86" s="8">
        <f t="shared" si="51"/>
        <v>0.38888888888888884</v>
      </c>
      <c r="AO86" s="8">
        <f t="shared" si="51"/>
        <v>0.41666666666666669</v>
      </c>
      <c r="AP86" s="8">
        <f t="shared" si="51"/>
        <v>0.45454545454545453</v>
      </c>
      <c r="AQ86" s="8">
        <f t="shared" si="51"/>
        <v>0.49242424242424238</v>
      </c>
      <c r="AR86" s="8">
        <f t="shared" si="51"/>
        <v>0.53030303030303017</v>
      </c>
      <c r="AS86" s="8">
        <f t="shared" si="51"/>
        <v>0.56818181818181801</v>
      </c>
      <c r="AT86" s="8">
        <f t="shared" si="51"/>
        <v>0.60606060606060586</v>
      </c>
      <c r="AU86" s="8">
        <f t="shared" si="51"/>
        <v>0.6439393939393937</v>
      </c>
      <c r="AV86" s="8">
        <f t="shared" si="51"/>
        <v>0.68181818181818166</v>
      </c>
      <c r="AW86" s="8">
        <f t="shared" si="51"/>
        <v>0.71969696969696961</v>
      </c>
      <c r="AX86" s="8">
        <f t="shared" si="51"/>
        <v>0.75757575757575746</v>
      </c>
      <c r="AY86" s="8">
        <f t="shared" si="51"/>
        <v>0.79545454545454541</v>
      </c>
      <c r="AZ86" s="8">
        <f t="shared" si="51"/>
        <v>0.83333333333333337</v>
      </c>
      <c r="BA86" s="8">
        <f t="shared" si="51"/>
        <v>0.87121212121212122</v>
      </c>
      <c r="BB86" s="8">
        <f t="shared" si="51"/>
        <v>0.90909090909090917</v>
      </c>
      <c r="BC86" s="8">
        <f t="shared" si="51"/>
        <v>0.94696969696969713</v>
      </c>
      <c r="BD86" s="8">
        <f t="shared" si="51"/>
        <v>0.98484848484848497</v>
      </c>
      <c r="BE86" s="8">
        <f t="shared" si="51"/>
        <v>1.0227272727272729</v>
      </c>
      <c r="BF86" s="8">
        <f t="shared" si="51"/>
        <v>1.0606060606060608</v>
      </c>
      <c r="BG86" s="8">
        <f t="shared" si="51"/>
        <v>1.0984848484848488</v>
      </c>
      <c r="BH86" s="8">
        <f t="shared" si="51"/>
        <v>1.1363636363636367</v>
      </c>
    </row>
    <row r="87" spans="1:62">
      <c r="A87" s="3" t="s">
        <v>19</v>
      </c>
      <c r="C87" s="8">
        <f t="shared" si="51"/>
        <v>0</v>
      </c>
      <c r="D87" s="8">
        <f t="shared" si="51"/>
        <v>0</v>
      </c>
      <c r="E87" s="8">
        <f t="shared" si="51"/>
        <v>0</v>
      </c>
      <c r="F87" s="8">
        <f t="shared" si="51"/>
        <v>0</v>
      </c>
      <c r="G87" s="8">
        <f t="shared" si="51"/>
        <v>0</v>
      </c>
      <c r="H87" s="8">
        <f t="shared" si="51"/>
        <v>0</v>
      </c>
      <c r="I87" s="8">
        <f t="shared" si="51"/>
        <v>0</v>
      </c>
      <c r="J87" s="8">
        <f t="shared" si="51"/>
        <v>0</v>
      </c>
      <c r="K87" s="8">
        <f t="shared" si="51"/>
        <v>0</v>
      </c>
      <c r="L87" s="8">
        <f t="shared" si="51"/>
        <v>0</v>
      </c>
      <c r="M87" s="8">
        <f t="shared" si="51"/>
        <v>0</v>
      </c>
      <c r="N87" s="8">
        <f t="shared" si="51"/>
        <v>0</v>
      </c>
      <c r="O87" s="8">
        <f t="shared" si="51"/>
        <v>0</v>
      </c>
      <c r="P87" s="8">
        <f t="shared" si="51"/>
        <v>0</v>
      </c>
      <c r="Q87" s="8">
        <f t="shared" si="51"/>
        <v>0</v>
      </c>
      <c r="R87" s="8">
        <f t="shared" si="51"/>
        <v>0</v>
      </c>
      <c r="S87" s="8">
        <f t="shared" si="51"/>
        <v>0</v>
      </c>
      <c r="T87" s="8">
        <f t="shared" si="51"/>
        <v>0</v>
      </c>
      <c r="U87" s="8">
        <f t="shared" si="51"/>
        <v>0</v>
      </c>
      <c r="V87" s="8">
        <f t="shared" si="51"/>
        <v>0</v>
      </c>
      <c r="W87" s="8">
        <f t="shared" si="51"/>
        <v>0</v>
      </c>
      <c r="X87" s="8">
        <f t="shared" si="51"/>
        <v>0</v>
      </c>
      <c r="Y87" s="8">
        <f t="shared" si="51"/>
        <v>0</v>
      </c>
      <c r="Z87" s="8">
        <f t="shared" si="51"/>
        <v>0</v>
      </c>
      <c r="AA87" s="8">
        <f t="shared" si="51"/>
        <v>0</v>
      </c>
      <c r="AB87" s="8">
        <f t="shared" si="51"/>
        <v>8.3333333333333329E-2</v>
      </c>
      <c r="AC87" s="8">
        <f t="shared" si="51"/>
        <v>8.3333333333333329E-2</v>
      </c>
      <c r="AD87" s="8">
        <f t="shared" si="51"/>
        <v>0.16666666666666666</v>
      </c>
      <c r="AE87" s="8">
        <f t="shared" si="51"/>
        <v>0.16666666666666666</v>
      </c>
      <c r="AF87" s="8">
        <f t="shared" si="51"/>
        <v>0.16666666666666666</v>
      </c>
      <c r="AG87" s="8">
        <f t="shared" si="51"/>
        <v>0.25</v>
      </c>
      <c r="AH87" s="8">
        <f t="shared" si="51"/>
        <v>0.25</v>
      </c>
      <c r="AI87" s="8">
        <f t="shared" si="51"/>
        <v>0.25</v>
      </c>
      <c r="AJ87" s="8">
        <f t="shared" si="51"/>
        <v>0.27777777777777779</v>
      </c>
      <c r="AK87" s="8">
        <f t="shared" si="51"/>
        <v>0.30555555555555558</v>
      </c>
      <c r="AL87" s="8">
        <f t="shared" si="51"/>
        <v>0.33333333333333331</v>
      </c>
      <c r="AM87" s="8">
        <f t="shared" si="51"/>
        <v>0.3611111111111111</v>
      </c>
      <c r="AN87" s="8">
        <f t="shared" si="51"/>
        <v>0.38888888888888884</v>
      </c>
      <c r="AO87" s="8">
        <f t="shared" si="51"/>
        <v>0.41666666666666669</v>
      </c>
      <c r="AP87" s="8">
        <f t="shared" si="51"/>
        <v>0.45454545454545453</v>
      </c>
      <c r="AQ87" s="8">
        <f t="shared" si="51"/>
        <v>0.49242424242424238</v>
      </c>
      <c r="AR87" s="8">
        <f t="shared" si="51"/>
        <v>0.53030303030303017</v>
      </c>
      <c r="AS87" s="8">
        <f t="shared" si="51"/>
        <v>0.56818181818181801</v>
      </c>
      <c r="AT87" s="8">
        <f t="shared" si="51"/>
        <v>0.60606060606060586</v>
      </c>
      <c r="AU87" s="8">
        <f t="shared" si="51"/>
        <v>0.6439393939393937</v>
      </c>
      <c r="AV87" s="8">
        <f t="shared" si="51"/>
        <v>0.68181818181818166</v>
      </c>
      <c r="AW87" s="8">
        <f t="shared" si="51"/>
        <v>0.71969696969696961</v>
      </c>
      <c r="AX87" s="8">
        <f t="shared" si="51"/>
        <v>0.75757575757575746</v>
      </c>
      <c r="AY87" s="8">
        <f t="shared" si="51"/>
        <v>0.79545454545454541</v>
      </c>
      <c r="AZ87" s="8">
        <f t="shared" si="51"/>
        <v>0.83333333333333337</v>
      </c>
      <c r="BA87" s="8">
        <f t="shared" si="51"/>
        <v>0.87121212121212122</v>
      </c>
      <c r="BB87" s="8">
        <f t="shared" si="51"/>
        <v>0.90909090909090917</v>
      </c>
      <c r="BC87" s="8">
        <f t="shared" si="51"/>
        <v>0.94696969696969713</v>
      </c>
      <c r="BD87" s="8">
        <f t="shared" si="51"/>
        <v>0.98484848484848497</v>
      </c>
      <c r="BE87" s="8">
        <f t="shared" si="51"/>
        <v>1.0227272727272729</v>
      </c>
      <c r="BF87" s="8">
        <f t="shared" si="51"/>
        <v>1.0606060606060608</v>
      </c>
      <c r="BG87" s="8">
        <f t="shared" si="51"/>
        <v>1.0984848484848488</v>
      </c>
      <c r="BH87" s="8">
        <f t="shared" si="51"/>
        <v>1.1363636363636367</v>
      </c>
    </row>
    <row r="88" spans="1:62">
      <c r="A88" s="3" t="s">
        <v>20</v>
      </c>
      <c r="C88" s="8">
        <f t="shared" si="51"/>
        <v>0</v>
      </c>
      <c r="D88" s="8">
        <f t="shared" si="51"/>
        <v>0</v>
      </c>
      <c r="E88" s="8">
        <f t="shared" si="51"/>
        <v>0</v>
      </c>
      <c r="F88" s="8">
        <f t="shared" si="51"/>
        <v>0</v>
      </c>
      <c r="G88" s="8">
        <f t="shared" si="51"/>
        <v>0</v>
      </c>
      <c r="H88" s="8">
        <f t="shared" si="51"/>
        <v>0</v>
      </c>
      <c r="I88" s="8">
        <f t="shared" si="51"/>
        <v>0</v>
      </c>
      <c r="J88" s="8">
        <f t="shared" si="51"/>
        <v>0</v>
      </c>
      <c r="K88" s="8">
        <f t="shared" si="51"/>
        <v>0</v>
      </c>
      <c r="L88" s="8">
        <f t="shared" si="51"/>
        <v>0</v>
      </c>
      <c r="M88" s="8">
        <f t="shared" si="51"/>
        <v>0</v>
      </c>
      <c r="N88" s="8">
        <f t="shared" si="51"/>
        <v>0</v>
      </c>
      <c r="O88" s="8">
        <f t="shared" si="51"/>
        <v>0</v>
      </c>
      <c r="P88" s="8">
        <f t="shared" si="51"/>
        <v>0</v>
      </c>
      <c r="Q88" s="8">
        <f t="shared" si="51"/>
        <v>0</v>
      </c>
      <c r="R88" s="8">
        <f t="shared" si="51"/>
        <v>0</v>
      </c>
      <c r="S88" s="8">
        <f t="shared" si="51"/>
        <v>0</v>
      </c>
      <c r="T88" s="8">
        <f t="shared" si="51"/>
        <v>0</v>
      </c>
      <c r="U88" s="8">
        <f t="shared" si="51"/>
        <v>0</v>
      </c>
      <c r="V88" s="8">
        <f t="shared" si="51"/>
        <v>0</v>
      </c>
      <c r="W88" s="8">
        <f t="shared" si="51"/>
        <v>0</v>
      </c>
      <c r="X88" s="8">
        <f t="shared" si="51"/>
        <v>0</v>
      </c>
      <c r="Y88" s="8">
        <f t="shared" si="51"/>
        <v>0</v>
      </c>
      <c r="Z88" s="8">
        <f t="shared" si="51"/>
        <v>0</v>
      </c>
      <c r="AA88" s="8">
        <f t="shared" si="51"/>
        <v>0</v>
      </c>
      <c r="AB88" s="8">
        <f t="shared" si="51"/>
        <v>8.3333333333333329E-2</v>
      </c>
      <c r="AC88" s="8">
        <f t="shared" si="51"/>
        <v>8.3333333333333329E-2</v>
      </c>
      <c r="AD88" s="8">
        <f t="shared" si="51"/>
        <v>0.16666666666666666</v>
      </c>
      <c r="AE88" s="8">
        <f t="shared" si="51"/>
        <v>0.16666666666666666</v>
      </c>
      <c r="AF88" s="8">
        <f t="shared" si="51"/>
        <v>0.16666666666666666</v>
      </c>
      <c r="AG88" s="8">
        <f t="shared" si="51"/>
        <v>0.25</v>
      </c>
      <c r="AH88" s="8">
        <f t="shared" si="51"/>
        <v>0.25</v>
      </c>
      <c r="AI88" s="8">
        <f t="shared" si="51"/>
        <v>0.25</v>
      </c>
      <c r="AJ88" s="8">
        <f t="shared" si="51"/>
        <v>0.27777777777777779</v>
      </c>
      <c r="AK88" s="8">
        <f t="shared" si="51"/>
        <v>0.30555555555555558</v>
      </c>
      <c r="AL88" s="8">
        <f t="shared" si="51"/>
        <v>0.33333333333333331</v>
      </c>
      <c r="AM88" s="8">
        <f t="shared" si="51"/>
        <v>0.3611111111111111</v>
      </c>
      <c r="AN88" s="8">
        <f t="shared" si="51"/>
        <v>0.38888888888888884</v>
      </c>
      <c r="AO88" s="8">
        <f t="shared" si="51"/>
        <v>0.41666666666666669</v>
      </c>
      <c r="AP88" s="8">
        <f t="shared" si="51"/>
        <v>0.45454545454545453</v>
      </c>
      <c r="AQ88" s="8">
        <f t="shared" si="51"/>
        <v>0.49242424242424238</v>
      </c>
      <c r="AR88" s="8">
        <f t="shared" si="51"/>
        <v>0.53030303030303017</v>
      </c>
      <c r="AS88" s="8">
        <f t="shared" si="51"/>
        <v>0.56818181818181801</v>
      </c>
      <c r="AT88" s="8">
        <f t="shared" si="51"/>
        <v>0.60606060606060586</v>
      </c>
      <c r="AU88" s="8">
        <f t="shared" si="51"/>
        <v>0.6439393939393937</v>
      </c>
      <c r="AV88" s="8">
        <f t="shared" si="51"/>
        <v>0.68181818181818166</v>
      </c>
      <c r="AW88" s="8">
        <f t="shared" si="51"/>
        <v>0.71969696969696961</v>
      </c>
      <c r="AX88" s="8">
        <f t="shared" si="51"/>
        <v>0.75757575757575746</v>
      </c>
      <c r="AY88" s="8">
        <f t="shared" si="51"/>
        <v>0.79545454545454541</v>
      </c>
      <c r="AZ88" s="8">
        <f t="shared" si="51"/>
        <v>0.83333333333333337</v>
      </c>
      <c r="BA88" s="8">
        <f t="shared" si="51"/>
        <v>0.87121212121212122</v>
      </c>
      <c r="BB88" s="8">
        <f t="shared" si="51"/>
        <v>0.90909090909090917</v>
      </c>
      <c r="BC88" s="8">
        <f t="shared" si="51"/>
        <v>0.94696969696969713</v>
      </c>
      <c r="BD88" s="8">
        <f t="shared" si="51"/>
        <v>0.98484848484848497</v>
      </c>
      <c r="BE88" s="8">
        <f t="shared" si="51"/>
        <v>1.0227272727272729</v>
      </c>
      <c r="BF88" s="8">
        <f t="shared" si="51"/>
        <v>1.0606060606060608</v>
      </c>
      <c r="BG88" s="8">
        <f t="shared" si="51"/>
        <v>1.0984848484848488</v>
      </c>
      <c r="BH88" s="8">
        <f t="shared" si="51"/>
        <v>1.1363636363636367</v>
      </c>
    </row>
    <row r="89" spans="1:62">
      <c r="A89" s="3" t="s">
        <v>21</v>
      </c>
      <c r="C89" s="8">
        <f t="shared" si="51"/>
        <v>0</v>
      </c>
      <c r="D89" s="8">
        <f t="shared" si="51"/>
        <v>0</v>
      </c>
      <c r="E89" s="8">
        <f t="shared" si="51"/>
        <v>0</v>
      </c>
      <c r="F89" s="8">
        <f t="shared" si="51"/>
        <v>0</v>
      </c>
      <c r="G89" s="8">
        <f t="shared" si="51"/>
        <v>0</v>
      </c>
      <c r="H89" s="8">
        <f t="shared" si="51"/>
        <v>0</v>
      </c>
      <c r="I89" s="8">
        <f t="shared" si="51"/>
        <v>0</v>
      </c>
      <c r="J89" s="8">
        <f t="shared" si="51"/>
        <v>0</v>
      </c>
      <c r="K89" s="8">
        <f t="shared" si="51"/>
        <v>0</v>
      </c>
      <c r="L89" s="8">
        <f t="shared" si="51"/>
        <v>0</v>
      </c>
      <c r="M89" s="8">
        <f t="shared" si="51"/>
        <v>0</v>
      </c>
      <c r="N89" s="8">
        <f t="shared" si="51"/>
        <v>0</v>
      </c>
      <c r="O89" s="8">
        <f t="shared" si="51"/>
        <v>0</v>
      </c>
      <c r="P89" s="8">
        <f t="shared" si="51"/>
        <v>0</v>
      </c>
      <c r="Q89" s="8">
        <f t="shared" si="51"/>
        <v>0</v>
      </c>
      <c r="R89" s="8">
        <f t="shared" si="51"/>
        <v>0</v>
      </c>
      <c r="S89" s="8">
        <f t="shared" si="51"/>
        <v>0</v>
      </c>
      <c r="T89" s="8">
        <f t="shared" si="51"/>
        <v>0</v>
      </c>
      <c r="U89" s="8">
        <f t="shared" si="51"/>
        <v>0</v>
      </c>
      <c r="V89" s="8">
        <f t="shared" si="51"/>
        <v>0</v>
      </c>
      <c r="W89" s="8">
        <f t="shared" si="51"/>
        <v>0</v>
      </c>
      <c r="X89" s="8">
        <f t="shared" si="51"/>
        <v>0</v>
      </c>
      <c r="Y89" s="8">
        <f t="shared" si="51"/>
        <v>0</v>
      </c>
      <c r="Z89" s="8">
        <f t="shared" ref="Z89:BW89" si="52">Z105+Z121+Z137</f>
        <v>0</v>
      </c>
      <c r="AA89" s="8">
        <f t="shared" si="52"/>
        <v>0</v>
      </c>
      <c r="AB89" s="8">
        <f t="shared" si="52"/>
        <v>8.3333333333333329E-2</v>
      </c>
      <c r="AC89" s="8">
        <f t="shared" si="52"/>
        <v>8.3333333333333329E-2</v>
      </c>
      <c r="AD89" s="8">
        <f t="shared" si="52"/>
        <v>0.16666666666666666</v>
      </c>
      <c r="AE89" s="8">
        <f t="shared" si="52"/>
        <v>0.16666666666666666</v>
      </c>
      <c r="AF89" s="8">
        <f t="shared" si="52"/>
        <v>0.16666666666666666</v>
      </c>
      <c r="AG89" s="8">
        <f t="shared" si="52"/>
        <v>0.25</v>
      </c>
      <c r="AH89" s="8">
        <f t="shared" si="52"/>
        <v>0.25</v>
      </c>
      <c r="AI89" s="8">
        <f t="shared" si="52"/>
        <v>0.25</v>
      </c>
      <c r="AJ89" s="8">
        <f t="shared" si="52"/>
        <v>0.27777777777777779</v>
      </c>
      <c r="AK89" s="8">
        <f t="shared" si="52"/>
        <v>0.30555555555555558</v>
      </c>
      <c r="AL89" s="8">
        <f t="shared" si="52"/>
        <v>0.33333333333333331</v>
      </c>
      <c r="AM89" s="8">
        <f t="shared" si="52"/>
        <v>0.3611111111111111</v>
      </c>
      <c r="AN89" s="8">
        <f t="shared" si="52"/>
        <v>0.38888888888888884</v>
      </c>
      <c r="AO89" s="8">
        <f t="shared" si="52"/>
        <v>0.41666666666666669</v>
      </c>
      <c r="AP89" s="8">
        <f t="shared" si="52"/>
        <v>0.45454545454545453</v>
      </c>
      <c r="AQ89" s="8">
        <f t="shared" si="52"/>
        <v>0.49242424242424238</v>
      </c>
      <c r="AR89" s="8">
        <f t="shared" si="52"/>
        <v>0.53030303030303017</v>
      </c>
      <c r="AS89" s="8">
        <f t="shared" si="52"/>
        <v>0.56818181818181801</v>
      </c>
      <c r="AT89" s="8">
        <f t="shared" si="52"/>
        <v>0.60606060606060586</v>
      </c>
      <c r="AU89" s="8">
        <f t="shared" si="52"/>
        <v>0.6439393939393937</v>
      </c>
      <c r="AV89" s="8">
        <f t="shared" si="52"/>
        <v>0.68181818181818166</v>
      </c>
      <c r="AW89" s="8">
        <f t="shared" si="52"/>
        <v>0.71969696969696961</v>
      </c>
      <c r="AX89" s="8">
        <f t="shared" si="52"/>
        <v>0.75757575757575746</v>
      </c>
      <c r="AY89" s="8">
        <f t="shared" si="52"/>
        <v>0.79545454545454541</v>
      </c>
      <c r="AZ89" s="8">
        <f t="shared" si="52"/>
        <v>0.83333333333333337</v>
      </c>
      <c r="BA89" s="8">
        <f t="shared" si="52"/>
        <v>0.87121212121212122</v>
      </c>
      <c r="BB89" s="8">
        <f t="shared" si="52"/>
        <v>0.90909090909090917</v>
      </c>
      <c r="BC89" s="8">
        <f t="shared" si="52"/>
        <v>0.94696969696969713</v>
      </c>
      <c r="BD89" s="8">
        <f t="shared" si="52"/>
        <v>0.98484848484848497</v>
      </c>
      <c r="BE89" s="8">
        <f t="shared" si="52"/>
        <v>1.0227272727272729</v>
      </c>
      <c r="BF89" s="8">
        <f t="shared" si="52"/>
        <v>1.0606060606060608</v>
      </c>
      <c r="BG89" s="8">
        <f t="shared" si="52"/>
        <v>1.0984848484848488</v>
      </c>
      <c r="BH89" s="8">
        <f t="shared" si="52"/>
        <v>1.1363636363636367</v>
      </c>
    </row>
    <row r="90" spans="1:62">
      <c r="A90" s="3" t="s">
        <v>22</v>
      </c>
      <c r="C90" s="8">
        <f t="shared" ref="C90:BH94" si="53">C106+C122+C138</f>
        <v>0</v>
      </c>
      <c r="D90" s="8">
        <f t="shared" si="53"/>
        <v>0</v>
      </c>
      <c r="E90" s="8">
        <f t="shared" si="53"/>
        <v>0</v>
      </c>
      <c r="F90" s="8">
        <f t="shared" si="53"/>
        <v>0</v>
      </c>
      <c r="G90" s="8">
        <f t="shared" si="53"/>
        <v>0</v>
      </c>
      <c r="H90" s="8">
        <f t="shared" si="53"/>
        <v>0</v>
      </c>
      <c r="I90" s="8">
        <f t="shared" si="53"/>
        <v>0</v>
      </c>
      <c r="J90" s="8">
        <f t="shared" si="53"/>
        <v>0</v>
      </c>
      <c r="K90" s="8">
        <f t="shared" si="53"/>
        <v>0</v>
      </c>
      <c r="L90" s="8">
        <f t="shared" si="53"/>
        <v>0</v>
      </c>
      <c r="M90" s="8">
        <f t="shared" si="53"/>
        <v>0</v>
      </c>
      <c r="N90" s="8">
        <f t="shared" si="53"/>
        <v>0</v>
      </c>
      <c r="O90" s="8">
        <f t="shared" si="53"/>
        <v>0</v>
      </c>
      <c r="P90" s="8">
        <f t="shared" si="53"/>
        <v>0</v>
      </c>
      <c r="Q90" s="8">
        <f t="shared" si="53"/>
        <v>0</v>
      </c>
      <c r="R90" s="8">
        <f t="shared" si="53"/>
        <v>0</v>
      </c>
      <c r="S90" s="8">
        <f t="shared" si="53"/>
        <v>0</v>
      </c>
      <c r="T90" s="8">
        <f t="shared" si="53"/>
        <v>0</v>
      </c>
      <c r="U90" s="8">
        <f t="shared" si="53"/>
        <v>0</v>
      </c>
      <c r="V90" s="8">
        <f t="shared" si="53"/>
        <v>0</v>
      </c>
      <c r="W90" s="8">
        <f t="shared" si="53"/>
        <v>0</v>
      </c>
      <c r="X90" s="8">
        <f t="shared" si="53"/>
        <v>0</v>
      </c>
      <c r="Y90" s="8">
        <f t="shared" si="53"/>
        <v>0</v>
      </c>
      <c r="Z90" s="8">
        <f t="shared" si="53"/>
        <v>0</v>
      </c>
      <c r="AA90" s="8">
        <f t="shared" si="53"/>
        <v>0</v>
      </c>
      <c r="AB90" s="8">
        <f t="shared" si="53"/>
        <v>8.3333333333333329E-2</v>
      </c>
      <c r="AC90" s="8">
        <f t="shared" si="53"/>
        <v>8.3333333333333329E-2</v>
      </c>
      <c r="AD90" s="8">
        <f t="shared" si="53"/>
        <v>0.16666666666666666</v>
      </c>
      <c r="AE90" s="8">
        <f t="shared" si="53"/>
        <v>0.16666666666666666</v>
      </c>
      <c r="AF90" s="8">
        <f t="shared" si="53"/>
        <v>0.16666666666666666</v>
      </c>
      <c r="AG90" s="8">
        <f t="shared" si="53"/>
        <v>0.25</v>
      </c>
      <c r="AH90" s="8">
        <f t="shared" si="53"/>
        <v>0.25</v>
      </c>
      <c r="AI90" s="8">
        <f t="shared" si="53"/>
        <v>0.25</v>
      </c>
      <c r="AJ90" s="8">
        <f t="shared" si="53"/>
        <v>0.27777777777777779</v>
      </c>
      <c r="AK90" s="8">
        <f t="shared" si="53"/>
        <v>0.30555555555555558</v>
      </c>
      <c r="AL90" s="8">
        <f t="shared" si="53"/>
        <v>0.33333333333333331</v>
      </c>
      <c r="AM90" s="8">
        <f t="shared" si="53"/>
        <v>0.3611111111111111</v>
      </c>
      <c r="AN90" s="8">
        <f t="shared" si="53"/>
        <v>0.38888888888888884</v>
      </c>
      <c r="AO90" s="8">
        <f t="shared" si="53"/>
        <v>0.41666666666666669</v>
      </c>
      <c r="AP90" s="8">
        <f t="shared" si="53"/>
        <v>0.45454545454545453</v>
      </c>
      <c r="AQ90" s="8">
        <f t="shared" si="53"/>
        <v>0.49242424242424238</v>
      </c>
      <c r="AR90" s="8">
        <f t="shared" si="53"/>
        <v>0.53030303030303017</v>
      </c>
      <c r="AS90" s="8">
        <f t="shared" si="53"/>
        <v>0.56818181818181801</v>
      </c>
      <c r="AT90" s="8">
        <f t="shared" si="53"/>
        <v>0.60606060606060586</v>
      </c>
      <c r="AU90" s="8">
        <f t="shared" si="53"/>
        <v>0.6439393939393937</v>
      </c>
      <c r="AV90" s="8">
        <f t="shared" si="53"/>
        <v>0.68181818181818166</v>
      </c>
      <c r="AW90" s="8">
        <f t="shared" si="53"/>
        <v>0.71969696969696961</v>
      </c>
      <c r="AX90" s="8">
        <f t="shared" si="53"/>
        <v>0.75757575757575746</v>
      </c>
      <c r="AY90" s="8">
        <f t="shared" si="53"/>
        <v>0.79545454545454541</v>
      </c>
      <c r="AZ90" s="8">
        <f t="shared" si="53"/>
        <v>0.83333333333333337</v>
      </c>
      <c r="BA90" s="8">
        <f t="shared" si="53"/>
        <v>0.87121212121212122</v>
      </c>
      <c r="BB90" s="8">
        <f t="shared" si="53"/>
        <v>0.90909090909090917</v>
      </c>
      <c r="BC90" s="8">
        <f t="shared" si="53"/>
        <v>0.94696969696969713</v>
      </c>
      <c r="BD90" s="8">
        <f t="shared" si="53"/>
        <v>0.98484848484848497</v>
      </c>
      <c r="BE90" s="8">
        <f t="shared" si="53"/>
        <v>1.0227272727272729</v>
      </c>
      <c r="BF90" s="8">
        <f t="shared" si="53"/>
        <v>1.0606060606060608</v>
      </c>
      <c r="BG90" s="8">
        <f t="shared" si="53"/>
        <v>1.0984848484848488</v>
      </c>
      <c r="BH90" s="8">
        <f t="shared" si="53"/>
        <v>1.1363636363636367</v>
      </c>
    </row>
    <row r="91" spans="1:62">
      <c r="A91" s="3" t="s">
        <v>23</v>
      </c>
      <c r="C91" s="8">
        <f t="shared" si="53"/>
        <v>0</v>
      </c>
      <c r="D91" s="8">
        <f t="shared" si="53"/>
        <v>0</v>
      </c>
      <c r="E91" s="8">
        <f t="shared" si="53"/>
        <v>0</v>
      </c>
      <c r="F91" s="8">
        <f t="shared" si="53"/>
        <v>0</v>
      </c>
      <c r="G91" s="8">
        <f t="shared" si="53"/>
        <v>0</v>
      </c>
      <c r="H91" s="8">
        <f t="shared" si="53"/>
        <v>0</v>
      </c>
      <c r="I91" s="8">
        <f t="shared" si="53"/>
        <v>0</v>
      </c>
      <c r="J91" s="8">
        <f t="shared" si="53"/>
        <v>0</v>
      </c>
      <c r="K91" s="8">
        <f t="shared" si="53"/>
        <v>0</v>
      </c>
      <c r="L91" s="8">
        <f t="shared" si="53"/>
        <v>0</v>
      </c>
      <c r="M91" s="8">
        <f t="shared" si="53"/>
        <v>0</v>
      </c>
      <c r="N91" s="8">
        <f t="shared" si="53"/>
        <v>0</v>
      </c>
      <c r="O91" s="8">
        <f t="shared" si="53"/>
        <v>0</v>
      </c>
      <c r="P91" s="8">
        <f t="shared" si="53"/>
        <v>0</v>
      </c>
      <c r="Q91" s="8">
        <f t="shared" si="53"/>
        <v>0</v>
      </c>
      <c r="R91" s="8">
        <f t="shared" si="53"/>
        <v>0</v>
      </c>
      <c r="S91" s="8">
        <f t="shared" si="53"/>
        <v>0</v>
      </c>
      <c r="T91" s="8">
        <f t="shared" si="53"/>
        <v>0</v>
      </c>
      <c r="U91" s="8">
        <f t="shared" si="53"/>
        <v>0</v>
      </c>
      <c r="V91" s="8">
        <f t="shared" si="53"/>
        <v>0</v>
      </c>
      <c r="W91" s="8">
        <f t="shared" si="53"/>
        <v>0</v>
      </c>
      <c r="X91" s="8">
        <f t="shared" si="53"/>
        <v>0</v>
      </c>
      <c r="Y91" s="8">
        <f t="shared" si="53"/>
        <v>0</v>
      </c>
      <c r="Z91" s="8">
        <f t="shared" si="53"/>
        <v>0</v>
      </c>
      <c r="AA91" s="8">
        <f t="shared" si="53"/>
        <v>0</v>
      </c>
      <c r="AB91" s="8">
        <f t="shared" si="53"/>
        <v>8.3333333333333329E-2</v>
      </c>
      <c r="AC91" s="8">
        <f t="shared" si="53"/>
        <v>8.3333333333333329E-2</v>
      </c>
      <c r="AD91" s="8">
        <f t="shared" si="53"/>
        <v>0.16666666666666666</v>
      </c>
      <c r="AE91" s="8">
        <f t="shared" si="53"/>
        <v>0.16666666666666666</v>
      </c>
      <c r="AF91" s="8">
        <f t="shared" si="53"/>
        <v>0.16666666666666666</v>
      </c>
      <c r="AG91" s="8">
        <f t="shared" si="53"/>
        <v>0.25</v>
      </c>
      <c r="AH91" s="8">
        <f t="shared" si="53"/>
        <v>0.25</v>
      </c>
      <c r="AI91" s="8">
        <f t="shared" si="53"/>
        <v>0.25</v>
      </c>
      <c r="AJ91" s="8">
        <f t="shared" si="53"/>
        <v>0.27777777777777779</v>
      </c>
      <c r="AK91" s="8">
        <f t="shared" si="53"/>
        <v>0.30555555555555558</v>
      </c>
      <c r="AL91" s="8">
        <f t="shared" si="53"/>
        <v>0.33333333333333331</v>
      </c>
      <c r="AM91" s="8">
        <f t="shared" si="53"/>
        <v>0.3611111111111111</v>
      </c>
      <c r="AN91" s="8">
        <f t="shared" si="53"/>
        <v>0.38888888888888884</v>
      </c>
      <c r="AO91" s="8">
        <f t="shared" si="53"/>
        <v>0.41666666666666669</v>
      </c>
      <c r="AP91" s="8">
        <f t="shared" si="53"/>
        <v>0.45454545454545453</v>
      </c>
      <c r="AQ91" s="8">
        <f t="shared" si="53"/>
        <v>0.49242424242424238</v>
      </c>
      <c r="AR91" s="8">
        <f t="shared" si="53"/>
        <v>0.53030303030303017</v>
      </c>
      <c r="AS91" s="8">
        <f t="shared" si="53"/>
        <v>0.56818181818181801</v>
      </c>
      <c r="AT91" s="8">
        <f t="shared" si="53"/>
        <v>0.60606060606060586</v>
      </c>
      <c r="AU91" s="8">
        <f t="shared" si="53"/>
        <v>0.6439393939393937</v>
      </c>
      <c r="AV91" s="8">
        <f t="shared" si="53"/>
        <v>0.68181818181818166</v>
      </c>
      <c r="AW91" s="8">
        <f t="shared" si="53"/>
        <v>0.71969696969696961</v>
      </c>
      <c r="AX91" s="8">
        <f t="shared" si="53"/>
        <v>0.75757575757575746</v>
      </c>
      <c r="AY91" s="8">
        <f t="shared" si="53"/>
        <v>0.79545454545454541</v>
      </c>
      <c r="AZ91" s="8">
        <f t="shared" si="53"/>
        <v>0.83333333333333337</v>
      </c>
      <c r="BA91" s="8">
        <f t="shared" si="53"/>
        <v>0.87121212121212122</v>
      </c>
      <c r="BB91" s="8">
        <f t="shared" si="53"/>
        <v>0.90909090909090917</v>
      </c>
      <c r="BC91" s="8">
        <f t="shared" si="53"/>
        <v>0.94696969696969713</v>
      </c>
      <c r="BD91" s="8">
        <f t="shared" si="53"/>
        <v>0.98484848484848497</v>
      </c>
      <c r="BE91" s="8">
        <f t="shared" si="53"/>
        <v>1.0227272727272729</v>
      </c>
      <c r="BF91" s="8">
        <f t="shared" si="53"/>
        <v>1.0606060606060608</v>
      </c>
      <c r="BG91" s="8">
        <f t="shared" si="53"/>
        <v>1.0984848484848488</v>
      </c>
      <c r="BH91" s="8">
        <f t="shared" si="53"/>
        <v>1.1363636363636367</v>
      </c>
    </row>
    <row r="92" spans="1:62">
      <c r="A92" s="3" t="s">
        <v>24</v>
      </c>
      <c r="C92" s="8">
        <f t="shared" si="53"/>
        <v>0</v>
      </c>
      <c r="D92" s="8">
        <f t="shared" si="53"/>
        <v>0</v>
      </c>
      <c r="E92" s="8">
        <f t="shared" si="53"/>
        <v>0</v>
      </c>
      <c r="F92" s="8">
        <f t="shared" si="53"/>
        <v>0</v>
      </c>
      <c r="G92" s="8">
        <f t="shared" si="53"/>
        <v>0</v>
      </c>
      <c r="H92" s="8">
        <f t="shared" si="53"/>
        <v>0</v>
      </c>
      <c r="I92" s="8">
        <f t="shared" si="53"/>
        <v>0</v>
      </c>
      <c r="J92" s="8">
        <f t="shared" si="53"/>
        <v>0</v>
      </c>
      <c r="K92" s="8">
        <f t="shared" si="53"/>
        <v>0</v>
      </c>
      <c r="L92" s="8">
        <f t="shared" si="53"/>
        <v>0</v>
      </c>
      <c r="M92" s="8">
        <f t="shared" si="53"/>
        <v>0</v>
      </c>
      <c r="N92" s="8">
        <f t="shared" si="53"/>
        <v>0</v>
      </c>
      <c r="O92" s="8">
        <f t="shared" si="53"/>
        <v>0</v>
      </c>
      <c r="P92" s="8">
        <f t="shared" si="53"/>
        <v>0</v>
      </c>
      <c r="Q92" s="8">
        <f t="shared" si="53"/>
        <v>0</v>
      </c>
      <c r="R92" s="8">
        <f t="shared" si="53"/>
        <v>0</v>
      </c>
      <c r="S92" s="8">
        <f t="shared" si="53"/>
        <v>0</v>
      </c>
      <c r="T92" s="8">
        <f t="shared" si="53"/>
        <v>0</v>
      </c>
      <c r="U92" s="8">
        <f t="shared" si="53"/>
        <v>0</v>
      </c>
      <c r="V92" s="8">
        <f t="shared" si="53"/>
        <v>0</v>
      </c>
      <c r="W92" s="8">
        <f t="shared" si="53"/>
        <v>0</v>
      </c>
      <c r="X92" s="8">
        <f t="shared" si="53"/>
        <v>0</v>
      </c>
      <c r="Y92" s="8">
        <f t="shared" si="53"/>
        <v>0</v>
      </c>
      <c r="Z92" s="8">
        <f t="shared" si="53"/>
        <v>0</v>
      </c>
      <c r="AA92" s="8">
        <f t="shared" si="53"/>
        <v>0</v>
      </c>
      <c r="AB92" s="8">
        <f t="shared" si="53"/>
        <v>8.3333333333333329E-2</v>
      </c>
      <c r="AC92" s="8">
        <f t="shared" si="53"/>
        <v>8.3333333333333329E-2</v>
      </c>
      <c r="AD92" s="8">
        <f t="shared" si="53"/>
        <v>0.16666666666666666</v>
      </c>
      <c r="AE92" s="8">
        <f t="shared" si="53"/>
        <v>0.16666666666666666</v>
      </c>
      <c r="AF92" s="8">
        <f t="shared" si="53"/>
        <v>0.16666666666666666</v>
      </c>
      <c r="AG92" s="8">
        <f t="shared" si="53"/>
        <v>0.25</v>
      </c>
      <c r="AH92" s="8">
        <f t="shared" si="53"/>
        <v>0.25</v>
      </c>
      <c r="AI92" s="8">
        <f t="shared" si="53"/>
        <v>0.25</v>
      </c>
      <c r="AJ92" s="8">
        <f t="shared" si="53"/>
        <v>0.27777777777777779</v>
      </c>
      <c r="AK92" s="8">
        <f t="shared" si="53"/>
        <v>0.30555555555555558</v>
      </c>
      <c r="AL92" s="8">
        <f t="shared" si="53"/>
        <v>0.33333333333333331</v>
      </c>
      <c r="AM92" s="8">
        <f t="shared" si="53"/>
        <v>0.3611111111111111</v>
      </c>
      <c r="AN92" s="8">
        <f t="shared" si="53"/>
        <v>0.38888888888888884</v>
      </c>
      <c r="AO92" s="8">
        <f t="shared" si="53"/>
        <v>0.41666666666666669</v>
      </c>
      <c r="AP92" s="8">
        <f t="shared" si="53"/>
        <v>0.45454545454545453</v>
      </c>
      <c r="AQ92" s="8">
        <f t="shared" si="53"/>
        <v>0.49242424242424238</v>
      </c>
      <c r="AR92" s="8">
        <f t="shared" si="53"/>
        <v>0.53030303030303017</v>
      </c>
      <c r="AS92" s="8">
        <f t="shared" si="53"/>
        <v>0.56818181818181801</v>
      </c>
      <c r="AT92" s="8">
        <f t="shared" si="53"/>
        <v>0.60606060606060586</v>
      </c>
      <c r="AU92" s="8">
        <f t="shared" si="53"/>
        <v>0.6439393939393937</v>
      </c>
      <c r="AV92" s="8">
        <f t="shared" si="53"/>
        <v>0.68181818181818166</v>
      </c>
      <c r="AW92" s="8">
        <f t="shared" si="53"/>
        <v>0.71969696969696961</v>
      </c>
      <c r="AX92" s="8">
        <f t="shared" si="53"/>
        <v>0.75757575757575746</v>
      </c>
      <c r="AY92" s="8">
        <f t="shared" si="53"/>
        <v>0.79545454545454541</v>
      </c>
      <c r="AZ92" s="8">
        <f t="shared" si="53"/>
        <v>0.83333333333333337</v>
      </c>
      <c r="BA92" s="8">
        <f t="shared" si="53"/>
        <v>0.87121212121212122</v>
      </c>
      <c r="BB92" s="8">
        <f t="shared" si="53"/>
        <v>0.90909090909090917</v>
      </c>
      <c r="BC92" s="8">
        <f t="shared" si="53"/>
        <v>0.94696969696969713</v>
      </c>
      <c r="BD92" s="8">
        <f t="shared" si="53"/>
        <v>0.98484848484848497</v>
      </c>
      <c r="BE92" s="8">
        <f t="shared" si="53"/>
        <v>1.0227272727272729</v>
      </c>
      <c r="BF92" s="8">
        <f t="shared" si="53"/>
        <v>1.0606060606060608</v>
      </c>
      <c r="BG92" s="8">
        <f t="shared" si="53"/>
        <v>1.0984848484848488</v>
      </c>
      <c r="BH92" s="8">
        <f t="shared" si="53"/>
        <v>1.1363636363636367</v>
      </c>
    </row>
    <row r="93" spans="1:62">
      <c r="A93" s="3" t="s">
        <v>25</v>
      </c>
      <c r="C93" s="8">
        <f t="shared" si="53"/>
        <v>0</v>
      </c>
      <c r="D93" s="8">
        <f t="shared" si="53"/>
        <v>0</v>
      </c>
      <c r="E93" s="8">
        <f t="shared" si="53"/>
        <v>0</v>
      </c>
      <c r="F93" s="8">
        <f t="shared" si="53"/>
        <v>0</v>
      </c>
      <c r="G93" s="8">
        <f t="shared" si="53"/>
        <v>0</v>
      </c>
      <c r="H93" s="8">
        <f t="shared" si="53"/>
        <v>0</v>
      </c>
      <c r="I93" s="8">
        <f t="shared" si="53"/>
        <v>0</v>
      </c>
      <c r="J93" s="8">
        <f t="shared" si="53"/>
        <v>0</v>
      </c>
      <c r="K93" s="8">
        <f t="shared" si="53"/>
        <v>0</v>
      </c>
      <c r="L93" s="8">
        <f t="shared" si="53"/>
        <v>0</v>
      </c>
      <c r="M93" s="8">
        <f t="shared" si="53"/>
        <v>0</v>
      </c>
      <c r="N93" s="8">
        <f t="shared" si="53"/>
        <v>0</v>
      </c>
      <c r="O93" s="8">
        <f t="shared" si="53"/>
        <v>0</v>
      </c>
      <c r="P93" s="8">
        <f t="shared" si="53"/>
        <v>0</v>
      </c>
      <c r="Q93" s="8">
        <f t="shared" si="53"/>
        <v>0</v>
      </c>
      <c r="R93" s="8">
        <f t="shared" si="53"/>
        <v>0</v>
      </c>
      <c r="S93" s="8">
        <f t="shared" si="53"/>
        <v>0</v>
      </c>
      <c r="T93" s="8">
        <f t="shared" si="53"/>
        <v>0</v>
      </c>
      <c r="U93" s="8">
        <f t="shared" si="53"/>
        <v>0</v>
      </c>
      <c r="V93" s="8">
        <f t="shared" si="53"/>
        <v>0</v>
      </c>
      <c r="W93" s="8">
        <f t="shared" si="53"/>
        <v>0</v>
      </c>
      <c r="X93" s="8">
        <f t="shared" si="53"/>
        <v>0</v>
      </c>
      <c r="Y93" s="8">
        <f t="shared" si="53"/>
        <v>0</v>
      </c>
      <c r="Z93" s="8">
        <f t="shared" si="53"/>
        <v>0</v>
      </c>
      <c r="AA93" s="8">
        <f t="shared" si="53"/>
        <v>0</v>
      </c>
      <c r="AB93" s="8">
        <f t="shared" si="53"/>
        <v>8.3333333333333329E-2</v>
      </c>
      <c r="AC93" s="8">
        <f t="shared" si="53"/>
        <v>8.3333333333333329E-2</v>
      </c>
      <c r="AD93" s="8">
        <f t="shared" si="53"/>
        <v>0.16666666666666666</v>
      </c>
      <c r="AE93" s="8">
        <f t="shared" si="53"/>
        <v>0.16666666666666666</v>
      </c>
      <c r="AF93" s="8">
        <f t="shared" si="53"/>
        <v>0.16666666666666666</v>
      </c>
      <c r="AG93" s="8">
        <f t="shared" si="53"/>
        <v>0.25</v>
      </c>
      <c r="AH93" s="8">
        <f t="shared" si="53"/>
        <v>0.25</v>
      </c>
      <c r="AI93" s="8">
        <f t="shared" si="53"/>
        <v>0.25</v>
      </c>
      <c r="AJ93" s="8">
        <f t="shared" si="53"/>
        <v>0.27777777777777779</v>
      </c>
      <c r="AK93" s="8">
        <f t="shared" si="53"/>
        <v>0.30555555555555558</v>
      </c>
      <c r="AL93" s="8">
        <f t="shared" si="53"/>
        <v>0.33333333333333331</v>
      </c>
      <c r="AM93" s="8">
        <f t="shared" si="53"/>
        <v>0.3611111111111111</v>
      </c>
      <c r="AN93" s="8">
        <f t="shared" si="53"/>
        <v>0.38888888888888884</v>
      </c>
      <c r="AO93" s="8">
        <f t="shared" si="53"/>
        <v>0.41666666666666669</v>
      </c>
      <c r="AP93" s="8">
        <f t="shared" si="53"/>
        <v>0.45454545454545453</v>
      </c>
      <c r="AQ93" s="8">
        <f t="shared" si="53"/>
        <v>0.49242424242424238</v>
      </c>
      <c r="AR93" s="8">
        <f t="shared" si="53"/>
        <v>0.53030303030303017</v>
      </c>
      <c r="AS93" s="8">
        <f t="shared" si="53"/>
        <v>0.56818181818181801</v>
      </c>
      <c r="AT93" s="8">
        <f t="shared" si="53"/>
        <v>0.60606060606060586</v>
      </c>
      <c r="AU93" s="8">
        <f t="shared" si="53"/>
        <v>0.6439393939393937</v>
      </c>
      <c r="AV93" s="8">
        <f t="shared" si="53"/>
        <v>0.68181818181818166</v>
      </c>
      <c r="AW93" s="8">
        <f t="shared" si="53"/>
        <v>0.71969696969696961</v>
      </c>
      <c r="AX93" s="8">
        <f t="shared" si="53"/>
        <v>0.75757575757575746</v>
      </c>
      <c r="AY93" s="8">
        <f t="shared" si="53"/>
        <v>0.79545454545454541</v>
      </c>
      <c r="AZ93" s="8">
        <f t="shared" si="53"/>
        <v>0.83333333333333337</v>
      </c>
      <c r="BA93" s="8">
        <f t="shared" si="53"/>
        <v>0.87121212121212122</v>
      </c>
      <c r="BB93" s="8">
        <f t="shared" si="53"/>
        <v>0.90909090909090917</v>
      </c>
      <c r="BC93" s="8">
        <f t="shared" si="53"/>
        <v>0.94696969696969713</v>
      </c>
      <c r="BD93" s="8">
        <f t="shared" si="53"/>
        <v>0.98484848484848497</v>
      </c>
      <c r="BE93" s="8">
        <f t="shared" si="53"/>
        <v>1.0227272727272729</v>
      </c>
      <c r="BF93" s="8">
        <f t="shared" si="53"/>
        <v>1.0606060606060608</v>
      </c>
      <c r="BG93" s="8">
        <f t="shared" si="53"/>
        <v>1.0984848484848488</v>
      </c>
      <c r="BH93" s="8">
        <f t="shared" si="53"/>
        <v>1.1363636363636367</v>
      </c>
    </row>
    <row r="94" spans="1:62">
      <c r="A94" s="3" t="s">
        <v>26</v>
      </c>
      <c r="C94" s="8">
        <f t="shared" si="53"/>
        <v>0</v>
      </c>
      <c r="D94" s="8">
        <f t="shared" si="53"/>
        <v>0</v>
      </c>
      <c r="E94" s="8">
        <f t="shared" si="53"/>
        <v>0</v>
      </c>
      <c r="F94" s="8">
        <f t="shared" si="53"/>
        <v>0</v>
      </c>
      <c r="G94" s="8">
        <f t="shared" si="53"/>
        <v>0</v>
      </c>
      <c r="H94" s="8">
        <f t="shared" si="53"/>
        <v>0</v>
      </c>
      <c r="I94" s="8">
        <f t="shared" si="53"/>
        <v>0</v>
      </c>
      <c r="J94" s="8">
        <f t="shared" si="53"/>
        <v>0</v>
      </c>
      <c r="K94" s="8">
        <f t="shared" si="53"/>
        <v>0</v>
      </c>
      <c r="L94" s="8">
        <f t="shared" si="53"/>
        <v>0</v>
      </c>
      <c r="M94" s="8">
        <f t="shared" si="53"/>
        <v>0</v>
      </c>
      <c r="N94" s="8">
        <f t="shared" si="53"/>
        <v>0</v>
      </c>
      <c r="O94" s="8">
        <f t="shared" si="53"/>
        <v>0</v>
      </c>
      <c r="P94" s="8">
        <f t="shared" si="53"/>
        <v>0</v>
      </c>
      <c r="Q94" s="8">
        <f t="shared" si="53"/>
        <v>0</v>
      </c>
      <c r="R94" s="8">
        <f t="shared" si="53"/>
        <v>0</v>
      </c>
      <c r="S94" s="8">
        <f t="shared" si="53"/>
        <v>0</v>
      </c>
      <c r="T94" s="8">
        <f t="shared" si="53"/>
        <v>0</v>
      </c>
      <c r="U94" s="8">
        <f t="shared" si="53"/>
        <v>0</v>
      </c>
      <c r="V94" s="8">
        <f t="shared" si="53"/>
        <v>0</v>
      </c>
      <c r="W94" s="8">
        <f t="shared" si="53"/>
        <v>0</v>
      </c>
      <c r="X94" s="8">
        <f t="shared" si="53"/>
        <v>0</v>
      </c>
      <c r="Y94" s="8">
        <f t="shared" si="53"/>
        <v>0</v>
      </c>
      <c r="Z94" s="8">
        <f t="shared" ref="Z94:BW94" si="54">Z110+Z126+Z142</f>
        <v>0</v>
      </c>
      <c r="AA94" s="8">
        <f t="shared" si="54"/>
        <v>0</v>
      </c>
      <c r="AB94" s="8">
        <f t="shared" si="54"/>
        <v>8.3333333333333329E-2</v>
      </c>
      <c r="AC94" s="8">
        <f t="shared" si="54"/>
        <v>8.3333333333333329E-2</v>
      </c>
      <c r="AD94" s="8">
        <f t="shared" si="54"/>
        <v>0.16666666666666666</v>
      </c>
      <c r="AE94" s="8">
        <f t="shared" si="54"/>
        <v>0.16666666666666666</v>
      </c>
      <c r="AF94" s="8">
        <f t="shared" si="54"/>
        <v>0.16666666666666666</v>
      </c>
      <c r="AG94" s="8">
        <f t="shared" si="54"/>
        <v>0.25</v>
      </c>
      <c r="AH94" s="8">
        <f t="shared" si="54"/>
        <v>0.25</v>
      </c>
      <c r="AI94" s="8">
        <f t="shared" si="54"/>
        <v>0.25</v>
      </c>
      <c r="AJ94" s="8">
        <f t="shared" si="54"/>
        <v>0.27777777777777779</v>
      </c>
      <c r="AK94" s="8">
        <f t="shared" si="54"/>
        <v>0.30555555555555558</v>
      </c>
      <c r="AL94" s="8">
        <f t="shared" si="54"/>
        <v>0.33333333333333331</v>
      </c>
      <c r="AM94" s="8">
        <f t="shared" si="54"/>
        <v>0.3611111111111111</v>
      </c>
      <c r="AN94" s="8">
        <f t="shared" si="54"/>
        <v>0.38888888888888884</v>
      </c>
      <c r="AO94" s="8">
        <f t="shared" si="54"/>
        <v>0.41666666666666669</v>
      </c>
      <c r="AP94" s="8">
        <f t="shared" si="54"/>
        <v>0.45454545454545453</v>
      </c>
      <c r="AQ94" s="8">
        <f t="shared" si="54"/>
        <v>0.49242424242424238</v>
      </c>
      <c r="AR94" s="8">
        <f t="shared" si="54"/>
        <v>0.53030303030303017</v>
      </c>
      <c r="AS94" s="8">
        <f t="shared" si="54"/>
        <v>0.56818181818181801</v>
      </c>
      <c r="AT94" s="8">
        <f t="shared" si="54"/>
        <v>0.60606060606060586</v>
      </c>
      <c r="AU94" s="8">
        <f t="shared" si="54"/>
        <v>0.6439393939393937</v>
      </c>
      <c r="AV94" s="8">
        <f t="shared" si="54"/>
        <v>0.68181818181818166</v>
      </c>
      <c r="AW94" s="8">
        <f t="shared" si="54"/>
        <v>0.71969696969696961</v>
      </c>
      <c r="AX94" s="8">
        <f t="shared" si="54"/>
        <v>0.75757575757575746</v>
      </c>
      <c r="AY94" s="8">
        <f t="shared" si="54"/>
        <v>0.79545454545454541</v>
      </c>
      <c r="AZ94" s="8">
        <f t="shared" si="54"/>
        <v>0.83333333333333337</v>
      </c>
      <c r="BA94" s="8">
        <f t="shared" si="54"/>
        <v>0.87121212121212122</v>
      </c>
      <c r="BB94" s="8">
        <f t="shared" si="54"/>
        <v>0.90909090909090917</v>
      </c>
      <c r="BC94" s="8">
        <f t="shared" si="54"/>
        <v>0.94696969696969713</v>
      </c>
      <c r="BD94" s="8">
        <f t="shared" si="54"/>
        <v>0.98484848484848497</v>
      </c>
      <c r="BE94" s="8">
        <f t="shared" si="54"/>
        <v>1.0227272727272729</v>
      </c>
      <c r="BF94" s="8">
        <f t="shared" si="54"/>
        <v>1.0606060606060608</v>
      </c>
      <c r="BG94" s="8">
        <f t="shared" si="54"/>
        <v>1.0984848484848488</v>
      </c>
      <c r="BH94" s="8">
        <f t="shared" si="54"/>
        <v>1.1363636363636367</v>
      </c>
    </row>
    <row r="95" spans="1:62">
      <c r="A95" s="3" t="s">
        <v>27</v>
      </c>
      <c r="C95" s="8">
        <f t="shared" ref="C95:BH96" si="55">C111+C127+C143</f>
        <v>0</v>
      </c>
      <c r="D95" s="8">
        <f t="shared" si="55"/>
        <v>0</v>
      </c>
      <c r="E95" s="8">
        <f t="shared" si="55"/>
        <v>0</v>
      </c>
      <c r="F95" s="8">
        <f t="shared" si="55"/>
        <v>0</v>
      </c>
      <c r="G95" s="8">
        <f t="shared" si="55"/>
        <v>0</v>
      </c>
      <c r="H95" s="8">
        <f t="shared" si="55"/>
        <v>0</v>
      </c>
      <c r="I95" s="8">
        <f t="shared" si="55"/>
        <v>0</v>
      </c>
      <c r="J95" s="8">
        <f t="shared" si="55"/>
        <v>0</v>
      </c>
      <c r="K95" s="8">
        <f t="shared" si="55"/>
        <v>0</v>
      </c>
      <c r="L95" s="8">
        <f t="shared" si="55"/>
        <v>0</v>
      </c>
      <c r="M95" s="8">
        <f t="shared" si="55"/>
        <v>0</v>
      </c>
      <c r="N95" s="8">
        <f t="shared" si="55"/>
        <v>0</v>
      </c>
      <c r="O95" s="8">
        <f t="shared" si="55"/>
        <v>0</v>
      </c>
      <c r="P95" s="8">
        <f t="shared" si="55"/>
        <v>0</v>
      </c>
      <c r="Q95" s="8">
        <f t="shared" si="55"/>
        <v>0</v>
      </c>
      <c r="R95" s="8">
        <f t="shared" si="55"/>
        <v>0</v>
      </c>
      <c r="S95" s="8">
        <f t="shared" si="55"/>
        <v>0</v>
      </c>
      <c r="T95" s="8">
        <f t="shared" si="55"/>
        <v>0</v>
      </c>
      <c r="U95" s="8">
        <f t="shared" si="55"/>
        <v>0</v>
      </c>
      <c r="V95" s="8">
        <f t="shared" si="55"/>
        <v>0</v>
      </c>
      <c r="W95" s="8">
        <f t="shared" si="55"/>
        <v>0</v>
      </c>
      <c r="X95" s="8">
        <f t="shared" si="55"/>
        <v>0</v>
      </c>
      <c r="Y95" s="8">
        <f t="shared" si="55"/>
        <v>0</v>
      </c>
      <c r="Z95" s="8">
        <f t="shared" si="55"/>
        <v>0</v>
      </c>
      <c r="AA95" s="8">
        <f t="shared" si="55"/>
        <v>0</v>
      </c>
      <c r="AB95" s="8">
        <f t="shared" si="55"/>
        <v>8.3333333333333329E-2</v>
      </c>
      <c r="AC95" s="8">
        <f t="shared" si="55"/>
        <v>8.3333333333333329E-2</v>
      </c>
      <c r="AD95" s="8">
        <f t="shared" si="55"/>
        <v>0.16666666666666666</v>
      </c>
      <c r="AE95" s="8">
        <f t="shared" si="55"/>
        <v>0.16666666666666666</v>
      </c>
      <c r="AF95" s="8">
        <f t="shared" si="55"/>
        <v>0.16666666666666666</v>
      </c>
      <c r="AG95" s="8">
        <f t="shared" si="55"/>
        <v>0.25</v>
      </c>
      <c r="AH95" s="8">
        <f t="shared" si="55"/>
        <v>0.25</v>
      </c>
      <c r="AI95" s="8">
        <f t="shared" si="55"/>
        <v>0.25</v>
      </c>
      <c r="AJ95" s="8">
        <f t="shared" si="55"/>
        <v>0.27777777777777779</v>
      </c>
      <c r="AK95" s="8">
        <f t="shared" si="55"/>
        <v>0.30555555555555558</v>
      </c>
      <c r="AL95" s="8">
        <f t="shared" si="55"/>
        <v>0.33333333333333331</v>
      </c>
      <c r="AM95" s="8">
        <f t="shared" si="55"/>
        <v>0.3611111111111111</v>
      </c>
      <c r="AN95" s="8">
        <f t="shared" si="55"/>
        <v>0.38888888888888884</v>
      </c>
      <c r="AO95" s="8">
        <f t="shared" si="55"/>
        <v>0.41666666666666669</v>
      </c>
      <c r="AP95" s="8">
        <f t="shared" si="55"/>
        <v>0.45454545454545453</v>
      </c>
      <c r="AQ95" s="8">
        <f t="shared" si="55"/>
        <v>0.49242424242424238</v>
      </c>
      <c r="AR95" s="8">
        <f t="shared" si="55"/>
        <v>0.53030303030303017</v>
      </c>
      <c r="AS95" s="8">
        <f t="shared" si="55"/>
        <v>0.56818181818181801</v>
      </c>
      <c r="AT95" s="8">
        <f t="shared" si="55"/>
        <v>0.60606060606060586</v>
      </c>
      <c r="AU95" s="8">
        <f t="shared" si="55"/>
        <v>0.6439393939393937</v>
      </c>
      <c r="AV95" s="8">
        <f t="shared" si="55"/>
        <v>0.68181818181818166</v>
      </c>
      <c r="AW95" s="8">
        <f t="shared" si="55"/>
        <v>0.71969696969696961</v>
      </c>
      <c r="AX95" s="8">
        <f t="shared" si="55"/>
        <v>0.75757575757575746</v>
      </c>
      <c r="AY95" s="8">
        <f t="shared" si="55"/>
        <v>0.79545454545454541</v>
      </c>
      <c r="AZ95" s="8">
        <f t="shared" si="55"/>
        <v>0.83333333333333337</v>
      </c>
      <c r="BA95" s="8">
        <f t="shared" si="55"/>
        <v>0.87121212121212122</v>
      </c>
      <c r="BB95" s="8">
        <f t="shared" si="55"/>
        <v>0.90909090909090917</v>
      </c>
      <c r="BC95" s="8">
        <f t="shared" si="55"/>
        <v>0.94696969696969713</v>
      </c>
      <c r="BD95" s="8">
        <f t="shared" si="55"/>
        <v>0.98484848484848497</v>
      </c>
      <c r="BE95" s="8">
        <f t="shared" si="55"/>
        <v>1.0227272727272729</v>
      </c>
      <c r="BF95" s="8">
        <f t="shared" si="55"/>
        <v>1.0606060606060608</v>
      </c>
      <c r="BG95" s="8">
        <f t="shared" si="55"/>
        <v>1.0984848484848488</v>
      </c>
      <c r="BH95" s="8">
        <f t="shared" si="55"/>
        <v>1.1363636363636367</v>
      </c>
    </row>
    <row r="96" spans="1:62">
      <c r="A96" s="3" t="s">
        <v>28</v>
      </c>
      <c r="C96" s="8">
        <f t="shared" si="55"/>
        <v>0</v>
      </c>
      <c r="D96" s="8">
        <f t="shared" si="55"/>
        <v>0</v>
      </c>
      <c r="E96" s="8">
        <f t="shared" si="55"/>
        <v>0</v>
      </c>
      <c r="F96" s="8">
        <f t="shared" si="55"/>
        <v>0</v>
      </c>
      <c r="G96" s="8">
        <f t="shared" si="55"/>
        <v>0</v>
      </c>
      <c r="H96" s="8">
        <f t="shared" si="55"/>
        <v>0</v>
      </c>
      <c r="I96" s="8">
        <f t="shared" si="55"/>
        <v>0</v>
      </c>
      <c r="J96" s="8">
        <f t="shared" si="55"/>
        <v>0</v>
      </c>
      <c r="K96" s="8">
        <f t="shared" si="55"/>
        <v>0</v>
      </c>
      <c r="L96" s="8">
        <f t="shared" si="55"/>
        <v>0</v>
      </c>
      <c r="M96" s="8">
        <f t="shared" si="55"/>
        <v>0</v>
      </c>
      <c r="N96" s="8">
        <f t="shared" si="55"/>
        <v>0</v>
      </c>
      <c r="O96" s="8">
        <f t="shared" si="55"/>
        <v>0</v>
      </c>
      <c r="P96" s="8">
        <f t="shared" si="55"/>
        <v>0</v>
      </c>
      <c r="Q96" s="8">
        <f t="shared" si="55"/>
        <v>0</v>
      </c>
      <c r="R96" s="8">
        <f t="shared" si="55"/>
        <v>0</v>
      </c>
      <c r="S96" s="8">
        <f t="shared" si="55"/>
        <v>0</v>
      </c>
      <c r="T96" s="8">
        <f t="shared" si="55"/>
        <v>0</v>
      </c>
      <c r="U96" s="8">
        <f t="shared" si="55"/>
        <v>0</v>
      </c>
      <c r="V96" s="8">
        <f t="shared" si="55"/>
        <v>0</v>
      </c>
      <c r="W96" s="8">
        <f t="shared" si="55"/>
        <v>0</v>
      </c>
      <c r="X96" s="8">
        <f t="shared" si="55"/>
        <v>0</v>
      </c>
      <c r="Y96" s="8">
        <f t="shared" si="55"/>
        <v>0</v>
      </c>
      <c r="Z96" s="8">
        <f t="shared" si="55"/>
        <v>0</v>
      </c>
      <c r="AA96" s="8">
        <f t="shared" si="55"/>
        <v>0</v>
      </c>
      <c r="AB96" s="8">
        <f t="shared" si="55"/>
        <v>8.3333333333333329E-2</v>
      </c>
      <c r="AC96" s="8">
        <f t="shared" si="55"/>
        <v>8.3333333333333329E-2</v>
      </c>
      <c r="AD96" s="8">
        <f t="shared" si="55"/>
        <v>0.16666666666666666</v>
      </c>
      <c r="AE96" s="8">
        <f t="shared" si="55"/>
        <v>0.16666666666666666</v>
      </c>
      <c r="AF96" s="8">
        <f t="shared" si="55"/>
        <v>0.16666666666666666</v>
      </c>
      <c r="AG96" s="8">
        <f t="shared" si="55"/>
        <v>0.25</v>
      </c>
      <c r="AH96" s="8">
        <f t="shared" si="55"/>
        <v>0.25</v>
      </c>
      <c r="AI96" s="8">
        <f t="shared" si="55"/>
        <v>0.25</v>
      </c>
      <c r="AJ96" s="8">
        <f t="shared" si="55"/>
        <v>0.27777777777777779</v>
      </c>
      <c r="AK96" s="8">
        <f t="shared" si="55"/>
        <v>0.30555555555555558</v>
      </c>
      <c r="AL96" s="8">
        <f t="shared" si="55"/>
        <v>0.33333333333333331</v>
      </c>
      <c r="AM96" s="8">
        <f t="shared" si="55"/>
        <v>0.3611111111111111</v>
      </c>
      <c r="AN96" s="8">
        <f t="shared" si="55"/>
        <v>0.38888888888888884</v>
      </c>
      <c r="AO96" s="8">
        <f t="shared" si="55"/>
        <v>0.41666666666666669</v>
      </c>
      <c r="AP96" s="8">
        <f t="shared" si="55"/>
        <v>0.45454545454545453</v>
      </c>
      <c r="AQ96" s="8">
        <f t="shared" si="55"/>
        <v>0.49242424242424238</v>
      </c>
      <c r="AR96" s="8">
        <f t="shared" si="55"/>
        <v>0.53030303030303017</v>
      </c>
      <c r="AS96" s="8">
        <f t="shared" si="55"/>
        <v>0.56818181818181801</v>
      </c>
      <c r="AT96" s="8">
        <f t="shared" si="55"/>
        <v>0.60606060606060586</v>
      </c>
      <c r="AU96" s="8">
        <f t="shared" si="55"/>
        <v>0.6439393939393937</v>
      </c>
      <c r="AV96" s="8">
        <f t="shared" si="55"/>
        <v>0.68181818181818166</v>
      </c>
      <c r="AW96" s="8">
        <f t="shared" si="55"/>
        <v>0.71969696969696961</v>
      </c>
      <c r="AX96" s="8">
        <f t="shared" si="55"/>
        <v>0.75757575757575746</v>
      </c>
      <c r="AY96" s="8">
        <f t="shared" si="55"/>
        <v>0.79545454545454541</v>
      </c>
      <c r="AZ96" s="8">
        <f t="shared" si="55"/>
        <v>0.83333333333333337</v>
      </c>
      <c r="BA96" s="8">
        <f t="shared" si="55"/>
        <v>0.87121212121212122</v>
      </c>
      <c r="BB96" s="8">
        <f t="shared" si="55"/>
        <v>0.90909090909090917</v>
      </c>
      <c r="BC96" s="8">
        <f t="shared" si="55"/>
        <v>0.94696969696969713</v>
      </c>
      <c r="BD96" s="8">
        <f t="shared" si="55"/>
        <v>0.98484848484848497</v>
      </c>
      <c r="BE96" s="8">
        <f t="shared" si="55"/>
        <v>1.0227272727272729</v>
      </c>
      <c r="BF96" s="8">
        <f t="shared" si="55"/>
        <v>1.0606060606060608</v>
      </c>
      <c r="BG96" s="8">
        <f t="shared" si="55"/>
        <v>1.0984848484848488</v>
      </c>
      <c r="BH96" s="8">
        <f t="shared" si="55"/>
        <v>1.1363636363636367</v>
      </c>
    </row>
    <row r="97" spans="1:62" ht="12" thickBot="1">
      <c r="A97" s="3" t="s">
        <v>29</v>
      </c>
      <c r="C97" s="8">
        <f t="shared" ref="C97:BH97" si="56">SUM(C85:C96)</f>
        <v>0</v>
      </c>
      <c r="D97" s="8">
        <f t="shared" si="56"/>
        <v>0</v>
      </c>
      <c r="E97" s="8">
        <f t="shared" si="56"/>
        <v>0</v>
      </c>
      <c r="F97" s="8">
        <f t="shared" si="56"/>
        <v>0</v>
      </c>
      <c r="G97" s="8">
        <f t="shared" si="56"/>
        <v>0</v>
      </c>
      <c r="H97" s="8">
        <f t="shared" si="56"/>
        <v>0</v>
      </c>
      <c r="I97" s="8">
        <f t="shared" si="56"/>
        <v>0</v>
      </c>
      <c r="J97" s="8">
        <f t="shared" si="56"/>
        <v>0</v>
      </c>
      <c r="K97" s="8">
        <f t="shared" si="56"/>
        <v>0</v>
      </c>
      <c r="L97" s="8">
        <f t="shared" si="56"/>
        <v>0</v>
      </c>
      <c r="M97" s="8">
        <f t="shared" si="56"/>
        <v>0</v>
      </c>
      <c r="N97" s="8">
        <f t="shared" si="56"/>
        <v>0</v>
      </c>
      <c r="O97" s="8">
        <f t="shared" si="56"/>
        <v>0</v>
      </c>
      <c r="P97" s="8">
        <f t="shared" si="56"/>
        <v>0</v>
      </c>
      <c r="Q97" s="8">
        <f t="shared" si="56"/>
        <v>0</v>
      </c>
      <c r="R97" s="8">
        <f t="shared" si="56"/>
        <v>0</v>
      </c>
      <c r="S97" s="8">
        <f t="shared" si="56"/>
        <v>0</v>
      </c>
      <c r="T97" s="8">
        <f t="shared" si="56"/>
        <v>0</v>
      </c>
      <c r="U97" s="8">
        <f t="shared" si="56"/>
        <v>0</v>
      </c>
      <c r="V97" s="8">
        <f t="shared" si="56"/>
        <v>0</v>
      </c>
      <c r="W97" s="8">
        <f t="shared" si="56"/>
        <v>0</v>
      </c>
      <c r="X97" s="8">
        <f t="shared" si="56"/>
        <v>0</v>
      </c>
      <c r="Y97" s="8">
        <f t="shared" si="56"/>
        <v>0</v>
      </c>
      <c r="Z97" s="8">
        <f t="shared" si="56"/>
        <v>0</v>
      </c>
      <c r="AA97" s="8">
        <f t="shared" si="56"/>
        <v>0</v>
      </c>
      <c r="AB97" s="8">
        <f t="shared" si="56"/>
        <v>1</v>
      </c>
      <c r="AC97" s="8">
        <f t="shared" si="56"/>
        <v>1</v>
      </c>
      <c r="AD97" s="8">
        <f t="shared" si="56"/>
        <v>2</v>
      </c>
      <c r="AE97" s="8">
        <f t="shared" si="56"/>
        <v>2</v>
      </c>
      <c r="AF97" s="8">
        <f t="shared" si="56"/>
        <v>2</v>
      </c>
      <c r="AG97" s="8">
        <f t="shared" si="56"/>
        <v>3</v>
      </c>
      <c r="AH97" s="8">
        <f t="shared" si="56"/>
        <v>3</v>
      </c>
      <c r="AI97" s="8">
        <f t="shared" si="56"/>
        <v>3</v>
      </c>
      <c r="AJ97" s="8">
        <f t="shared" si="56"/>
        <v>3.3333333333333326</v>
      </c>
      <c r="AK97" s="8">
        <f t="shared" si="56"/>
        <v>3.6666666666666661</v>
      </c>
      <c r="AL97" s="8">
        <f t="shared" si="56"/>
        <v>4</v>
      </c>
      <c r="AM97" s="8">
        <f t="shared" si="56"/>
        <v>4.333333333333333</v>
      </c>
      <c r="AN97" s="8">
        <f t="shared" si="56"/>
        <v>4.6666666666666661</v>
      </c>
      <c r="AO97" s="8">
        <f t="shared" si="56"/>
        <v>5</v>
      </c>
      <c r="AP97" s="8">
        <f t="shared" si="56"/>
        <v>5.4545454545454533</v>
      </c>
      <c r="AQ97" s="8">
        <f t="shared" si="56"/>
        <v>5.9090909090909074</v>
      </c>
      <c r="AR97" s="8">
        <f t="shared" si="56"/>
        <v>6.3636363636363624</v>
      </c>
      <c r="AS97" s="8">
        <f t="shared" si="56"/>
        <v>6.8181818181818175</v>
      </c>
      <c r="AT97" s="8">
        <f t="shared" si="56"/>
        <v>7.2727272727272689</v>
      </c>
      <c r="AU97" s="8">
        <f t="shared" si="56"/>
        <v>7.727272727272724</v>
      </c>
      <c r="AV97" s="8">
        <f t="shared" si="56"/>
        <v>8.1818181818181799</v>
      </c>
      <c r="AW97" s="8">
        <f t="shared" si="56"/>
        <v>8.6363636363636349</v>
      </c>
      <c r="AX97" s="8">
        <f t="shared" si="56"/>
        <v>9.0909090909090917</v>
      </c>
      <c r="AY97" s="8">
        <f t="shared" si="56"/>
        <v>9.5454545454545432</v>
      </c>
      <c r="AZ97" s="8">
        <f t="shared" si="56"/>
        <v>10</v>
      </c>
      <c r="BA97" s="8">
        <f t="shared" si="56"/>
        <v>10.454545454545455</v>
      </c>
      <c r="BB97" s="8">
        <f t="shared" si="56"/>
        <v>10.909090909090914</v>
      </c>
      <c r="BC97" s="8">
        <f t="shared" si="56"/>
        <v>11.363636363636365</v>
      </c>
      <c r="BD97" s="8">
        <f t="shared" si="56"/>
        <v>11.818181818181818</v>
      </c>
      <c r="BE97" s="8">
        <f t="shared" si="56"/>
        <v>12.272727272727279</v>
      </c>
      <c r="BF97" s="8">
        <f t="shared" si="56"/>
        <v>12.727272727272728</v>
      </c>
      <c r="BG97" s="8">
        <f t="shared" si="56"/>
        <v>13.181818181818189</v>
      </c>
      <c r="BH97" s="8">
        <f t="shared" si="56"/>
        <v>13.63636363636364</v>
      </c>
    </row>
    <row r="98" spans="1:6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</row>
    <row r="99" spans="1:62" ht="12" thickBot="1">
      <c r="A99" s="3" t="s">
        <v>34</v>
      </c>
    </row>
    <row r="100" spans="1:62" ht="12" thickBot="1">
      <c r="A100" s="18"/>
      <c r="B100" s="19">
        <f t="shared" ref="B100:BH100" si="57">B2</f>
        <v>1992</v>
      </c>
      <c r="C100" s="19">
        <f t="shared" si="57"/>
        <v>1993</v>
      </c>
      <c r="D100" s="19">
        <f t="shared" si="57"/>
        <v>1994</v>
      </c>
      <c r="E100" s="19">
        <f t="shared" si="57"/>
        <v>1995</v>
      </c>
      <c r="F100" s="19">
        <f t="shared" si="57"/>
        <v>1996</v>
      </c>
      <c r="G100" s="19">
        <f t="shared" si="57"/>
        <v>1997</v>
      </c>
      <c r="H100" s="19">
        <f t="shared" si="57"/>
        <v>1998</v>
      </c>
      <c r="I100" s="19">
        <f t="shared" si="57"/>
        <v>1999</v>
      </c>
      <c r="J100" s="19">
        <f t="shared" si="57"/>
        <v>2000</v>
      </c>
      <c r="K100" s="19">
        <f t="shared" si="57"/>
        <v>2001</v>
      </c>
      <c r="L100" s="19">
        <f t="shared" si="57"/>
        <v>2002</v>
      </c>
      <c r="M100" s="19">
        <f t="shared" si="57"/>
        <v>2003</v>
      </c>
      <c r="N100" s="19">
        <f t="shared" si="57"/>
        <v>2004</v>
      </c>
      <c r="O100" s="19">
        <f t="shared" si="57"/>
        <v>2005</v>
      </c>
      <c r="P100" s="19">
        <f t="shared" si="57"/>
        <v>2006</v>
      </c>
      <c r="Q100" s="19">
        <f t="shared" si="57"/>
        <v>2007</v>
      </c>
      <c r="R100" s="19">
        <f t="shared" si="57"/>
        <v>2008</v>
      </c>
      <c r="S100" s="19">
        <f t="shared" si="57"/>
        <v>2009</v>
      </c>
      <c r="T100" s="19">
        <f t="shared" si="57"/>
        <v>2010</v>
      </c>
      <c r="U100" s="19">
        <f t="shared" si="57"/>
        <v>2011</v>
      </c>
      <c r="V100" s="19">
        <f t="shared" si="57"/>
        <v>2012</v>
      </c>
      <c r="W100" s="19">
        <f t="shared" si="57"/>
        <v>2013</v>
      </c>
      <c r="X100" s="19">
        <f t="shared" si="57"/>
        <v>2014</v>
      </c>
      <c r="Y100" s="19">
        <f t="shared" si="57"/>
        <v>2015</v>
      </c>
      <c r="Z100" s="19">
        <f t="shared" si="57"/>
        <v>2016</v>
      </c>
      <c r="AA100" s="19">
        <f t="shared" si="57"/>
        <v>2017</v>
      </c>
      <c r="AB100" s="19">
        <f t="shared" si="57"/>
        <v>2018</v>
      </c>
      <c r="AC100" s="19">
        <f t="shared" si="57"/>
        <v>2019</v>
      </c>
      <c r="AD100" s="19">
        <f t="shared" si="57"/>
        <v>2020</v>
      </c>
      <c r="AE100" s="19">
        <f t="shared" si="57"/>
        <v>2021</v>
      </c>
      <c r="AF100" s="19">
        <f t="shared" si="57"/>
        <v>2022</v>
      </c>
      <c r="AG100" s="19">
        <f t="shared" si="57"/>
        <v>2023</v>
      </c>
      <c r="AH100" s="19">
        <f t="shared" si="57"/>
        <v>2024</v>
      </c>
      <c r="AI100" s="19">
        <f t="shared" si="57"/>
        <v>2025</v>
      </c>
      <c r="AJ100" s="19">
        <f t="shared" si="57"/>
        <v>2026</v>
      </c>
      <c r="AK100" s="19">
        <f t="shared" si="57"/>
        <v>2027</v>
      </c>
      <c r="AL100" s="19">
        <f t="shared" si="57"/>
        <v>2028</v>
      </c>
      <c r="AM100" s="19">
        <f t="shared" si="57"/>
        <v>2029</v>
      </c>
      <c r="AN100" s="19">
        <f t="shared" si="57"/>
        <v>2030</v>
      </c>
      <c r="AO100" s="19">
        <f t="shared" si="57"/>
        <v>2031</v>
      </c>
      <c r="AP100" s="19">
        <f t="shared" si="57"/>
        <v>2032</v>
      </c>
      <c r="AQ100" s="19">
        <f t="shared" si="57"/>
        <v>2033</v>
      </c>
      <c r="AR100" s="19">
        <f t="shared" si="57"/>
        <v>2034</v>
      </c>
      <c r="AS100" s="19">
        <f t="shared" si="57"/>
        <v>2035</v>
      </c>
      <c r="AT100" s="19">
        <f t="shared" si="57"/>
        <v>2036</v>
      </c>
      <c r="AU100" s="19">
        <f t="shared" si="57"/>
        <v>2037</v>
      </c>
      <c r="AV100" s="19">
        <f t="shared" si="57"/>
        <v>2038</v>
      </c>
      <c r="AW100" s="19">
        <f t="shared" si="57"/>
        <v>2039</v>
      </c>
      <c r="AX100" s="19">
        <f t="shared" si="57"/>
        <v>2040</v>
      </c>
      <c r="AY100" s="19">
        <f t="shared" si="57"/>
        <v>2041</v>
      </c>
      <c r="AZ100" s="19">
        <f t="shared" si="57"/>
        <v>2042</v>
      </c>
      <c r="BA100" s="19">
        <f t="shared" si="57"/>
        <v>2043</v>
      </c>
      <c r="BB100" s="19">
        <f t="shared" si="57"/>
        <v>2044</v>
      </c>
      <c r="BC100" s="19">
        <f t="shared" si="57"/>
        <v>2045</v>
      </c>
      <c r="BD100" s="19">
        <f t="shared" si="57"/>
        <v>2046</v>
      </c>
      <c r="BE100" s="19">
        <f t="shared" si="57"/>
        <v>2047</v>
      </c>
      <c r="BF100" s="19">
        <f t="shared" si="57"/>
        <v>2048</v>
      </c>
      <c r="BG100" s="19">
        <f t="shared" si="57"/>
        <v>2049</v>
      </c>
      <c r="BH100" s="19">
        <f t="shared" si="57"/>
        <v>2050</v>
      </c>
      <c r="BI100" s="20"/>
      <c r="BJ100" s="20"/>
    </row>
    <row r="101" spans="1:62">
      <c r="A101" s="3" t="s">
        <v>17</v>
      </c>
      <c r="J101" s="3">
        <f>J$113/12</f>
        <v>0</v>
      </c>
      <c r="K101" s="3">
        <f t="shared" ref="K101:BH106" si="58">K$113/12</f>
        <v>0</v>
      </c>
      <c r="L101" s="3">
        <f t="shared" si="58"/>
        <v>0</v>
      </c>
      <c r="M101" s="3">
        <f t="shared" si="58"/>
        <v>0</v>
      </c>
      <c r="N101" s="3">
        <f t="shared" si="58"/>
        <v>0</v>
      </c>
      <c r="O101" s="3">
        <f t="shared" si="58"/>
        <v>0</v>
      </c>
      <c r="P101" s="3">
        <f t="shared" si="58"/>
        <v>0</v>
      </c>
      <c r="Q101" s="3">
        <f t="shared" si="58"/>
        <v>0</v>
      </c>
      <c r="R101" s="3">
        <f t="shared" si="58"/>
        <v>0</v>
      </c>
      <c r="S101" s="3">
        <f t="shared" si="58"/>
        <v>0</v>
      </c>
      <c r="T101" s="3">
        <f t="shared" si="58"/>
        <v>0</v>
      </c>
      <c r="U101" s="3">
        <f t="shared" si="58"/>
        <v>0</v>
      </c>
      <c r="V101" s="3">
        <f t="shared" si="58"/>
        <v>0</v>
      </c>
      <c r="W101" s="3">
        <f t="shared" si="58"/>
        <v>0</v>
      </c>
      <c r="X101" s="3">
        <f t="shared" si="58"/>
        <v>0</v>
      </c>
      <c r="Y101" s="3">
        <f t="shared" si="58"/>
        <v>0</v>
      </c>
      <c r="Z101" s="3">
        <f t="shared" si="58"/>
        <v>0</v>
      </c>
      <c r="AA101" s="3">
        <f t="shared" si="58"/>
        <v>0</v>
      </c>
      <c r="AB101" s="3">
        <f t="shared" si="58"/>
        <v>8.3333333333333329E-2</v>
      </c>
      <c r="AC101" s="3">
        <f t="shared" si="58"/>
        <v>8.3333333333333329E-2</v>
      </c>
      <c r="AD101" s="3">
        <f t="shared" si="58"/>
        <v>0.16666666666666666</v>
      </c>
      <c r="AE101" s="3">
        <f t="shared" si="58"/>
        <v>0.16666666666666666</v>
      </c>
      <c r="AF101" s="3">
        <f t="shared" si="58"/>
        <v>0.16666666666666666</v>
      </c>
      <c r="AG101" s="3">
        <f t="shared" si="58"/>
        <v>0.25</v>
      </c>
      <c r="AH101" s="3">
        <f t="shared" si="58"/>
        <v>0.25</v>
      </c>
      <c r="AI101" s="3">
        <f t="shared" si="58"/>
        <v>0.25</v>
      </c>
      <c r="AJ101" s="3">
        <f t="shared" si="58"/>
        <v>0.27777777777777779</v>
      </c>
      <c r="AK101" s="3">
        <f t="shared" si="58"/>
        <v>0.30555555555555558</v>
      </c>
      <c r="AL101" s="3">
        <f t="shared" si="58"/>
        <v>0.33333333333333331</v>
      </c>
      <c r="AM101" s="3">
        <f t="shared" si="58"/>
        <v>0.3611111111111111</v>
      </c>
      <c r="AN101" s="3">
        <f t="shared" si="58"/>
        <v>0.38888888888888884</v>
      </c>
      <c r="AO101" s="3">
        <f t="shared" si="58"/>
        <v>0.41666666666666669</v>
      </c>
      <c r="AP101" s="3">
        <f t="shared" si="58"/>
        <v>0.45454545454545453</v>
      </c>
      <c r="AQ101" s="3">
        <f t="shared" si="58"/>
        <v>0.49242424242424238</v>
      </c>
      <c r="AR101" s="3">
        <f t="shared" si="58"/>
        <v>0.53030303030303017</v>
      </c>
      <c r="AS101" s="3">
        <f t="shared" si="58"/>
        <v>0.56818181818181801</v>
      </c>
      <c r="AT101" s="3">
        <f t="shared" si="58"/>
        <v>0.60606060606060586</v>
      </c>
      <c r="AU101" s="3">
        <f t="shared" si="58"/>
        <v>0.6439393939393937</v>
      </c>
      <c r="AV101" s="3">
        <f t="shared" si="58"/>
        <v>0.68181818181818166</v>
      </c>
      <c r="AW101" s="3">
        <f t="shared" si="58"/>
        <v>0.71969696969696961</v>
      </c>
      <c r="AX101" s="3">
        <f t="shared" si="58"/>
        <v>0.75757575757575746</v>
      </c>
      <c r="AY101" s="3">
        <f t="shared" si="58"/>
        <v>0.79545454545454541</v>
      </c>
      <c r="AZ101" s="3">
        <f t="shared" si="58"/>
        <v>0.83333333333333337</v>
      </c>
      <c r="BA101" s="3">
        <f t="shared" si="58"/>
        <v>0.87121212121212122</v>
      </c>
      <c r="BB101" s="3">
        <f t="shared" si="58"/>
        <v>0.90909090909090917</v>
      </c>
      <c r="BC101" s="3">
        <f t="shared" si="58"/>
        <v>0.94696969696969713</v>
      </c>
      <c r="BD101" s="3">
        <f t="shared" si="58"/>
        <v>0.98484848484848497</v>
      </c>
      <c r="BE101" s="3">
        <f t="shared" si="58"/>
        <v>1.0227272727272729</v>
      </c>
      <c r="BF101" s="3">
        <f t="shared" si="58"/>
        <v>1.0606060606060608</v>
      </c>
      <c r="BG101" s="3">
        <f t="shared" si="58"/>
        <v>1.0984848484848488</v>
      </c>
      <c r="BH101" s="3">
        <f t="shared" si="58"/>
        <v>1.1363636363636367</v>
      </c>
    </row>
    <row r="102" spans="1:62">
      <c r="A102" s="3" t="s">
        <v>18</v>
      </c>
      <c r="J102" s="3">
        <f t="shared" ref="J102:Y112" si="59">J$113/12</f>
        <v>0</v>
      </c>
      <c r="K102" s="3">
        <f t="shared" si="59"/>
        <v>0</v>
      </c>
      <c r="L102" s="3">
        <f t="shared" si="59"/>
        <v>0</v>
      </c>
      <c r="M102" s="3">
        <f t="shared" si="59"/>
        <v>0</v>
      </c>
      <c r="N102" s="3">
        <f t="shared" si="59"/>
        <v>0</v>
      </c>
      <c r="O102" s="3">
        <f t="shared" si="59"/>
        <v>0</v>
      </c>
      <c r="P102" s="3">
        <f t="shared" si="59"/>
        <v>0</v>
      </c>
      <c r="Q102" s="3">
        <f t="shared" si="59"/>
        <v>0</v>
      </c>
      <c r="R102" s="3">
        <f t="shared" si="59"/>
        <v>0</v>
      </c>
      <c r="S102" s="3">
        <f t="shared" si="59"/>
        <v>0</v>
      </c>
      <c r="T102" s="3">
        <f t="shared" si="59"/>
        <v>0</v>
      </c>
      <c r="U102" s="3">
        <f t="shared" si="59"/>
        <v>0</v>
      </c>
      <c r="V102" s="3">
        <f t="shared" si="59"/>
        <v>0</v>
      </c>
      <c r="W102" s="3">
        <f t="shared" si="59"/>
        <v>0</v>
      </c>
      <c r="X102" s="3">
        <f t="shared" si="59"/>
        <v>0</v>
      </c>
      <c r="Y102" s="3">
        <f t="shared" si="59"/>
        <v>0</v>
      </c>
      <c r="Z102" s="3">
        <f t="shared" si="58"/>
        <v>0</v>
      </c>
      <c r="AA102" s="3">
        <f t="shared" si="58"/>
        <v>0</v>
      </c>
      <c r="AB102" s="3">
        <f t="shared" si="58"/>
        <v>8.3333333333333329E-2</v>
      </c>
      <c r="AC102" s="3">
        <f t="shared" si="58"/>
        <v>8.3333333333333329E-2</v>
      </c>
      <c r="AD102" s="3">
        <f t="shared" si="58"/>
        <v>0.16666666666666666</v>
      </c>
      <c r="AE102" s="3">
        <f t="shared" si="58"/>
        <v>0.16666666666666666</v>
      </c>
      <c r="AF102" s="3">
        <f t="shared" si="58"/>
        <v>0.16666666666666666</v>
      </c>
      <c r="AG102" s="3">
        <f t="shared" si="58"/>
        <v>0.25</v>
      </c>
      <c r="AH102" s="3">
        <f t="shared" si="58"/>
        <v>0.25</v>
      </c>
      <c r="AI102" s="3">
        <f t="shared" si="58"/>
        <v>0.25</v>
      </c>
      <c r="AJ102" s="3">
        <f t="shared" si="58"/>
        <v>0.27777777777777779</v>
      </c>
      <c r="AK102" s="3">
        <f t="shared" si="58"/>
        <v>0.30555555555555558</v>
      </c>
      <c r="AL102" s="3">
        <f t="shared" si="58"/>
        <v>0.33333333333333331</v>
      </c>
      <c r="AM102" s="3">
        <f t="shared" si="58"/>
        <v>0.3611111111111111</v>
      </c>
      <c r="AN102" s="3">
        <f t="shared" si="58"/>
        <v>0.38888888888888884</v>
      </c>
      <c r="AO102" s="3">
        <f t="shared" si="58"/>
        <v>0.41666666666666669</v>
      </c>
      <c r="AP102" s="3">
        <f t="shared" si="58"/>
        <v>0.45454545454545453</v>
      </c>
      <c r="AQ102" s="3">
        <f t="shared" si="58"/>
        <v>0.49242424242424238</v>
      </c>
      <c r="AR102" s="3">
        <f t="shared" si="58"/>
        <v>0.53030303030303017</v>
      </c>
      <c r="AS102" s="3">
        <f t="shared" si="58"/>
        <v>0.56818181818181801</v>
      </c>
      <c r="AT102" s="3">
        <f t="shared" si="58"/>
        <v>0.60606060606060586</v>
      </c>
      <c r="AU102" s="3">
        <f t="shared" si="58"/>
        <v>0.6439393939393937</v>
      </c>
      <c r="AV102" s="3">
        <f t="shared" si="58"/>
        <v>0.68181818181818166</v>
      </c>
      <c r="AW102" s="3">
        <f t="shared" si="58"/>
        <v>0.71969696969696961</v>
      </c>
      <c r="AX102" s="3">
        <f t="shared" si="58"/>
        <v>0.75757575757575746</v>
      </c>
      <c r="AY102" s="3">
        <f t="shared" si="58"/>
        <v>0.79545454545454541</v>
      </c>
      <c r="AZ102" s="3">
        <f t="shared" si="58"/>
        <v>0.83333333333333337</v>
      </c>
      <c r="BA102" s="3">
        <f t="shared" si="58"/>
        <v>0.87121212121212122</v>
      </c>
      <c r="BB102" s="3">
        <f t="shared" si="58"/>
        <v>0.90909090909090917</v>
      </c>
      <c r="BC102" s="3">
        <f t="shared" si="58"/>
        <v>0.94696969696969713</v>
      </c>
      <c r="BD102" s="3">
        <f t="shared" si="58"/>
        <v>0.98484848484848497</v>
      </c>
      <c r="BE102" s="3">
        <f t="shared" si="58"/>
        <v>1.0227272727272729</v>
      </c>
      <c r="BF102" s="3">
        <f t="shared" si="58"/>
        <v>1.0606060606060608</v>
      </c>
      <c r="BG102" s="3">
        <f t="shared" si="58"/>
        <v>1.0984848484848488</v>
      </c>
      <c r="BH102" s="3">
        <f t="shared" si="58"/>
        <v>1.1363636363636367</v>
      </c>
    </row>
    <row r="103" spans="1:62">
      <c r="A103" s="3" t="s">
        <v>19</v>
      </c>
      <c r="J103" s="3">
        <f t="shared" si="59"/>
        <v>0</v>
      </c>
      <c r="K103" s="3">
        <f t="shared" si="58"/>
        <v>0</v>
      </c>
      <c r="L103" s="3">
        <f t="shared" si="58"/>
        <v>0</v>
      </c>
      <c r="M103" s="3">
        <f t="shared" si="58"/>
        <v>0</v>
      </c>
      <c r="N103" s="3">
        <f t="shared" si="58"/>
        <v>0</v>
      </c>
      <c r="O103" s="3">
        <f t="shared" si="58"/>
        <v>0</v>
      </c>
      <c r="P103" s="3">
        <f t="shared" si="58"/>
        <v>0</v>
      </c>
      <c r="Q103" s="3">
        <f t="shared" si="58"/>
        <v>0</v>
      </c>
      <c r="R103" s="3">
        <f t="shared" si="58"/>
        <v>0</v>
      </c>
      <c r="S103" s="3">
        <f t="shared" si="58"/>
        <v>0</v>
      </c>
      <c r="T103" s="3">
        <f t="shared" si="58"/>
        <v>0</v>
      </c>
      <c r="U103" s="3">
        <f t="shared" si="58"/>
        <v>0</v>
      </c>
      <c r="V103" s="3">
        <f t="shared" si="58"/>
        <v>0</v>
      </c>
      <c r="W103" s="3">
        <f t="shared" si="58"/>
        <v>0</v>
      </c>
      <c r="X103" s="3">
        <f t="shared" si="58"/>
        <v>0</v>
      </c>
      <c r="Y103" s="3">
        <f t="shared" si="58"/>
        <v>0</v>
      </c>
      <c r="Z103" s="3">
        <f t="shared" si="58"/>
        <v>0</v>
      </c>
      <c r="AA103" s="3">
        <f t="shared" si="58"/>
        <v>0</v>
      </c>
      <c r="AB103" s="3">
        <f t="shared" si="58"/>
        <v>8.3333333333333329E-2</v>
      </c>
      <c r="AC103" s="3">
        <f t="shared" si="58"/>
        <v>8.3333333333333329E-2</v>
      </c>
      <c r="AD103" s="3">
        <f t="shared" si="58"/>
        <v>0.16666666666666666</v>
      </c>
      <c r="AE103" s="3">
        <f t="shared" si="58"/>
        <v>0.16666666666666666</v>
      </c>
      <c r="AF103" s="3">
        <f t="shared" si="58"/>
        <v>0.16666666666666666</v>
      </c>
      <c r="AG103" s="3">
        <f t="shared" si="58"/>
        <v>0.25</v>
      </c>
      <c r="AH103" s="3">
        <f t="shared" si="58"/>
        <v>0.25</v>
      </c>
      <c r="AI103" s="3">
        <f t="shared" si="58"/>
        <v>0.25</v>
      </c>
      <c r="AJ103" s="3">
        <f t="shared" si="58"/>
        <v>0.27777777777777779</v>
      </c>
      <c r="AK103" s="3">
        <f t="shared" si="58"/>
        <v>0.30555555555555558</v>
      </c>
      <c r="AL103" s="3">
        <f t="shared" si="58"/>
        <v>0.33333333333333331</v>
      </c>
      <c r="AM103" s="3">
        <f t="shared" si="58"/>
        <v>0.3611111111111111</v>
      </c>
      <c r="AN103" s="3">
        <f t="shared" si="58"/>
        <v>0.38888888888888884</v>
      </c>
      <c r="AO103" s="3">
        <f t="shared" si="58"/>
        <v>0.41666666666666669</v>
      </c>
      <c r="AP103" s="3">
        <f t="shared" si="58"/>
        <v>0.45454545454545453</v>
      </c>
      <c r="AQ103" s="3">
        <f t="shared" si="58"/>
        <v>0.49242424242424238</v>
      </c>
      <c r="AR103" s="3">
        <f t="shared" si="58"/>
        <v>0.53030303030303017</v>
      </c>
      <c r="AS103" s="3">
        <f t="shared" si="58"/>
        <v>0.56818181818181801</v>
      </c>
      <c r="AT103" s="3">
        <f t="shared" si="58"/>
        <v>0.60606060606060586</v>
      </c>
      <c r="AU103" s="3">
        <f t="shared" si="58"/>
        <v>0.6439393939393937</v>
      </c>
      <c r="AV103" s="3">
        <f t="shared" si="58"/>
        <v>0.68181818181818166</v>
      </c>
      <c r="AW103" s="3">
        <f t="shared" si="58"/>
        <v>0.71969696969696961</v>
      </c>
      <c r="AX103" s="3">
        <f t="shared" si="58"/>
        <v>0.75757575757575746</v>
      </c>
      <c r="AY103" s="3">
        <f t="shared" si="58"/>
        <v>0.79545454545454541</v>
      </c>
      <c r="AZ103" s="3">
        <f t="shared" si="58"/>
        <v>0.83333333333333337</v>
      </c>
      <c r="BA103" s="3">
        <f t="shared" si="58"/>
        <v>0.87121212121212122</v>
      </c>
      <c r="BB103" s="3">
        <f t="shared" si="58"/>
        <v>0.90909090909090917</v>
      </c>
      <c r="BC103" s="3">
        <f t="shared" si="58"/>
        <v>0.94696969696969713</v>
      </c>
      <c r="BD103" s="3">
        <f t="shared" si="58"/>
        <v>0.98484848484848497</v>
      </c>
      <c r="BE103" s="3">
        <f t="shared" si="58"/>
        <v>1.0227272727272729</v>
      </c>
      <c r="BF103" s="3">
        <f t="shared" si="58"/>
        <v>1.0606060606060608</v>
      </c>
      <c r="BG103" s="3">
        <f t="shared" si="58"/>
        <v>1.0984848484848488</v>
      </c>
      <c r="BH103" s="3">
        <f t="shared" si="58"/>
        <v>1.1363636363636367</v>
      </c>
    </row>
    <row r="104" spans="1:62">
      <c r="A104" s="3" t="s">
        <v>20</v>
      </c>
      <c r="J104" s="3">
        <f t="shared" si="59"/>
        <v>0</v>
      </c>
      <c r="K104" s="3">
        <f t="shared" si="58"/>
        <v>0</v>
      </c>
      <c r="L104" s="3">
        <f t="shared" si="58"/>
        <v>0</v>
      </c>
      <c r="M104" s="3">
        <f t="shared" si="58"/>
        <v>0</v>
      </c>
      <c r="N104" s="3">
        <f t="shared" si="58"/>
        <v>0</v>
      </c>
      <c r="O104" s="3">
        <f t="shared" si="58"/>
        <v>0</v>
      </c>
      <c r="P104" s="3">
        <f t="shared" si="58"/>
        <v>0</v>
      </c>
      <c r="Q104" s="3">
        <f t="shared" si="58"/>
        <v>0</v>
      </c>
      <c r="R104" s="3">
        <f t="shared" si="58"/>
        <v>0</v>
      </c>
      <c r="S104" s="3">
        <f t="shared" si="58"/>
        <v>0</v>
      </c>
      <c r="T104" s="3">
        <f t="shared" si="58"/>
        <v>0</v>
      </c>
      <c r="U104" s="3">
        <f t="shared" si="58"/>
        <v>0</v>
      </c>
      <c r="V104" s="3">
        <f t="shared" si="58"/>
        <v>0</v>
      </c>
      <c r="W104" s="3">
        <f t="shared" si="58"/>
        <v>0</v>
      </c>
      <c r="X104" s="3">
        <f t="shared" si="58"/>
        <v>0</v>
      </c>
      <c r="Y104" s="3">
        <f t="shared" si="58"/>
        <v>0</v>
      </c>
      <c r="Z104" s="3">
        <f t="shared" si="58"/>
        <v>0</v>
      </c>
      <c r="AA104" s="3">
        <f t="shared" si="58"/>
        <v>0</v>
      </c>
      <c r="AB104" s="3">
        <f t="shared" si="58"/>
        <v>8.3333333333333329E-2</v>
      </c>
      <c r="AC104" s="3">
        <f t="shared" si="58"/>
        <v>8.3333333333333329E-2</v>
      </c>
      <c r="AD104" s="3">
        <f t="shared" si="58"/>
        <v>0.16666666666666666</v>
      </c>
      <c r="AE104" s="3">
        <f t="shared" si="58"/>
        <v>0.16666666666666666</v>
      </c>
      <c r="AF104" s="3">
        <f t="shared" si="58"/>
        <v>0.16666666666666666</v>
      </c>
      <c r="AG104" s="3">
        <f t="shared" si="58"/>
        <v>0.25</v>
      </c>
      <c r="AH104" s="3">
        <f t="shared" si="58"/>
        <v>0.25</v>
      </c>
      <c r="AI104" s="3">
        <f t="shared" si="58"/>
        <v>0.25</v>
      </c>
      <c r="AJ104" s="3">
        <f t="shared" si="58"/>
        <v>0.27777777777777779</v>
      </c>
      <c r="AK104" s="3">
        <f t="shared" si="58"/>
        <v>0.30555555555555558</v>
      </c>
      <c r="AL104" s="3">
        <f t="shared" si="58"/>
        <v>0.33333333333333331</v>
      </c>
      <c r="AM104" s="3">
        <f t="shared" si="58"/>
        <v>0.3611111111111111</v>
      </c>
      <c r="AN104" s="3">
        <f t="shared" si="58"/>
        <v>0.38888888888888884</v>
      </c>
      <c r="AO104" s="3">
        <f t="shared" si="58"/>
        <v>0.41666666666666669</v>
      </c>
      <c r="AP104" s="3">
        <f t="shared" si="58"/>
        <v>0.45454545454545453</v>
      </c>
      <c r="AQ104" s="3">
        <f t="shared" si="58"/>
        <v>0.49242424242424238</v>
      </c>
      <c r="AR104" s="3">
        <f t="shared" si="58"/>
        <v>0.53030303030303017</v>
      </c>
      <c r="AS104" s="3">
        <f t="shared" si="58"/>
        <v>0.56818181818181801</v>
      </c>
      <c r="AT104" s="3">
        <f t="shared" si="58"/>
        <v>0.60606060606060586</v>
      </c>
      <c r="AU104" s="3">
        <f t="shared" si="58"/>
        <v>0.6439393939393937</v>
      </c>
      <c r="AV104" s="3">
        <f t="shared" si="58"/>
        <v>0.68181818181818166</v>
      </c>
      <c r="AW104" s="3">
        <f t="shared" si="58"/>
        <v>0.71969696969696961</v>
      </c>
      <c r="AX104" s="3">
        <f t="shared" si="58"/>
        <v>0.75757575757575746</v>
      </c>
      <c r="AY104" s="3">
        <f t="shared" si="58"/>
        <v>0.79545454545454541</v>
      </c>
      <c r="AZ104" s="3">
        <f t="shared" si="58"/>
        <v>0.83333333333333337</v>
      </c>
      <c r="BA104" s="3">
        <f t="shared" si="58"/>
        <v>0.87121212121212122</v>
      </c>
      <c r="BB104" s="3">
        <f t="shared" si="58"/>
        <v>0.90909090909090917</v>
      </c>
      <c r="BC104" s="3">
        <f t="shared" si="58"/>
        <v>0.94696969696969713</v>
      </c>
      <c r="BD104" s="3">
        <f t="shared" si="58"/>
        <v>0.98484848484848497</v>
      </c>
      <c r="BE104" s="3">
        <f t="shared" si="58"/>
        <v>1.0227272727272729</v>
      </c>
      <c r="BF104" s="3">
        <f t="shared" si="58"/>
        <v>1.0606060606060608</v>
      </c>
      <c r="BG104" s="3">
        <f t="shared" si="58"/>
        <v>1.0984848484848488</v>
      </c>
      <c r="BH104" s="3">
        <f t="shared" si="58"/>
        <v>1.1363636363636367</v>
      </c>
    </row>
    <row r="105" spans="1:62">
      <c r="A105" s="3" t="s">
        <v>21</v>
      </c>
      <c r="J105" s="3">
        <f t="shared" si="59"/>
        <v>0</v>
      </c>
      <c r="K105" s="3">
        <f t="shared" si="58"/>
        <v>0</v>
      </c>
      <c r="L105" s="3">
        <f t="shared" si="58"/>
        <v>0</v>
      </c>
      <c r="M105" s="3">
        <f t="shared" si="58"/>
        <v>0</v>
      </c>
      <c r="N105" s="3">
        <f t="shared" si="58"/>
        <v>0</v>
      </c>
      <c r="O105" s="3">
        <f t="shared" si="58"/>
        <v>0</v>
      </c>
      <c r="P105" s="3">
        <f t="shared" si="58"/>
        <v>0</v>
      </c>
      <c r="Q105" s="3">
        <f t="shared" si="58"/>
        <v>0</v>
      </c>
      <c r="R105" s="3">
        <f t="shared" si="58"/>
        <v>0</v>
      </c>
      <c r="S105" s="3">
        <f t="shared" si="58"/>
        <v>0</v>
      </c>
      <c r="T105" s="3">
        <f t="shared" si="58"/>
        <v>0</v>
      </c>
      <c r="U105" s="3">
        <f t="shared" si="58"/>
        <v>0</v>
      </c>
      <c r="V105" s="3">
        <f t="shared" si="58"/>
        <v>0</v>
      </c>
      <c r="W105" s="3">
        <f t="shared" si="58"/>
        <v>0</v>
      </c>
      <c r="X105" s="3">
        <f t="shared" si="58"/>
        <v>0</v>
      </c>
      <c r="Y105" s="3">
        <f t="shared" si="58"/>
        <v>0</v>
      </c>
      <c r="Z105" s="3">
        <f t="shared" si="58"/>
        <v>0</v>
      </c>
      <c r="AA105" s="3">
        <f t="shared" si="58"/>
        <v>0</v>
      </c>
      <c r="AB105" s="3">
        <f t="shared" si="58"/>
        <v>8.3333333333333329E-2</v>
      </c>
      <c r="AC105" s="3">
        <f t="shared" si="58"/>
        <v>8.3333333333333329E-2</v>
      </c>
      <c r="AD105" s="3">
        <f t="shared" si="58"/>
        <v>0.16666666666666666</v>
      </c>
      <c r="AE105" s="3">
        <f t="shared" si="58"/>
        <v>0.16666666666666666</v>
      </c>
      <c r="AF105" s="3">
        <f t="shared" si="58"/>
        <v>0.16666666666666666</v>
      </c>
      <c r="AG105" s="3">
        <f t="shared" si="58"/>
        <v>0.25</v>
      </c>
      <c r="AH105" s="3">
        <f t="shared" si="58"/>
        <v>0.25</v>
      </c>
      <c r="AI105" s="3">
        <f t="shared" si="58"/>
        <v>0.25</v>
      </c>
      <c r="AJ105" s="3">
        <f t="shared" si="58"/>
        <v>0.27777777777777779</v>
      </c>
      <c r="AK105" s="3">
        <f t="shared" si="58"/>
        <v>0.30555555555555558</v>
      </c>
      <c r="AL105" s="3">
        <f t="shared" si="58"/>
        <v>0.33333333333333331</v>
      </c>
      <c r="AM105" s="3">
        <f t="shared" si="58"/>
        <v>0.3611111111111111</v>
      </c>
      <c r="AN105" s="3">
        <f t="shared" si="58"/>
        <v>0.38888888888888884</v>
      </c>
      <c r="AO105" s="3">
        <f t="shared" si="58"/>
        <v>0.41666666666666669</v>
      </c>
      <c r="AP105" s="3">
        <f t="shared" si="58"/>
        <v>0.45454545454545453</v>
      </c>
      <c r="AQ105" s="3">
        <f t="shared" si="58"/>
        <v>0.49242424242424238</v>
      </c>
      <c r="AR105" s="3">
        <f t="shared" si="58"/>
        <v>0.53030303030303017</v>
      </c>
      <c r="AS105" s="3">
        <f t="shared" si="58"/>
        <v>0.56818181818181801</v>
      </c>
      <c r="AT105" s="3">
        <f t="shared" si="58"/>
        <v>0.60606060606060586</v>
      </c>
      <c r="AU105" s="3">
        <f t="shared" si="58"/>
        <v>0.6439393939393937</v>
      </c>
      <c r="AV105" s="3">
        <f t="shared" si="58"/>
        <v>0.68181818181818166</v>
      </c>
      <c r="AW105" s="3">
        <f t="shared" si="58"/>
        <v>0.71969696969696961</v>
      </c>
      <c r="AX105" s="3">
        <f t="shared" si="58"/>
        <v>0.75757575757575746</v>
      </c>
      <c r="AY105" s="3">
        <f t="shared" si="58"/>
        <v>0.79545454545454541</v>
      </c>
      <c r="AZ105" s="3">
        <f t="shared" si="58"/>
        <v>0.83333333333333337</v>
      </c>
      <c r="BA105" s="3">
        <f t="shared" si="58"/>
        <v>0.87121212121212122</v>
      </c>
      <c r="BB105" s="3">
        <f t="shared" si="58"/>
        <v>0.90909090909090917</v>
      </c>
      <c r="BC105" s="3">
        <f t="shared" si="58"/>
        <v>0.94696969696969713</v>
      </c>
      <c r="BD105" s="3">
        <f t="shared" si="58"/>
        <v>0.98484848484848497</v>
      </c>
      <c r="BE105" s="3">
        <f t="shared" si="58"/>
        <v>1.0227272727272729</v>
      </c>
      <c r="BF105" s="3">
        <f t="shared" si="58"/>
        <v>1.0606060606060608</v>
      </c>
      <c r="BG105" s="3">
        <f t="shared" si="58"/>
        <v>1.0984848484848488</v>
      </c>
      <c r="BH105" s="3">
        <f t="shared" si="58"/>
        <v>1.1363636363636367</v>
      </c>
    </row>
    <row r="106" spans="1:62">
      <c r="A106" s="3" t="s">
        <v>22</v>
      </c>
      <c r="J106" s="3">
        <f t="shared" si="59"/>
        <v>0</v>
      </c>
      <c r="K106" s="3">
        <f t="shared" si="58"/>
        <v>0</v>
      </c>
      <c r="L106" s="3">
        <f t="shared" si="58"/>
        <v>0</v>
      </c>
      <c r="M106" s="3">
        <f t="shared" si="58"/>
        <v>0</v>
      </c>
      <c r="N106" s="3">
        <f t="shared" si="58"/>
        <v>0</v>
      </c>
      <c r="O106" s="3">
        <f t="shared" si="58"/>
        <v>0</v>
      </c>
      <c r="P106" s="3">
        <f t="shared" si="58"/>
        <v>0</v>
      </c>
      <c r="Q106" s="3">
        <f t="shared" si="58"/>
        <v>0</v>
      </c>
      <c r="R106" s="3">
        <f t="shared" si="58"/>
        <v>0</v>
      </c>
      <c r="S106" s="3">
        <f t="shared" si="58"/>
        <v>0</v>
      </c>
      <c r="T106" s="3">
        <f t="shared" si="58"/>
        <v>0</v>
      </c>
      <c r="U106" s="3">
        <f t="shared" si="58"/>
        <v>0</v>
      </c>
      <c r="V106" s="3">
        <f t="shared" si="58"/>
        <v>0</v>
      </c>
      <c r="W106" s="3">
        <f t="shared" si="58"/>
        <v>0</v>
      </c>
      <c r="X106" s="3">
        <f t="shared" si="58"/>
        <v>0</v>
      </c>
      <c r="Y106" s="3">
        <f t="shared" si="58"/>
        <v>0</v>
      </c>
      <c r="Z106" s="3">
        <f t="shared" si="58"/>
        <v>0</v>
      </c>
      <c r="AA106" s="3">
        <f t="shared" si="58"/>
        <v>0</v>
      </c>
      <c r="AB106" s="3">
        <f t="shared" si="58"/>
        <v>8.3333333333333329E-2</v>
      </c>
      <c r="AC106" s="3">
        <f t="shared" si="58"/>
        <v>8.3333333333333329E-2</v>
      </c>
      <c r="AD106" s="3">
        <f t="shared" si="58"/>
        <v>0.16666666666666666</v>
      </c>
      <c r="AE106" s="3">
        <f t="shared" ref="AE106:CB111" si="60">AE$113/12</f>
        <v>0.16666666666666666</v>
      </c>
      <c r="AF106" s="3">
        <f t="shared" si="60"/>
        <v>0.16666666666666666</v>
      </c>
      <c r="AG106" s="3">
        <f t="shared" si="60"/>
        <v>0.25</v>
      </c>
      <c r="AH106" s="3">
        <f t="shared" si="60"/>
        <v>0.25</v>
      </c>
      <c r="AI106" s="3">
        <f t="shared" si="60"/>
        <v>0.25</v>
      </c>
      <c r="AJ106" s="3">
        <f t="shared" si="60"/>
        <v>0.27777777777777779</v>
      </c>
      <c r="AK106" s="3">
        <f t="shared" si="60"/>
        <v>0.30555555555555558</v>
      </c>
      <c r="AL106" s="3">
        <f t="shared" si="60"/>
        <v>0.33333333333333331</v>
      </c>
      <c r="AM106" s="3">
        <f t="shared" si="60"/>
        <v>0.3611111111111111</v>
      </c>
      <c r="AN106" s="3">
        <f t="shared" si="60"/>
        <v>0.38888888888888884</v>
      </c>
      <c r="AO106" s="3">
        <f t="shared" si="60"/>
        <v>0.41666666666666669</v>
      </c>
      <c r="AP106" s="3">
        <f t="shared" si="60"/>
        <v>0.45454545454545453</v>
      </c>
      <c r="AQ106" s="3">
        <f t="shared" si="60"/>
        <v>0.49242424242424238</v>
      </c>
      <c r="AR106" s="3">
        <f t="shared" si="60"/>
        <v>0.53030303030303017</v>
      </c>
      <c r="AS106" s="3">
        <f t="shared" si="60"/>
        <v>0.56818181818181801</v>
      </c>
      <c r="AT106" s="3">
        <f t="shared" si="60"/>
        <v>0.60606060606060586</v>
      </c>
      <c r="AU106" s="3">
        <f t="shared" si="60"/>
        <v>0.6439393939393937</v>
      </c>
      <c r="AV106" s="3">
        <f t="shared" si="60"/>
        <v>0.68181818181818166</v>
      </c>
      <c r="AW106" s="3">
        <f t="shared" si="60"/>
        <v>0.71969696969696961</v>
      </c>
      <c r="AX106" s="3">
        <f t="shared" si="60"/>
        <v>0.75757575757575746</v>
      </c>
      <c r="AY106" s="3">
        <f t="shared" si="60"/>
        <v>0.79545454545454541</v>
      </c>
      <c r="AZ106" s="3">
        <f t="shared" si="60"/>
        <v>0.83333333333333337</v>
      </c>
      <c r="BA106" s="3">
        <f t="shared" si="60"/>
        <v>0.87121212121212122</v>
      </c>
      <c r="BB106" s="3">
        <f t="shared" si="60"/>
        <v>0.90909090909090917</v>
      </c>
      <c r="BC106" s="3">
        <f t="shared" si="60"/>
        <v>0.94696969696969713</v>
      </c>
      <c r="BD106" s="3">
        <f t="shared" si="60"/>
        <v>0.98484848484848497</v>
      </c>
      <c r="BE106" s="3">
        <f t="shared" si="60"/>
        <v>1.0227272727272729</v>
      </c>
      <c r="BF106" s="3">
        <f t="shared" si="60"/>
        <v>1.0606060606060608</v>
      </c>
      <c r="BG106" s="3">
        <f t="shared" si="60"/>
        <v>1.0984848484848488</v>
      </c>
      <c r="BH106" s="3">
        <f t="shared" si="60"/>
        <v>1.1363636363636367</v>
      </c>
    </row>
    <row r="107" spans="1:62">
      <c r="A107" s="3" t="s">
        <v>23</v>
      </c>
      <c r="J107" s="3">
        <f t="shared" si="59"/>
        <v>0</v>
      </c>
      <c r="K107" s="3">
        <f t="shared" si="59"/>
        <v>0</v>
      </c>
      <c r="L107" s="3">
        <f t="shared" si="59"/>
        <v>0</v>
      </c>
      <c r="M107" s="3">
        <f t="shared" si="59"/>
        <v>0</v>
      </c>
      <c r="N107" s="3">
        <f t="shared" si="59"/>
        <v>0</v>
      </c>
      <c r="O107" s="3">
        <f t="shared" si="59"/>
        <v>0</v>
      </c>
      <c r="P107" s="3">
        <f t="shared" si="59"/>
        <v>0</v>
      </c>
      <c r="Q107" s="3">
        <f t="shared" si="59"/>
        <v>0</v>
      </c>
      <c r="R107" s="3">
        <f t="shared" si="59"/>
        <v>0</v>
      </c>
      <c r="S107" s="3">
        <f t="shared" si="59"/>
        <v>0</v>
      </c>
      <c r="T107" s="3">
        <f t="shared" si="59"/>
        <v>0</v>
      </c>
      <c r="U107" s="3">
        <f t="shared" si="59"/>
        <v>0</v>
      </c>
      <c r="V107" s="3">
        <f t="shared" si="59"/>
        <v>0</v>
      </c>
      <c r="W107" s="3">
        <f t="shared" si="59"/>
        <v>0</v>
      </c>
      <c r="X107" s="3">
        <f t="shared" si="59"/>
        <v>0</v>
      </c>
      <c r="Y107" s="3">
        <f t="shared" si="59"/>
        <v>0</v>
      </c>
      <c r="Z107" s="3">
        <f t="shared" ref="Z107:BW112" si="61">Z$113/12</f>
        <v>0</v>
      </c>
      <c r="AA107" s="3">
        <f t="shared" si="61"/>
        <v>0</v>
      </c>
      <c r="AB107" s="3">
        <f t="shared" si="61"/>
        <v>8.3333333333333329E-2</v>
      </c>
      <c r="AC107" s="3">
        <f t="shared" si="61"/>
        <v>8.3333333333333329E-2</v>
      </c>
      <c r="AD107" s="3">
        <f t="shared" si="61"/>
        <v>0.16666666666666666</v>
      </c>
      <c r="AE107" s="3">
        <f t="shared" si="61"/>
        <v>0.16666666666666666</v>
      </c>
      <c r="AF107" s="3">
        <f t="shared" si="61"/>
        <v>0.16666666666666666</v>
      </c>
      <c r="AG107" s="3">
        <f t="shared" si="61"/>
        <v>0.25</v>
      </c>
      <c r="AH107" s="3">
        <f t="shared" si="61"/>
        <v>0.25</v>
      </c>
      <c r="AI107" s="3">
        <f t="shared" si="61"/>
        <v>0.25</v>
      </c>
      <c r="AJ107" s="3">
        <f t="shared" si="61"/>
        <v>0.27777777777777779</v>
      </c>
      <c r="AK107" s="3">
        <f t="shared" si="61"/>
        <v>0.30555555555555558</v>
      </c>
      <c r="AL107" s="3">
        <f t="shared" si="61"/>
        <v>0.33333333333333331</v>
      </c>
      <c r="AM107" s="3">
        <f t="shared" si="61"/>
        <v>0.3611111111111111</v>
      </c>
      <c r="AN107" s="3">
        <f t="shared" si="61"/>
        <v>0.38888888888888884</v>
      </c>
      <c r="AO107" s="3">
        <f t="shared" si="61"/>
        <v>0.41666666666666669</v>
      </c>
      <c r="AP107" s="3">
        <f t="shared" si="61"/>
        <v>0.45454545454545453</v>
      </c>
      <c r="AQ107" s="3">
        <f t="shared" si="61"/>
        <v>0.49242424242424238</v>
      </c>
      <c r="AR107" s="3">
        <f t="shared" si="61"/>
        <v>0.53030303030303017</v>
      </c>
      <c r="AS107" s="3">
        <f t="shared" si="61"/>
        <v>0.56818181818181801</v>
      </c>
      <c r="AT107" s="3">
        <f t="shared" si="61"/>
        <v>0.60606060606060586</v>
      </c>
      <c r="AU107" s="3">
        <f t="shared" si="61"/>
        <v>0.6439393939393937</v>
      </c>
      <c r="AV107" s="3">
        <f t="shared" si="61"/>
        <v>0.68181818181818166</v>
      </c>
      <c r="AW107" s="3">
        <f t="shared" si="61"/>
        <v>0.71969696969696961</v>
      </c>
      <c r="AX107" s="3">
        <f t="shared" si="61"/>
        <v>0.75757575757575746</v>
      </c>
      <c r="AY107" s="3">
        <f t="shared" si="61"/>
        <v>0.79545454545454541</v>
      </c>
      <c r="AZ107" s="3">
        <f t="shared" si="61"/>
        <v>0.83333333333333337</v>
      </c>
      <c r="BA107" s="3">
        <f t="shared" si="61"/>
        <v>0.87121212121212122</v>
      </c>
      <c r="BB107" s="3">
        <f t="shared" si="61"/>
        <v>0.90909090909090917</v>
      </c>
      <c r="BC107" s="3">
        <f t="shared" si="61"/>
        <v>0.94696969696969713</v>
      </c>
      <c r="BD107" s="3">
        <f t="shared" si="61"/>
        <v>0.98484848484848497</v>
      </c>
      <c r="BE107" s="3">
        <f t="shared" si="61"/>
        <v>1.0227272727272729</v>
      </c>
      <c r="BF107" s="3">
        <f t="shared" si="61"/>
        <v>1.0606060606060608</v>
      </c>
      <c r="BG107" s="3">
        <f t="shared" si="61"/>
        <v>1.0984848484848488</v>
      </c>
      <c r="BH107" s="3">
        <f t="shared" si="61"/>
        <v>1.1363636363636367</v>
      </c>
    </row>
    <row r="108" spans="1:62">
      <c r="A108" s="3" t="s">
        <v>24</v>
      </c>
      <c r="J108" s="3">
        <f t="shared" si="59"/>
        <v>0</v>
      </c>
      <c r="K108" s="3">
        <f t="shared" si="59"/>
        <v>0</v>
      </c>
      <c r="L108" s="3">
        <f t="shared" si="59"/>
        <v>0</v>
      </c>
      <c r="M108" s="3">
        <f t="shared" si="59"/>
        <v>0</v>
      </c>
      <c r="N108" s="3">
        <f t="shared" si="59"/>
        <v>0</v>
      </c>
      <c r="O108" s="3">
        <f t="shared" si="59"/>
        <v>0</v>
      </c>
      <c r="P108" s="3">
        <f t="shared" si="59"/>
        <v>0</v>
      </c>
      <c r="Q108" s="3">
        <f t="shared" si="59"/>
        <v>0</v>
      </c>
      <c r="R108" s="3">
        <f t="shared" si="59"/>
        <v>0</v>
      </c>
      <c r="S108" s="3">
        <f t="shared" si="59"/>
        <v>0</v>
      </c>
      <c r="T108" s="3">
        <f t="shared" si="59"/>
        <v>0</v>
      </c>
      <c r="U108" s="3">
        <f t="shared" si="59"/>
        <v>0</v>
      </c>
      <c r="V108" s="3">
        <f t="shared" si="59"/>
        <v>0</v>
      </c>
      <c r="W108" s="3">
        <f t="shared" si="59"/>
        <v>0</v>
      </c>
      <c r="X108" s="3">
        <f t="shared" si="59"/>
        <v>0</v>
      </c>
      <c r="Y108" s="3">
        <f t="shared" si="59"/>
        <v>0</v>
      </c>
      <c r="Z108" s="3">
        <f t="shared" si="61"/>
        <v>0</v>
      </c>
      <c r="AA108" s="3">
        <f t="shared" si="61"/>
        <v>0</v>
      </c>
      <c r="AB108" s="3">
        <f t="shared" si="61"/>
        <v>8.3333333333333329E-2</v>
      </c>
      <c r="AC108" s="3">
        <f t="shared" si="61"/>
        <v>8.3333333333333329E-2</v>
      </c>
      <c r="AD108" s="3">
        <f t="shared" si="61"/>
        <v>0.16666666666666666</v>
      </c>
      <c r="AE108" s="3">
        <f t="shared" si="61"/>
        <v>0.16666666666666666</v>
      </c>
      <c r="AF108" s="3">
        <f t="shared" si="61"/>
        <v>0.16666666666666666</v>
      </c>
      <c r="AG108" s="3">
        <f t="shared" si="61"/>
        <v>0.25</v>
      </c>
      <c r="AH108" s="3">
        <f t="shared" si="61"/>
        <v>0.25</v>
      </c>
      <c r="AI108" s="3">
        <f t="shared" si="61"/>
        <v>0.25</v>
      </c>
      <c r="AJ108" s="3">
        <f t="shared" si="61"/>
        <v>0.27777777777777779</v>
      </c>
      <c r="AK108" s="3">
        <f t="shared" si="61"/>
        <v>0.30555555555555558</v>
      </c>
      <c r="AL108" s="3">
        <f t="shared" si="61"/>
        <v>0.33333333333333331</v>
      </c>
      <c r="AM108" s="3">
        <f t="shared" si="61"/>
        <v>0.3611111111111111</v>
      </c>
      <c r="AN108" s="3">
        <f t="shared" si="61"/>
        <v>0.38888888888888884</v>
      </c>
      <c r="AO108" s="3">
        <f t="shared" si="61"/>
        <v>0.41666666666666669</v>
      </c>
      <c r="AP108" s="3">
        <f t="shared" si="61"/>
        <v>0.45454545454545453</v>
      </c>
      <c r="AQ108" s="3">
        <f t="shared" si="61"/>
        <v>0.49242424242424238</v>
      </c>
      <c r="AR108" s="3">
        <f t="shared" si="61"/>
        <v>0.53030303030303017</v>
      </c>
      <c r="AS108" s="3">
        <f t="shared" si="61"/>
        <v>0.56818181818181801</v>
      </c>
      <c r="AT108" s="3">
        <f t="shared" si="61"/>
        <v>0.60606060606060586</v>
      </c>
      <c r="AU108" s="3">
        <f t="shared" si="61"/>
        <v>0.6439393939393937</v>
      </c>
      <c r="AV108" s="3">
        <f t="shared" si="61"/>
        <v>0.68181818181818166</v>
      </c>
      <c r="AW108" s="3">
        <f t="shared" si="61"/>
        <v>0.71969696969696961</v>
      </c>
      <c r="AX108" s="3">
        <f t="shared" si="61"/>
        <v>0.75757575757575746</v>
      </c>
      <c r="AY108" s="3">
        <f t="shared" si="61"/>
        <v>0.79545454545454541</v>
      </c>
      <c r="AZ108" s="3">
        <f t="shared" si="61"/>
        <v>0.83333333333333337</v>
      </c>
      <c r="BA108" s="3">
        <f t="shared" si="61"/>
        <v>0.87121212121212122</v>
      </c>
      <c r="BB108" s="3">
        <f t="shared" si="61"/>
        <v>0.90909090909090917</v>
      </c>
      <c r="BC108" s="3">
        <f t="shared" si="61"/>
        <v>0.94696969696969713</v>
      </c>
      <c r="BD108" s="3">
        <f t="shared" si="61"/>
        <v>0.98484848484848497</v>
      </c>
      <c r="BE108" s="3">
        <f t="shared" si="61"/>
        <v>1.0227272727272729</v>
      </c>
      <c r="BF108" s="3">
        <f t="shared" si="61"/>
        <v>1.0606060606060608</v>
      </c>
      <c r="BG108" s="3">
        <f t="shared" si="61"/>
        <v>1.0984848484848488</v>
      </c>
      <c r="BH108" s="3">
        <f t="shared" si="61"/>
        <v>1.1363636363636367</v>
      </c>
    </row>
    <row r="109" spans="1:62">
      <c r="A109" s="3" t="s">
        <v>25</v>
      </c>
      <c r="J109" s="3">
        <f t="shared" si="59"/>
        <v>0</v>
      </c>
      <c r="K109" s="3">
        <f t="shared" si="59"/>
        <v>0</v>
      </c>
      <c r="L109" s="3">
        <f t="shared" si="59"/>
        <v>0</v>
      </c>
      <c r="M109" s="3">
        <f t="shared" si="59"/>
        <v>0</v>
      </c>
      <c r="N109" s="3">
        <f t="shared" si="59"/>
        <v>0</v>
      </c>
      <c r="O109" s="3">
        <f t="shared" si="59"/>
        <v>0</v>
      </c>
      <c r="P109" s="3">
        <f t="shared" si="59"/>
        <v>0</v>
      </c>
      <c r="Q109" s="3">
        <f t="shared" si="59"/>
        <v>0</v>
      </c>
      <c r="R109" s="3">
        <f t="shared" si="59"/>
        <v>0</v>
      </c>
      <c r="S109" s="3">
        <f t="shared" si="59"/>
        <v>0</v>
      </c>
      <c r="T109" s="3">
        <f t="shared" si="59"/>
        <v>0</v>
      </c>
      <c r="U109" s="3">
        <f t="shared" si="59"/>
        <v>0</v>
      </c>
      <c r="V109" s="3">
        <f t="shared" si="59"/>
        <v>0</v>
      </c>
      <c r="W109" s="3">
        <f t="shared" si="59"/>
        <v>0</v>
      </c>
      <c r="X109" s="3">
        <f t="shared" si="59"/>
        <v>0</v>
      </c>
      <c r="Y109" s="3">
        <f t="shared" si="59"/>
        <v>0</v>
      </c>
      <c r="Z109" s="3">
        <f t="shared" si="61"/>
        <v>0</v>
      </c>
      <c r="AA109" s="3">
        <f t="shared" si="61"/>
        <v>0</v>
      </c>
      <c r="AB109" s="3">
        <f t="shared" si="61"/>
        <v>8.3333333333333329E-2</v>
      </c>
      <c r="AC109" s="3">
        <f t="shared" si="61"/>
        <v>8.3333333333333329E-2</v>
      </c>
      <c r="AD109" s="3">
        <f t="shared" si="61"/>
        <v>0.16666666666666666</v>
      </c>
      <c r="AE109" s="3">
        <f t="shared" si="61"/>
        <v>0.16666666666666666</v>
      </c>
      <c r="AF109" s="3">
        <f t="shared" si="61"/>
        <v>0.16666666666666666</v>
      </c>
      <c r="AG109" s="3">
        <f t="shared" si="61"/>
        <v>0.25</v>
      </c>
      <c r="AH109" s="3">
        <f t="shared" si="61"/>
        <v>0.25</v>
      </c>
      <c r="AI109" s="3">
        <f t="shared" si="61"/>
        <v>0.25</v>
      </c>
      <c r="AJ109" s="3">
        <f t="shared" si="61"/>
        <v>0.27777777777777779</v>
      </c>
      <c r="AK109" s="3">
        <f t="shared" si="61"/>
        <v>0.30555555555555558</v>
      </c>
      <c r="AL109" s="3">
        <f t="shared" si="61"/>
        <v>0.33333333333333331</v>
      </c>
      <c r="AM109" s="3">
        <f t="shared" si="61"/>
        <v>0.3611111111111111</v>
      </c>
      <c r="AN109" s="3">
        <f t="shared" si="61"/>
        <v>0.38888888888888884</v>
      </c>
      <c r="AO109" s="3">
        <f t="shared" si="61"/>
        <v>0.41666666666666669</v>
      </c>
      <c r="AP109" s="3">
        <f t="shared" si="61"/>
        <v>0.45454545454545453</v>
      </c>
      <c r="AQ109" s="3">
        <f t="shared" si="61"/>
        <v>0.49242424242424238</v>
      </c>
      <c r="AR109" s="3">
        <f t="shared" si="61"/>
        <v>0.53030303030303017</v>
      </c>
      <c r="AS109" s="3">
        <f t="shared" si="61"/>
        <v>0.56818181818181801</v>
      </c>
      <c r="AT109" s="3">
        <f t="shared" si="61"/>
        <v>0.60606060606060586</v>
      </c>
      <c r="AU109" s="3">
        <f t="shared" si="61"/>
        <v>0.6439393939393937</v>
      </c>
      <c r="AV109" s="3">
        <f t="shared" si="61"/>
        <v>0.68181818181818166</v>
      </c>
      <c r="AW109" s="3">
        <f t="shared" si="61"/>
        <v>0.71969696969696961</v>
      </c>
      <c r="AX109" s="3">
        <f t="shared" si="61"/>
        <v>0.75757575757575746</v>
      </c>
      <c r="AY109" s="3">
        <f t="shared" si="61"/>
        <v>0.79545454545454541</v>
      </c>
      <c r="AZ109" s="3">
        <f t="shared" si="61"/>
        <v>0.83333333333333337</v>
      </c>
      <c r="BA109" s="3">
        <f t="shared" si="61"/>
        <v>0.87121212121212122</v>
      </c>
      <c r="BB109" s="3">
        <f t="shared" si="61"/>
        <v>0.90909090909090917</v>
      </c>
      <c r="BC109" s="3">
        <f t="shared" si="61"/>
        <v>0.94696969696969713</v>
      </c>
      <c r="BD109" s="3">
        <f t="shared" si="61"/>
        <v>0.98484848484848497</v>
      </c>
      <c r="BE109" s="3">
        <f t="shared" si="61"/>
        <v>1.0227272727272729</v>
      </c>
      <c r="BF109" s="3">
        <f t="shared" si="61"/>
        <v>1.0606060606060608</v>
      </c>
      <c r="BG109" s="3">
        <f t="shared" si="61"/>
        <v>1.0984848484848488</v>
      </c>
      <c r="BH109" s="3">
        <f t="shared" si="61"/>
        <v>1.1363636363636367</v>
      </c>
    </row>
    <row r="110" spans="1:62">
      <c r="A110" s="3" t="s">
        <v>26</v>
      </c>
      <c r="J110" s="3">
        <f t="shared" si="59"/>
        <v>0</v>
      </c>
      <c r="K110" s="3">
        <f t="shared" si="59"/>
        <v>0</v>
      </c>
      <c r="L110" s="3">
        <f t="shared" si="59"/>
        <v>0</v>
      </c>
      <c r="M110" s="3">
        <f t="shared" si="59"/>
        <v>0</v>
      </c>
      <c r="N110" s="3">
        <f t="shared" si="59"/>
        <v>0</v>
      </c>
      <c r="O110" s="3">
        <f t="shared" si="59"/>
        <v>0</v>
      </c>
      <c r="P110" s="3">
        <f t="shared" si="59"/>
        <v>0</v>
      </c>
      <c r="Q110" s="3">
        <f t="shared" si="59"/>
        <v>0</v>
      </c>
      <c r="R110" s="3">
        <f t="shared" si="59"/>
        <v>0</v>
      </c>
      <c r="S110" s="3">
        <f t="shared" si="59"/>
        <v>0</v>
      </c>
      <c r="T110" s="3">
        <f t="shared" si="59"/>
        <v>0</v>
      </c>
      <c r="U110" s="3">
        <f t="shared" si="59"/>
        <v>0</v>
      </c>
      <c r="V110" s="3">
        <f t="shared" si="59"/>
        <v>0</v>
      </c>
      <c r="W110" s="3">
        <f t="shared" si="59"/>
        <v>0</v>
      </c>
      <c r="X110" s="3">
        <f t="shared" si="59"/>
        <v>0</v>
      </c>
      <c r="Y110" s="3">
        <f t="shared" si="59"/>
        <v>0</v>
      </c>
      <c r="Z110" s="3">
        <f t="shared" si="61"/>
        <v>0</v>
      </c>
      <c r="AA110" s="3">
        <f t="shared" si="61"/>
        <v>0</v>
      </c>
      <c r="AB110" s="3">
        <f t="shared" si="61"/>
        <v>8.3333333333333329E-2</v>
      </c>
      <c r="AC110" s="3">
        <f t="shared" si="61"/>
        <v>8.3333333333333329E-2</v>
      </c>
      <c r="AD110" s="3">
        <f t="shared" si="61"/>
        <v>0.16666666666666666</v>
      </c>
      <c r="AE110" s="3">
        <f t="shared" si="61"/>
        <v>0.16666666666666666</v>
      </c>
      <c r="AF110" s="3">
        <f t="shared" si="61"/>
        <v>0.16666666666666666</v>
      </c>
      <c r="AG110" s="3">
        <f t="shared" si="61"/>
        <v>0.25</v>
      </c>
      <c r="AH110" s="3">
        <f t="shared" si="61"/>
        <v>0.25</v>
      </c>
      <c r="AI110" s="3">
        <f t="shared" si="61"/>
        <v>0.25</v>
      </c>
      <c r="AJ110" s="3">
        <f t="shared" si="61"/>
        <v>0.27777777777777779</v>
      </c>
      <c r="AK110" s="3">
        <f t="shared" si="61"/>
        <v>0.30555555555555558</v>
      </c>
      <c r="AL110" s="3">
        <f t="shared" si="61"/>
        <v>0.33333333333333331</v>
      </c>
      <c r="AM110" s="3">
        <f t="shared" si="61"/>
        <v>0.3611111111111111</v>
      </c>
      <c r="AN110" s="3">
        <f t="shared" si="61"/>
        <v>0.38888888888888884</v>
      </c>
      <c r="AO110" s="3">
        <f t="shared" si="61"/>
        <v>0.41666666666666669</v>
      </c>
      <c r="AP110" s="3">
        <f t="shared" si="61"/>
        <v>0.45454545454545453</v>
      </c>
      <c r="AQ110" s="3">
        <f t="shared" si="61"/>
        <v>0.49242424242424238</v>
      </c>
      <c r="AR110" s="3">
        <f t="shared" si="61"/>
        <v>0.53030303030303017</v>
      </c>
      <c r="AS110" s="3">
        <f t="shared" si="61"/>
        <v>0.56818181818181801</v>
      </c>
      <c r="AT110" s="3">
        <f t="shared" si="61"/>
        <v>0.60606060606060586</v>
      </c>
      <c r="AU110" s="3">
        <f t="shared" si="61"/>
        <v>0.6439393939393937</v>
      </c>
      <c r="AV110" s="3">
        <f t="shared" si="61"/>
        <v>0.68181818181818166</v>
      </c>
      <c r="AW110" s="3">
        <f t="shared" si="61"/>
        <v>0.71969696969696961</v>
      </c>
      <c r="AX110" s="3">
        <f t="shared" si="61"/>
        <v>0.75757575757575746</v>
      </c>
      <c r="AY110" s="3">
        <f t="shared" si="61"/>
        <v>0.79545454545454541</v>
      </c>
      <c r="AZ110" s="3">
        <f t="shared" si="61"/>
        <v>0.83333333333333337</v>
      </c>
      <c r="BA110" s="3">
        <f t="shared" si="61"/>
        <v>0.87121212121212122</v>
      </c>
      <c r="BB110" s="3">
        <f t="shared" si="61"/>
        <v>0.90909090909090917</v>
      </c>
      <c r="BC110" s="3">
        <f t="shared" si="61"/>
        <v>0.94696969696969713</v>
      </c>
      <c r="BD110" s="3">
        <f t="shared" si="61"/>
        <v>0.98484848484848497</v>
      </c>
      <c r="BE110" s="3">
        <f t="shared" si="61"/>
        <v>1.0227272727272729</v>
      </c>
      <c r="BF110" s="3">
        <f t="shared" si="61"/>
        <v>1.0606060606060608</v>
      </c>
      <c r="BG110" s="3">
        <f t="shared" si="61"/>
        <v>1.0984848484848488</v>
      </c>
      <c r="BH110" s="3">
        <f t="shared" si="61"/>
        <v>1.1363636363636367</v>
      </c>
    </row>
    <row r="111" spans="1:62">
      <c r="A111" s="3" t="s">
        <v>27</v>
      </c>
      <c r="J111" s="3">
        <f t="shared" si="59"/>
        <v>0</v>
      </c>
      <c r="K111" s="3">
        <f t="shared" si="59"/>
        <v>0</v>
      </c>
      <c r="L111" s="3">
        <f t="shared" si="59"/>
        <v>0</v>
      </c>
      <c r="M111" s="3">
        <f t="shared" si="59"/>
        <v>0</v>
      </c>
      <c r="N111" s="3">
        <f t="shared" si="59"/>
        <v>0</v>
      </c>
      <c r="O111" s="3">
        <f t="shared" si="59"/>
        <v>0</v>
      </c>
      <c r="P111" s="3">
        <f t="shared" si="59"/>
        <v>0</v>
      </c>
      <c r="Q111" s="3">
        <f t="shared" si="59"/>
        <v>0</v>
      </c>
      <c r="R111" s="3">
        <f t="shared" si="59"/>
        <v>0</v>
      </c>
      <c r="S111" s="3">
        <f t="shared" si="59"/>
        <v>0</v>
      </c>
      <c r="T111" s="3">
        <f t="shared" si="59"/>
        <v>0</v>
      </c>
      <c r="U111" s="3">
        <f t="shared" si="59"/>
        <v>0</v>
      </c>
      <c r="V111" s="3">
        <f t="shared" si="59"/>
        <v>0</v>
      </c>
      <c r="W111" s="3">
        <f t="shared" si="59"/>
        <v>0</v>
      </c>
      <c r="X111" s="3">
        <f t="shared" si="59"/>
        <v>0</v>
      </c>
      <c r="Y111" s="3">
        <f t="shared" si="59"/>
        <v>0</v>
      </c>
      <c r="Z111" s="3">
        <f t="shared" si="61"/>
        <v>0</v>
      </c>
      <c r="AA111" s="3">
        <f t="shared" si="61"/>
        <v>0</v>
      </c>
      <c r="AB111" s="3">
        <f t="shared" si="61"/>
        <v>8.3333333333333329E-2</v>
      </c>
      <c r="AC111" s="3">
        <f t="shared" si="61"/>
        <v>8.3333333333333329E-2</v>
      </c>
      <c r="AD111" s="3">
        <f t="shared" si="61"/>
        <v>0.16666666666666666</v>
      </c>
      <c r="AE111" s="3">
        <f t="shared" si="61"/>
        <v>0.16666666666666666</v>
      </c>
      <c r="AF111" s="3">
        <f t="shared" si="61"/>
        <v>0.16666666666666666</v>
      </c>
      <c r="AG111" s="3">
        <f t="shared" si="61"/>
        <v>0.25</v>
      </c>
      <c r="AH111" s="3">
        <f t="shared" si="61"/>
        <v>0.25</v>
      </c>
      <c r="AI111" s="3">
        <f t="shared" si="61"/>
        <v>0.25</v>
      </c>
      <c r="AJ111" s="3">
        <f t="shared" si="61"/>
        <v>0.27777777777777779</v>
      </c>
      <c r="AK111" s="3">
        <f t="shared" si="61"/>
        <v>0.30555555555555558</v>
      </c>
      <c r="AL111" s="3">
        <f t="shared" si="61"/>
        <v>0.33333333333333331</v>
      </c>
      <c r="AM111" s="3">
        <f t="shared" si="61"/>
        <v>0.3611111111111111</v>
      </c>
      <c r="AN111" s="3">
        <f t="shared" si="61"/>
        <v>0.38888888888888884</v>
      </c>
      <c r="AO111" s="3">
        <f t="shared" si="61"/>
        <v>0.41666666666666669</v>
      </c>
      <c r="AP111" s="3">
        <f t="shared" si="61"/>
        <v>0.45454545454545453</v>
      </c>
      <c r="AQ111" s="3">
        <f t="shared" si="61"/>
        <v>0.49242424242424238</v>
      </c>
      <c r="AR111" s="3">
        <f t="shared" si="61"/>
        <v>0.53030303030303017</v>
      </c>
      <c r="AS111" s="3">
        <f t="shared" si="61"/>
        <v>0.56818181818181801</v>
      </c>
      <c r="AT111" s="3">
        <f t="shared" si="61"/>
        <v>0.60606060606060586</v>
      </c>
      <c r="AU111" s="3">
        <f t="shared" si="61"/>
        <v>0.6439393939393937</v>
      </c>
      <c r="AV111" s="3">
        <f t="shared" si="61"/>
        <v>0.68181818181818166</v>
      </c>
      <c r="AW111" s="3">
        <f t="shared" si="61"/>
        <v>0.71969696969696961</v>
      </c>
      <c r="AX111" s="3">
        <f t="shared" si="61"/>
        <v>0.75757575757575746</v>
      </c>
      <c r="AY111" s="3">
        <f t="shared" si="61"/>
        <v>0.79545454545454541</v>
      </c>
      <c r="AZ111" s="3">
        <f t="shared" si="61"/>
        <v>0.83333333333333337</v>
      </c>
      <c r="BA111" s="3">
        <f t="shared" si="61"/>
        <v>0.87121212121212122</v>
      </c>
      <c r="BB111" s="3">
        <f t="shared" si="61"/>
        <v>0.90909090909090917</v>
      </c>
      <c r="BC111" s="3">
        <f t="shared" si="61"/>
        <v>0.94696969696969713</v>
      </c>
      <c r="BD111" s="3">
        <f t="shared" si="61"/>
        <v>0.98484848484848497</v>
      </c>
      <c r="BE111" s="3">
        <f t="shared" si="61"/>
        <v>1.0227272727272729</v>
      </c>
      <c r="BF111" s="3">
        <f t="shared" si="61"/>
        <v>1.0606060606060608</v>
      </c>
      <c r="BG111" s="3">
        <f t="shared" si="61"/>
        <v>1.0984848484848488</v>
      </c>
      <c r="BH111" s="3">
        <f t="shared" si="61"/>
        <v>1.1363636363636367</v>
      </c>
    </row>
    <row r="112" spans="1:62">
      <c r="A112" s="3" t="s">
        <v>28</v>
      </c>
      <c r="J112" s="3">
        <f t="shared" si="59"/>
        <v>0</v>
      </c>
      <c r="K112" s="3">
        <f t="shared" si="59"/>
        <v>0</v>
      </c>
      <c r="L112" s="3">
        <f t="shared" si="59"/>
        <v>0</v>
      </c>
      <c r="M112" s="3">
        <f t="shared" si="59"/>
        <v>0</v>
      </c>
      <c r="N112" s="3">
        <f t="shared" si="59"/>
        <v>0</v>
      </c>
      <c r="O112" s="3">
        <f t="shared" si="59"/>
        <v>0</v>
      </c>
      <c r="P112" s="3">
        <f t="shared" si="59"/>
        <v>0</v>
      </c>
      <c r="Q112" s="3">
        <f t="shared" si="59"/>
        <v>0</v>
      </c>
      <c r="R112" s="3">
        <f t="shared" si="59"/>
        <v>0</v>
      </c>
      <c r="S112" s="3">
        <f t="shared" si="59"/>
        <v>0</v>
      </c>
      <c r="T112" s="3">
        <f t="shared" si="59"/>
        <v>0</v>
      </c>
      <c r="U112" s="3">
        <f t="shared" si="59"/>
        <v>0</v>
      </c>
      <c r="V112" s="3">
        <f t="shared" si="59"/>
        <v>0</v>
      </c>
      <c r="W112" s="3">
        <f t="shared" si="59"/>
        <v>0</v>
      </c>
      <c r="X112" s="3">
        <f t="shared" si="59"/>
        <v>0</v>
      </c>
      <c r="Y112" s="3">
        <f t="shared" si="59"/>
        <v>0</v>
      </c>
      <c r="Z112" s="3">
        <f t="shared" si="61"/>
        <v>0</v>
      </c>
      <c r="AA112" s="3">
        <f t="shared" si="61"/>
        <v>0</v>
      </c>
      <c r="AB112" s="3">
        <f t="shared" si="61"/>
        <v>8.3333333333333329E-2</v>
      </c>
      <c r="AC112" s="3">
        <f t="shared" si="61"/>
        <v>8.3333333333333329E-2</v>
      </c>
      <c r="AD112" s="3">
        <f t="shared" si="61"/>
        <v>0.16666666666666666</v>
      </c>
      <c r="AE112" s="3">
        <f t="shared" si="61"/>
        <v>0.16666666666666666</v>
      </c>
      <c r="AF112" s="3">
        <f t="shared" si="61"/>
        <v>0.16666666666666666</v>
      </c>
      <c r="AG112" s="3">
        <f t="shared" si="61"/>
        <v>0.25</v>
      </c>
      <c r="AH112" s="3">
        <f t="shared" si="61"/>
        <v>0.25</v>
      </c>
      <c r="AI112" s="3">
        <f t="shared" si="61"/>
        <v>0.25</v>
      </c>
      <c r="AJ112" s="3">
        <f t="shared" si="61"/>
        <v>0.27777777777777779</v>
      </c>
      <c r="AK112" s="3">
        <f t="shared" si="61"/>
        <v>0.30555555555555558</v>
      </c>
      <c r="AL112" s="3">
        <f t="shared" si="61"/>
        <v>0.33333333333333331</v>
      </c>
      <c r="AM112" s="3">
        <f t="shared" si="61"/>
        <v>0.3611111111111111</v>
      </c>
      <c r="AN112" s="3">
        <f t="shared" si="61"/>
        <v>0.38888888888888884</v>
      </c>
      <c r="AO112" s="3">
        <f t="shared" si="61"/>
        <v>0.41666666666666669</v>
      </c>
      <c r="AP112" s="3">
        <f t="shared" si="61"/>
        <v>0.45454545454545453</v>
      </c>
      <c r="AQ112" s="3">
        <f t="shared" si="61"/>
        <v>0.49242424242424238</v>
      </c>
      <c r="AR112" s="3">
        <f t="shared" si="61"/>
        <v>0.53030303030303017</v>
      </c>
      <c r="AS112" s="3">
        <f t="shared" si="61"/>
        <v>0.56818181818181801</v>
      </c>
      <c r="AT112" s="3">
        <f t="shared" si="61"/>
        <v>0.60606060606060586</v>
      </c>
      <c r="AU112" s="3">
        <f t="shared" si="61"/>
        <v>0.6439393939393937</v>
      </c>
      <c r="AV112" s="3">
        <f t="shared" si="61"/>
        <v>0.68181818181818166</v>
      </c>
      <c r="AW112" s="3">
        <f t="shared" si="61"/>
        <v>0.71969696969696961</v>
      </c>
      <c r="AX112" s="3">
        <f t="shared" si="61"/>
        <v>0.75757575757575746</v>
      </c>
      <c r="AY112" s="3">
        <f t="shared" si="61"/>
        <v>0.79545454545454541</v>
      </c>
      <c r="AZ112" s="3">
        <f t="shared" si="61"/>
        <v>0.83333333333333337</v>
      </c>
      <c r="BA112" s="3">
        <f t="shared" si="61"/>
        <v>0.87121212121212122</v>
      </c>
      <c r="BB112" s="3">
        <f t="shared" si="61"/>
        <v>0.90909090909090917</v>
      </c>
      <c r="BC112" s="3">
        <f t="shared" si="61"/>
        <v>0.94696969696969713</v>
      </c>
      <c r="BD112" s="3">
        <f t="shared" si="61"/>
        <v>0.98484848484848497</v>
      </c>
      <c r="BE112" s="3">
        <f t="shared" si="61"/>
        <v>1.0227272727272729</v>
      </c>
      <c r="BF112" s="3">
        <f t="shared" si="61"/>
        <v>1.0606060606060608</v>
      </c>
      <c r="BG112" s="3">
        <f t="shared" si="61"/>
        <v>1.0984848484848488</v>
      </c>
      <c r="BH112" s="3">
        <f t="shared" si="61"/>
        <v>1.1363636363636367</v>
      </c>
    </row>
    <row r="113" spans="1:62" ht="12" thickBot="1">
      <c r="A113" s="3" t="s">
        <v>29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1</v>
      </c>
      <c r="AC113" s="3">
        <v>1</v>
      </c>
      <c r="AD113" s="3">
        <v>2</v>
      </c>
      <c r="AE113" s="3">
        <v>2</v>
      </c>
      <c r="AF113" s="3">
        <v>2</v>
      </c>
      <c r="AG113" s="3">
        <v>3</v>
      </c>
      <c r="AH113" s="3">
        <v>3</v>
      </c>
      <c r="AI113" s="3">
        <v>3</v>
      </c>
      <c r="AJ113" s="3">
        <v>3.3333333333333335</v>
      </c>
      <c r="AK113" s="3">
        <v>3.666666666666667</v>
      </c>
      <c r="AL113" s="3">
        <v>4</v>
      </c>
      <c r="AM113" s="3">
        <v>4.333333333333333</v>
      </c>
      <c r="AN113" s="3">
        <v>4.6666666666666661</v>
      </c>
      <c r="AO113" s="3">
        <v>5</v>
      </c>
      <c r="AP113" s="3">
        <v>5.4545454545454541</v>
      </c>
      <c r="AQ113" s="3">
        <v>5.9090909090909083</v>
      </c>
      <c r="AR113" s="3">
        <v>6.3636363636363624</v>
      </c>
      <c r="AS113" s="3">
        <v>6.8181818181818166</v>
      </c>
      <c r="AT113" s="3">
        <v>7.2727272727272707</v>
      </c>
      <c r="AU113" s="3">
        <v>7.7272727272727249</v>
      </c>
      <c r="AV113" s="3">
        <v>8.1818181818181799</v>
      </c>
      <c r="AW113" s="3">
        <v>8.6363636363636349</v>
      </c>
      <c r="AX113" s="3">
        <v>9.0909090909090899</v>
      </c>
      <c r="AY113" s="3">
        <v>9.545454545454545</v>
      </c>
      <c r="AZ113" s="3">
        <v>10</v>
      </c>
      <c r="BA113" s="3">
        <v>10.454545454545455</v>
      </c>
      <c r="BB113" s="3">
        <v>10.90909090909091</v>
      </c>
      <c r="BC113" s="3">
        <v>11.363636363636365</v>
      </c>
      <c r="BD113" s="3">
        <v>11.81818181818182</v>
      </c>
      <c r="BE113" s="3">
        <v>12.272727272727275</v>
      </c>
      <c r="BF113" s="3">
        <v>12.72727272727273</v>
      </c>
      <c r="BG113" s="3">
        <v>13.181818181818185</v>
      </c>
      <c r="BH113" s="3">
        <v>13.63636363636364</v>
      </c>
    </row>
    <row r="114" spans="1:6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</row>
    <row r="115" spans="1:62" ht="12" thickBot="1">
      <c r="A115" s="3" t="s">
        <v>35</v>
      </c>
    </row>
    <row r="116" spans="1:62" ht="12" thickBot="1">
      <c r="A116" s="18"/>
      <c r="B116" s="19">
        <f t="shared" ref="B116:BH116" si="62">B2</f>
        <v>1992</v>
      </c>
      <c r="C116" s="19">
        <f t="shared" si="62"/>
        <v>1993</v>
      </c>
      <c r="D116" s="19">
        <f t="shared" si="62"/>
        <v>1994</v>
      </c>
      <c r="E116" s="19">
        <f t="shared" si="62"/>
        <v>1995</v>
      </c>
      <c r="F116" s="19">
        <f t="shared" si="62"/>
        <v>1996</v>
      </c>
      <c r="G116" s="19">
        <f t="shared" si="62"/>
        <v>1997</v>
      </c>
      <c r="H116" s="19">
        <f t="shared" si="62"/>
        <v>1998</v>
      </c>
      <c r="I116" s="19">
        <f t="shared" si="62"/>
        <v>1999</v>
      </c>
      <c r="J116" s="19">
        <f t="shared" si="62"/>
        <v>2000</v>
      </c>
      <c r="K116" s="19">
        <f t="shared" si="62"/>
        <v>2001</v>
      </c>
      <c r="L116" s="19">
        <f t="shared" si="62"/>
        <v>2002</v>
      </c>
      <c r="M116" s="19">
        <f t="shared" si="62"/>
        <v>2003</v>
      </c>
      <c r="N116" s="19">
        <f t="shared" si="62"/>
        <v>2004</v>
      </c>
      <c r="O116" s="19">
        <f t="shared" si="62"/>
        <v>2005</v>
      </c>
      <c r="P116" s="19">
        <f t="shared" si="62"/>
        <v>2006</v>
      </c>
      <c r="Q116" s="19">
        <f t="shared" si="62"/>
        <v>2007</v>
      </c>
      <c r="R116" s="19">
        <f t="shared" si="62"/>
        <v>2008</v>
      </c>
      <c r="S116" s="19">
        <f t="shared" si="62"/>
        <v>2009</v>
      </c>
      <c r="T116" s="19">
        <f t="shared" si="62"/>
        <v>2010</v>
      </c>
      <c r="U116" s="19">
        <f t="shared" si="62"/>
        <v>2011</v>
      </c>
      <c r="V116" s="19">
        <f t="shared" si="62"/>
        <v>2012</v>
      </c>
      <c r="W116" s="19">
        <f t="shared" si="62"/>
        <v>2013</v>
      </c>
      <c r="X116" s="19">
        <f t="shared" si="62"/>
        <v>2014</v>
      </c>
      <c r="Y116" s="19">
        <f t="shared" si="62"/>
        <v>2015</v>
      </c>
      <c r="Z116" s="19">
        <f t="shared" si="62"/>
        <v>2016</v>
      </c>
      <c r="AA116" s="19">
        <f t="shared" si="62"/>
        <v>2017</v>
      </c>
      <c r="AB116" s="19">
        <f t="shared" si="62"/>
        <v>2018</v>
      </c>
      <c r="AC116" s="19">
        <f t="shared" si="62"/>
        <v>2019</v>
      </c>
      <c r="AD116" s="19">
        <f t="shared" si="62"/>
        <v>2020</v>
      </c>
      <c r="AE116" s="19">
        <f t="shared" si="62"/>
        <v>2021</v>
      </c>
      <c r="AF116" s="19">
        <f t="shared" si="62"/>
        <v>2022</v>
      </c>
      <c r="AG116" s="19">
        <f t="shared" si="62"/>
        <v>2023</v>
      </c>
      <c r="AH116" s="19">
        <f t="shared" si="62"/>
        <v>2024</v>
      </c>
      <c r="AI116" s="19">
        <f t="shared" si="62"/>
        <v>2025</v>
      </c>
      <c r="AJ116" s="19">
        <f t="shared" si="62"/>
        <v>2026</v>
      </c>
      <c r="AK116" s="19">
        <f t="shared" si="62"/>
        <v>2027</v>
      </c>
      <c r="AL116" s="19">
        <f t="shared" si="62"/>
        <v>2028</v>
      </c>
      <c r="AM116" s="19">
        <f t="shared" si="62"/>
        <v>2029</v>
      </c>
      <c r="AN116" s="19">
        <f t="shared" si="62"/>
        <v>2030</v>
      </c>
      <c r="AO116" s="19">
        <f t="shared" si="62"/>
        <v>2031</v>
      </c>
      <c r="AP116" s="19">
        <f t="shared" si="62"/>
        <v>2032</v>
      </c>
      <c r="AQ116" s="19">
        <f t="shared" si="62"/>
        <v>2033</v>
      </c>
      <c r="AR116" s="19">
        <f t="shared" si="62"/>
        <v>2034</v>
      </c>
      <c r="AS116" s="19">
        <f t="shared" si="62"/>
        <v>2035</v>
      </c>
      <c r="AT116" s="19">
        <f t="shared" si="62"/>
        <v>2036</v>
      </c>
      <c r="AU116" s="19">
        <f t="shared" si="62"/>
        <v>2037</v>
      </c>
      <c r="AV116" s="19">
        <f t="shared" si="62"/>
        <v>2038</v>
      </c>
      <c r="AW116" s="19">
        <f t="shared" si="62"/>
        <v>2039</v>
      </c>
      <c r="AX116" s="19">
        <f t="shared" si="62"/>
        <v>2040</v>
      </c>
      <c r="AY116" s="19">
        <f t="shared" si="62"/>
        <v>2041</v>
      </c>
      <c r="AZ116" s="19">
        <f t="shared" si="62"/>
        <v>2042</v>
      </c>
      <c r="BA116" s="19">
        <f t="shared" si="62"/>
        <v>2043</v>
      </c>
      <c r="BB116" s="19">
        <f t="shared" si="62"/>
        <v>2044</v>
      </c>
      <c r="BC116" s="19">
        <f t="shared" si="62"/>
        <v>2045</v>
      </c>
      <c r="BD116" s="19">
        <f t="shared" si="62"/>
        <v>2046</v>
      </c>
      <c r="BE116" s="19">
        <f t="shared" si="62"/>
        <v>2047</v>
      </c>
      <c r="BF116" s="19">
        <f t="shared" si="62"/>
        <v>2048</v>
      </c>
      <c r="BG116" s="19">
        <f t="shared" si="62"/>
        <v>2049</v>
      </c>
      <c r="BH116" s="19">
        <f t="shared" si="62"/>
        <v>2050</v>
      </c>
      <c r="BI116" s="20"/>
      <c r="BJ116" s="20"/>
    </row>
    <row r="117" spans="1:62">
      <c r="A117" s="3" t="s">
        <v>17</v>
      </c>
    </row>
    <row r="118" spans="1:62">
      <c r="A118" s="3" t="s">
        <v>18</v>
      </c>
    </row>
    <row r="119" spans="1:62">
      <c r="A119" s="3" t="s">
        <v>19</v>
      </c>
    </row>
    <row r="120" spans="1:62">
      <c r="A120" s="3" t="s">
        <v>20</v>
      </c>
    </row>
    <row r="121" spans="1:62">
      <c r="A121" s="3" t="s">
        <v>21</v>
      </c>
    </row>
    <row r="122" spans="1:62">
      <c r="A122" s="3" t="s">
        <v>22</v>
      </c>
    </row>
    <row r="123" spans="1:62">
      <c r="A123" s="3" t="s">
        <v>23</v>
      </c>
    </row>
    <row r="124" spans="1:62">
      <c r="A124" s="3" t="s">
        <v>24</v>
      </c>
    </row>
    <row r="125" spans="1:62">
      <c r="A125" s="3" t="s">
        <v>25</v>
      </c>
    </row>
    <row r="126" spans="1:62">
      <c r="A126" s="3" t="s">
        <v>26</v>
      </c>
    </row>
    <row r="127" spans="1:62">
      <c r="A127" s="3" t="s">
        <v>27</v>
      </c>
    </row>
    <row r="128" spans="1:62">
      <c r="A128" s="3" t="s">
        <v>28</v>
      </c>
    </row>
    <row r="129" spans="1:62" ht="12" thickBot="1">
      <c r="A129" s="3" t="s">
        <v>29</v>
      </c>
    </row>
    <row r="130" spans="1:6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</row>
    <row r="131" spans="1:62" ht="12" thickBot="1">
      <c r="A131" s="3" t="s">
        <v>36</v>
      </c>
    </row>
    <row r="132" spans="1:62" ht="12" thickBot="1">
      <c r="A132" s="18"/>
      <c r="B132" s="19">
        <f t="shared" ref="B132:BH132" si="63">B2</f>
        <v>1992</v>
      </c>
      <c r="C132" s="19">
        <f t="shared" si="63"/>
        <v>1993</v>
      </c>
      <c r="D132" s="19">
        <f t="shared" si="63"/>
        <v>1994</v>
      </c>
      <c r="E132" s="19">
        <f t="shared" si="63"/>
        <v>1995</v>
      </c>
      <c r="F132" s="19">
        <f t="shared" si="63"/>
        <v>1996</v>
      </c>
      <c r="G132" s="19">
        <f t="shared" si="63"/>
        <v>1997</v>
      </c>
      <c r="H132" s="19">
        <f t="shared" si="63"/>
        <v>1998</v>
      </c>
      <c r="I132" s="19">
        <f t="shared" si="63"/>
        <v>1999</v>
      </c>
      <c r="J132" s="19">
        <f t="shared" si="63"/>
        <v>2000</v>
      </c>
      <c r="K132" s="19">
        <f t="shared" si="63"/>
        <v>2001</v>
      </c>
      <c r="L132" s="19">
        <f t="shared" si="63"/>
        <v>2002</v>
      </c>
      <c r="M132" s="19">
        <f t="shared" si="63"/>
        <v>2003</v>
      </c>
      <c r="N132" s="19">
        <f t="shared" si="63"/>
        <v>2004</v>
      </c>
      <c r="O132" s="19">
        <f t="shared" si="63"/>
        <v>2005</v>
      </c>
      <c r="P132" s="19">
        <f t="shared" si="63"/>
        <v>2006</v>
      </c>
      <c r="Q132" s="19">
        <f t="shared" si="63"/>
        <v>2007</v>
      </c>
      <c r="R132" s="19">
        <f t="shared" si="63"/>
        <v>2008</v>
      </c>
      <c r="S132" s="19">
        <f t="shared" si="63"/>
        <v>2009</v>
      </c>
      <c r="T132" s="19">
        <f t="shared" si="63"/>
        <v>2010</v>
      </c>
      <c r="U132" s="19">
        <f t="shared" si="63"/>
        <v>2011</v>
      </c>
      <c r="V132" s="19">
        <f t="shared" si="63"/>
        <v>2012</v>
      </c>
      <c r="W132" s="19">
        <f t="shared" si="63"/>
        <v>2013</v>
      </c>
      <c r="X132" s="19">
        <f t="shared" si="63"/>
        <v>2014</v>
      </c>
      <c r="Y132" s="19">
        <f t="shared" si="63"/>
        <v>2015</v>
      </c>
      <c r="Z132" s="19">
        <f t="shared" si="63"/>
        <v>2016</v>
      </c>
      <c r="AA132" s="19">
        <f t="shared" si="63"/>
        <v>2017</v>
      </c>
      <c r="AB132" s="19">
        <f t="shared" si="63"/>
        <v>2018</v>
      </c>
      <c r="AC132" s="19">
        <f t="shared" si="63"/>
        <v>2019</v>
      </c>
      <c r="AD132" s="19">
        <f t="shared" si="63"/>
        <v>2020</v>
      </c>
      <c r="AE132" s="19">
        <f t="shared" si="63"/>
        <v>2021</v>
      </c>
      <c r="AF132" s="19">
        <f t="shared" si="63"/>
        <v>2022</v>
      </c>
      <c r="AG132" s="19">
        <f t="shared" si="63"/>
        <v>2023</v>
      </c>
      <c r="AH132" s="19">
        <f t="shared" si="63"/>
        <v>2024</v>
      </c>
      <c r="AI132" s="19">
        <f t="shared" si="63"/>
        <v>2025</v>
      </c>
      <c r="AJ132" s="19">
        <f t="shared" si="63"/>
        <v>2026</v>
      </c>
      <c r="AK132" s="19">
        <f t="shared" si="63"/>
        <v>2027</v>
      </c>
      <c r="AL132" s="19">
        <f t="shared" si="63"/>
        <v>2028</v>
      </c>
      <c r="AM132" s="19">
        <f t="shared" si="63"/>
        <v>2029</v>
      </c>
      <c r="AN132" s="19">
        <f t="shared" si="63"/>
        <v>2030</v>
      </c>
      <c r="AO132" s="19">
        <f t="shared" si="63"/>
        <v>2031</v>
      </c>
      <c r="AP132" s="19">
        <f t="shared" si="63"/>
        <v>2032</v>
      </c>
      <c r="AQ132" s="19">
        <f t="shared" si="63"/>
        <v>2033</v>
      </c>
      <c r="AR132" s="19">
        <f t="shared" si="63"/>
        <v>2034</v>
      </c>
      <c r="AS132" s="19">
        <f t="shared" si="63"/>
        <v>2035</v>
      </c>
      <c r="AT132" s="19">
        <f t="shared" si="63"/>
        <v>2036</v>
      </c>
      <c r="AU132" s="19">
        <f t="shared" si="63"/>
        <v>2037</v>
      </c>
      <c r="AV132" s="19">
        <f t="shared" si="63"/>
        <v>2038</v>
      </c>
      <c r="AW132" s="19">
        <f t="shared" si="63"/>
        <v>2039</v>
      </c>
      <c r="AX132" s="19">
        <f t="shared" si="63"/>
        <v>2040</v>
      </c>
      <c r="AY132" s="19">
        <f t="shared" si="63"/>
        <v>2041</v>
      </c>
      <c r="AZ132" s="19">
        <f t="shared" si="63"/>
        <v>2042</v>
      </c>
      <c r="BA132" s="19">
        <f t="shared" si="63"/>
        <v>2043</v>
      </c>
      <c r="BB132" s="19">
        <f t="shared" si="63"/>
        <v>2044</v>
      </c>
      <c r="BC132" s="19">
        <f t="shared" si="63"/>
        <v>2045</v>
      </c>
      <c r="BD132" s="19">
        <f t="shared" si="63"/>
        <v>2046</v>
      </c>
      <c r="BE132" s="19">
        <f t="shared" si="63"/>
        <v>2047</v>
      </c>
      <c r="BF132" s="19">
        <f t="shared" si="63"/>
        <v>2048</v>
      </c>
      <c r="BG132" s="19">
        <f t="shared" si="63"/>
        <v>2049</v>
      </c>
      <c r="BH132" s="19">
        <f t="shared" si="63"/>
        <v>2050</v>
      </c>
      <c r="BI132" s="20"/>
      <c r="BJ132" s="20"/>
    </row>
    <row r="133" spans="1:62">
      <c r="A133" s="3" t="s">
        <v>17</v>
      </c>
    </row>
    <row r="134" spans="1:62">
      <c r="A134" s="3" t="s">
        <v>18</v>
      </c>
    </row>
    <row r="135" spans="1:62">
      <c r="A135" s="3" t="s">
        <v>19</v>
      </c>
    </row>
    <row r="136" spans="1:62">
      <c r="A136" s="3" t="s">
        <v>20</v>
      </c>
    </row>
    <row r="137" spans="1:62">
      <c r="A137" s="3" t="s">
        <v>21</v>
      </c>
    </row>
    <row r="138" spans="1:62">
      <c r="A138" s="3" t="s">
        <v>22</v>
      </c>
    </row>
    <row r="139" spans="1:62">
      <c r="A139" s="3" t="s">
        <v>23</v>
      </c>
    </row>
    <row r="140" spans="1:62">
      <c r="A140" s="3" t="s">
        <v>24</v>
      </c>
    </row>
    <row r="141" spans="1:62">
      <c r="A141" s="3" t="s">
        <v>25</v>
      </c>
    </row>
    <row r="142" spans="1:62">
      <c r="A142" s="3" t="s">
        <v>26</v>
      </c>
    </row>
    <row r="143" spans="1:62">
      <c r="A143" s="3" t="s">
        <v>27</v>
      </c>
    </row>
    <row r="144" spans="1:62">
      <c r="A144" s="3" t="s">
        <v>28</v>
      </c>
    </row>
    <row r="145" spans="1:62" ht="12" thickBot="1">
      <c r="A145" s="3" t="s">
        <v>29</v>
      </c>
    </row>
    <row r="146" spans="1:6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</row>
    <row r="147" spans="1:62" ht="12" thickBot="1">
      <c r="A147" s="3" t="s">
        <v>37</v>
      </c>
    </row>
    <row r="148" spans="1:62" ht="12" thickBot="1">
      <c r="A148" s="18"/>
      <c r="B148" s="19">
        <f t="shared" ref="B148:BH148" si="64">B2</f>
        <v>1992</v>
      </c>
      <c r="C148" s="19">
        <f t="shared" si="64"/>
        <v>1993</v>
      </c>
      <c r="D148" s="19">
        <f t="shared" si="64"/>
        <v>1994</v>
      </c>
      <c r="E148" s="19">
        <f t="shared" si="64"/>
        <v>1995</v>
      </c>
      <c r="F148" s="19">
        <f t="shared" si="64"/>
        <v>1996</v>
      </c>
      <c r="G148" s="19">
        <f t="shared" si="64"/>
        <v>1997</v>
      </c>
      <c r="H148" s="19">
        <f t="shared" si="64"/>
        <v>1998</v>
      </c>
      <c r="I148" s="19">
        <f t="shared" si="64"/>
        <v>1999</v>
      </c>
      <c r="J148" s="19">
        <f t="shared" si="64"/>
        <v>2000</v>
      </c>
      <c r="K148" s="19">
        <f t="shared" si="64"/>
        <v>2001</v>
      </c>
      <c r="L148" s="19">
        <f t="shared" si="64"/>
        <v>2002</v>
      </c>
      <c r="M148" s="19">
        <f t="shared" si="64"/>
        <v>2003</v>
      </c>
      <c r="N148" s="19">
        <f t="shared" si="64"/>
        <v>2004</v>
      </c>
      <c r="O148" s="19">
        <f t="shared" si="64"/>
        <v>2005</v>
      </c>
      <c r="P148" s="19">
        <f t="shared" si="64"/>
        <v>2006</v>
      </c>
      <c r="Q148" s="19">
        <f t="shared" si="64"/>
        <v>2007</v>
      </c>
      <c r="R148" s="19">
        <f t="shared" si="64"/>
        <v>2008</v>
      </c>
      <c r="S148" s="19">
        <f t="shared" si="64"/>
        <v>2009</v>
      </c>
      <c r="T148" s="19">
        <f t="shared" si="64"/>
        <v>2010</v>
      </c>
      <c r="U148" s="19">
        <f t="shared" si="64"/>
        <v>2011</v>
      </c>
      <c r="V148" s="19">
        <f t="shared" si="64"/>
        <v>2012</v>
      </c>
      <c r="W148" s="19">
        <f t="shared" si="64"/>
        <v>2013</v>
      </c>
      <c r="X148" s="19">
        <f t="shared" si="64"/>
        <v>2014</v>
      </c>
      <c r="Y148" s="19">
        <f t="shared" si="64"/>
        <v>2015</v>
      </c>
      <c r="Z148" s="19">
        <f t="shared" si="64"/>
        <v>2016</v>
      </c>
      <c r="AA148" s="19">
        <f t="shared" si="64"/>
        <v>2017</v>
      </c>
      <c r="AB148" s="19">
        <f t="shared" si="64"/>
        <v>2018</v>
      </c>
      <c r="AC148" s="19">
        <f t="shared" si="64"/>
        <v>2019</v>
      </c>
      <c r="AD148" s="19">
        <f t="shared" si="64"/>
        <v>2020</v>
      </c>
      <c r="AE148" s="19">
        <f t="shared" si="64"/>
        <v>2021</v>
      </c>
      <c r="AF148" s="19">
        <f t="shared" si="64"/>
        <v>2022</v>
      </c>
      <c r="AG148" s="19">
        <f t="shared" si="64"/>
        <v>2023</v>
      </c>
      <c r="AH148" s="19">
        <f t="shared" si="64"/>
        <v>2024</v>
      </c>
      <c r="AI148" s="19">
        <f t="shared" si="64"/>
        <v>2025</v>
      </c>
      <c r="AJ148" s="19">
        <f t="shared" si="64"/>
        <v>2026</v>
      </c>
      <c r="AK148" s="19">
        <f t="shared" si="64"/>
        <v>2027</v>
      </c>
      <c r="AL148" s="19">
        <f t="shared" si="64"/>
        <v>2028</v>
      </c>
      <c r="AM148" s="19">
        <f t="shared" si="64"/>
        <v>2029</v>
      </c>
      <c r="AN148" s="19">
        <f t="shared" si="64"/>
        <v>2030</v>
      </c>
      <c r="AO148" s="19">
        <f t="shared" si="64"/>
        <v>2031</v>
      </c>
      <c r="AP148" s="19">
        <f t="shared" si="64"/>
        <v>2032</v>
      </c>
      <c r="AQ148" s="19">
        <f t="shared" si="64"/>
        <v>2033</v>
      </c>
      <c r="AR148" s="19">
        <f t="shared" si="64"/>
        <v>2034</v>
      </c>
      <c r="AS148" s="19">
        <f t="shared" si="64"/>
        <v>2035</v>
      </c>
      <c r="AT148" s="19">
        <f t="shared" si="64"/>
        <v>2036</v>
      </c>
      <c r="AU148" s="19">
        <f t="shared" si="64"/>
        <v>2037</v>
      </c>
      <c r="AV148" s="19">
        <f t="shared" si="64"/>
        <v>2038</v>
      </c>
      <c r="AW148" s="19">
        <f t="shared" si="64"/>
        <v>2039</v>
      </c>
      <c r="AX148" s="19">
        <f t="shared" si="64"/>
        <v>2040</v>
      </c>
      <c r="AY148" s="19">
        <f t="shared" si="64"/>
        <v>2041</v>
      </c>
      <c r="AZ148" s="19">
        <f t="shared" si="64"/>
        <v>2042</v>
      </c>
      <c r="BA148" s="19">
        <f t="shared" si="64"/>
        <v>2043</v>
      </c>
      <c r="BB148" s="19">
        <f t="shared" si="64"/>
        <v>2044</v>
      </c>
      <c r="BC148" s="19">
        <f t="shared" si="64"/>
        <v>2045</v>
      </c>
      <c r="BD148" s="19">
        <f t="shared" si="64"/>
        <v>2046</v>
      </c>
      <c r="BE148" s="19">
        <f t="shared" si="64"/>
        <v>2047</v>
      </c>
      <c r="BF148" s="19">
        <f t="shared" si="64"/>
        <v>2048</v>
      </c>
      <c r="BG148" s="19">
        <f t="shared" si="64"/>
        <v>2049</v>
      </c>
      <c r="BH148" s="19">
        <f t="shared" si="64"/>
        <v>2050</v>
      </c>
      <c r="BI148" s="20"/>
      <c r="BJ148" s="20"/>
    </row>
    <row r="149" spans="1:62">
      <c r="A149" s="3" t="s">
        <v>17</v>
      </c>
      <c r="C149" s="8" t="e">
        <f t="shared" ref="C149:BH153" si="65">C69-C85</f>
        <v>#REF!</v>
      </c>
      <c r="D149" s="8" t="e">
        <f t="shared" si="65"/>
        <v>#REF!</v>
      </c>
      <c r="E149" s="8" t="e">
        <f t="shared" si="65"/>
        <v>#REF!</v>
      </c>
      <c r="F149" s="8" t="e">
        <f t="shared" si="65"/>
        <v>#REF!</v>
      </c>
      <c r="G149" s="8" t="e">
        <f t="shared" si="65"/>
        <v>#REF!</v>
      </c>
      <c r="H149" s="8" t="e">
        <f t="shared" si="65"/>
        <v>#REF!</v>
      </c>
      <c r="I149" s="8" t="e">
        <f t="shared" si="65"/>
        <v>#REF!</v>
      </c>
      <c r="J149" s="8">
        <f t="shared" si="65"/>
        <v>5.1617246697731893</v>
      </c>
      <c r="K149" s="8">
        <f t="shared" si="65"/>
        <v>5.2376822529572173</v>
      </c>
      <c r="L149" s="8">
        <f t="shared" si="65"/>
        <v>5.3623377073913501</v>
      </c>
      <c r="M149" s="8">
        <f t="shared" si="65"/>
        <v>5.546811719274972</v>
      </c>
      <c r="N149" s="8">
        <f t="shared" si="65"/>
        <v>5.7735733088724421</v>
      </c>
      <c r="O149" s="8">
        <f t="shared" si="65"/>
        <v>6.0314351481661612</v>
      </c>
      <c r="P149" s="8">
        <f t="shared" si="65"/>
        <v>6.2679077049430445</v>
      </c>
      <c r="Q149" s="8">
        <f t="shared" si="65"/>
        <v>6.6474913113690794</v>
      </c>
      <c r="R149" s="8">
        <f t="shared" si="65"/>
        <v>6.9189103082112187</v>
      </c>
      <c r="S149" s="8">
        <f t="shared" si="65"/>
        <v>7.0663083874559147</v>
      </c>
      <c r="T149" s="8">
        <f t="shared" si="65"/>
        <v>7.3587261951948593</v>
      </c>
      <c r="U149" s="8">
        <f t="shared" si="65"/>
        <v>7.6198452273776525</v>
      </c>
      <c r="V149" s="8">
        <f t="shared" si="65"/>
        <v>7.9445286976693632</v>
      </c>
      <c r="W149" s="8">
        <f t="shared" si="65"/>
        <v>8.3012335448231802</v>
      </c>
      <c r="X149" s="8">
        <f t="shared" si="65"/>
        <v>8.5614881829868619</v>
      </c>
      <c r="Y149" s="8">
        <f t="shared" si="65"/>
        <v>8.6492260237562562</v>
      </c>
      <c r="Z149" s="8">
        <f t="shared" si="65"/>
        <v>8.856776992150408</v>
      </c>
      <c r="AA149" s="8">
        <f t="shared" si="65"/>
        <v>9.1488011356104924</v>
      </c>
      <c r="AB149" s="8">
        <f t="shared" si="65"/>
        <v>9.2647331089251015</v>
      </c>
      <c r="AC149" s="8">
        <f t="shared" si="65"/>
        <v>8.8379653488712933</v>
      </c>
      <c r="AD149" s="8">
        <f t="shared" si="65"/>
        <v>9.0515451894420877</v>
      </c>
      <c r="AE149" s="8">
        <f t="shared" si="65"/>
        <v>9.1838225057591014</v>
      </c>
      <c r="AF149" s="8">
        <f t="shared" si="65"/>
        <v>9.3281861496605813</v>
      </c>
      <c r="AG149" s="8">
        <f t="shared" si="65"/>
        <v>9.3234850200856378</v>
      </c>
      <c r="AH149" s="8">
        <f t="shared" si="65"/>
        <v>9.4652033078899986</v>
      </c>
      <c r="AI149" s="8">
        <f t="shared" si="65"/>
        <v>9.5391866659314388</v>
      </c>
      <c r="AJ149" s="8">
        <f t="shared" si="65"/>
        <v>9.5810847977984714</v>
      </c>
      <c r="AK149" s="8">
        <f t="shared" si="65"/>
        <v>9.6599581599004054</v>
      </c>
      <c r="AL149" s="8">
        <f t="shared" si="65"/>
        <v>9.7202980563634345</v>
      </c>
      <c r="AM149" s="8">
        <f t="shared" si="65"/>
        <v>9.8082799003632655</v>
      </c>
      <c r="AN149" s="8">
        <f t="shared" si="65"/>
        <v>9.9372888397468362</v>
      </c>
      <c r="AO149" s="8">
        <f t="shared" si="65"/>
        <v>10.052394022018492</v>
      </c>
      <c r="AP149" s="8">
        <f t="shared" si="65"/>
        <v>10.145428052791724</v>
      </c>
      <c r="AQ149" s="8">
        <f t="shared" si="65"/>
        <v>10.243384235766024</v>
      </c>
      <c r="AR149" s="8">
        <f t="shared" si="65"/>
        <v>10.342157224117484</v>
      </c>
      <c r="AS149" s="8">
        <f t="shared" si="65"/>
        <v>10.441290395159697</v>
      </c>
      <c r="AT149" s="8">
        <f t="shared" si="65"/>
        <v>10.54012612315713</v>
      </c>
      <c r="AU149" s="8">
        <f t="shared" si="65"/>
        <v>10.636973526177748</v>
      </c>
      <c r="AV149" s="8">
        <f t="shared" si="65"/>
        <v>10.734541794684446</v>
      </c>
      <c r="AW149" s="8">
        <f t="shared" si="65"/>
        <v>10.83289412972405</v>
      </c>
      <c r="AX149" s="8">
        <f t="shared" si="65"/>
        <v>10.931178145381459</v>
      </c>
      <c r="AY149" s="8">
        <f t="shared" si="65"/>
        <v>11.023373406563536</v>
      </c>
      <c r="AZ149" s="8">
        <f t="shared" si="65"/>
        <v>11.115434329234846</v>
      </c>
      <c r="BA149" s="8">
        <f t="shared" si="65"/>
        <v>11.207299972766018</v>
      </c>
      <c r="BB149" s="8">
        <f t="shared" si="65"/>
        <v>11.299368804717645</v>
      </c>
      <c r="BC149" s="8">
        <f t="shared" si="65"/>
        <v>11.391523243456408</v>
      </c>
      <c r="BD149" s="8">
        <f t="shared" si="65"/>
        <v>11.483637599375172</v>
      </c>
      <c r="BE149" s="8">
        <f t="shared" si="65"/>
        <v>11.575727577188246</v>
      </c>
      <c r="BF149" s="8">
        <f t="shared" si="65"/>
        <v>11.667767858372498</v>
      </c>
      <c r="BG149" s="8">
        <f t="shared" si="65"/>
        <v>11.759785760200486</v>
      </c>
      <c r="BH149" s="8">
        <f t="shared" si="65"/>
        <v>11.851848068306516</v>
      </c>
    </row>
    <row r="150" spans="1:62">
      <c r="A150" s="3" t="s">
        <v>18</v>
      </c>
      <c r="C150" s="8" t="e">
        <f t="shared" si="65"/>
        <v>#REF!</v>
      </c>
      <c r="D150" s="8" t="e">
        <f t="shared" si="65"/>
        <v>#REF!</v>
      </c>
      <c r="E150" s="8" t="e">
        <f t="shared" si="65"/>
        <v>#REF!</v>
      </c>
      <c r="F150" s="8" t="e">
        <f t="shared" si="65"/>
        <v>#REF!</v>
      </c>
      <c r="G150" s="8" t="e">
        <f t="shared" si="65"/>
        <v>#REF!</v>
      </c>
      <c r="H150" s="8" t="e">
        <f t="shared" si="65"/>
        <v>#REF!</v>
      </c>
      <c r="I150" s="8" t="e">
        <f t="shared" si="65"/>
        <v>#REF!</v>
      </c>
      <c r="J150" s="8">
        <f t="shared" si="65"/>
        <v>4.9749479779148977</v>
      </c>
      <c r="K150" s="8">
        <f t="shared" si="65"/>
        <v>5.0910812882271026</v>
      </c>
      <c r="L150" s="8">
        <f t="shared" si="65"/>
        <v>5.2569800634484825</v>
      </c>
      <c r="M150" s="8">
        <f t="shared" si="65"/>
        <v>5.4441633291872629</v>
      </c>
      <c r="N150" s="8">
        <f t="shared" si="65"/>
        <v>5.6537907234076741</v>
      </c>
      <c r="O150" s="8">
        <f t="shared" si="65"/>
        <v>5.8899416595304936</v>
      </c>
      <c r="P150" s="8">
        <f t="shared" si="65"/>
        <v>6.0844508285821517</v>
      </c>
      <c r="Q150" s="8">
        <f t="shared" si="65"/>
        <v>6.3912159859431883</v>
      </c>
      <c r="R150" s="8">
        <f t="shared" si="65"/>
        <v>6.6163986082720747</v>
      </c>
      <c r="S150" s="8">
        <f t="shared" si="65"/>
        <v>6.715317291813351</v>
      </c>
      <c r="T150" s="8">
        <f t="shared" si="65"/>
        <v>6.9218882357288241</v>
      </c>
      <c r="U150" s="8">
        <f t="shared" si="65"/>
        <v>7.1345793593475415</v>
      </c>
      <c r="V150" s="8">
        <f t="shared" si="65"/>
        <v>7.4553883779701264</v>
      </c>
      <c r="W150" s="8">
        <f t="shared" si="65"/>
        <v>7.8367182706773768</v>
      </c>
      <c r="X150" s="8">
        <f t="shared" si="65"/>
        <v>8.2056614933314727</v>
      </c>
      <c r="Y150" s="8">
        <f t="shared" si="65"/>
        <v>8.440494575184541</v>
      </c>
      <c r="Z150" s="8">
        <f t="shared" si="65"/>
        <v>8.9817993580608455</v>
      </c>
      <c r="AA150" s="8">
        <f t="shared" si="65"/>
        <v>9.4806984112896924</v>
      </c>
      <c r="AB150" s="8">
        <f t="shared" si="65"/>
        <v>9.9395459816289105</v>
      </c>
      <c r="AC150" s="8">
        <f t="shared" si="65"/>
        <v>9.8668424638250212</v>
      </c>
      <c r="AD150" s="8">
        <f t="shared" si="65"/>
        <v>10.129865193628278</v>
      </c>
      <c r="AE150" s="8">
        <f t="shared" si="65"/>
        <v>10.511709404920772</v>
      </c>
      <c r="AF150" s="8">
        <f t="shared" si="65"/>
        <v>10.867106017935852</v>
      </c>
      <c r="AG150" s="8">
        <f t="shared" si="65"/>
        <v>10.954333770012166</v>
      </c>
      <c r="AH150" s="8">
        <f t="shared" si="65"/>
        <v>11.253552135884924</v>
      </c>
      <c r="AI150" s="8">
        <f t="shared" si="65"/>
        <v>11.499615551396907</v>
      </c>
      <c r="AJ150" s="8">
        <f t="shared" si="65"/>
        <v>11.630642097889558</v>
      </c>
      <c r="AK150" s="8">
        <f t="shared" si="65"/>
        <v>11.763113926732998</v>
      </c>
      <c r="AL150" s="8">
        <f t="shared" si="65"/>
        <v>11.921489866756575</v>
      </c>
      <c r="AM150" s="8">
        <f t="shared" si="65"/>
        <v>12.061692671864904</v>
      </c>
      <c r="AN150" s="8">
        <f t="shared" si="65"/>
        <v>12.222812703488685</v>
      </c>
      <c r="AO150" s="8">
        <f t="shared" si="65"/>
        <v>12.376102032705512</v>
      </c>
      <c r="AP150" s="8">
        <f t="shared" si="65"/>
        <v>12.516792468666944</v>
      </c>
      <c r="AQ150" s="8">
        <f t="shared" si="65"/>
        <v>12.645101650430918</v>
      </c>
      <c r="AR150" s="8">
        <f t="shared" si="65"/>
        <v>12.773546061134057</v>
      </c>
      <c r="AS150" s="8">
        <f t="shared" si="65"/>
        <v>12.900451423034104</v>
      </c>
      <c r="AT150" s="8">
        <f t="shared" si="65"/>
        <v>13.026987594612924</v>
      </c>
      <c r="AU150" s="8">
        <f t="shared" si="65"/>
        <v>13.156194273778764</v>
      </c>
      <c r="AV150" s="8">
        <f t="shared" si="65"/>
        <v>13.285868571890461</v>
      </c>
      <c r="AW150" s="8">
        <f t="shared" si="65"/>
        <v>13.414135948322818</v>
      </c>
      <c r="AX150" s="8">
        <f t="shared" si="65"/>
        <v>13.542345731740241</v>
      </c>
      <c r="AY150" s="8">
        <f t="shared" si="65"/>
        <v>13.662506678698346</v>
      </c>
      <c r="AZ150" s="8">
        <f t="shared" si="65"/>
        <v>13.782907395861528</v>
      </c>
      <c r="BA150" s="8">
        <f t="shared" si="65"/>
        <v>13.90356513248023</v>
      </c>
      <c r="BB150" s="8">
        <f t="shared" si="65"/>
        <v>14.024172449349539</v>
      </c>
      <c r="BC150" s="8">
        <f t="shared" si="65"/>
        <v>14.144579286983721</v>
      </c>
      <c r="BD150" s="8">
        <f t="shared" si="65"/>
        <v>14.264992530834453</v>
      </c>
      <c r="BE150" s="8">
        <f t="shared" si="65"/>
        <v>14.385407930191654</v>
      </c>
      <c r="BF150" s="8">
        <f t="shared" si="65"/>
        <v>14.50587609693719</v>
      </c>
      <c r="BG150" s="8">
        <f t="shared" si="65"/>
        <v>14.626427189019852</v>
      </c>
      <c r="BH150" s="8">
        <f t="shared" si="65"/>
        <v>14.746973456527801</v>
      </c>
    </row>
    <row r="151" spans="1:62">
      <c r="A151" s="3" t="s">
        <v>19</v>
      </c>
      <c r="C151" s="8" t="e">
        <f t="shared" si="65"/>
        <v>#REF!</v>
      </c>
      <c r="D151" s="8" t="e">
        <f t="shared" si="65"/>
        <v>#REF!</v>
      </c>
      <c r="E151" s="8" t="e">
        <f t="shared" si="65"/>
        <v>#REF!</v>
      </c>
      <c r="F151" s="8" t="e">
        <f t="shared" si="65"/>
        <v>#REF!</v>
      </c>
      <c r="G151" s="8" t="e">
        <f t="shared" si="65"/>
        <v>#REF!</v>
      </c>
      <c r="H151" s="8" t="e">
        <f t="shared" si="65"/>
        <v>#REF!</v>
      </c>
      <c r="I151" s="8" t="e">
        <f t="shared" si="65"/>
        <v>#REF!</v>
      </c>
      <c r="J151" s="8">
        <f t="shared" si="65"/>
        <v>5.3728040414419187</v>
      </c>
      <c r="K151" s="8">
        <f t="shared" si="65"/>
        <v>5.4608688968121299</v>
      </c>
      <c r="L151" s="8">
        <f t="shared" si="65"/>
        <v>5.6190753232770074</v>
      </c>
      <c r="M151" s="8">
        <f t="shared" si="65"/>
        <v>5.6949035888368096</v>
      </c>
      <c r="N151" s="8">
        <f t="shared" si="65"/>
        <v>5.7813525716775311</v>
      </c>
      <c r="O151" s="8">
        <f t="shared" si="65"/>
        <v>5.923552598415859</v>
      </c>
      <c r="P151" s="8">
        <f t="shared" si="65"/>
        <v>6.0538320426814742</v>
      </c>
      <c r="Q151" s="8">
        <f t="shared" si="65"/>
        <v>6.2898109729463272</v>
      </c>
      <c r="R151" s="8">
        <f t="shared" si="65"/>
        <v>6.5245923872450096</v>
      </c>
      <c r="S151" s="8">
        <f t="shared" si="65"/>
        <v>6.6815346678467478</v>
      </c>
      <c r="T151" s="8">
        <f t="shared" si="65"/>
        <v>6.9645336091543539</v>
      </c>
      <c r="U151" s="8">
        <f t="shared" si="65"/>
        <v>7.227571289627611</v>
      </c>
      <c r="V151" s="8">
        <f t="shared" si="65"/>
        <v>7.5491781370067645</v>
      </c>
      <c r="W151" s="8">
        <f t="shared" si="65"/>
        <v>7.9330365744118829</v>
      </c>
      <c r="X151" s="8">
        <f t="shared" si="65"/>
        <v>8.2082331121499923</v>
      </c>
      <c r="Y151" s="8">
        <f t="shared" si="65"/>
        <v>8.4322185832446657</v>
      </c>
      <c r="Z151" s="8">
        <f t="shared" si="65"/>
        <v>8.8781494962898151</v>
      </c>
      <c r="AA151" s="8">
        <f t="shared" si="65"/>
        <v>9.3053946877282296</v>
      </c>
      <c r="AB151" s="8">
        <f t="shared" si="65"/>
        <v>9.5697893644114629</v>
      </c>
      <c r="AC151" s="8">
        <f t="shared" si="65"/>
        <v>9.4507464298730515</v>
      </c>
      <c r="AD151" s="8">
        <f t="shared" si="65"/>
        <v>9.6594072322659539</v>
      </c>
      <c r="AE151" s="8">
        <f t="shared" si="65"/>
        <v>9.8076221157175691</v>
      </c>
      <c r="AF151" s="8">
        <f t="shared" si="65"/>
        <v>10.182507358343281</v>
      </c>
      <c r="AG151" s="8">
        <f t="shared" si="65"/>
        <v>9.6483626043055821</v>
      </c>
      <c r="AH151" s="8">
        <f t="shared" si="65"/>
        <v>10.335851069645384</v>
      </c>
      <c r="AI151" s="8">
        <f t="shared" si="65"/>
        <v>10.449209323846658</v>
      </c>
      <c r="AJ151" s="8">
        <f t="shared" si="65"/>
        <v>10.472020159964423</v>
      </c>
      <c r="AK151" s="8">
        <f t="shared" si="65"/>
        <v>10.595165339836761</v>
      </c>
      <c r="AL151" s="8">
        <f t="shared" si="65"/>
        <v>10.682182435364425</v>
      </c>
      <c r="AM151" s="8">
        <f t="shared" si="65"/>
        <v>10.869182809690441</v>
      </c>
      <c r="AN151" s="8">
        <f t="shared" si="65"/>
        <v>11.041191552279187</v>
      </c>
      <c r="AO151" s="8">
        <f t="shared" si="65"/>
        <v>11.178469279401847</v>
      </c>
      <c r="AP151" s="8">
        <f t="shared" si="65"/>
        <v>11.279149184865993</v>
      </c>
      <c r="AQ151" s="8">
        <f t="shared" si="65"/>
        <v>11.390392962444148</v>
      </c>
      <c r="AR151" s="8">
        <f t="shared" si="65"/>
        <v>11.512970534919022</v>
      </c>
      <c r="AS151" s="8">
        <f t="shared" si="65"/>
        <v>11.624939734868834</v>
      </c>
      <c r="AT151" s="8">
        <f t="shared" si="65"/>
        <v>11.736987262108673</v>
      </c>
      <c r="AU151" s="8">
        <f t="shared" si="65"/>
        <v>11.850156885808047</v>
      </c>
      <c r="AV151" s="8">
        <f t="shared" si="65"/>
        <v>11.962470585125255</v>
      </c>
      <c r="AW151" s="8">
        <f t="shared" si="65"/>
        <v>12.076880404620759</v>
      </c>
      <c r="AX151" s="8">
        <f t="shared" si="65"/>
        <v>12.189939565255058</v>
      </c>
      <c r="AY151" s="8">
        <f t="shared" si="65"/>
        <v>12.107765740423909</v>
      </c>
      <c r="AZ151" s="8">
        <f t="shared" si="65"/>
        <v>12.025976419153183</v>
      </c>
      <c r="BA151" s="8">
        <f t="shared" si="65"/>
        <v>11.944382704102816</v>
      </c>
      <c r="BB151" s="8">
        <f t="shared" si="65"/>
        <v>11.862650177225383</v>
      </c>
      <c r="BC151" s="8">
        <f t="shared" si="65"/>
        <v>11.780696089798903</v>
      </c>
      <c r="BD151" s="8">
        <f t="shared" si="65"/>
        <v>11.698855801738672</v>
      </c>
      <c r="BE151" s="8">
        <f t="shared" si="65"/>
        <v>11.617121790152524</v>
      </c>
      <c r="BF151" s="8">
        <f t="shared" si="65"/>
        <v>11.535378935674405</v>
      </c>
      <c r="BG151" s="8">
        <f t="shared" si="65"/>
        <v>11.453543029666204</v>
      </c>
      <c r="BH151" s="8">
        <f t="shared" si="65"/>
        <v>11.371638428408492</v>
      </c>
    </row>
    <row r="152" spans="1:62">
      <c r="A152" s="3" t="s">
        <v>20</v>
      </c>
      <c r="C152" s="8" t="e">
        <f t="shared" si="65"/>
        <v>#REF!</v>
      </c>
      <c r="D152" s="8" t="e">
        <f t="shared" si="65"/>
        <v>#REF!</v>
      </c>
      <c r="E152" s="8" t="e">
        <f t="shared" si="65"/>
        <v>#REF!</v>
      </c>
      <c r="F152" s="8" t="e">
        <f t="shared" si="65"/>
        <v>#REF!</v>
      </c>
      <c r="G152" s="8" t="e">
        <f t="shared" si="65"/>
        <v>#REF!</v>
      </c>
      <c r="H152" s="8" t="e">
        <f t="shared" si="65"/>
        <v>#REF!</v>
      </c>
      <c r="I152" s="8" t="e">
        <f t="shared" si="65"/>
        <v>#REF!</v>
      </c>
      <c r="J152" s="8">
        <f t="shared" si="65"/>
        <v>4.8083334669478912</v>
      </c>
      <c r="K152" s="8">
        <f t="shared" si="65"/>
        <v>5.0232805993978724</v>
      </c>
      <c r="L152" s="8">
        <f t="shared" si="65"/>
        <v>5.3454056491166027</v>
      </c>
      <c r="M152" s="8">
        <f t="shared" si="65"/>
        <v>5.6816296649885585</v>
      </c>
      <c r="N152" s="8">
        <f t="shared" si="65"/>
        <v>5.8309842985537825</v>
      </c>
      <c r="O152" s="8">
        <f t="shared" si="65"/>
        <v>6.0813837878006609</v>
      </c>
      <c r="P152" s="8">
        <f t="shared" si="65"/>
        <v>6.2463995012819007</v>
      </c>
      <c r="Q152" s="8">
        <f t="shared" si="65"/>
        <v>6.4733914695649108</v>
      </c>
      <c r="R152" s="8">
        <f t="shared" si="65"/>
        <v>6.5725232877204141</v>
      </c>
      <c r="S152" s="8">
        <f t="shared" si="65"/>
        <v>6.7821021471023721</v>
      </c>
      <c r="T152" s="8">
        <f t="shared" si="65"/>
        <v>7.0664994254105586</v>
      </c>
      <c r="U152" s="8">
        <f t="shared" si="65"/>
        <v>7.3311140377657678</v>
      </c>
      <c r="V152" s="8">
        <f t="shared" si="65"/>
        <v>7.7056301303670907</v>
      </c>
      <c r="W152" s="8">
        <f t="shared" si="65"/>
        <v>8.1330811241920671</v>
      </c>
      <c r="X152" s="8">
        <f t="shared" si="65"/>
        <v>8.4499264073230851</v>
      </c>
      <c r="Y152" s="8">
        <f t="shared" si="65"/>
        <v>8.5997831435995487</v>
      </c>
      <c r="Z152" s="8">
        <f t="shared" si="65"/>
        <v>8.8704707420905677</v>
      </c>
      <c r="AA152" s="8">
        <f t="shared" si="65"/>
        <v>9.1632413726011688</v>
      </c>
      <c r="AB152" s="8">
        <f t="shared" si="65"/>
        <v>9.4277508762944713</v>
      </c>
      <c r="AC152" s="8">
        <f t="shared" si="65"/>
        <v>9.2120940176937349</v>
      </c>
      <c r="AD152" s="8">
        <f t="shared" si="65"/>
        <v>9.3881230517881225</v>
      </c>
      <c r="AE152" s="8">
        <f t="shared" si="65"/>
        <v>9.8227577676484064</v>
      </c>
      <c r="AF152" s="8">
        <f t="shared" si="65"/>
        <v>10.152566924742215</v>
      </c>
      <c r="AG152" s="8">
        <f t="shared" si="65"/>
        <v>10.2926549256978</v>
      </c>
      <c r="AH152" s="8">
        <f t="shared" si="65"/>
        <v>10.585175820985516</v>
      </c>
      <c r="AI152" s="8">
        <f t="shared" si="65"/>
        <v>10.775520524968485</v>
      </c>
      <c r="AJ152" s="8">
        <f t="shared" si="65"/>
        <v>10.883192133195093</v>
      </c>
      <c r="AK152" s="8">
        <f t="shared" si="65"/>
        <v>11.011761522137098</v>
      </c>
      <c r="AL152" s="8">
        <f t="shared" si="65"/>
        <v>11.103665315454656</v>
      </c>
      <c r="AM152" s="8">
        <f t="shared" si="65"/>
        <v>11.200395379835966</v>
      </c>
      <c r="AN152" s="8">
        <f t="shared" si="65"/>
        <v>11.338737597639222</v>
      </c>
      <c r="AO152" s="8">
        <f t="shared" si="65"/>
        <v>11.476565192081081</v>
      </c>
      <c r="AP152" s="8">
        <f t="shared" si="65"/>
        <v>11.596041273129917</v>
      </c>
      <c r="AQ152" s="8">
        <f t="shared" si="65"/>
        <v>11.711479019191508</v>
      </c>
      <c r="AR152" s="8">
        <f t="shared" si="65"/>
        <v>11.826517345077097</v>
      </c>
      <c r="AS152" s="8">
        <f t="shared" si="65"/>
        <v>11.944278220621522</v>
      </c>
      <c r="AT152" s="8">
        <f t="shared" si="65"/>
        <v>12.061670149253951</v>
      </c>
      <c r="AU152" s="8">
        <f t="shared" si="65"/>
        <v>12.177492345207252</v>
      </c>
      <c r="AV152" s="8">
        <f t="shared" si="65"/>
        <v>12.29417080268443</v>
      </c>
      <c r="AW152" s="8">
        <f t="shared" si="65"/>
        <v>12.410719872504753</v>
      </c>
      <c r="AX152" s="8">
        <f t="shared" si="65"/>
        <v>12.527415572399846</v>
      </c>
      <c r="AY152" s="8">
        <f t="shared" si="65"/>
        <v>12.622122090766544</v>
      </c>
      <c r="AZ152" s="8">
        <f t="shared" si="65"/>
        <v>12.716553025883398</v>
      </c>
      <c r="BA152" s="8">
        <f t="shared" si="65"/>
        <v>12.810899355844192</v>
      </c>
      <c r="BB152" s="8">
        <f t="shared" si="65"/>
        <v>12.905435347031737</v>
      </c>
      <c r="BC152" s="8">
        <f t="shared" si="65"/>
        <v>12.999953982915859</v>
      </c>
      <c r="BD152" s="8">
        <f t="shared" si="65"/>
        <v>13.094461918455631</v>
      </c>
      <c r="BE152" s="8">
        <f t="shared" si="65"/>
        <v>13.188952076689473</v>
      </c>
      <c r="BF152" s="8">
        <f t="shared" si="65"/>
        <v>13.28342882926014</v>
      </c>
      <c r="BG152" s="8">
        <f t="shared" si="65"/>
        <v>13.377904154879401</v>
      </c>
      <c r="BH152" s="8">
        <f t="shared" si="65"/>
        <v>13.472406025362806</v>
      </c>
    </row>
    <row r="153" spans="1:62">
      <c r="A153" s="3" t="s">
        <v>21</v>
      </c>
      <c r="C153" s="8" t="e">
        <f t="shared" si="65"/>
        <v>#REF!</v>
      </c>
      <c r="D153" s="8" t="e">
        <f t="shared" si="65"/>
        <v>#REF!</v>
      </c>
      <c r="E153" s="8" t="e">
        <f t="shared" si="65"/>
        <v>#REF!</v>
      </c>
      <c r="F153" s="8" t="e">
        <f t="shared" si="65"/>
        <v>#REF!</v>
      </c>
      <c r="G153" s="8" t="e">
        <f t="shared" si="65"/>
        <v>#REF!</v>
      </c>
      <c r="H153" s="8" t="e">
        <f t="shared" si="65"/>
        <v>#REF!</v>
      </c>
      <c r="I153" s="8" t="e">
        <f t="shared" si="65"/>
        <v>#REF!</v>
      </c>
      <c r="J153" s="8">
        <f t="shared" si="65"/>
        <v>4.6234241523501485</v>
      </c>
      <c r="K153" s="8">
        <f t="shared" si="65"/>
        <v>4.8070534431222471</v>
      </c>
      <c r="L153" s="8">
        <f t="shared" si="65"/>
        <v>5.0979433177918825</v>
      </c>
      <c r="M153" s="8">
        <f t="shared" si="65"/>
        <v>5.3640514969142279</v>
      </c>
      <c r="N153" s="8">
        <f t="shared" si="65"/>
        <v>5.5031223646641294</v>
      </c>
      <c r="O153" s="8">
        <f t="shared" si="65"/>
        <v>5.7482086912939643</v>
      </c>
      <c r="P153" s="8">
        <f t="shared" si="65"/>
        <v>5.875582693978358</v>
      </c>
      <c r="Q153" s="8">
        <f t="shared" si="65"/>
        <v>6.0612315607459069</v>
      </c>
      <c r="R153" s="8">
        <f t="shared" si="65"/>
        <v>6.1921624797009009</v>
      </c>
      <c r="S153" s="8">
        <f t="shared" si="65"/>
        <v>6.3726018068347114</v>
      </c>
      <c r="T153" s="8">
        <f t="shared" si="65"/>
        <v>6.6000535255991819</v>
      </c>
      <c r="U153" s="8">
        <f t="shared" si="65"/>
        <v>6.8694812310201803</v>
      </c>
      <c r="V153" s="8">
        <f t="shared" si="65"/>
        <v>7.2349529127083958</v>
      </c>
      <c r="W153" s="8">
        <f t="shared" si="65"/>
        <v>7.6757808168922947</v>
      </c>
      <c r="X153" s="8">
        <f t="shared" si="65"/>
        <v>8.0068495023715975</v>
      </c>
      <c r="Y153" s="8">
        <f t="shared" si="65"/>
        <v>8.3736509500538947</v>
      </c>
      <c r="Z153" s="8">
        <f t="shared" ref="Z153:BH160" si="66">Z73-Z89</f>
        <v>8.8977974820995698</v>
      </c>
      <c r="AA153" s="8">
        <f t="shared" si="66"/>
        <v>9.4643218827795259</v>
      </c>
      <c r="AB153" s="8">
        <f t="shared" si="66"/>
        <v>9.9847440854027809</v>
      </c>
      <c r="AC153" s="8">
        <f t="shared" si="66"/>
        <v>9.7288973397565481</v>
      </c>
      <c r="AD153" s="8">
        <f t="shared" si="66"/>
        <v>10.248711865211256</v>
      </c>
      <c r="AE153" s="8">
        <f t="shared" si="66"/>
        <v>10.32182636079987</v>
      </c>
      <c r="AF153" s="8">
        <f t="shared" si="66"/>
        <v>10.696160481210985</v>
      </c>
      <c r="AG153" s="8">
        <f t="shared" si="66"/>
        <v>10.849412166641599</v>
      </c>
      <c r="AH153" s="8">
        <f t="shared" si="66"/>
        <v>11.229267412716609</v>
      </c>
      <c r="AI153" s="8">
        <f t="shared" si="66"/>
        <v>11.649169709341415</v>
      </c>
      <c r="AJ153" s="8">
        <f t="shared" si="66"/>
        <v>11.86848973320784</v>
      </c>
      <c r="AK153" s="8">
        <f t="shared" si="66"/>
        <v>12.086449291958433</v>
      </c>
      <c r="AL153" s="8">
        <f t="shared" si="66"/>
        <v>12.267549448954327</v>
      </c>
      <c r="AM153" s="8">
        <f t="shared" si="66"/>
        <v>12.41318859607634</v>
      </c>
      <c r="AN153" s="8">
        <f t="shared" si="66"/>
        <v>12.545968261093391</v>
      </c>
      <c r="AO153" s="8">
        <f t="shared" si="66"/>
        <v>12.719713308827879</v>
      </c>
      <c r="AP153" s="8">
        <f t="shared" si="66"/>
        <v>12.856154798589436</v>
      </c>
      <c r="AQ153" s="8">
        <f t="shared" si="66"/>
        <v>12.988093807671067</v>
      </c>
      <c r="AR153" s="8">
        <f t="shared" si="66"/>
        <v>13.118023205149603</v>
      </c>
      <c r="AS153" s="8">
        <f t="shared" si="66"/>
        <v>13.248585551350557</v>
      </c>
      <c r="AT153" s="8">
        <f t="shared" si="66"/>
        <v>13.381618507700605</v>
      </c>
      <c r="AU153" s="8">
        <f t="shared" si="66"/>
        <v>13.516504057802475</v>
      </c>
      <c r="AV153" s="8">
        <f t="shared" si="66"/>
        <v>13.649285137309157</v>
      </c>
      <c r="AW153" s="8">
        <f t="shared" si="66"/>
        <v>13.781604232910004</v>
      </c>
      <c r="AX153" s="8">
        <f t="shared" si="66"/>
        <v>13.91394167421641</v>
      </c>
      <c r="AY153" s="8">
        <f t="shared" si="66"/>
        <v>14.030477931671314</v>
      </c>
      <c r="AZ153" s="8">
        <f t="shared" si="66"/>
        <v>14.1473659891751</v>
      </c>
      <c r="BA153" s="8">
        <f t="shared" si="66"/>
        <v>14.264231017794122</v>
      </c>
      <c r="BB153" s="8">
        <f t="shared" si="66"/>
        <v>14.380827165624748</v>
      </c>
      <c r="BC153" s="8">
        <f t="shared" si="66"/>
        <v>14.497398706420894</v>
      </c>
      <c r="BD153" s="8">
        <f t="shared" si="66"/>
        <v>14.614008451340936</v>
      </c>
      <c r="BE153" s="8">
        <f t="shared" si="66"/>
        <v>14.730662882649087</v>
      </c>
      <c r="BF153" s="8">
        <f t="shared" si="66"/>
        <v>14.847393566680964</v>
      </c>
      <c r="BG153" s="8">
        <f t="shared" si="66"/>
        <v>14.964134553080653</v>
      </c>
      <c r="BH153" s="8">
        <f t="shared" si="66"/>
        <v>15.080786412154144</v>
      </c>
    </row>
    <row r="154" spans="1:62">
      <c r="A154" s="3" t="s">
        <v>22</v>
      </c>
      <c r="C154" s="8" t="e">
        <f t="shared" ref="C154:AE160" si="67">C74-C90</f>
        <v>#REF!</v>
      </c>
      <c r="D154" s="8" t="e">
        <f t="shared" si="67"/>
        <v>#REF!</v>
      </c>
      <c r="E154" s="8" t="e">
        <f t="shared" si="67"/>
        <v>#REF!</v>
      </c>
      <c r="F154" s="8" t="e">
        <f t="shared" si="67"/>
        <v>#REF!</v>
      </c>
      <c r="G154" s="8" t="e">
        <f t="shared" si="67"/>
        <v>#REF!</v>
      </c>
      <c r="H154" s="8" t="e">
        <f t="shared" si="67"/>
        <v>#REF!</v>
      </c>
      <c r="I154" s="8" t="e">
        <f t="shared" si="67"/>
        <v>#REF!</v>
      </c>
      <c r="J154" s="8">
        <f t="shared" si="67"/>
        <v>4.9654977135270517</v>
      </c>
      <c r="K154" s="8">
        <f t="shared" si="67"/>
        <v>5.1580683172255863</v>
      </c>
      <c r="L154" s="8">
        <f t="shared" si="67"/>
        <v>5.4559939366540213</v>
      </c>
      <c r="M154" s="8">
        <f t="shared" si="67"/>
        <v>5.7385117629224496</v>
      </c>
      <c r="N154" s="8">
        <f t="shared" si="67"/>
        <v>5.9011668387485434</v>
      </c>
      <c r="O154" s="8">
        <f t="shared" si="67"/>
        <v>6.1691843084001619</v>
      </c>
      <c r="P154" s="8">
        <f t="shared" si="67"/>
        <v>6.3758613916066889</v>
      </c>
      <c r="Q154" s="8">
        <f t="shared" si="67"/>
        <v>6.656814478112735</v>
      </c>
      <c r="R154" s="8">
        <f t="shared" si="67"/>
        <v>6.8547028805930941</v>
      </c>
      <c r="S154" s="8">
        <f t="shared" si="67"/>
        <v>7.0822055980502876</v>
      </c>
      <c r="T154" s="8">
        <f t="shared" si="67"/>
        <v>7.3361475238890543</v>
      </c>
      <c r="U154" s="8">
        <f t="shared" si="67"/>
        <v>7.5629536058980404</v>
      </c>
      <c r="V154" s="8">
        <f t="shared" si="67"/>
        <v>7.8307820337588554</v>
      </c>
      <c r="W154" s="8">
        <f t="shared" si="67"/>
        <v>8.0908161956197588</v>
      </c>
      <c r="X154" s="8">
        <f t="shared" si="67"/>
        <v>8.3164992147165684</v>
      </c>
      <c r="Y154" s="8">
        <f t="shared" si="67"/>
        <v>8.4928828997137007</v>
      </c>
      <c r="Z154" s="8">
        <f t="shared" si="67"/>
        <v>8.9131647453335976</v>
      </c>
      <c r="AA154" s="8">
        <f t="shared" si="67"/>
        <v>9.2236756590014846</v>
      </c>
      <c r="AB154" s="8">
        <f t="shared" si="67"/>
        <v>9.6810993417909668</v>
      </c>
      <c r="AC154" s="8">
        <f t="shared" si="67"/>
        <v>9.6600603889940704</v>
      </c>
      <c r="AD154" s="8">
        <f t="shared" si="67"/>
        <v>9.9419844355780906</v>
      </c>
      <c r="AE154" s="8">
        <f t="shared" si="67"/>
        <v>10.039560135624141</v>
      </c>
      <c r="AF154" s="8">
        <f t="shared" si="66"/>
        <v>10.302221233224715</v>
      </c>
      <c r="AG154" s="8">
        <f t="shared" si="66"/>
        <v>10.533193589641359</v>
      </c>
      <c r="AH154" s="8">
        <f t="shared" si="66"/>
        <v>10.704895509670637</v>
      </c>
      <c r="AI154" s="8">
        <f t="shared" si="66"/>
        <v>10.861482965557535</v>
      </c>
      <c r="AJ154" s="8">
        <f t="shared" si="66"/>
        <v>10.994028061155536</v>
      </c>
      <c r="AK154" s="8">
        <f t="shared" si="66"/>
        <v>11.121984472968856</v>
      </c>
      <c r="AL154" s="8">
        <f t="shared" si="66"/>
        <v>11.248089351806509</v>
      </c>
      <c r="AM154" s="8">
        <f t="shared" si="66"/>
        <v>11.369710558326537</v>
      </c>
      <c r="AN154" s="8">
        <f t="shared" si="66"/>
        <v>11.50368408203712</v>
      </c>
      <c r="AO154" s="8">
        <f t="shared" si="66"/>
        <v>11.631448093768771</v>
      </c>
      <c r="AP154" s="8">
        <f t="shared" si="66"/>
        <v>11.750549362149169</v>
      </c>
      <c r="AQ154" s="8">
        <f t="shared" si="66"/>
        <v>11.86987445116152</v>
      </c>
      <c r="AR154" s="8">
        <f t="shared" si="66"/>
        <v>11.990103976989863</v>
      </c>
      <c r="AS154" s="8">
        <f t="shared" si="66"/>
        <v>12.112349686807264</v>
      </c>
      <c r="AT154" s="8">
        <f t="shared" si="66"/>
        <v>12.230055686659355</v>
      </c>
      <c r="AU154" s="8">
        <f t="shared" si="66"/>
        <v>12.3465213218642</v>
      </c>
      <c r="AV154" s="8">
        <f t="shared" si="66"/>
        <v>12.465528673432727</v>
      </c>
      <c r="AW154" s="8">
        <f t="shared" si="66"/>
        <v>12.58473159700279</v>
      </c>
      <c r="AX154" s="8">
        <f t="shared" si="66"/>
        <v>12.704144967171212</v>
      </c>
      <c r="AY154" s="8">
        <f t="shared" si="66"/>
        <v>12.761277994591396</v>
      </c>
      <c r="AZ154" s="8">
        <f t="shared" si="66"/>
        <v>12.817832173084268</v>
      </c>
      <c r="BA154" s="8">
        <f t="shared" si="66"/>
        <v>12.874472577352442</v>
      </c>
      <c r="BB154" s="8">
        <f t="shared" si="66"/>
        <v>12.93154746038191</v>
      </c>
      <c r="BC154" s="8">
        <f t="shared" si="66"/>
        <v>12.988656158682103</v>
      </c>
      <c r="BD154" s="8">
        <f t="shared" si="66"/>
        <v>13.045664019205692</v>
      </c>
      <c r="BE154" s="8">
        <f t="shared" si="66"/>
        <v>13.102571655802267</v>
      </c>
      <c r="BF154" s="8">
        <f t="shared" si="66"/>
        <v>13.15938881296173</v>
      </c>
      <c r="BG154" s="8">
        <f t="shared" si="66"/>
        <v>13.216268225484134</v>
      </c>
      <c r="BH154" s="8">
        <f t="shared" si="66"/>
        <v>13.273269347518733</v>
      </c>
    </row>
    <row r="155" spans="1:62">
      <c r="A155" s="3" t="s">
        <v>23</v>
      </c>
      <c r="C155" s="8" t="e">
        <f t="shared" si="67"/>
        <v>#REF!</v>
      </c>
      <c r="D155" s="8" t="e">
        <f t="shared" si="67"/>
        <v>#REF!</v>
      </c>
      <c r="E155" s="8" t="e">
        <f t="shared" si="67"/>
        <v>#REF!</v>
      </c>
      <c r="F155" s="8" t="e">
        <f t="shared" si="67"/>
        <v>#REF!</v>
      </c>
      <c r="G155" s="8" t="e">
        <f t="shared" si="67"/>
        <v>#REF!</v>
      </c>
      <c r="H155" s="8" t="e">
        <f t="shared" si="67"/>
        <v>#REF!</v>
      </c>
      <c r="I155" s="8" t="e">
        <f t="shared" si="67"/>
        <v>#REF!</v>
      </c>
      <c r="J155" s="8">
        <f t="shared" si="67"/>
        <v>4.9018131115860166</v>
      </c>
      <c r="K155" s="8">
        <f t="shared" si="67"/>
        <v>5.1040009923360019</v>
      </c>
      <c r="L155" s="8">
        <f t="shared" si="67"/>
        <v>5.4041248721438064</v>
      </c>
      <c r="M155" s="8">
        <f t="shared" si="67"/>
        <v>5.6869683177170192</v>
      </c>
      <c r="N155" s="8">
        <f t="shared" si="67"/>
        <v>5.8551677358909107</v>
      </c>
      <c r="O155" s="8">
        <f t="shared" si="67"/>
        <v>6.1162780816238183</v>
      </c>
      <c r="P155" s="8">
        <f t="shared" si="67"/>
        <v>6.2633035782428834</v>
      </c>
      <c r="Q155" s="8">
        <f t="shared" si="67"/>
        <v>6.473872310212692</v>
      </c>
      <c r="R155" s="8">
        <f t="shared" si="67"/>
        <v>6.5885938733314857</v>
      </c>
      <c r="S155" s="8">
        <f t="shared" si="67"/>
        <v>6.7975446906724182</v>
      </c>
      <c r="T155" s="8">
        <f t="shared" si="67"/>
        <v>7.1041795142882362</v>
      </c>
      <c r="U155" s="8">
        <f t="shared" si="67"/>
        <v>7.3910776378967373</v>
      </c>
      <c r="V155" s="8">
        <f t="shared" si="67"/>
        <v>7.7812520310287434</v>
      </c>
      <c r="W155" s="8">
        <f t="shared" si="67"/>
        <v>8.2245225401405424</v>
      </c>
      <c r="X155" s="8">
        <f t="shared" si="67"/>
        <v>8.3974883064172925</v>
      </c>
      <c r="Y155" s="8">
        <f t="shared" si="67"/>
        <v>8.4965776327203191</v>
      </c>
      <c r="Z155" s="8">
        <f t="shared" si="67"/>
        <v>8.6374863353552733</v>
      </c>
      <c r="AA155" s="8">
        <f t="shared" si="67"/>
        <v>8.7059199831079397</v>
      </c>
      <c r="AB155" s="8">
        <f t="shared" si="67"/>
        <v>8.8950824127220436</v>
      </c>
      <c r="AC155" s="8">
        <f t="shared" si="67"/>
        <v>8.5687742038616648</v>
      </c>
      <c r="AD155" s="8">
        <f t="shared" si="67"/>
        <v>8.6566770978943186</v>
      </c>
      <c r="AE155" s="8">
        <f t="shared" si="67"/>
        <v>8.9429744710234758</v>
      </c>
      <c r="AF155" s="8">
        <f t="shared" si="66"/>
        <v>9.363260243767936</v>
      </c>
      <c r="AG155" s="8">
        <f t="shared" si="66"/>
        <v>9.4453008669490508</v>
      </c>
      <c r="AH155" s="8">
        <f t="shared" si="66"/>
        <v>9.7173326028035056</v>
      </c>
      <c r="AI155" s="8">
        <f t="shared" si="66"/>
        <v>10.030553410440129</v>
      </c>
      <c r="AJ155" s="8">
        <f t="shared" si="66"/>
        <v>10.137488832045872</v>
      </c>
      <c r="AK155" s="8">
        <f t="shared" si="66"/>
        <v>10.253211723412857</v>
      </c>
      <c r="AL155" s="8">
        <f t="shared" si="66"/>
        <v>10.399353603650194</v>
      </c>
      <c r="AM155" s="8">
        <f t="shared" si="66"/>
        <v>10.533904509493524</v>
      </c>
      <c r="AN155" s="8">
        <f t="shared" si="66"/>
        <v>10.663095935807144</v>
      </c>
      <c r="AO155" s="8">
        <f t="shared" si="66"/>
        <v>10.796746807906771</v>
      </c>
      <c r="AP155" s="8">
        <f t="shared" si="66"/>
        <v>10.90225725422512</v>
      </c>
      <c r="AQ155" s="8">
        <f t="shared" si="66"/>
        <v>11.009246619304662</v>
      </c>
      <c r="AR155" s="8">
        <f t="shared" si="66"/>
        <v>11.116010499340808</v>
      </c>
      <c r="AS155" s="8">
        <f t="shared" si="66"/>
        <v>11.22261585993331</v>
      </c>
      <c r="AT155" s="8">
        <f t="shared" si="66"/>
        <v>11.330716435778141</v>
      </c>
      <c r="AU155" s="8">
        <f t="shared" si="66"/>
        <v>11.438027897736848</v>
      </c>
      <c r="AV155" s="8">
        <f t="shared" si="66"/>
        <v>11.545032841502083</v>
      </c>
      <c r="AW155" s="8">
        <f t="shared" si="66"/>
        <v>11.652367896192848</v>
      </c>
      <c r="AX155" s="8">
        <f t="shared" si="66"/>
        <v>11.759635415939702</v>
      </c>
      <c r="AY155" s="8">
        <f t="shared" si="66"/>
        <v>11.845749635485623</v>
      </c>
      <c r="AZ155" s="8">
        <f t="shared" si="66"/>
        <v>11.931906211656294</v>
      </c>
      <c r="BA155" s="8">
        <f t="shared" si="66"/>
        <v>12.017940812467803</v>
      </c>
      <c r="BB155" s="8">
        <f t="shared" si="66"/>
        <v>12.104024836886975</v>
      </c>
      <c r="BC155" s="8">
        <f t="shared" si="66"/>
        <v>12.19014218086288</v>
      </c>
      <c r="BD155" s="8">
        <f t="shared" si="66"/>
        <v>12.276233197859311</v>
      </c>
      <c r="BE155" s="8">
        <f t="shared" si="66"/>
        <v>12.362313556175039</v>
      </c>
      <c r="BF155" s="8">
        <f t="shared" si="66"/>
        <v>12.448416057827423</v>
      </c>
      <c r="BG155" s="8">
        <f t="shared" si="66"/>
        <v>12.534514989469431</v>
      </c>
      <c r="BH155" s="8">
        <f t="shared" si="66"/>
        <v>12.620602912933666</v>
      </c>
    </row>
    <row r="156" spans="1:62">
      <c r="A156" s="3" t="s">
        <v>24</v>
      </c>
      <c r="C156" s="8" t="e">
        <f t="shared" si="67"/>
        <v>#REF!</v>
      </c>
      <c r="D156" s="8" t="e">
        <f t="shared" si="67"/>
        <v>#REF!</v>
      </c>
      <c r="E156" s="8" t="e">
        <f t="shared" si="67"/>
        <v>#REF!</v>
      </c>
      <c r="F156" s="8" t="e">
        <f t="shared" si="67"/>
        <v>#REF!</v>
      </c>
      <c r="G156" s="8" t="e">
        <f t="shared" si="67"/>
        <v>#REF!</v>
      </c>
      <c r="H156" s="8" t="e">
        <f t="shared" si="67"/>
        <v>#REF!</v>
      </c>
      <c r="I156" s="8" t="e">
        <f t="shared" si="67"/>
        <v>#REF!</v>
      </c>
      <c r="J156" s="8">
        <f t="shared" si="67"/>
        <v>5.1732606974531992</v>
      </c>
      <c r="K156" s="8">
        <f t="shared" si="67"/>
        <v>5.3759150620550535</v>
      </c>
      <c r="L156" s="8">
        <f t="shared" si="67"/>
        <v>5.6670838104110448</v>
      </c>
      <c r="M156" s="8">
        <f t="shared" si="67"/>
        <v>5.9060044882122806</v>
      </c>
      <c r="N156" s="8">
        <f t="shared" si="67"/>
        <v>6.0382609271936891</v>
      </c>
      <c r="O156" s="8">
        <f t="shared" si="67"/>
        <v>6.248568096003889</v>
      </c>
      <c r="P156" s="8">
        <f t="shared" si="67"/>
        <v>6.3091609440285152</v>
      </c>
      <c r="Q156" s="8">
        <f t="shared" si="67"/>
        <v>6.4512531453041095</v>
      </c>
      <c r="R156" s="8">
        <f t="shared" si="67"/>
        <v>6.5230787663113343</v>
      </c>
      <c r="S156" s="8">
        <f t="shared" si="67"/>
        <v>6.5987199366749136</v>
      </c>
      <c r="T156" s="8">
        <f t="shared" si="67"/>
        <v>6.8522641107285223</v>
      </c>
      <c r="U156" s="8">
        <f t="shared" si="67"/>
        <v>7.207881166918134</v>
      </c>
      <c r="V156" s="8">
        <f t="shared" si="67"/>
        <v>7.6631954844215056</v>
      </c>
      <c r="W156" s="8">
        <f t="shared" si="67"/>
        <v>8.1454753979851038</v>
      </c>
      <c r="X156" s="8">
        <f t="shared" si="67"/>
        <v>8.4911505910285676</v>
      </c>
      <c r="Y156" s="8">
        <f t="shared" si="67"/>
        <v>8.7218336514101136</v>
      </c>
      <c r="Z156" s="8">
        <f t="shared" si="67"/>
        <v>9.0131375926107111</v>
      </c>
      <c r="AA156" s="8">
        <f t="shared" si="67"/>
        <v>9.225737962190216</v>
      </c>
      <c r="AB156" s="8">
        <f t="shared" si="67"/>
        <v>9.476106884207594</v>
      </c>
      <c r="AC156" s="8">
        <f t="shared" si="67"/>
        <v>9.1864881130083891</v>
      </c>
      <c r="AD156" s="8">
        <f t="shared" si="67"/>
        <v>9.3477226372325717</v>
      </c>
      <c r="AE156" s="8">
        <f t="shared" si="67"/>
        <v>9.383282772210908</v>
      </c>
      <c r="AF156" s="8">
        <f t="shared" si="66"/>
        <v>9.0042045150820371</v>
      </c>
      <c r="AG156" s="8">
        <f t="shared" si="66"/>
        <v>10.075247949971477</v>
      </c>
      <c r="AH156" s="8">
        <f t="shared" si="66"/>
        <v>10.401707154939013</v>
      </c>
      <c r="AI156" s="8">
        <f t="shared" si="66"/>
        <v>10.850546938270966</v>
      </c>
      <c r="AJ156" s="8">
        <f t="shared" si="66"/>
        <v>11.119452891642498</v>
      </c>
      <c r="AK156" s="8">
        <f t="shared" si="66"/>
        <v>11.353268570415139</v>
      </c>
      <c r="AL156" s="8">
        <f t="shared" si="66"/>
        <v>11.637727889772663</v>
      </c>
      <c r="AM156" s="8">
        <f t="shared" si="66"/>
        <v>11.850428543026226</v>
      </c>
      <c r="AN156" s="8">
        <f t="shared" si="66"/>
        <v>11.988181838840474</v>
      </c>
      <c r="AO156" s="8">
        <f t="shared" si="66"/>
        <v>12.157699933130134</v>
      </c>
      <c r="AP156" s="8">
        <f t="shared" si="66"/>
        <v>12.283774419570822</v>
      </c>
      <c r="AQ156" s="8">
        <f t="shared" si="66"/>
        <v>12.410882399037709</v>
      </c>
      <c r="AR156" s="8">
        <f t="shared" si="66"/>
        <v>12.531807401174881</v>
      </c>
      <c r="AS156" s="8">
        <f t="shared" si="66"/>
        <v>12.658790637622079</v>
      </c>
      <c r="AT156" s="8">
        <f t="shared" si="66"/>
        <v>12.785861666667481</v>
      </c>
      <c r="AU156" s="8">
        <f t="shared" si="66"/>
        <v>12.913396565348098</v>
      </c>
      <c r="AV156" s="8">
        <f t="shared" si="66"/>
        <v>13.038733461888247</v>
      </c>
      <c r="AW156" s="8">
        <f t="shared" si="66"/>
        <v>13.163700783583673</v>
      </c>
      <c r="AX156" s="8">
        <f t="shared" si="66"/>
        <v>13.289755114319139</v>
      </c>
      <c r="AY156" s="8">
        <f t="shared" si="66"/>
        <v>13.241637701988376</v>
      </c>
      <c r="AZ156" s="8">
        <f t="shared" si="66"/>
        <v>13.193575042459782</v>
      </c>
      <c r="BA156" s="8">
        <f t="shared" si="66"/>
        <v>13.145210945145763</v>
      </c>
      <c r="BB156" s="8">
        <f t="shared" si="66"/>
        <v>13.096513933469737</v>
      </c>
      <c r="BC156" s="8">
        <f t="shared" si="66"/>
        <v>13.048159916356918</v>
      </c>
      <c r="BD156" s="8">
        <f t="shared" si="66"/>
        <v>12.99985034216078</v>
      </c>
      <c r="BE156" s="8">
        <f t="shared" si="66"/>
        <v>12.951559135945836</v>
      </c>
      <c r="BF156" s="8">
        <f t="shared" si="66"/>
        <v>12.903192570082071</v>
      </c>
      <c r="BG156" s="8">
        <f t="shared" si="66"/>
        <v>12.854792648985029</v>
      </c>
      <c r="BH156" s="8">
        <f t="shared" si="66"/>
        <v>12.806372726030357</v>
      </c>
    </row>
    <row r="157" spans="1:62">
      <c r="A157" s="3" t="s">
        <v>25</v>
      </c>
      <c r="C157" s="8" t="e">
        <f t="shared" si="67"/>
        <v>#REF!</v>
      </c>
      <c r="D157" s="8" t="e">
        <f t="shared" si="67"/>
        <v>#REF!</v>
      </c>
      <c r="E157" s="8" t="e">
        <f t="shared" si="67"/>
        <v>#REF!</v>
      </c>
      <c r="F157" s="8" t="e">
        <f t="shared" si="67"/>
        <v>#REF!</v>
      </c>
      <c r="G157" s="8" t="e">
        <f t="shared" si="67"/>
        <v>#REF!</v>
      </c>
      <c r="H157" s="8" t="e">
        <f t="shared" si="67"/>
        <v>#REF!</v>
      </c>
      <c r="I157" s="8" t="e">
        <f t="shared" si="67"/>
        <v>#REF!</v>
      </c>
      <c r="J157" s="8">
        <f t="shared" si="67"/>
        <v>5.0597491506335928</v>
      </c>
      <c r="K157" s="8">
        <f t="shared" si="67"/>
        <v>5.2451484698695392</v>
      </c>
      <c r="L157" s="8">
        <f t="shared" si="67"/>
        <v>5.5391723704301388</v>
      </c>
      <c r="M157" s="8">
        <f t="shared" si="67"/>
        <v>5.8257966226736073</v>
      </c>
      <c r="N157" s="8">
        <f t="shared" si="67"/>
        <v>6.0117839587244299</v>
      </c>
      <c r="O157" s="8">
        <f t="shared" si="67"/>
        <v>6.2886982867714272</v>
      </c>
      <c r="P157" s="8">
        <f t="shared" si="67"/>
        <v>6.4379022874781384</v>
      </c>
      <c r="Q157" s="8">
        <f t="shared" si="67"/>
        <v>6.6075151616361376</v>
      </c>
      <c r="R157" s="8">
        <f t="shared" si="67"/>
        <v>6.6739130471397115</v>
      </c>
      <c r="S157" s="8">
        <f t="shared" si="67"/>
        <v>6.7413025676804121</v>
      </c>
      <c r="T157" s="8">
        <f t="shared" si="67"/>
        <v>6.9002713096350794</v>
      </c>
      <c r="U157" s="8">
        <f t="shared" si="67"/>
        <v>7.0924526113850561</v>
      </c>
      <c r="V157" s="8">
        <f t="shared" si="67"/>
        <v>7.4564402310579139</v>
      </c>
      <c r="W157" s="8">
        <f t="shared" si="67"/>
        <v>7.8505611417319097</v>
      </c>
      <c r="X157" s="8">
        <f t="shared" si="67"/>
        <v>8.1671620085781615</v>
      </c>
      <c r="Y157" s="8">
        <f t="shared" si="67"/>
        <v>8.4059689675654532</v>
      </c>
      <c r="Z157" s="8">
        <f t="shared" si="67"/>
        <v>8.8239909599995698</v>
      </c>
      <c r="AA157" s="8">
        <f t="shared" si="67"/>
        <v>9.0256559747821097</v>
      </c>
      <c r="AB157" s="8">
        <f t="shared" si="67"/>
        <v>9.2243571150069066</v>
      </c>
      <c r="AC157" s="8">
        <f t="shared" si="67"/>
        <v>8.9998973566877734</v>
      </c>
      <c r="AD157" s="8">
        <f t="shared" si="67"/>
        <v>9.128214706218909</v>
      </c>
      <c r="AE157" s="8">
        <f t="shared" si="67"/>
        <v>9.0878722642445862</v>
      </c>
      <c r="AF157" s="8">
        <f t="shared" si="66"/>
        <v>8.8070951329871772</v>
      </c>
      <c r="AG157" s="8">
        <f t="shared" si="66"/>
        <v>9.1869651628391331</v>
      </c>
      <c r="AH157" s="8">
        <f t="shared" si="66"/>
        <v>9.7952447143608445</v>
      </c>
      <c r="AI157" s="8">
        <f t="shared" si="66"/>
        <v>10.050360082203106</v>
      </c>
      <c r="AJ157" s="8">
        <f t="shared" si="66"/>
        <v>10.244303496039434</v>
      </c>
      <c r="AK157" s="8">
        <f t="shared" si="66"/>
        <v>10.37393223303121</v>
      </c>
      <c r="AL157" s="8">
        <f t="shared" si="66"/>
        <v>10.511784395137191</v>
      </c>
      <c r="AM157" s="8">
        <f t="shared" si="66"/>
        <v>10.681039878692204</v>
      </c>
      <c r="AN157" s="8">
        <f t="shared" si="66"/>
        <v>10.8002072537911</v>
      </c>
      <c r="AO157" s="8">
        <f t="shared" si="66"/>
        <v>10.924178473603218</v>
      </c>
      <c r="AP157" s="8">
        <f t="shared" si="66"/>
        <v>11.033313908946379</v>
      </c>
      <c r="AQ157" s="8">
        <f t="shared" si="66"/>
        <v>11.144759876382777</v>
      </c>
      <c r="AR157" s="8">
        <f t="shared" si="66"/>
        <v>11.259395907525038</v>
      </c>
      <c r="AS157" s="8">
        <f t="shared" si="66"/>
        <v>11.370373291870401</v>
      </c>
      <c r="AT157" s="8">
        <f t="shared" si="66"/>
        <v>11.478581649126978</v>
      </c>
      <c r="AU157" s="8">
        <f t="shared" si="66"/>
        <v>11.587902183831845</v>
      </c>
      <c r="AV157" s="8">
        <f t="shared" si="66"/>
        <v>11.698852408819281</v>
      </c>
      <c r="AW157" s="8">
        <f t="shared" si="66"/>
        <v>11.809714463749904</v>
      </c>
      <c r="AX157" s="8">
        <f t="shared" si="66"/>
        <v>11.920085607725353</v>
      </c>
      <c r="AY157" s="8">
        <f t="shared" si="66"/>
        <v>11.764249835897386</v>
      </c>
      <c r="AZ157" s="8">
        <f t="shared" si="66"/>
        <v>11.608439822817482</v>
      </c>
      <c r="BA157" s="8">
        <f t="shared" si="66"/>
        <v>11.452986568696922</v>
      </c>
      <c r="BB157" s="8">
        <f t="shared" si="66"/>
        <v>11.297519186836631</v>
      </c>
      <c r="BC157" s="8">
        <f t="shared" si="66"/>
        <v>11.141880095750222</v>
      </c>
      <c r="BD157" s="8">
        <f t="shared" si="66"/>
        <v>10.986274546576146</v>
      </c>
      <c r="BE157" s="8">
        <f t="shared" si="66"/>
        <v>10.830696168254669</v>
      </c>
      <c r="BF157" s="8">
        <f t="shared" si="66"/>
        <v>10.675086020073209</v>
      </c>
      <c r="BG157" s="8">
        <f t="shared" si="66"/>
        <v>10.519471625478312</v>
      </c>
      <c r="BH157" s="8">
        <f t="shared" si="66"/>
        <v>10.36389599609663</v>
      </c>
    </row>
    <row r="158" spans="1:62">
      <c r="A158" s="3" t="s">
        <v>26</v>
      </c>
      <c r="C158" s="8" t="e">
        <f t="shared" si="67"/>
        <v>#REF!</v>
      </c>
      <c r="D158" s="8" t="e">
        <f t="shared" si="67"/>
        <v>#REF!</v>
      </c>
      <c r="E158" s="8" t="e">
        <f t="shared" si="67"/>
        <v>#REF!</v>
      </c>
      <c r="F158" s="8" t="e">
        <f t="shared" si="67"/>
        <v>#REF!</v>
      </c>
      <c r="G158" s="8" t="e">
        <f t="shared" si="67"/>
        <v>#REF!</v>
      </c>
      <c r="H158" s="8" t="e">
        <f t="shared" si="67"/>
        <v>#REF!</v>
      </c>
      <c r="I158" s="8" t="e">
        <f t="shared" si="67"/>
        <v>#REF!</v>
      </c>
      <c r="J158" s="8">
        <f t="shared" si="67"/>
        <v>4.9451991011845706</v>
      </c>
      <c r="K158" s="8">
        <f t="shared" si="67"/>
        <v>5.1008831717076886</v>
      </c>
      <c r="L158" s="8">
        <f t="shared" si="67"/>
        <v>5.3388336585446172</v>
      </c>
      <c r="M158" s="8">
        <f t="shared" si="67"/>
        <v>5.6091200541170876</v>
      </c>
      <c r="N158" s="8">
        <f t="shared" si="67"/>
        <v>5.7664984259623955</v>
      </c>
      <c r="O158" s="8">
        <f t="shared" si="67"/>
        <v>6.0108710559434648</v>
      </c>
      <c r="P158" s="8">
        <f t="shared" si="67"/>
        <v>6.1958547348380408</v>
      </c>
      <c r="Q158" s="8">
        <f t="shared" si="67"/>
        <v>6.4630574839726407</v>
      </c>
      <c r="R158" s="8">
        <f t="shared" si="67"/>
        <v>6.6360264564174454</v>
      </c>
      <c r="S158" s="8">
        <f t="shared" si="67"/>
        <v>6.8127018890531241</v>
      </c>
      <c r="T158" s="8">
        <f t="shared" si="67"/>
        <v>7.0535396906952226</v>
      </c>
      <c r="U158" s="8">
        <f t="shared" si="67"/>
        <v>7.2504249404824632</v>
      </c>
      <c r="V158" s="8">
        <f t="shared" si="67"/>
        <v>7.6044346797893247</v>
      </c>
      <c r="W158" s="8">
        <f t="shared" si="67"/>
        <v>7.7719346703282612</v>
      </c>
      <c r="X158" s="8">
        <f t="shared" si="67"/>
        <v>7.888860711979401</v>
      </c>
      <c r="Y158" s="8">
        <f t="shared" si="67"/>
        <v>7.8191823868616082</v>
      </c>
      <c r="Z158" s="8">
        <f t="shared" si="67"/>
        <v>7.8856879801287159</v>
      </c>
      <c r="AA158" s="8">
        <f t="shared" si="67"/>
        <v>7.8927374257921237</v>
      </c>
      <c r="AB158" s="8">
        <f t="shared" si="67"/>
        <v>7.957084034116721</v>
      </c>
      <c r="AC158" s="8">
        <f t="shared" si="67"/>
        <v>7.55676297611737</v>
      </c>
      <c r="AD158" s="8">
        <f t="shared" si="67"/>
        <v>7.817903860268645</v>
      </c>
      <c r="AE158" s="8">
        <f t="shared" si="67"/>
        <v>7.9216092062965027</v>
      </c>
      <c r="AF158" s="8">
        <f t="shared" si="66"/>
        <v>7.8175868633575343</v>
      </c>
      <c r="AG158" s="8">
        <f t="shared" si="66"/>
        <v>8.3323349924722176</v>
      </c>
      <c r="AH158" s="8">
        <f t="shared" si="66"/>
        <v>8.5275036918956264</v>
      </c>
      <c r="AI158" s="8">
        <f t="shared" si="66"/>
        <v>8.6626677988874032</v>
      </c>
      <c r="AJ158" s="8">
        <f t="shared" si="66"/>
        <v>8.7232608175440749</v>
      </c>
      <c r="AK158" s="8">
        <f t="shared" si="66"/>
        <v>8.7811139523585471</v>
      </c>
      <c r="AL158" s="8">
        <f t="shared" si="66"/>
        <v>8.8688861352282977</v>
      </c>
      <c r="AM158" s="8">
        <f t="shared" si="66"/>
        <v>8.9334118120809887</v>
      </c>
      <c r="AN158" s="8">
        <f t="shared" si="66"/>
        <v>9.0306674015716908</v>
      </c>
      <c r="AO158" s="8">
        <f t="shared" si="66"/>
        <v>9.1369899914740298</v>
      </c>
      <c r="AP158" s="8">
        <f t="shared" si="66"/>
        <v>9.2234370476497052</v>
      </c>
      <c r="AQ158" s="8">
        <f t="shared" si="66"/>
        <v>9.3110700860308349</v>
      </c>
      <c r="AR158" s="8">
        <f t="shared" si="66"/>
        <v>9.3948825273576606</v>
      </c>
      <c r="AS158" s="8">
        <f t="shared" si="66"/>
        <v>9.4804652049683114</v>
      </c>
      <c r="AT158" s="8">
        <f t="shared" si="66"/>
        <v>9.5677326478855562</v>
      </c>
      <c r="AU158" s="8">
        <f t="shared" si="66"/>
        <v>9.654747763339989</v>
      </c>
      <c r="AV158" s="8">
        <f t="shared" si="66"/>
        <v>9.7416286770483111</v>
      </c>
      <c r="AW158" s="8">
        <f t="shared" si="66"/>
        <v>9.8276105879073317</v>
      </c>
      <c r="AX158" s="8">
        <f t="shared" si="66"/>
        <v>9.9138960155292644</v>
      </c>
      <c r="AY158" s="8">
        <f t="shared" si="66"/>
        <v>9.9053769946535439</v>
      </c>
      <c r="AZ158" s="8">
        <f t="shared" si="66"/>
        <v>9.8970969664524286</v>
      </c>
      <c r="BA158" s="8">
        <f t="shared" si="66"/>
        <v>9.8886047987293377</v>
      </c>
      <c r="BB158" s="8">
        <f t="shared" si="66"/>
        <v>9.8799935198726914</v>
      </c>
      <c r="BC158" s="8">
        <f t="shared" si="66"/>
        <v>9.8714438420559354</v>
      </c>
      <c r="BD158" s="8">
        <f t="shared" si="66"/>
        <v>9.8629141879640567</v>
      </c>
      <c r="BE158" s="8">
        <f t="shared" si="66"/>
        <v>9.8544146145960028</v>
      </c>
      <c r="BF158" s="8">
        <f t="shared" si="66"/>
        <v>9.8459210820901184</v>
      </c>
      <c r="BG158" s="8">
        <f t="shared" si="66"/>
        <v>9.837413885222654</v>
      </c>
      <c r="BH158" s="8">
        <f t="shared" si="66"/>
        <v>9.8289029203807505</v>
      </c>
    </row>
    <row r="159" spans="1:62">
      <c r="A159" s="3" t="s">
        <v>27</v>
      </c>
      <c r="C159" s="8" t="e">
        <f t="shared" si="67"/>
        <v>#REF!</v>
      </c>
      <c r="D159" s="8" t="e">
        <f t="shared" si="67"/>
        <v>#REF!</v>
      </c>
      <c r="E159" s="8" t="e">
        <f t="shared" si="67"/>
        <v>#REF!</v>
      </c>
      <c r="F159" s="8" t="e">
        <f t="shared" si="67"/>
        <v>#REF!</v>
      </c>
      <c r="G159" s="8" t="e">
        <f t="shared" si="67"/>
        <v>#REF!</v>
      </c>
      <c r="H159" s="8" t="e">
        <f t="shared" si="67"/>
        <v>#REF!</v>
      </c>
      <c r="I159" s="8" t="e">
        <f t="shared" si="67"/>
        <v>#REF!</v>
      </c>
      <c r="J159" s="8">
        <f t="shared" si="67"/>
        <v>5.1073306767086297</v>
      </c>
      <c r="K159" s="8">
        <f t="shared" si="67"/>
        <v>5.2960151125093793</v>
      </c>
      <c r="L159" s="8">
        <f t="shared" si="67"/>
        <v>5.5391339855917545</v>
      </c>
      <c r="M159" s="8">
        <f t="shared" si="67"/>
        <v>5.8160163282295905</v>
      </c>
      <c r="N159" s="8">
        <f t="shared" si="67"/>
        <v>5.9682070657980235</v>
      </c>
      <c r="O159" s="8">
        <f t="shared" si="67"/>
        <v>6.213794936606404</v>
      </c>
      <c r="P159" s="8">
        <f t="shared" si="67"/>
        <v>6.4199855672797597</v>
      </c>
      <c r="Q159" s="8">
        <f t="shared" si="67"/>
        <v>6.7277246037141341</v>
      </c>
      <c r="R159" s="8">
        <f t="shared" si="67"/>
        <v>6.9246571752629151</v>
      </c>
      <c r="S159" s="8">
        <f t="shared" si="67"/>
        <v>7.1458365660122096</v>
      </c>
      <c r="T159" s="8">
        <f t="shared" si="67"/>
        <v>7.4191367055612965</v>
      </c>
      <c r="U159" s="8">
        <f t="shared" si="67"/>
        <v>7.6269330555877008</v>
      </c>
      <c r="V159" s="8">
        <f t="shared" si="67"/>
        <v>7.990521783392837</v>
      </c>
      <c r="W159" s="8">
        <f t="shared" si="67"/>
        <v>8.1975127136433947</v>
      </c>
      <c r="X159" s="8">
        <f t="shared" si="67"/>
        <v>8.3675047909766533</v>
      </c>
      <c r="Y159" s="8">
        <f t="shared" si="67"/>
        <v>8.4022833040366347</v>
      </c>
      <c r="Z159" s="8">
        <f t="shared" si="67"/>
        <v>8.8090834378748326</v>
      </c>
      <c r="AA159" s="8">
        <f t="shared" si="67"/>
        <v>8.9319463869091287</v>
      </c>
      <c r="AB159" s="8">
        <f t="shared" si="67"/>
        <v>9.2863820542535134</v>
      </c>
      <c r="AC159" s="8">
        <f t="shared" si="67"/>
        <v>9.030858483372521</v>
      </c>
      <c r="AD159" s="8">
        <f t="shared" si="67"/>
        <v>9.2877613456738874</v>
      </c>
      <c r="AE159" s="8">
        <f t="shared" si="67"/>
        <v>9.4533912063973311</v>
      </c>
      <c r="AF159" s="8">
        <f t="shared" si="66"/>
        <v>9.6008187100760072</v>
      </c>
      <c r="AG159" s="8">
        <f t="shared" si="66"/>
        <v>10.126466994209798</v>
      </c>
      <c r="AH159" s="8">
        <f t="shared" si="66"/>
        <v>10.384675908352101</v>
      </c>
      <c r="AI159" s="8">
        <f t="shared" si="66"/>
        <v>10.56644608620836</v>
      </c>
      <c r="AJ159" s="8">
        <f t="shared" si="66"/>
        <v>10.628401488780225</v>
      </c>
      <c r="AK159" s="8">
        <f t="shared" si="66"/>
        <v>10.674404797649709</v>
      </c>
      <c r="AL159" s="8">
        <f t="shared" si="66"/>
        <v>10.734796355788149</v>
      </c>
      <c r="AM159" s="8">
        <f t="shared" si="66"/>
        <v>10.830613237675385</v>
      </c>
      <c r="AN159" s="8">
        <f t="shared" si="66"/>
        <v>10.959770029691397</v>
      </c>
      <c r="AO159" s="8">
        <f t="shared" si="66"/>
        <v>11.091847725664431</v>
      </c>
      <c r="AP159" s="8">
        <f t="shared" si="66"/>
        <v>11.203635504377196</v>
      </c>
      <c r="AQ159" s="8">
        <f t="shared" si="66"/>
        <v>11.315515586392847</v>
      </c>
      <c r="AR159" s="8">
        <f t="shared" si="66"/>
        <v>11.427444208647824</v>
      </c>
      <c r="AS159" s="8">
        <f t="shared" si="66"/>
        <v>11.540624445133357</v>
      </c>
      <c r="AT159" s="8">
        <f t="shared" si="66"/>
        <v>11.652299517334781</v>
      </c>
      <c r="AU159" s="8">
        <f t="shared" si="66"/>
        <v>11.763674233116799</v>
      </c>
      <c r="AV159" s="8">
        <f t="shared" si="66"/>
        <v>11.875401509553704</v>
      </c>
      <c r="AW159" s="8">
        <f t="shared" si="66"/>
        <v>11.986969370464573</v>
      </c>
      <c r="AX159" s="8">
        <f t="shared" si="66"/>
        <v>12.099058779960618</v>
      </c>
      <c r="AY159" s="8">
        <f t="shared" si="66"/>
        <v>12.134016265341772</v>
      </c>
      <c r="AZ159" s="8">
        <f t="shared" si="66"/>
        <v>12.168778865233737</v>
      </c>
      <c r="BA159" s="8">
        <f t="shared" si="66"/>
        <v>12.203455113835558</v>
      </c>
      <c r="BB159" s="8">
        <f t="shared" si="66"/>
        <v>12.238208934833239</v>
      </c>
      <c r="BC159" s="8">
        <f t="shared" si="66"/>
        <v>12.273068947262979</v>
      </c>
      <c r="BD159" s="8">
        <f t="shared" si="66"/>
        <v>12.30792035999167</v>
      </c>
      <c r="BE159" s="8">
        <f t="shared" si="66"/>
        <v>12.342734106174127</v>
      </c>
      <c r="BF159" s="8">
        <f t="shared" si="66"/>
        <v>12.377491290261469</v>
      </c>
      <c r="BG159" s="8">
        <f t="shared" si="66"/>
        <v>12.412258704453309</v>
      </c>
      <c r="BH159" s="8">
        <f t="shared" si="66"/>
        <v>12.447065735667582</v>
      </c>
    </row>
    <row r="160" spans="1:62">
      <c r="A160" s="3" t="s">
        <v>28</v>
      </c>
      <c r="C160" s="8" t="e">
        <f t="shared" si="67"/>
        <v>#REF!</v>
      </c>
      <c r="D160" s="8" t="e">
        <f t="shared" si="67"/>
        <v>#REF!</v>
      </c>
      <c r="E160" s="8" t="e">
        <f t="shared" si="67"/>
        <v>#REF!</v>
      </c>
      <c r="F160" s="8" t="e">
        <f t="shared" si="67"/>
        <v>#REF!</v>
      </c>
      <c r="G160" s="8" t="e">
        <f t="shared" si="67"/>
        <v>#REF!</v>
      </c>
      <c r="H160" s="8" t="e">
        <f t="shared" si="67"/>
        <v>#REF!</v>
      </c>
      <c r="I160" s="8" t="e">
        <f t="shared" si="67"/>
        <v>#REF!</v>
      </c>
      <c r="J160" s="8">
        <f t="shared" si="67"/>
        <v>4.9059152404788957</v>
      </c>
      <c r="K160" s="8">
        <f t="shared" si="67"/>
        <v>5.1000023937801835</v>
      </c>
      <c r="L160" s="8">
        <f t="shared" si="67"/>
        <v>5.3739153051992954</v>
      </c>
      <c r="M160" s="8">
        <f t="shared" si="67"/>
        <v>5.6860226269261362</v>
      </c>
      <c r="N160" s="8">
        <f t="shared" si="67"/>
        <v>5.9160917805064441</v>
      </c>
      <c r="O160" s="8">
        <f t="shared" si="67"/>
        <v>6.2780833494436932</v>
      </c>
      <c r="P160" s="8">
        <f t="shared" si="67"/>
        <v>6.4697587250590392</v>
      </c>
      <c r="Q160" s="8">
        <f t="shared" si="67"/>
        <v>6.7566215164781314</v>
      </c>
      <c r="R160" s="8">
        <f t="shared" si="67"/>
        <v>6.9744407297943969</v>
      </c>
      <c r="S160" s="8">
        <f t="shared" si="67"/>
        <v>7.2038244508035358</v>
      </c>
      <c r="T160" s="8">
        <f t="shared" si="67"/>
        <v>7.4227601541148154</v>
      </c>
      <c r="U160" s="8">
        <f t="shared" si="67"/>
        <v>7.6856858366931196</v>
      </c>
      <c r="V160" s="8">
        <f t="shared" si="67"/>
        <v>8.0536955008290878</v>
      </c>
      <c r="W160" s="8">
        <f t="shared" si="67"/>
        <v>8.3333270095542318</v>
      </c>
      <c r="X160" s="8">
        <f t="shared" si="67"/>
        <v>8.4611756781403447</v>
      </c>
      <c r="Y160" s="8">
        <f t="shared" si="67"/>
        <v>8.5128978818532524</v>
      </c>
      <c r="Z160" s="8">
        <f t="shared" si="67"/>
        <v>8.7764548780060831</v>
      </c>
      <c r="AA160" s="8">
        <f t="shared" si="67"/>
        <v>8.8368691182078916</v>
      </c>
      <c r="AB160" s="8">
        <f t="shared" si="67"/>
        <v>9.0523247412395325</v>
      </c>
      <c r="AC160" s="8">
        <f t="shared" si="67"/>
        <v>8.7086128779385685</v>
      </c>
      <c r="AD160" s="8">
        <f t="shared" si="67"/>
        <v>8.9110833847978963</v>
      </c>
      <c r="AE160" s="8">
        <f t="shared" si="67"/>
        <v>9.1735717893573483</v>
      </c>
      <c r="AF160" s="8">
        <f t="shared" si="66"/>
        <v>9.2792863696116719</v>
      </c>
      <c r="AG160" s="8">
        <f t="shared" si="66"/>
        <v>9.3262419571741848</v>
      </c>
      <c r="AH160" s="8">
        <f t="shared" si="66"/>
        <v>9.5995906708558394</v>
      </c>
      <c r="AI160" s="8">
        <f t="shared" si="66"/>
        <v>9.8652409429475867</v>
      </c>
      <c r="AJ160" s="8">
        <f t="shared" si="66"/>
        <v>10.184302157403621</v>
      </c>
      <c r="AK160" s="8">
        <f t="shared" si="66"/>
        <v>10.458969342931296</v>
      </c>
      <c r="AL160" s="8">
        <f t="shared" si="66"/>
        <v>10.704177145723582</v>
      </c>
      <c r="AM160" s="8">
        <f t="shared" si="66"/>
        <v>10.914818769540863</v>
      </c>
      <c r="AN160" s="8">
        <f t="shared" si="66"/>
        <v>11.101727837347072</v>
      </c>
      <c r="AO160" s="8">
        <f t="shared" si="66"/>
        <v>11.257845139417824</v>
      </c>
      <c r="AP160" s="8">
        <f t="shared" si="66"/>
        <v>11.373103088673938</v>
      </c>
      <c r="AQ160" s="8">
        <f t="shared" si="66"/>
        <v>11.487472033458699</v>
      </c>
      <c r="AR160" s="8">
        <f t="shared" si="66"/>
        <v>11.598050199475749</v>
      </c>
      <c r="AS160" s="8">
        <f t="shared" si="66"/>
        <v>11.709781003175987</v>
      </c>
      <c r="AT160" s="8">
        <f t="shared" si="66"/>
        <v>11.825544577896215</v>
      </c>
      <c r="AU160" s="8">
        <f t="shared" si="66"/>
        <v>11.940227127806073</v>
      </c>
      <c r="AV160" s="8">
        <f t="shared" si="66"/>
        <v>12.053940081516407</v>
      </c>
      <c r="AW160" s="8">
        <f t="shared" si="66"/>
        <v>12.167761622107376</v>
      </c>
      <c r="AX160" s="8">
        <f t="shared" si="66"/>
        <v>12.281330683088921</v>
      </c>
      <c r="AY160" s="8">
        <f t="shared" si="66"/>
        <v>12.337809360281849</v>
      </c>
      <c r="AZ160" s="8">
        <f t="shared" si="66"/>
        <v>12.39413375898795</v>
      </c>
      <c r="BA160" s="8">
        <f t="shared" si="66"/>
        <v>12.450587364421153</v>
      </c>
      <c r="BB160" s="8">
        <f t="shared" si="66"/>
        <v>12.507010911042475</v>
      </c>
      <c r="BC160" s="8">
        <f t="shared" si="66"/>
        <v>12.563406640362231</v>
      </c>
      <c r="BD160" s="8">
        <f t="shared" si="66"/>
        <v>12.619732499042907</v>
      </c>
      <c r="BE160" s="8">
        <f t="shared" si="66"/>
        <v>12.676020324362835</v>
      </c>
      <c r="BF160" s="8">
        <f t="shared" si="66"/>
        <v>12.732477061596905</v>
      </c>
      <c r="BG160" s="8">
        <f t="shared" si="66"/>
        <v>12.788939779515015</v>
      </c>
      <c r="BH160" s="8">
        <f t="shared" si="66"/>
        <v>12.845328879703375</v>
      </c>
    </row>
    <row r="161" spans="1:60" ht="12" thickBot="1">
      <c r="A161" s="3" t="s">
        <v>29</v>
      </c>
      <c r="C161" s="8" t="e">
        <f t="shared" ref="C161:BH161" si="68">SUM(C149:C160)</f>
        <v>#REF!</v>
      </c>
      <c r="D161" s="8" t="e">
        <f t="shared" si="68"/>
        <v>#REF!</v>
      </c>
      <c r="E161" s="8" t="e">
        <f t="shared" si="68"/>
        <v>#REF!</v>
      </c>
      <c r="F161" s="8" t="e">
        <f t="shared" si="68"/>
        <v>#REF!</v>
      </c>
      <c r="G161" s="8" t="e">
        <f t="shared" si="68"/>
        <v>#REF!</v>
      </c>
      <c r="H161" s="8" t="e">
        <f t="shared" si="68"/>
        <v>#REF!</v>
      </c>
      <c r="I161" s="8" t="e">
        <f t="shared" si="68"/>
        <v>#REF!</v>
      </c>
      <c r="J161" s="8">
        <f t="shared" si="68"/>
        <v>60</v>
      </c>
      <c r="K161" s="8">
        <f t="shared" si="68"/>
        <v>62</v>
      </c>
      <c r="L161" s="8">
        <f t="shared" si="68"/>
        <v>64.999999999999986</v>
      </c>
      <c r="M161" s="8">
        <f t="shared" si="68"/>
        <v>68</v>
      </c>
      <c r="N161" s="8">
        <f t="shared" si="68"/>
        <v>70</v>
      </c>
      <c r="O161" s="8">
        <f t="shared" si="68"/>
        <v>73</v>
      </c>
      <c r="P161" s="8">
        <f t="shared" si="68"/>
        <v>74.999999999999986</v>
      </c>
      <c r="Q161" s="8">
        <f t="shared" si="68"/>
        <v>78</v>
      </c>
      <c r="R161" s="8">
        <f t="shared" si="68"/>
        <v>80</v>
      </c>
      <c r="S161" s="8">
        <f t="shared" si="68"/>
        <v>82</v>
      </c>
      <c r="T161" s="8">
        <f t="shared" si="68"/>
        <v>85</v>
      </c>
      <c r="U161" s="8">
        <f t="shared" si="68"/>
        <v>88</v>
      </c>
      <c r="V161" s="8">
        <f t="shared" si="68"/>
        <v>92.27000000000001</v>
      </c>
      <c r="W161" s="8">
        <f t="shared" si="68"/>
        <v>96.494</v>
      </c>
      <c r="X161" s="8">
        <f t="shared" si="68"/>
        <v>99.522000000000006</v>
      </c>
      <c r="Y161" s="8">
        <f t="shared" si="68"/>
        <v>101.34699999999998</v>
      </c>
      <c r="Z161" s="8">
        <f t="shared" si="68"/>
        <v>105.34399999999999</v>
      </c>
      <c r="AA161" s="8">
        <f t="shared" si="68"/>
        <v>108.405</v>
      </c>
      <c r="AB161" s="8">
        <f t="shared" si="68"/>
        <v>111.759</v>
      </c>
      <c r="AC161" s="8">
        <f t="shared" si="68"/>
        <v>108.80800000000001</v>
      </c>
      <c r="AD161" s="8">
        <f t="shared" si="68"/>
        <v>111.56900000000002</v>
      </c>
      <c r="AE161" s="8">
        <f t="shared" si="68"/>
        <v>113.65</v>
      </c>
      <c r="AF161" s="8">
        <f t="shared" si="68"/>
        <v>115.401</v>
      </c>
      <c r="AG161" s="8">
        <f t="shared" si="68"/>
        <v>118.09400000000001</v>
      </c>
      <c r="AH161" s="8">
        <f t="shared" si="68"/>
        <v>122</v>
      </c>
      <c r="AI161" s="8">
        <f t="shared" si="68"/>
        <v>124.79999999999998</v>
      </c>
      <c r="AJ161" s="8">
        <f t="shared" si="68"/>
        <v>126.46666666666665</v>
      </c>
      <c r="AK161" s="8">
        <f t="shared" si="68"/>
        <v>128.13333333333333</v>
      </c>
      <c r="AL161" s="8">
        <f t="shared" si="68"/>
        <v>129.80000000000001</v>
      </c>
      <c r="AM161" s="8">
        <f t="shared" si="68"/>
        <v>131.46666666666664</v>
      </c>
      <c r="AN161" s="8">
        <f t="shared" si="68"/>
        <v>133.13333333333333</v>
      </c>
      <c r="AO161" s="8">
        <f t="shared" si="68"/>
        <v>134.80000000000001</v>
      </c>
      <c r="AP161" s="8">
        <f t="shared" si="68"/>
        <v>136.16363636363633</v>
      </c>
      <c r="AQ161" s="8">
        <f t="shared" si="68"/>
        <v>137.5272727272727</v>
      </c>
      <c r="AR161" s="8">
        <f t="shared" si="68"/>
        <v>138.89090909090908</v>
      </c>
      <c r="AS161" s="8">
        <f t="shared" si="68"/>
        <v>140.25454545454539</v>
      </c>
      <c r="AT161" s="8">
        <f t="shared" si="68"/>
        <v>141.61818181818177</v>
      </c>
      <c r="AU161" s="8">
        <f t="shared" si="68"/>
        <v>142.98181818181814</v>
      </c>
      <c r="AV161" s="8">
        <f t="shared" si="68"/>
        <v>144.34545454545449</v>
      </c>
      <c r="AW161" s="8">
        <f t="shared" si="68"/>
        <v>145.70909090909089</v>
      </c>
      <c r="AX161" s="8">
        <f t="shared" si="68"/>
        <v>147.07272727272724</v>
      </c>
      <c r="AY161" s="8">
        <f t="shared" si="68"/>
        <v>147.43636363636361</v>
      </c>
      <c r="AZ161" s="8">
        <f t="shared" si="68"/>
        <v>147.80000000000001</v>
      </c>
      <c r="BA161" s="8">
        <f t="shared" si="68"/>
        <v>148.16363636363633</v>
      </c>
      <c r="BB161" s="8">
        <f t="shared" si="68"/>
        <v>148.52727272727273</v>
      </c>
      <c r="BC161" s="8">
        <f t="shared" si="68"/>
        <v>148.89090909090908</v>
      </c>
      <c r="BD161" s="8">
        <f t="shared" si="68"/>
        <v>149.25454545454542</v>
      </c>
      <c r="BE161" s="8">
        <f t="shared" si="68"/>
        <v>149.61818181818177</v>
      </c>
      <c r="BF161" s="8">
        <f t="shared" si="68"/>
        <v>149.98181818181811</v>
      </c>
      <c r="BG161" s="8">
        <f t="shared" si="68"/>
        <v>150.34545454545449</v>
      </c>
      <c r="BH161" s="8">
        <f t="shared" si="68"/>
        <v>150.70909090909086</v>
      </c>
    </row>
    <row r="162" spans="1:60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</row>
    <row r="163" spans="1:60" hidden="1">
      <c r="A163" s="28" t="s">
        <v>38</v>
      </c>
    </row>
    <row r="164" spans="1:60" ht="12" hidden="1" thickBot="1">
      <c r="A164" s="29"/>
    </row>
    <row r="165" spans="1:60" hidden="1">
      <c r="A165" s="3" t="s">
        <v>26</v>
      </c>
    </row>
    <row r="166" spans="1:60" hidden="1">
      <c r="A166" s="3" t="s">
        <v>27</v>
      </c>
    </row>
    <row r="167" spans="1:60" hidden="1">
      <c r="A167" s="3" t="s">
        <v>28</v>
      </c>
    </row>
    <row r="168" spans="1:60" hidden="1">
      <c r="A168" s="3" t="s">
        <v>17</v>
      </c>
    </row>
    <row r="169" spans="1:60" hidden="1">
      <c r="A169" s="3" t="s">
        <v>18</v>
      </c>
    </row>
    <row r="170" spans="1:60" hidden="1">
      <c r="A170" s="3" t="s">
        <v>19</v>
      </c>
    </row>
    <row r="171" spans="1:60" hidden="1">
      <c r="A171" s="3" t="s">
        <v>20</v>
      </c>
    </row>
    <row r="172" spans="1:60" hidden="1">
      <c r="A172" s="3" t="s">
        <v>21</v>
      </c>
    </row>
    <row r="173" spans="1:60" hidden="1">
      <c r="A173" s="3" t="s">
        <v>22</v>
      </c>
    </row>
    <row r="174" spans="1:60" hidden="1">
      <c r="A174" s="3" t="s">
        <v>23</v>
      </c>
    </row>
    <row r="175" spans="1:60" hidden="1">
      <c r="A175" s="3" t="s">
        <v>24</v>
      </c>
    </row>
    <row r="176" spans="1:60" hidden="1">
      <c r="A176" s="3" t="s">
        <v>25</v>
      </c>
    </row>
    <row r="177" spans="1:1" hidden="1">
      <c r="A177" s="3" t="s">
        <v>29</v>
      </c>
    </row>
    <row r="178" spans="1:1" hidden="1">
      <c r="A178" s="30"/>
    </row>
    <row r="179" spans="1:1" hidden="1">
      <c r="A179" s="28" t="s">
        <v>39</v>
      </c>
    </row>
    <row r="180" spans="1:1" ht="12" hidden="1" thickBot="1">
      <c r="A180" s="29"/>
    </row>
    <row r="181" spans="1:1" hidden="1">
      <c r="A181" s="3" t="s">
        <v>26</v>
      </c>
    </row>
    <row r="182" spans="1:1" hidden="1">
      <c r="A182" s="3" t="s">
        <v>27</v>
      </c>
    </row>
    <row r="183" spans="1:1" hidden="1">
      <c r="A183" s="3" t="s">
        <v>28</v>
      </c>
    </row>
    <row r="184" spans="1:1" hidden="1">
      <c r="A184" s="3" t="s">
        <v>17</v>
      </c>
    </row>
    <row r="185" spans="1:1" hidden="1">
      <c r="A185" s="3" t="s">
        <v>18</v>
      </c>
    </row>
    <row r="186" spans="1:1" hidden="1">
      <c r="A186" s="3" t="s">
        <v>19</v>
      </c>
    </row>
    <row r="187" spans="1:1" hidden="1">
      <c r="A187" s="3" t="s">
        <v>20</v>
      </c>
    </row>
    <row r="188" spans="1:1" hidden="1">
      <c r="A188" s="3" t="s">
        <v>21</v>
      </c>
    </row>
    <row r="189" spans="1:1" hidden="1">
      <c r="A189" s="3" t="s">
        <v>22</v>
      </c>
    </row>
    <row r="190" spans="1:1" hidden="1">
      <c r="A190" s="3" t="s">
        <v>23</v>
      </c>
    </row>
    <row r="191" spans="1:1" hidden="1">
      <c r="A191" s="3" t="s">
        <v>24</v>
      </c>
    </row>
    <row r="192" spans="1:1" hidden="1">
      <c r="A192" s="3" t="s">
        <v>25</v>
      </c>
    </row>
    <row r="193" spans="1:62" hidden="1">
      <c r="A193" s="3" t="s">
        <v>29</v>
      </c>
    </row>
    <row r="194" spans="1:62" hidden="1">
      <c r="A194" s="30"/>
    </row>
    <row r="195" spans="1:62" ht="12" thickBot="1">
      <c r="A195" s="3" t="s">
        <v>40</v>
      </c>
    </row>
    <row r="196" spans="1:62" ht="12" thickBot="1">
      <c r="A196" s="18"/>
      <c r="B196" s="19">
        <f t="shared" ref="B196:BH196" si="69">B2</f>
        <v>1992</v>
      </c>
      <c r="C196" s="19">
        <f t="shared" si="69"/>
        <v>1993</v>
      </c>
      <c r="D196" s="19">
        <f t="shared" si="69"/>
        <v>1994</v>
      </c>
      <c r="E196" s="19">
        <f t="shared" si="69"/>
        <v>1995</v>
      </c>
      <c r="F196" s="19">
        <f t="shared" si="69"/>
        <v>1996</v>
      </c>
      <c r="G196" s="19">
        <f t="shared" si="69"/>
        <v>1997</v>
      </c>
      <c r="H196" s="19">
        <f t="shared" si="69"/>
        <v>1998</v>
      </c>
      <c r="I196" s="19">
        <f t="shared" si="69"/>
        <v>1999</v>
      </c>
      <c r="J196" s="19">
        <f t="shared" si="69"/>
        <v>2000</v>
      </c>
      <c r="K196" s="19">
        <f t="shared" si="69"/>
        <v>2001</v>
      </c>
      <c r="L196" s="19">
        <f t="shared" si="69"/>
        <v>2002</v>
      </c>
      <c r="M196" s="19">
        <f t="shared" si="69"/>
        <v>2003</v>
      </c>
      <c r="N196" s="19">
        <f t="shared" si="69"/>
        <v>2004</v>
      </c>
      <c r="O196" s="19">
        <f t="shared" si="69"/>
        <v>2005</v>
      </c>
      <c r="P196" s="19">
        <f t="shared" si="69"/>
        <v>2006</v>
      </c>
      <c r="Q196" s="19">
        <f t="shared" si="69"/>
        <v>2007</v>
      </c>
      <c r="R196" s="19">
        <f t="shared" si="69"/>
        <v>2008</v>
      </c>
      <c r="S196" s="19">
        <f t="shared" si="69"/>
        <v>2009</v>
      </c>
      <c r="T196" s="19">
        <f t="shared" si="69"/>
        <v>2010</v>
      </c>
      <c r="U196" s="19">
        <f t="shared" si="69"/>
        <v>2011</v>
      </c>
      <c r="V196" s="19">
        <f t="shared" si="69"/>
        <v>2012</v>
      </c>
      <c r="W196" s="19">
        <f t="shared" si="69"/>
        <v>2013</v>
      </c>
      <c r="X196" s="19">
        <f t="shared" si="69"/>
        <v>2014</v>
      </c>
      <c r="Y196" s="19">
        <f t="shared" si="69"/>
        <v>2015</v>
      </c>
      <c r="Z196" s="19">
        <f t="shared" si="69"/>
        <v>2016</v>
      </c>
      <c r="AA196" s="19">
        <f t="shared" si="69"/>
        <v>2017</v>
      </c>
      <c r="AB196" s="19">
        <f t="shared" si="69"/>
        <v>2018</v>
      </c>
      <c r="AC196" s="19">
        <f t="shared" si="69"/>
        <v>2019</v>
      </c>
      <c r="AD196" s="19">
        <f t="shared" si="69"/>
        <v>2020</v>
      </c>
      <c r="AE196" s="19">
        <f t="shared" si="69"/>
        <v>2021</v>
      </c>
      <c r="AF196" s="19">
        <f t="shared" si="69"/>
        <v>2022</v>
      </c>
      <c r="AG196" s="19">
        <f t="shared" si="69"/>
        <v>2023</v>
      </c>
      <c r="AH196" s="19">
        <f t="shared" si="69"/>
        <v>2024</v>
      </c>
      <c r="AI196" s="19">
        <f t="shared" si="69"/>
        <v>2025</v>
      </c>
      <c r="AJ196" s="19">
        <f t="shared" si="69"/>
        <v>2026</v>
      </c>
      <c r="AK196" s="19">
        <f t="shared" si="69"/>
        <v>2027</v>
      </c>
      <c r="AL196" s="19">
        <f t="shared" si="69"/>
        <v>2028</v>
      </c>
      <c r="AM196" s="19">
        <f t="shared" si="69"/>
        <v>2029</v>
      </c>
      <c r="AN196" s="19">
        <f t="shared" si="69"/>
        <v>2030</v>
      </c>
      <c r="AO196" s="19">
        <f t="shared" si="69"/>
        <v>2031</v>
      </c>
      <c r="AP196" s="19">
        <f t="shared" si="69"/>
        <v>2032</v>
      </c>
      <c r="AQ196" s="19">
        <f t="shared" si="69"/>
        <v>2033</v>
      </c>
      <c r="AR196" s="19">
        <f t="shared" si="69"/>
        <v>2034</v>
      </c>
      <c r="AS196" s="19">
        <f t="shared" si="69"/>
        <v>2035</v>
      </c>
      <c r="AT196" s="19">
        <f t="shared" si="69"/>
        <v>2036</v>
      </c>
      <c r="AU196" s="19">
        <f t="shared" si="69"/>
        <v>2037</v>
      </c>
      <c r="AV196" s="19">
        <f t="shared" si="69"/>
        <v>2038</v>
      </c>
      <c r="AW196" s="19">
        <f t="shared" si="69"/>
        <v>2039</v>
      </c>
      <c r="AX196" s="19">
        <f t="shared" si="69"/>
        <v>2040</v>
      </c>
      <c r="AY196" s="19">
        <f t="shared" si="69"/>
        <v>2041</v>
      </c>
      <c r="AZ196" s="19">
        <f t="shared" si="69"/>
        <v>2042</v>
      </c>
      <c r="BA196" s="19">
        <f t="shared" si="69"/>
        <v>2043</v>
      </c>
      <c r="BB196" s="19">
        <f t="shared" si="69"/>
        <v>2044</v>
      </c>
      <c r="BC196" s="19">
        <f t="shared" si="69"/>
        <v>2045</v>
      </c>
      <c r="BD196" s="19">
        <f t="shared" si="69"/>
        <v>2046</v>
      </c>
      <c r="BE196" s="19">
        <f t="shared" si="69"/>
        <v>2047</v>
      </c>
      <c r="BF196" s="19">
        <f t="shared" si="69"/>
        <v>2048</v>
      </c>
      <c r="BG196" s="19">
        <f t="shared" si="69"/>
        <v>2049</v>
      </c>
      <c r="BH196" s="19">
        <f t="shared" si="69"/>
        <v>2050</v>
      </c>
      <c r="BI196" s="20"/>
      <c r="BJ196" s="20"/>
    </row>
    <row r="197" spans="1:62">
      <c r="A197" s="3" t="s">
        <v>17</v>
      </c>
    </row>
    <row r="198" spans="1:62">
      <c r="A198" s="3" t="s">
        <v>18</v>
      </c>
    </row>
    <row r="199" spans="1:62">
      <c r="A199" s="3" t="s">
        <v>19</v>
      </c>
    </row>
    <row r="200" spans="1:62">
      <c r="A200" s="3" t="s">
        <v>20</v>
      </c>
    </row>
    <row r="201" spans="1:62">
      <c r="A201" s="3" t="s">
        <v>21</v>
      </c>
    </row>
    <row r="202" spans="1:62">
      <c r="A202" s="3" t="s">
        <v>22</v>
      </c>
    </row>
    <row r="203" spans="1:62">
      <c r="A203" s="3" t="s">
        <v>23</v>
      </c>
    </row>
    <row r="204" spans="1:62">
      <c r="A204" s="3" t="s">
        <v>24</v>
      </c>
    </row>
    <row r="205" spans="1:62">
      <c r="A205" s="3" t="s">
        <v>25</v>
      </c>
    </row>
    <row r="206" spans="1:62">
      <c r="A206" s="3" t="s">
        <v>26</v>
      </c>
    </row>
    <row r="207" spans="1:62">
      <c r="A207" s="3" t="s">
        <v>27</v>
      </c>
    </row>
    <row r="208" spans="1:62" ht="12" thickBot="1">
      <c r="A208" s="3" t="s">
        <v>28</v>
      </c>
    </row>
    <row r="209" spans="1:6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</row>
    <row r="210" spans="1:65" ht="12" thickBot="1">
      <c r="A210" s="3" t="s">
        <v>41</v>
      </c>
    </row>
    <row r="211" spans="1:65" ht="12" thickBot="1">
      <c r="A211" s="18"/>
      <c r="B211" s="19">
        <f t="shared" ref="B211:BH211" si="70">B2</f>
        <v>1992</v>
      </c>
      <c r="C211" s="19">
        <f t="shared" si="70"/>
        <v>1993</v>
      </c>
      <c r="D211" s="19">
        <f t="shared" si="70"/>
        <v>1994</v>
      </c>
      <c r="E211" s="19">
        <f t="shared" si="70"/>
        <v>1995</v>
      </c>
      <c r="F211" s="19">
        <f t="shared" si="70"/>
        <v>1996</v>
      </c>
      <c r="G211" s="19">
        <f t="shared" si="70"/>
        <v>1997</v>
      </c>
      <c r="H211" s="19">
        <f t="shared" si="70"/>
        <v>1998</v>
      </c>
      <c r="I211" s="19">
        <f t="shared" si="70"/>
        <v>1999</v>
      </c>
      <c r="J211" s="19">
        <f t="shared" si="70"/>
        <v>2000</v>
      </c>
      <c r="K211" s="19">
        <f t="shared" si="70"/>
        <v>2001</v>
      </c>
      <c r="L211" s="19">
        <f t="shared" si="70"/>
        <v>2002</v>
      </c>
      <c r="M211" s="19">
        <f t="shared" si="70"/>
        <v>2003</v>
      </c>
      <c r="N211" s="19">
        <f t="shared" si="70"/>
        <v>2004</v>
      </c>
      <c r="O211" s="19">
        <f t="shared" si="70"/>
        <v>2005</v>
      </c>
      <c r="P211" s="19">
        <f t="shared" si="70"/>
        <v>2006</v>
      </c>
      <c r="Q211" s="19">
        <f t="shared" si="70"/>
        <v>2007</v>
      </c>
      <c r="R211" s="19">
        <f t="shared" si="70"/>
        <v>2008</v>
      </c>
      <c r="S211" s="19">
        <f t="shared" si="70"/>
        <v>2009</v>
      </c>
      <c r="T211" s="19">
        <f t="shared" si="70"/>
        <v>2010</v>
      </c>
      <c r="U211" s="19">
        <f t="shared" si="70"/>
        <v>2011</v>
      </c>
      <c r="V211" s="19">
        <f t="shared" si="70"/>
        <v>2012</v>
      </c>
      <c r="W211" s="19">
        <f t="shared" si="70"/>
        <v>2013</v>
      </c>
      <c r="X211" s="19">
        <f t="shared" si="70"/>
        <v>2014</v>
      </c>
      <c r="Y211" s="19">
        <f t="shared" si="70"/>
        <v>2015</v>
      </c>
      <c r="Z211" s="19">
        <f t="shared" si="70"/>
        <v>2016</v>
      </c>
      <c r="AA211" s="19">
        <f t="shared" si="70"/>
        <v>2017</v>
      </c>
      <c r="AB211" s="19">
        <f t="shared" si="70"/>
        <v>2018</v>
      </c>
      <c r="AC211" s="19">
        <f t="shared" si="70"/>
        <v>2019</v>
      </c>
      <c r="AD211" s="19">
        <f t="shared" si="70"/>
        <v>2020</v>
      </c>
      <c r="AE211" s="19">
        <f t="shared" si="70"/>
        <v>2021</v>
      </c>
      <c r="AF211" s="19">
        <f t="shared" si="70"/>
        <v>2022</v>
      </c>
      <c r="AG211" s="19">
        <f t="shared" si="70"/>
        <v>2023</v>
      </c>
      <c r="AH211" s="19">
        <f t="shared" si="70"/>
        <v>2024</v>
      </c>
      <c r="AI211" s="19">
        <f t="shared" si="70"/>
        <v>2025</v>
      </c>
      <c r="AJ211" s="19">
        <f t="shared" si="70"/>
        <v>2026</v>
      </c>
      <c r="AK211" s="19">
        <f t="shared" si="70"/>
        <v>2027</v>
      </c>
      <c r="AL211" s="19">
        <f t="shared" si="70"/>
        <v>2028</v>
      </c>
      <c r="AM211" s="19">
        <f t="shared" si="70"/>
        <v>2029</v>
      </c>
      <c r="AN211" s="19">
        <f t="shared" si="70"/>
        <v>2030</v>
      </c>
      <c r="AO211" s="19">
        <f t="shared" si="70"/>
        <v>2031</v>
      </c>
      <c r="AP211" s="19">
        <f t="shared" si="70"/>
        <v>2032</v>
      </c>
      <c r="AQ211" s="19">
        <f t="shared" si="70"/>
        <v>2033</v>
      </c>
      <c r="AR211" s="19">
        <f t="shared" si="70"/>
        <v>2034</v>
      </c>
      <c r="AS211" s="19">
        <f t="shared" si="70"/>
        <v>2035</v>
      </c>
      <c r="AT211" s="19">
        <f t="shared" si="70"/>
        <v>2036</v>
      </c>
      <c r="AU211" s="19">
        <f t="shared" si="70"/>
        <v>2037</v>
      </c>
      <c r="AV211" s="19">
        <f t="shared" si="70"/>
        <v>2038</v>
      </c>
      <c r="AW211" s="19">
        <f t="shared" si="70"/>
        <v>2039</v>
      </c>
      <c r="AX211" s="19">
        <f t="shared" si="70"/>
        <v>2040</v>
      </c>
      <c r="AY211" s="19">
        <f t="shared" si="70"/>
        <v>2041</v>
      </c>
      <c r="AZ211" s="19">
        <f t="shared" si="70"/>
        <v>2042</v>
      </c>
      <c r="BA211" s="19">
        <f t="shared" si="70"/>
        <v>2043</v>
      </c>
      <c r="BB211" s="19">
        <f t="shared" si="70"/>
        <v>2044</v>
      </c>
      <c r="BC211" s="19">
        <f t="shared" si="70"/>
        <v>2045</v>
      </c>
      <c r="BD211" s="19">
        <f t="shared" si="70"/>
        <v>2046</v>
      </c>
      <c r="BE211" s="19">
        <f t="shared" si="70"/>
        <v>2047</v>
      </c>
      <c r="BF211" s="19">
        <f t="shared" si="70"/>
        <v>2048</v>
      </c>
      <c r="BG211" s="19">
        <f t="shared" si="70"/>
        <v>2049</v>
      </c>
      <c r="BH211" s="19">
        <f t="shared" si="70"/>
        <v>2050</v>
      </c>
      <c r="BI211" s="20"/>
      <c r="BJ211" s="20"/>
      <c r="BM211" s="31" t="s">
        <v>42</v>
      </c>
    </row>
    <row r="212" spans="1:65">
      <c r="A212" s="3" t="s">
        <v>17</v>
      </c>
      <c r="B212" s="8" t="e">
        <f t="shared" ref="B212:B222" si="71">B$224*(SUM(G212:K212)/SUM(G$224:K$224))</f>
        <v>#REF!</v>
      </c>
      <c r="C212" s="8" t="e">
        <f>C$224*(SUM(D212:H212)/SUM(D$224:H$224))</f>
        <v>#REF!</v>
      </c>
      <c r="D212" s="8" t="e">
        <f t="shared" ref="D212:D222" si="72">D$224*(SUM(I212:M212)/SUM(I$224:M$224))</f>
        <v>#REF!</v>
      </c>
      <c r="E212" s="8" t="e">
        <f t="shared" ref="E212:E222" si="73">E$224*(SUM(J212:N212)/SUM(J$224:N$224))</f>
        <v>#REF!</v>
      </c>
      <c r="F212" s="8" t="e">
        <f t="shared" ref="F212:H222" si="74">F$224*(SUM(K212:O212)/SUM(K$224:O$224))</f>
        <v>#REF!</v>
      </c>
      <c r="G212" s="8" t="e">
        <f t="shared" si="74"/>
        <v>#REF!</v>
      </c>
      <c r="H212" s="8" t="e">
        <f t="shared" si="74"/>
        <v>#REF!</v>
      </c>
      <c r="I212" s="8" t="e">
        <f>I$224*(SUM('[2]CWG Complex'!I248:M248)/SUM('[2]CWG Complex'!I$260:M$260))</f>
        <v>#REF!</v>
      </c>
      <c r="J212" s="8" t="e">
        <f>J$224*(SUM('[2]CWG Complex'!J248:N248)/SUM('[2]CWG Complex'!J$260:N$260))</f>
        <v>#REF!</v>
      </c>
      <c r="K212" s="8" t="e">
        <f>K$224*(SUM('[2]CWG Complex'!K248:O248)/SUM('[2]CWG Complex'!K$260:O$260))</f>
        <v>#REF!</v>
      </c>
      <c r="L212" s="8" t="e">
        <f>L$224*(SUM('[2]CWG Complex'!L248:P248)/SUM('[2]CWG Complex'!L$260:P$260))</f>
        <v>#REF!</v>
      </c>
      <c r="M212" s="8" t="e">
        <f>M$224*(SUM('[2]CWG Complex'!M248:Q248)/SUM('[2]CWG Complex'!M$260:Q$260))</f>
        <v>#REF!</v>
      </c>
      <c r="N212" s="8" t="e">
        <f>N$224*(SUM('[2]CWG Complex'!N248:R248)/SUM('[2]CWG Complex'!N$260:R$260))</f>
        <v>#REF!</v>
      </c>
      <c r="O212" s="8" t="e">
        <f>O$224*(SUM('[2]CWG Complex'!O248:S248)/SUM('[2]CWG Complex'!O$260:S$260))</f>
        <v>#REF!</v>
      </c>
      <c r="P212" s="8" t="e">
        <f>P$224*(SUM('[2]CWG Complex'!P248:T248)/SUM('[2]CWG Complex'!P$260:T$260))</f>
        <v>#REF!</v>
      </c>
      <c r="Q212" s="8" t="e">
        <f>Q$224*(SUM('[2]CWG Complex'!Q248:U248)/SUM('[2]CWG Complex'!Q$260:U$260))</f>
        <v>#REF!</v>
      </c>
      <c r="R212" s="8" t="e">
        <f>R$224*(SUM('[2]CWG Complex'!R248:V248)/SUM('[2]CWG Complex'!R$260:V$260))</f>
        <v>#REF!</v>
      </c>
      <c r="S212" s="8" t="e">
        <f>S$224*(SUM('[2]CWG Complex'!S248:W248)/SUM('[2]CWG Complex'!S$260:W$260))</f>
        <v>#REF!</v>
      </c>
      <c r="T212" s="8" t="e">
        <f>T$224*(SUM('[2]CWG Complex'!T248:X248)/SUM('[2]CWG Complex'!T$260:X$260))</f>
        <v>#REF!</v>
      </c>
      <c r="U212" s="8" t="e">
        <f>U$224*(SUM('[2]CWG Complex'!U248:Y248)/SUM('[2]CWG Complex'!U$260:Y$260))</f>
        <v>#REF!</v>
      </c>
      <c r="V212" s="8" t="e">
        <f>V$224*(SUM('[2]CWG Complex'!V248:Z248)/SUM('[2]CWG Complex'!V$260:Z$260))</f>
        <v>#REF!</v>
      </c>
      <c r="W212" s="8" t="e">
        <f>W$224*(SUM('[2]CWG Complex'!W248:AA248)/SUM('[2]CWG Complex'!W$260:AA$260))</f>
        <v>#REF!</v>
      </c>
      <c r="X212" s="8" t="e">
        <f>X$224*(SUM('[2]CWG Complex'!X248:AB248)/SUM('[2]CWG Complex'!X$260:AB$260))</f>
        <v>#REF!</v>
      </c>
      <c r="Y212" s="8" t="e">
        <f>Y$224*(SUM('[2]CWG Complex'!Y248:AC248)/SUM('[2]CWG Complex'!Y$260:AC$260))</f>
        <v>#REF!</v>
      </c>
      <c r="Z212" s="8">
        <f>Z$224*(SUM('[2]CWG Complex'!Z248:AD248)/SUM('[2]CWG Complex'!Z$260:AD$260))</f>
        <v>40077.303533682578</v>
      </c>
      <c r="AA212" s="8">
        <f>AA$224*(SUM('[2]CWG Complex'!AA248:AE248)/SUM('[2]CWG Complex'!AA$260:AE$260))</f>
        <v>33236.651525447203</v>
      </c>
      <c r="AB212" s="8">
        <f>AB$224*(SUM('[2]CWG Complex'!AB248:AF248)/SUM('[2]CWG Complex'!AB$260:AF$260))</f>
        <v>38192.7716874088</v>
      </c>
      <c r="AC212" s="8">
        <f>AC$224*(SUM('[2]CWG Complex'!AC248:AG248)/SUM('[2]CWG Complex'!AC$260:AG$260))</f>
        <v>39346.011733585445</v>
      </c>
      <c r="AD212" s="8">
        <f>AD$224*(SUM('[2]CWG Complex'!AD248:AH248)/SUM('[2]CWG Complex'!AD$260:AH$260))</f>
        <v>59261.636710763356</v>
      </c>
      <c r="AE212" s="8">
        <f>AE$224*(SUM('[2]CWG Complex'!AE248:AI248)/SUM('[2]CWG Complex'!AE$260:AI$260))</f>
        <v>39229.270387976328</v>
      </c>
      <c r="AF212" s="8">
        <f>AF$224*(SUM('[2]CWG Complex'!AF248:AJ248)/SUM('[2]CWG Complex'!AF$260:AJ$260))</f>
        <v>41005.5305583765</v>
      </c>
      <c r="AG212" s="8">
        <f>AG$224*(SUM('[2]CWG Complex'!AG248:AK248)/SUM('[2]CWG Complex'!AG$260:AK$260))</f>
        <v>-35240.04425618278</v>
      </c>
      <c r="AH212" s="8">
        <f>AH$224*(SUM('[2]CWG Complex'!AH248:AL248)/SUM('[2]CWG Complex'!AH$260:AL$260))</f>
        <v>-88.062346117452961</v>
      </c>
      <c r="AI212" s="8">
        <f>AI$224*(SUM('[2]CWG Complex'!AI248:AM248)/SUM('[2]CWG Complex'!AI$260:AM$260))</f>
        <v>15458.164228252468</v>
      </c>
      <c r="AJ212" s="8">
        <f>AJ$224*(SUM('[2]CWG Complex'!AJ248:AN248)/SUM('[2]CWG Complex'!AJ$260:AN$260))</f>
        <v>21105.255257755154</v>
      </c>
      <c r="AK212" s="8">
        <f>AK$224*(SUM('[2]CWG Complex'!AK248:AO248)/SUM('[2]CWG Complex'!AK$260:AO$260))</f>
        <v>42849.390752348037</v>
      </c>
      <c r="AL212" s="8">
        <f>AL$224*(SUM('[2]CWG Complex'!AL248:AP248)/SUM('[2]CWG Complex'!AL$260:AP$260))</f>
        <v>31193.948005924965</v>
      </c>
      <c r="AM212" s="8">
        <f>AM$224*(SUM('[2]CWG Complex'!AM248:AQ248)/SUM('[2]CWG Complex'!AM$260:AQ$260))</f>
        <v>28641.306254409908</v>
      </c>
      <c r="AN212" s="8">
        <f>AN$224*(SUM('[2]CWG Complex'!AN248:AR248)/SUM('[2]CWG Complex'!AN$260:AR$260))</f>
        <v>29538.634331993337</v>
      </c>
      <c r="AO212" s="8">
        <f>AO$224*(SUM('[2]CWG Complex'!AO248:AS248)/SUM('[2]CWG Complex'!AO$260:AS$260))</f>
        <v>36950.460708023718</v>
      </c>
      <c r="AP212" s="8">
        <f>AP$224*(SUM('[2]CWG Complex'!AP248:AT248)/SUM('[2]CWG Complex'!AP$260:AT$260))</f>
        <v>31550.081883265855</v>
      </c>
      <c r="AQ212" s="8" t="e">
        <f>AQ$224*(SUM('[2]CWG Complex'!AQ248:AU248)/SUM('[2]CWG Complex'!AQ$260:AU$260))</f>
        <v>#NUM!</v>
      </c>
      <c r="AR212" s="8" t="e">
        <f>AR$224*(SUM('[2]CWG Complex'!AR248:AV248)/SUM('[2]CWG Complex'!AR$260:AV$260))</f>
        <v>#NUM!</v>
      </c>
      <c r="AS212" s="8" t="e">
        <f>AS$224*(SUM('[2]CWG Complex'!AS248:AW248)/SUM('[2]CWG Complex'!AS$260:AW$260))</f>
        <v>#NUM!</v>
      </c>
      <c r="AT212" s="8" t="e">
        <f>AT$224*(SUM('[2]CWG Complex'!AT248:AX248)/SUM('[2]CWG Complex'!AT$260:AX$260))</f>
        <v>#NUM!</v>
      </c>
      <c r="AU212" s="8" t="e">
        <f>AU$224*(SUM('[2]CWG Complex'!AU248:AY248)/SUM('[2]CWG Complex'!AU$260:AY$260))</f>
        <v>#NUM!</v>
      </c>
      <c r="AV212" s="8" t="e">
        <f>AV$224*(SUM('[2]CWG Complex'!AV248:AZ248)/SUM('[2]CWG Complex'!AV$260:AZ$260))</f>
        <v>#NUM!</v>
      </c>
      <c r="AW212" s="8" t="e">
        <f>AW$224*(SUM('[2]CWG Complex'!AW248:BA248)/SUM('[2]CWG Complex'!AW$260:BA$260))</f>
        <v>#NUM!</v>
      </c>
      <c r="AX212" s="8" t="e">
        <f>AX$224*(SUM('[2]CWG Complex'!AX248:BB248)/SUM('[2]CWG Complex'!AX$260:BB$260))</f>
        <v>#NUM!</v>
      </c>
      <c r="AY212" s="8" t="e">
        <f>AY$224*(SUM('[2]CWG Complex'!AY248:BC248)/SUM('[2]CWG Complex'!AY$260:BC$260))</f>
        <v>#NUM!</v>
      </c>
      <c r="AZ212" s="8" t="e">
        <f>AZ$224*(SUM('[2]CWG Complex'!AZ248:BD248)/SUM('[2]CWG Complex'!AZ$260:BD$260))</f>
        <v>#NUM!</v>
      </c>
      <c r="BA212" s="8" t="e">
        <f>BA$224*(SUM('[2]CWG Complex'!BA248:BE248)/SUM('[2]CWG Complex'!BA$260:BE$260))</f>
        <v>#NUM!</v>
      </c>
      <c r="BB212" s="8" t="e">
        <f>BB$224*(SUM('[2]CWG Complex'!BB248:BF248)/SUM('[2]CWG Complex'!BB$260:BF$260))</f>
        <v>#NUM!</v>
      </c>
      <c r="BC212" s="8" t="e">
        <f>BC$224*(SUM('[2]CWG Complex'!BC248:BG248)/SUM('[2]CWG Complex'!BC$260:BG$260))</f>
        <v>#NUM!</v>
      </c>
      <c r="BD212" s="8" t="e">
        <f>BD$224*(SUM('[2]CWG Complex'!BD248:BH248)/SUM('[2]CWG Complex'!BD$260:BH$260))</f>
        <v>#NUM!</v>
      </c>
      <c r="BE212" s="8" t="e">
        <f>BE$224*(SUM('[2]CWG Complex'!BE248:BI248)/SUM('[2]CWG Complex'!BE$260:BI$260))</f>
        <v>#NUM!</v>
      </c>
      <c r="BF212" s="8" t="e">
        <f>BF$224*(SUM('[2]CWG Complex'!BF248:BJ248)/SUM('[2]CWG Complex'!BF$260:BJ$260))</f>
        <v>#NUM!</v>
      </c>
      <c r="BG212" s="8" t="e">
        <f>BG$224*(SUM('[2]CWG Complex'!BG248:BK248)/SUM('[2]CWG Complex'!BG$260:BK$260))</f>
        <v>#NUM!</v>
      </c>
      <c r="BH212" s="8">
        <f>BH$224*(SUM('[2]CWG Complex'!BH248:BL248)/SUM('[2]CWG Complex'!BH$260:BL$260))</f>
        <v>457379.34163198789</v>
      </c>
      <c r="BI212" s="8"/>
      <c r="BJ212" s="8"/>
    </row>
    <row r="213" spans="1:65">
      <c r="A213" s="3" t="s">
        <v>18</v>
      </c>
      <c r="B213" s="8" t="e">
        <f t="shared" si="71"/>
        <v>#REF!</v>
      </c>
      <c r="C213" s="8" t="e">
        <f t="shared" ref="C213:C222" si="75">C$224*(SUM(D213:H213)/SUM(D$224:H$224))</f>
        <v>#REF!</v>
      </c>
      <c r="D213" s="8" t="e">
        <f t="shared" si="72"/>
        <v>#REF!</v>
      </c>
      <c r="E213" s="8" t="e">
        <f t="shared" si="73"/>
        <v>#REF!</v>
      </c>
      <c r="F213" s="8" t="e">
        <f t="shared" si="74"/>
        <v>#REF!</v>
      </c>
      <c r="G213" s="8" t="e">
        <f t="shared" si="74"/>
        <v>#REF!</v>
      </c>
      <c r="H213" s="8" t="e">
        <f t="shared" si="74"/>
        <v>#REF!</v>
      </c>
      <c r="I213" s="8" t="e">
        <f>I$224*(SUM('[2]CWG Complex'!I249:M249)/SUM('[2]CWG Complex'!I$260:M$260))</f>
        <v>#REF!</v>
      </c>
      <c r="J213" s="8" t="e">
        <f>J$224*(SUM('[2]CWG Complex'!J249:N249)/SUM('[2]CWG Complex'!J$260:N$260))</f>
        <v>#REF!</v>
      </c>
      <c r="K213" s="8" t="e">
        <f>K$224*(SUM('[2]CWG Complex'!K249:O249)/SUM('[2]CWG Complex'!K$260:O$260))</f>
        <v>#REF!</v>
      </c>
      <c r="L213" s="8" t="e">
        <f>L$224*(SUM('[2]CWG Complex'!L249:P249)/SUM('[2]CWG Complex'!L$260:P$260))</f>
        <v>#REF!</v>
      </c>
      <c r="M213" s="8" t="e">
        <f>M$224*(SUM('[2]CWG Complex'!M249:Q249)/SUM('[2]CWG Complex'!M$260:Q$260))</f>
        <v>#REF!</v>
      </c>
      <c r="N213" s="8" t="e">
        <f>N$224*(SUM('[2]CWG Complex'!N249:R249)/SUM('[2]CWG Complex'!N$260:R$260))</f>
        <v>#REF!</v>
      </c>
      <c r="O213" s="8" t="e">
        <f>O$224*(SUM('[2]CWG Complex'!O249:S249)/SUM('[2]CWG Complex'!O$260:S$260))</f>
        <v>#REF!</v>
      </c>
      <c r="P213" s="8" t="e">
        <f>P$224*(SUM('[2]CWG Complex'!P249:T249)/SUM('[2]CWG Complex'!P$260:T$260))</f>
        <v>#REF!</v>
      </c>
      <c r="Q213" s="8" t="e">
        <f>Q$224*(SUM('[2]CWG Complex'!Q249:U249)/SUM('[2]CWG Complex'!Q$260:U$260))</f>
        <v>#REF!</v>
      </c>
      <c r="R213" s="8" t="e">
        <f>R$224*(SUM('[2]CWG Complex'!R249:V249)/SUM('[2]CWG Complex'!R$260:V$260))</f>
        <v>#REF!</v>
      </c>
      <c r="S213" s="8" t="e">
        <f>S$224*(SUM('[2]CWG Complex'!S249:W249)/SUM('[2]CWG Complex'!S$260:W$260))</f>
        <v>#REF!</v>
      </c>
      <c r="T213" s="8" t="e">
        <f>T$224*(SUM('[2]CWG Complex'!T249:X249)/SUM('[2]CWG Complex'!T$260:X$260))</f>
        <v>#REF!</v>
      </c>
      <c r="U213" s="8" t="e">
        <f>U$224*(SUM('[2]CWG Complex'!U249:Y249)/SUM('[2]CWG Complex'!U$260:Y$260))</f>
        <v>#REF!</v>
      </c>
      <c r="V213" s="8" t="e">
        <f>V$224*(SUM('[2]CWG Complex'!V249:Z249)/SUM('[2]CWG Complex'!V$260:Z$260))</f>
        <v>#REF!</v>
      </c>
      <c r="W213" s="8" t="e">
        <f>W$224*(SUM('[2]CWG Complex'!W249:AA249)/SUM('[2]CWG Complex'!W$260:AA$260))</f>
        <v>#REF!</v>
      </c>
      <c r="X213" s="8" t="e">
        <f>X$224*(SUM('[2]CWG Complex'!X249:AB249)/SUM('[2]CWG Complex'!X$260:AB$260))</f>
        <v>#REF!</v>
      </c>
      <c r="Y213" s="8" t="e">
        <f>Y$224*(SUM('[2]CWG Complex'!Y249:AC249)/SUM('[2]CWG Complex'!Y$260:AC$260))</f>
        <v>#REF!</v>
      </c>
      <c r="Z213" s="8">
        <f>Z$224*(SUM('[2]CWG Complex'!Z249:AD249)/SUM('[2]CWG Complex'!Z$260:AD$260))</f>
        <v>50359.071211798931</v>
      </c>
      <c r="AA213" s="8">
        <f>AA$224*(SUM('[2]CWG Complex'!AA249:AE249)/SUM('[2]CWG Complex'!AA$260:AE$260))</f>
        <v>46362.005569536159</v>
      </c>
      <c r="AB213" s="8">
        <f>AB$224*(SUM('[2]CWG Complex'!AB249:AF249)/SUM('[2]CWG Complex'!AB$260:AF$260))</f>
        <v>53964.558292021851</v>
      </c>
      <c r="AC213" s="8">
        <f>AC$224*(SUM('[2]CWG Complex'!AC249:AG249)/SUM('[2]CWG Complex'!AC$260:AG$260))</f>
        <v>62004.511581269042</v>
      </c>
      <c r="AD213" s="8">
        <f>AD$224*(SUM('[2]CWG Complex'!AD249:AH249)/SUM('[2]CWG Complex'!AD$260:AH$260))</f>
        <v>96178.048544617413</v>
      </c>
      <c r="AE213" s="8">
        <f>AE$224*(SUM('[2]CWG Complex'!AE249:AI249)/SUM('[2]CWG Complex'!AE$260:AI$260))</f>
        <v>75267.459781405414</v>
      </c>
      <c r="AF213" s="8">
        <f>AF$224*(SUM('[2]CWG Complex'!AF249:AJ249)/SUM('[2]CWG Complex'!AF$260:AJ$260))</f>
        <v>82980.082435719291</v>
      </c>
      <c r="AG213" s="8">
        <f>AG$224*(SUM('[2]CWG Complex'!AG249:AK249)/SUM('[2]CWG Complex'!AG$260:AK$260))</f>
        <v>38501.653316116593</v>
      </c>
      <c r="AH213" s="8">
        <f>AH$224*(SUM('[2]CWG Complex'!AH249:AL249)/SUM('[2]CWG Complex'!AH$260:AL$260))</f>
        <v>-9196.9810226155314</v>
      </c>
      <c r="AI213" s="8">
        <f>AI$224*(SUM('[2]CWG Complex'!AI249:AM249)/SUM('[2]CWG Complex'!AI$260:AM$260))</f>
        <v>33250.490149619829</v>
      </c>
      <c r="AJ213" s="8">
        <f>AJ$224*(SUM('[2]CWG Complex'!AJ249:AN249)/SUM('[2]CWG Complex'!AJ$260:AN$260))</f>
        <v>32830.507743943861</v>
      </c>
      <c r="AK213" s="8">
        <f>AK$224*(SUM('[2]CWG Complex'!AK249:AO249)/SUM('[2]CWG Complex'!AK$260:AO$260))</f>
        <v>54067.021022924913</v>
      </c>
      <c r="AL213" s="8">
        <f>AL$224*(SUM('[2]CWG Complex'!AL249:AP249)/SUM('[2]CWG Complex'!AL$260:AP$260))</f>
        <v>40389.643524401734</v>
      </c>
      <c r="AM213" s="8">
        <f>AM$224*(SUM('[2]CWG Complex'!AM249:AQ249)/SUM('[2]CWG Complex'!AM$260:AQ$260))</f>
        <v>35584.380705582735</v>
      </c>
      <c r="AN213" s="8">
        <f>AN$224*(SUM('[2]CWG Complex'!AN249:AR249)/SUM('[2]CWG Complex'!AN$260:AR$260))</f>
        <v>36246.656505996412</v>
      </c>
      <c r="AO213" s="8">
        <f>AO$224*(SUM('[2]CWG Complex'!AO249:AS249)/SUM('[2]CWG Complex'!AO$260:AS$260))</f>
        <v>43207.008967237722</v>
      </c>
      <c r="AP213" s="8">
        <f>AP$224*(SUM('[2]CWG Complex'!AP249:AT249)/SUM('[2]CWG Complex'!AP$260:AT$260))</f>
        <v>35881.740679381888</v>
      </c>
      <c r="AQ213" s="8" t="e">
        <f>AQ$224*(SUM('[2]CWG Complex'!AQ249:AU249)/SUM('[2]CWG Complex'!AQ$260:AU$260))</f>
        <v>#NUM!</v>
      </c>
      <c r="AR213" s="8" t="e">
        <f>AR$224*(SUM('[2]CWG Complex'!AR249:AV249)/SUM('[2]CWG Complex'!AR$260:AV$260))</f>
        <v>#NUM!</v>
      </c>
      <c r="AS213" s="8" t="e">
        <f>AS$224*(SUM('[2]CWG Complex'!AS249:AW249)/SUM('[2]CWG Complex'!AS$260:AW$260))</f>
        <v>#NUM!</v>
      </c>
      <c r="AT213" s="8" t="e">
        <f>AT$224*(SUM('[2]CWG Complex'!AT249:AX249)/SUM('[2]CWG Complex'!AT$260:AX$260))</f>
        <v>#NUM!</v>
      </c>
      <c r="AU213" s="8" t="e">
        <f>AU$224*(SUM('[2]CWG Complex'!AU249:AY249)/SUM('[2]CWG Complex'!AU$260:AY$260))</f>
        <v>#NUM!</v>
      </c>
      <c r="AV213" s="8" t="e">
        <f>AV$224*(SUM('[2]CWG Complex'!AV249:AZ249)/SUM('[2]CWG Complex'!AV$260:AZ$260))</f>
        <v>#NUM!</v>
      </c>
      <c r="AW213" s="8" t="e">
        <f>AW$224*(SUM('[2]CWG Complex'!AW249:BA249)/SUM('[2]CWG Complex'!AW$260:BA$260))</f>
        <v>#NUM!</v>
      </c>
      <c r="AX213" s="8" t="e">
        <f>AX$224*(SUM('[2]CWG Complex'!AX249:BB249)/SUM('[2]CWG Complex'!AX$260:BB$260))</f>
        <v>#NUM!</v>
      </c>
      <c r="AY213" s="8" t="e">
        <f>AY$224*(SUM('[2]CWG Complex'!AY249:BC249)/SUM('[2]CWG Complex'!AY$260:BC$260))</f>
        <v>#NUM!</v>
      </c>
      <c r="AZ213" s="8" t="e">
        <f>AZ$224*(SUM('[2]CWG Complex'!AZ249:BD249)/SUM('[2]CWG Complex'!AZ$260:BD$260))</f>
        <v>#NUM!</v>
      </c>
      <c r="BA213" s="8" t="e">
        <f>BA$224*(SUM('[2]CWG Complex'!BA249:BE249)/SUM('[2]CWG Complex'!BA$260:BE$260))</f>
        <v>#NUM!</v>
      </c>
      <c r="BB213" s="8" t="e">
        <f>BB$224*(SUM('[2]CWG Complex'!BB249:BF249)/SUM('[2]CWG Complex'!BB$260:BF$260))</f>
        <v>#NUM!</v>
      </c>
      <c r="BC213" s="8" t="e">
        <f>BC$224*(SUM('[2]CWG Complex'!BC249:BG249)/SUM('[2]CWG Complex'!BC$260:BG$260))</f>
        <v>#NUM!</v>
      </c>
      <c r="BD213" s="8" t="e">
        <f>BD$224*(SUM('[2]CWG Complex'!BD249:BH249)/SUM('[2]CWG Complex'!BD$260:BH$260))</f>
        <v>#NUM!</v>
      </c>
      <c r="BE213" s="8" t="e">
        <f>BE$224*(SUM('[2]CWG Complex'!BE249:BI249)/SUM('[2]CWG Complex'!BE$260:BI$260))</f>
        <v>#NUM!</v>
      </c>
      <c r="BF213" s="8" t="e">
        <f>BF$224*(SUM('[2]CWG Complex'!BF249:BJ249)/SUM('[2]CWG Complex'!BF$260:BJ$260))</f>
        <v>#NUM!</v>
      </c>
      <c r="BG213" s="8" t="e">
        <f>BG$224*(SUM('[2]CWG Complex'!BG249:BK249)/SUM('[2]CWG Complex'!BG$260:BK$260))</f>
        <v>#NUM!</v>
      </c>
      <c r="BH213" s="8">
        <f>BH$224*(SUM('[2]CWG Complex'!BH249:BL249)/SUM('[2]CWG Complex'!BH$260:BL$260))</f>
        <v>411035.46804334823</v>
      </c>
      <c r="BI213" s="8"/>
      <c r="BJ213" s="8"/>
    </row>
    <row r="214" spans="1:65">
      <c r="A214" s="3" t="s">
        <v>19</v>
      </c>
      <c r="B214" s="8" t="e">
        <f t="shared" si="71"/>
        <v>#REF!</v>
      </c>
      <c r="C214" s="8" t="e">
        <f t="shared" si="75"/>
        <v>#REF!</v>
      </c>
      <c r="D214" s="8" t="e">
        <f t="shared" si="72"/>
        <v>#REF!</v>
      </c>
      <c r="E214" s="8" t="e">
        <f t="shared" si="73"/>
        <v>#REF!</v>
      </c>
      <c r="F214" s="8" t="e">
        <f t="shared" si="74"/>
        <v>#REF!</v>
      </c>
      <c r="G214" s="8" t="e">
        <f t="shared" si="74"/>
        <v>#REF!</v>
      </c>
      <c r="H214" s="8" t="e">
        <f t="shared" si="74"/>
        <v>#REF!</v>
      </c>
      <c r="I214" s="8" t="e">
        <f>I$224*(SUM('[2]CWG Complex'!I250:M250)/SUM('[2]CWG Complex'!I$260:M$260))</f>
        <v>#REF!</v>
      </c>
      <c r="J214" s="8" t="e">
        <f>J$224*(SUM('[2]CWG Complex'!J250:N250)/SUM('[2]CWG Complex'!J$260:N$260))</f>
        <v>#REF!</v>
      </c>
      <c r="K214" s="8" t="e">
        <f>K$224*(SUM('[2]CWG Complex'!K250:O250)/SUM('[2]CWG Complex'!K$260:O$260))</f>
        <v>#REF!</v>
      </c>
      <c r="L214" s="8" t="e">
        <f>L$224*(SUM('[2]CWG Complex'!L250:P250)/SUM('[2]CWG Complex'!L$260:P$260))</f>
        <v>#REF!</v>
      </c>
      <c r="M214" s="8" t="e">
        <f>M$224*(SUM('[2]CWG Complex'!M250:Q250)/SUM('[2]CWG Complex'!M$260:Q$260))</f>
        <v>#REF!</v>
      </c>
      <c r="N214" s="8" t="e">
        <f>N$224*(SUM('[2]CWG Complex'!N250:R250)/SUM('[2]CWG Complex'!N$260:R$260))</f>
        <v>#REF!</v>
      </c>
      <c r="O214" s="8" t="e">
        <f>O$224*(SUM('[2]CWG Complex'!O250:S250)/SUM('[2]CWG Complex'!O$260:S$260))</f>
        <v>#REF!</v>
      </c>
      <c r="P214" s="8" t="e">
        <f>P$224*(SUM('[2]CWG Complex'!P250:T250)/SUM('[2]CWG Complex'!P$260:T$260))</f>
        <v>#REF!</v>
      </c>
      <c r="Q214" s="8" t="e">
        <f>Q$224*(SUM('[2]CWG Complex'!Q250:U250)/SUM('[2]CWG Complex'!Q$260:U$260))</f>
        <v>#REF!</v>
      </c>
      <c r="R214" s="8" t="e">
        <f>R$224*(SUM('[2]CWG Complex'!R250:V250)/SUM('[2]CWG Complex'!R$260:V$260))</f>
        <v>#REF!</v>
      </c>
      <c r="S214" s="8" t="e">
        <f>S$224*(SUM('[2]CWG Complex'!S250:W250)/SUM('[2]CWG Complex'!S$260:W$260))</f>
        <v>#REF!</v>
      </c>
      <c r="T214" s="8" t="e">
        <f>T$224*(SUM('[2]CWG Complex'!T250:X250)/SUM('[2]CWG Complex'!T$260:X$260))</f>
        <v>#REF!</v>
      </c>
      <c r="U214" s="8" t="e">
        <f>U$224*(SUM('[2]CWG Complex'!U250:Y250)/SUM('[2]CWG Complex'!U$260:Y$260))</f>
        <v>#REF!</v>
      </c>
      <c r="V214" s="8" t="e">
        <f>V$224*(SUM('[2]CWG Complex'!V250:Z250)/SUM('[2]CWG Complex'!V$260:Z$260))</f>
        <v>#REF!</v>
      </c>
      <c r="W214" s="8" t="e">
        <f>W$224*(SUM('[2]CWG Complex'!W250:AA250)/SUM('[2]CWG Complex'!W$260:AA$260))</f>
        <v>#REF!</v>
      </c>
      <c r="X214" s="8" t="e">
        <f>X$224*(SUM('[2]CWG Complex'!X250:AB250)/SUM('[2]CWG Complex'!X$260:AB$260))</f>
        <v>#REF!</v>
      </c>
      <c r="Y214" s="8" t="e">
        <f>Y$224*(SUM('[2]CWG Complex'!Y250:AC250)/SUM('[2]CWG Complex'!Y$260:AC$260))</f>
        <v>#REF!</v>
      </c>
      <c r="Z214" s="8">
        <f>Z$224*(SUM('[2]CWG Complex'!Z250:AD250)/SUM('[2]CWG Complex'!Z$260:AD$260))</f>
        <v>58620.895285763436</v>
      </c>
      <c r="AA214" s="8">
        <f>AA$224*(SUM('[2]CWG Complex'!AA250:AE250)/SUM('[2]CWG Complex'!AA$260:AE$260))</f>
        <v>70970.244473575323</v>
      </c>
      <c r="AB214" s="8">
        <f>AB$224*(SUM('[2]CWG Complex'!AB250:AF250)/SUM('[2]CWG Complex'!AB$260:AF$260))</f>
        <v>82476.807323711124</v>
      </c>
      <c r="AC214" s="8">
        <f>AC$224*(SUM('[2]CWG Complex'!AC250:AG250)/SUM('[2]CWG Complex'!AC$260:AG$260))</f>
        <v>104026.33865731407</v>
      </c>
      <c r="AD214" s="8">
        <f>AD$224*(SUM('[2]CWG Complex'!AD250:AH250)/SUM('[2]CWG Complex'!AD$260:AH$260))</f>
        <v>193965.73323182249</v>
      </c>
      <c r="AE214" s="8">
        <f>AE$224*(SUM('[2]CWG Complex'!AE250:AI250)/SUM('[2]CWG Complex'!AE$260:AI$260))</f>
        <v>192950.44481625163</v>
      </c>
      <c r="AF214" s="8">
        <f>AF$224*(SUM('[2]CWG Complex'!AF250:AJ250)/SUM('[2]CWG Complex'!AF$260:AJ$260))</f>
        <v>182835.2790045623</v>
      </c>
      <c r="AG214" s="8">
        <f>AG$224*(SUM('[2]CWG Complex'!AG250:AK250)/SUM('[2]CWG Complex'!AG$260:AK$260))</f>
        <v>348418.06816650328</v>
      </c>
      <c r="AH214" s="8">
        <f>AH$224*(SUM('[2]CWG Complex'!AH250:AL250)/SUM('[2]CWG Complex'!AH$260:AL$260))</f>
        <v>129310.50793564017</v>
      </c>
      <c r="AI214" s="8">
        <f>AI$224*(SUM('[2]CWG Complex'!AI250:AM250)/SUM('[2]CWG Complex'!AI$260:AM$260))</f>
        <v>113112.56270477938</v>
      </c>
      <c r="AJ214" s="8">
        <f>AJ$224*(SUM('[2]CWG Complex'!AJ250:AN250)/SUM('[2]CWG Complex'!AJ$260:AN$260))</f>
        <v>100027.15126391898</v>
      </c>
      <c r="AK214" s="8">
        <f>AK$224*(SUM('[2]CWG Complex'!AK250:AO250)/SUM('[2]CWG Complex'!AK$260:AO$260))</f>
        <v>119861.37702507272</v>
      </c>
      <c r="AL214" s="8">
        <f>AL$224*(SUM('[2]CWG Complex'!AL250:AP250)/SUM('[2]CWG Complex'!AL$260:AP$260))</f>
        <v>124706.69741625246</v>
      </c>
      <c r="AM214" s="8">
        <f>AM$224*(SUM('[2]CWG Complex'!AM250:AQ250)/SUM('[2]CWG Complex'!AM$260:AQ$260))</f>
        <v>126398.34813202111</v>
      </c>
      <c r="AN214" s="8">
        <f>AN$224*(SUM('[2]CWG Complex'!AN250:AR250)/SUM('[2]CWG Complex'!AN$260:AR$260))</f>
        <v>128729.55708710867</v>
      </c>
      <c r="AO214" s="8">
        <f>AO$224*(SUM('[2]CWG Complex'!AO250:AS250)/SUM('[2]CWG Complex'!AO$260:AS$260))</f>
        <v>150599.2102380108</v>
      </c>
      <c r="AP214" s="8">
        <f>AP$224*(SUM('[2]CWG Complex'!AP250:AT250)/SUM('[2]CWG Complex'!AP$260:AT$260))</f>
        <v>163866.63769706327</v>
      </c>
      <c r="AQ214" s="8" t="e">
        <f>AQ$224*(SUM('[2]CWG Complex'!AQ250:AU250)/SUM('[2]CWG Complex'!AQ$260:AU$260))</f>
        <v>#NUM!</v>
      </c>
      <c r="AR214" s="8" t="e">
        <f>AR$224*(SUM('[2]CWG Complex'!AR250:AV250)/SUM('[2]CWG Complex'!AR$260:AV$260))</f>
        <v>#NUM!</v>
      </c>
      <c r="AS214" s="8" t="e">
        <f>AS$224*(SUM('[2]CWG Complex'!AS250:AW250)/SUM('[2]CWG Complex'!AS$260:AW$260))</f>
        <v>#NUM!</v>
      </c>
      <c r="AT214" s="8" t="e">
        <f>AT$224*(SUM('[2]CWG Complex'!AT250:AX250)/SUM('[2]CWG Complex'!AT$260:AX$260))</f>
        <v>#NUM!</v>
      </c>
      <c r="AU214" s="8" t="e">
        <f>AU$224*(SUM('[2]CWG Complex'!AU250:AY250)/SUM('[2]CWG Complex'!AU$260:AY$260))</f>
        <v>#NUM!</v>
      </c>
      <c r="AV214" s="8" t="e">
        <f>AV$224*(SUM('[2]CWG Complex'!AV250:AZ250)/SUM('[2]CWG Complex'!AV$260:AZ$260))</f>
        <v>#NUM!</v>
      </c>
      <c r="AW214" s="8" t="e">
        <f>AW$224*(SUM('[2]CWG Complex'!AW250:BA250)/SUM('[2]CWG Complex'!AW$260:BA$260))</f>
        <v>#NUM!</v>
      </c>
      <c r="AX214" s="8" t="e">
        <f>AX$224*(SUM('[2]CWG Complex'!AX250:BB250)/SUM('[2]CWG Complex'!AX$260:BB$260))</f>
        <v>#NUM!</v>
      </c>
      <c r="AY214" s="8" t="e">
        <f>AY$224*(SUM('[2]CWG Complex'!AY250:BC250)/SUM('[2]CWG Complex'!AY$260:BC$260))</f>
        <v>#NUM!</v>
      </c>
      <c r="AZ214" s="8" t="e">
        <f>AZ$224*(SUM('[2]CWG Complex'!AZ250:BD250)/SUM('[2]CWG Complex'!AZ$260:BD$260))</f>
        <v>#NUM!</v>
      </c>
      <c r="BA214" s="8" t="e">
        <f>BA$224*(SUM('[2]CWG Complex'!BA250:BE250)/SUM('[2]CWG Complex'!BA$260:BE$260))</f>
        <v>#NUM!</v>
      </c>
      <c r="BB214" s="8" t="e">
        <f>BB$224*(SUM('[2]CWG Complex'!BB250:BF250)/SUM('[2]CWG Complex'!BB$260:BF$260))</f>
        <v>#NUM!</v>
      </c>
      <c r="BC214" s="8" t="e">
        <f>BC$224*(SUM('[2]CWG Complex'!BC250:BG250)/SUM('[2]CWG Complex'!BC$260:BG$260))</f>
        <v>#NUM!</v>
      </c>
      <c r="BD214" s="8" t="e">
        <f>BD$224*(SUM('[2]CWG Complex'!BD250:BH250)/SUM('[2]CWG Complex'!BD$260:BH$260))</f>
        <v>#NUM!</v>
      </c>
      <c r="BE214" s="8" t="e">
        <f>BE$224*(SUM('[2]CWG Complex'!BE250:BI250)/SUM('[2]CWG Complex'!BE$260:BI$260))</f>
        <v>#NUM!</v>
      </c>
      <c r="BF214" s="8" t="e">
        <f>BF$224*(SUM('[2]CWG Complex'!BF250:BJ250)/SUM('[2]CWG Complex'!BF$260:BJ$260))</f>
        <v>#NUM!</v>
      </c>
      <c r="BG214" s="8" t="e">
        <f>BG$224*(SUM('[2]CWG Complex'!BG250:BK250)/SUM('[2]CWG Complex'!BG$260:BK$260))</f>
        <v>#NUM!</v>
      </c>
      <c r="BH214" s="8">
        <f>BH$224*(SUM('[2]CWG Complex'!BH250:BL250)/SUM('[2]CWG Complex'!BH$260:BL$260))</f>
        <v>391871.82889459259</v>
      </c>
      <c r="BI214" s="8"/>
      <c r="BJ214" s="8"/>
    </row>
    <row r="215" spans="1:65">
      <c r="A215" s="3" t="s">
        <v>20</v>
      </c>
      <c r="B215" s="8" t="e">
        <f t="shared" si="71"/>
        <v>#REF!</v>
      </c>
      <c r="C215" s="8" t="e">
        <f t="shared" si="75"/>
        <v>#REF!</v>
      </c>
      <c r="D215" s="8" t="e">
        <f t="shared" si="72"/>
        <v>#REF!</v>
      </c>
      <c r="E215" s="8" t="e">
        <f t="shared" si="73"/>
        <v>#REF!</v>
      </c>
      <c r="F215" s="8" t="e">
        <f t="shared" si="74"/>
        <v>#REF!</v>
      </c>
      <c r="G215" s="8" t="e">
        <f t="shared" si="74"/>
        <v>#REF!</v>
      </c>
      <c r="H215" s="8" t="e">
        <f t="shared" si="74"/>
        <v>#REF!</v>
      </c>
      <c r="I215" s="8" t="e">
        <f>I$224*(SUM('[2]CWG Complex'!I251:M251)/SUM('[2]CWG Complex'!I$260:M$260))</f>
        <v>#REF!</v>
      </c>
      <c r="J215" s="8" t="e">
        <f>J$224*(SUM('[2]CWG Complex'!J251:N251)/SUM('[2]CWG Complex'!J$260:N$260))</f>
        <v>#REF!</v>
      </c>
      <c r="K215" s="8" t="e">
        <f>K$224*(SUM('[2]CWG Complex'!K251:O251)/SUM('[2]CWG Complex'!K$260:O$260))</f>
        <v>#REF!</v>
      </c>
      <c r="L215" s="8" t="e">
        <f>L$224*(SUM('[2]CWG Complex'!L251:P251)/SUM('[2]CWG Complex'!L$260:P$260))</f>
        <v>#REF!</v>
      </c>
      <c r="M215" s="8" t="e">
        <f>M$224*(SUM('[2]CWG Complex'!M251:Q251)/SUM('[2]CWG Complex'!M$260:Q$260))</f>
        <v>#REF!</v>
      </c>
      <c r="N215" s="8" t="e">
        <f>N$224*(SUM('[2]CWG Complex'!N251:R251)/SUM('[2]CWG Complex'!N$260:R$260))</f>
        <v>#REF!</v>
      </c>
      <c r="O215" s="8" t="e">
        <f>O$224*(SUM('[2]CWG Complex'!O251:S251)/SUM('[2]CWG Complex'!O$260:S$260))</f>
        <v>#REF!</v>
      </c>
      <c r="P215" s="8" t="e">
        <f>P$224*(SUM('[2]CWG Complex'!P251:T251)/SUM('[2]CWG Complex'!P$260:T$260))</f>
        <v>#REF!</v>
      </c>
      <c r="Q215" s="8" t="e">
        <f>Q$224*(SUM('[2]CWG Complex'!Q251:U251)/SUM('[2]CWG Complex'!Q$260:U$260))</f>
        <v>#REF!</v>
      </c>
      <c r="R215" s="8" t="e">
        <f>R$224*(SUM('[2]CWG Complex'!R251:V251)/SUM('[2]CWG Complex'!R$260:V$260))</f>
        <v>#REF!</v>
      </c>
      <c r="S215" s="8" t="e">
        <f>S$224*(SUM('[2]CWG Complex'!S251:W251)/SUM('[2]CWG Complex'!S$260:W$260))</f>
        <v>#REF!</v>
      </c>
      <c r="T215" s="8" t="e">
        <f>T$224*(SUM('[2]CWG Complex'!T251:X251)/SUM('[2]CWG Complex'!T$260:X$260))</f>
        <v>#REF!</v>
      </c>
      <c r="U215" s="8" t="e">
        <f>U$224*(SUM('[2]CWG Complex'!U251:Y251)/SUM('[2]CWG Complex'!U$260:Y$260))</f>
        <v>#REF!</v>
      </c>
      <c r="V215" s="8" t="e">
        <f>V$224*(SUM('[2]CWG Complex'!V251:Z251)/SUM('[2]CWG Complex'!V$260:Z$260))</f>
        <v>#REF!</v>
      </c>
      <c r="W215" s="8" t="e">
        <f>W$224*(SUM('[2]CWG Complex'!W251:AA251)/SUM('[2]CWG Complex'!W$260:AA$260))</f>
        <v>#REF!</v>
      </c>
      <c r="X215" s="8" t="e">
        <f>X$224*(SUM('[2]CWG Complex'!X251:AB251)/SUM('[2]CWG Complex'!X$260:AB$260))</f>
        <v>#REF!</v>
      </c>
      <c r="Y215" s="8" t="e">
        <f>Y$224*(SUM('[2]CWG Complex'!Y251:AC251)/SUM('[2]CWG Complex'!Y$260:AC$260))</f>
        <v>#REF!</v>
      </c>
      <c r="Z215" s="8">
        <f>Z$224*(SUM('[2]CWG Complex'!Z251:AD251)/SUM('[2]CWG Complex'!Z$260:AD$260))</f>
        <v>36537.930880871136</v>
      </c>
      <c r="AA215" s="8">
        <f>AA$224*(SUM('[2]CWG Complex'!AA251:AE251)/SUM('[2]CWG Complex'!AA$260:AE$260))</f>
        <v>33125.661327405061</v>
      </c>
      <c r="AB215" s="8">
        <f>AB$224*(SUM('[2]CWG Complex'!AB251:AF251)/SUM('[2]CWG Complex'!AB$260:AF$260))</f>
        <v>48075.381758438511</v>
      </c>
      <c r="AC215" s="8">
        <f>AC$224*(SUM('[2]CWG Complex'!AC251:AG251)/SUM('[2]CWG Complex'!AC$260:AG$260))</f>
        <v>48605.063240640084</v>
      </c>
      <c r="AD215" s="8">
        <f>AD$224*(SUM('[2]CWG Complex'!AD251:AH251)/SUM('[2]CWG Complex'!AD$260:AH$260))</f>
        <v>67423.127114762567</v>
      </c>
      <c r="AE215" s="8">
        <f>AE$224*(SUM('[2]CWG Complex'!AE251:AI251)/SUM('[2]CWG Complex'!AE$260:AI$260))</f>
        <v>89803.19744513584</v>
      </c>
      <c r="AF215" s="8">
        <f>AF$224*(SUM('[2]CWG Complex'!AF251:AJ251)/SUM('[2]CWG Complex'!AF$260:AJ$260))</f>
        <v>131687.05966559882</v>
      </c>
      <c r="AG215" s="8">
        <f>AG$224*(SUM('[2]CWG Complex'!AG251:AK251)/SUM('[2]CWG Complex'!AG$260:AK$260))</f>
        <v>97819.541496077058</v>
      </c>
      <c r="AH215" s="8">
        <f>AH$224*(SUM('[2]CWG Complex'!AH251:AL251)/SUM('[2]CWG Complex'!AH$260:AL$260))</f>
        <v>60362.384583562853</v>
      </c>
      <c r="AI215" s="8">
        <f>AI$224*(SUM('[2]CWG Complex'!AI251:AM251)/SUM('[2]CWG Complex'!AI$260:AM$260))</f>
        <v>65546.030444898512</v>
      </c>
      <c r="AJ215" s="8">
        <f>AJ$224*(SUM('[2]CWG Complex'!AJ251:AN251)/SUM('[2]CWG Complex'!AJ$260:AN$260))</f>
        <v>74804.665632110919</v>
      </c>
      <c r="AK215" s="8">
        <f>AK$224*(SUM('[2]CWG Complex'!AK251:AO251)/SUM('[2]CWG Complex'!AK$260:AO$260))</f>
        <v>66470.697732711385</v>
      </c>
      <c r="AL215" s="8">
        <f>AL$224*(SUM('[2]CWG Complex'!AL251:AP251)/SUM('[2]CWG Complex'!AL$260:AP$260))</f>
        <v>69034.792464224753</v>
      </c>
      <c r="AM215" s="8">
        <f>AM$224*(SUM('[2]CWG Complex'!AM251:AQ251)/SUM('[2]CWG Complex'!AM$260:AQ$260))</f>
        <v>74975.47490163082</v>
      </c>
      <c r="AN215" s="8">
        <f>AN$224*(SUM('[2]CWG Complex'!AN251:AR251)/SUM('[2]CWG Complex'!AN$260:AR$260))</f>
        <v>78953.772378041103</v>
      </c>
      <c r="AO215" s="8">
        <f>AO$224*(SUM('[2]CWG Complex'!AO251:AS251)/SUM('[2]CWG Complex'!AO$260:AS$260))</f>
        <v>83986.986030948974</v>
      </c>
      <c r="AP215" s="8">
        <f>AP$224*(SUM('[2]CWG Complex'!AP251:AT251)/SUM('[2]CWG Complex'!AP$260:AT$260))</f>
        <v>89549.138064368395</v>
      </c>
      <c r="AQ215" s="8" t="e">
        <f>AQ$224*(SUM('[2]CWG Complex'!AQ251:AU251)/SUM('[2]CWG Complex'!AQ$260:AU$260))</f>
        <v>#NUM!</v>
      </c>
      <c r="AR215" s="8" t="e">
        <f>AR$224*(SUM('[2]CWG Complex'!AR251:AV251)/SUM('[2]CWG Complex'!AR$260:AV$260))</f>
        <v>#NUM!</v>
      </c>
      <c r="AS215" s="8" t="e">
        <f>AS$224*(SUM('[2]CWG Complex'!AS251:AW251)/SUM('[2]CWG Complex'!AS$260:AW$260))</f>
        <v>#NUM!</v>
      </c>
      <c r="AT215" s="8" t="e">
        <f>AT$224*(SUM('[2]CWG Complex'!AT251:AX251)/SUM('[2]CWG Complex'!AT$260:AX$260))</f>
        <v>#NUM!</v>
      </c>
      <c r="AU215" s="8" t="e">
        <f>AU$224*(SUM('[2]CWG Complex'!AU251:AY251)/SUM('[2]CWG Complex'!AU$260:AY$260))</f>
        <v>#NUM!</v>
      </c>
      <c r="AV215" s="8" t="e">
        <f>AV$224*(SUM('[2]CWG Complex'!AV251:AZ251)/SUM('[2]CWG Complex'!AV$260:AZ$260))</f>
        <v>#NUM!</v>
      </c>
      <c r="AW215" s="8" t="e">
        <f>AW$224*(SUM('[2]CWG Complex'!AW251:BA251)/SUM('[2]CWG Complex'!AW$260:BA$260))</f>
        <v>#NUM!</v>
      </c>
      <c r="AX215" s="8" t="e">
        <f>AX$224*(SUM('[2]CWG Complex'!AX251:BB251)/SUM('[2]CWG Complex'!AX$260:BB$260))</f>
        <v>#NUM!</v>
      </c>
      <c r="AY215" s="8" t="e">
        <f>AY$224*(SUM('[2]CWG Complex'!AY251:BC251)/SUM('[2]CWG Complex'!AY$260:BC$260))</f>
        <v>#NUM!</v>
      </c>
      <c r="AZ215" s="8" t="e">
        <f>AZ$224*(SUM('[2]CWG Complex'!AZ251:BD251)/SUM('[2]CWG Complex'!AZ$260:BD$260))</f>
        <v>#NUM!</v>
      </c>
      <c r="BA215" s="8" t="e">
        <f>BA$224*(SUM('[2]CWG Complex'!BA251:BE251)/SUM('[2]CWG Complex'!BA$260:BE$260))</f>
        <v>#NUM!</v>
      </c>
      <c r="BB215" s="8" t="e">
        <f>BB$224*(SUM('[2]CWG Complex'!BB251:BF251)/SUM('[2]CWG Complex'!BB$260:BF$260))</f>
        <v>#NUM!</v>
      </c>
      <c r="BC215" s="8" t="e">
        <f>BC$224*(SUM('[2]CWG Complex'!BC251:BG251)/SUM('[2]CWG Complex'!BC$260:BG$260))</f>
        <v>#NUM!</v>
      </c>
      <c r="BD215" s="8" t="e">
        <f>BD$224*(SUM('[2]CWG Complex'!BD251:BH251)/SUM('[2]CWG Complex'!BD$260:BH$260))</f>
        <v>#NUM!</v>
      </c>
      <c r="BE215" s="8" t="e">
        <f>BE$224*(SUM('[2]CWG Complex'!BE251:BI251)/SUM('[2]CWG Complex'!BE$260:BI$260))</f>
        <v>#NUM!</v>
      </c>
      <c r="BF215" s="8" t="e">
        <f>BF$224*(SUM('[2]CWG Complex'!BF251:BJ251)/SUM('[2]CWG Complex'!BF$260:BJ$260))</f>
        <v>#NUM!</v>
      </c>
      <c r="BG215" s="8" t="e">
        <f>BG$224*(SUM('[2]CWG Complex'!BG251:BK251)/SUM('[2]CWG Complex'!BG$260:BK$260))</f>
        <v>#NUM!</v>
      </c>
      <c r="BH215" s="8">
        <f>BH$224*(SUM('[2]CWG Complex'!BH251:BL251)/SUM('[2]CWG Complex'!BH$260:BL$260))</f>
        <v>424591.6040086167</v>
      </c>
      <c r="BI215" s="8"/>
      <c r="BJ215" s="8"/>
    </row>
    <row r="216" spans="1:65">
      <c r="A216" s="3" t="s">
        <v>21</v>
      </c>
      <c r="B216" s="8" t="e">
        <f t="shared" si="71"/>
        <v>#REF!</v>
      </c>
      <c r="C216" s="8" t="e">
        <f t="shared" si="75"/>
        <v>#REF!</v>
      </c>
      <c r="D216" s="8" t="e">
        <f t="shared" si="72"/>
        <v>#REF!</v>
      </c>
      <c r="E216" s="8" t="e">
        <f t="shared" si="73"/>
        <v>#REF!</v>
      </c>
      <c r="F216" s="8" t="e">
        <f t="shared" si="74"/>
        <v>#REF!</v>
      </c>
      <c r="G216" s="8" t="e">
        <f t="shared" si="74"/>
        <v>#REF!</v>
      </c>
      <c r="H216" s="8" t="e">
        <f t="shared" si="74"/>
        <v>#REF!</v>
      </c>
      <c r="I216" s="8" t="e">
        <f>I$224*(SUM('[2]CWG Complex'!I252:M252)/SUM('[2]CWG Complex'!I$260:M$260))</f>
        <v>#REF!</v>
      </c>
      <c r="J216" s="8" t="e">
        <f>J$224*(SUM('[2]CWG Complex'!J252:N252)/SUM('[2]CWG Complex'!J$260:N$260))</f>
        <v>#REF!</v>
      </c>
      <c r="K216" s="8" t="e">
        <f>K$224*(SUM('[2]CWG Complex'!K252:O252)/SUM('[2]CWG Complex'!K$260:O$260))</f>
        <v>#REF!</v>
      </c>
      <c r="L216" s="8" t="e">
        <f>L$224*(SUM('[2]CWG Complex'!L252:P252)/SUM('[2]CWG Complex'!L$260:P$260))</f>
        <v>#REF!</v>
      </c>
      <c r="M216" s="8" t="e">
        <f>M$224*(SUM('[2]CWG Complex'!M252:Q252)/SUM('[2]CWG Complex'!M$260:Q$260))</f>
        <v>#REF!</v>
      </c>
      <c r="N216" s="8" t="e">
        <f>N$224*(SUM('[2]CWG Complex'!N252:R252)/SUM('[2]CWG Complex'!N$260:R$260))</f>
        <v>#REF!</v>
      </c>
      <c r="O216" s="8" t="e">
        <f>O$224*(SUM('[2]CWG Complex'!O252:S252)/SUM('[2]CWG Complex'!O$260:S$260))</f>
        <v>#REF!</v>
      </c>
      <c r="P216" s="8" t="e">
        <f>P$224*(SUM('[2]CWG Complex'!P252:T252)/SUM('[2]CWG Complex'!P$260:T$260))</f>
        <v>#REF!</v>
      </c>
      <c r="Q216" s="8" t="e">
        <f>Q$224*(SUM('[2]CWG Complex'!Q252:U252)/SUM('[2]CWG Complex'!Q$260:U$260))</f>
        <v>#REF!</v>
      </c>
      <c r="R216" s="8" t="e">
        <f>R$224*(SUM('[2]CWG Complex'!R252:V252)/SUM('[2]CWG Complex'!R$260:V$260))</f>
        <v>#REF!</v>
      </c>
      <c r="S216" s="8" t="e">
        <f>S$224*(SUM('[2]CWG Complex'!S252:W252)/SUM('[2]CWG Complex'!S$260:W$260))</f>
        <v>#REF!</v>
      </c>
      <c r="T216" s="8" t="e">
        <f>T$224*(SUM('[2]CWG Complex'!T252:X252)/SUM('[2]CWG Complex'!T$260:X$260))</f>
        <v>#REF!</v>
      </c>
      <c r="U216" s="8" t="e">
        <f>U$224*(SUM('[2]CWG Complex'!U252:Y252)/SUM('[2]CWG Complex'!U$260:Y$260))</f>
        <v>#REF!</v>
      </c>
      <c r="V216" s="8" t="e">
        <f>V$224*(SUM('[2]CWG Complex'!V252:Z252)/SUM('[2]CWG Complex'!V$260:Z$260))</f>
        <v>#REF!</v>
      </c>
      <c r="W216" s="8" t="e">
        <f>W$224*(SUM('[2]CWG Complex'!W252:AA252)/SUM('[2]CWG Complex'!W$260:AA$260))</f>
        <v>#REF!</v>
      </c>
      <c r="X216" s="8" t="e">
        <f>X$224*(SUM('[2]CWG Complex'!X252:AB252)/SUM('[2]CWG Complex'!X$260:AB$260))</f>
        <v>#REF!</v>
      </c>
      <c r="Y216" s="8" t="e">
        <f>Y$224*(SUM('[2]CWG Complex'!Y252:AC252)/SUM('[2]CWG Complex'!Y$260:AC$260))</f>
        <v>#REF!</v>
      </c>
      <c r="Z216" s="8">
        <f>Z$224*(SUM('[2]CWG Complex'!Z252:AD252)/SUM('[2]CWG Complex'!Z$260:AD$260))</f>
        <v>29492.890394417045</v>
      </c>
      <c r="AA216" s="8">
        <f>AA$224*(SUM('[2]CWG Complex'!AA252:AE252)/SUM('[2]CWG Complex'!AA$260:AE$260))</f>
        <v>28883.708643858361</v>
      </c>
      <c r="AB216" s="8">
        <f>AB$224*(SUM('[2]CWG Complex'!AB252:AF252)/SUM('[2]CWG Complex'!AB$260:AF$260))</f>
        <v>39416.127864984868</v>
      </c>
      <c r="AC216" s="8">
        <f>AC$224*(SUM('[2]CWG Complex'!AC252:AG252)/SUM('[2]CWG Complex'!AC$260:AG$260))</f>
        <v>32789.862293884973</v>
      </c>
      <c r="AD216" s="8">
        <f>AD$224*(SUM('[2]CWG Complex'!AD252:AH252)/SUM('[2]CWG Complex'!AD$260:AH$260))</f>
        <v>24679.426770870352</v>
      </c>
      <c r="AE216" s="8">
        <f>AE$224*(SUM('[2]CWG Complex'!AE252:AI252)/SUM('[2]CWG Complex'!AE$260:AI$260))</f>
        <v>46977.695296506339</v>
      </c>
      <c r="AF216" s="8">
        <f>AF$224*(SUM('[2]CWG Complex'!AF252:AJ252)/SUM('[2]CWG Complex'!AF$260:AJ$260))</f>
        <v>43008.8477727465</v>
      </c>
      <c r="AG216" s="8">
        <f>AG$224*(SUM('[2]CWG Complex'!AG252:AK252)/SUM('[2]CWG Complex'!AG$260:AK$260))</f>
        <v>-153262.53893288612</v>
      </c>
      <c r="AH216" s="8">
        <f>AH$224*(SUM('[2]CWG Complex'!AH252:AL252)/SUM('[2]CWG Complex'!AH$260:AL$260))</f>
        <v>-5888.9222362676001</v>
      </c>
      <c r="AI216" s="8">
        <f>AI$224*(SUM('[2]CWG Complex'!AI252:AM252)/SUM('[2]CWG Complex'!AI$260:AM$260))</f>
        <v>24684.667822208528</v>
      </c>
      <c r="AJ216" s="8">
        <f>AJ$224*(SUM('[2]CWG Complex'!AJ252:AN252)/SUM('[2]CWG Complex'!AJ$260:AN$260))</f>
        <v>40929.655159463349</v>
      </c>
      <c r="AK216" s="8">
        <f>AK$224*(SUM('[2]CWG Complex'!AK252:AO252)/SUM('[2]CWG Complex'!AK$260:AO$260))</f>
        <v>30903.885918734559</v>
      </c>
      <c r="AL216" s="8">
        <f>AL$224*(SUM('[2]CWG Complex'!AL252:AP252)/SUM('[2]CWG Complex'!AL$260:AP$260))</f>
        <v>30333.149613695703</v>
      </c>
      <c r="AM216" s="8">
        <f>AM$224*(SUM('[2]CWG Complex'!AM252:AQ252)/SUM('[2]CWG Complex'!AM$260:AQ$260))</f>
        <v>39128.757905403771</v>
      </c>
      <c r="AN216" s="8">
        <f>AN$224*(SUM('[2]CWG Complex'!AN252:AR252)/SUM('[2]CWG Complex'!AN$260:AR$260))</f>
        <v>43764.952856497177</v>
      </c>
      <c r="AO216" s="8">
        <f>AO$224*(SUM('[2]CWG Complex'!AO252:AS252)/SUM('[2]CWG Complex'!AO$260:AS$260))</f>
        <v>43107.830341279754</v>
      </c>
      <c r="AP216" s="8">
        <f>AP$224*(SUM('[2]CWG Complex'!AP252:AT252)/SUM('[2]CWG Complex'!AP$260:AT$260))</f>
        <v>42933.135528733954</v>
      </c>
      <c r="AQ216" s="8" t="e">
        <f>AQ$224*(SUM('[2]CWG Complex'!AQ252:AU252)/SUM('[2]CWG Complex'!AQ$260:AU$260))</f>
        <v>#NUM!</v>
      </c>
      <c r="AR216" s="8" t="e">
        <f>AR$224*(SUM('[2]CWG Complex'!AR252:AV252)/SUM('[2]CWG Complex'!AR$260:AV$260))</f>
        <v>#NUM!</v>
      </c>
      <c r="AS216" s="8" t="e">
        <f>AS$224*(SUM('[2]CWG Complex'!AS252:AW252)/SUM('[2]CWG Complex'!AS$260:AW$260))</f>
        <v>#NUM!</v>
      </c>
      <c r="AT216" s="8" t="e">
        <f>AT$224*(SUM('[2]CWG Complex'!AT252:AX252)/SUM('[2]CWG Complex'!AT$260:AX$260))</f>
        <v>#NUM!</v>
      </c>
      <c r="AU216" s="8" t="e">
        <f>AU$224*(SUM('[2]CWG Complex'!AU252:AY252)/SUM('[2]CWG Complex'!AU$260:AY$260))</f>
        <v>#NUM!</v>
      </c>
      <c r="AV216" s="8" t="e">
        <f>AV$224*(SUM('[2]CWG Complex'!AV252:AZ252)/SUM('[2]CWG Complex'!AV$260:AZ$260))</f>
        <v>#NUM!</v>
      </c>
      <c r="AW216" s="8" t="e">
        <f>AW$224*(SUM('[2]CWG Complex'!AW252:BA252)/SUM('[2]CWG Complex'!AW$260:BA$260))</f>
        <v>#NUM!</v>
      </c>
      <c r="AX216" s="8" t="e">
        <f>AX$224*(SUM('[2]CWG Complex'!AX252:BB252)/SUM('[2]CWG Complex'!AX$260:BB$260))</f>
        <v>#NUM!</v>
      </c>
      <c r="AY216" s="8" t="e">
        <f>AY$224*(SUM('[2]CWG Complex'!AY252:BC252)/SUM('[2]CWG Complex'!AY$260:BC$260))</f>
        <v>#NUM!</v>
      </c>
      <c r="AZ216" s="8" t="e">
        <f>AZ$224*(SUM('[2]CWG Complex'!AZ252:BD252)/SUM('[2]CWG Complex'!AZ$260:BD$260))</f>
        <v>#NUM!</v>
      </c>
      <c r="BA216" s="8" t="e">
        <f>BA$224*(SUM('[2]CWG Complex'!BA252:BE252)/SUM('[2]CWG Complex'!BA$260:BE$260))</f>
        <v>#NUM!</v>
      </c>
      <c r="BB216" s="8" t="e">
        <f>BB$224*(SUM('[2]CWG Complex'!BB252:BF252)/SUM('[2]CWG Complex'!BB$260:BF$260))</f>
        <v>#NUM!</v>
      </c>
      <c r="BC216" s="8" t="e">
        <f>BC$224*(SUM('[2]CWG Complex'!BC252:BG252)/SUM('[2]CWG Complex'!BC$260:BG$260))</f>
        <v>#NUM!</v>
      </c>
      <c r="BD216" s="8" t="e">
        <f>BD$224*(SUM('[2]CWG Complex'!BD252:BH252)/SUM('[2]CWG Complex'!BD$260:BH$260))</f>
        <v>#NUM!</v>
      </c>
      <c r="BE216" s="8" t="e">
        <f>BE$224*(SUM('[2]CWG Complex'!BE252:BI252)/SUM('[2]CWG Complex'!BE$260:BI$260))</f>
        <v>#NUM!</v>
      </c>
      <c r="BF216" s="8" t="e">
        <f>BF$224*(SUM('[2]CWG Complex'!BF252:BJ252)/SUM('[2]CWG Complex'!BF$260:BJ$260))</f>
        <v>#NUM!</v>
      </c>
      <c r="BG216" s="8" t="e">
        <f>BG$224*(SUM('[2]CWG Complex'!BG252:BK252)/SUM('[2]CWG Complex'!BG$260:BK$260))</f>
        <v>#NUM!</v>
      </c>
      <c r="BH216" s="8">
        <f>BH$224*(SUM('[2]CWG Complex'!BH252:BL252)/SUM('[2]CWG Complex'!BH$260:BL$260))</f>
        <v>383812.90607571317</v>
      </c>
      <c r="BI216" s="8"/>
      <c r="BJ216" s="8"/>
    </row>
    <row r="217" spans="1:65">
      <c r="A217" s="3" t="s">
        <v>22</v>
      </c>
      <c r="B217" s="8" t="e">
        <f t="shared" si="71"/>
        <v>#REF!</v>
      </c>
      <c r="C217" s="8" t="e">
        <f t="shared" si="75"/>
        <v>#REF!</v>
      </c>
      <c r="D217" s="8" t="e">
        <f t="shared" si="72"/>
        <v>#REF!</v>
      </c>
      <c r="E217" s="8" t="e">
        <f t="shared" si="73"/>
        <v>#REF!</v>
      </c>
      <c r="F217" s="8" t="e">
        <f t="shared" si="74"/>
        <v>#REF!</v>
      </c>
      <c r="G217" s="8" t="e">
        <f t="shared" si="74"/>
        <v>#REF!</v>
      </c>
      <c r="H217" s="8" t="e">
        <f t="shared" si="74"/>
        <v>#REF!</v>
      </c>
      <c r="I217" s="8" t="e">
        <f>I$224*(SUM('[2]CWG Complex'!I253:M253)/SUM('[2]CWG Complex'!I$260:M$260))</f>
        <v>#REF!</v>
      </c>
      <c r="J217" s="8" t="e">
        <f>J$224*(SUM('[2]CWG Complex'!J253:N253)/SUM('[2]CWG Complex'!J$260:N$260))</f>
        <v>#REF!</v>
      </c>
      <c r="K217" s="8" t="e">
        <f>K$224*(SUM('[2]CWG Complex'!K253:O253)/SUM('[2]CWG Complex'!K$260:O$260))</f>
        <v>#REF!</v>
      </c>
      <c r="L217" s="8" t="e">
        <f>L$224*(SUM('[2]CWG Complex'!L253:P253)/SUM('[2]CWG Complex'!L$260:P$260))</f>
        <v>#REF!</v>
      </c>
      <c r="M217" s="8" t="e">
        <f>M$224*(SUM('[2]CWG Complex'!M253:Q253)/SUM('[2]CWG Complex'!M$260:Q$260))</f>
        <v>#REF!</v>
      </c>
      <c r="N217" s="8" t="e">
        <f>N$224*(SUM('[2]CWG Complex'!N253:R253)/SUM('[2]CWG Complex'!N$260:R$260))</f>
        <v>#REF!</v>
      </c>
      <c r="O217" s="8" t="e">
        <f>O$224*(SUM('[2]CWG Complex'!O253:S253)/SUM('[2]CWG Complex'!O$260:S$260))</f>
        <v>#REF!</v>
      </c>
      <c r="P217" s="8" t="e">
        <f>P$224*(SUM('[2]CWG Complex'!P253:T253)/SUM('[2]CWG Complex'!P$260:T$260))</f>
        <v>#REF!</v>
      </c>
      <c r="Q217" s="8" t="e">
        <f>Q$224*(SUM('[2]CWG Complex'!Q253:U253)/SUM('[2]CWG Complex'!Q$260:U$260))</f>
        <v>#REF!</v>
      </c>
      <c r="R217" s="8" t="e">
        <f>R$224*(SUM('[2]CWG Complex'!R253:V253)/SUM('[2]CWG Complex'!R$260:V$260))</f>
        <v>#REF!</v>
      </c>
      <c r="S217" s="8" t="e">
        <f>S$224*(SUM('[2]CWG Complex'!S253:W253)/SUM('[2]CWG Complex'!S$260:W$260))</f>
        <v>#REF!</v>
      </c>
      <c r="T217" s="8" t="e">
        <f>T$224*(SUM('[2]CWG Complex'!T253:X253)/SUM('[2]CWG Complex'!T$260:X$260))</f>
        <v>#REF!</v>
      </c>
      <c r="U217" s="8" t="e">
        <f>U$224*(SUM('[2]CWG Complex'!U253:Y253)/SUM('[2]CWG Complex'!U$260:Y$260))</f>
        <v>#REF!</v>
      </c>
      <c r="V217" s="8" t="e">
        <f>V$224*(SUM('[2]CWG Complex'!V253:Z253)/SUM('[2]CWG Complex'!V$260:Z$260))</f>
        <v>#REF!</v>
      </c>
      <c r="W217" s="8" t="e">
        <f>W$224*(SUM('[2]CWG Complex'!W253:AA253)/SUM('[2]CWG Complex'!W$260:AA$260))</f>
        <v>#REF!</v>
      </c>
      <c r="X217" s="8" t="e">
        <f>X$224*(SUM('[2]CWG Complex'!X253:AB253)/SUM('[2]CWG Complex'!X$260:AB$260))</f>
        <v>#REF!</v>
      </c>
      <c r="Y217" s="8" t="e">
        <f>Y$224*(SUM('[2]CWG Complex'!Y253:AC253)/SUM('[2]CWG Complex'!Y$260:AC$260))</f>
        <v>#REF!</v>
      </c>
      <c r="Z217" s="8">
        <f>Z$224*(SUM('[2]CWG Complex'!Z253:AD253)/SUM('[2]CWG Complex'!Z$260:AD$260))</f>
        <v>23418.289501934738</v>
      </c>
      <c r="AA217" s="8">
        <f>AA$224*(SUM('[2]CWG Complex'!AA253:AE253)/SUM('[2]CWG Complex'!AA$260:AE$260))</f>
        <v>29568.020874493068</v>
      </c>
      <c r="AB217" s="8">
        <f>AB$224*(SUM('[2]CWG Complex'!AB253:AF253)/SUM('[2]CWG Complex'!AB$260:AF$260))</f>
        <v>28751.698366261207</v>
      </c>
      <c r="AC217" s="8">
        <f>AC$224*(SUM('[2]CWG Complex'!AC253:AG253)/SUM('[2]CWG Complex'!AC$260:AG$260))</f>
        <v>24128.577664586122</v>
      </c>
      <c r="AD217" s="8">
        <f>AD$224*(SUM('[2]CWG Complex'!AD253:AH253)/SUM('[2]CWG Complex'!AD$260:AH$260))</f>
        <v>34685.270684649237</v>
      </c>
      <c r="AE217" s="8">
        <f>AE$224*(SUM('[2]CWG Complex'!AE253:AI253)/SUM('[2]CWG Complex'!AE$260:AI$260))</f>
        <v>53017.122066612661</v>
      </c>
      <c r="AF217" s="8">
        <f>AF$224*(SUM('[2]CWG Complex'!AF253:AJ253)/SUM('[2]CWG Complex'!AF$260:AJ$260))</f>
        <v>22637.604657639211</v>
      </c>
      <c r="AG217" s="8">
        <f>AG$224*(SUM('[2]CWG Complex'!AG253:AK253)/SUM('[2]CWG Complex'!AG$260:AK$260))</f>
        <v>-45600.018860538657</v>
      </c>
      <c r="AH217" s="8">
        <f>AH$224*(SUM('[2]CWG Complex'!AH253:AL253)/SUM('[2]CWG Complex'!AH$260:AL$260))</f>
        <v>11797.572251413834</v>
      </c>
      <c r="AI217" s="8">
        <f>AI$224*(SUM('[2]CWG Complex'!AI253:AM253)/SUM('[2]CWG Complex'!AI$260:AM$260))</f>
        <v>36419.841592289573</v>
      </c>
      <c r="AJ217" s="8">
        <f>AJ$224*(SUM('[2]CWG Complex'!AJ253:AN253)/SUM('[2]CWG Complex'!AJ$260:AN$260))</f>
        <v>45361.744804896472</v>
      </c>
      <c r="AK217" s="8">
        <f>AK$224*(SUM('[2]CWG Complex'!AK253:AO253)/SUM('[2]CWG Complex'!AK$260:AO$260))</f>
        <v>36317.731855237987</v>
      </c>
      <c r="AL217" s="8">
        <f>AL$224*(SUM('[2]CWG Complex'!AL253:AP253)/SUM('[2]CWG Complex'!AL$260:AP$260))</f>
        <v>39903.36895629482</v>
      </c>
      <c r="AM217" s="8">
        <f>AM$224*(SUM('[2]CWG Complex'!AM253:AQ253)/SUM('[2]CWG Complex'!AM$260:AQ$260))</f>
        <v>47211.086427548944</v>
      </c>
      <c r="AN217" s="8">
        <f>AN$224*(SUM('[2]CWG Complex'!AN253:AR253)/SUM('[2]CWG Complex'!AN$260:AR$260))</f>
        <v>52771.25784279831</v>
      </c>
      <c r="AO217" s="8">
        <f>AO$224*(SUM('[2]CWG Complex'!AO253:AS253)/SUM('[2]CWG Complex'!AO$260:AS$260))</f>
        <v>52577.505571630565</v>
      </c>
      <c r="AP217" s="8">
        <f>AP$224*(SUM('[2]CWG Complex'!AP253:AT253)/SUM('[2]CWG Complex'!AP$260:AT$260))</f>
        <v>55570.821303934958</v>
      </c>
      <c r="AQ217" s="8" t="e">
        <f>AQ$224*(SUM('[2]CWG Complex'!AQ253:AU253)/SUM('[2]CWG Complex'!AQ$260:AU$260))</f>
        <v>#NUM!</v>
      </c>
      <c r="AR217" s="8" t="e">
        <f>AR$224*(SUM('[2]CWG Complex'!AR253:AV253)/SUM('[2]CWG Complex'!AR$260:AV$260))</f>
        <v>#NUM!</v>
      </c>
      <c r="AS217" s="8" t="e">
        <f>AS$224*(SUM('[2]CWG Complex'!AS253:AW253)/SUM('[2]CWG Complex'!AS$260:AW$260))</f>
        <v>#NUM!</v>
      </c>
      <c r="AT217" s="8" t="e">
        <f>AT$224*(SUM('[2]CWG Complex'!AT253:AX253)/SUM('[2]CWG Complex'!AT$260:AX$260))</f>
        <v>#NUM!</v>
      </c>
      <c r="AU217" s="8" t="e">
        <f>AU$224*(SUM('[2]CWG Complex'!AU253:AY253)/SUM('[2]CWG Complex'!AU$260:AY$260))</f>
        <v>#NUM!</v>
      </c>
      <c r="AV217" s="8" t="e">
        <f>AV$224*(SUM('[2]CWG Complex'!AV253:AZ253)/SUM('[2]CWG Complex'!AV$260:AZ$260))</f>
        <v>#NUM!</v>
      </c>
      <c r="AW217" s="8" t="e">
        <f>AW$224*(SUM('[2]CWG Complex'!AW253:BA253)/SUM('[2]CWG Complex'!AW$260:BA$260))</f>
        <v>#NUM!</v>
      </c>
      <c r="AX217" s="8" t="e">
        <f>AX$224*(SUM('[2]CWG Complex'!AX253:BB253)/SUM('[2]CWG Complex'!AX$260:BB$260))</f>
        <v>#NUM!</v>
      </c>
      <c r="AY217" s="8" t="e">
        <f>AY$224*(SUM('[2]CWG Complex'!AY253:BC253)/SUM('[2]CWG Complex'!AY$260:BC$260))</f>
        <v>#NUM!</v>
      </c>
      <c r="AZ217" s="8" t="e">
        <f>AZ$224*(SUM('[2]CWG Complex'!AZ253:BD253)/SUM('[2]CWG Complex'!AZ$260:BD$260))</f>
        <v>#NUM!</v>
      </c>
      <c r="BA217" s="8" t="e">
        <f>BA$224*(SUM('[2]CWG Complex'!BA253:BE253)/SUM('[2]CWG Complex'!BA$260:BE$260))</f>
        <v>#NUM!</v>
      </c>
      <c r="BB217" s="8" t="e">
        <f>BB$224*(SUM('[2]CWG Complex'!BB253:BF253)/SUM('[2]CWG Complex'!BB$260:BF$260))</f>
        <v>#NUM!</v>
      </c>
      <c r="BC217" s="8" t="e">
        <f>BC$224*(SUM('[2]CWG Complex'!BC253:BG253)/SUM('[2]CWG Complex'!BC$260:BG$260))</f>
        <v>#NUM!</v>
      </c>
      <c r="BD217" s="8" t="e">
        <f>BD$224*(SUM('[2]CWG Complex'!BD253:BH253)/SUM('[2]CWG Complex'!BD$260:BH$260))</f>
        <v>#NUM!</v>
      </c>
      <c r="BE217" s="8" t="e">
        <f>BE$224*(SUM('[2]CWG Complex'!BE253:BI253)/SUM('[2]CWG Complex'!BE$260:BI$260))</f>
        <v>#NUM!</v>
      </c>
      <c r="BF217" s="8" t="e">
        <f>BF$224*(SUM('[2]CWG Complex'!BF253:BJ253)/SUM('[2]CWG Complex'!BF$260:BJ$260))</f>
        <v>#NUM!</v>
      </c>
      <c r="BG217" s="8" t="e">
        <f>BG$224*(SUM('[2]CWG Complex'!BG253:BK253)/SUM('[2]CWG Complex'!BG$260:BK$260))</f>
        <v>#NUM!</v>
      </c>
      <c r="BH217" s="8">
        <f>BH$224*(SUM('[2]CWG Complex'!BH253:BL253)/SUM('[2]CWG Complex'!BH$260:BL$260))</f>
        <v>434212.47221775091</v>
      </c>
      <c r="BI217" s="8"/>
      <c r="BJ217" s="8"/>
    </row>
    <row r="218" spans="1:65">
      <c r="A218" s="3" t="s">
        <v>23</v>
      </c>
      <c r="B218" s="8" t="e">
        <f t="shared" si="71"/>
        <v>#REF!</v>
      </c>
      <c r="C218" s="8" t="e">
        <f t="shared" si="75"/>
        <v>#REF!</v>
      </c>
      <c r="D218" s="8" t="e">
        <f t="shared" si="72"/>
        <v>#REF!</v>
      </c>
      <c r="E218" s="8" t="e">
        <f t="shared" si="73"/>
        <v>#REF!</v>
      </c>
      <c r="F218" s="8" t="e">
        <f t="shared" si="74"/>
        <v>#REF!</v>
      </c>
      <c r="G218" s="8" t="e">
        <f t="shared" si="74"/>
        <v>#REF!</v>
      </c>
      <c r="H218" s="8" t="e">
        <f t="shared" si="74"/>
        <v>#REF!</v>
      </c>
      <c r="I218" s="8" t="e">
        <f>I$224*(SUM('[2]CWG Complex'!I254:M254)/SUM('[2]CWG Complex'!I$260:M$260))</f>
        <v>#REF!</v>
      </c>
      <c r="J218" s="8" t="e">
        <f>J$224*(SUM('[2]CWG Complex'!J254:N254)/SUM('[2]CWG Complex'!J$260:N$260))</f>
        <v>#REF!</v>
      </c>
      <c r="K218" s="8" t="e">
        <f>K$224*(SUM('[2]CWG Complex'!K254:O254)/SUM('[2]CWG Complex'!K$260:O$260))</f>
        <v>#REF!</v>
      </c>
      <c r="L218" s="8" t="e">
        <f>L$224*(SUM('[2]CWG Complex'!L254:P254)/SUM('[2]CWG Complex'!L$260:P$260))</f>
        <v>#REF!</v>
      </c>
      <c r="M218" s="8" t="e">
        <f>M$224*(SUM('[2]CWG Complex'!M254:Q254)/SUM('[2]CWG Complex'!M$260:Q$260))</f>
        <v>#REF!</v>
      </c>
      <c r="N218" s="8" t="e">
        <f>N$224*(SUM('[2]CWG Complex'!N254:R254)/SUM('[2]CWG Complex'!N$260:R$260))</f>
        <v>#REF!</v>
      </c>
      <c r="O218" s="8" t="e">
        <f>O$224*(SUM('[2]CWG Complex'!O254:S254)/SUM('[2]CWG Complex'!O$260:S$260))</f>
        <v>#REF!</v>
      </c>
      <c r="P218" s="8" t="e">
        <f>P$224*(SUM('[2]CWG Complex'!P254:T254)/SUM('[2]CWG Complex'!P$260:T$260))</f>
        <v>#REF!</v>
      </c>
      <c r="Q218" s="8" t="e">
        <f>Q$224*(SUM('[2]CWG Complex'!Q254:U254)/SUM('[2]CWG Complex'!Q$260:U$260))</f>
        <v>#REF!</v>
      </c>
      <c r="R218" s="8" t="e">
        <f>R$224*(SUM('[2]CWG Complex'!R254:V254)/SUM('[2]CWG Complex'!R$260:V$260))</f>
        <v>#REF!</v>
      </c>
      <c r="S218" s="8" t="e">
        <f>S$224*(SUM('[2]CWG Complex'!S254:W254)/SUM('[2]CWG Complex'!S$260:W$260))</f>
        <v>#REF!</v>
      </c>
      <c r="T218" s="8" t="e">
        <f>T$224*(SUM('[2]CWG Complex'!T254:X254)/SUM('[2]CWG Complex'!T$260:X$260))</f>
        <v>#REF!</v>
      </c>
      <c r="U218" s="8" t="e">
        <f>U$224*(SUM('[2]CWG Complex'!U254:Y254)/SUM('[2]CWG Complex'!U$260:Y$260))</f>
        <v>#REF!</v>
      </c>
      <c r="V218" s="8" t="e">
        <f>V$224*(SUM('[2]CWG Complex'!V254:Z254)/SUM('[2]CWG Complex'!V$260:Z$260))</f>
        <v>#REF!</v>
      </c>
      <c r="W218" s="8" t="e">
        <f>W$224*(SUM('[2]CWG Complex'!W254:AA254)/SUM('[2]CWG Complex'!W$260:AA$260))</f>
        <v>#REF!</v>
      </c>
      <c r="X218" s="8" t="e">
        <f>X$224*(SUM('[2]CWG Complex'!X254:AB254)/SUM('[2]CWG Complex'!X$260:AB$260))</f>
        <v>#REF!</v>
      </c>
      <c r="Y218" s="8" t="e">
        <f>Y$224*(SUM('[2]CWG Complex'!Y254:AC254)/SUM('[2]CWG Complex'!Y$260:AC$260))</f>
        <v>#REF!</v>
      </c>
      <c r="Z218" s="8">
        <f>Z$224*(SUM('[2]CWG Complex'!Z254:AD254)/SUM('[2]CWG Complex'!Z$260:AD$260))</f>
        <v>42005.698829973888</v>
      </c>
      <c r="AA218" s="8">
        <f>AA$224*(SUM('[2]CWG Complex'!AA254:AE254)/SUM('[2]CWG Complex'!AA$260:AE$260))</f>
        <v>48385.059095470366</v>
      </c>
      <c r="AB218" s="8">
        <f>AB$224*(SUM('[2]CWG Complex'!AB254:AF254)/SUM('[2]CWG Complex'!AB$260:AF$260))</f>
        <v>44785.399563116938</v>
      </c>
      <c r="AC218" s="8">
        <f>AC$224*(SUM('[2]CWG Complex'!AC254:AG254)/SUM('[2]CWG Complex'!AC$260:AG$260))</f>
        <v>44925.725004798194</v>
      </c>
      <c r="AD218" s="8">
        <f>AD$224*(SUM('[2]CWG Complex'!AD254:AH254)/SUM('[2]CWG Complex'!AD$260:AH$260))</f>
        <v>55205.664139870023</v>
      </c>
      <c r="AE218" s="8">
        <f>AE$224*(SUM('[2]CWG Complex'!AE254:AI254)/SUM('[2]CWG Complex'!AE$260:AI$260))</f>
        <v>41548.151289551301</v>
      </c>
      <c r="AF218" s="8">
        <f>AF$224*(SUM('[2]CWG Complex'!AF254:AJ254)/SUM('[2]CWG Complex'!AF$260:AJ$260))</f>
        <v>13733.148113748157</v>
      </c>
      <c r="AG218" s="8">
        <f>AG$224*(SUM('[2]CWG Complex'!AG254:AK254)/SUM('[2]CWG Complex'!AG$260:AK$260))</f>
        <v>-37526.167631883858</v>
      </c>
      <c r="AH218" s="8">
        <f>AH$224*(SUM('[2]CWG Complex'!AH254:AL254)/SUM('[2]CWG Complex'!AH$260:AL$260))</f>
        <v>57551.770620048665</v>
      </c>
      <c r="AI218" s="8">
        <f>AI$224*(SUM('[2]CWG Complex'!AI254:AM254)/SUM('[2]CWG Complex'!AI$260:AM$260))</f>
        <v>50705.612908980213</v>
      </c>
      <c r="AJ218" s="8">
        <f>AJ$224*(SUM('[2]CWG Complex'!AJ254:AN254)/SUM('[2]CWG Complex'!AJ$260:AN$260))</f>
        <v>49595.644517735549</v>
      </c>
      <c r="AK218" s="8">
        <f>AK$224*(SUM('[2]CWG Complex'!AK254:AO254)/SUM('[2]CWG Complex'!AK$260:AO$260))</f>
        <v>45269.251157067498</v>
      </c>
      <c r="AL218" s="8">
        <f>AL$224*(SUM('[2]CWG Complex'!AL254:AP254)/SUM('[2]CWG Complex'!AL$260:AP$260))</f>
        <v>52433.776012457201</v>
      </c>
      <c r="AM218" s="8">
        <f>AM$224*(SUM('[2]CWG Complex'!AM254:AQ254)/SUM('[2]CWG Complex'!AM$260:AQ$260))</f>
        <v>60657.174025649612</v>
      </c>
      <c r="AN218" s="8">
        <f>AN$224*(SUM('[2]CWG Complex'!AN254:AR254)/SUM('[2]CWG Complex'!AN$260:AR$260))</f>
        <v>63241.349783275233</v>
      </c>
      <c r="AO218" s="8">
        <f>AO$224*(SUM('[2]CWG Complex'!AO254:AS254)/SUM('[2]CWG Complex'!AO$260:AS$260))</f>
        <v>65247.919193205402</v>
      </c>
      <c r="AP218" s="8">
        <f>AP$224*(SUM('[2]CWG Complex'!AP254:AT254)/SUM('[2]CWG Complex'!AP$260:AT$260))</f>
        <v>69098.034607600406</v>
      </c>
      <c r="AQ218" s="8" t="e">
        <f>AQ$224*(SUM('[2]CWG Complex'!AQ254:AU254)/SUM('[2]CWG Complex'!AQ$260:AU$260))</f>
        <v>#NUM!</v>
      </c>
      <c r="AR218" s="8" t="e">
        <f>AR$224*(SUM('[2]CWG Complex'!AR254:AV254)/SUM('[2]CWG Complex'!AR$260:AV$260))</f>
        <v>#NUM!</v>
      </c>
      <c r="AS218" s="8" t="e">
        <f>AS$224*(SUM('[2]CWG Complex'!AS254:AW254)/SUM('[2]CWG Complex'!AS$260:AW$260))</f>
        <v>#NUM!</v>
      </c>
      <c r="AT218" s="8" t="e">
        <f>AT$224*(SUM('[2]CWG Complex'!AT254:AX254)/SUM('[2]CWG Complex'!AT$260:AX$260))</f>
        <v>#NUM!</v>
      </c>
      <c r="AU218" s="8" t="e">
        <f>AU$224*(SUM('[2]CWG Complex'!AU254:AY254)/SUM('[2]CWG Complex'!AU$260:AY$260))</f>
        <v>#NUM!</v>
      </c>
      <c r="AV218" s="8" t="e">
        <f>AV$224*(SUM('[2]CWG Complex'!AV254:AZ254)/SUM('[2]CWG Complex'!AV$260:AZ$260))</f>
        <v>#NUM!</v>
      </c>
      <c r="AW218" s="8" t="e">
        <f>AW$224*(SUM('[2]CWG Complex'!AW254:BA254)/SUM('[2]CWG Complex'!AW$260:BA$260))</f>
        <v>#NUM!</v>
      </c>
      <c r="AX218" s="8" t="e">
        <f>AX$224*(SUM('[2]CWG Complex'!AX254:BB254)/SUM('[2]CWG Complex'!AX$260:BB$260))</f>
        <v>#NUM!</v>
      </c>
      <c r="AY218" s="8" t="e">
        <f>AY$224*(SUM('[2]CWG Complex'!AY254:BC254)/SUM('[2]CWG Complex'!AY$260:BC$260))</f>
        <v>#NUM!</v>
      </c>
      <c r="AZ218" s="8" t="e">
        <f>AZ$224*(SUM('[2]CWG Complex'!AZ254:BD254)/SUM('[2]CWG Complex'!AZ$260:BD$260))</f>
        <v>#NUM!</v>
      </c>
      <c r="BA218" s="8" t="e">
        <f>BA$224*(SUM('[2]CWG Complex'!BA254:BE254)/SUM('[2]CWG Complex'!BA$260:BE$260))</f>
        <v>#NUM!</v>
      </c>
      <c r="BB218" s="8" t="e">
        <f>BB$224*(SUM('[2]CWG Complex'!BB254:BF254)/SUM('[2]CWG Complex'!BB$260:BF$260))</f>
        <v>#NUM!</v>
      </c>
      <c r="BC218" s="8" t="e">
        <f>BC$224*(SUM('[2]CWG Complex'!BC254:BG254)/SUM('[2]CWG Complex'!BC$260:BG$260))</f>
        <v>#NUM!</v>
      </c>
      <c r="BD218" s="8" t="e">
        <f>BD$224*(SUM('[2]CWG Complex'!BD254:BH254)/SUM('[2]CWG Complex'!BD$260:BH$260))</f>
        <v>#NUM!</v>
      </c>
      <c r="BE218" s="8" t="e">
        <f>BE$224*(SUM('[2]CWG Complex'!BE254:BI254)/SUM('[2]CWG Complex'!BE$260:BI$260))</f>
        <v>#NUM!</v>
      </c>
      <c r="BF218" s="8" t="e">
        <f>BF$224*(SUM('[2]CWG Complex'!BF254:BJ254)/SUM('[2]CWG Complex'!BF$260:BJ$260))</f>
        <v>#NUM!</v>
      </c>
      <c r="BG218" s="8" t="e">
        <f>BG$224*(SUM('[2]CWG Complex'!BG254:BK254)/SUM('[2]CWG Complex'!BG$260:BK$260))</f>
        <v>#NUM!</v>
      </c>
      <c r="BH218" s="8">
        <f>BH$224*(SUM('[2]CWG Complex'!BH254:BL254)/SUM('[2]CWG Complex'!BH$260:BL$260))</f>
        <v>356817.48196826398</v>
      </c>
      <c r="BI218" s="8"/>
      <c r="BJ218" s="8"/>
    </row>
    <row r="219" spans="1:65">
      <c r="A219" s="3" t="s">
        <v>24</v>
      </c>
      <c r="B219" s="8" t="e">
        <f t="shared" si="71"/>
        <v>#REF!</v>
      </c>
      <c r="C219" s="8" t="e">
        <f t="shared" si="75"/>
        <v>#REF!</v>
      </c>
      <c r="D219" s="8" t="e">
        <f t="shared" si="72"/>
        <v>#REF!</v>
      </c>
      <c r="E219" s="8" t="e">
        <f t="shared" si="73"/>
        <v>#REF!</v>
      </c>
      <c r="F219" s="8" t="e">
        <f t="shared" si="74"/>
        <v>#REF!</v>
      </c>
      <c r="G219" s="8" t="e">
        <f t="shared" si="74"/>
        <v>#REF!</v>
      </c>
      <c r="H219" s="8" t="e">
        <f t="shared" si="74"/>
        <v>#REF!</v>
      </c>
      <c r="I219" s="8" t="e">
        <f>I$224*(SUM('[2]CWG Complex'!I255:M255)/SUM('[2]CWG Complex'!I$260:M$260))</f>
        <v>#REF!</v>
      </c>
      <c r="J219" s="8" t="e">
        <f>J$224*(SUM('[2]CWG Complex'!J255:N255)/SUM('[2]CWG Complex'!J$260:N$260))</f>
        <v>#REF!</v>
      </c>
      <c r="K219" s="8" t="e">
        <f>K$224*(SUM('[2]CWG Complex'!K255:O255)/SUM('[2]CWG Complex'!K$260:O$260))</f>
        <v>#REF!</v>
      </c>
      <c r="L219" s="8" t="e">
        <f>L$224*(SUM('[2]CWG Complex'!L255:P255)/SUM('[2]CWG Complex'!L$260:P$260))</f>
        <v>#REF!</v>
      </c>
      <c r="M219" s="8" t="e">
        <f>M$224*(SUM('[2]CWG Complex'!M255:Q255)/SUM('[2]CWG Complex'!M$260:Q$260))</f>
        <v>#REF!</v>
      </c>
      <c r="N219" s="8" t="e">
        <f>N$224*(SUM('[2]CWG Complex'!N255:R255)/SUM('[2]CWG Complex'!N$260:R$260))</f>
        <v>#REF!</v>
      </c>
      <c r="O219" s="8" t="e">
        <f>O$224*(SUM('[2]CWG Complex'!O255:S255)/SUM('[2]CWG Complex'!O$260:S$260))</f>
        <v>#REF!</v>
      </c>
      <c r="P219" s="8" t="e">
        <f>P$224*(SUM('[2]CWG Complex'!P255:T255)/SUM('[2]CWG Complex'!P$260:T$260))</f>
        <v>#REF!</v>
      </c>
      <c r="Q219" s="8" t="e">
        <f>Q$224*(SUM('[2]CWG Complex'!Q255:U255)/SUM('[2]CWG Complex'!Q$260:U$260))</f>
        <v>#REF!</v>
      </c>
      <c r="R219" s="8" t="e">
        <f>R$224*(SUM('[2]CWG Complex'!R255:V255)/SUM('[2]CWG Complex'!R$260:V$260))</f>
        <v>#REF!</v>
      </c>
      <c r="S219" s="8" t="e">
        <f>S$224*(SUM('[2]CWG Complex'!S255:W255)/SUM('[2]CWG Complex'!S$260:W$260))</f>
        <v>#REF!</v>
      </c>
      <c r="T219" s="8" t="e">
        <f>T$224*(SUM('[2]CWG Complex'!T255:X255)/SUM('[2]CWG Complex'!T$260:X$260))</f>
        <v>#REF!</v>
      </c>
      <c r="U219" s="8" t="e">
        <f>U$224*(SUM('[2]CWG Complex'!U255:Y255)/SUM('[2]CWG Complex'!U$260:Y$260))</f>
        <v>#REF!</v>
      </c>
      <c r="V219" s="8" t="e">
        <f>V$224*(SUM('[2]CWG Complex'!V255:Z255)/SUM('[2]CWG Complex'!V$260:Z$260))</f>
        <v>#REF!</v>
      </c>
      <c r="W219" s="8" t="e">
        <f>W$224*(SUM('[2]CWG Complex'!W255:AA255)/SUM('[2]CWG Complex'!W$260:AA$260))</f>
        <v>#REF!</v>
      </c>
      <c r="X219" s="8" t="e">
        <f>X$224*(SUM('[2]CWG Complex'!X255:AB255)/SUM('[2]CWG Complex'!X$260:AB$260))</f>
        <v>#REF!</v>
      </c>
      <c r="Y219" s="8" t="e">
        <f>Y$224*(SUM('[2]CWG Complex'!Y255:AC255)/SUM('[2]CWG Complex'!Y$260:AC$260))</f>
        <v>#REF!</v>
      </c>
      <c r="Z219" s="8">
        <f>Z$224*(SUM('[2]CWG Complex'!Z255:AD255)/SUM('[2]CWG Complex'!Z$260:AD$260))</f>
        <v>42864.520802477506</v>
      </c>
      <c r="AA219" s="8">
        <f>AA$224*(SUM('[2]CWG Complex'!AA255:AE255)/SUM('[2]CWG Complex'!AA$260:AE$260))</f>
        <v>41848.555652737843</v>
      </c>
      <c r="AB219" s="8">
        <f>AB$224*(SUM('[2]CWG Complex'!AB255:AF255)/SUM('[2]CWG Complex'!AB$260:AF$260))</f>
        <v>39119.717365985503</v>
      </c>
      <c r="AC219" s="8">
        <f>AC$224*(SUM('[2]CWG Complex'!AC255:AG255)/SUM('[2]CWG Complex'!AC$260:AG$260))</f>
        <v>43242.505606299135</v>
      </c>
      <c r="AD219" s="8">
        <f>AD$224*(SUM('[2]CWG Complex'!AD255:AH255)/SUM('[2]CWG Complex'!AD$260:AH$260))</f>
        <v>35240.506195683971</v>
      </c>
      <c r="AE219" s="8">
        <f>AE$224*(SUM('[2]CWG Complex'!AE255:AI255)/SUM('[2]CWG Complex'!AE$260:AI$260))</f>
        <v>2730.9551292664673</v>
      </c>
      <c r="AF219" s="8">
        <f>AF$224*(SUM('[2]CWG Complex'!AF255:AJ255)/SUM('[2]CWG Complex'!AF$260:AJ$260))</f>
        <v>9980.1468003367354</v>
      </c>
      <c r="AG219" s="8">
        <f>AG$224*(SUM('[2]CWG Complex'!AG255:AK255)/SUM('[2]CWG Complex'!AG$260:AK$260))</f>
        <v>-11603.737612625953</v>
      </c>
      <c r="AH219" s="8">
        <f>AH$224*(SUM('[2]CWG Complex'!AH255:AL255)/SUM('[2]CWG Complex'!AH$260:AL$260))</f>
        <v>56597.458917711214</v>
      </c>
      <c r="AI219" s="8">
        <f>AI$224*(SUM('[2]CWG Complex'!AI255:AM255)/SUM('[2]CWG Complex'!AI$260:AM$260))</f>
        <v>44918.698385018048</v>
      </c>
      <c r="AJ219" s="8">
        <f>AJ$224*(SUM('[2]CWG Complex'!AJ255:AN255)/SUM('[2]CWG Complex'!AJ$260:AN$260))</f>
        <v>42787.416738670152</v>
      </c>
      <c r="AK219" s="8">
        <f>AK$224*(SUM('[2]CWG Complex'!AK255:AO255)/SUM('[2]CWG Complex'!AK$260:AO$260))</f>
        <v>40947.776456884683</v>
      </c>
      <c r="AL219" s="8">
        <f>AL$224*(SUM('[2]CWG Complex'!AL255:AP255)/SUM('[2]CWG Complex'!AL$260:AP$260))</f>
        <v>46784.765921273407</v>
      </c>
      <c r="AM219" s="8">
        <f>AM$224*(SUM('[2]CWG Complex'!AM255:AQ255)/SUM('[2]CWG Complex'!AM$260:AQ$260))</f>
        <v>52527.584046332297</v>
      </c>
      <c r="AN219" s="8">
        <f>AN$224*(SUM('[2]CWG Complex'!AN255:AR255)/SUM('[2]CWG Complex'!AN$260:AR$260))</f>
        <v>54379.319353406747</v>
      </c>
      <c r="AO219" s="8">
        <f>AO$224*(SUM('[2]CWG Complex'!AO255:AS255)/SUM('[2]CWG Complex'!AO$260:AS$260))</f>
        <v>54540.899147427452</v>
      </c>
      <c r="AP219" s="8">
        <f>AP$224*(SUM('[2]CWG Complex'!AP255:AT255)/SUM('[2]CWG Complex'!AP$260:AT$260))</f>
        <v>59413.279193679125</v>
      </c>
      <c r="AQ219" s="8" t="e">
        <f>AQ$224*(SUM('[2]CWG Complex'!AQ255:AU255)/SUM('[2]CWG Complex'!AQ$260:AU$260))</f>
        <v>#NUM!</v>
      </c>
      <c r="AR219" s="8" t="e">
        <f>AR$224*(SUM('[2]CWG Complex'!AR255:AV255)/SUM('[2]CWG Complex'!AR$260:AV$260))</f>
        <v>#NUM!</v>
      </c>
      <c r="AS219" s="8" t="e">
        <f>AS$224*(SUM('[2]CWG Complex'!AS255:AW255)/SUM('[2]CWG Complex'!AS$260:AW$260))</f>
        <v>#NUM!</v>
      </c>
      <c r="AT219" s="8" t="e">
        <f>AT$224*(SUM('[2]CWG Complex'!AT255:AX255)/SUM('[2]CWG Complex'!AT$260:AX$260))</f>
        <v>#NUM!</v>
      </c>
      <c r="AU219" s="8" t="e">
        <f>AU$224*(SUM('[2]CWG Complex'!AU255:AY255)/SUM('[2]CWG Complex'!AU$260:AY$260))</f>
        <v>#NUM!</v>
      </c>
      <c r="AV219" s="8" t="e">
        <f>AV$224*(SUM('[2]CWG Complex'!AV255:AZ255)/SUM('[2]CWG Complex'!AV$260:AZ$260))</f>
        <v>#NUM!</v>
      </c>
      <c r="AW219" s="8" t="e">
        <f>AW$224*(SUM('[2]CWG Complex'!AW255:BA255)/SUM('[2]CWG Complex'!AW$260:BA$260))</f>
        <v>#NUM!</v>
      </c>
      <c r="AX219" s="8" t="e">
        <f>AX$224*(SUM('[2]CWG Complex'!AX255:BB255)/SUM('[2]CWG Complex'!AX$260:BB$260))</f>
        <v>#NUM!</v>
      </c>
      <c r="AY219" s="8" t="e">
        <f>AY$224*(SUM('[2]CWG Complex'!AY255:BC255)/SUM('[2]CWG Complex'!AY$260:BC$260))</f>
        <v>#NUM!</v>
      </c>
      <c r="AZ219" s="8" t="e">
        <f>AZ$224*(SUM('[2]CWG Complex'!AZ255:BD255)/SUM('[2]CWG Complex'!AZ$260:BD$260))</f>
        <v>#NUM!</v>
      </c>
      <c r="BA219" s="8" t="e">
        <f>BA$224*(SUM('[2]CWG Complex'!BA255:BE255)/SUM('[2]CWG Complex'!BA$260:BE$260))</f>
        <v>#NUM!</v>
      </c>
      <c r="BB219" s="8" t="e">
        <f>BB$224*(SUM('[2]CWG Complex'!BB255:BF255)/SUM('[2]CWG Complex'!BB$260:BF$260))</f>
        <v>#NUM!</v>
      </c>
      <c r="BC219" s="8" t="e">
        <f>BC$224*(SUM('[2]CWG Complex'!BC255:BG255)/SUM('[2]CWG Complex'!BC$260:BG$260))</f>
        <v>#NUM!</v>
      </c>
      <c r="BD219" s="8" t="e">
        <f>BD$224*(SUM('[2]CWG Complex'!BD255:BH255)/SUM('[2]CWG Complex'!BD$260:BH$260))</f>
        <v>#NUM!</v>
      </c>
      <c r="BE219" s="8" t="e">
        <f>BE$224*(SUM('[2]CWG Complex'!BE255:BI255)/SUM('[2]CWG Complex'!BE$260:BI$260))</f>
        <v>#NUM!</v>
      </c>
      <c r="BF219" s="8" t="e">
        <f>BF$224*(SUM('[2]CWG Complex'!BF255:BJ255)/SUM('[2]CWG Complex'!BF$260:BJ$260))</f>
        <v>#NUM!</v>
      </c>
      <c r="BG219" s="8" t="e">
        <f>BG$224*(SUM('[2]CWG Complex'!BG255:BK255)/SUM('[2]CWG Complex'!BG$260:BK$260))</f>
        <v>#NUM!</v>
      </c>
      <c r="BH219" s="8">
        <f>BH$224*(SUM('[2]CWG Complex'!BH255:BL255)/SUM('[2]CWG Complex'!BH$260:BL$260))</f>
        <v>290434.80288243567</v>
      </c>
      <c r="BI219" s="8"/>
      <c r="BJ219" s="8"/>
    </row>
    <row r="220" spans="1:65">
      <c r="A220" s="3" t="s">
        <v>25</v>
      </c>
      <c r="B220" s="8" t="e">
        <f t="shared" si="71"/>
        <v>#REF!</v>
      </c>
      <c r="C220" s="8" t="e">
        <f t="shared" si="75"/>
        <v>#REF!</v>
      </c>
      <c r="D220" s="8" t="e">
        <f t="shared" si="72"/>
        <v>#REF!</v>
      </c>
      <c r="E220" s="8" t="e">
        <f t="shared" si="73"/>
        <v>#REF!</v>
      </c>
      <c r="F220" s="8" t="e">
        <f t="shared" si="74"/>
        <v>#REF!</v>
      </c>
      <c r="G220" s="8" t="e">
        <f t="shared" si="74"/>
        <v>#REF!</v>
      </c>
      <c r="H220" s="8" t="e">
        <f t="shared" si="74"/>
        <v>#REF!</v>
      </c>
      <c r="I220" s="8" t="e">
        <f>I$224*(SUM('[2]CWG Complex'!I256:M256)/SUM('[2]CWG Complex'!I$260:M$260))</f>
        <v>#REF!</v>
      </c>
      <c r="J220" s="8" t="e">
        <f>J$224*(SUM('[2]CWG Complex'!J256:N256)/SUM('[2]CWG Complex'!J$260:N$260))</f>
        <v>#REF!</v>
      </c>
      <c r="K220" s="8" t="e">
        <f>K$224*(SUM('[2]CWG Complex'!K256:O256)/SUM('[2]CWG Complex'!K$260:O$260))</f>
        <v>#REF!</v>
      </c>
      <c r="L220" s="8" t="e">
        <f>L$224*(SUM('[2]CWG Complex'!L256:P256)/SUM('[2]CWG Complex'!L$260:P$260))</f>
        <v>#REF!</v>
      </c>
      <c r="M220" s="8" t="e">
        <f>M$224*(SUM('[2]CWG Complex'!M256:Q256)/SUM('[2]CWG Complex'!M$260:Q$260))</f>
        <v>#REF!</v>
      </c>
      <c r="N220" s="8" t="e">
        <f>N$224*(SUM('[2]CWG Complex'!N256:R256)/SUM('[2]CWG Complex'!N$260:R$260))</f>
        <v>#REF!</v>
      </c>
      <c r="O220" s="8" t="e">
        <f>O$224*(SUM('[2]CWG Complex'!O256:S256)/SUM('[2]CWG Complex'!O$260:S$260))</f>
        <v>#REF!</v>
      </c>
      <c r="P220" s="8" t="e">
        <f>P$224*(SUM('[2]CWG Complex'!P256:T256)/SUM('[2]CWG Complex'!P$260:T$260))</f>
        <v>#REF!</v>
      </c>
      <c r="Q220" s="8" t="e">
        <f>Q$224*(SUM('[2]CWG Complex'!Q256:U256)/SUM('[2]CWG Complex'!Q$260:U$260))</f>
        <v>#REF!</v>
      </c>
      <c r="R220" s="8" t="e">
        <f>R$224*(SUM('[2]CWG Complex'!R256:V256)/SUM('[2]CWG Complex'!R$260:V$260))</f>
        <v>#REF!</v>
      </c>
      <c r="S220" s="8" t="e">
        <f>S$224*(SUM('[2]CWG Complex'!S256:W256)/SUM('[2]CWG Complex'!S$260:W$260))</f>
        <v>#REF!</v>
      </c>
      <c r="T220" s="8" t="e">
        <f>T$224*(SUM('[2]CWG Complex'!T256:X256)/SUM('[2]CWG Complex'!T$260:X$260))</f>
        <v>#REF!</v>
      </c>
      <c r="U220" s="8" t="e">
        <f>U$224*(SUM('[2]CWG Complex'!U256:Y256)/SUM('[2]CWG Complex'!U$260:Y$260))</f>
        <v>#REF!</v>
      </c>
      <c r="V220" s="8" t="e">
        <f>V$224*(SUM('[2]CWG Complex'!V256:Z256)/SUM('[2]CWG Complex'!V$260:Z$260))</f>
        <v>#REF!</v>
      </c>
      <c r="W220" s="8" t="e">
        <f>W$224*(SUM('[2]CWG Complex'!W256:AA256)/SUM('[2]CWG Complex'!W$260:AA$260))</f>
        <v>#REF!</v>
      </c>
      <c r="X220" s="8" t="e">
        <f>X$224*(SUM('[2]CWG Complex'!X256:AB256)/SUM('[2]CWG Complex'!X$260:AB$260))</f>
        <v>#REF!</v>
      </c>
      <c r="Y220" s="8" t="e">
        <f>Y$224*(SUM('[2]CWG Complex'!Y256:AC256)/SUM('[2]CWG Complex'!Y$260:AC$260))</f>
        <v>#REF!</v>
      </c>
      <c r="Z220" s="8">
        <f>Z$224*(SUM('[2]CWG Complex'!Z256:AD256)/SUM('[2]CWG Complex'!Z$260:AD$260))</f>
        <v>48163.229208217854</v>
      </c>
      <c r="AA220" s="8">
        <f>AA$224*(SUM('[2]CWG Complex'!AA256:AE256)/SUM('[2]CWG Complex'!AA$260:AE$260))</f>
        <v>42048.36400563291</v>
      </c>
      <c r="AB220" s="8">
        <f>AB$224*(SUM('[2]CWG Complex'!AB256:AF256)/SUM('[2]CWG Complex'!AB$260:AF$260))</f>
        <v>35768.629940118961</v>
      </c>
      <c r="AC220" s="8">
        <f>AC$224*(SUM('[2]CWG Complex'!AC256:AG256)/SUM('[2]CWG Complex'!AC$260:AG$260))</f>
        <v>33214.956032635644</v>
      </c>
      <c r="AD220" s="8">
        <f>AD$224*(SUM('[2]CWG Complex'!AD256:AH256)/SUM('[2]CWG Complex'!AD$260:AH$260))</f>
        <v>-18683.903593528572</v>
      </c>
      <c r="AE220" s="8">
        <f>AE$224*(SUM('[2]CWG Complex'!AE256:AI256)/SUM('[2]CWG Complex'!AE$260:AI$260))</f>
        <v>-61419.463979819317</v>
      </c>
      <c r="AF220" s="8">
        <f>AF$224*(SUM('[2]CWG Complex'!AF256:AJ256)/SUM('[2]CWG Complex'!AF$260:AJ$260))</f>
        <v>-51366.970513178945</v>
      </c>
      <c r="AG220" s="8">
        <f>AG$224*(SUM('[2]CWG Complex'!AG256:AK256)/SUM('[2]CWG Complex'!AG$260:AK$260))</f>
        <v>-123922.52280596569</v>
      </c>
      <c r="AH220" s="8">
        <f>AH$224*(SUM('[2]CWG Complex'!AH256:AL256)/SUM('[2]CWG Complex'!AH$260:AL$260))</f>
        <v>-8919.0120350429061</v>
      </c>
      <c r="AI220" s="8">
        <f>AI$224*(SUM('[2]CWG Complex'!AI256:AM256)/SUM('[2]CWG Complex'!AI$260:AM$260))</f>
        <v>2971.0400056042254</v>
      </c>
      <c r="AJ220" s="8">
        <f>AJ$224*(SUM('[2]CWG Complex'!AJ256:AN256)/SUM('[2]CWG Complex'!AJ$260:AN$260))</f>
        <v>6765.7711010826361</v>
      </c>
      <c r="AK220" s="8">
        <f>AK$224*(SUM('[2]CWG Complex'!AK256:AO256)/SUM('[2]CWG Complex'!AK$260:AO$260))</f>
        <v>4243.4979927093918</v>
      </c>
      <c r="AL220" s="8">
        <f>AL$224*(SUM('[2]CWG Complex'!AL256:AP256)/SUM('[2]CWG Complex'!AL$260:AP$260))</f>
        <v>8632.4406667868698</v>
      </c>
      <c r="AM220" s="8">
        <f>AM$224*(SUM('[2]CWG Complex'!AM256:AQ256)/SUM('[2]CWG Complex'!AM$260:AQ$260))</f>
        <v>14914.553043263742</v>
      </c>
      <c r="AN220" s="8">
        <f>AN$224*(SUM('[2]CWG Complex'!AN256:AR256)/SUM('[2]CWG Complex'!AN$260:AR$260))</f>
        <v>17897.202219527418</v>
      </c>
      <c r="AO220" s="8">
        <f>AO$224*(SUM('[2]CWG Complex'!AO256:AS256)/SUM('[2]CWG Complex'!AO$260:AS$260))</f>
        <v>12968.147663511741</v>
      </c>
      <c r="AP220" s="8">
        <f>AP$224*(SUM('[2]CWG Complex'!AP256:AT256)/SUM('[2]CWG Complex'!AP$260:AT$260))</f>
        <v>15293.48357205373</v>
      </c>
      <c r="AQ220" s="8" t="e">
        <f>AQ$224*(SUM('[2]CWG Complex'!AQ256:AU256)/SUM('[2]CWG Complex'!AQ$260:AU$260))</f>
        <v>#NUM!</v>
      </c>
      <c r="AR220" s="8" t="e">
        <f>AR$224*(SUM('[2]CWG Complex'!AR256:AV256)/SUM('[2]CWG Complex'!AR$260:AV$260))</f>
        <v>#NUM!</v>
      </c>
      <c r="AS220" s="8" t="e">
        <f>AS$224*(SUM('[2]CWG Complex'!AS256:AW256)/SUM('[2]CWG Complex'!AS$260:AW$260))</f>
        <v>#NUM!</v>
      </c>
      <c r="AT220" s="8" t="e">
        <f>AT$224*(SUM('[2]CWG Complex'!AT256:AX256)/SUM('[2]CWG Complex'!AT$260:AX$260))</f>
        <v>#NUM!</v>
      </c>
      <c r="AU220" s="8" t="e">
        <f>AU$224*(SUM('[2]CWG Complex'!AU256:AY256)/SUM('[2]CWG Complex'!AU$260:AY$260))</f>
        <v>#NUM!</v>
      </c>
      <c r="AV220" s="8" t="e">
        <f>AV$224*(SUM('[2]CWG Complex'!AV256:AZ256)/SUM('[2]CWG Complex'!AV$260:AZ$260))</f>
        <v>#NUM!</v>
      </c>
      <c r="AW220" s="8" t="e">
        <f>AW$224*(SUM('[2]CWG Complex'!AW256:BA256)/SUM('[2]CWG Complex'!AW$260:BA$260))</f>
        <v>#NUM!</v>
      </c>
      <c r="AX220" s="8" t="e">
        <f>AX$224*(SUM('[2]CWG Complex'!AX256:BB256)/SUM('[2]CWG Complex'!AX$260:BB$260))</f>
        <v>#NUM!</v>
      </c>
      <c r="AY220" s="8" t="e">
        <f>AY$224*(SUM('[2]CWG Complex'!AY256:BC256)/SUM('[2]CWG Complex'!AY$260:BC$260))</f>
        <v>#NUM!</v>
      </c>
      <c r="AZ220" s="8" t="e">
        <f>AZ$224*(SUM('[2]CWG Complex'!AZ256:BD256)/SUM('[2]CWG Complex'!AZ$260:BD$260))</f>
        <v>#NUM!</v>
      </c>
      <c r="BA220" s="8" t="e">
        <f>BA$224*(SUM('[2]CWG Complex'!BA256:BE256)/SUM('[2]CWG Complex'!BA$260:BE$260))</f>
        <v>#NUM!</v>
      </c>
      <c r="BB220" s="8" t="e">
        <f>BB$224*(SUM('[2]CWG Complex'!BB256:BF256)/SUM('[2]CWG Complex'!BB$260:BF$260))</f>
        <v>#NUM!</v>
      </c>
      <c r="BC220" s="8" t="e">
        <f>BC$224*(SUM('[2]CWG Complex'!BC256:BG256)/SUM('[2]CWG Complex'!BC$260:BG$260))</f>
        <v>#NUM!</v>
      </c>
      <c r="BD220" s="8" t="e">
        <f>BD$224*(SUM('[2]CWG Complex'!BD256:BH256)/SUM('[2]CWG Complex'!BD$260:BH$260))</f>
        <v>#NUM!</v>
      </c>
      <c r="BE220" s="8" t="e">
        <f>BE$224*(SUM('[2]CWG Complex'!BE256:BI256)/SUM('[2]CWG Complex'!BE$260:BI$260))</f>
        <v>#NUM!</v>
      </c>
      <c r="BF220" s="8" t="e">
        <f>BF$224*(SUM('[2]CWG Complex'!BF256:BJ256)/SUM('[2]CWG Complex'!BF$260:BJ$260))</f>
        <v>#NUM!</v>
      </c>
      <c r="BG220" s="8" t="e">
        <f>BG$224*(SUM('[2]CWG Complex'!BG256:BK256)/SUM('[2]CWG Complex'!BG$260:BK$260))</f>
        <v>#NUM!</v>
      </c>
      <c r="BH220" s="8">
        <f>BH$224*(SUM('[2]CWG Complex'!BH256:BL256)/SUM('[2]CWG Complex'!BH$260:BL$260))</f>
        <v>396844.41916181205</v>
      </c>
      <c r="BI220" s="8"/>
      <c r="BJ220" s="8"/>
    </row>
    <row r="221" spans="1:65">
      <c r="A221" s="3" t="s">
        <v>26</v>
      </c>
      <c r="B221" s="8" t="e">
        <f t="shared" si="71"/>
        <v>#REF!</v>
      </c>
      <c r="C221" s="8" t="e">
        <f t="shared" si="75"/>
        <v>#REF!</v>
      </c>
      <c r="D221" s="8" t="e">
        <f t="shared" si="72"/>
        <v>#REF!</v>
      </c>
      <c r="E221" s="8" t="e">
        <f t="shared" si="73"/>
        <v>#REF!</v>
      </c>
      <c r="F221" s="8" t="e">
        <f t="shared" si="74"/>
        <v>#REF!</v>
      </c>
      <c r="G221" s="8" t="e">
        <f t="shared" si="74"/>
        <v>#REF!</v>
      </c>
      <c r="H221" s="8" t="e">
        <f t="shared" si="74"/>
        <v>#REF!</v>
      </c>
      <c r="I221" s="8" t="e">
        <f>I$224*(SUM('[2]CWG Complex'!I257:M257)/SUM('[2]CWG Complex'!I$260:M$260))</f>
        <v>#REF!</v>
      </c>
      <c r="J221" s="8" t="e">
        <f>J$224*(SUM('[2]CWG Complex'!J257:N257)/SUM('[2]CWG Complex'!J$260:N$260))</f>
        <v>#REF!</v>
      </c>
      <c r="K221" s="8" t="e">
        <f>K$224*(SUM('[2]CWG Complex'!K257:O257)/SUM('[2]CWG Complex'!K$260:O$260))</f>
        <v>#REF!</v>
      </c>
      <c r="L221" s="8" t="e">
        <f>L$224*(SUM('[2]CWG Complex'!L257:P257)/SUM('[2]CWG Complex'!L$260:P$260))</f>
        <v>#REF!</v>
      </c>
      <c r="M221" s="8" t="e">
        <f>M$224*(SUM('[2]CWG Complex'!M257:Q257)/SUM('[2]CWG Complex'!M$260:Q$260))</f>
        <v>#REF!</v>
      </c>
      <c r="N221" s="8" t="e">
        <f>N$224*(SUM('[2]CWG Complex'!N257:R257)/SUM('[2]CWG Complex'!N$260:R$260))</f>
        <v>#REF!</v>
      </c>
      <c r="O221" s="8" t="e">
        <f>O$224*(SUM('[2]CWG Complex'!O257:S257)/SUM('[2]CWG Complex'!O$260:S$260))</f>
        <v>#REF!</v>
      </c>
      <c r="P221" s="8" t="e">
        <f>P$224*(SUM('[2]CWG Complex'!P257:T257)/SUM('[2]CWG Complex'!P$260:T$260))</f>
        <v>#REF!</v>
      </c>
      <c r="Q221" s="8" t="e">
        <f>Q$224*(SUM('[2]CWG Complex'!Q257:U257)/SUM('[2]CWG Complex'!Q$260:U$260))</f>
        <v>#REF!</v>
      </c>
      <c r="R221" s="8" t="e">
        <f>R$224*(SUM('[2]CWG Complex'!R257:V257)/SUM('[2]CWG Complex'!R$260:V$260))</f>
        <v>#REF!</v>
      </c>
      <c r="S221" s="8" t="e">
        <f>S$224*(SUM('[2]CWG Complex'!S257:W257)/SUM('[2]CWG Complex'!S$260:W$260))</f>
        <v>#REF!</v>
      </c>
      <c r="T221" s="8" t="e">
        <f>T$224*(SUM('[2]CWG Complex'!T257:X257)/SUM('[2]CWG Complex'!T$260:X$260))</f>
        <v>#REF!</v>
      </c>
      <c r="U221" s="8" t="e">
        <f>U$224*(SUM('[2]CWG Complex'!U257:Y257)/SUM('[2]CWG Complex'!U$260:Y$260))</f>
        <v>#REF!</v>
      </c>
      <c r="V221" s="8" t="e">
        <f>V$224*(SUM('[2]CWG Complex'!V257:Z257)/SUM('[2]CWG Complex'!V$260:Z$260))</f>
        <v>#REF!</v>
      </c>
      <c r="W221" s="8" t="e">
        <f>W$224*(SUM('[2]CWG Complex'!W257:AA257)/SUM('[2]CWG Complex'!W$260:AA$260))</f>
        <v>#REF!</v>
      </c>
      <c r="X221" s="8" t="e">
        <f>X$224*(SUM('[2]CWG Complex'!X257:AB257)/SUM('[2]CWG Complex'!X$260:AB$260))</f>
        <v>#REF!</v>
      </c>
      <c r="Y221" s="8" t="e">
        <f>Y$224*(SUM('[2]CWG Complex'!Y257:AC257)/SUM('[2]CWG Complex'!Y$260:AC$260))</f>
        <v>#REF!</v>
      </c>
      <c r="Z221" s="8">
        <f>Z$224*(SUM('[2]CWG Complex'!Z257:AD257)/SUM('[2]CWG Complex'!Z$260:AD$260))</f>
        <v>41266.57624769309</v>
      </c>
      <c r="AA221" s="8">
        <f>AA$224*(SUM('[2]CWG Complex'!AA257:AE257)/SUM('[2]CWG Complex'!AA$260:AE$260))</f>
        <v>39987.755375231289</v>
      </c>
      <c r="AB221" s="8">
        <f>AB$224*(SUM('[2]CWG Complex'!AB257:AF257)/SUM('[2]CWG Complex'!AB$260:AF$260))</f>
        <v>26949.532355798987</v>
      </c>
      <c r="AC221" s="8">
        <f>AC$224*(SUM('[2]CWG Complex'!AC257:AG257)/SUM('[2]CWG Complex'!AC$260:AG$260))</f>
        <v>16854.193097631087</v>
      </c>
      <c r="AD221" s="8">
        <f>AD$224*(SUM('[2]CWG Complex'!AD257:AH257)/SUM('[2]CWG Complex'!AD$260:AH$260))</f>
        <v>-42807.626645455428</v>
      </c>
      <c r="AE221" s="8">
        <f>AE$224*(SUM('[2]CWG Complex'!AE257:AI257)/SUM('[2]CWG Complex'!AE$260:AI$260))</f>
        <v>-76190.596219511877</v>
      </c>
      <c r="AF221" s="8">
        <f>AF$224*(SUM('[2]CWG Complex'!AF257:AJ257)/SUM('[2]CWG Complex'!AF$260:AJ$260))</f>
        <v>-94773.854199991431</v>
      </c>
      <c r="AG221" s="8">
        <f>AG$224*(SUM('[2]CWG Complex'!AG257:AK257)/SUM('[2]CWG Complex'!AG$260:AK$260))</f>
        <v>-174758.79320005726</v>
      </c>
      <c r="AH221" s="8">
        <f>AH$224*(SUM('[2]CWG Complex'!AH257:AL257)/SUM('[2]CWG Complex'!AH$260:AL$260))</f>
        <v>-43555.389789270914</v>
      </c>
      <c r="AI221" s="8">
        <f>AI$224*(SUM('[2]CWG Complex'!AI257:AM257)/SUM('[2]CWG Complex'!AI$260:AM$260))</f>
        <v>-16981.551559802345</v>
      </c>
      <c r="AJ221" s="8">
        <f>AJ$224*(SUM('[2]CWG Complex'!AJ257:AN257)/SUM('[2]CWG Complex'!AJ$260:AN$260))</f>
        <v>-14579.949440159739</v>
      </c>
      <c r="AK221" s="8">
        <f>AK$224*(SUM('[2]CWG Complex'!AK257:AO257)/SUM('[2]CWG Complex'!AK$260:AO$260))</f>
        <v>-18593.221570294088</v>
      </c>
      <c r="AL221" s="8">
        <f>AL$224*(SUM('[2]CWG Complex'!AL257:AP257)/SUM('[2]CWG Complex'!AL$260:AP$260))</f>
        <v>-14359.165084617051</v>
      </c>
      <c r="AM221" s="8">
        <f>AM$224*(SUM('[2]CWG Complex'!AM257:AQ257)/SUM('[2]CWG Complex'!AM$260:AQ$260))</f>
        <v>-8579.5294331500227</v>
      </c>
      <c r="AN221" s="8">
        <f>AN$224*(SUM('[2]CWG Complex'!AN257:AR257)/SUM('[2]CWG Complex'!AN$260:AR$260))</f>
        <v>-5646.7548655639075</v>
      </c>
      <c r="AO221" s="8">
        <f>AO$224*(SUM('[2]CWG Complex'!AO257:AS257)/SUM('[2]CWG Complex'!AO$260:AS$260))</f>
        <v>-15230.575401062295</v>
      </c>
      <c r="AP221" s="8">
        <f>AP$224*(SUM('[2]CWG Complex'!AP257:AT257)/SUM('[2]CWG Complex'!AP$260:AT$260))</f>
        <v>-17084.298325610525</v>
      </c>
      <c r="AQ221" s="8" t="e">
        <f>AQ$224*(SUM('[2]CWG Complex'!AQ257:AU257)/SUM('[2]CWG Complex'!AQ$260:AU$260))</f>
        <v>#NUM!</v>
      </c>
      <c r="AR221" s="8" t="e">
        <f>AR$224*(SUM('[2]CWG Complex'!AR257:AV257)/SUM('[2]CWG Complex'!AR$260:AV$260))</f>
        <v>#NUM!</v>
      </c>
      <c r="AS221" s="8" t="e">
        <f>AS$224*(SUM('[2]CWG Complex'!AS257:AW257)/SUM('[2]CWG Complex'!AS$260:AW$260))</f>
        <v>#NUM!</v>
      </c>
      <c r="AT221" s="8" t="e">
        <f>AT$224*(SUM('[2]CWG Complex'!AT257:AX257)/SUM('[2]CWG Complex'!AT$260:AX$260))</f>
        <v>#NUM!</v>
      </c>
      <c r="AU221" s="8" t="e">
        <f>AU$224*(SUM('[2]CWG Complex'!AU257:AY257)/SUM('[2]CWG Complex'!AU$260:AY$260))</f>
        <v>#NUM!</v>
      </c>
      <c r="AV221" s="8" t="e">
        <f>AV$224*(SUM('[2]CWG Complex'!AV257:AZ257)/SUM('[2]CWG Complex'!AV$260:AZ$260))</f>
        <v>#NUM!</v>
      </c>
      <c r="AW221" s="8" t="e">
        <f>AW$224*(SUM('[2]CWG Complex'!AW257:BA257)/SUM('[2]CWG Complex'!AW$260:BA$260))</f>
        <v>#NUM!</v>
      </c>
      <c r="AX221" s="8" t="e">
        <f>AX$224*(SUM('[2]CWG Complex'!AX257:BB257)/SUM('[2]CWG Complex'!AX$260:BB$260))</f>
        <v>#NUM!</v>
      </c>
      <c r="AY221" s="8" t="e">
        <f>AY$224*(SUM('[2]CWG Complex'!AY257:BC257)/SUM('[2]CWG Complex'!AY$260:BC$260))</f>
        <v>#NUM!</v>
      </c>
      <c r="AZ221" s="8" t="e">
        <f>AZ$224*(SUM('[2]CWG Complex'!AZ257:BD257)/SUM('[2]CWG Complex'!AZ$260:BD$260))</f>
        <v>#NUM!</v>
      </c>
      <c r="BA221" s="8" t="e">
        <f>BA$224*(SUM('[2]CWG Complex'!BA257:BE257)/SUM('[2]CWG Complex'!BA$260:BE$260))</f>
        <v>#NUM!</v>
      </c>
      <c r="BB221" s="8" t="e">
        <f>BB$224*(SUM('[2]CWG Complex'!BB257:BF257)/SUM('[2]CWG Complex'!BB$260:BF$260))</f>
        <v>#NUM!</v>
      </c>
      <c r="BC221" s="8" t="e">
        <f>BC$224*(SUM('[2]CWG Complex'!BC257:BG257)/SUM('[2]CWG Complex'!BC$260:BG$260))</f>
        <v>#NUM!</v>
      </c>
      <c r="BD221" s="8" t="e">
        <f>BD$224*(SUM('[2]CWG Complex'!BD257:BH257)/SUM('[2]CWG Complex'!BD$260:BH$260))</f>
        <v>#NUM!</v>
      </c>
      <c r="BE221" s="8" t="e">
        <f>BE$224*(SUM('[2]CWG Complex'!BE257:BI257)/SUM('[2]CWG Complex'!BE$260:BI$260))</f>
        <v>#NUM!</v>
      </c>
      <c r="BF221" s="8" t="e">
        <f>BF$224*(SUM('[2]CWG Complex'!BF257:BJ257)/SUM('[2]CWG Complex'!BF$260:BJ$260))</f>
        <v>#NUM!</v>
      </c>
      <c r="BG221" s="8" t="e">
        <f>BG$224*(SUM('[2]CWG Complex'!BG257:BK257)/SUM('[2]CWG Complex'!BG$260:BK$260))</f>
        <v>#NUM!</v>
      </c>
      <c r="BH221" s="8">
        <f>BH$224*(SUM('[2]CWG Complex'!BH257:BL257)/SUM('[2]CWG Complex'!BH$260:BL$260))</f>
        <v>397823.91392371611</v>
      </c>
      <c r="BI221" s="8"/>
      <c r="BJ221" s="8"/>
    </row>
    <row r="222" spans="1:65">
      <c r="A222" s="3" t="s">
        <v>27</v>
      </c>
      <c r="B222" s="8" t="e">
        <f t="shared" si="71"/>
        <v>#REF!</v>
      </c>
      <c r="C222" s="8" t="e">
        <f t="shared" si="75"/>
        <v>#REF!</v>
      </c>
      <c r="D222" s="8" t="e">
        <f t="shared" si="72"/>
        <v>#REF!</v>
      </c>
      <c r="E222" s="8" t="e">
        <f t="shared" si="73"/>
        <v>#REF!</v>
      </c>
      <c r="F222" s="8" t="e">
        <f t="shared" si="74"/>
        <v>#REF!</v>
      </c>
      <c r="G222" s="8" t="e">
        <f t="shared" si="74"/>
        <v>#REF!</v>
      </c>
      <c r="H222" s="8" t="e">
        <f t="shared" si="74"/>
        <v>#REF!</v>
      </c>
      <c r="I222" s="8" t="e">
        <f>I$224*(SUM('[2]CWG Complex'!I258:M258)/SUM('[2]CWG Complex'!I$260:M$260))</f>
        <v>#REF!</v>
      </c>
      <c r="J222" s="8" t="e">
        <f>J$224*(SUM('[2]CWG Complex'!J258:N258)/SUM('[2]CWG Complex'!J$260:N$260))</f>
        <v>#REF!</v>
      </c>
      <c r="K222" s="8" t="e">
        <f>K$224*(SUM('[2]CWG Complex'!K258:O258)/SUM('[2]CWG Complex'!K$260:O$260))</f>
        <v>#REF!</v>
      </c>
      <c r="L222" s="8" t="e">
        <f>L$224*(SUM('[2]CWG Complex'!L258:P258)/SUM('[2]CWG Complex'!L$260:P$260))</f>
        <v>#REF!</v>
      </c>
      <c r="M222" s="8" t="e">
        <f>M$224*(SUM('[2]CWG Complex'!M258:Q258)/SUM('[2]CWG Complex'!M$260:Q$260))</f>
        <v>#REF!</v>
      </c>
      <c r="N222" s="8" t="e">
        <f>N$224*(SUM('[2]CWG Complex'!N258:R258)/SUM('[2]CWG Complex'!N$260:R$260))</f>
        <v>#REF!</v>
      </c>
      <c r="O222" s="8" t="e">
        <f>O$224*(SUM('[2]CWG Complex'!O258:S258)/SUM('[2]CWG Complex'!O$260:S$260))</f>
        <v>#REF!</v>
      </c>
      <c r="P222" s="8" t="e">
        <f>P$224*(SUM('[2]CWG Complex'!P258:T258)/SUM('[2]CWG Complex'!P$260:T$260))</f>
        <v>#REF!</v>
      </c>
      <c r="Q222" s="8" t="e">
        <f>Q$224*(SUM('[2]CWG Complex'!Q258:U258)/SUM('[2]CWG Complex'!Q$260:U$260))</f>
        <v>#REF!</v>
      </c>
      <c r="R222" s="8" t="e">
        <f>R$224*(SUM('[2]CWG Complex'!R258:V258)/SUM('[2]CWG Complex'!R$260:V$260))</f>
        <v>#REF!</v>
      </c>
      <c r="S222" s="8" t="e">
        <f>S$224*(SUM('[2]CWG Complex'!S258:W258)/SUM('[2]CWG Complex'!S$260:W$260))</f>
        <v>#REF!</v>
      </c>
      <c r="T222" s="8" t="e">
        <f>T$224*(SUM('[2]CWG Complex'!T258:X258)/SUM('[2]CWG Complex'!T$260:X$260))</f>
        <v>#REF!</v>
      </c>
      <c r="U222" s="8" t="e">
        <f>U$224*(SUM('[2]CWG Complex'!U258:Y258)/SUM('[2]CWG Complex'!U$260:Y$260))</f>
        <v>#REF!</v>
      </c>
      <c r="V222" s="8" t="e">
        <f>V$224*(SUM('[2]CWG Complex'!V258:Z258)/SUM('[2]CWG Complex'!V$260:Z$260))</f>
        <v>#REF!</v>
      </c>
      <c r="W222" s="8" t="e">
        <f>W$224*(SUM('[2]CWG Complex'!W258:AA258)/SUM('[2]CWG Complex'!W$260:AA$260))</f>
        <v>#REF!</v>
      </c>
      <c r="X222" s="8" t="e">
        <f>X$224*(SUM('[2]CWG Complex'!X258:AB258)/SUM('[2]CWG Complex'!X$260:AB$260))</f>
        <v>#REF!</v>
      </c>
      <c r="Y222" s="8" t="e">
        <f>Y$224*(SUM('[2]CWG Complex'!Y258:AC258)/SUM('[2]CWG Complex'!Y$260:AC$260))</f>
        <v>#REF!</v>
      </c>
      <c r="Z222" s="8">
        <f>Z$224*(SUM('[2]CWG Complex'!Z258:AD258)/SUM('[2]CWG Complex'!Z$260:AD$260))</f>
        <v>6398.2832226946593</v>
      </c>
      <c r="AA222" s="8">
        <f>AA$224*(SUM('[2]CWG Complex'!AA258:AE258)/SUM('[2]CWG Complex'!AA$260:AE$260))</f>
        <v>14074.896177323082</v>
      </c>
      <c r="AB222" s="8">
        <f>AB$224*(SUM('[2]CWG Complex'!AB258:AF258)/SUM('[2]CWG Complex'!AB$260:AF$260))</f>
        <v>14759.022152748719</v>
      </c>
      <c r="AC222" s="8">
        <f>AC$224*(SUM('[2]CWG Complex'!AC258:AG258)/SUM('[2]CWG Complex'!AC$260:AG$260))</f>
        <v>10658.202633795634</v>
      </c>
      <c r="AD222" s="8">
        <f>AD$224*(SUM('[2]CWG Complex'!AD258:AH258)/SUM('[2]CWG Complex'!AD$260:AH$260))</f>
        <v>-17031.266035212957</v>
      </c>
      <c r="AE222" s="8">
        <f>AE$224*(SUM('[2]CWG Complex'!AE258:AI258)/SUM('[2]CWG Complex'!AE$260:AI$260))</f>
        <v>47572.068684071746</v>
      </c>
      <c r="AF222" s="8">
        <f>AF$224*(SUM('[2]CWG Complex'!AF258:AJ258)/SUM('[2]CWG Complex'!AF$260:AJ$260))</f>
        <v>60571.492525582224</v>
      </c>
      <c r="AG222" s="8">
        <f>AG$224*(SUM('[2]CWG Complex'!AG258:AK258)/SUM('[2]CWG Complex'!AG$260:AK$260))</f>
        <v>220849.26683190442</v>
      </c>
      <c r="AH222" s="8">
        <f>AH$224*(SUM('[2]CWG Complex'!AH258:AL258)/SUM('[2]CWG Complex'!AH$260:AL$260))</f>
        <v>128908.25818203222</v>
      </c>
      <c r="AI222" s="8">
        <f>AI$224*(SUM('[2]CWG Complex'!AI258:AM258)/SUM('[2]CWG Complex'!AI$260:AM$260))</f>
        <v>83525.586047419449</v>
      </c>
      <c r="AJ222" s="8">
        <f>AJ$224*(SUM('[2]CWG Complex'!AJ258:AN258)/SUM('[2]CWG Complex'!AJ$260:AN$260))</f>
        <v>74262.868242607365</v>
      </c>
      <c r="AK222" s="8">
        <f>AK$224*(SUM('[2]CWG Complex'!AK258:AO258)/SUM('[2]CWG Complex'!AK$260:AO$260))</f>
        <v>64268.524722369664</v>
      </c>
      <c r="AL222" s="8">
        <f>AL$224*(SUM('[2]CWG Complex'!AL258:AP258)/SUM('[2]CWG Complex'!AL$260:AP$260))</f>
        <v>68130.259641220153</v>
      </c>
      <c r="AM222" s="8">
        <f>AM$224*(SUM('[2]CWG Complex'!AM258:AQ258)/SUM('[2]CWG Complex'!AM$260:AQ$260))</f>
        <v>57296.238091806677</v>
      </c>
      <c r="AN222" s="8">
        <f>AN$224*(SUM('[2]CWG Complex'!AN258:AR258)/SUM('[2]CWG Complex'!AN$260:AR$260))</f>
        <v>52857.739627518204</v>
      </c>
      <c r="AO222" s="8">
        <f>AO$224*(SUM('[2]CWG Complex'!AO258:AS258)/SUM('[2]CWG Complex'!AO$260:AS$260))</f>
        <v>47855.164973876199</v>
      </c>
      <c r="AP222" s="8">
        <f>AP$224*(SUM('[2]CWG Complex'!AP258:AT258)/SUM('[2]CWG Complex'!AP$260:AT$260))</f>
        <v>49064.611617916584</v>
      </c>
      <c r="AQ222" s="8" t="e">
        <f>AQ$224*(SUM('[2]CWG Complex'!AQ258:AU258)/SUM('[2]CWG Complex'!AQ$260:AU$260))</f>
        <v>#NUM!</v>
      </c>
      <c r="AR222" s="8" t="e">
        <f>AR$224*(SUM('[2]CWG Complex'!AR258:AV258)/SUM('[2]CWG Complex'!AR$260:AV$260))</f>
        <v>#NUM!</v>
      </c>
      <c r="AS222" s="8" t="e">
        <f>AS$224*(SUM('[2]CWG Complex'!AS258:AW258)/SUM('[2]CWG Complex'!AS$260:AW$260))</f>
        <v>#NUM!</v>
      </c>
      <c r="AT222" s="8" t="e">
        <f>AT$224*(SUM('[2]CWG Complex'!AT258:AX258)/SUM('[2]CWG Complex'!AT$260:AX$260))</f>
        <v>#NUM!</v>
      </c>
      <c r="AU222" s="8" t="e">
        <f>AU$224*(SUM('[2]CWG Complex'!AU258:AY258)/SUM('[2]CWG Complex'!AU$260:AY$260))</f>
        <v>#NUM!</v>
      </c>
      <c r="AV222" s="8" t="e">
        <f>AV$224*(SUM('[2]CWG Complex'!AV258:AZ258)/SUM('[2]CWG Complex'!AV$260:AZ$260))</f>
        <v>#NUM!</v>
      </c>
      <c r="AW222" s="8" t="e">
        <f>AW$224*(SUM('[2]CWG Complex'!AW258:BA258)/SUM('[2]CWG Complex'!AW$260:BA$260))</f>
        <v>#NUM!</v>
      </c>
      <c r="AX222" s="8" t="e">
        <f>AX$224*(SUM('[2]CWG Complex'!AX258:BB258)/SUM('[2]CWG Complex'!AX$260:BB$260))</f>
        <v>#NUM!</v>
      </c>
      <c r="AY222" s="8" t="e">
        <f>AY$224*(SUM('[2]CWG Complex'!AY258:BC258)/SUM('[2]CWG Complex'!AY$260:BC$260))</f>
        <v>#NUM!</v>
      </c>
      <c r="AZ222" s="8" t="e">
        <f>AZ$224*(SUM('[2]CWG Complex'!AZ258:BD258)/SUM('[2]CWG Complex'!AZ$260:BD$260))</f>
        <v>#NUM!</v>
      </c>
      <c r="BA222" s="8" t="e">
        <f>BA$224*(SUM('[2]CWG Complex'!BA258:BE258)/SUM('[2]CWG Complex'!BA$260:BE$260))</f>
        <v>#NUM!</v>
      </c>
      <c r="BB222" s="8" t="e">
        <f>BB$224*(SUM('[2]CWG Complex'!BB258:BF258)/SUM('[2]CWG Complex'!BB$260:BF$260))</f>
        <v>#NUM!</v>
      </c>
      <c r="BC222" s="8" t="e">
        <f>BC$224*(SUM('[2]CWG Complex'!BC258:BG258)/SUM('[2]CWG Complex'!BC$260:BG$260))</f>
        <v>#NUM!</v>
      </c>
      <c r="BD222" s="8" t="e">
        <f>BD$224*(SUM('[2]CWG Complex'!BD258:BH258)/SUM('[2]CWG Complex'!BD$260:BH$260))</f>
        <v>#NUM!</v>
      </c>
      <c r="BE222" s="8" t="e">
        <f>BE$224*(SUM('[2]CWG Complex'!BE258:BI258)/SUM('[2]CWG Complex'!BE$260:BI$260))</f>
        <v>#NUM!</v>
      </c>
      <c r="BF222" s="8" t="e">
        <f>BF$224*(SUM('[2]CWG Complex'!BF258:BJ258)/SUM('[2]CWG Complex'!BF$260:BJ$260))</f>
        <v>#NUM!</v>
      </c>
      <c r="BG222" s="8" t="e">
        <f>BG$224*(SUM('[2]CWG Complex'!BG258:BK258)/SUM('[2]CWG Complex'!BG$260:BK$260))</f>
        <v>#NUM!</v>
      </c>
      <c r="BH222" s="8">
        <f>BH$224*(SUM('[2]CWG Complex'!BH258:BL258)/SUM('[2]CWG Complex'!BH$260:BL$260))</f>
        <v>365259.14102399204</v>
      </c>
      <c r="BI222" s="8"/>
      <c r="BJ222" s="8"/>
    </row>
    <row r="223" spans="1:65">
      <c r="A223" s="3" t="s">
        <v>28</v>
      </c>
      <c r="B223" s="8" t="e">
        <f t="shared" ref="B223:H223" si="76">B224-SUM(B212:B222)</f>
        <v>#REF!</v>
      </c>
      <c r="C223" s="8" t="e">
        <f t="shared" si="76"/>
        <v>#REF!</v>
      </c>
      <c r="D223" s="8" t="e">
        <f t="shared" si="76"/>
        <v>#REF!</v>
      </c>
      <c r="E223" s="8" t="e">
        <f t="shared" si="76"/>
        <v>#REF!</v>
      </c>
      <c r="F223" s="8" t="e">
        <f t="shared" si="76"/>
        <v>#REF!</v>
      </c>
      <c r="G223" s="8" t="e">
        <f t="shared" si="76"/>
        <v>#REF!</v>
      </c>
      <c r="H223" s="8" t="e">
        <f t="shared" si="76"/>
        <v>#REF!</v>
      </c>
      <c r="I223" s="8" t="e">
        <f>I$224*(SUM('[2]CWG Complex'!I259:M259)/SUM('[2]CWG Complex'!I$260:M$260))</f>
        <v>#REF!</v>
      </c>
      <c r="J223" s="8" t="e">
        <f>J$224*(SUM('[2]CWG Complex'!J259:N259)/SUM('[2]CWG Complex'!J$260:N$260))</f>
        <v>#REF!</v>
      </c>
      <c r="K223" s="8" t="e">
        <f>K$224*(SUM('[2]CWG Complex'!K259:O259)/SUM('[2]CWG Complex'!K$260:O$260))</f>
        <v>#REF!</v>
      </c>
      <c r="L223" s="8" t="e">
        <f>L$224*(SUM('[2]CWG Complex'!L259:P259)/SUM('[2]CWG Complex'!L$260:P$260))</f>
        <v>#REF!</v>
      </c>
      <c r="M223" s="8" t="e">
        <f>M$224*(SUM('[2]CWG Complex'!M259:Q259)/SUM('[2]CWG Complex'!M$260:Q$260))</f>
        <v>#REF!</v>
      </c>
      <c r="N223" s="8" t="e">
        <f>N$224*(SUM('[2]CWG Complex'!N259:R259)/SUM('[2]CWG Complex'!N$260:R$260))</f>
        <v>#REF!</v>
      </c>
      <c r="O223" s="8" t="e">
        <f>O$224*(SUM('[2]CWG Complex'!O259:S259)/SUM('[2]CWG Complex'!O$260:S$260))</f>
        <v>#REF!</v>
      </c>
      <c r="P223" s="8" t="e">
        <f>P$224*(SUM('[2]CWG Complex'!P259:T259)/SUM('[2]CWG Complex'!P$260:T$260))</f>
        <v>#REF!</v>
      </c>
      <c r="Q223" s="8" t="e">
        <f>Q$224*(SUM('[2]CWG Complex'!Q259:U259)/SUM('[2]CWG Complex'!Q$260:U$260))</f>
        <v>#REF!</v>
      </c>
      <c r="R223" s="8" t="e">
        <f>R$224*(SUM('[2]CWG Complex'!R259:V259)/SUM('[2]CWG Complex'!R$260:V$260))</f>
        <v>#REF!</v>
      </c>
      <c r="S223" s="8" t="e">
        <f>S$224*(SUM('[2]CWG Complex'!S259:W259)/SUM('[2]CWG Complex'!S$260:W$260))</f>
        <v>#REF!</v>
      </c>
      <c r="T223" s="8" t="e">
        <f>T$224*(SUM('[2]CWG Complex'!T259:X259)/SUM('[2]CWG Complex'!T$260:X$260))</f>
        <v>#REF!</v>
      </c>
      <c r="U223" s="8" t="e">
        <f>U$224*(SUM('[2]CWG Complex'!U259:Y259)/SUM('[2]CWG Complex'!U$260:Y$260))</f>
        <v>#REF!</v>
      </c>
      <c r="V223" s="8" t="e">
        <f>V$224*(SUM('[2]CWG Complex'!V259:Z259)/SUM('[2]CWG Complex'!V$260:Z$260))</f>
        <v>#REF!</v>
      </c>
      <c r="W223" s="8" t="e">
        <f>W$224*(SUM('[2]CWG Complex'!W259:AA259)/SUM('[2]CWG Complex'!W$260:AA$260))</f>
        <v>#REF!</v>
      </c>
      <c r="X223" s="8" t="e">
        <f>X$224*(SUM('[2]CWG Complex'!X259:AB259)/SUM('[2]CWG Complex'!X$260:AB$260))</f>
        <v>#REF!</v>
      </c>
      <c r="Y223" s="8" t="e">
        <f>Y$224*(SUM('[2]CWG Complex'!Y259:AC259)/SUM('[2]CWG Complex'!Y$260:AC$260))</f>
        <v>#REF!</v>
      </c>
      <c r="Z223" s="8">
        <f>Z$224*(SUM('[2]CWG Complex'!Z259:AD259)/SUM('[2]CWG Complex'!Z$260:AD$260))</f>
        <v>31609.990880475114</v>
      </c>
      <c r="AA223" s="8">
        <f>AA$224*(SUM('[2]CWG Complex'!AA259:AE259)/SUM('[2]CWG Complex'!AA$260:AE$260))</f>
        <v>35655.889279289324</v>
      </c>
      <c r="AB223" s="8">
        <f>AB$224*(SUM('[2]CWG Complex'!AB259:AF259)/SUM('[2]CWG Complex'!AB$260:AF$260))</f>
        <v>25208.497329404549</v>
      </c>
      <c r="AC223" s="8">
        <f>AC$224*(SUM('[2]CWG Complex'!AC259:AG259)/SUM('[2]CWG Complex'!AC$260:AG$260))</f>
        <v>30885.528453560568</v>
      </c>
      <c r="AD223" s="8">
        <f>AD$224*(SUM('[2]CWG Complex'!AD259:AH259)/SUM('[2]CWG Complex'!AD$260:AH$260))</f>
        <v>14698.19088115759</v>
      </c>
      <c r="AE223" s="8">
        <f>AE$224*(SUM('[2]CWG Complex'!AE259:AI259)/SUM('[2]CWG Complex'!AE$260:AI$260))</f>
        <v>52661.835302553525</v>
      </c>
      <c r="AF223" s="8">
        <f>AF$224*(SUM('[2]CWG Complex'!AF259:AJ259)/SUM('[2]CWG Complex'!AF$260:AJ$260))</f>
        <v>82011.001289208143</v>
      </c>
      <c r="AG223" s="8">
        <f>AG$224*(SUM('[2]CWG Complex'!AG259:AK259)/SUM('[2]CWG Complex'!AG$260:AK$260))</f>
        <v>411231.41632724094</v>
      </c>
      <c r="AH223" s="8">
        <f>AH$224*(SUM('[2]CWG Complex'!AH259:AL259)/SUM('[2]CWG Complex'!AH$260:AL$260))</f>
        <v>169865.95318868695</v>
      </c>
      <c r="AI223" s="8">
        <f>AI$224*(SUM('[2]CWG Complex'!AI259:AM259)/SUM('[2]CWG Complex'!AI$260:AM$260))</f>
        <v>105022.26785532811</v>
      </c>
      <c r="AJ223" s="8">
        <f>AJ$224*(SUM('[2]CWG Complex'!AJ259:AN259)/SUM('[2]CWG Complex'!AJ$260:AN$260))</f>
        <v>96695.772616162722</v>
      </c>
      <c r="AK223" s="8">
        <f>AK$224*(SUM('[2]CWG Complex'!AK259:AO259)/SUM('[2]CWG Complex'!AK$260:AO$260))</f>
        <v>96017.540300394146</v>
      </c>
      <c r="AL223" s="8">
        <f>AL$224*(SUM('[2]CWG Complex'!AL259:AP259)/SUM('[2]CWG Complex'!AL$260:AP$260))</f>
        <v>97581.264800602745</v>
      </c>
      <c r="AM223" s="8">
        <f>AM$224*(SUM('[2]CWG Complex'!AM259:AQ259)/SUM('[2]CWG Complex'!AM$260:AQ$260))</f>
        <v>78277.606104852835</v>
      </c>
      <c r="AN223" s="8">
        <f>AN$224*(SUM('[2]CWG Complex'!AN259:AR259)/SUM('[2]CWG Complex'!AN$260:AR$260))</f>
        <v>66710.969166903917</v>
      </c>
      <c r="AO223" s="8">
        <f>AO$224*(SUM('[2]CWG Complex'!AO259:AS259)/SUM('[2]CWG Complex'!AO$260:AS$260))</f>
        <v>56135.63545084498</v>
      </c>
      <c r="AP223" s="8">
        <f>AP$224*(SUM('[2]CWG Complex'!AP259:AT259)/SUM('[2]CWG Complex'!AP$260:AT$260))</f>
        <v>48616.503204321671</v>
      </c>
      <c r="AQ223" s="8" t="e">
        <f>AQ$224*(SUM('[2]CWG Complex'!AQ259:AU259)/SUM('[2]CWG Complex'!AQ$260:AU$260))</f>
        <v>#NUM!</v>
      </c>
      <c r="AR223" s="8" t="e">
        <f>AR$224*(SUM('[2]CWG Complex'!AR259:AV259)/SUM('[2]CWG Complex'!AR$260:AV$260))</f>
        <v>#NUM!</v>
      </c>
      <c r="AS223" s="8" t="e">
        <f>AS$224*(SUM('[2]CWG Complex'!AS259:AW259)/SUM('[2]CWG Complex'!AS$260:AW$260))</f>
        <v>#NUM!</v>
      </c>
      <c r="AT223" s="8" t="e">
        <f>AT$224*(SUM('[2]CWG Complex'!AT259:AX259)/SUM('[2]CWG Complex'!AT$260:AX$260))</f>
        <v>#NUM!</v>
      </c>
      <c r="AU223" s="8" t="e">
        <f>AU$224*(SUM('[2]CWG Complex'!AU259:AY259)/SUM('[2]CWG Complex'!AU$260:AY$260))</f>
        <v>#NUM!</v>
      </c>
      <c r="AV223" s="8" t="e">
        <f>AV$224*(SUM('[2]CWG Complex'!AV259:AZ259)/SUM('[2]CWG Complex'!AV$260:AZ$260))</f>
        <v>#NUM!</v>
      </c>
      <c r="AW223" s="8" t="e">
        <f>AW$224*(SUM('[2]CWG Complex'!AW259:BA259)/SUM('[2]CWG Complex'!AW$260:BA$260))</f>
        <v>#NUM!</v>
      </c>
      <c r="AX223" s="8" t="e">
        <f>AX$224*(SUM('[2]CWG Complex'!AX259:BB259)/SUM('[2]CWG Complex'!AX$260:BB$260))</f>
        <v>#NUM!</v>
      </c>
      <c r="AY223" s="8" t="e">
        <f>AY$224*(SUM('[2]CWG Complex'!AY259:BC259)/SUM('[2]CWG Complex'!AY$260:BC$260))</f>
        <v>#NUM!</v>
      </c>
      <c r="AZ223" s="8" t="e">
        <f>AZ$224*(SUM('[2]CWG Complex'!AZ259:BD259)/SUM('[2]CWG Complex'!AZ$260:BD$260))</f>
        <v>#NUM!</v>
      </c>
      <c r="BA223" s="8" t="e">
        <f>BA$224*(SUM('[2]CWG Complex'!BA259:BE259)/SUM('[2]CWG Complex'!BA$260:BE$260))</f>
        <v>#NUM!</v>
      </c>
      <c r="BB223" s="8" t="e">
        <f>BB$224*(SUM('[2]CWG Complex'!BB259:BF259)/SUM('[2]CWG Complex'!BB$260:BF$260))</f>
        <v>#NUM!</v>
      </c>
      <c r="BC223" s="8" t="e">
        <f>BC$224*(SUM('[2]CWG Complex'!BC259:BG259)/SUM('[2]CWG Complex'!BC$260:BG$260))</f>
        <v>#NUM!</v>
      </c>
      <c r="BD223" s="8" t="e">
        <f>BD$224*(SUM('[2]CWG Complex'!BD259:BH259)/SUM('[2]CWG Complex'!BD$260:BH$260))</f>
        <v>#NUM!</v>
      </c>
      <c r="BE223" s="8" t="e">
        <f>BE$224*(SUM('[2]CWG Complex'!BE259:BI259)/SUM('[2]CWG Complex'!BE$260:BI$260))</f>
        <v>#NUM!</v>
      </c>
      <c r="BF223" s="8" t="e">
        <f>BF$224*(SUM('[2]CWG Complex'!BF259:BJ259)/SUM('[2]CWG Complex'!BF$260:BJ$260))</f>
        <v>#NUM!</v>
      </c>
      <c r="BG223" s="8" t="e">
        <f>BG$224*(SUM('[2]CWG Complex'!BG259:BK259)/SUM('[2]CWG Complex'!BG$260:BK$260))</f>
        <v>#NUM!</v>
      </c>
      <c r="BH223" s="8">
        <f>BH$224*(SUM('[2]CWG Complex'!BH259:BL259)/SUM('[2]CWG Complex'!BH$260:BL$260))</f>
        <v>386450.9245306282</v>
      </c>
      <c r="BI223" s="8"/>
      <c r="BJ223" s="8"/>
    </row>
    <row r="224" spans="1:65" ht="12" thickBot="1">
      <c r="A224" s="3" t="s">
        <v>29</v>
      </c>
      <c r="B224" s="21">
        <v>11400</v>
      </c>
      <c r="C224" s="21">
        <f>C358/1000</f>
        <v>14234.566999999999</v>
      </c>
      <c r="D224" s="21">
        <f t="shared" ref="D224:AE224" si="77">D358/1000</f>
        <v>15345.678</v>
      </c>
      <c r="E224" s="21">
        <f t="shared" si="77"/>
        <v>16456.789000000001</v>
      </c>
      <c r="F224" s="21">
        <f t="shared" si="77"/>
        <v>17567.89</v>
      </c>
      <c r="G224" s="21">
        <f t="shared" si="77"/>
        <v>18678.901000000002</v>
      </c>
      <c r="H224" s="21">
        <f t="shared" si="77"/>
        <v>19789.011999999999</v>
      </c>
      <c r="I224" s="21">
        <f t="shared" si="77"/>
        <v>20890.123</v>
      </c>
      <c r="J224" s="21">
        <f t="shared" si="77"/>
        <v>21901.234</v>
      </c>
      <c r="K224" s="21">
        <f t="shared" si="77"/>
        <v>22012.345000000001</v>
      </c>
      <c r="L224" s="21">
        <f t="shared" si="77"/>
        <v>23123.455999999998</v>
      </c>
      <c r="M224" s="21">
        <f t="shared" si="77"/>
        <v>24234.566999999999</v>
      </c>
      <c r="N224" s="21">
        <f t="shared" si="77"/>
        <v>25345.678</v>
      </c>
      <c r="O224" s="21">
        <f t="shared" si="77"/>
        <v>26456.789000000001</v>
      </c>
      <c r="P224" s="21">
        <f t="shared" si="77"/>
        <v>27567.89</v>
      </c>
      <c r="Q224" s="21">
        <f t="shared" si="77"/>
        <v>28678.901000000002</v>
      </c>
      <c r="R224" s="21">
        <f t="shared" si="77"/>
        <v>29789.011999999999</v>
      </c>
      <c r="S224" s="21">
        <f t="shared" si="77"/>
        <v>30890.123</v>
      </c>
      <c r="T224" s="21">
        <f t="shared" si="77"/>
        <v>31901.234</v>
      </c>
      <c r="U224" s="21">
        <f t="shared" si="77"/>
        <v>32012.345000000001</v>
      </c>
      <c r="V224" s="21">
        <f t="shared" si="77"/>
        <v>33123.455999999998</v>
      </c>
      <c r="W224" s="21">
        <f t="shared" si="77"/>
        <v>34234.567000000003</v>
      </c>
      <c r="X224" s="21">
        <f t="shared" si="77"/>
        <v>35345.678</v>
      </c>
      <c r="Y224" s="21">
        <f t="shared" si="77"/>
        <v>36456.788999999997</v>
      </c>
      <c r="Z224" s="21">
        <f t="shared" si="77"/>
        <v>37567.89</v>
      </c>
      <c r="AA224" s="21">
        <f t="shared" si="77"/>
        <v>38678.900999999998</v>
      </c>
      <c r="AB224" s="21">
        <f t="shared" si="77"/>
        <v>39789.012000000002</v>
      </c>
      <c r="AC224" s="21">
        <f t="shared" si="77"/>
        <v>40890.123</v>
      </c>
      <c r="AD224" s="21">
        <f t="shared" si="77"/>
        <v>41901.233999999997</v>
      </c>
      <c r="AE224" s="21">
        <f t="shared" si="77"/>
        <v>42012.345000000001</v>
      </c>
      <c r="AF224" s="21">
        <f>FORECAST(AF211,B224:AE224,B211:AE211)</f>
        <v>43692.447342528962</v>
      </c>
      <c r="AG224" s="21">
        <f t="shared" ref="AG224:BH224" si="78">FORECAST(AG211,C224:AF224,C211:AF211)</f>
        <v>44575.510236475151</v>
      </c>
      <c r="AH224" s="21">
        <f t="shared" si="78"/>
        <v>45562.12818748178</v>
      </c>
      <c r="AI224" s="21">
        <f t="shared" si="78"/>
        <v>46552.784215382999</v>
      </c>
      <c r="AJ224" s="21">
        <f t="shared" si="78"/>
        <v>47548.875303182285</v>
      </c>
      <c r="AK224" s="21">
        <f t="shared" si="78"/>
        <v>48551.95611384674</v>
      </c>
      <c r="AL224" s="21">
        <f t="shared" si="78"/>
        <v>49563.745161543135</v>
      </c>
      <c r="AM224" s="21">
        <f t="shared" si="78"/>
        <v>50586.081683779368</v>
      </c>
      <c r="AN224" s="21">
        <f t="shared" si="78"/>
        <v>51620.388023958541</v>
      </c>
      <c r="AO224" s="21">
        <f t="shared" si="78"/>
        <v>52662.182740411256</v>
      </c>
      <c r="AP224" s="21">
        <f t="shared" si="78"/>
        <v>53646.09741889243</v>
      </c>
      <c r="AQ224" s="21">
        <f t="shared" si="78"/>
        <v>54631.559431007365</v>
      </c>
      <c r="AR224" s="21">
        <f t="shared" si="78"/>
        <v>55619.652303917566</v>
      </c>
      <c r="AS224" s="21">
        <f t="shared" si="78"/>
        <v>56611.593363806838</v>
      </c>
      <c r="AT224" s="21">
        <f t="shared" si="78"/>
        <v>57608.744103148114</v>
      </c>
      <c r="AU224" s="21">
        <f t="shared" si="78"/>
        <v>58612.620271892985</v>
      </c>
      <c r="AV224" s="21">
        <f t="shared" si="78"/>
        <v>59624.897837138502</v>
      </c>
      <c r="AW224" s="21">
        <f t="shared" si="78"/>
        <v>60647.369639092823</v>
      </c>
      <c r="AX224" s="21">
        <f t="shared" si="78"/>
        <v>61681.407553695841</v>
      </c>
      <c r="AY224" s="21">
        <f t="shared" si="78"/>
        <v>62722.475378941279</v>
      </c>
      <c r="AZ224" s="21">
        <f t="shared" si="78"/>
        <v>63705.145423045149</v>
      </c>
      <c r="BA224" s="21">
        <f t="shared" si="78"/>
        <v>64688.781038231915</v>
      </c>
      <c r="BB224" s="21">
        <f t="shared" si="78"/>
        <v>65674.396767008584</v>
      </c>
      <c r="BC224" s="21">
        <f t="shared" si="78"/>
        <v>66663.135765105952</v>
      </c>
      <c r="BD224" s="21">
        <f t="shared" si="78"/>
        <v>67656.279953062069</v>
      </c>
      <c r="BE224" s="21">
        <f t="shared" si="78"/>
        <v>68655.259898733348</v>
      </c>
      <c r="BF224" s="21">
        <f t="shared" si="78"/>
        <v>69661.660577714443</v>
      </c>
      <c r="BG224" s="21">
        <f t="shared" si="78"/>
        <v>70677.177842177683</v>
      </c>
      <c r="BH224" s="21">
        <f t="shared" si="78"/>
        <v>71703.080411481904</v>
      </c>
      <c r="BI224" s="21"/>
      <c r="BJ224" s="21"/>
    </row>
    <row r="225" spans="1:6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</row>
    <row r="226" spans="1:62" ht="12" thickBot="1">
      <c r="A226" s="3" t="s">
        <v>43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62" ht="12" thickBot="1">
      <c r="A227" s="18"/>
      <c r="B227" s="19">
        <f t="shared" ref="B227:BH227" si="79">B2</f>
        <v>1992</v>
      </c>
      <c r="C227" s="19">
        <f t="shared" si="79"/>
        <v>1993</v>
      </c>
      <c r="D227" s="19">
        <f t="shared" si="79"/>
        <v>1994</v>
      </c>
      <c r="E227" s="19">
        <f t="shared" si="79"/>
        <v>1995</v>
      </c>
      <c r="F227" s="19">
        <f t="shared" si="79"/>
        <v>1996</v>
      </c>
      <c r="G227" s="19">
        <f t="shared" si="79"/>
        <v>1997</v>
      </c>
      <c r="H227" s="19">
        <f t="shared" si="79"/>
        <v>1998</v>
      </c>
      <c r="I227" s="19">
        <f t="shared" si="79"/>
        <v>1999</v>
      </c>
      <c r="J227" s="19">
        <f t="shared" si="79"/>
        <v>2000</v>
      </c>
      <c r="K227" s="19">
        <f t="shared" si="79"/>
        <v>2001</v>
      </c>
      <c r="L227" s="19">
        <f t="shared" si="79"/>
        <v>2002</v>
      </c>
      <c r="M227" s="19">
        <f t="shared" si="79"/>
        <v>2003</v>
      </c>
      <c r="N227" s="19">
        <f t="shared" si="79"/>
        <v>2004</v>
      </c>
      <c r="O227" s="19">
        <f t="shared" si="79"/>
        <v>2005</v>
      </c>
      <c r="P227" s="19">
        <f t="shared" si="79"/>
        <v>2006</v>
      </c>
      <c r="Q227" s="19">
        <f t="shared" si="79"/>
        <v>2007</v>
      </c>
      <c r="R227" s="19">
        <f t="shared" si="79"/>
        <v>2008</v>
      </c>
      <c r="S227" s="19">
        <f t="shared" si="79"/>
        <v>2009</v>
      </c>
      <c r="T227" s="19">
        <f t="shared" si="79"/>
        <v>2010</v>
      </c>
      <c r="U227" s="19">
        <f t="shared" si="79"/>
        <v>2011</v>
      </c>
      <c r="V227" s="19">
        <f t="shared" si="79"/>
        <v>2012</v>
      </c>
      <c r="W227" s="19">
        <f t="shared" si="79"/>
        <v>2013</v>
      </c>
      <c r="X227" s="19">
        <f t="shared" si="79"/>
        <v>2014</v>
      </c>
      <c r="Y227" s="19">
        <f t="shared" si="79"/>
        <v>2015</v>
      </c>
      <c r="Z227" s="19">
        <f t="shared" si="79"/>
        <v>2016</v>
      </c>
      <c r="AA227" s="19">
        <f t="shared" si="79"/>
        <v>2017</v>
      </c>
      <c r="AB227" s="19">
        <f t="shared" si="79"/>
        <v>2018</v>
      </c>
      <c r="AC227" s="19">
        <f t="shared" si="79"/>
        <v>2019</v>
      </c>
      <c r="AD227" s="19">
        <f t="shared" si="79"/>
        <v>2020</v>
      </c>
      <c r="AE227" s="19">
        <f t="shared" si="79"/>
        <v>2021</v>
      </c>
      <c r="AF227" s="19">
        <f t="shared" si="79"/>
        <v>2022</v>
      </c>
      <c r="AG227" s="19">
        <f t="shared" si="79"/>
        <v>2023</v>
      </c>
      <c r="AH227" s="19">
        <f t="shared" si="79"/>
        <v>2024</v>
      </c>
      <c r="AI227" s="19">
        <f t="shared" si="79"/>
        <v>2025</v>
      </c>
      <c r="AJ227" s="19">
        <f t="shared" si="79"/>
        <v>2026</v>
      </c>
      <c r="AK227" s="19">
        <f t="shared" si="79"/>
        <v>2027</v>
      </c>
      <c r="AL227" s="19">
        <f t="shared" si="79"/>
        <v>2028</v>
      </c>
      <c r="AM227" s="19">
        <f t="shared" si="79"/>
        <v>2029</v>
      </c>
      <c r="AN227" s="19">
        <f t="shared" si="79"/>
        <v>2030</v>
      </c>
      <c r="AO227" s="19">
        <f t="shared" si="79"/>
        <v>2031</v>
      </c>
      <c r="AP227" s="19">
        <f t="shared" si="79"/>
        <v>2032</v>
      </c>
      <c r="AQ227" s="19">
        <f t="shared" si="79"/>
        <v>2033</v>
      </c>
      <c r="AR227" s="19">
        <f t="shared" si="79"/>
        <v>2034</v>
      </c>
      <c r="AS227" s="19">
        <f t="shared" si="79"/>
        <v>2035</v>
      </c>
      <c r="AT227" s="19">
        <f t="shared" si="79"/>
        <v>2036</v>
      </c>
      <c r="AU227" s="19">
        <f t="shared" si="79"/>
        <v>2037</v>
      </c>
      <c r="AV227" s="19">
        <f t="shared" si="79"/>
        <v>2038</v>
      </c>
      <c r="AW227" s="19">
        <f t="shared" si="79"/>
        <v>2039</v>
      </c>
      <c r="AX227" s="19">
        <f t="shared" si="79"/>
        <v>2040</v>
      </c>
      <c r="AY227" s="19">
        <f t="shared" si="79"/>
        <v>2041</v>
      </c>
      <c r="AZ227" s="19">
        <f t="shared" si="79"/>
        <v>2042</v>
      </c>
      <c r="BA227" s="19">
        <f t="shared" si="79"/>
        <v>2043</v>
      </c>
      <c r="BB227" s="19">
        <f t="shared" si="79"/>
        <v>2044</v>
      </c>
      <c r="BC227" s="19">
        <f t="shared" si="79"/>
        <v>2045</v>
      </c>
      <c r="BD227" s="19">
        <f t="shared" si="79"/>
        <v>2046</v>
      </c>
      <c r="BE227" s="19">
        <f t="shared" si="79"/>
        <v>2047</v>
      </c>
      <c r="BF227" s="19">
        <f t="shared" si="79"/>
        <v>2048</v>
      </c>
      <c r="BG227" s="19">
        <f t="shared" si="79"/>
        <v>2049</v>
      </c>
      <c r="BH227" s="19">
        <f t="shared" si="79"/>
        <v>2050</v>
      </c>
      <c r="BI227" s="20"/>
      <c r="BJ227" s="20"/>
    </row>
    <row r="228" spans="1:62">
      <c r="A228" s="3" t="s">
        <v>17</v>
      </c>
    </row>
    <row r="229" spans="1:62">
      <c r="A229" s="3" t="s">
        <v>18</v>
      </c>
    </row>
    <row r="230" spans="1:62">
      <c r="A230" s="3" t="s">
        <v>19</v>
      </c>
    </row>
    <row r="231" spans="1:62">
      <c r="A231" s="3" t="s">
        <v>20</v>
      </c>
    </row>
    <row r="232" spans="1:62">
      <c r="A232" s="3" t="s">
        <v>21</v>
      </c>
    </row>
    <row r="233" spans="1:62">
      <c r="A233" s="3" t="s">
        <v>22</v>
      </c>
    </row>
    <row r="234" spans="1:62">
      <c r="A234" s="3" t="s">
        <v>23</v>
      </c>
    </row>
    <row r="235" spans="1:62">
      <c r="A235" s="3" t="s">
        <v>24</v>
      </c>
    </row>
    <row r="236" spans="1:62">
      <c r="A236" s="3" t="s">
        <v>25</v>
      </c>
    </row>
    <row r="237" spans="1:62">
      <c r="A237" s="3" t="s">
        <v>26</v>
      </c>
    </row>
    <row r="238" spans="1:62">
      <c r="A238" s="3" t="s">
        <v>27</v>
      </c>
      <c r="C238" s="17"/>
    </row>
    <row r="239" spans="1:62">
      <c r="A239" s="3" t="s">
        <v>28</v>
      </c>
    </row>
    <row r="240" spans="1:62" ht="12" thickBot="1">
      <c r="A240" s="3" t="s">
        <v>29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 spans="1:6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</row>
    <row r="242" spans="1:62" ht="12" thickBot="1">
      <c r="A242" s="3" t="s">
        <v>44</v>
      </c>
    </row>
    <row r="243" spans="1:62" ht="12" thickBot="1">
      <c r="A243" s="18"/>
      <c r="B243" s="19">
        <f t="shared" ref="B243:BH243" si="80">B2</f>
        <v>1992</v>
      </c>
      <c r="C243" s="19">
        <f t="shared" si="80"/>
        <v>1993</v>
      </c>
      <c r="D243" s="19">
        <f t="shared" si="80"/>
        <v>1994</v>
      </c>
      <c r="E243" s="19">
        <f t="shared" si="80"/>
        <v>1995</v>
      </c>
      <c r="F243" s="19">
        <f t="shared" si="80"/>
        <v>1996</v>
      </c>
      <c r="G243" s="19">
        <f t="shared" si="80"/>
        <v>1997</v>
      </c>
      <c r="H243" s="19">
        <f t="shared" si="80"/>
        <v>1998</v>
      </c>
      <c r="I243" s="19">
        <f t="shared" si="80"/>
        <v>1999</v>
      </c>
      <c r="J243" s="19">
        <f t="shared" si="80"/>
        <v>2000</v>
      </c>
      <c r="K243" s="19">
        <f t="shared" si="80"/>
        <v>2001</v>
      </c>
      <c r="L243" s="19">
        <f t="shared" si="80"/>
        <v>2002</v>
      </c>
      <c r="M243" s="19">
        <f t="shared" si="80"/>
        <v>2003</v>
      </c>
      <c r="N243" s="19">
        <f t="shared" si="80"/>
        <v>2004</v>
      </c>
      <c r="O243" s="19">
        <f t="shared" si="80"/>
        <v>2005</v>
      </c>
      <c r="P243" s="19">
        <f t="shared" si="80"/>
        <v>2006</v>
      </c>
      <c r="Q243" s="19">
        <f t="shared" si="80"/>
        <v>2007</v>
      </c>
      <c r="R243" s="19">
        <f t="shared" si="80"/>
        <v>2008</v>
      </c>
      <c r="S243" s="19">
        <f t="shared" si="80"/>
        <v>2009</v>
      </c>
      <c r="T243" s="19">
        <f t="shared" si="80"/>
        <v>2010</v>
      </c>
      <c r="U243" s="19">
        <f t="shared" si="80"/>
        <v>2011</v>
      </c>
      <c r="V243" s="19">
        <f t="shared" si="80"/>
        <v>2012</v>
      </c>
      <c r="W243" s="19">
        <f t="shared" si="80"/>
        <v>2013</v>
      </c>
      <c r="X243" s="19">
        <f t="shared" si="80"/>
        <v>2014</v>
      </c>
      <c r="Y243" s="19">
        <f t="shared" si="80"/>
        <v>2015</v>
      </c>
      <c r="Z243" s="19">
        <f t="shared" si="80"/>
        <v>2016</v>
      </c>
      <c r="AA243" s="19">
        <f t="shared" si="80"/>
        <v>2017</v>
      </c>
      <c r="AB243" s="19">
        <f t="shared" si="80"/>
        <v>2018</v>
      </c>
      <c r="AC243" s="19">
        <f t="shared" si="80"/>
        <v>2019</v>
      </c>
      <c r="AD243" s="19">
        <f t="shared" si="80"/>
        <v>2020</v>
      </c>
      <c r="AE243" s="19">
        <f t="shared" si="80"/>
        <v>2021</v>
      </c>
      <c r="AF243" s="19">
        <f t="shared" si="80"/>
        <v>2022</v>
      </c>
      <c r="AG243" s="19">
        <f t="shared" si="80"/>
        <v>2023</v>
      </c>
      <c r="AH243" s="19">
        <f t="shared" si="80"/>
        <v>2024</v>
      </c>
      <c r="AI243" s="19">
        <f t="shared" si="80"/>
        <v>2025</v>
      </c>
      <c r="AJ243" s="19">
        <f t="shared" si="80"/>
        <v>2026</v>
      </c>
      <c r="AK243" s="19">
        <f t="shared" si="80"/>
        <v>2027</v>
      </c>
      <c r="AL243" s="19">
        <f t="shared" si="80"/>
        <v>2028</v>
      </c>
      <c r="AM243" s="19">
        <f t="shared" si="80"/>
        <v>2029</v>
      </c>
      <c r="AN243" s="19">
        <f t="shared" si="80"/>
        <v>2030</v>
      </c>
      <c r="AO243" s="19">
        <f t="shared" si="80"/>
        <v>2031</v>
      </c>
      <c r="AP243" s="19">
        <f t="shared" si="80"/>
        <v>2032</v>
      </c>
      <c r="AQ243" s="19">
        <f t="shared" si="80"/>
        <v>2033</v>
      </c>
      <c r="AR243" s="19">
        <f t="shared" si="80"/>
        <v>2034</v>
      </c>
      <c r="AS243" s="19">
        <f t="shared" si="80"/>
        <v>2035</v>
      </c>
      <c r="AT243" s="19">
        <f t="shared" si="80"/>
        <v>2036</v>
      </c>
      <c r="AU243" s="19">
        <f t="shared" si="80"/>
        <v>2037</v>
      </c>
      <c r="AV243" s="19">
        <f t="shared" si="80"/>
        <v>2038</v>
      </c>
      <c r="AW243" s="19">
        <f t="shared" si="80"/>
        <v>2039</v>
      </c>
      <c r="AX243" s="19">
        <f t="shared" si="80"/>
        <v>2040</v>
      </c>
      <c r="AY243" s="19">
        <f t="shared" si="80"/>
        <v>2041</v>
      </c>
      <c r="AZ243" s="19">
        <f t="shared" si="80"/>
        <v>2042</v>
      </c>
      <c r="BA243" s="19">
        <f t="shared" si="80"/>
        <v>2043</v>
      </c>
      <c r="BB243" s="19">
        <f t="shared" si="80"/>
        <v>2044</v>
      </c>
      <c r="BC243" s="19">
        <f t="shared" si="80"/>
        <v>2045</v>
      </c>
      <c r="BD243" s="19">
        <f t="shared" si="80"/>
        <v>2046</v>
      </c>
      <c r="BE243" s="19">
        <f t="shared" si="80"/>
        <v>2047</v>
      </c>
      <c r="BF243" s="19">
        <f t="shared" si="80"/>
        <v>2048</v>
      </c>
      <c r="BG243" s="19">
        <f t="shared" si="80"/>
        <v>2049</v>
      </c>
      <c r="BH243" s="19">
        <f t="shared" si="80"/>
        <v>2050</v>
      </c>
      <c r="BI243" s="20"/>
      <c r="BJ243" s="20"/>
    </row>
    <row r="244" spans="1:62">
      <c r="A244" s="3" t="s">
        <v>17</v>
      </c>
    </row>
    <row r="245" spans="1:62">
      <c r="A245" s="3" t="s">
        <v>18</v>
      </c>
    </row>
    <row r="246" spans="1:62">
      <c r="A246" s="3" t="s">
        <v>19</v>
      </c>
    </row>
    <row r="247" spans="1:62">
      <c r="A247" s="3" t="s">
        <v>20</v>
      </c>
    </row>
    <row r="248" spans="1:62">
      <c r="A248" s="3" t="s">
        <v>21</v>
      </c>
    </row>
    <row r="249" spans="1:62">
      <c r="A249" s="3" t="s">
        <v>22</v>
      </c>
    </row>
    <row r="250" spans="1:62">
      <c r="A250" s="3" t="s">
        <v>23</v>
      </c>
    </row>
    <row r="251" spans="1:62">
      <c r="A251" s="3" t="s">
        <v>24</v>
      </c>
    </row>
    <row r="252" spans="1:62">
      <c r="A252" s="3" t="s">
        <v>25</v>
      </c>
    </row>
    <row r="253" spans="1:62">
      <c r="A253" s="3" t="s">
        <v>26</v>
      </c>
      <c r="C253" s="8"/>
    </row>
    <row r="254" spans="1:62">
      <c r="A254" s="3" t="s">
        <v>27</v>
      </c>
    </row>
    <row r="255" spans="1:62">
      <c r="A255" s="3" t="s">
        <v>28</v>
      </c>
    </row>
    <row r="256" spans="1:62" ht="12" thickBot="1">
      <c r="A256" s="3" t="s">
        <v>29</v>
      </c>
      <c r="B256" s="8">
        <f t="shared" ref="B256:AE256" si="81">B224*B240</f>
        <v>0</v>
      </c>
      <c r="C256" s="8">
        <f t="shared" si="81"/>
        <v>0</v>
      </c>
      <c r="D256" s="8">
        <f t="shared" si="81"/>
        <v>0</v>
      </c>
      <c r="E256" s="8">
        <f t="shared" si="81"/>
        <v>0</v>
      </c>
      <c r="F256" s="8">
        <f t="shared" si="81"/>
        <v>0</v>
      </c>
      <c r="G256" s="8">
        <f t="shared" si="81"/>
        <v>0</v>
      </c>
      <c r="H256" s="8">
        <f t="shared" si="81"/>
        <v>0</v>
      </c>
      <c r="I256" s="8">
        <f t="shared" si="81"/>
        <v>0</v>
      </c>
      <c r="J256" s="8">
        <f t="shared" si="81"/>
        <v>0</v>
      </c>
      <c r="K256" s="8">
        <f t="shared" si="81"/>
        <v>0</v>
      </c>
      <c r="L256" s="8">
        <f t="shared" si="81"/>
        <v>0</v>
      </c>
      <c r="M256" s="8">
        <f t="shared" si="81"/>
        <v>0</v>
      </c>
      <c r="N256" s="8">
        <f t="shared" si="81"/>
        <v>0</v>
      </c>
      <c r="O256" s="8">
        <f t="shared" si="81"/>
        <v>0</v>
      </c>
      <c r="P256" s="8">
        <f t="shared" si="81"/>
        <v>0</v>
      </c>
      <c r="Q256" s="8">
        <f t="shared" si="81"/>
        <v>0</v>
      </c>
      <c r="R256" s="8">
        <f t="shared" si="81"/>
        <v>0</v>
      </c>
      <c r="S256" s="8">
        <f t="shared" si="81"/>
        <v>0</v>
      </c>
      <c r="T256" s="8">
        <f t="shared" si="81"/>
        <v>0</v>
      </c>
      <c r="U256" s="8">
        <f t="shared" si="81"/>
        <v>0</v>
      </c>
      <c r="V256" s="8">
        <f t="shared" si="81"/>
        <v>0</v>
      </c>
      <c r="W256" s="8">
        <f t="shared" si="81"/>
        <v>0</v>
      </c>
      <c r="X256" s="8">
        <f t="shared" si="81"/>
        <v>0</v>
      </c>
      <c r="Y256" s="8">
        <f t="shared" si="81"/>
        <v>0</v>
      </c>
      <c r="Z256" s="8">
        <f t="shared" si="81"/>
        <v>0</v>
      </c>
      <c r="AA256" s="8">
        <f t="shared" si="81"/>
        <v>0</v>
      </c>
      <c r="AB256" s="8">
        <f t="shared" si="81"/>
        <v>0</v>
      </c>
      <c r="AC256" s="8">
        <f t="shared" si="81"/>
        <v>0</v>
      </c>
      <c r="AD256" s="8">
        <f t="shared" si="81"/>
        <v>0</v>
      </c>
      <c r="AE256" s="8">
        <f t="shared" si="81"/>
        <v>0</v>
      </c>
    </row>
    <row r="257" spans="1:6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</row>
    <row r="258" spans="1:62" ht="12" thickBot="1">
      <c r="A258" s="3" t="s">
        <v>45</v>
      </c>
    </row>
    <row r="259" spans="1:62" ht="12" thickBot="1">
      <c r="A259" s="18"/>
      <c r="B259" s="19">
        <f t="shared" ref="B259:BH259" si="82">B2</f>
        <v>1992</v>
      </c>
      <c r="C259" s="19">
        <f t="shared" si="82"/>
        <v>1993</v>
      </c>
      <c r="D259" s="19">
        <f t="shared" si="82"/>
        <v>1994</v>
      </c>
      <c r="E259" s="19">
        <f t="shared" si="82"/>
        <v>1995</v>
      </c>
      <c r="F259" s="19">
        <f t="shared" si="82"/>
        <v>1996</v>
      </c>
      <c r="G259" s="19">
        <f t="shared" si="82"/>
        <v>1997</v>
      </c>
      <c r="H259" s="19">
        <f t="shared" si="82"/>
        <v>1998</v>
      </c>
      <c r="I259" s="19">
        <f t="shared" si="82"/>
        <v>1999</v>
      </c>
      <c r="J259" s="19">
        <f t="shared" si="82"/>
        <v>2000</v>
      </c>
      <c r="K259" s="19">
        <f t="shared" si="82"/>
        <v>2001</v>
      </c>
      <c r="L259" s="19">
        <f t="shared" si="82"/>
        <v>2002</v>
      </c>
      <c r="M259" s="19">
        <f t="shared" si="82"/>
        <v>2003</v>
      </c>
      <c r="N259" s="19">
        <f t="shared" si="82"/>
        <v>2004</v>
      </c>
      <c r="O259" s="19">
        <f t="shared" si="82"/>
        <v>2005</v>
      </c>
      <c r="P259" s="19">
        <f t="shared" si="82"/>
        <v>2006</v>
      </c>
      <c r="Q259" s="19">
        <f t="shared" si="82"/>
        <v>2007</v>
      </c>
      <c r="R259" s="19">
        <f t="shared" si="82"/>
        <v>2008</v>
      </c>
      <c r="S259" s="19">
        <f t="shared" si="82"/>
        <v>2009</v>
      </c>
      <c r="T259" s="19">
        <f t="shared" si="82"/>
        <v>2010</v>
      </c>
      <c r="U259" s="19">
        <f t="shared" si="82"/>
        <v>2011</v>
      </c>
      <c r="V259" s="19">
        <f t="shared" si="82"/>
        <v>2012</v>
      </c>
      <c r="W259" s="19">
        <f t="shared" si="82"/>
        <v>2013</v>
      </c>
      <c r="X259" s="19">
        <f t="shared" si="82"/>
        <v>2014</v>
      </c>
      <c r="Y259" s="19">
        <f t="shared" si="82"/>
        <v>2015</v>
      </c>
      <c r="Z259" s="19">
        <f t="shared" si="82"/>
        <v>2016</v>
      </c>
      <c r="AA259" s="19">
        <f t="shared" si="82"/>
        <v>2017</v>
      </c>
      <c r="AB259" s="19">
        <f t="shared" si="82"/>
        <v>2018</v>
      </c>
      <c r="AC259" s="19">
        <f t="shared" si="82"/>
        <v>2019</v>
      </c>
      <c r="AD259" s="19">
        <f t="shared" si="82"/>
        <v>2020</v>
      </c>
      <c r="AE259" s="19">
        <f t="shared" si="82"/>
        <v>2021</v>
      </c>
      <c r="AF259" s="19">
        <f t="shared" si="82"/>
        <v>2022</v>
      </c>
      <c r="AG259" s="19">
        <f t="shared" si="82"/>
        <v>2023</v>
      </c>
      <c r="AH259" s="19">
        <f t="shared" si="82"/>
        <v>2024</v>
      </c>
      <c r="AI259" s="19">
        <f t="shared" si="82"/>
        <v>2025</v>
      </c>
      <c r="AJ259" s="19">
        <f t="shared" si="82"/>
        <v>2026</v>
      </c>
      <c r="AK259" s="19">
        <f t="shared" si="82"/>
        <v>2027</v>
      </c>
      <c r="AL259" s="19">
        <f t="shared" si="82"/>
        <v>2028</v>
      </c>
      <c r="AM259" s="19">
        <f t="shared" si="82"/>
        <v>2029</v>
      </c>
      <c r="AN259" s="19">
        <f t="shared" si="82"/>
        <v>2030</v>
      </c>
      <c r="AO259" s="19">
        <f t="shared" si="82"/>
        <v>2031</v>
      </c>
      <c r="AP259" s="19">
        <f t="shared" si="82"/>
        <v>2032</v>
      </c>
      <c r="AQ259" s="19">
        <f t="shared" si="82"/>
        <v>2033</v>
      </c>
      <c r="AR259" s="19">
        <f t="shared" si="82"/>
        <v>2034</v>
      </c>
      <c r="AS259" s="19">
        <f t="shared" si="82"/>
        <v>2035</v>
      </c>
      <c r="AT259" s="19">
        <f t="shared" si="82"/>
        <v>2036</v>
      </c>
      <c r="AU259" s="19">
        <f t="shared" si="82"/>
        <v>2037</v>
      </c>
      <c r="AV259" s="19">
        <f t="shared" si="82"/>
        <v>2038</v>
      </c>
      <c r="AW259" s="19">
        <f t="shared" si="82"/>
        <v>2039</v>
      </c>
      <c r="AX259" s="19">
        <f t="shared" si="82"/>
        <v>2040</v>
      </c>
      <c r="AY259" s="19">
        <f t="shared" si="82"/>
        <v>2041</v>
      </c>
      <c r="AZ259" s="19">
        <f t="shared" si="82"/>
        <v>2042</v>
      </c>
      <c r="BA259" s="19">
        <f t="shared" si="82"/>
        <v>2043</v>
      </c>
      <c r="BB259" s="19">
        <f t="shared" si="82"/>
        <v>2044</v>
      </c>
      <c r="BC259" s="19">
        <f t="shared" si="82"/>
        <v>2045</v>
      </c>
      <c r="BD259" s="19">
        <f t="shared" si="82"/>
        <v>2046</v>
      </c>
      <c r="BE259" s="19">
        <f t="shared" si="82"/>
        <v>2047</v>
      </c>
      <c r="BF259" s="19">
        <f t="shared" si="82"/>
        <v>2048</v>
      </c>
      <c r="BG259" s="19">
        <f t="shared" si="82"/>
        <v>2049</v>
      </c>
      <c r="BH259" s="19">
        <f t="shared" si="82"/>
        <v>2050</v>
      </c>
      <c r="BI259" s="20"/>
      <c r="BJ259" s="20"/>
    </row>
    <row r="260" spans="1:62">
      <c r="A260" s="3" t="s">
        <v>17</v>
      </c>
    </row>
    <row r="261" spans="1:62">
      <c r="A261" s="3" t="s">
        <v>18</v>
      </c>
    </row>
    <row r="262" spans="1:62">
      <c r="A262" s="3" t="s">
        <v>19</v>
      </c>
    </row>
    <row r="263" spans="1:62">
      <c r="A263" s="3" t="s">
        <v>20</v>
      </c>
    </row>
    <row r="264" spans="1:62">
      <c r="A264" s="3" t="s">
        <v>21</v>
      </c>
    </row>
    <row r="265" spans="1:62">
      <c r="A265" s="3" t="s">
        <v>22</v>
      </c>
    </row>
    <row r="266" spans="1:62">
      <c r="A266" s="3" t="s">
        <v>23</v>
      </c>
    </row>
    <row r="267" spans="1:62">
      <c r="A267" s="3" t="s">
        <v>24</v>
      </c>
    </row>
    <row r="268" spans="1:62">
      <c r="A268" s="3" t="s">
        <v>25</v>
      </c>
    </row>
    <row r="269" spans="1:62">
      <c r="A269" s="3" t="s">
        <v>26</v>
      </c>
      <c r="C269" s="8"/>
    </row>
    <row r="270" spans="1:62">
      <c r="A270" s="3" t="s">
        <v>27</v>
      </c>
    </row>
    <row r="271" spans="1:62">
      <c r="A271" s="3" t="s">
        <v>28</v>
      </c>
    </row>
    <row r="272" spans="1:62" ht="12" thickBot="1">
      <c r="A272" s="3" t="s">
        <v>29</v>
      </c>
      <c r="C272" s="34"/>
      <c r="D272" s="34"/>
      <c r="E272" s="34"/>
      <c r="F272" s="34"/>
      <c r="G272" s="34"/>
      <c r="H272" s="34"/>
      <c r="I272" s="34"/>
      <c r="K272" s="34">
        <f>(('[2]CWG Complex'!I292*3)+('[2]CWG Complex'!$J$292*9))/12</f>
        <v>26298.526700000002</v>
      </c>
      <c r="L272" s="34">
        <f>(('[2]CWG Complex'!J292*3)+('[2]CWG Complex'!$J$292*9))/12</f>
        <v>26539.632500000003</v>
      </c>
      <c r="M272" s="34">
        <f>(('[2]CWG Complex'!K292*3)+('[2]CWG Complex'!$J$292*9))/12</f>
        <v>26551.116025000007</v>
      </c>
      <c r="N272" s="34">
        <f>(('[2]CWG Complex'!L292*3)+('[2]CWG Complex'!$J$292*9))/12</f>
        <v>26824.594975000004</v>
      </c>
      <c r="O272" s="34">
        <f>(('[2]CWG Complex'!M292*3)+('[2]CWG Complex'!$J$292*9))/12</f>
        <v>26829.451799999999</v>
      </c>
      <c r="P272" s="34">
        <f>(('[2]CWG Complex'!N292*3)+('[2]CWG Complex'!$J$292*9))/12</f>
        <v>26922.675675000006</v>
      </c>
      <c r="Q272" s="34">
        <f>(('[2]CWG Complex'!O292*3)+('[2]CWG Complex'!$J$292*9))/12</f>
        <v>27062.559500000003</v>
      </c>
      <c r="R272" s="34">
        <f>(('[2]CWG Complex'!P292*3)+('[2]CWG Complex'!$J$292*9))/12</f>
        <v>27734.391875000001</v>
      </c>
      <c r="S272" s="34">
        <f>(('[2]CWG Complex'!Q292*3)+('[2]CWG Complex'!$J$292*9))/12</f>
        <v>27621.313050000001</v>
      </c>
      <c r="T272" s="34">
        <f>(('[2]CWG Complex'!R292*3)+('[2]CWG Complex'!$J$292*9))/12</f>
        <v>27369.984475000005</v>
      </c>
      <c r="U272" s="34">
        <f>(('[2]CWG Complex'!S292*3)+('[2]CWG Complex'!$J$292*9))/12</f>
        <v>27493.686875000003</v>
      </c>
      <c r="V272" s="34">
        <f>(('[2]CWG Complex'!T292*3)+('[2]CWG Complex'!$J$292*9))/12</f>
        <v>27657.571625</v>
      </c>
      <c r="W272" s="34">
        <f>(('[2]CWG Complex'!U292*3)+('[2]CWG Complex'!$J$292*9))/12</f>
        <v>27652.021350000006</v>
      </c>
      <c r="X272" s="34">
        <f>(('[2]CWG Complex'!V292*3)+('[2]CWG Complex'!$J$292*9))/12</f>
        <v>27562.889900000006</v>
      </c>
      <c r="Y272" s="34">
        <f>(('[2]CWG Complex'!W292*3)+('[2]CWG Complex'!$J$292*9))/12</f>
        <v>27963.220900000004</v>
      </c>
      <c r="Z272" s="34">
        <f>(('[2]CWG Complex'!X292*3)+('[2]CWG Complex'!$J$292*9))/12</f>
        <v>28166.059850000001</v>
      </c>
      <c r="AA272" s="34">
        <f>(('[2]CWG Complex'!Y292*3)+('[2]CWG Complex'!$J$292*9))/12</f>
        <v>28422.083575000001</v>
      </c>
      <c r="AB272" s="34">
        <f>(('[2]CWG Complex'!Z292*3)+('[2]CWG Complex'!$J$292*9))/12</f>
        <v>28636.819700000004</v>
      </c>
      <c r="AC272" s="34">
        <f>(('[2]CWG Complex'!AA292*3)+('[2]CWG Complex'!$J$292*9))/12</f>
        <v>29015.434150000001</v>
      </c>
      <c r="AD272" s="34">
        <f>(('[2]CWG Complex'!AB292*3)+('[2]CWG Complex'!$J$292*9))/12</f>
        <v>29385.808550000002</v>
      </c>
      <c r="AE272" s="34">
        <f>(('[2]CWG Complex'!AC292*3)+('[2]CWG Complex'!$J$292*9))/12</f>
        <v>29301.656950000004</v>
      </c>
      <c r="AF272" s="34">
        <f>(('[2]CWG Complex'!AD292*3)+('[2]CWG Complex'!$J$292*9))/12</f>
        <v>29057.839075</v>
      </c>
      <c r="AG272" s="34">
        <f>(('[2]CWG Complex'!AE292*3)+('[2]CWG Complex'!$J$292*9))/12</f>
        <v>29012.783200000005</v>
      </c>
      <c r="AH272" s="34">
        <f>(('[2]CWG Complex'!AF292*3)+('[2]CWG Complex'!$J$292*9))/12</f>
        <v>29225.303125000002</v>
      </c>
      <c r="AI272" s="34">
        <f>(('[2]CWG Complex'!AG292*3)+('[2]CWG Complex'!$J$292*9))/12</f>
        <v>29234.801849924686</v>
      </c>
      <c r="AJ272" s="34">
        <f>(('[2]CWG Complex'!AH292*3)+('[2]CWG Complex'!$J$292*9))/12</f>
        <v>29508.406603603031</v>
      </c>
      <c r="AK272" s="34">
        <f>(('[2]CWG Complex'!AI292*3)+('[2]CWG Complex'!$J$292*9))/12</f>
        <v>29617.023080411207</v>
      </c>
      <c r="AL272" s="34">
        <f>(('[2]CWG Complex'!AJ292*3)+('[2]CWG Complex'!$J$292*9))/12</f>
        <v>29683.305877103292</v>
      </c>
      <c r="AM272" s="34">
        <f>(('[2]CWG Complex'!AK292*3)+('[2]CWG Complex'!$J$292*9))/12</f>
        <v>29920.512972032226</v>
      </c>
      <c r="AN272" s="34">
        <f>(('[2]CWG Complex'!AL292*3)+('[2]CWG Complex'!$J$292*9))/12</f>
        <v>30082.325802467676</v>
      </c>
      <c r="AO272" s="34">
        <f>(('[2]CWG Complex'!AM292*3)+('[2]CWG Complex'!$J$292*9))/12</f>
        <v>30154.234200165269</v>
      </c>
      <c r="AP272" s="34">
        <f>(('[2]CWG Complex'!AN292*3)+('[2]CWG Complex'!$J$292*9))/12</f>
        <v>30342.902038159664</v>
      </c>
      <c r="AQ272" s="34">
        <f>(('[2]CWG Complex'!AO292*3)+('[2]CWG Complex'!$J$292*9))/12</f>
        <v>30397.14617349011</v>
      </c>
    </row>
    <row r="273" spans="1:6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</row>
    <row r="274" spans="1:62" ht="12" thickBot="1">
      <c r="A274" s="3" t="s">
        <v>46</v>
      </c>
    </row>
    <row r="275" spans="1:62" ht="12" thickBot="1">
      <c r="A275" s="18" t="s">
        <v>47</v>
      </c>
      <c r="B275" s="19">
        <f t="shared" ref="B275:BH275" si="83">B2</f>
        <v>1992</v>
      </c>
      <c r="C275" s="19">
        <f t="shared" si="83"/>
        <v>1993</v>
      </c>
      <c r="D275" s="19">
        <f t="shared" si="83"/>
        <v>1994</v>
      </c>
      <c r="E275" s="19">
        <f t="shared" si="83"/>
        <v>1995</v>
      </c>
      <c r="F275" s="19">
        <f t="shared" si="83"/>
        <v>1996</v>
      </c>
      <c r="G275" s="19">
        <f t="shared" si="83"/>
        <v>1997</v>
      </c>
      <c r="H275" s="19">
        <f t="shared" si="83"/>
        <v>1998</v>
      </c>
      <c r="I275" s="19">
        <f t="shared" si="83"/>
        <v>1999</v>
      </c>
      <c r="J275" s="19">
        <f t="shared" si="83"/>
        <v>2000</v>
      </c>
      <c r="K275" s="19">
        <f t="shared" si="83"/>
        <v>2001</v>
      </c>
      <c r="L275" s="19">
        <f t="shared" si="83"/>
        <v>2002</v>
      </c>
      <c r="M275" s="19">
        <f t="shared" si="83"/>
        <v>2003</v>
      </c>
      <c r="N275" s="19">
        <f t="shared" si="83"/>
        <v>2004</v>
      </c>
      <c r="O275" s="19">
        <f t="shared" si="83"/>
        <v>2005</v>
      </c>
      <c r="P275" s="19">
        <f t="shared" si="83"/>
        <v>2006</v>
      </c>
      <c r="Q275" s="19">
        <f t="shared" si="83"/>
        <v>2007</v>
      </c>
      <c r="R275" s="19">
        <f t="shared" si="83"/>
        <v>2008</v>
      </c>
      <c r="S275" s="19">
        <f t="shared" si="83"/>
        <v>2009</v>
      </c>
      <c r="T275" s="19">
        <f t="shared" si="83"/>
        <v>2010</v>
      </c>
      <c r="U275" s="19">
        <f t="shared" si="83"/>
        <v>2011</v>
      </c>
      <c r="V275" s="19">
        <f t="shared" si="83"/>
        <v>2012</v>
      </c>
      <c r="W275" s="19">
        <f t="shared" si="83"/>
        <v>2013</v>
      </c>
      <c r="X275" s="19">
        <f t="shared" si="83"/>
        <v>2014</v>
      </c>
      <c r="Y275" s="19">
        <f t="shared" si="83"/>
        <v>2015</v>
      </c>
      <c r="Z275" s="19">
        <f t="shared" si="83"/>
        <v>2016</v>
      </c>
      <c r="AA275" s="19">
        <f t="shared" si="83"/>
        <v>2017</v>
      </c>
      <c r="AB275" s="19">
        <f t="shared" si="83"/>
        <v>2018</v>
      </c>
      <c r="AC275" s="19">
        <f t="shared" si="83"/>
        <v>2019</v>
      </c>
      <c r="AD275" s="19">
        <f t="shared" si="83"/>
        <v>2020</v>
      </c>
      <c r="AE275" s="19">
        <f t="shared" si="83"/>
        <v>2021</v>
      </c>
      <c r="AF275" s="19">
        <f t="shared" si="83"/>
        <v>2022</v>
      </c>
      <c r="AG275" s="19">
        <f t="shared" si="83"/>
        <v>2023</v>
      </c>
      <c r="AH275" s="19">
        <f t="shared" si="83"/>
        <v>2024</v>
      </c>
      <c r="AI275" s="19">
        <f t="shared" si="83"/>
        <v>2025</v>
      </c>
      <c r="AJ275" s="19">
        <f t="shared" si="83"/>
        <v>2026</v>
      </c>
      <c r="AK275" s="19">
        <f t="shared" si="83"/>
        <v>2027</v>
      </c>
      <c r="AL275" s="19">
        <f t="shared" si="83"/>
        <v>2028</v>
      </c>
      <c r="AM275" s="19">
        <f t="shared" si="83"/>
        <v>2029</v>
      </c>
      <c r="AN275" s="19">
        <f t="shared" si="83"/>
        <v>2030</v>
      </c>
      <c r="AO275" s="19">
        <f t="shared" si="83"/>
        <v>2031</v>
      </c>
      <c r="AP275" s="19">
        <f t="shared" si="83"/>
        <v>2032</v>
      </c>
      <c r="AQ275" s="19">
        <f t="shared" si="83"/>
        <v>2033</v>
      </c>
      <c r="AR275" s="19">
        <f t="shared" si="83"/>
        <v>2034</v>
      </c>
      <c r="AS275" s="19">
        <f t="shared" si="83"/>
        <v>2035</v>
      </c>
      <c r="AT275" s="19">
        <f t="shared" si="83"/>
        <v>2036</v>
      </c>
      <c r="AU275" s="19">
        <f t="shared" si="83"/>
        <v>2037</v>
      </c>
      <c r="AV275" s="19">
        <f t="shared" si="83"/>
        <v>2038</v>
      </c>
      <c r="AW275" s="19">
        <f t="shared" si="83"/>
        <v>2039</v>
      </c>
      <c r="AX275" s="19">
        <f t="shared" si="83"/>
        <v>2040</v>
      </c>
      <c r="AY275" s="19">
        <f t="shared" si="83"/>
        <v>2041</v>
      </c>
      <c r="AZ275" s="19">
        <f t="shared" si="83"/>
        <v>2042</v>
      </c>
      <c r="BA275" s="19">
        <f t="shared" si="83"/>
        <v>2043</v>
      </c>
      <c r="BB275" s="19">
        <f t="shared" si="83"/>
        <v>2044</v>
      </c>
      <c r="BC275" s="19">
        <f t="shared" si="83"/>
        <v>2045</v>
      </c>
      <c r="BD275" s="19">
        <f t="shared" si="83"/>
        <v>2046</v>
      </c>
      <c r="BE275" s="19">
        <f t="shared" si="83"/>
        <v>2047</v>
      </c>
      <c r="BF275" s="19">
        <f t="shared" si="83"/>
        <v>2048</v>
      </c>
      <c r="BG275" s="19">
        <f t="shared" si="83"/>
        <v>2049</v>
      </c>
      <c r="BH275" s="19">
        <f t="shared" si="83"/>
        <v>2050</v>
      </c>
      <c r="BI275" s="20"/>
      <c r="BJ275" s="20"/>
    </row>
    <row r="276" spans="1:62">
      <c r="A276" s="3" t="s">
        <v>17</v>
      </c>
    </row>
    <row r="277" spans="1:62">
      <c r="A277" s="3" t="s">
        <v>18</v>
      </c>
    </row>
    <row r="278" spans="1:62">
      <c r="A278" s="3" t="s">
        <v>19</v>
      </c>
    </row>
    <row r="279" spans="1:62">
      <c r="A279" s="3" t="s">
        <v>20</v>
      </c>
    </row>
    <row r="280" spans="1:62">
      <c r="A280" s="3" t="s">
        <v>21</v>
      </c>
    </row>
    <row r="281" spans="1:62">
      <c r="A281" s="3" t="s">
        <v>22</v>
      </c>
    </row>
    <row r="282" spans="1:62">
      <c r="A282" s="3" t="s">
        <v>23</v>
      </c>
    </row>
    <row r="283" spans="1:62">
      <c r="A283" s="3" t="s">
        <v>24</v>
      </c>
    </row>
    <row r="284" spans="1:62">
      <c r="A284" s="3" t="s">
        <v>25</v>
      </c>
    </row>
    <row r="285" spans="1:62">
      <c r="A285" s="3" t="s">
        <v>26</v>
      </c>
    </row>
    <row r="286" spans="1:62">
      <c r="A286" s="3" t="s">
        <v>27</v>
      </c>
    </row>
    <row r="287" spans="1:62">
      <c r="A287" s="3" t="s">
        <v>28</v>
      </c>
    </row>
    <row r="288" spans="1:62" ht="12" thickBot="1">
      <c r="A288" s="3" t="s">
        <v>29</v>
      </c>
      <c r="B288" s="17">
        <v>35082</v>
      </c>
      <c r="C288" s="17">
        <v>34479</v>
      </c>
      <c r="D288" s="17">
        <v>56157</v>
      </c>
      <c r="E288" s="17">
        <v>67960</v>
      </c>
      <c r="F288" s="17">
        <v>75730</v>
      </c>
      <c r="G288" s="17">
        <v>80251</v>
      </c>
      <c r="H288" s="17">
        <v>85865</v>
      </c>
      <c r="I288" s="17">
        <v>95892</v>
      </c>
      <c r="J288" s="17">
        <v>107144</v>
      </c>
      <c r="K288" s="17">
        <v>131462</v>
      </c>
      <c r="L288" s="17">
        <v>140595</v>
      </c>
      <c r="M288" s="17">
        <v>137438</v>
      </c>
      <c r="N288" s="17">
        <v>140058</v>
      </c>
      <c r="O288" s="17">
        <v>136676</v>
      </c>
      <c r="P288" s="17">
        <v>133425</v>
      </c>
      <c r="Q288" s="17">
        <v>139889</v>
      </c>
      <c r="R288" s="17">
        <v>162456</v>
      </c>
      <c r="S288" s="17">
        <v>153315</v>
      </c>
      <c r="T288" s="17">
        <v>149728</v>
      </c>
      <c r="U288" s="17">
        <v>149488</v>
      </c>
      <c r="V288" s="17">
        <v>149632</v>
      </c>
      <c r="W288" s="17">
        <v>147094</v>
      </c>
      <c r="X288" s="17">
        <v>144099</v>
      </c>
      <c r="Y288" s="17">
        <v>150094</v>
      </c>
      <c r="Z288" s="17">
        <v>150625</v>
      </c>
      <c r="AA288" s="17">
        <v>152968</v>
      </c>
      <c r="AB288" s="17">
        <v>151631</v>
      </c>
      <c r="AC288" s="17">
        <v>153559</v>
      </c>
      <c r="AD288" s="17">
        <v>159750</v>
      </c>
      <c r="AE288" s="17">
        <v>154535</v>
      </c>
    </row>
    <row r="289" spans="1:6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</row>
    <row r="290" spans="1:62" ht="12" thickBot="1">
      <c r="A290" s="3" t="s">
        <v>48</v>
      </c>
    </row>
    <row r="291" spans="1:62" ht="12" thickBot="1">
      <c r="A291" s="18"/>
      <c r="B291" s="19">
        <f t="shared" ref="B291:BH291" si="84">B2</f>
        <v>1992</v>
      </c>
      <c r="C291" s="19">
        <f t="shared" si="84"/>
        <v>1993</v>
      </c>
      <c r="D291" s="19">
        <f t="shared" si="84"/>
        <v>1994</v>
      </c>
      <c r="E291" s="19">
        <f t="shared" si="84"/>
        <v>1995</v>
      </c>
      <c r="F291" s="19">
        <f t="shared" si="84"/>
        <v>1996</v>
      </c>
      <c r="G291" s="19">
        <f t="shared" si="84"/>
        <v>1997</v>
      </c>
      <c r="H291" s="19">
        <f t="shared" si="84"/>
        <v>1998</v>
      </c>
      <c r="I291" s="19">
        <f t="shared" si="84"/>
        <v>1999</v>
      </c>
      <c r="J291" s="19">
        <f t="shared" si="84"/>
        <v>2000</v>
      </c>
      <c r="K291" s="19">
        <f t="shared" si="84"/>
        <v>2001</v>
      </c>
      <c r="L291" s="19">
        <f t="shared" si="84"/>
        <v>2002</v>
      </c>
      <c r="M291" s="19">
        <f t="shared" si="84"/>
        <v>2003</v>
      </c>
      <c r="N291" s="19">
        <f t="shared" si="84"/>
        <v>2004</v>
      </c>
      <c r="O291" s="19">
        <f t="shared" si="84"/>
        <v>2005</v>
      </c>
      <c r="P291" s="19">
        <f t="shared" si="84"/>
        <v>2006</v>
      </c>
      <c r="Q291" s="19">
        <f t="shared" si="84"/>
        <v>2007</v>
      </c>
      <c r="R291" s="19">
        <f t="shared" si="84"/>
        <v>2008</v>
      </c>
      <c r="S291" s="19">
        <f t="shared" si="84"/>
        <v>2009</v>
      </c>
      <c r="T291" s="19">
        <f t="shared" si="84"/>
        <v>2010</v>
      </c>
      <c r="U291" s="19">
        <f t="shared" si="84"/>
        <v>2011</v>
      </c>
      <c r="V291" s="19">
        <f t="shared" si="84"/>
        <v>2012</v>
      </c>
      <c r="W291" s="19">
        <f t="shared" si="84"/>
        <v>2013</v>
      </c>
      <c r="X291" s="19">
        <f t="shared" si="84"/>
        <v>2014</v>
      </c>
      <c r="Y291" s="19">
        <f t="shared" si="84"/>
        <v>2015</v>
      </c>
      <c r="Z291" s="19">
        <f t="shared" si="84"/>
        <v>2016</v>
      </c>
      <c r="AA291" s="19">
        <f t="shared" si="84"/>
        <v>2017</v>
      </c>
      <c r="AB291" s="19">
        <f t="shared" si="84"/>
        <v>2018</v>
      </c>
      <c r="AC291" s="19">
        <f t="shared" si="84"/>
        <v>2019</v>
      </c>
      <c r="AD291" s="19">
        <f t="shared" si="84"/>
        <v>2020</v>
      </c>
      <c r="AE291" s="19">
        <f t="shared" si="84"/>
        <v>2021</v>
      </c>
      <c r="AF291" s="19">
        <f t="shared" si="84"/>
        <v>2022</v>
      </c>
      <c r="AG291" s="19">
        <f t="shared" si="84"/>
        <v>2023</v>
      </c>
      <c r="AH291" s="19">
        <f t="shared" si="84"/>
        <v>2024</v>
      </c>
      <c r="AI291" s="19">
        <f t="shared" si="84"/>
        <v>2025</v>
      </c>
      <c r="AJ291" s="19">
        <f t="shared" si="84"/>
        <v>2026</v>
      </c>
      <c r="AK291" s="19">
        <f t="shared" si="84"/>
        <v>2027</v>
      </c>
      <c r="AL291" s="19">
        <f t="shared" si="84"/>
        <v>2028</v>
      </c>
      <c r="AM291" s="19">
        <f t="shared" si="84"/>
        <v>2029</v>
      </c>
      <c r="AN291" s="19">
        <f t="shared" si="84"/>
        <v>2030</v>
      </c>
      <c r="AO291" s="19">
        <f t="shared" si="84"/>
        <v>2031</v>
      </c>
      <c r="AP291" s="19">
        <f t="shared" si="84"/>
        <v>2032</v>
      </c>
      <c r="AQ291" s="19">
        <f t="shared" si="84"/>
        <v>2033</v>
      </c>
      <c r="AR291" s="19">
        <f t="shared" si="84"/>
        <v>2034</v>
      </c>
      <c r="AS291" s="19">
        <f t="shared" si="84"/>
        <v>2035</v>
      </c>
      <c r="AT291" s="19">
        <f t="shared" si="84"/>
        <v>2036</v>
      </c>
      <c r="AU291" s="19">
        <f t="shared" si="84"/>
        <v>2037</v>
      </c>
      <c r="AV291" s="19">
        <f t="shared" si="84"/>
        <v>2038</v>
      </c>
      <c r="AW291" s="19">
        <f t="shared" si="84"/>
        <v>2039</v>
      </c>
      <c r="AX291" s="19">
        <f t="shared" si="84"/>
        <v>2040</v>
      </c>
      <c r="AY291" s="19">
        <f t="shared" si="84"/>
        <v>2041</v>
      </c>
      <c r="AZ291" s="19">
        <f t="shared" si="84"/>
        <v>2042</v>
      </c>
      <c r="BA291" s="19">
        <f t="shared" si="84"/>
        <v>2043</v>
      </c>
      <c r="BB291" s="19">
        <f t="shared" si="84"/>
        <v>2044</v>
      </c>
      <c r="BC291" s="19">
        <f t="shared" si="84"/>
        <v>2045</v>
      </c>
      <c r="BD291" s="19">
        <f t="shared" si="84"/>
        <v>2046</v>
      </c>
      <c r="BE291" s="19">
        <f t="shared" si="84"/>
        <v>2047</v>
      </c>
      <c r="BF291" s="19">
        <f t="shared" si="84"/>
        <v>2048</v>
      </c>
      <c r="BG291" s="19">
        <f t="shared" si="84"/>
        <v>2049</v>
      </c>
      <c r="BH291" s="19">
        <f t="shared" si="84"/>
        <v>2050</v>
      </c>
      <c r="BI291" s="20"/>
      <c r="BJ291" s="20"/>
    </row>
    <row r="292" spans="1:62">
      <c r="A292" s="3" t="s">
        <v>17</v>
      </c>
    </row>
    <row r="293" spans="1:62">
      <c r="A293" s="3" t="s">
        <v>18</v>
      </c>
    </row>
    <row r="294" spans="1:62">
      <c r="A294" s="3" t="s">
        <v>19</v>
      </c>
    </row>
    <row r="295" spans="1:62">
      <c r="A295" s="3" t="s">
        <v>20</v>
      </c>
    </row>
    <row r="296" spans="1:62">
      <c r="A296" s="3" t="s">
        <v>21</v>
      </c>
    </row>
    <row r="297" spans="1:62">
      <c r="A297" s="3" t="s">
        <v>22</v>
      </c>
    </row>
    <row r="298" spans="1:62">
      <c r="A298" s="3" t="s">
        <v>23</v>
      </c>
    </row>
    <row r="299" spans="1:62">
      <c r="A299" s="3" t="s">
        <v>24</v>
      </c>
    </row>
    <row r="300" spans="1:62">
      <c r="A300" s="3" t="s">
        <v>25</v>
      </c>
    </row>
    <row r="301" spans="1:62">
      <c r="A301" s="3" t="s">
        <v>26</v>
      </c>
    </row>
    <row r="302" spans="1:62">
      <c r="A302" s="3" t="s">
        <v>27</v>
      </c>
    </row>
    <row r="303" spans="1:62">
      <c r="A303" s="3" t="s">
        <v>28</v>
      </c>
    </row>
    <row r="304" spans="1:62" ht="12" thickBot="1">
      <c r="A304" s="3" t="s">
        <v>29</v>
      </c>
      <c r="C304" s="35"/>
      <c r="D304" s="35"/>
      <c r="E304" s="35"/>
      <c r="F304" s="35"/>
      <c r="G304" s="35"/>
      <c r="H304" s="35"/>
      <c r="I304" s="35"/>
      <c r="J304" s="35">
        <f t="shared" ref="J304:AE304" si="85">(J33/J224)*2.204462</f>
        <v>6.0392816222136162E-3</v>
      </c>
      <c r="K304" s="35">
        <f t="shared" si="85"/>
        <v>6.2090905807627491E-3</v>
      </c>
      <c r="L304" s="35">
        <f t="shared" si="85"/>
        <v>6.1967393628357282E-3</v>
      </c>
      <c r="M304" s="35">
        <f t="shared" si="85"/>
        <v>6.1855207068481971E-3</v>
      </c>
      <c r="N304" s="35">
        <f t="shared" si="85"/>
        <v>6.0883098096645907E-3</v>
      </c>
      <c r="O304" s="35">
        <f t="shared" si="85"/>
        <v>6.0825871952941831E-3</v>
      </c>
      <c r="P304" s="35">
        <f t="shared" si="85"/>
        <v>5.9973632367221422E-3</v>
      </c>
      <c r="Q304" s="35">
        <f t="shared" si="85"/>
        <v>5.995628493574422E-3</v>
      </c>
      <c r="R304" s="35">
        <f t="shared" si="85"/>
        <v>5.9202017173312091E-3</v>
      </c>
      <c r="S304" s="35">
        <f t="shared" si="85"/>
        <v>5.8518991329364403E-3</v>
      </c>
      <c r="T304" s="35">
        <f t="shared" si="85"/>
        <v>5.8737310914054293E-3</v>
      </c>
      <c r="U304" s="35">
        <f t="shared" si="85"/>
        <v>6.0599326915913221E-3</v>
      </c>
      <c r="V304" s="35">
        <f t="shared" si="85"/>
        <v>6.1228666477314442E-3</v>
      </c>
      <c r="W304" s="35">
        <f t="shared" si="85"/>
        <v>6.1173225880146228E-3</v>
      </c>
      <c r="X304" s="35">
        <f t="shared" si="85"/>
        <v>6.1121270894846039E-3</v>
      </c>
      <c r="Y304" s="35">
        <f t="shared" si="85"/>
        <v>6.0467804775675661E-3</v>
      </c>
      <c r="Z304" s="35">
        <f t="shared" si="85"/>
        <v>6.0439802714499008E-3</v>
      </c>
      <c r="AA304" s="35">
        <f t="shared" si="85"/>
        <v>6.0413550012705895E-3</v>
      </c>
      <c r="AB304" s="35">
        <f t="shared" si="85"/>
        <v>6.0944167198723094E-3</v>
      </c>
      <c r="AC304" s="35">
        <f t="shared" si="85"/>
        <v>6.0920385590427298E-3</v>
      </c>
      <c r="AD304" s="35">
        <f t="shared" si="85"/>
        <v>6.1028654191902804E-3</v>
      </c>
      <c r="AE304" s="35">
        <f t="shared" si="85"/>
        <v>6.1916685678935551E-3</v>
      </c>
    </row>
    <row r="305" spans="1:6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</row>
    <row r="306" spans="1:62" ht="12" thickBot="1">
      <c r="A306" s="3" t="s">
        <v>49</v>
      </c>
    </row>
    <row r="307" spans="1:62" ht="12" thickBot="1">
      <c r="A307" s="18"/>
      <c r="B307" s="19">
        <f t="shared" ref="B307:BH307" si="86">B291</f>
        <v>1992</v>
      </c>
      <c r="C307" s="19">
        <f t="shared" si="86"/>
        <v>1993</v>
      </c>
      <c r="D307" s="19">
        <f t="shared" si="86"/>
        <v>1994</v>
      </c>
      <c r="E307" s="19">
        <f t="shared" si="86"/>
        <v>1995</v>
      </c>
      <c r="F307" s="19">
        <f t="shared" si="86"/>
        <v>1996</v>
      </c>
      <c r="G307" s="19">
        <f t="shared" si="86"/>
        <v>1997</v>
      </c>
      <c r="H307" s="19">
        <f t="shared" si="86"/>
        <v>1998</v>
      </c>
      <c r="I307" s="19">
        <f t="shared" si="86"/>
        <v>1999</v>
      </c>
      <c r="J307" s="19">
        <f t="shared" si="86"/>
        <v>2000</v>
      </c>
      <c r="K307" s="19">
        <f t="shared" si="86"/>
        <v>2001</v>
      </c>
      <c r="L307" s="19">
        <f t="shared" si="86"/>
        <v>2002</v>
      </c>
      <c r="M307" s="19">
        <f t="shared" si="86"/>
        <v>2003</v>
      </c>
      <c r="N307" s="19">
        <f t="shared" si="86"/>
        <v>2004</v>
      </c>
      <c r="O307" s="19">
        <f t="shared" si="86"/>
        <v>2005</v>
      </c>
      <c r="P307" s="19">
        <f t="shared" si="86"/>
        <v>2006</v>
      </c>
      <c r="Q307" s="19">
        <f t="shared" si="86"/>
        <v>2007</v>
      </c>
      <c r="R307" s="19">
        <f t="shared" si="86"/>
        <v>2008</v>
      </c>
      <c r="S307" s="19">
        <f t="shared" si="86"/>
        <v>2009</v>
      </c>
      <c r="T307" s="19">
        <f t="shared" si="86"/>
        <v>2010</v>
      </c>
      <c r="U307" s="19">
        <f t="shared" si="86"/>
        <v>2011</v>
      </c>
      <c r="V307" s="19">
        <f t="shared" si="86"/>
        <v>2012</v>
      </c>
      <c r="W307" s="19">
        <f t="shared" si="86"/>
        <v>2013</v>
      </c>
      <c r="X307" s="19">
        <f t="shared" si="86"/>
        <v>2014</v>
      </c>
      <c r="Y307" s="19">
        <f t="shared" si="86"/>
        <v>2015</v>
      </c>
      <c r="Z307" s="19">
        <f t="shared" si="86"/>
        <v>2016</v>
      </c>
      <c r="AA307" s="19">
        <f t="shared" si="86"/>
        <v>2017</v>
      </c>
      <c r="AB307" s="19">
        <f t="shared" si="86"/>
        <v>2018</v>
      </c>
      <c r="AC307" s="19">
        <f t="shared" si="86"/>
        <v>2019</v>
      </c>
      <c r="AD307" s="19">
        <f t="shared" si="86"/>
        <v>2020</v>
      </c>
      <c r="AE307" s="19">
        <f t="shared" si="86"/>
        <v>2021</v>
      </c>
      <c r="AF307" s="19">
        <f t="shared" si="86"/>
        <v>2022</v>
      </c>
      <c r="AG307" s="19">
        <f t="shared" si="86"/>
        <v>2023</v>
      </c>
      <c r="AH307" s="19">
        <f t="shared" si="86"/>
        <v>2024</v>
      </c>
      <c r="AI307" s="19">
        <f t="shared" si="86"/>
        <v>2025</v>
      </c>
      <c r="AJ307" s="19">
        <f t="shared" si="86"/>
        <v>2026</v>
      </c>
      <c r="AK307" s="19">
        <f t="shared" si="86"/>
        <v>2027</v>
      </c>
      <c r="AL307" s="19">
        <f t="shared" si="86"/>
        <v>2028</v>
      </c>
      <c r="AM307" s="19">
        <f t="shared" si="86"/>
        <v>2029</v>
      </c>
      <c r="AN307" s="19">
        <f t="shared" si="86"/>
        <v>2030</v>
      </c>
      <c r="AO307" s="19">
        <f t="shared" si="86"/>
        <v>2031</v>
      </c>
      <c r="AP307" s="19">
        <f t="shared" si="86"/>
        <v>2032</v>
      </c>
      <c r="AQ307" s="19">
        <f t="shared" si="86"/>
        <v>2033</v>
      </c>
      <c r="AR307" s="19">
        <f t="shared" si="86"/>
        <v>2034</v>
      </c>
      <c r="AS307" s="19">
        <f t="shared" si="86"/>
        <v>2035</v>
      </c>
      <c r="AT307" s="19">
        <f t="shared" si="86"/>
        <v>2036</v>
      </c>
      <c r="AU307" s="19">
        <f t="shared" si="86"/>
        <v>2037</v>
      </c>
      <c r="AV307" s="19">
        <f t="shared" si="86"/>
        <v>2038</v>
      </c>
      <c r="AW307" s="19">
        <f t="shared" si="86"/>
        <v>2039</v>
      </c>
      <c r="AX307" s="19">
        <f t="shared" si="86"/>
        <v>2040</v>
      </c>
      <c r="AY307" s="19">
        <f t="shared" si="86"/>
        <v>2041</v>
      </c>
      <c r="AZ307" s="19">
        <f t="shared" si="86"/>
        <v>2042</v>
      </c>
      <c r="BA307" s="19">
        <f t="shared" si="86"/>
        <v>2043</v>
      </c>
      <c r="BB307" s="19">
        <f t="shared" si="86"/>
        <v>2044</v>
      </c>
      <c r="BC307" s="19">
        <f t="shared" si="86"/>
        <v>2045</v>
      </c>
      <c r="BD307" s="19">
        <f t="shared" si="86"/>
        <v>2046</v>
      </c>
      <c r="BE307" s="19">
        <f t="shared" si="86"/>
        <v>2047</v>
      </c>
      <c r="BF307" s="19">
        <f t="shared" si="86"/>
        <v>2048</v>
      </c>
      <c r="BG307" s="19">
        <f t="shared" si="86"/>
        <v>2049</v>
      </c>
      <c r="BH307" s="19">
        <f t="shared" si="86"/>
        <v>2050</v>
      </c>
      <c r="BI307" s="20"/>
      <c r="BJ307" s="20"/>
    </row>
    <row r="308" spans="1:62">
      <c r="A308" s="3" t="s">
        <v>17</v>
      </c>
      <c r="C308" s="24">
        <f>C$320*'Canada Choice White Grease'!$AZ295</f>
        <v>0.76131037277485303</v>
      </c>
      <c r="D308" s="24">
        <f>D$320*'Canada Choice White Grease'!$AZ295</f>
        <v>0.776091018682732</v>
      </c>
      <c r="E308" s="24">
        <f>E$320*'Canada Choice White Grease'!$AZ295</f>
        <v>0.79426332690778778</v>
      </c>
      <c r="F308" s="24">
        <f>F$320*'Canada Choice White Grease'!$AZ295</f>
        <v>0.81013742067611894</v>
      </c>
      <c r="G308" s="24">
        <f>G$320*'Canada Choice White Grease'!$AZ295</f>
        <v>0.82412697627574982</v>
      </c>
      <c r="H308" s="24">
        <f>H$320*'Canada Choice White Grease'!$AZ295</f>
        <v>0.83658382294408518</v>
      </c>
      <c r="I308" s="24">
        <f>I$320*'Canada Choice White Grease'!$AZ295</f>
        <v>0.84808253264993583</v>
      </c>
      <c r="J308" s="24">
        <f>J$320*'Canada Choice White Grease'!$AZ295</f>
        <v>0.86195734592721895</v>
      </c>
      <c r="K308" s="24">
        <f>K$320*'Canada Choice White Grease'!$AZ295</f>
        <v>0.91036691643408585</v>
      </c>
      <c r="L308" s="24">
        <f>L$320*'Canada Choice White Grease'!$AZ295</f>
        <v>0.91684788602082512</v>
      </c>
      <c r="M308" s="24">
        <f>M$320*'Canada Choice White Grease'!$AZ295</f>
        <v>0.92273457417489091</v>
      </c>
      <c r="N308" s="24">
        <f>N$320*'Canada Choice White Grease'!$AZ295</f>
        <v>0.92810513772881342</v>
      </c>
      <c r="O308" s="24">
        <f>O$320*'Canada Choice White Grease'!$AZ295</f>
        <v>0.933024604043312</v>
      </c>
      <c r="P308" s="24">
        <f>P$320*'Canada Choice White Grease'!$AZ295</f>
        <v>0.93754785697943344</v>
      </c>
      <c r="Q308" s="24">
        <f>Q$320*'Canada Choice White Grease'!$AZ295</f>
        <v>0.94172357932777984</v>
      </c>
      <c r="R308" s="24">
        <f>R$320*'Canada Choice White Grease'!$AZ295</f>
        <v>0.94561640415833015</v>
      </c>
      <c r="S308" s="24">
        <f>S$320*'Canada Choice White Grease'!$AZ295</f>
        <v>0.94950607742260018</v>
      </c>
      <c r="T308" s="24">
        <f>T$320*'Canada Choice White Grease'!$AZ295</f>
        <v>0.9558169640332389</v>
      </c>
      <c r="U308" s="24">
        <f>U$320*'Canada Choice White Grease'!$AZ295</f>
        <v>0.98877860215352043</v>
      </c>
      <c r="V308" s="24">
        <f>V$320*'Canada Choice White Grease'!$AZ295</f>
        <v>0.99067267771571099</v>
      </c>
      <c r="W308" s="24">
        <f>W$320*'Canada Choice White Grease'!$AZ295</f>
        <v>0.99244380572071567</v>
      </c>
      <c r="X308" s="24">
        <f>X$320*'Canada Choice White Grease'!$AZ295</f>
        <v>0.99410358094257323</v>
      </c>
      <c r="Y308" s="24">
        <f>Y$320*'Canada Choice White Grease'!$AZ295</f>
        <v>0.99566218463741896</v>
      </c>
      <c r="Z308" s="24">
        <f>Z$320*'Canada Choice White Grease'!$AZ295</f>
        <v>0.99712885899548054</v>
      </c>
      <c r="AA308" s="24">
        <f>AA$320*'Canada Choice White Grease'!$AZ295</f>
        <v>0.99871785272023295</v>
      </c>
      <c r="AB308" s="24">
        <f>AB$320*'Canada Choice White Grease'!$AZ295</f>
        <v>1.0002627975058691</v>
      </c>
      <c r="AC308" s="24">
        <f>AC$320*'Canada Choice White Grease'!$AZ295</f>
        <v>1.0019443559494974</v>
      </c>
      <c r="AD308" s="24">
        <f>AD$320*'Canada Choice White Grease'!$AZ295</f>
        <v>1.005693232202824</v>
      </c>
      <c r="AE308" s="24">
        <f>AE$320*'Canada Choice White Grease'!$AZ295</f>
        <v>1.030886206317762</v>
      </c>
      <c r="AF308" s="24">
        <f>AF$320*'Canada Choice White Grease'!$AZ295</f>
        <v>1.0585068333047696</v>
      </c>
      <c r="AG308" s="24">
        <f>AG$320*'Canada Choice White Grease'!$AZ295</f>
        <v>1.0631074727509007</v>
      </c>
      <c r="AH308" s="24">
        <f>AH$320*'Canada Choice White Grease'!$AZ295</f>
        <v>1.0683049150940138</v>
      </c>
      <c r="AI308" s="24">
        <f>AI$320*'Canada Choice White Grease'!$AZ295</f>
        <v>1.0735139926769959</v>
      </c>
      <c r="AJ308" s="24">
        <f>AJ$320*'Canada Choice White Grease'!$AZ295</f>
        <v>1.0786559655597885</v>
      </c>
      <c r="AK308" s="24">
        <f>AK$320*'Canada Choice White Grease'!$AZ295</f>
        <v>1.0836591822436608</v>
      </c>
      <c r="AL308" s="24">
        <f>AL$320*'Canada Choice White Grease'!$AZ295</f>
        <v>1.0884593243186282</v>
      </c>
      <c r="AM308" s="24">
        <f>AM$320*'Canada Choice White Grease'!$AZ295</f>
        <v>1.0930204889729409</v>
      </c>
      <c r="AN308" s="24">
        <f>AN$320*'Canada Choice White Grease'!$AZ295</f>
        <v>1.0975468448675614</v>
      </c>
      <c r="AO308" s="24">
        <f>AO$320*'Canada Choice White Grease'!$AZ295</f>
        <v>1.1050066890923753</v>
      </c>
      <c r="AP308" s="24">
        <f>AP$320*'Canada Choice White Grease'!$AZ295</f>
        <v>1.1121590361627336</v>
      </c>
      <c r="AQ308" s="24">
        <f>AQ$320*'Canada Choice White Grease'!$AZ295</f>
        <v>1.1193466543095671</v>
      </c>
      <c r="AR308" s="24">
        <f>AR$320*'Canada Choice White Grease'!$AZ295</f>
        <v>1.1265239396901436</v>
      </c>
      <c r="AS308" s="24">
        <f>AS$320*'Canada Choice White Grease'!$AZ295</f>
        <v>1.1336414244695421</v>
      </c>
      <c r="AT308" s="24">
        <f>AT$320*'Canada Choice White Grease'!$AZ295</f>
        <v>1.1406458404776043</v>
      </c>
      <c r="AU308" s="24">
        <f>AU$320*'Canada Choice White Grease'!$AZ295</f>
        <v>1.147480559383498</v>
      </c>
      <c r="AV308" s="24">
        <f>AV$320*'Canada Choice White Grease'!$AZ295</f>
        <v>1.1540880470696453</v>
      </c>
      <c r="AW308" s="24">
        <f>AW$320*'Canada Choice White Grease'!$AZ295</f>
        <v>1.1604294275195486</v>
      </c>
      <c r="AX308" s="24">
        <f>AX$320*'Canada Choice White Grease'!$AZ295</f>
        <v>1.1666658624106059</v>
      </c>
      <c r="AY308" s="24">
        <f>AY$320*'Canada Choice White Grease'!$AZ295</f>
        <v>1.1752511350037351</v>
      </c>
      <c r="AZ308" s="24">
        <f>AZ$320*'Canada Choice White Grease'!$AZ295</f>
        <v>1.1833819292097023</v>
      </c>
      <c r="BA308" s="24">
        <f>BA$320*'Canada Choice White Grease'!$AZ295</f>
        <v>1.1913829515187584</v>
      </c>
      <c r="BB308" s="24">
        <f>BB$320*'Canada Choice White Grease'!$AZ295</f>
        <v>1.1991812160700499</v>
      </c>
      <c r="BC308" s="24">
        <f>BC$320*'Canada Choice White Grease'!$AZ295</f>
        <v>1.2066970268667476</v>
      </c>
      <c r="BD308" s="24">
        <f>BD$320*'Canada Choice White Grease'!$AZ295</f>
        <v>1.2138444278127836</v>
      </c>
      <c r="BE308" s="24">
        <f>BE$320*'Canada Choice White Grease'!$AZ295</f>
        <v>1.220547486526687</v>
      </c>
      <c r="BF308" s="24">
        <f>BF$320*'Canada Choice White Grease'!$AZ295</f>
        <v>1.2267158172942509</v>
      </c>
      <c r="BG308" s="24">
        <f>BG$320*'Canada Choice White Grease'!$AZ295</f>
        <v>1.2322708178030448</v>
      </c>
      <c r="BH308" s="24">
        <f>BH$320*'Canada Choice White Grease'!$AZ295</f>
        <v>1.2372877095345913</v>
      </c>
      <c r="BI308" s="24"/>
      <c r="BJ308" s="24"/>
    </row>
    <row r="309" spans="1:62">
      <c r="A309" s="3" t="s">
        <v>18</v>
      </c>
      <c r="C309" s="24">
        <f>C$320*'Canada Choice White Grease'!$AZ296</f>
        <v>0.69650508434965885</v>
      </c>
      <c r="D309" s="24">
        <f>D$320*'Canada Choice White Grease'!$AZ296</f>
        <v>0.71002755218007452</v>
      </c>
      <c r="E309" s="24">
        <f>E$320*'Canada Choice White Grease'!$AZ296</f>
        <v>0.72665297267314799</v>
      </c>
      <c r="F309" s="24">
        <f>F$320*'Canada Choice White Grease'!$AZ296</f>
        <v>0.74117581042036951</v>
      </c>
      <c r="G309" s="24">
        <f>G$320*'Canada Choice White Grease'!$AZ296</f>
        <v>0.75397452819879751</v>
      </c>
      <c r="H309" s="24">
        <f>H$320*'Canada Choice White Grease'!$AZ296</f>
        <v>0.76537100636293465</v>
      </c>
      <c r="I309" s="24">
        <f>I$320*'Canada Choice White Grease'!$AZ296</f>
        <v>0.77589090739146593</v>
      </c>
      <c r="J309" s="24">
        <f>J$320*'Canada Choice White Grease'!$AZ296</f>
        <v>0.78858465009827627</v>
      </c>
      <c r="K309" s="24">
        <f>K$320*'Canada Choice White Grease'!$AZ296</f>
        <v>0.83287343584845752</v>
      </c>
      <c r="L309" s="24">
        <f>L$320*'Canada Choice White Grease'!$AZ296</f>
        <v>0.8388027236003458</v>
      </c>
      <c r="M309" s="24">
        <f>M$320*'Canada Choice White Grease'!$AZ296</f>
        <v>0.84418831714525377</v>
      </c>
      <c r="N309" s="24">
        <f>N$320*'Canada Choice White Grease'!$AZ296</f>
        <v>0.84910172034439324</v>
      </c>
      <c r="O309" s="24">
        <f>O$320*'Canada Choice White Grease'!$AZ296</f>
        <v>0.85360242521177387</v>
      </c>
      <c r="P309" s="24">
        <f>P$320*'Canada Choice White Grease'!$AZ296</f>
        <v>0.85774064371039371</v>
      </c>
      <c r="Q309" s="24">
        <f>Q$320*'Canada Choice White Grease'!$AZ296</f>
        <v>0.86156091458868889</v>
      </c>
      <c r="R309" s="24">
        <f>R$320*'Canada Choice White Grease'!$AZ296</f>
        <v>0.86512236913327667</v>
      </c>
      <c r="S309" s="24">
        <f>S$320*'Canada Choice White Grease'!$AZ296</f>
        <v>0.86868094038346011</v>
      </c>
      <c r="T309" s="24">
        <f>T$320*'Canada Choice White Grease'!$AZ296</f>
        <v>0.87445462319175149</v>
      </c>
      <c r="U309" s="24">
        <f>U$320*'Canada Choice White Grease'!$AZ296</f>
        <v>0.90461045629250325</v>
      </c>
      <c r="V309" s="24">
        <f>V$320*'Canada Choice White Grease'!$AZ296</f>
        <v>0.90634330179991418</v>
      </c>
      <c r="W309" s="24">
        <f>W$320*'Canada Choice White Grease'!$AZ296</f>
        <v>0.9079636654579365</v>
      </c>
      <c r="X309" s="24">
        <f>X$320*'Canada Choice White Grease'!$AZ296</f>
        <v>0.90948215505461405</v>
      </c>
      <c r="Y309" s="24">
        <f>Y$320*'Canada Choice White Grease'!$AZ296</f>
        <v>0.91090808518346478</v>
      </c>
      <c r="Z309" s="24">
        <f>Z$320*'Canada Choice White Grease'!$AZ296</f>
        <v>0.9122499113085335</v>
      </c>
      <c r="AA309" s="24">
        <f>AA$320*'Canada Choice White Grease'!$AZ296</f>
        <v>0.91370364456617448</v>
      </c>
      <c r="AB309" s="24">
        <f>AB$320*'Canada Choice White Grease'!$AZ296</f>
        <v>0.9151170784779088</v>
      </c>
      <c r="AC309" s="24">
        <f>AC$320*'Canada Choice White Grease'!$AZ296</f>
        <v>0.91665549703557181</v>
      </c>
      <c r="AD309" s="24">
        <f>AD$320*'Canada Choice White Grease'!$AZ296</f>
        <v>0.92008525638788774</v>
      </c>
      <c r="AE309" s="24">
        <f>AE$320*'Canada Choice White Grease'!$AZ296</f>
        <v>0.94313372017932084</v>
      </c>
      <c r="AF309" s="24">
        <f>AF$320*'Canada Choice White Grease'!$AZ296</f>
        <v>0.96840318690057026</v>
      </c>
      <c r="AG309" s="24">
        <f>AG$320*'Canada Choice White Grease'!$AZ296</f>
        <v>0.97261220451031416</v>
      </c>
      <c r="AH309" s="24">
        <f>AH$320*'Canada Choice White Grease'!$AZ296</f>
        <v>0.97736722315586066</v>
      </c>
      <c r="AI309" s="24">
        <f>AI$320*'Canada Choice White Grease'!$AZ296</f>
        <v>0.98213288661069431</v>
      </c>
      <c r="AJ309" s="24">
        <f>AJ$320*'Canada Choice White Grease'!$AZ296</f>
        <v>0.98683715754214041</v>
      </c>
      <c r="AK309" s="24">
        <f>AK$320*'Canada Choice White Grease'!$AZ296</f>
        <v>0.99141448366698826</v>
      </c>
      <c r="AL309" s="24">
        <f>AL$320*'Canada Choice White Grease'!$AZ296</f>
        <v>0.99580602157370268</v>
      </c>
      <c r="AM309" s="24">
        <f>AM$320*'Canada Choice White Grease'!$AZ296</f>
        <v>0.99997892461810167</v>
      </c>
      <c r="AN309" s="24">
        <f>AN$320*'Canada Choice White Grease'!$AZ296</f>
        <v>1.0041199819410018</v>
      </c>
      <c r="AO309" s="24">
        <f>AO$320*'Canada Choice White Grease'!$AZ296</f>
        <v>1.0109448192436927</v>
      </c>
      <c r="AP309" s="24">
        <f>AP$320*'Canada Choice White Grease'!$AZ296</f>
        <v>1.0174883345794694</v>
      </c>
      <c r="AQ309" s="24">
        <f>AQ$320*'Canada Choice White Grease'!$AZ296</f>
        <v>1.0240641185995747</v>
      </c>
      <c r="AR309" s="24">
        <f>AR$320*'Canada Choice White Grease'!$AZ296</f>
        <v>1.0306304494130896</v>
      </c>
      <c r="AS309" s="24">
        <f>AS$320*'Canada Choice White Grease'!$AZ296</f>
        <v>1.0371420700528604</v>
      </c>
      <c r="AT309" s="24">
        <f>AT$320*'Canada Choice White Grease'!$AZ296</f>
        <v>1.0435502467137585</v>
      </c>
      <c r="AU309" s="24">
        <f>AU$320*'Canada Choice White Grease'!$AZ296</f>
        <v>1.0498031714581104</v>
      </c>
      <c r="AV309" s="24">
        <f>AV$320*'Canada Choice White Grease'!$AZ296</f>
        <v>1.0558482076650983</v>
      </c>
      <c r="AW309" s="24">
        <f>AW$320*'Canada Choice White Grease'!$AZ296</f>
        <v>1.0616497885749374</v>
      </c>
      <c r="AX309" s="24">
        <f>AX$320*'Canada Choice White Grease'!$AZ296</f>
        <v>1.0673553572433438</v>
      </c>
      <c r="AY309" s="24">
        <f>AY$320*'Canada Choice White Grease'!$AZ296</f>
        <v>1.0752098226827775</v>
      </c>
      <c r="AZ309" s="24">
        <f>AZ$320*'Canada Choice White Grease'!$AZ296</f>
        <v>1.0826484964573322</v>
      </c>
      <c r="BA309" s="24">
        <f>BA$320*'Canada Choice White Grease'!$AZ296</f>
        <v>1.0899684449534244</v>
      </c>
      <c r="BB309" s="24">
        <f>BB$320*'Canada Choice White Grease'!$AZ296</f>
        <v>1.0971028951110928</v>
      </c>
      <c r="BC309" s="24">
        <f>BC$320*'Canada Choice White Grease'!$AZ296</f>
        <v>1.1039789349236466</v>
      </c>
      <c r="BD309" s="24">
        <f>BD$320*'Canada Choice White Grease'!$AZ296</f>
        <v>1.1105179251657669</v>
      </c>
      <c r="BE309" s="24">
        <f>BE$320*'Canada Choice White Grease'!$AZ296</f>
        <v>1.1166503970745776</v>
      </c>
      <c r="BF309" s="24">
        <f>BF$320*'Canada Choice White Grease'!$AZ296</f>
        <v>1.122293658870551</v>
      </c>
      <c r="BG309" s="24">
        <f>BG$320*'Canada Choice White Grease'!$AZ296</f>
        <v>1.1273757991333164</v>
      </c>
      <c r="BH309" s="24">
        <f>BH$320*'Canada Choice White Grease'!$AZ296</f>
        <v>1.1319656362399853</v>
      </c>
      <c r="BI309" s="24"/>
      <c r="BJ309" s="24"/>
    </row>
    <row r="310" spans="1:62">
      <c r="A310" s="3" t="s">
        <v>19</v>
      </c>
      <c r="C310" s="24">
        <f>C$320*'Canada Choice White Grease'!$AZ297</f>
        <v>0.73044830062351762</v>
      </c>
      <c r="D310" s="24">
        <f>D$320*'Canada Choice White Grease'!$AZ297</f>
        <v>0.74462976730467767</v>
      </c>
      <c r="E310" s="24">
        <f>E$320*'Canada Choice White Grease'!$AZ297</f>
        <v>0.76206540477408113</v>
      </c>
      <c r="F310" s="24">
        <f>F$320*'Canada Choice White Grease'!$AZ297</f>
        <v>0.77729599302254182</v>
      </c>
      <c r="G310" s="24">
        <f>G$320*'Canada Choice White Grease'!$AZ297</f>
        <v>0.7907184386894559</v>
      </c>
      <c r="H310" s="24">
        <f>H$320*'Canada Choice White Grease'!$AZ297</f>
        <v>0.80267030852520849</v>
      </c>
      <c r="I310" s="24">
        <f>I$320*'Canada Choice White Grease'!$AZ297</f>
        <v>0.81370288244560307</v>
      </c>
      <c r="J310" s="24">
        <f>J$320*'Canada Choice White Grease'!$AZ297</f>
        <v>0.82701523722532355</v>
      </c>
      <c r="K310" s="24">
        <f>K$320*'Canada Choice White Grease'!$AZ297</f>
        <v>0.87346237596818777</v>
      </c>
      <c r="L310" s="24">
        <f>L$320*'Canada Choice White Grease'!$AZ297</f>
        <v>0.87968061939467856</v>
      </c>
      <c r="M310" s="24">
        <f>M$320*'Canada Choice White Grease'!$AZ297</f>
        <v>0.88532867242561952</v>
      </c>
      <c r="N310" s="24">
        <f>N$320*'Canada Choice White Grease'!$AZ297</f>
        <v>0.8904815235644461</v>
      </c>
      <c r="O310" s="24">
        <f>O$320*'Canada Choice White Grease'!$AZ297</f>
        <v>0.89520156408655627</v>
      </c>
      <c r="P310" s="24">
        <f>P$320*'Canada Choice White Grease'!$AZ297</f>
        <v>0.89954145296582855</v>
      </c>
      <c r="Q310" s="24">
        <f>Q$320*'Canada Choice White Grease'!$AZ297</f>
        <v>0.90354789948527903</v>
      </c>
      <c r="R310" s="24">
        <f>R$320*'Canada Choice White Grease'!$AZ297</f>
        <v>0.9072829166133608</v>
      </c>
      <c r="S310" s="24">
        <f>S$320*'Canada Choice White Grease'!$AZ297</f>
        <v>0.91101490993365553</v>
      </c>
      <c r="T310" s="24">
        <f>T$320*'Canada Choice White Grease'!$AZ297</f>
        <v>0.91706996522387418</v>
      </c>
      <c r="U310" s="24">
        <f>U$320*'Canada Choice White Grease'!$AZ297</f>
        <v>0.94869540132948127</v>
      </c>
      <c r="V310" s="24">
        <f>V$320*'Canada Choice White Grease'!$AZ297</f>
        <v>0.95051269467675559</v>
      </c>
      <c r="W310" s="24">
        <f>W$320*'Canada Choice White Grease'!$AZ297</f>
        <v>0.95221202452658671</v>
      </c>
      <c r="X310" s="24">
        <f>X$320*'Canada Choice White Grease'!$AZ297</f>
        <v>0.95380451562296298</v>
      </c>
      <c r="Y310" s="24">
        <f>Y$320*'Canada Choice White Grease'!$AZ297</f>
        <v>0.95529993649329215</v>
      </c>
      <c r="Z310" s="24">
        <f>Z$320*'Canada Choice White Grease'!$AZ297</f>
        <v>0.95670715466701717</v>
      </c>
      <c r="AA310" s="24">
        <f>AA$320*'Canada Choice White Grease'!$AZ297</f>
        <v>0.95823173361333625</v>
      </c>
      <c r="AB310" s="24">
        <f>AB$320*'Canada Choice White Grease'!$AZ297</f>
        <v>0.95971404928061388</v>
      </c>
      <c r="AC310" s="24">
        <f>AC$320*'Canada Choice White Grease'!$AZ297</f>
        <v>0.9613274405484491</v>
      </c>
      <c r="AD310" s="24">
        <f>AD$320*'Canada Choice White Grease'!$AZ297</f>
        <v>0.96492434450039377</v>
      </c>
      <c r="AE310" s="24">
        <f>AE$320*'Canada Choice White Grease'!$AZ297</f>
        <v>0.98909604343946866</v>
      </c>
      <c r="AF310" s="24">
        <f>AF$320*'Canada Choice White Grease'!$AZ297</f>
        <v>1.0155969828280647</v>
      </c>
      <c r="AG310" s="24">
        <f>AG$320*'Canada Choice White Grease'!$AZ297</f>
        <v>1.0200111211156588</v>
      </c>
      <c r="AH310" s="24">
        <f>AH$320*'Canada Choice White Grease'!$AZ297</f>
        <v>1.0249978690477513</v>
      </c>
      <c r="AI310" s="24">
        <f>AI$320*'Canada Choice White Grease'!$AZ297</f>
        <v>1.0299957805492548</v>
      </c>
      <c r="AJ310" s="24">
        <f>AJ$320*'Canada Choice White Grease'!$AZ297</f>
        <v>1.0349293076472745</v>
      </c>
      <c r="AK310" s="24">
        <f>AK$320*'Canada Choice White Grease'!$AZ297</f>
        <v>1.0397297034583355</v>
      </c>
      <c r="AL310" s="24">
        <f>AL$320*'Canada Choice White Grease'!$AZ297</f>
        <v>1.0443352569182625</v>
      </c>
      <c r="AM310" s="24">
        <f>AM$320*'Canada Choice White Grease'!$AZ297</f>
        <v>1.0487115206468953</v>
      </c>
      <c r="AN310" s="24">
        <f>AN$320*'Canada Choice White Grease'!$AZ297</f>
        <v>1.0530543866966406</v>
      </c>
      <c r="AO310" s="24">
        <f>AO$320*'Canada Choice White Grease'!$AZ297</f>
        <v>1.0602118230482178</v>
      </c>
      <c r="AP310" s="24">
        <f>AP$320*'Canada Choice White Grease'!$AZ297</f>
        <v>1.0670742275941727</v>
      </c>
      <c r="AQ310" s="24">
        <f>AQ$320*'Canada Choice White Grease'!$AZ297</f>
        <v>1.0739704733943569</v>
      </c>
      <c r="AR310" s="24">
        <f>AR$320*'Canada Choice White Grease'!$AZ297</f>
        <v>1.0808568052989433</v>
      </c>
      <c r="AS310" s="24">
        <f>AS$320*'Canada Choice White Grease'!$AZ297</f>
        <v>1.0876857608047985</v>
      </c>
      <c r="AT310" s="24">
        <f>AT$320*'Canada Choice White Grease'!$AZ297</f>
        <v>1.0944062311319016</v>
      </c>
      <c r="AU310" s="24">
        <f>AU$320*'Canada Choice White Grease'!$AZ297</f>
        <v>1.1009638835540707</v>
      </c>
      <c r="AV310" s="24">
        <f>AV$320*'Canada Choice White Grease'!$AZ297</f>
        <v>1.1073035162772473</v>
      </c>
      <c r="AW310" s="24">
        <f>AW$320*'Canada Choice White Grease'!$AZ297</f>
        <v>1.11338782924458</v>
      </c>
      <c r="AX310" s="24">
        <f>AX$320*'Canada Choice White Grease'!$AZ297</f>
        <v>1.1193714509460924</v>
      </c>
      <c r="AY310" s="24">
        <f>AY$320*'Canada Choice White Grease'!$AZ297</f>
        <v>1.1276086929439701</v>
      </c>
      <c r="AZ310" s="24">
        <f>AZ$320*'Canada Choice White Grease'!$AZ297</f>
        <v>1.1354098802426811</v>
      </c>
      <c r="BA310" s="24">
        <f>BA$320*'Canada Choice White Grease'!$AZ297</f>
        <v>1.1430865563499555</v>
      </c>
      <c r="BB310" s="24">
        <f>BB$320*'Canada Choice White Grease'!$AZ297</f>
        <v>1.1505686941126945</v>
      </c>
      <c r="BC310" s="24">
        <f>BC$320*'Canada Choice White Grease'!$AZ297</f>
        <v>1.1577798282579523</v>
      </c>
      <c r="BD310" s="24">
        <f>BD$320*'Canada Choice White Grease'!$AZ297</f>
        <v>1.1646374871860421</v>
      </c>
      <c r="BE310" s="24">
        <f>BE$320*'Canada Choice White Grease'!$AZ297</f>
        <v>1.1710688166695804</v>
      </c>
      <c r="BF310" s="24">
        <f>BF$320*'Canada Choice White Grease'!$AZ297</f>
        <v>1.1769870950590215</v>
      </c>
      <c r="BG310" s="24">
        <f>BG$320*'Canada Choice White Grease'!$AZ297</f>
        <v>1.182316906429937</v>
      </c>
      <c r="BH310" s="24">
        <f>BH$320*'Canada Choice White Grease'!$AZ297</f>
        <v>1.1871304229282917</v>
      </c>
      <c r="BI310" s="24"/>
      <c r="BJ310" s="24"/>
    </row>
    <row r="311" spans="1:62">
      <c r="A311" s="3" t="s">
        <v>20</v>
      </c>
      <c r="C311" s="24">
        <f>C$320*'Canada Choice White Grease'!$AZ298</f>
        <v>0.70713405519205375</v>
      </c>
      <c r="D311" s="24">
        <f>D$320*'Canada Choice White Grease'!$AZ298</f>
        <v>0.72086288176918401</v>
      </c>
      <c r="E311" s="24">
        <f>E$320*'Canada Choice White Grease'!$AZ298</f>
        <v>0.73774201341761603</v>
      </c>
      <c r="F311" s="24">
        <f>F$320*'Canada Choice White Grease'!$AZ298</f>
        <v>0.75248647599203911</v>
      </c>
      <c r="G311" s="24">
        <f>G$320*'Canada Choice White Grease'!$AZ298</f>
        <v>0.76548050777627075</v>
      </c>
      <c r="H311" s="24">
        <f>H$320*'Canada Choice White Grease'!$AZ298</f>
        <v>0.77705090115916853</v>
      </c>
      <c r="I311" s="24">
        <f>I$320*'Canada Choice White Grease'!$AZ298</f>
        <v>0.78773134045771342</v>
      </c>
      <c r="J311" s="24">
        <f>J$320*'Canada Choice White Grease'!$AZ298</f>
        <v>0.80061879520502888</v>
      </c>
      <c r="K311" s="24">
        <f>K$320*'Canada Choice White Grease'!$AZ298</f>
        <v>0.84558344710889843</v>
      </c>
      <c r="L311" s="24">
        <f>L$320*'Canada Choice White Grease'!$AZ298</f>
        <v>0.85160321837346609</v>
      </c>
      <c r="M311" s="24">
        <f>M$320*'Canada Choice White Grease'!$AZ298</f>
        <v>0.85707099842073275</v>
      </c>
      <c r="N311" s="24">
        <f>N$320*'Canada Choice White Grease'!$AZ298</f>
        <v>0.86205938229196499</v>
      </c>
      <c r="O311" s="24">
        <f>O$320*'Canada Choice White Grease'!$AZ298</f>
        <v>0.86662876987520887</v>
      </c>
      <c r="P311" s="24">
        <f>P$320*'Canada Choice White Grease'!$AZ298</f>
        <v>0.87083013938987952</v>
      </c>
      <c r="Q311" s="24">
        <f>Q$320*'Canada Choice White Grease'!$AZ298</f>
        <v>0.87470870926510647</v>
      </c>
      <c r="R311" s="24">
        <f>R$320*'Canada Choice White Grease'!$AZ298</f>
        <v>0.87832451315668614</v>
      </c>
      <c r="S311" s="24">
        <f>S$320*'Canada Choice White Grease'!$AZ298</f>
        <v>0.88193738975353353</v>
      </c>
      <c r="T311" s="24">
        <f>T$320*'Canada Choice White Grease'!$AZ298</f>
        <v>0.88779918147531522</v>
      </c>
      <c r="U311" s="24">
        <f>U$320*'Canada Choice White Grease'!$AZ298</f>
        <v>0.91841520571890023</v>
      </c>
      <c r="V311" s="24">
        <f>V$320*'Canada Choice White Grease'!$AZ298</f>
        <v>0.92017449520322747</v>
      </c>
      <c r="W311" s="24">
        <f>W$320*'Canada Choice White Grease'!$AZ298</f>
        <v>0.92181958631617045</v>
      </c>
      <c r="X311" s="24">
        <f>X$320*'Canada Choice White Grease'!$AZ298</f>
        <v>0.92336124872523695</v>
      </c>
      <c r="Y311" s="24">
        <f>Y$320*'Canada Choice White Grease'!$AZ298</f>
        <v>0.92480893916869744</v>
      </c>
      <c r="Z311" s="24">
        <f>Z$320*'Canada Choice White Grease'!$AZ298</f>
        <v>0.92617124214465996</v>
      </c>
      <c r="AA311" s="24">
        <f>AA$320*'Canada Choice White Grease'!$AZ298</f>
        <v>0.92764716000476144</v>
      </c>
      <c r="AB311" s="24">
        <f>AB$320*'Canada Choice White Grease'!$AZ298</f>
        <v>0.92908216353339168</v>
      </c>
      <c r="AC311" s="24">
        <f>AC$320*'Canada Choice White Grease'!$AZ298</f>
        <v>0.93064405902806524</v>
      </c>
      <c r="AD311" s="24">
        <f>AD$320*'Canada Choice White Grease'!$AZ298</f>
        <v>0.93412615800139953</v>
      </c>
      <c r="AE311" s="24">
        <f>AE$320*'Canada Choice White Grease'!$AZ298</f>
        <v>0.95752635138548858</v>
      </c>
      <c r="AF311" s="24">
        <f>AF$320*'Canada Choice White Grease'!$AZ298</f>
        <v>0.98318144117111783</v>
      </c>
      <c r="AG311" s="24">
        <f>AG$320*'Canada Choice White Grease'!$AZ298</f>
        <v>0.98745469022217391</v>
      </c>
      <c r="AH311" s="24">
        <f>AH$320*'Canada Choice White Grease'!$AZ298</f>
        <v>0.99228227252256551</v>
      </c>
      <c r="AI311" s="24">
        <f>AI$320*'Canada Choice White Grease'!$AZ298</f>
        <v>0.99712066207666861</v>
      </c>
      <c r="AJ311" s="24">
        <f>AJ$320*'Canada Choice White Grease'!$AZ298</f>
        <v>1.0018967222307473</v>
      </c>
      <c r="AK311" s="24">
        <f>AK$320*'Canada Choice White Grease'!$AZ298</f>
        <v>1.0065439003452077</v>
      </c>
      <c r="AL311" s="24">
        <f>AL$320*'Canada Choice White Grease'!$AZ298</f>
        <v>1.0110024550324348</v>
      </c>
      <c r="AM311" s="24">
        <f>AM$320*'Canada Choice White Grease'!$AZ298</f>
        <v>1.0152390383941547</v>
      </c>
      <c r="AN311" s="24">
        <f>AN$320*'Canada Choice White Grease'!$AZ298</f>
        <v>1.0194432900548003</v>
      </c>
      <c r="AO311" s="24">
        <f>AO$320*'Canada Choice White Grease'!$AZ298</f>
        <v>1.026372277346234</v>
      </c>
      <c r="AP311" s="24">
        <f>AP$320*'Canada Choice White Grease'!$AZ298</f>
        <v>1.033015649575052</v>
      </c>
      <c r="AQ311" s="24">
        <f>AQ$320*'Canada Choice White Grease'!$AZ298</f>
        <v>1.0396917829223715</v>
      </c>
      <c r="AR311" s="24">
        <f>AR$320*'Canada Choice White Grease'!$AZ298</f>
        <v>1.0463583188030519</v>
      </c>
      <c r="AS311" s="24">
        <f>AS$320*'Canada Choice White Grease'!$AZ298</f>
        <v>1.0529693096089161</v>
      </c>
      <c r="AT311" s="24">
        <f>AT$320*'Canada Choice White Grease'!$AZ298</f>
        <v>1.0594752778357512</v>
      </c>
      <c r="AU311" s="24">
        <f>AU$320*'Canada Choice White Grease'!$AZ298</f>
        <v>1.0658236249341977</v>
      </c>
      <c r="AV311" s="24">
        <f>AV$320*'Canada Choice White Grease'!$AZ298</f>
        <v>1.071960911025686</v>
      </c>
      <c r="AW311" s="24">
        <f>AW$320*'Canada Choice White Grease'!$AZ298</f>
        <v>1.0778510265861918</v>
      </c>
      <c r="AX311" s="24">
        <f>AX$320*'Canada Choice White Grease'!$AZ298</f>
        <v>1.0836436647166574</v>
      </c>
      <c r="AY311" s="24">
        <f>AY$320*'Canada Choice White Grease'!$AZ298</f>
        <v>1.0916179927184961</v>
      </c>
      <c r="AZ311" s="24">
        <f>AZ$320*'Canada Choice White Grease'!$AZ298</f>
        <v>1.0991701838936161</v>
      </c>
      <c r="BA311" s="24">
        <f>BA$320*'Canada Choice White Grease'!$AZ298</f>
        <v>1.1066018379908318</v>
      </c>
      <c r="BB311" s="24">
        <f>BB$320*'Canada Choice White Grease'!$AZ298</f>
        <v>1.1138451629642141</v>
      </c>
      <c r="BC311" s="24">
        <f>BC$320*'Canada Choice White Grease'!$AZ298</f>
        <v>1.1208261341381047</v>
      </c>
      <c r="BD311" s="24">
        <f>BD$320*'Canada Choice White Grease'!$AZ298</f>
        <v>1.1274649122183669</v>
      </c>
      <c r="BE311" s="24">
        <f>BE$320*'Canada Choice White Grease'!$AZ298</f>
        <v>1.1336909683185572</v>
      </c>
      <c r="BF311" s="24">
        <f>BF$320*'Canada Choice White Grease'!$AZ298</f>
        <v>1.1394203487465882</v>
      </c>
      <c r="BG311" s="24">
        <f>BG$320*'Canada Choice White Grease'!$AZ298</f>
        <v>1.1445800446825047</v>
      </c>
      <c r="BH311" s="24">
        <f>BH$320*'Canada Choice White Grease'!$AZ298</f>
        <v>1.1492399247018161</v>
      </c>
      <c r="BI311" s="24"/>
      <c r="BJ311" s="24"/>
    </row>
    <row r="312" spans="1:62">
      <c r="A312" s="3" t="s">
        <v>21</v>
      </c>
      <c r="C312" s="24">
        <f>C$320*'Canada Choice White Grease'!$AZ299</f>
        <v>0.69163503479022148</v>
      </c>
      <c r="D312" s="24">
        <f>D$320*'Canada Choice White Grease'!$AZ299</f>
        <v>0.70506295185571133</v>
      </c>
      <c r="E312" s="24">
        <f>E$320*'Canada Choice White Grease'!$AZ299</f>
        <v>0.72157212535566584</v>
      </c>
      <c r="F312" s="24">
        <f>F$320*'Canada Choice White Grease'!$AZ299</f>
        <v>0.73599341762796988</v>
      </c>
      <c r="G312" s="24">
        <f>G$320*'Canada Choice White Grease'!$AZ299</f>
        <v>0.74870264519120955</v>
      </c>
      <c r="H312" s="24">
        <f>H$320*'Canada Choice White Grease'!$AZ299</f>
        <v>0.76001943777270065</v>
      </c>
      <c r="I312" s="24">
        <f>I$320*'Canada Choice White Grease'!$AZ299</f>
        <v>0.7704657823541643</v>
      </c>
      <c r="J312" s="24">
        <f>J$320*'Canada Choice White Grease'!$AZ299</f>
        <v>0.78307076884445015</v>
      </c>
      <c r="K312" s="24">
        <f>K$320*'Canada Choice White Grease'!$AZ299</f>
        <v>0.82704988193555518</v>
      </c>
      <c r="L312" s="24">
        <f>L$320*'Canada Choice White Grease'!$AZ299</f>
        <v>0.83293771137528938</v>
      </c>
      <c r="M312" s="24">
        <f>M$320*'Canada Choice White Grease'!$AZ299</f>
        <v>0.83828564818507789</v>
      </c>
      <c r="N312" s="24">
        <f>N$320*'Canada Choice White Grease'!$AZ299</f>
        <v>0.84316469626230517</v>
      </c>
      <c r="O312" s="24">
        <f>O$320*'Canada Choice White Grease'!$AZ299</f>
        <v>0.84763393164547229</v>
      </c>
      <c r="P312" s="24">
        <f>P$320*'Canada Choice White Grease'!$AZ299</f>
        <v>0.85174321520933161</v>
      </c>
      <c r="Q312" s="24">
        <f>Q$320*'Canada Choice White Grease'!$AZ299</f>
        <v>0.85553677428189001</v>
      </c>
      <c r="R312" s="24">
        <f>R$320*'Canada Choice White Grease'!$AZ299</f>
        <v>0.85907332669650704</v>
      </c>
      <c r="S312" s="24">
        <f>S$320*'Canada Choice White Grease'!$AZ299</f>
        <v>0.86260701597707012</v>
      </c>
      <c r="T312" s="24">
        <f>T$320*'Canada Choice White Grease'!$AZ299</f>
        <v>0.86834032848218834</v>
      </c>
      <c r="U312" s="24">
        <f>U$320*'Canada Choice White Grease'!$AZ299</f>
        <v>0.89828530827403152</v>
      </c>
      <c r="V312" s="24">
        <f>V$320*'Canada Choice White Grease'!$AZ299</f>
        <v>0.90000603751166985</v>
      </c>
      <c r="W312" s="24">
        <f>W$320*'Canada Choice White Grease'!$AZ299</f>
        <v>0.90161507138690067</v>
      </c>
      <c r="X312" s="24">
        <f>X$320*'Canada Choice White Grease'!$AZ299</f>
        <v>0.90312294351680389</v>
      </c>
      <c r="Y312" s="24">
        <f>Y$320*'Canada Choice White Grease'!$AZ299</f>
        <v>0.90453890336610909</v>
      </c>
      <c r="Z312" s="24">
        <f>Z$320*'Canada Choice White Grease'!$AZ299</f>
        <v>0.90587134727721264</v>
      </c>
      <c r="AA312" s="24">
        <f>AA$320*'Canada Choice White Grease'!$AZ299</f>
        <v>0.90731491585239821</v>
      </c>
      <c r="AB312" s="24">
        <f>AB$320*'Canada Choice White Grease'!$AZ299</f>
        <v>0.90871846685968038</v>
      </c>
      <c r="AC312" s="24">
        <f>AC$320*'Canada Choice White Grease'!$AZ299</f>
        <v>0.91024612860481269</v>
      </c>
      <c r="AD312" s="24">
        <f>AD$320*'Canada Choice White Grease'!$AZ299</f>
        <v>0.91365190665620488</v>
      </c>
      <c r="AE312" s="24">
        <f>AE$320*'Canada Choice White Grease'!$AZ299</f>
        <v>0.93653921274261132</v>
      </c>
      <c r="AF312" s="24">
        <f>AF$320*'Canada Choice White Grease'!$AZ299</f>
        <v>0.96163199223208273</v>
      </c>
      <c r="AG312" s="24">
        <f>AG$320*'Canada Choice White Grease'!$AZ299</f>
        <v>0.96581157987093824</v>
      </c>
      <c r="AH312" s="24">
        <f>AH$320*'Canada Choice White Grease'!$AZ299</f>
        <v>0.97053335083892978</v>
      </c>
      <c r="AI312" s="24">
        <f>AI$320*'Canada Choice White Grease'!$AZ299</f>
        <v>0.97526569218638748</v>
      </c>
      <c r="AJ312" s="24">
        <f>AJ$320*'Canada Choice White Grease'!$AZ299</f>
        <v>0.97993707027456234</v>
      </c>
      <c r="AK312" s="24">
        <f>AK$320*'Canada Choice White Grease'!$AZ299</f>
        <v>0.98448239116990277</v>
      </c>
      <c r="AL312" s="24">
        <f>AL$320*'Canada Choice White Grease'!$AZ299</f>
        <v>0.98884322290127336</v>
      </c>
      <c r="AM312" s="24">
        <f>AM$320*'Canada Choice White Grease'!$AZ299</f>
        <v>0.99298694849228464</v>
      </c>
      <c r="AN312" s="24">
        <f>AN$320*'Canada Choice White Grease'!$AZ299</f>
        <v>0.99709905103101426</v>
      </c>
      <c r="AO312" s="24">
        <f>AO$320*'Canada Choice White Grease'!$AZ299</f>
        <v>1.0038761682285029</v>
      </c>
      <c r="AP312" s="24">
        <f>AP$320*'Canada Choice White Grease'!$AZ299</f>
        <v>1.0103739304970092</v>
      </c>
      <c r="AQ312" s="24">
        <f>AQ$320*'Canada Choice White Grease'!$AZ299</f>
        <v>1.0169037358232189</v>
      </c>
      <c r="AR312" s="24">
        <f>AR$320*'Canada Choice White Grease'!$AZ299</f>
        <v>1.023424154040826</v>
      </c>
      <c r="AS312" s="24">
        <f>AS$320*'Canada Choice White Grease'!$AZ299</f>
        <v>1.0298902446249798</v>
      </c>
      <c r="AT312" s="24">
        <f>AT$320*'Canada Choice White Grease'!$AZ299</f>
        <v>1.0362536145233354</v>
      </c>
      <c r="AU312" s="24">
        <f>AU$320*'Canada Choice White Grease'!$AZ299</f>
        <v>1.0424628180457169</v>
      </c>
      <c r="AV312" s="24">
        <f>AV$320*'Canada Choice White Grease'!$AZ299</f>
        <v>1.0484655866130592</v>
      </c>
      <c r="AW312" s="24">
        <f>AW$320*'Canada Choice White Grease'!$AZ299</f>
        <v>1.054226602152754</v>
      </c>
      <c r="AX312" s="24">
        <f>AX$320*'Canada Choice White Grease'!$AZ299</f>
        <v>1.0598922767804646</v>
      </c>
      <c r="AY312" s="24">
        <f>AY$320*'Canada Choice White Grease'!$AZ299</f>
        <v>1.0676918228276175</v>
      </c>
      <c r="AZ312" s="24">
        <f>AZ$320*'Canada Choice White Grease'!$AZ299</f>
        <v>1.0750784844765573</v>
      </c>
      <c r="BA312" s="24">
        <f>BA$320*'Canada Choice White Grease'!$AZ299</f>
        <v>1.0823472509888428</v>
      </c>
      <c r="BB312" s="24">
        <f>BB$320*'Canada Choice White Grease'!$AZ299</f>
        <v>1.0894318161899934</v>
      </c>
      <c r="BC312" s="24">
        <f>BC$320*'Canada Choice White Grease'!$AZ299</f>
        <v>1.0962597778830732</v>
      </c>
      <c r="BD312" s="24">
        <f>BD$320*'Canada Choice White Grease'!$AZ299</f>
        <v>1.1027530466979367</v>
      </c>
      <c r="BE312" s="24">
        <f>BE$320*'Canada Choice White Grease'!$AZ299</f>
        <v>1.1088426396058775</v>
      </c>
      <c r="BF312" s="24">
        <f>BF$320*'Canada Choice White Grease'!$AZ299</f>
        <v>1.1144464430185013</v>
      </c>
      <c r="BG312" s="24">
        <f>BG$320*'Canada Choice White Grease'!$AZ299</f>
        <v>1.1194930483289687</v>
      </c>
      <c r="BH312" s="24">
        <f>BH$320*'Canada Choice White Grease'!$AZ299</f>
        <v>1.1240507927278003</v>
      </c>
      <c r="BI312" s="24"/>
      <c r="BJ312" s="24"/>
    </row>
    <row r="313" spans="1:62">
      <c r="A313" s="3" t="s">
        <v>22</v>
      </c>
      <c r="C313" s="24">
        <f>C$320*'Canada Choice White Grease'!$AZ300</f>
        <v>0.68199465166019091</v>
      </c>
      <c r="D313" s="24">
        <f>D$320*'Canada Choice White Grease'!$AZ300</f>
        <v>0.69523540315621402</v>
      </c>
      <c r="E313" s="24">
        <f>E$320*'Canada Choice White Grease'!$AZ300</f>
        <v>0.7115144628682688</v>
      </c>
      <c r="F313" s="24">
        <f>F$320*'Canada Choice White Grease'!$AZ300</f>
        <v>0.72573474337028665</v>
      </c>
      <c r="G313" s="24">
        <f>G$320*'Canada Choice White Grease'!$AZ300</f>
        <v>0.73826682284698741</v>
      </c>
      <c r="H313" s="24">
        <f>H$320*'Canada Choice White Grease'!$AZ300</f>
        <v>0.74942587585370146</v>
      </c>
      <c r="I313" s="24">
        <f>I$320*'Canada Choice White Grease'!$AZ300</f>
        <v>0.75972661363532423</v>
      </c>
      <c r="J313" s="24">
        <f>J$320*'Canada Choice White Grease'!$AZ300</f>
        <v>0.77215590500751641</v>
      </c>
      <c r="K313" s="24">
        <f>K$320*'Canada Choice White Grease'!$AZ300</f>
        <v>0.81552201343779507</v>
      </c>
      <c r="L313" s="24">
        <f>L$320*'Canada Choice White Grease'!$AZ300</f>
        <v>0.82132777512683974</v>
      </c>
      <c r="M313" s="24">
        <f>M$320*'Canada Choice White Grease'!$AZ300</f>
        <v>0.82660116950137241</v>
      </c>
      <c r="N313" s="24">
        <f>N$320*'Canada Choice White Grease'!$AZ300</f>
        <v>0.83141221076805893</v>
      </c>
      <c r="O313" s="24">
        <f>O$320*'Canada Choice White Grease'!$AZ300</f>
        <v>0.83581915153162933</v>
      </c>
      <c r="P313" s="24">
        <f>P$320*'Canada Choice White Grease'!$AZ300</f>
        <v>0.83987115767900034</v>
      </c>
      <c r="Q313" s="24">
        <f>Q$320*'Canada Choice White Grease'!$AZ300</f>
        <v>0.84361184007376455</v>
      </c>
      <c r="R313" s="24">
        <f>R$320*'Canada Choice White Grease'!$AZ300</f>
        <v>0.84709909810836692</v>
      </c>
      <c r="S313" s="24">
        <f>S$320*'Canada Choice White Grease'!$AZ300</f>
        <v>0.8505835329168262</v>
      </c>
      <c r="T313" s="24">
        <f>T$320*'Canada Choice White Grease'!$AZ300</f>
        <v>0.85623693141184765</v>
      </c>
      <c r="U313" s="24">
        <f>U$320*'Canada Choice White Grease'!$AZ300</f>
        <v>0.88576452188202071</v>
      </c>
      <c r="V313" s="24">
        <f>V$320*'Canada Choice White Grease'!$AZ300</f>
        <v>0.88746126666502689</v>
      </c>
      <c r="W313" s="24">
        <f>W$320*'Canada Choice White Grease'!$AZ300</f>
        <v>0.88904787295598831</v>
      </c>
      <c r="X313" s="24">
        <f>X$320*'Canada Choice White Grease'!$AZ300</f>
        <v>0.89053472754873364</v>
      </c>
      <c r="Y313" s="24">
        <f>Y$320*'Canada Choice White Grease'!$AZ300</f>
        <v>0.89193095098395136</v>
      </c>
      <c r="Z313" s="24">
        <f>Z$320*'Canada Choice White Grease'!$AZ300</f>
        <v>0.89324482257127691</v>
      </c>
      <c r="AA313" s="24">
        <f>AA$320*'Canada Choice White Grease'!$AZ300</f>
        <v>0.89466826990702375</v>
      </c>
      <c r="AB313" s="24">
        <f>AB$320*'Canada Choice White Grease'!$AZ300</f>
        <v>0.89605225746136885</v>
      </c>
      <c r="AC313" s="24">
        <f>AC$320*'Canada Choice White Grease'!$AZ300</f>
        <v>0.89755862583098467</v>
      </c>
      <c r="AD313" s="24">
        <f>AD$320*'Canada Choice White Grease'!$AZ300</f>
        <v>0.90091693230615566</v>
      </c>
      <c r="AE313" s="24">
        <f>AE$320*'Canada Choice White Grease'!$AZ300</f>
        <v>0.92348522274357292</v>
      </c>
      <c r="AF313" s="24">
        <f>AF$320*'Canada Choice White Grease'!$AZ300</f>
        <v>0.94822824550311058</v>
      </c>
      <c r="AG313" s="24">
        <f>AG$320*'Canada Choice White Grease'!$AZ300</f>
        <v>0.95234957578926227</v>
      </c>
      <c r="AH313" s="24">
        <f>AH$320*'Canada Choice White Grease'!$AZ300</f>
        <v>0.9570055321601123</v>
      </c>
      <c r="AI313" s="24">
        <f>AI$320*'Canada Choice White Grease'!$AZ300</f>
        <v>0.96167191157476328</v>
      </c>
      <c r="AJ313" s="24">
        <f>AJ$320*'Canada Choice White Grease'!$AZ300</f>
        <v>0.96627817746900635</v>
      </c>
      <c r="AK313" s="24">
        <f>AK$320*'Canada Choice White Grease'!$AZ300</f>
        <v>0.97076014322373672</v>
      </c>
      <c r="AL313" s="24">
        <f>AL$320*'Canada Choice White Grease'!$AZ300</f>
        <v>0.97506019132423072</v>
      </c>
      <c r="AM313" s="24">
        <f>AM$320*'Canada Choice White Grease'!$AZ300</f>
        <v>0.97914615942715411</v>
      </c>
      <c r="AN313" s="24">
        <f>AN$320*'Canada Choice White Grease'!$AZ300</f>
        <v>0.9832009452569993</v>
      </c>
      <c r="AO313" s="24">
        <f>AO$320*'Canada Choice White Grease'!$AZ300</f>
        <v>0.98988359933013104</v>
      </c>
      <c r="AP313" s="24">
        <f>AP$320*'Canada Choice White Grease'!$AZ300</f>
        <v>0.99629079227434758</v>
      </c>
      <c r="AQ313" s="24">
        <f>AQ$320*'Canada Choice White Grease'!$AZ300</f>
        <v>1.002729581642801</v>
      </c>
      <c r="AR313" s="24">
        <f>AR$320*'Canada Choice White Grease'!$AZ300</f>
        <v>1.0091591147452479</v>
      </c>
      <c r="AS313" s="24">
        <f>AS$320*'Canada Choice White Grease'!$AZ300</f>
        <v>1.0155350774621752</v>
      </c>
      <c r="AT313" s="24">
        <f>AT$320*'Canada Choice White Grease'!$AZ300</f>
        <v>1.0218097512697712</v>
      </c>
      <c r="AU313" s="24">
        <f>AU$320*'Canada Choice White Grease'!$AZ300</f>
        <v>1.0279324075557099</v>
      </c>
      <c r="AV313" s="24">
        <f>AV$320*'Canada Choice White Grease'!$AZ300</f>
        <v>1.0338515062886464</v>
      </c>
      <c r="AW313" s="24">
        <f>AW$320*'Canada Choice White Grease'!$AZ300</f>
        <v>1.0395322216783676</v>
      </c>
      <c r="AX313" s="24">
        <f>AX$320*'Canada Choice White Grease'!$AZ300</f>
        <v>1.0451189250692932</v>
      </c>
      <c r="AY313" s="24">
        <f>AY$320*'Canada Choice White Grease'!$AZ300</f>
        <v>1.0528097568258843</v>
      </c>
      <c r="AZ313" s="24">
        <f>AZ$320*'Canada Choice White Grease'!$AZ300</f>
        <v>1.06009345919028</v>
      </c>
      <c r="BA313" s="24">
        <f>BA$320*'Canada Choice White Grease'!$AZ300</f>
        <v>1.0672609097041901</v>
      </c>
      <c r="BB313" s="24">
        <f>BB$320*'Canada Choice White Grease'!$AZ300</f>
        <v>1.0742467264044504</v>
      </c>
      <c r="BC313" s="24">
        <f>BC$320*'Canada Choice White Grease'!$AZ300</f>
        <v>1.0809795162750986</v>
      </c>
      <c r="BD313" s="24">
        <f>BD$320*'Canada Choice White Grease'!$AZ300</f>
        <v>1.0873822783978588</v>
      </c>
      <c r="BE313" s="24">
        <f>BE$320*'Canada Choice White Grease'!$AZ300</f>
        <v>1.0933869912667828</v>
      </c>
      <c r="BF313" s="24">
        <f>BF$320*'Canada Choice White Grease'!$AZ300</f>
        <v>1.0989126858370757</v>
      </c>
      <c r="BG313" s="24">
        <f>BG$320*'Canada Choice White Grease'!$AZ300</f>
        <v>1.1038889488336754</v>
      </c>
      <c r="BH313" s="24">
        <f>BH$320*'Canada Choice White Grease'!$AZ300</f>
        <v>1.1083831649263871</v>
      </c>
      <c r="BI313" s="24"/>
      <c r="BJ313" s="24"/>
    </row>
    <row r="314" spans="1:62">
      <c r="A314" s="3" t="s">
        <v>23</v>
      </c>
      <c r="C314" s="24">
        <f>C$320*'Canada Choice White Grease'!$AZ301</f>
        <v>0.67232590345680476</v>
      </c>
      <c r="D314" s="24">
        <f>D$320*'Canada Choice White Grease'!$AZ301</f>
        <v>0.6853789386827267</v>
      </c>
      <c r="E314" s="24">
        <f>E$320*'Canada Choice White Grease'!$AZ301</f>
        <v>0.70142720753892851</v>
      </c>
      <c r="F314" s="24">
        <f>F$320*'Canada Choice White Grease'!$AZ301</f>
        <v>0.71544588483009897</v>
      </c>
      <c r="G314" s="24">
        <f>G$320*'Canada Choice White Grease'!$AZ301</f>
        <v>0.72780029499424703</v>
      </c>
      <c r="H314" s="24">
        <f>H$320*'Canada Choice White Grease'!$AZ301</f>
        <v>0.73880114430618504</v>
      </c>
      <c r="I314" s="24">
        <f>I$320*'Canada Choice White Grease'!$AZ301</f>
        <v>0.74895584686645056</v>
      </c>
      <c r="J314" s="24">
        <f>J$320*'Canada Choice White Grease'!$AZ301</f>
        <v>0.76120892616963065</v>
      </c>
      <c r="K314" s="24">
        <f>K$320*'Canada Choice White Grease'!$AZ301</f>
        <v>0.80396022628440067</v>
      </c>
      <c r="L314" s="24">
        <f>L$320*'Canada Choice White Grease'!$AZ301</f>
        <v>0.80968367875333114</v>
      </c>
      <c r="M314" s="24">
        <f>M$320*'Canada Choice White Grease'!$AZ301</f>
        <v>0.81488231136505462</v>
      </c>
      <c r="N314" s="24">
        <f>N$320*'Canada Choice White Grease'!$AZ301</f>
        <v>0.81962514572353373</v>
      </c>
      <c r="O314" s="24">
        <f>O$320*'Canada Choice White Grease'!$AZ301</f>
        <v>0.82396960857692347</v>
      </c>
      <c r="P314" s="24">
        <f>P$320*'Canada Choice White Grease'!$AZ301</f>
        <v>0.82796416877942947</v>
      </c>
      <c r="Q314" s="24">
        <f>Q$320*'Canada Choice White Grease'!$AZ301</f>
        <v>0.83165181891639539</v>
      </c>
      <c r="R314" s="24">
        <f>R$320*'Canada Choice White Grease'!$AZ301</f>
        <v>0.83508963753123888</v>
      </c>
      <c r="S314" s="24">
        <f>S$320*'Canada Choice White Grease'!$AZ301</f>
        <v>0.83852467294527167</v>
      </c>
      <c r="T314" s="24">
        <f>T$320*'Canada Choice White Grease'!$AZ301</f>
        <v>0.84409792229776137</v>
      </c>
      <c r="U314" s="24">
        <f>U$320*'Canada Choice White Grease'!$AZ301</f>
        <v>0.87320689535412654</v>
      </c>
      <c r="V314" s="24">
        <f>V$320*'Canada Choice White Grease'!$AZ301</f>
        <v>0.87487958511260677</v>
      </c>
      <c r="W314" s="24">
        <f>W$320*'Canada Choice White Grease'!$AZ301</f>
        <v>0.8764436978302127</v>
      </c>
      <c r="X314" s="24">
        <f>X$320*'Canada Choice White Grease'!$AZ301</f>
        <v>0.87790947304552103</v>
      </c>
      <c r="Y314" s="24">
        <f>Y$320*'Canada Choice White Grease'!$AZ301</f>
        <v>0.87928590199584367</v>
      </c>
      <c r="Z314" s="24">
        <f>Z$320*'Canada Choice White Grease'!$AZ301</f>
        <v>0.88058114661370768</v>
      </c>
      <c r="AA314" s="24">
        <f>AA$320*'Canada Choice White Grease'!$AZ301</f>
        <v>0.88198441350692958</v>
      </c>
      <c r="AB314" s="24">
        <f>AB$320*'Canada Choice White Grease'!$AZ301</f>
        <v>0.8833487800464368</v>
      </c>
      <c r="AC314" s="24">
        <f>AC$320*'Canada Choice White Grease'!$AZ301</f>
        <v>0.8848337923886529</v>
      </c>
      <c r="AD314" s="24">
        <f>AD$320*'Canada Choice White Grease'!$AZ301</f>
        <v>0.88814448761112685</v>
      </c>
      <c r="AE314" s="24">
        <f>AE$320*'Canada Choice White Grease'!$AZ301</f>
        <v>0.91039282375405062</v>
      </c>
      <c r="AF314" s="24">
        <f>AF$320*'Canada Choice White Grease'!$AZ301</f>
        <v>0.93478506068811262</v>
      </c>
      <c r="AG314" s="24">
        <f>AG$320*'Canada Choice White Grease'!$AZ301</f>
        <v>0.93884796220989963</v>
      </c>
      <c r="AH314" s="24">
        <f>AH$320*'Canada Choice White Grease'!$AZ301</f>
        <v>0.94343791033613056</v>
      </c>
      <c r="AI314" s="24">
        <f>AI$320*'Canada Choice White Grease'!$AZ301</f>
        <v>0.94803813373698886</v>
      </c>
      <c r="AJ314" s="24">
        <f>AJ$320*'Canada Choice White Grease'!$AZ301</f>
        <v>0.95257909585651634</v>
      </c>
      <c r="AK314" s="24">
        <f>AK$320*'Canada Choice White Grease'!$AZ301</f>
        <v>0.95699752005966232</v>
      </c>
      <c r="AL314" s="24">
        <f>AL$320*'Canada Choice White Grease'!$AZ301</f>
        <v>0.9612366056845052</v>
      </c>
      <c r="AM314" s="24">
        <f>AM$320*'Canada Choice White Grease'!$AZ301</f>
        <v>0.96526464635844056</v>
      </c>
      <c r="AN314" s="24">
        <f>AN$320*'Canada Choice White Grease'!$AZ301</f>
        <v>0.96926194683541389</v>
      </c>
      <c r="AO314" s="24">
        <f>AO$320*'Canada Choice White Grease'!$AZ301</f>
        <v>0.97584985984363237</v>
      </c>
      <c r="AP314" s="24">
        <f>AP$320*'Canada Choice White Grease'!$AZ301</f>
        <v>0.98216621697980055</v>
      </c>
      <c r="AQ314" s="24">
        <f>AQ$320*'Canada Choice White Grease'!$AZ301</f>
        <v>0.98851372259260195</v>
      </c>
      <c r="AR314" s="24">
        <f>AR$320*'Canada Choice White Grease'!$AZ301</f>
        <v>0.99485210316697303</v>
      </c>
      <c r="AS314" s="24">
        <f>AS$320*'Canada Choice White Grease'!$AZ301</f>
        <v>1.0011376728318229</v>
      </c>
      <c r="AT314" s="24">
        <f>AT$320*'Canada Choice White Grease'!$AZ301</f>
        <v>1.0073233895765499</v>
      </c>
      <c r="AU314" s="24">
        <f>AU$320*'Canada Choice White Grease'!$AZ301</f>
        <v>1.0133592439765493</v>
      </c>
      <c r="AV314" s="24">
        <f>AV$320*'Canada Choice White Grease'!$AZ301</f>
        <v>1.0191944266918156</v>
      </c>
      <c r="AW314" s="24">
        <f>AW$320*'Canada Choice White Grease'!$AZ301</f>
        <v>1.0247946056629818</v>
      </c>
      <c r="AX314" s="24">
        <f>AX$320*'Canada Choice White Grease'!$AZ301</f>
        <v>1.0303021054586265</v>
      </c>
      <c r="AY314" s="24">
        <f>AY$320*'Canada Choice White Grease'!$AZ301</f>
        <v>1.0378839030526357</v>
      </c>
      <c r="AZ314" s="24">
        <f>AZ$320*'Canada Choice White Grease'!$AZ301</f>
        <v>1.0450643431935254</v>
      </c>
      <c r="BA314" s="24">
        <f>BA$320*'Canada Choice White Grease'!$AZ301</f>
        <v>1.0521301796051685</v>
      </c>
      <c r="BB314" s="24">
        <f>BB$320*'Canada Choice White Grease'!$AZ301</f>
        <v>1.0590169572550414</v>
      </c>
      <c r="BC314" s="24">
        <f>BC$320*'Canada Choice White Grease'!$AZ301</f>
        <v>1.0656542952774863</v>
      </c>
      <c r="BD314" s="24">
        <f>BD$320*'Canada Choice White Grease'!$AZ301</f>
        <v>1.071966284408669</v>
      </c>
      <c r="BE314" s="24">
        <f>BE$320*'Canada Choice White Grease'!$AZ301</f>
        <v>1.0778858674945047</v>
      </c>
      <c r="BF314" s="24">
        <f>BF$320*'Canada Choice White Grease'!$AZ301</f>
        <v>1.083333223401409</v>
      </c>
      <c r="BG314" s="24">
        <f>BG$320*'Canada Choice White Grease'!$AZ301</f>
        <v>1.0882389371146812</v>
      </c>
      <c r="BH314" s="24">
        <f>BH$320*'Canada Choice White Grease'!$AZ301</f>
        <v>1.0926694379807906</v>
      </c>
      <c r="BI314" s="24"/>
      <c r="BJ314" s="24"/>
    </row>
    <row r="315" spans="1:62">
      <c r="A315" s="3" t="s">
        <v>24</v>
      </c>
      <c r="C315" s="24">
        <f>C$320*'Canada Choice White Grease'!$AZ302</f>
        <v>0.70540551220445291</v>
      </c>
      <c r="D315" s="24">
        <f>D$320*'Canada Choice White Grease'!$AZ302</f>
        <v>0.71910077956217677</v>
      </c>
      <c r="E315" s="24">
        <f>E$320*'Canada Choice White Grease'!$AZ302</f>
        <v>0.73593865127632407</v>
      </c>
      <c r="F315" s="24">
        <f>F$320*'Canada Choice White Grease'!$AZ302</f>
        <v>0.75064707197551606</v>
      </c>
      <c r="G315" s="24">
        <f>G$320*'Canada Choice White Grease'!$AZ302</f>
        <v>0.76360934069819464</v>
      </c>
      <c r="H315" s="24">
        <f>H$320*'Canada Choice White Grease'!$AZ302</f>
        <v>0.77515145101057858</v>
      </c>
      <c r="I315" s="24">
        <f>I$320*'Canada Choice White Grease'!$AZ302</f>
        <v>0.78580578267321133</v>
      </c>
      <c r="J315" s="24">
        <f>J$320*'Canada Choice White Grease'!$AZ302</f>
        <v>0.79866173487957581</v>
      </c>
      <c r="K315" s="24">
        <f>K$320*'Canada Choice White Grease'!$AZ302</f>
        <v>0.84351647363024951</v>
      </c>
      <c r="L315" s="24">
        <f>L$320*'Canada Choice White Grease'!$AZ302</f>
        <v>0.84952152995734531</v>
      </c>
      <c r="M315" s="24">
        <f>M$320*'Canada Choice White Grease'!$AZ302</f>
        <v>0.85497594437359903</v>
      </c>
      <c r="N315" s="24">
        <f>N$320*'Canada Choice White Grease'!$AZ302</f>
        <v>0.85995213446644259</v>
      </c>
      <c r="O315" s="24">
        <f>O$320*'Canada Choice White Grease'!$AZ302</f>
        <v>0.86451035248034291</v>
      </c>
      <c r="P315" s="24">
        <f>P$320*'Canada Choice White Grease'!$AZ302</f>
        <v>0.86870145202178917</v>
      </c>
      <c r="Q315" s="24">
        <f>Q$320*'Canada Choice White Grease'!$AZ302</f>
        <v>0.87257054098641573</v>
      </c>
      <c r="R315" s="24">
        <f>R$320*'Canada Choice White Grease'!$AZ302</f>
        <v>0.87617750628167068</v>
      </c>
      <c r="S315" s="24">
        <f>S$320*'Canada Choice White Grease'!$AZ302</f>
        <v>0.87978155143777392</v>
      </c>
      <c r="T315" s="24">
        <f>T$320*'Canada Choice White Grease'!$AZ302</f>
        <v>0.88562901439275243</v>
      </c>
      <c r="U315" s="24">
        <f>U$320*'Canada Choice White Grease'!$AZ302</f>
        <v>0.9161701997657925</v>
      </c>
      <c r="V315" s="24">
        <f>V$320*'Canada Choice White Grease'!$AZ302</f>
        <v>0.91792518878194262</v>
      </c>
      <c r="W315" s="24">
        <f>W$320*'Canada Choice White Grease'!$AZ302</f>
        <v>0.91956625857716456</v>
      </c>
      <c r="X315" s="24">
        <f>X$320*'Canada Choice White Grease'!$AZ302</f>
        <v>0.92110415249321775</v>
      </c>
      <c r="Y315" s="24">
        <f>Y$320*'Canada Choice White Grease'!$AZ302</f>
        <v>0.92254830415199407</v>
      </c>
      <c r="Z315" s="24">
        <f>Z$320*'Canada Choice White Grease'!$AZ302</f>
        <v>0.92390727706735654</v>
      </c>
      <c r="AA315" s="24">
        <f>AA$320*'Canada Choice White Grease'!$AZ302</f>
        <v>0.92537958714269841</v>
      </c>
      <c r="AB315" s="24">
        <f>AB$320*'Canada Choice White Grease'!$AZ302</f>
        <v>0.92681108289897862</v>
      </c>
      <c r="AC315" s="24">
        <f>AC$320*'Canada Choice White Grease'!$AZ302</f>
        <v>0.92836916044218332</v>
      </c>
      <c r="AD315" s="24">
        <f>AD$320*'Canada Choice White Grease'!$AZ302</f>
        <v>0.93184274765212805</v>
      </c>
      <c r="AE315" s="24">
        <f>AE$320*'Canada Choice White Grease'!$AZ302</f>
        <v>0.95518574079266272</v>
      </c>
      <c r="AF315" s="24">
        <f>AF$320*'Canada Choice White Grease'!$AZ302</f>
        <v>0.98077811838783868</v>
      </c>
      <c r="AG315" s="24">
        <f>AG$320*'Canada Choice White Grease'!$AZ302</f>
        <v>0.9850409217608409</v>
      </c>
      <c r="AH315" s="24">
        <f>AH$320*'Canada Choice White Grease'!$AZ302</f>
        <v>0.98985670335177556</v>
      </c>
      <c r="AI315" s="24">
        <f>AI$320*'Canada Choice White Grease'!$AZ302</f>
        <v>0.99468326577879629</v>
      </c>
      <c r="AJ315" s="24">
        <f>AJ$320*'Canada Choice White Grease'!$AZ302</f>
        <v>0.99944765116593781</v>
      </c>
      <c r="AK315" s="24">
        <f>AK$320*'Canada Choice White Grease'!$AZ302</f>
        <v>1.0040834695571847</v>
      </c>
      <c r="AL315" s="24">
        <f>AL$320*'Canada Choice White Grease'!$AZ302</f>
        <v>1.0085311255988396</v>
      </c>
      <c r="AM315" s="24">
        <f>AM$320*'Canada Choice White Grease'!$AZ302</f>
        <v>1.0127573529093872</v>
      </c>
      <c r="AN315" s="24">
        <f>AN$320*'Canada Choice White Grease'!$AZ302</f>
        <v>1.0169513275515909</v>
      </c>
      <c r="AO315" s="24">
        <f>AO$320*'Canada Choice White Grease'!$AZ302</f>
        <v>1.0238633773863914</v>
      </c>
      <c r="AP315" s="24">
        <f>AP$320*'Canada Choice White Grease'!$AZ302</f>
        <v>1.0304905103259321</v>
      </c>
      <c r="AQ315" s="24">
        <f>AQ$320*'Canada Choice White Grease'!$AZ302</f>
        <v>1.0371503243015607</v>
      </c>
      <c r="AR315" s="24">
        <f>AR$320*'Canada Choice White Grease'!$AZ302</f>
        <v>1.0438005642709305</v>
      </c>
      <c r="AS315" s="24">
        <f>AS$320*'Canada Choice White Grease'!$AZ302</f>
        <v>1.0503953949417897</v>
      </c>
      <c r="AT315" s="24">
        <f>AT$320*'Canada Choice White Grease'!$AZ302</f>
        <v>1.0568854597544513</v>
      </c>
      <c r="AU315" s="24">
        <f>AU$320*'Canada Choice White Grease'!$AZ302</f>
        <v>1.063218288733272</v>
      </c>
      <c r="AV315" s="24">
        <f>AV$320*'Canada Choice White Grease'!$AZ302</f>
        <v>1.0693405726299736</v>
      </c>
      <c r="AW315" s="24">
        <f>AW$320*'Canada Choice White Grease'!$AZ302</f>
        <v>1.0752162901879032</v>
      </c>
      <c r="AX315" s="24">
        <f>AX$320*'Canada Choice White Grease'!$AZ302</f>
        <v>1.0809947685930006</v>
      </c>
      <c r="AY315" s="24">
        <f>AY$320*'Canada Choice White Grease'!$AZ302</f>
        <v>1.088949603871151</v>
      </c>
      <c r="AZ315" s="24">
        <f>AZ$320*'Canada Choice White Grease'!$AZ302</f>
        <v>1.0964833342084694</v>
      </c>
      <c r="BA315" s="24">
        <f>BA$320*'Canada Choice White Grease'!$AZ302</f>
        <v>1.1038968221128937</v>
      </c>
      <c r="BB315" s="24">
        <f>BB$320*'Canada Choice White Grease'!$AZ302</f>
        <v>1.1111224412517207</v>
      </c>
      <c r="BC315" s="24">
        <f>BC$320*'Canada Choice White Grease'!$AZ302</f>
        <v>1.1180863478977743</v>
      </c>
      <c r="BD315" s="24">
        <f>BD$320*'Canada Choice White Grease'!$AZ302</f>
        <v>1.1247088979188551</v>
      </c>
      <c r="BE315" s="24">
        <f>BE$320*'Canada Choice White Grease'!$AZ302</f>
        <v>1.1309197348317732</v>
      </c>
      <c r="BF315" s="24">
        <f>BF$320*'Canada Choice White Grease'!$AZ302</f>
        <v>1.136635110163756</v>
      </c>
      <c r="BG315" s="24">
        <f>BG$320*'Canada Choice White Grease'!$AZ302</f>
        <v>1.1417821935601364</v>
      </c>
      <c r="BH315" s="24">
        <f>BH$320*'Canada Choice White Grease'!$AZ302</f>
        <v>1.1464306828072579</v>
      </c>
      <c r="BI315" s="24"/>
      <c r="BJ315" s="24"/>
    </row>
    <row r="316" spans="1:62">
      <c r="A316" s="3" t="s">
        <v>25</v>
      </c>
      <c r="C316" s="24">
        <f>C$320*'Canada Choice White Grease'!$AZ303</f>
        <v>0.70885355868185895</v>
      </c>
      <c r="D316" s="24">
        <f>D$320*'Canada Choice White Grease'!$AZ303</f>
        <v>0.72261576897886093</v>
      </c>
      <c r="E316" s="24">
        <f>E$320*'Canada Choice White Grease'!$AZ303</f>
        <v>0.7395359447907881</v>
      </c>
      <c r="F316" s="24">
        <f>F$320*'Canada Choice White Grease'!$AZ303</f>
        <v>0.75431626075774116</v>
      </c>
      <c r="G316" s="24">
        <f>G$320*'Canada Choice White Grease'!$AZ303</f>
        <v>0.76734188949708415</v>
      </c>
      <c r="H316" s="24">
        <f>H$320*'Canada Choice White Grease'!$AZ303</f>
        <v>0.77894041804283298</v>
      </c>
      <c r="I316" s="24">
        <f>I$320*'Canada Choice White Grease'!$AZ303</f>
        <v>0.78964682844616574</v>
      </c>
      <c r="J316" s="24">
        <f>J$320*'Canada Choice White Grease'!$AZ303</f>
        <v>0.80256562099039541</v>
      </c>
      <c r="K316" s="24">
        <f>K$320*'Canada Choice White Grease'!$AZ303</f>
        <v>0.84763961125139664</v>
      </c>
      <c r="L316" s="24">
        <f>L$320*'Canada Choice White Grease'!$AZ303</f>
        <v>0.85367402050097041</v>
      </c>
      <c r="M316" s="24">
        <f>M$320*'Canada Choice White Grease'!$AZ303</f>
        <v>0.85915509628304687</v>
      </c>
      <c r="N316" s="24">
        <f>N$320*'Canada Choice White Grease'!$AZ303</f>
        <v>0.86415561016472353</v>
      </c>
      <c r="O316" s="24">
        <f>O$320*'Canada Choice White Grease'!$AZ303</f>
        <v>0.86873610890551656</v>
      </c>
      <c r="P316" s="24">
        <f>P$320*'Canada Choice White Grease'!$AZ303</f>
        <v>0.87294769468609801</v>
      </c>
      <c r="Q316" s="24">
        <f>Q$320*'Canada Choice White Grease'!$AZ303</f>
        <v>0.87683569589105226</v>
      </c>
      <c r="R316" s="24">
        <f>R$320*'Canada Choice White Grease'!$AZ303</f>
        <v>0.88046029215709676</v>
      </c>
      <c r="S316" s="24">
        <f>S$320*'Canada Choice White Grease'!$AZ303</f>
        <v>0.88408195401024858</v>
      </c>
      <c r="T316" s="24">
        <f>T$320*'Canada Choice White Grease'!$AZ303</f>
        <v>0.88995799956586574</v>
      </c>
      <c r="U316" s="24">
        <f>U$320*'Canada Choice White Grease'!$AZ303</f>
        <v>0.92064847130656158</v>
      </c>
      <c r="V316" s="24">
        <f>V$320*'Canada Choice White Grease'!$AZ303</f>
        <v>0.9224120387695629</v>
      </c>
      <c r="W316" s="24">
        <f>W$320*'Canada Choice White Grease'!$AZ303</f>
        <v>0.92406113017055447</v>
      </c>
      <c r="X316" s="24">
        <f>X$320*'Canada Choice White Grease'!$AZ303</f>
        <v>0.92560654136512066</v>
      </c>
      <c r="Y316" s="24">
        <f>Y$320*'Canada Choice White Grease'!$AZ303</f>
        <v>0.92705775208702268</v>
      </c>
      <c r="Z316" s="24">
        <f>Z$320*'Canada Choice White Grease'!$AZ303</f>
        <v>0.92842336770887479</v>
      </c>
      <c r="AA316" s="24">
        <f>AA$320*'Canada Choice White Grease'!$AZ303</f>
        <v>0.92990287448665387</v>
      </c>
      <c r="AB316" s="24">
        <f>AB$320*'Canada Choice White Grease'!$AZ303</f>
        <v>0.93134136744357188</v>
      </c>
      <c r="AC316" s="24">
        <f>AC$320*'Canada Choice White Grease'!$AZ303</f>
        <v>0.93290706092355535</v>
      </c>
      <c r="AD316" s="24">
        <f>AD$320*'Canada Choice White Grease'!$AZ303</f>
        <v>0.93639762714760755</v>
      </c>
      <c r="AE316" s="24">
        <f>AE$320*'Canada Choice White Grease'!$AZ303</f>
        <v>0.95985472164385577</v>
      </c>
      <c r="AF316" s="24">
        <f>AF$320*'Canada Choice White Grease'!$AZ303</f>
        <v>0.98557219566355458</v>
      </c>
      <c r="AG316" s="24">
        <f>AG$320*'Canada Choice White Grease'!$AZ303</f>
        <v>0.98985583576649416</v>
      </c>
      <c r="AH316" s="24">
        <f>AH$320*'Canada Choice White Grease'!$AZ303</f>
        <v>0.99469515706397105</v>
      </c>
      <c r="AI316" s="24">
        <f>AI$320*'Canada Choice White Grease'!$AZ303</f>
        <v>0.99954531189463269</v>
      </c>
      <c r="AJ316" s="24">
        <f>AJ$320*'Canada Choice White Grease'!$AZ303</f>
        <v>1.0043329857618994</v>
      </c>
      <c r="AK316" s="24">
        <f>AK$320*'Canada Choice White Grease'!$AZ303</f>
        <v>1.0089914641933604</v>
      </c>
      <c r="AL316" s="24">
        <f>AL$320*'Canada Choice White Grease'!$AZ303</f>
        <v>1.0134608605311739</v>
      </c>
      <c r="AM316" s="24">
        <f>AM$320*'Canada Choice White Grease'!$AZ303</f>
        <v>1.0177077457866039</v>
      </c>
      <c r="AN316" s="24">
        <f>AN$320*'Canada Choice White Grease'!$AZ303</f>
        <v>1.0219222207215344</v>
      </c>
      <c r="AO316" s="24">
        <f>AO$320*'Canada Choice White Grease'!$AZ303</f>
        <v>1.0288680568943664</v>
      </c>
      <c r="AP316" s="24">
        <f>AP$320*'Canada Choice White Grease'!$AZ303</f>
        <v>1.0355275834883257</v>
      </c>
      <c r="AQ316" s="24">
        <f>AQ$320*'Canada Choice White Grease'!$AZ303</f>
        <v>1.042219950864405</v>
      </c>
      <c r="AR316" s="24">
        <f>AR$320*'Canada Choice White Grease'!$AZ303</f>
        <v>1.0489026974361524</v>
      </c>
      <c r="AS316" s="24">
        <f>AS$320*'Canada Choice White Grease'!$AZ303</f>
        <v>1.0555297638668271</v>
      </c>
      <c r="AT316" s="24">
        <f>AT$320*'Canada Choice White Grease'!$AZ303</f>
        <v>1.0620515523401748</v>
      </c>
      <c r="AU316" s="24">
        <f>AU$320*'Canada Choice White Grease'!$AZ303</f>
        <v>1.068415336405502</v>
      </c>
      <c r="AV316" s="24">
        <f>AV$320*'Canada Choice White Grease'!$AZ303</f>
        <v>1.0745675462370856</v>
      </c>
      <c r="AW316" s="24">
        <f>AW$320*'Canada Choice White Grease'!$AZ303</f>
        <v>1.080471984505128</v>
      </c>
      <c r="AX316" s="24">
        <f>AX$320*'Canada Choice White Grease'!$AZ303</f>
        <v>1.0862787083120045</v>
      </c>
      <c r="AY316" s="24">
        <f>AY$320*'Canada Choice White Grease'!$AZ303</f>
        <v>1.0942724270994055</v>
      </c>
      <c r="AZ316" s="24">
        <f>AZ$320*'Canada Choice White Grease'!$AZ303</f>
        <v>1.1018429825704972</v>
      </c>
      <c r="BA316" s="24">
        <f>BA$320*'Canada Choice White Grease'!$AZ303</f>
        <v>1.1092927078595347</v>
      </c>
      <c r="BB316" s="24">
        <f>BB$320*'Canada Choice White Grease'!$AZ303</f>
        <v>1.1165536460739682</v>
      </c>
      <c r="BC316" s="24">
        <f>BC$320*'Canada Choice White Grease'!$AZ303</f>
        <v>1.1235515925359356</v>
      </c>
      <c r="BD316" s="24">
        <f>BD$320*'Canada Choice White Grease'!$AZ303</f>
        <v>1.1302065138099715</v>
      </c>
      <c r="BE316" s="24">
        <f>BE$320*'Canada Choice White Grease'!$AZ303</f>
        <v>1.1364477095079697</v>
      </c>
      <c r="BF316" s="24">
        <f>BF$320*'Canada Choice White Grease'!$AZ303</f>
        <v>1.1421910217917333</v>
      </c>
      <c r="BG316" s="24">
        <f>BG$320*'Canada Choice White Grease'!$AZ303</f>
        <v>1.1473632643093099</v>
      </c>
      <c r="BH316" s="24">
        <f>BH$320*'Canada Choice White Grease'!$AZ303</f>
        <v>1.152034475532226</v>
      </c>
      <c r="BI316" s="24"/>
      <c r="BJ316" s="24"/>
    </row>
    <row r="317" spans="1:62">
      <c r="A317" s="3" t="s">
        <v>26</v>
      </c>
      <c r="C317" s="24">
        <f>C$320*'Canada Choice White Grease'!$AZ292</f>
        <v>0.77186954707166244</v>
      </c>
      <c r="D317" s="24">
        <f>D$320*'Canada Choice White Grease'!$AZ292</f>
        <v>0.78685519664419912</v>
      </c>
      <c r="E317" s="24">
        <f>E$320*'Canada Choice White Grease'!$AZ292</f>
        <v>0.80527954999669005</v>
      </c>
      <c r="F317" s="24">
        <f>F$320*'Canada Choice White Grease'!$AZ292</f>
        <v>0.82137381326342529</v>
      </c>
      <c r="G317" s="24">
        <f>G$320*'Canada Choice White Grease'!$AZ292</f>
        <v>0.83555740031355774</v>
      </c>
      <c r="H317" s="24">
        <f>H$320*'Canada Choice White Grease'!$AZ292</f>
        <v>0.8481870201633227</v>
      </c>
      <c r="I317" s="24">
        <f>I$320*'Canada Choice White Grease'!$AZ292</f>
        <v>0.85984521394336233</v>
      </c>
      <c r="J317" s="24">
        <f>J$320*'Canada Choice White Grease'!$AZ292</f>
        <v>0.87391246722536586</v>
      </c>
      <c r="K317" s="24">
        <f>K$320*'Canada Choice White Grease'!$AZ292</f>
        <v>0.92299346572125729</v>
      </c>
      <c r="L317" s="24">
        <f>L$320*'Canada Choice White Grease'!$AZ292</f>
        <v>0.92956432464869909</v>
      </c>
      <c r="M317" s="24">
        <f>M$320*'Canada Choice White Grease'!$AZ292</f>
        <v>0.93553265961656451</v>
      </c>
      <c r="N317" s="24">
        <f>N$320*'Canada Choice White Grease'!$AZ292</f>
        <v>0.94097771147206011</v>
      </c>
      <c r="O317" s="24">
        <f>O$320*'Canada Choice White Grease'!$AZ292</f>
        <v>0.94596540948826635</v>
      </c>
      <c r="P317" s="24">
        <f>P$320*'Canada Choice White Grease'!$AZ292</f>
        <v>0.95055139875092287</v>
      </c>
      <c r="Q317" s="24">
        <f>Q$320*'Canada Choice White Grease'!$AZ292</f>
        <v>0.95478503726811204</v>
      </c>
      <c r="R317" s="24">
        <f>R$320*'Canada Choice White Grease'!$AZ292</f>
        <v>0.95873185455346477</v>
      </c>
      <c r="S317" s="24">
        <f>S$320*'Canada Choice White Grease'!$AZ292</f>
        <v>0.96267547656114338</v>
      </c>
      <c r="T317" s="24">
        <f>T$320*'Canada Choice White Grease'!$AZ292</f>
        <v>0.96907389350641582</v>
      </c>
      <c r="U317" s="24">
        <f>U$320*'Canada Choice White Grease'!$AZ292</f>
        <v>1.0024927008634068</v>
      </c>
      <c r="V317" s="24">
        <f>V$320*'Canada Choice White Grease'!$AZ292</f>
        <v>1.0044130467546348</v>
      </c>
      <c r="W317" s="24">
        <f>W$320*'Canada Choice White Grease'!$AZ292</f>
        <v>1.0062087398384505</v>
      </c>
      <c r="X317" s="24">
        <f>X$320*'Canada Choice White Grease'!$AZ292</f>
        <v>1.0078915357053535</v>
      </c>
      <c r="Y317" s="24">
        <f>Y$320*'Canada Choice White Grease'!$AZ292</f>
        <v>1.0094717568228195</v>
      </c>
      <c r="Z317" s="24">
        <f>Z$320*'Canada Choice White Grease'!$AZ292</f>
        <v>1.0109587735678198</v>
      </c>
      <c r="AA317" s="24">
        <f>AA$320*'Canada Choice White Grease'!$AZ292</f>
        <v>1.0125698062169008</v>
      </c>
      <c r="AB317" s="24">
        <f>AB$320*'Canada Choice White Grease'!$AZ292</f>
        <v>1.0141361789796854</v>
      </c>
      <c r="AC317" s="24">
        <f>AC$320*'Canada Choice White Grease'!$AZ292</f>
        <v>1.015841060195906</v>
      </c>
      <c r="AD317" s="24">
        <f>AD$320*'Canada Choice White Grease'!$AZ292</f>
        <v>1.0196419323751935</v>
      </c>
      <c r="AE317" s="24">
        <f>AE$320*'Canada Choice White Grease'!$AZ292</f>
        <v>1.0451843264038061</v>
      </c>
      <c r="AF317" s="24">
        <f>AF$320*'Canada Choice White Grease'!$AZ292</f>
        <v>1.0731880442102386</v>
      </c>
      <c r="AG317" s="24">
        <f>AG$320*'Canada Choice White Grease'!$AZ292</f>
        <v>1.0778524933134108</v>
      </c>
      <c r="AH317" s="24">
        <f>AH$320*'Canada Choice White Grease'!$AZ292</f>
        <v>1.0831220228125131</v>
      </c>
      <c r="AI317" s="24">
        <f>AI$320*'Canada Choice White Grease'!$AZ292</f>
        <v>1.0884033489291962</v>
      </c>
      <c r="AJ317" s="24">
        <f>AJ$320*'Canada Choice White Grease'!$AZ292</f>
        <v>1.0936166396211775</v>
      </c>
      <c r="AK317" s="24">
        <f>AK$320*'Canada Choice White Grease'!$AZ292</f>
        <v>1.0986892496023157</v>
      </c>
      <c r="AL317" s="24">
        <f>AL$320*'Canada Choice White Grease'!$AZ292</f>
        <v>1.1035559683832257</v>
      </c>
      <c r="AM317" s="24">
        <f>AM$320*'Canada Choice White Grease'!$AZ292</f>
        <v>1.1081803951896168</v>
      </c>
      <c r="AN317" s="24">
        <f>AN$320*'Canada Choice White Grease'!$AZ292</f>
        <v>1.1127695304479892</v>
      </c>
      <c r="AO317" s="24">
        <f>AO$320*'Canada Choice White Grease'!$AZ292</f>
        <v>1.1203328407468431</v>
      </c>
      <c r="AP317" s="24">
        <f>AP$320*'Canada Choice White Grease'!$AZ292</f>
        <v>1.1275843889867216</v>
      </c>
      <c r="AQ317" s="24">
        <f>AQ$320*'Canada Choice White Grease'!$AZ292</f>
        <v>1.1348716975036137</v>
      </c>
      <c r="AR317" s="24">
        <f>AR$320*'Canada Choice White Grease'!$AZ292</f>
        <v>1.1421485299415028</v>
      </c>
      <c r="AS317" s="24">
        <f>AS$320*'Canada Choice White Grease'!$AZ292</f>
        <v>1.1493647323596308</v>
      </c>
      <c r="AT317" s="24">
        <f>AT$320*'Canada Choice White Grease'!$AZ292</f>
        <v>1.156466297772353</v>
      </c>
      <c r="AU317" s="24">
        <f>AU$320*'Canada Choice White Grease'!$AZ292</f>
        <v>1.1633958124288077</v>
      </c>
      <c r="AV317" s="24">
        <f>AV$320*'Canada Choice White Grease'!$AZ292</f>
        <v>1.1700949442283641</v>
      </c>
      <c r="AW317" s="24">
        <f>AW$320*'Canada Choice White Grease'!$AZ292</f>
        <v>1.1765242779544176</v>
      </c>
      <c r="AX317" s="24">
        <f>AX$320*'Canada Choice White Grease'!$AZ292</f>
        <v>1.182847210554373</v>
      </c>
      <c r="AY317" s="24">
        <f>AY$320*'Canada Choice White Grease'!$AZ292</f>
        <v>1.1915515586165075</v>
      </c>
      <c r="AZ317" s="24">
        <f>AZ$320*'Canada Choice White Grease'!$AZ292</f>
        <v>1.1997951247959855</v>
      </c>
      <c r="BA317" s="24">
        <f>BA$320*'Canada Choice White Grease'!$AZ292</f>
        <v>1.207907119176532</v>
      </c>
      <c r="BB317" s="24">
        <f>BB$320*'Canada Choice White Grease'!$AZ292</f>
        <v>1.2158135436026321</v>
      </c>
      <c r="BC317" s="24">
        <f>BC$320*'Canada Choice White Grease'!$AZ292</f>
        <v>1.223433596714977</v>
      </c>
      <c r="BD317" s="24">
        <f>BD$320*'Canada Choice White Grease'!$AZ292</f>
        <v>1.2306801302290917</v>
      </c>
      <c r="BE317" s="24">
        <f>BE$320*'Canada Choice White Grease'!$AZ292</f>
        <v>1.2374761586013803</v>
      </c>
      <c r="BF317" s="24">
        <f>BF$320*'Canada Choice White Grease'!$AZ292</f>
        <v>1.243730042491592</v>
      </c>
      <c r="BG317" s="24">
        <f>BG$320*'Canada Choice White Grease'!$AZ292</f>
        <v>1.2493620893939317</v>
      </c>
      <c r="BH317" s="24">
        <f>BH$320*'Canada Choice White Grease'!$AZ292</f>
        <v>1.2544485640920529</v>
      </c>
      <c r="BI317" s="24"/>
      <c r="BJ317" s="24"/>
    </row>
    <row r="318" spans="1:62">
      <c r="A318" s="3" t="s">
        <v>27</v>
      </c>
      <c r="C318" s="24">
        <f>C$320*'Canada Choice White Grease'!$AZ293</f>
        <v>0.71658971541294314</v>
      </c>
      <c r="D318" s="24">
        <f>D$320*'Canada Choice White Grease'!$AZ293</f>
        <v>0.73050212121156854</v>
      </c>
      <c r="E318" s="24">
        <f>E$320*'Canada Choice White Grease'!$AZ293</f>
        <v>0.74760695735339799</v>
      </c>
      <c r="F318" s="24">
        <f>F$320*'Canada Choice White Grease'!$AZ293</f>
        <v>0.76254858003801484</v>
      </c>
      <c r="G318" s="24">
        <f>G$320*'Canada Choice White Grease'!$AZ293</f>
        <v>0.77571636550947021</v>
      </c>
      <c r="H318" s="24">
        <f>H$320*'Canada Choice White Grease'!$AZ293</f>
        <v>0.78744147596142644</v>
      </c>
      <c r="I318" s="24">
        <f>I$320*'Canada Choice White Grease'!$AZ293</f>
        <v>0.79826473203463433</v>
      </c>
      <c r="J318" s="24">
        <f>J$320*'Canada Choice White Grease'!$AZ293</f>
        <v>0.81132451534158845</v>
      </c>
      <c r="K318" s="24">
        <f>K$320*'Canada Choice White Grease'!$AZ293</f>
        <v>0.85689042589964359</v>
      </c>
      <c r="L318" s="24">
        <f>L$320*'Canada Choice White Grease'!$AZ293</f>
        <v>0.86299069238469628</v>
      </c>
      <c r="M318" s="24">
        <f>M$320*'Canada Choice White Grease'!$AZ293</f>
        <v>0.86853158653233753</v>
      </c>
      <c r="N318" s="24">
        <f>N$320*'Canada Choice White Grease'!$AZ293</f>
        <v>0.87358667411072599</v>
      </c>
      <c r="O318" s="24">
        <f>O$320*'Canada Choice White Grease'!$AZ293</f>
        <v>0.87821716266356309</v>
      </c>
      <c r="P318" s="24">
        <f>P$320*'Canada Choice White Grease'!$AZ293</f>
        <v>0.88247471208118355</v>
      </c>
      <c r="Q318" s="24">
        <f>Q$320*'Canada Choice White Grease'!$AZ293</f>
        <v>0.88640514544483084</v>
      </c>
      <c r="R318" s="24">
        <f>R$320*'Canada Choice White Grease'!$AZ293</f>
        <v>0.89006929916876998</v>
      </c>
      <c r="S318" s="24">
        <f>S$320*'Canada Choice White Grease'!$AZ293</f>
        <v>0.89373048645475606</v>
      </c>
      <c r="T318" s="24">
        <f>T$320*'Canada Choice White Grease'!$AZ293</f>
        <v>0.89967066092504189</v>
      </c>
      <c r="U318" s="24">
        <f>U$320*'Canada Choice White Grease'!$AZ293</f>
        <v>0.93069607674075705</v>
      </c>
      <c r="V318" s="24">
        <f>V$320*'Canada Choice White Grease'!$AZ293</f>
        <v>0.93247889110480375</v>
      </c>
      <c r="W318" s="24">
        <f>W$320*'Canada Choice White Grease'!$AZ293</f>
        <v>0.93414598005886629</v>
      </c>
      <c r="X318" s="24">
        <f>X$320*'Canada Choice White Grease'!$AZ293</f>
        <v>0.93570825728036966</v>
      </c>
      <c r="Y318" s="24">
        <f>Y$320*'Canada Choice White Grease'!$AZ293</f>
        <v>0.93717530596126464</v>
      </c>
      <c r="Z318" s="24">
        <f>Z$320*'Canada Choice White Grease'!$AZ293</f>
        <v>0.93855582538991245</v>
      </c>
      <c r="AA318" s="24">
        <f>AA$320*'Canada Choice White Grease'!$AZ293</f>
        <v>0.9400514789390203</v>
      </c>
      <c r="AB318" s="24">
        <f>AB$320*'Canada Choice White Grease'!$AZ293</f>
        <v>0.94150567105810645</v>
      </c>
      <c r="AC318" s="24">
        <f>AC$320*'Canada Choice White Grease'!$AZ293</f>
        <v>0.94308845191813573</v>
      </c>
      <c r="AD318" s="24">
        <f>AD$320*'Canada Choice White Grease'!$AZ293</f>
        <v>0.94661711284744654</v>
      </c>
      <c r="AE318" s="24">
        <f>AE$320*'Canada Choice White Grease'!$AZ293</f>
        <v>0.97033020910492773</v>
      </c>
      <c r="AF318" s="24">
        <f>AF$320*'Canada Choice White Grease'!$AZ293</f>
        <v>0.99632835380379192</v>
      </c>
      <c r="AG318" s="24">
        <f>AG$320*'Canada Choice White Grease'!$AZ293</f>
        <v>1.0006587439170969</v>
      </c>
      <c r="AH318" s="24">
        <f>AH$320*'Canada Choice White Grease'!$AZ293</f>
        <v>1.0055508797170487</v>
      </c>
      <c r="AI318" s="24">
        <f>AI$320*'Canada Choice White Grease'!$AZ293</f>
        <v>1.0104539672832247</v>
      </c>
      <c r="AJ318" s="24">
        <f>AJ$320*'Canada Choice White Grease'!$AZ293</f>
        <v>1.0152938919926586</v>
      </c>
      <c r="AK318" s="24">
        <f>AK$320*'Canada Choice White Grease'!$AZ293</f>
        <v>1.0200032112766946</v>
      </c>
      <c r="AL318" s="24">
        <f>AL$320*'Canada Choice White Grease'!$AZ293</f>
        <v>1.0245213848974026</v>
      </c>
      <c r="AM318" s="24">
        <f>AM$320*'Canada Choice White Grease'!$AZ293</f>
        <v>1.0288146190348444</v>
      </c>
      <c r="AN318" s="24">
        <f>AN$320*'Canada Choice White Grease'!$AZ293</f>
        <v>1.0330750891379397</v>
      </c>
      <c r="AO318" s="24">
        <f>AO$320*'Canada Choice White Grease'!$AZ293</f>
        <v>1.0400967295112351</v>
      </c>
      <c r="AP318" s="24">
        <f>AP$320*'Canada Choice White Grease'!$AZ293</f>
        <v>1.0468289356323757</v>
      </c>
      <c r="AQ318" s="24">
        <f>AQ$320*'Canada Choice White Grease'!$AZ293</f>
        <v>1.0535943409473765</v>
      </c>
      <c r="AR318" s="24">
        <f>AR$320*'Canada Choice White Grease'!$AZ293</f>
        <v>1.0603500204602652</v>
      </c>
      <c r="AS318" s="24">
        <f>AS$320*'Canada Choice White Grease'!$AZ293</f>
        <v>1.0670494121603089</v>
      </c>
      <c r="AT318" s="24">
        <f>AT$320*'Canada Choice White Grease'!$AZ293</f>
        <v>1.0736423769396495</v>
      </c>
      <c r="AU318" s="24">
        <f>AU$320*'Canada Choice White Grease'!$AZ293</f>
        <v>1.0800756129112685</v>
      </c>
      <c r="AV318" s="24">
        <f>AV$320*'Canada Choice White Grease'!$AZ293</f>
        <v>1.0862949656088459</v>
      </c>
      <c r="AW318" s="24">
        <f>AW$320*'Canada Choice White Grease'!$AZ293</f>
        <v>1.092263842658765</v>
      </c>
      <c r="AX318" s="24">
        <f>AX$320*'Canada Choice White Grease'!$AZ293</f>
        <v>1.0981339388292473</v>
      </c>
      <c r="AY318" s="24">
        <f>AY$320*'Canada Choice White Grease'!$AZ293</f>
        <v>1.1062148980073414</v>
      </c>
      <c r="AZ318" s="24">
        <f>AZ$320*'Canada Choice White Grease'!$AZ293</f>
        <v>1.1138680756264754</v>
      </c>
      <c r="BA318" s="24">
        <f>BA$320*'Canada Choice White Grease'!$AZ293</f>
        <v>1.121399104369144</v>
      </c>
      <c r="BB318" s="24">
        <f>BB$320*'Canada Choice White Grease'!$AZ293</f>
        <v>1.1287392856872533</v>
      </c>
      <c r="BC318" s="24">
        <f>BC$320*'Canada Choice White Grease'!$AZ293</f>
        <v>1.1358136050614567</v>
      </c>
      <c r="BD318" s="24">
        <f>BD$320*'Canada Choice White Grease'!$AZ293</f>
        <v>1.1425411556019729</v>
      </c>
      <c r="BE318" s="24">
        <f>BE$320*'Canada Choice White Grease'!$AZ293</f>
        <v>1.14885046532369</v>
      </c>
      <c r="BF318" s="24">
        <f>BF$320*'Canada Choice White Grease'!$AZ293</f>
        <v>1.1546564579219396</v>
      </c>
      <c r="BG318" s="24">
        <f>BG$320*'Canada Choice White Grease'!$AZ293</f>
        <v>1.159885148316905</v>
      </c>
      <c r="BH318" s="24">
        <f>BH$320*'Canada Choice White Grease'!$AZ293</f>
        <v>1.1646073393532141</v>
      </c>
      <c r="BI318" s="24"/>
      <c r="BJ318" s="24"/>
    </row>
    <row r="319" spans="1:62">
      <c r="A319" s="3" t="s">
        <v>28</v>
      </c>
      <c r="C319" s="24">
        <f>C$320*'Canada Choice White Grease'!$AZ294</f>
        <v>0.72833684488015882</v>
      </c>
      <c r="D319" s="24">
        <f>D$320*'Canada Choice White Grease'!$AZ294</f>
        <v>0.74247731818882756</v>
      </c>
      <c r="E319" s="24">
        <f>E$320*'Canada Choice White Grease'!$AZ294</f>
        <v>0.7598625556821581</v>
      </c>
      <c r="F319" s="24">
        <f>F$320*'Canada Choice White Grease'!$AZ294</f>
        <v>0.77504911793589137</v>
      </c>
      <c r="G319" s="24">
        <f>G$320*'Canada Choice White Grease'!$AZ294</f>
        <v>0.7884327642791995</v>
      </c>
      <c r="H319" s="24">
        <f>H$320*'Canada Choice White Grease'!$AZ294</f>
        <v>0.8003500856819048</v>
      </c>
      <c r="I319" s="24">
        <f>I$320*'Canada Choice White Grease'!$AZ294</f>
        <v>0.81135076851356891</v>
      </c>
      <c r="J319" s="24">
        <f>J$320*'Canada Choice White Grease'!$AZ294</f>
        <v>0.8246246422017004</v>
      </c>
      <c r="K319" s="24">
        <f>K$320*'Canada Choice White Grease'!$AZ294</f>
        <v>0.8709375194536727</v>
      </c>
      <c r="L319" s="24">
        <f>L$320*'Canada Choice White Grease'!$AZ294</f>
        <v>0.8771377882394048</v>
      </c>
      <c r="M319" s="24">
        <f>M$320*'Canada Choice White Grease'!$AZ294</f>
        <v>0.88276951483902855</v>
      </c>
      <c r="N319" s="24">
        <f>N$320*'Canada Choice White Grease'!$AZ294</f>
        <v>0.88790747099196421</v>
      </c>
      <c r="O319" s="24">
        <f>O$320*'Canada Choice White Grease'!$AZ294</f>
        <v>0.89261386762352013</v>
      </c>
      <c r="P319" s="24">
        <f>P$320*'Canada Choice White Grease'!$AZ294</f>
        <v>0.89694121148996686</v>
      </c>
      <c r="Q319" s="24">
        <f>Q$320*'Canada Choice White Grease'!$AZ294</f>
        <v>0.90093607685506771</v>
      </c>
      <c r="R319" s="24">
        <f>R$320*'Canada Choice White Grease'!$AZ294</f>
        <v>0.90466029743073106</v>
      </c>
      <c r="S319" s="24">
        <f>S$320*'Canada Choice White Grease'!$AZ294</f>
        <v>0.90838150293931674</v>
      </c>
      <c r="T319" s="24">
        <f>T$320*'Canada Choice White Grease'!$AZ294</f>
        <v>0.91441905530529299</v>
      </c>
      <c r="U319" s="24">
        <f>U$320*'Canada Choice White Grease'!$AZ294</f>
        <v>0.94595307397773676</v>
      </c>
      <c r="V319" s="24">
        <f>V$320*'Canada Choice White Grease'!$AZ294</f>
        <v>0.94776511420241205</v>
      </c>
      <c r="W319" s="24">
        <f>W$320*'Canada Choice White Grease'!$AZ294</f>
        <v>0.94945953191846422</v>
      </c>
      <c r="X319" s="24">
        <f>X$320*'Canada Choice White Grease'!$AZ294</f>
        <v>0.95104741971236328</v>
      </c>
      <c r="Y319" s="24">
        <f>Y$320*'Canada Choice White Grease'!$AZ294</f>
        <v>0.95253851787431909</v>
      </c>
      <c r="Z319" s="24">
        <f>Z$320*'Canada Choice White Grease'!$AZ294</f>
        <v>0.95394166830102833</v>
      </c>
      <c r="AA319" s="24">
        <f>AA$320*'Canada Choice White Grease'!$AZ294</f>
        <v>0.95546184025376601</v>
      </c>
      <c r="AB319" s="24">
        <f>AB$320*'Canada Choice White Grease'!$AZ294</f>
        <v>0.95693987109496292</v>
      </c>
      <c r="AC319" s="24">
        <f>AC$320*'Canada Choice White Grease'!$AZ294</f>
        <v>0.95854859864565922</v>
      </c>
      <c r="AD319" s="24">
        <f>AD$320*'Canada Choice White Grease'!$AZ294</f>
        <v>0.96213510527927038</v>
      </c>
      <c r="AE319" s="24">
        <f>AE$320*'Canada Choice White Grease'!$AZ294</f>
        <v>0.98623693278116342</v>
      </c>
      <c r="AF319" s="24">
        <f>AF$320*'Canada Choice White Grease'!$AZ294</f>
        <v>1.0126612677603457</v>
      </c>
      <c r="AG319" s="24">
        <f>AG$320*'Canada Choice White Grease'!$AZ294</f>
        <v>1.0170626464075501</v>
      </c>
      <c r="AH319" s="24">
        <f>AH$320*'Canada Choice White Grease'!$AZ294</f>
        <v>1.0220349794966581</v>
      </c>
      <c r="AI319" s="24">
        <f>AI$320*'Canada Choice White Grease'!$AZ294</f>
        <v>1.0270184438854286</v>
      </c>
      <c r="AJ319" s="24">
        <f>AJ$320*'Canada Choice White Grease'!$AZ294</f>
        <v>1.0319377099822011</v>
      </c>
      <c r="AK319" s="24">
        <f>AK$320*'Canada Choice White Grease'!$AZ294</f>
        <v>1.0367242296253019</v>
      </c>
      <c r="AL319" s="24">
        <f>AL$320*'Canada Choice White Grease'!$AZ294</f>
        <v>1.0413164701344069</v>
      </c>
      <c r="AM319" s="24">
        <f>AM$320*'Canada Choice White Grease'!$AZ294</f>
        <v>1.045680083703985</v>
      </c>
      <c r="AN319" s="24">
        <f>AN$320*'Canada Choice White Grease'!$AZ294</f>
        <v>1.0500103961350065</v>
      </c>
      <c r="AO319" s="24">
        <f>AO$320*'Canada Choice White Grease'!$AZ294</f>
        <v>1.0571471429866157</v>
      </c>
      <c r="AP319" s="24">
        <f>AP$320*'Canada Choice White Grease'!$AZ294</f>
        <v>1.06398971086038</v>
      </c>
      <c r="AQ319" s="24">
        <f>AQ$320*'Canada Choice White Grease'!$AZ294</f>
        <v>1.0708660221658299</v>
      </c>
      <c r="AR319" s="24">
        <f>AR$320*'Canada Choice White Grease'!$AZ294</f>
        <v>1.0777324482330859</v>
      </c>
      <c r="AS319" s="24">
        <f>AS$320*'Canada Choice White Grease'!$AZ294</f>
        <v>1.0845416637555474</v>
      </c>
      <c r="AT319" s="24">
        <f>AT$320*'Canada Choice White Grease'!$AZ294</f>
        <v>1.0912427076897655</v>
      </c>
      <c r="AU319" s="24">
        <f>AU$320*'Canada Choice White Grease'!$AZ294</f>
        <v>1.0977814043653638</v>
      </c>
      <c r="AV319" s="24">
        <f>AV$320*'Canada Choice White Grease'!$AZ294</f>
        <v>1.1041027115562436</v>
      </c>
      <c r="AW319" s="24">
        <f>AW$320*'Canada Choice White Grease'!$AZ294</f>
        <v>1.1101694370262156</v>
      </c>
      <c r="AX319" s="24">
        <f>AX$320*'Canada Choice White Grease'!$AZ294</f>
        <v>1.1161357622915573</v>
      </c>
      <c r="AY319" s="24">
        <f>AY$320*'Canada Choice White Grease'!$AZ294</f>
        <v>1.1243491934709131</v>
      </c>
      <c r="AZ319" s="24">
        <f>AZ$320*'Canada Choice White Grease'!$AZ294</f>
        <v>1.1321278304238804</v>
      </c>
      <c r="BA319" s="24">
        <f>BA$320*'Canada Choice White Grease'!$AZ294</f>
        <v>1.139782316101192</v>
      </c>
      <c r="BB319" s="24">
        <f>BB$320*'Canada Choice White Grease'!$AZ294</f>
        <v>1.1472428257723351</v>
      </c>
      <c r="BC319" s="24">
        <f>BC$320*'Canada Choice White Grease'!$AZ294</f>
        <v>1.1544331151971738</v>
      </c>
      <c r="BD319" s="24">
        <f>BD$320*'Canada Choice White Grease'!$AZ294</f>
        <v>1.1612709511708981</v>
      </c>
      <c r="BE319" s="24">
        <f>BE$320*'Canada Choice White Grease'!$AZ294</f>
        <v>1.1676836900607368</v>
      </c>
      <c r="BF319" s="24">
        <f>BF$320*'Canada Choice White Grease'!$AZ294</f>
        <v>1.1735848608973429</v>
      </c>
      <c r="BG319" s="24">
        <f>BG$320*'Canada Choice White Grease'!$AZ294</f>
        <v>1.1788992657558186</v>
      </c>
      <c r="BH319" s="24">
        <f>BH$320*'Canada Choice White Grease'!$AZ294</f>
        <v>1.1836988681591614</v>
      </c>
      <c r="BI319" s="24"/>
      <c r="BJ319" s="24"/>
    </row>
    <row r="320" spans="1:62" ht="12" thickBot="1">
      <c r="A320" s="3" t="s">
        <v>29</v>
      </c>
      <c r="C320" s="24">
        <f>C355/C224</f>
        <v>0.86725504189906166</v>
      </c>
      <c r="D320" s="24">
        <f t="shared" ref="D320:AE320" si="87">D355/D224</f>
        <v>0.88409257642444994</v>
      </c>
      <c r="E320" s="24">
        <f t="shared" si="87"/>
        <v>0.90479376019222213</v>
      </c>
      <c r="F320" s="24">
        <f t="shared" si="87"/>
        <v>0.9228769078130612</v>
      </c>
      <c r="G320" s="24">
        <f t="shared" si="87"/>
        <v>0.93881326315718461</v>
      </c>
      <c r="H320" s="24">
        <f t="shared" si="87"/>
        <v>0.95300361635032615</v>
      </c>
      <c r="I320" s="24">
        <f t="shared" si="87"/>
        <v>0.96610249733809617</v>
      </c>
      <c r="J320" s="24">
        <f t="shared" si="87"/>
        <v>0.98190814271013216</v>
      </c>
      <c r="K320" s="24">
        <f t="shared" si="87"/>
        <v>1.0370544346819932</v>
      </c>
      <c r="L320" s="24">
        <f t="shared" si="87"/>
        <v>1.0444373021057061</v>
      </c>
      <c r="M320" s="24">
        <f t="shared" si="87"/>
        <v>1.0511431873323753</v>
      </c>
      <c r="N320" s="24">
        <f t="shared" si="87"/>
        <v>1.0572611235730209</v>
      </c>
      <c r="O320" s="24">
        <f t="shared" si="87"/>
        <v>1.0628651874571777</v>
      </c>
      <c r="P320" s="24">
        <f t="shared" si="87"/>
        <v>1.068017900535732</v>
      </c>
      <c r="Q320" s="24">
        <f t="shared" si="87"/>
        <v>1.072774720342317</v>
      </c>
      <c r="R320" s="24">
        <f t="shared" si="87"/>
        <v>1.0772092743458561</v>
      </c>
      <c r="S320" s="24">
        <f t="shared" si="87"/>
        <v>1.0816402382081807</v>
      </c>
      <c r="T320" s="24">
        <f t="shared" si="87"/>
        <v>1.0888293537485101</v>
      </c>
      <c r="U320" s="24">
        <f t="shared" si="87"/>
        <v>1.1263779645008825</v>
      </c>
      <c r="V320" s="24">
        <f t="shared" si="87"/>
        <v>1.128535621403757</v>
      </c>
      <c r="W320" s="24">
        <f t="shared" si="87"/>
        <v>1.130553221251491</v>
      </c>
      <c r="X320" s="24">
        <f t="shared" si="87"/>
        <v>1.1324439723578086</v>
      </c>
      <c r="Y320" s="24">
        <f t="shared" si="87"/>
        <v>1.134219472812046</v>
      </c>
      <c r="Z320" s="24">
        <f t="shared" si="87"/>
        <v>1.1358902509563353</v>
      </c>
      <c r="AA320" s="24">
        <f t="shared" si="87"/>
        <v>1.1377003705456885</v>
      </c>
      <c r="AB320" s="24">
        <f t="shared" si="87"/>
        <v>1.1394603113040354</v>
      </c>
      <c r="AC320" s="24">
        <f t="shared" si="87"/>
        <v>1.1413758770057991</v>
      </c>
      <c r="AD320" s="24">
        <f t="shared" si="87"/>
        <v>1.1456464504124151</v>
      </c>
      <c r="AE320" s="24">
        <f t="shared" si="87"/>
        <v>1.1743453025533328</v>
      </c>
      <c r="AF320" s="24">
        <f>FORECAST(AF224,C320:AE320,C224:AE224)</f>
        <v>1.2058096420284232</v>
      </c>
      <c r="AG320" s="24">
        <f t="shared" ref="AG320:BH320" si="88">FORECAST(AG224,D320:AF320,D224:AF224)</f>
        <v>1.2110505107966687</v>
      </c>
      <c r="AH320" s="24">
        <f t="shared" si="88"/>
        <v>1.2169712341156158</v>
      </c>
      <c r="AI320" s="24">
        <f t="shared" si="88"/>
        <v>1.2229052118453803</v>
      </c>
      <c r="AJ320" s="24">
        <f t="shared" si="88"/>
        <v>1.2287627465216207</v>
      </c>
      <c r="AK320" s="24">
        <f t="shared" si="88"/>
        <v>1.2344622155555003</v>
      </c>
      <c r="AL320" s="24">
        <f t="shared" si="88"/>
        <v>1.239930349926472</v>
      </c>
      <c r="AM320" s="24">
        <f t="shared" si="88"/>
        <v>1.2451262505536584</v>
      </c>
      <c r="AN320" s="24">
        <f t="shared" si="88"/>
        <v>1.2502824984013414</v>
      </c>
      <c r="AO320" s="24">
        <f t="shared" si="88"/>
        <v>1.2587804615804992</v>
      </c>
      <c r="AP320" s="24">
        <f t="shared" si="88"/>
        <v>1.2669281360113251</v>
      </c>
      <c r="AQ320" s="24">
        <f t="shared" si="88"/>
        <v>1.2751159898748767</v>
      </c>
      <c r="AR320" s="24">
        <f t="shared" si="88"/>
        <v>1.2832920730546789</v>
      </c>
      <c r="AS320" s="24">
        <f t="shared" si="88"/>
        <v>1.291400033725272</v>
      </c>
      <c r="AT320" s="24">
        <f t="shared" si="88"/>
        <v>1.2993791908677257</v>
      </c>
      <c r="AU320" s="24">
        <f t="shared" si="88"/>
        <v>1.3071650356993081</v>
      </c>
      <c r="AV320" s="24">
        <f t="shared" si="88"/>
        <v>1.3146920276004048</v>
      </c>
      <c r="AW320" s="24">
        <f t="shared" si="88"/>
        <v>1.3219158805314157</v>
      </c>
      <c r="AX320" s="24">
        <f t="shared" si="88"/>
        <v>1.329020183580685</v>
      </c>
      <c r="AY320" s="24">
        <f t="shared" si="88"/>
        <v>1.3388001908007774</v>
      </c>
      <c r="AZ320" s="24">
        <f t="shared" si="88"/>
        <v>1.3480624739929361</v>
      </c>
      <c r="BA320" s="24">
        <f t="shared" si="88"/>
        <v>1.3571769261086803</v>
      </c>
      <c r="BB320" s="24">
        <f t="shared" si="88"/>
        <v>1.3660604045059599</v>
      </c>
      <c r="BC320" s="24">
        <f t="shared" si="88"/>
        <v>1.3746221226179016</v>
      </c>
      <c r="BD320" s="24">
        <f t="shared" si="88"/>
        <v>1.3827641626170819</v>
      </c>
      <c r="BE320" s="24">
        <f t="shared" si="88"/>
        <v>1.3904000253002473</v>
      </c>
      <c r="BF320" s="24">
        <f t="shared" si="88"/>
        <v>1.3974267467919994</v>
      </c>
      <c r="BG320" s="24">
        <f t="shared" si="88"/>
        <v>1.4037547864080158</v>
      </c>
      <c r="BH320" s="24">
        <f t="shared" si="88"/>
        <v>1.409469833522095</v>
      </c>
      <c r="BI320" s="24"/>
      <c r="BJ320" s="24"/>
    </row>
    <row r="321" spans="1:6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</row>
    <row r="322" spans="1:62" ht="12" thickBot="1">
      <c r="A322" s="3" t="s">
        <v>50</v>
      </c>
    </row>
    <row r="323" spans="1:62" ht="12" thickBot="1">
      <c r="A323" s="18"/>
      <c r="B323" s="19">
        <f t="shared" ref="B323:BH323" si="89">B2</f>
        <v>1992</v>
      </c>
      <c r="C323" s="19">
        <f t="shared" si="89"/>
        <v>1993</v>
      </c>
      <c r="D323" s="19">
        <f t="shared" si="89"/>
        <v>1994</v>
      </c>
      <c r="E323" s="19">
        <f t="shared" si="89"/>
        <v>1995</v>
      </c>
      <c r="F323" s="19">
        <f t="shared" si="89"/>
        <v>1996</v>
      </c>
      <c r="G323" s="19">
        <f t="shared" si="89"/>
        <v>1997</v>
      </c>
      <c r="H323" s="19">
        <f t="shared" si="89"/>
        <v>1998</v>
      </c>
      <c r="I323" s="19">
        <f t="shared" si="89"/>
        <v>1999</v>
      </c>
      <c r="J323" s="19">
        <f t="shared" si="89"/>
        <v>2000</v>
      </c>
      <c r="K323" s="19">
        <f t="shared" si="89"/>
        <v>2001</v>
      </c>
      <c r="L323" s="19">
        <f t="shared" si="89"/>
        <v>2002</v>
      </c>
      <c r="M323" s="19">
        <f t="shared" si="89"/>
        <v>2003</v>
      </c>
      <c r="N323" s="19">
        <f t="shared" si="89"/>
        <v>2004</v>
      </c>
      <c r="O323" s="19">
        <f t="shared" si="89"/>
        <v>2005</v>
      </c>
      <c r="P323" s="19">
        <f t="shared" si="89"/>
        <v>2006</v>
      </c>
      <c r="Q323" s="19">
        <f t="shared" si="89"/>
        <v>2007</v>
      </c>
      <c r="R323" s="19">
        <f t="shared" si="89"/>
        <v>2008</v>
      </c>
      <c r="S323" s="19">
        <f t="shared" si="89"/>
        <v>2009</v>
      </c>
      <c r="T323" s="19">
        <f t="shared" si="89"/>
        <v>2010</v>
      </c>
      <c r="U323" s="19">
        <f t="shared" si="89"/>
        <v>2011</v>
      </c>
      <c r="V323" s="19">
        <f t="shared" si="89"/>
        <v>2012</v>
      </c>
      <c r="W323" s="19">
        <f t="shared" si="89"/>
        <v>2013</v>
      </c>
      <c r="X323" s="19">
        <f t="shared" si="89"/>
        <v>2014</v>
      </c>
      <c r="Y323" s="19">
        <f t="shared" si="89"/>
        <v>2015</v>
      </c>
      <c r="Z323" s="19">
        <f t="shared" si="89"/>
        <v>2016</v>
      </c>
      <c r="AA323" s="19">
        <f t="shared" si="89"/>
        <v>2017</v>
      </c>
      <c r="AB323" s="19">
        <f t="shared" si="89"/>
        <v>2018</v>
      </c>
      <c r="AC323" s="19">
        <f t="shared" si="89"/>
        <v>2019</v>
      </c>
      <c r="AD323" s="19">
        <f t="shared" si="89"/>
        <v>2020</v>
      </c>
      <c r="AE323" s="19">
        <f t="shared" si="89"/>
        <v>2021</v>
      </c>
      <c r="AF323" s="19">
        <f t="shared" si="89"/>
        <v>2022</v>
      </c>
      <c r="AG323" s="19">
        <f t="shared" si="89"/>
        <v>2023</v>
      </c>
      <c r="AH323" s="19">
        <f t="shared" si="89"/>
        <v>2024</v>
      </c>
      <c r="AI323" s="19">
        <f t="shared" si="89"/>
        <v>2025</v>
      </c>
      <c r="AJ323" s="19">
        <f t="shared" si="89"/>
        <v>2026</v>
      </c>
      <c r="AK323" s="19">
        <f t="shared" si="89"/>
        <v>2027</v>
      </c>
      <c r="AL323" s="19">
        <f t="shared" si="89"/>
        <v>2028</v>
      </c>
      <c r="AM323" s="19">
        <f t="shared" si="89"/>
        <v>2029</v>
      </c>
      <c r="AN323" s="19">
        <f t="shared" si="89"/>
        <v>2030</v>
      </c>
      <c r="AO323" s="19">
        <f t="shared" si="89"/>
        <v>2031</v>
      </c>
      <c r="AP323" s="19">
        <f t="shared" si="89"/>
        <v>2032</v>
      </c>
      <c r="AQ323" s="19">
        <f t="shared" si="89"/>
        <v>2033</v>
      </c>
      <c r="AR323" s="19">
        <f t="shared" si="89"/>
        <v>2034</v>
      </c>
      <c r="AS323" s="19">
        <f t="shared" si="89"/>
        <v>2035</v>
      </c>
      <c r="AT323" s="19">
        <f t="shared" si="89"/>
        <v>2036</v>
      </c>
      <c r="AU323" s="19">
        <f t="shared" si="89"/>
        <v>2037</v>
      </c>
      <c r="AV323" s="19">
        <f t="shared" si="89"/>
        <v>2038</v>
      </c>
      <c r="AW323" s="19">
        <f t="shared" si="89"/>
        <v>2039</v>
      </c>
      <c r="AX323" s="19">
        <f t="shared" si="89"/>
        <v>2040</v>
      </c>
      <c r="AY323" s="19">
        <f t="shared" si="89"/>
        <v>2041</v>
      </c>
      <c r="AZ323" s="19">
        <f t="shared" si="89"/>
        <v>2042</v>
      </c>
      <c r="BA323" s="19">
        <f t="shared" si="89"/>
        <v>2043</v>
      </c>
      <c r="BB323" s="19">
        <f t="shared" si="89"/>
        <v>2044</v>
      </c>
      <c r="BC323" s="19">
        <f t="shared" si="89"/>
        <v>2045</v>
      </c>
      <c r="BD323" s="19">
        <f t="shared" si="89"/>
        <v>2046</v>
      </c>
      <c r="BE323" s="19">
        <f t="shared" si="89"/>
        <v>2047</v>
      </c>
      <c r="BF323" s="19">
        <f t="shared" si="89"/>
        <v>2048</v>
      </c>
      <c r="BG323" s="19">
        <f t="shared" si="89"/>
        <v>2049</v>
      </c>
      <c r="BH323" s="19">
        <f t="shared" si="89"/>
        <v>2050</v>
      </c>
      <c r="BI323" s="20"/>
      <c r="BJ323" s="20"/>
    </row>
    <row r="324" spans="1:62">
      <c r="A324" s="3" t="s">
        <v>17</v>
      </c>
    </row>
    <row r="325" spans="1:62">
      <c r="A325" s="3" t="s">
        <v>18</v>
      </c>
    </row>
    <row r="326" spans="1:62">
      <c r="A326" s="3" t="s">
        <v>19</v>
      </c>
    </row>
    <row r="327" spans="1:62">
      <c r="A327" s="3" t="s">
        <v>20</v>
      </c>
    </row>
    <row r="328" spans="1:62">
      <c r="A328" s="3" t="s">
        <v>21</v>
      </c>
    </row>
    <row r="329" spans="1:62">
      <c r="A329" s="3" t="s">
        <v>22</v>
      </c>
    </row>
    <row r="330" spans="1:62">
      <c r="A330" s="3" t="s">
        <v>23</v>
      </c>
    </row>
    <row r="331" spans="1:62">
      <c r="A331" s="3" t="s">
        <v>24</v>
      </c>
    </row>
    <row r="332" spans="1:62">
      <c r="A332" s="3" t="s">
        <v>25</v>
      </c>
    </row>
    <row r="333" spans="1:62">
      <c r="A333" s="3" t="s">
        <v>26</v>
      </c>
    </row>
    <row r="334" spans="1:62">
      <c r="A334" s="3" t="s">
        <v>27</v>
      </c>
    </row>
    <row r="335" spans="1:62">
      <c r="A335" s="3" t="s">
        <v>28</v>
      </c>
    </row>
    <row r="336" spans="1:62" ht="12" thickBot="1">
      <c r="A336" s="3" t="s">
        <v>51</v>
      </c>
    </row>
    <row r="337" spans="1:6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</row>
    <row r="338" spans="1:62" ht="12" thickBot="1">
      <c r="A338" s="3" t="s">
        <v>52</v>
      </c>
    </row>
    <row r="339" spans="1:62" ht="12" thickBot="1">
      <c r="A339" s="18"/>
      <c r="B339" s="19">
        <f t="shared" ref="B339:BH339" si="90">B2</f>
        <v>1992</v>
      </c>
      <c r="C339" s="19">
        <f t="shared" si="90"/>
        <v>1993</v>
      </c>
      <c r="D339" s="19">
        <f t="shared" si="90"/>
        <v>1994</v>
      </c>
      <c r="E339" s="19">
        <f t="shared" si="90"/>
        <v>1995</v>
      </c>
      <c r="F339" s="19">
        <f t="shared" si="90"/>
        <v>1996</v>
      </c>
      <c r="G339" s="19">
        <f t="shared" si="90"/>
        <v>1997</v>
      </c>
      <c r="H339" s="19">
        <f t="shared" si="90"/>
        <v>1998</v>
      </c>
      <c r="I339" s="19">
        <f t="shared" si="90"/>
        <v>1999</v>
      </c>
      <c r="J339" s="19">
        <f t="shared" si="90"/>
        <v>2000</v>
      </c>
      <c r="K339" s="19">
        <f t="shared" si="90"/>
        <v>2001</v>
      </c>
      <c r="L339" s="19">
        <f t="shared" si="90"/>
        <v>2002</v>
      </c>
      <c r="M339" s="19">
        <f t="shared" si="90"/>
        <v>2003</v>
      </c>
      <c r="N339" s="19">
        <f t="shared" si="90"/>
        <v>2004</v>
      </c>
      <c r="O339" s="19">
        <f t="shared" si="90"/>
        <v>2005</v>
      </c>
      <c r="P339" s="19">
        <f t="shared" si="90"/>
        <v>2006</v>
      </c>
      <c r="Q339" s="19">
        <f t="shared" si="90"/>
        <v>2007</v>
      </c>
      <c r="R339" s="19">
        <f t="shared" si="90"/>
        <v>2008</v>
      </c>
      <c r="S339" s="19">
        <f t="shared" si="90"/>
        <v>2009</v>
      </c>
      <c r="T339" s="19">
        <f t="shared" si="90"/>
        <v>2010</v>
      </c>
      <c r="U339" s="19">
        <f t="shared" si="90"/>
        <v>2011</v>
      </c>
      <c r="V339" s="19">
        <f t="shared" si="90"/>
        <v>2012</v>
      </c>
      <c r="W339" s="19">
        <f t="shared" si="90"/>
        <v>2013</v>
      </c>
      <c r="X339" s="19">
        <f t="shared" si="90"/>
        <v>2014</v>
      </c>
      <c r="Y339" s="19">
        <f t="shared" si="90"/>
        <v>2015</v>
      </c>
      <c r="Z339" s="19">
        <f t="shared" si="90"/>
        <v>2016</v>
      </c>
      <c r="AA339" s="19">
        <f t="shared" si="90"/>
        <v>2017</v>
      </c>
      <c r="AB339" s="19">
        <f t="shared" si="90"/>
        <v>2018</v>
      </c>
      <c r="AC339" s="19">
        <f t="shared" si="90"/>
        <v>2019</v>
      </c>
      <c r="AD339" s="19">
        <f t="shared" si="90"/>
        <v>2020</v>
      </c>
      <c r="AE339" s="19">
        <f t="shared" si="90"/>
        <v>2021</v>
      </c>
      <c r="AF339" s="19">
        <f t="shared" si="90"/>
        <v>2022</v>
      </c>
      <c r="AG339" s="19">
        <f t="shared" si="90"/>
        <v>2023</v>
      </c>
      <c r="AH339" s="19">
        <f t="shared" si="90"/>
        <v>2024</v>
      </c>
      <c r="AI339" s="19">
        <f t="shared" si="90"/>
        <v>2025</v>
      </c>
      <c r="AJ339" s="19">
        <f t="shared" si="90"/>
        <v>2026</v>
      </c>
      <c r="AK339" s="19">
        <f t="shared" si="90"/>
        <v>2027</v>
      </c>
      <c r="AL339" s="19">
        <f t="shared" si="90"/>
        <v>2028</v>
      </c>
      <c r="AM339" s="19">
        <f t="shared" si="90"/>
        <v>2029</v>
      </c>
      <c r="AN339" s="19">
        <f t="shared" si="90"/>
        <v>2030</v>
      </c>
      <c r="AO339" s="19">
        <f t="shared" si="90"/>
        <v>2031</v>
      </c>
      <c r="AP339" s="19">
        <f t="shared" si="90"/>
        <v>2032</v>
      </c>
      <c r="AQ339" s="19">
        <f t="shared" si="90"/>
        <v>2033</v>
      </c>
      <c r="AR339" s="19">
        <f t="shared" si="90"/>
        <v>2034</v>
      </c>
      <c r="AS339" s="19">
        <f t="shared" si="90"/>
        <v>2035</v>
      </c>
      <c r="AT339" s="19">
        <f t="shared" si="90"/>
        <v>2036</v>
      </c>
      <c r="AU339" s="19">
        <f t="shared" si="90"/>
        <v>2037</v>
      </c>
      <c r="AV339" s="19">
        <f t="shared" si="90"/>
        <v>2038</v>
      </c>
      <c r="AW339" s="19">
        <f t="shared" si="90"/>
        <v>2039</v>
      </c>
      <c r="AX339" s="19">
        <f t="shared" si="90"/>
        <v>2040</v>
      </c>
      <c r="AY339" s="19">
        <f t="shared" si="90"/>
        <v>2041</v>
      </c>
      <c r="AZ339" s="19">
        <f t="shared" si="90"/>
        <v>2042</v>
      </c>
      <c r="BA339" s="19">
        <f t="shared" si="90"/>
        <v>2043</v>
      </c>
      <c r="BB339" s="19">
        <f t="shared" si="90"/>
        <v>2044</v>
      </c>
      <c r="BC339" s="19">
        <f t="shared" si="90"/>
        <v>2045</v>
      </c>
      <c r="BD339" s="19">
        <f t="shared" si="90"/>
        <v>2046</v>
      </c>
      <c r="BE339" s="19">
        <f t="shared" si="90"/>
        <v>2047</v>
      </c>
      <c r="BF339" s="19">
        <f t="shared" si="90"/>
        <v>2048</v>
      </c>
      <c r="BG339" s="19">
        <f t="shared" si="90"/>
        <v>2049</v>
      </c>
      <c r="BH339" s="19">
        <f t="shared" si="90"/>
        <v>2050</v>
      </c>
      <c r="BI339" s="20"/>
      <c r="BJ339" s="20"/>
    </row>
    <row r="340" spans="1:62">
      <c r="A340" s="3" t="s">
        <v>17</v>
      </c>
    </row>
    <row r="341" spans="1:62">
      <c r="A341" s="3" t="s">
        <v>18</v>
      </c>
    </row>
    <row r="342" spans="1:62">
      <c r="A342" s="3" t="s">
        <v>19</v>
      </c>
    </row>
    <row r="343" spans="1:62">
      <c r="A343" s="3" t="s">
        <v>20</v>
      </c>
    </row>
    <row r="344" spans="1:62">
      <c r="A344" s="3" t="s">
        <v>21</v>
      </c>
    </row>
    <row r="345" spans="1:62">
      <c r="A345" s="3" t="s">
        <v>22</v>
      </c>
    </row>
    <row r="346" spans="1:62">
      <c r="A346" s="3" t="s">
        <v>23</v>
      </c>
    </row>
    <row r="347" spans="1:62">
      <c r="A347" s="3" t="s">
        <v>24</v>
      </c>
    </row>
    <row r="348" spans="1:62">
      <c r="A348" s="3" t="s">
        <v>25</v>
      </c>
    </row>
    <row r="349" spans="1:62">
      <c r="A349" s="3" t="s">
        <v>26</v>
      </c>
    </row>
    <row r="350" spans="1:62">
      <c r="A350" s="3" t="s">
        <v>27</v>
      </c>
    </row>
    <row r="351" spans="1:62">
      <c r="A351" s="3" t="s">
        <v>28</v>
      </c>
    </row>
    <row r="352" spans="1:62" ht="12" thickBot="1">
      <c r="A352" s="3" t="s">
        <v>51</v>
      </c>
    </row>
    <row r="353" spans="1:60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</row>
    <row r="354" spans="1:60">
      <c r="C354" s="36">
        <v>1993</v>
      </c>
      <c r="D354" s="36">
        <v>1994</v>
      </c>
      <c r="E354" s="36">
        <v>1995</v>
      </c>
      <c r="F354" s="36">
        <v>1996</v>
      </c>
      <c r="G354" s="36">
        <v>1997</v>
      </c>
      <c r="H354" s="36">
        <v>1998</v>
      </c>
      <c r="I354" s="36">
        <v>1999</v>
      </c>
      <c r="J354" s="36">
        <v>2000</v>
      </c>
      <c r="K354" s="36">
        <v>2001</v>
      </c>
      <c r="L354" s="36">
        <v>2002</v>
      </c>
      <c r="M354" s="36">
        <v>2003</v>
      </c>
      <c r="N354" s="36">
        <v>2004</v>
      </c>
      <c r="O354" s="36">
        <v>2005</v>
      </c>
      <c r="P354" s="36">
        <v>2006</v>
      </c>
      <c r="Q354" s="36">
        <v>2007</v>
      </c>
      <c r="R354" s="36">
        <v>2008</v>
      </c>
      <c r="S354" s="36">
        <v>2009</v>
      </c>
      <c r="T354" s="36">
        <v>2010</v>
      </c>
      <c r="U354" s="36">
        <v>2011</v>
      </c>
      <c r="V354" s="36">
        <v>2012</v>
      </c>
      <c r="W354" s="36">
        <v>2013</v>
      </c>
      <c r="X354" s="36">
        <v>2014</v>
      </c>
      <c r="Y354" s="36">
        <v>2015</v>
      </c>
      <c r="Z354" s="36">
        <v>2016</v>
      </c>
      <c r="AA354" s="36">
        <v>2017</v>
      </c>
      <c r="AB354" s="36">
        <v>2018</v>
      </c>
      <c r="AC354" s="36">
        <v>2019</v>
      </c>
      <c r="AD354" s="36">
        <v>2020</v>
      </c>
      <c r="AE354" s="36">
        <v>2021</v>
      </c>
    </row>
    <row r="355" spans="1:60" ht="12" thickBot="1">
      <c r="B355" s="37" t="s">
        <v>53</v>
      </c>
      <c r="C355" s="38">
        <v>12345</v>
      </c>
      <c r="D355" s="38">
        <v>13567</v>
      </c>
      <c r="E355" s="38">
        <v>14890</v>
      </c>
      <c r="F355" s="38">
        <v>16213</v>
      </c>
      <c r="G355" s="38">
        <v>17536</v>
      </c>
      <c r="H355" s="38">
        <v>18859</v>
      </c>
      <c r="I355" s="38">
        <v>20182</v>
      </c>
      <c r="J355" s="38">
        <v>21505</v>
      </c>
      <c r="K355" s="38">
        <v>22828</v>
      </c>
      <c r="L355" s="38">
        <v>24151</v>
      </c>
      <c r="M355" s="38">
        <v>25474</v>
      </c>
      <c r="N355" s="38">
        <v>26797</v>
      </c>
      <c r="O355" s="38">
        <v>28120</v>
      </c>
      <c r="P355" s="38">
        <v>29443</v>
      </c>
      <c r="Q355" s="38">
        <v>30766</v>
      </c>
      <c r="R355" s="38">
        <v>32089</v>
      </c>
      <c r="S355" s="38">
        <v>33412</v>
      </c>
      <c r="T355" s="38">
        <v>34735</v>
      </c>
      <c r="U355" s="38">
        <v>36058</v>
      </c>
      <c r="V355" s="38">
        <v>37381</v>
      </c>
      <c r="W355" s="38">
        <v>38704</v>
      </c>
      <c r="X355" s="38">
        <v>40027</v>
      </c>
      <c r="Y355" s="38">
        <v>41350</v>
      </c>
      <c r="Z355" s="38">
        <v>42673</v>
      </c>
      <c r="AA355" s="38">
        <v>44005</v>
      </c>
      <c r="AB355" s="38">
        <v>45338</v>
      </c>
      <c r="AC355" s="38">
        <v>46671</v>
      </c>
      <c r="AD355" s="38">
        <v>48004</v>
      </c>
      <c r="AE355" s="38">
        <v>49337</v>
      </c>
    </row>
    <row r="356" spans="1:60" ht="79.5" thickBot="1">
      <c r="C356" s="39" t="s">
        <v>54</v>
      </c>
      <c r="D356" s="39" t="s">
        <v>55</v>
      </c>
      <c r="E356" s="39" t="s">
        <v>56</v>
      </c>
      <c r="F356" s="39" t="s">
        <v>54</v>
      </c>
      <c r="G356" s="39" t="s">
        <v>55</v>
      </c>
      <c r="H356" s="39" t="s">
        <v>56</v>
      </c>
      <c r="I356" s="39" t="s">
        <v>54</v>
      </c>
      <c r="J356" s="39" t="s">
        <v>55</v>
      </c>
      <c r="K356" s="39" t="s">
        <v>56</v>
      </c>
      <c r="L356" s="39" t="s">
        <v>54</v>
      </c>
      <c r="M356" s="39" t="s">
        <v>55</v>
      </c>
      <c r="N356" s="39" t="s">
        <v>56</v>
      </c>
      <c r="O356" s="39" t="s">
        <v>54</v>
      </c>
      <c r="P356" s="39" t="s">
        <v>55</v>
      </c>
      <c r="Q356" s="39" t="s">
        <v>56</v>
      </c>
      <c r="R356" s="39" t="s">
        <v>54</v>
      </c>
      <c r="S356" s="39" t="s">
        <v>55</v>
      </c>
      <c r="T356" s="39" t="s">
        <v>56</v>
      </c>
      <c r="U356" s="39" t="s">
        <v>54</v>
      </c>
      <c r="V356" s="39" t="s">
        <v>55</v>
      </c>
      <c r="W356" s="39" t="s">
        <v>56</v>
      </c>
      <c r="X356" s="39" t="s">
        <v>54</v>
      </c>
      <c r="Y356" s="39" t="s">
        <v>55</v>
      </c>
      <c r="Z356" s="39" t="s">
        <v>56</v>
      </c>
      <c r="AA356" s="39" t="s">
        <v>54</v>
      </c>
      <c r="AB356" s="39" t="s">
        <v>55</v>
      </c>
      <c r="AC356" s="39" t="s">
        <v>56</v>
      </c>
      <c r="AD356" s="39" t="s">
        <v>54</v>
      </c>
      <c r="AE356" s="39" t="s">
        <v>55</v>
      </c>
    </row>
    <row r="357" spans="1:60" ht="34.5" thickBot="1">
      <c r="C357" s="40" t="s">
        <v>57</v>
      </c>
      <c r="D357" s="40" t="s">
        <v>58</v>
      </c>
      <c r="E357" s="41" t="s">
        <v>59</v>
      </c>
      <c r="F357" s="40" t="s">
        <v>57</v>
      </c>
      <c r="G357" s="40" t="s">
        <v>58</v>
      </c>
      <c r="H357" s="41" t="s">
        <v>59</v>
      </c>
      <c r="I357" s="40" t="s">
        <v>57</v>
      </c>
      <c r="J357" s="40" t="s">
        <v>58</v>
      </c>
      <c r="K357" s="41" t="s">
        <v>59</v>
      </c>
      <c r="L357" s="40" t="s">
        <v>57</v>
      </c>
      <c r="M357" s="40" t="s">
        <v>58</v>
      </c>
      <c r="N357" s="41" t="s">
        <v>59</v>
      </c>
      <c r="O357" s="40" t="s">
        <v>57</v>
      </c>
      <c r="P357" s="40" t="s">
        <v>58</v>
      </c>
      <c r="Q357" s="41" t="s">
        <v>59</v>
      </c>
      <c r="R357" s="40" t="s">
        <v>57</v>
      </c>
      <c r="S357" s="40" t="s">
        <v>58</v>
      </c>
      <c r="T357" s="41" t="s">
        <v>59</v>
      </c>
      <c r="U357" s="40" t="s">
        <v>57</v>
      </c>
      <c r="V357" s="40" t="s">
        <v>58</v>
      </c>
      <c r="W357" s="41" t="s">
        <v>59</v>
      </c>
      <c r="X357" s="40" t="s">
        <v>57</v>
      </c>
      <c r="Y357" s="40" t="s">
        <v>58</v>
      </c>
      <c r="Z357" s="41" t="s">
        <v>59</v>
      </c>
      <c r="AA357" s="40" t="s">
        <v>57</v>
      </c>
      <c r="AB357" s="40" t="s">
        <v>58</v>
      </c>
      <c r="AC357" s="41" t="s">
        <v>59</v>
      </c>
      <c r="AD357" s="40" t="s">
        <v>57</v>
      </c>
      <c r="AE357" s="40" t="s">
        <v>58</v>
      </c>
    </row>
    <row r="358" spans="1:60" ht="12" thickBot="1">
      <c r="C358" s="42">
        <v>14234567</v>
      </c>
      <c r="D358" s="42">
        <v>15345678</v>
      </c>
      <c r="E358" s="42">
        <v>16456789</v>
      </c>
      <c r="F358" s="42">
        <v>17567890</v>
      </c>
      <c r="G358" s="42">
        <v>18678901</v>
      </c>
      <c r="H358" s="42">
        <v>19789012</v>
      </c>
      <c r="I358" s="42">
        <v>20890123</v>
      </c>
      <c r="J358" s="42">
        <v>21901234</v>
      </c>
      <c r="K358" s="42">
        <v>22012345</v>
      </c>
      <c r="L358" s="42">
        <v>23123456</v>
      </c>
      <c r="M358" s="42">
        <v>24234567</v>
      </c>
      <c r="N358" s="42">
        <v>25345678</v>
      </c>
      <c r="O358" s="42">
        <v>26456789</v>
      </c>
      <c r="P358" s="42">
        <v>27567890</v>
      </c>
      <c r="Q358" s="42">
        <v>28678901</v>
      </c>
      <c r="R358" s="42">
        <v>29789012</v>
      </c>
      <c r="S358" s="42">
        <v>30890123</v>
      </c>
      <c r="T358" s="42">
        <v>31901234</v>
      </c>
      <c r="U358" s="42">
        <v>32012345</v>
      </c>
      <c r="V358" s="42">
        <v>33123456</v>
      </c>
      <c r="W358" s="42">
        <v>34234567</v>
      </c>
      <c r="X358" s="42">
        <v>35345678</v>
      </c>
      <c r="Y358" s="42">
        <v>36456789</v>
      </c>
      <c r="Z358" s="42">
        <v>37567890</v>
      </c>
      <c r="AA358" s="42">
        <v>38678901</v>
      </c>
      <c r="AB358" s="42">
        <v>39789012</v>
      </c>
      <c r="AC358" s="42">
        <v>40890123</v>
      </c>
      <c r="AD358" s="42">
        <v>41901234</v>
      </c>
      <c r="AE358" s="42">
        <v>42012345</v>
      </c>
    </row>
    <row r="359" spans="1:60" ht="79.5" thickBot="1">
      <c r="C359" s="39" t="s">
        <v>54</v>
      </c>
      <c r="D359" s="39" t="s">
        <v>55</v>
      </c>
      <c r="E359" s="39" t="s">
        <v>56</v>
      </c>
      <c r="F359" s="39" t="s">
        <v>54</v>
      </c>
      <c r="G359" s="39" t="s">
        <v>55</v>
      </c>
      <c r="H359" s="39" t="s">
        <v>56</v>
      </c>
      <c r="I359" s="39" t="s">
        <v>54</v>
      </c>
      <c r="J359" s="39" t="s">
        <v>55</v>
      </c>
      <c r="K359" s="39" t="s">
        <v>56</v>
      </c>
      <c r="L359" s="39" t="s">
        <v>54</v>
      </c>
      <c r="M359" s="39" t="s">
        <v>55</v>
      </c>
      <c r="N359" s="39" t="s">
        <v>56</v>
      </c>
      <c r="O359" s="39" t="s">
        <v>54</v>
      </c>
      <c r="P359" s="39" t="s">
        <v>55</v>
      </c>
      <c r="Q359" s="39" t="s">
        <v>56</v>
      </c>
      <c r="R359" s="39" t="s">
        <v>54</v>
      </c>
      <c r="S359" s="39" t="s">
        <v>55</v>
      </c>
      <c r="T359" s="39" t="s">
        <v>56</v>
      </c>
      <c r="U359" s="39" t="s">
        <v>54</v>
      </c>
      <c r="V359" s="39" t="s">
        <v>55</v>
      </c>
      <c r="W359" s="39" t="s">
        <v>56</v>
      </c>
      <c r="X359" s="39" t="s">
        <v>54</v>
      </c>
      <c r="Y359" s="39" t="s">
        <v>55</v>
      </c>
      <c r="Z359" s="39" t="s">
        <v>56</v>
      </c>
      <c r="AA359" s="39" t="s">
        <v>54</v>
      </c>
      <c r="AB359" s="39" t="s">
        <v>55</v>
      </c>
      <c r="AC359" s="39" t="s">
        <v>56</v>
      </c>
      <c r="AD359" s="39" t="s">
        <v>54</v>
      </c>
      <c r="AE359" s="39" t="s">
        <v>55</v>
      </c>
    </row>
    <row r="360" spans="1:60" ht="34.5" thickBot="1">
      <c r="C360" s="40" t="s">
        <v>57</v>
      </c>
      <c r="D360" s="40" t="s">
        <v>58</v>
      </c>
      <c r="E360" s="40" t="s">
        <v>60</v>
      </c>
      <c r="F360" s="40" t="s">
        <v>57</v>
      </c>
      <c r="G360" s="40" t="s">
        <v>58</v>
      </c>
      <c r="H360" s="40" t="s">
        <v>60</v>
      </c>
      <c r="I360" s="40" t="s">
        <v>57</v>
      </c>
      <c r="J360" s="40" t="s">
        <v>58</v>
      </c>
      <c r="K360" s="40" t="s">
        <v>60</v>
      </c>
      <c r="L360" s="40" t="s">
        <v>57</v>
      </c>
      <c r="M360" s="40" t="s">
        <v>58</v>
      </c>
      <c r="N360" s="40" t="s">
        <v>60</v>
      </c>
      <c r="O360" s="40" t="s">
        <v>57</v>
      </c>
      <c r="P360" s="40" t="s">
        <v>58</v>
      </c>
      <c r="Q360" s="40" t="s">
        <v>60</v>
      </c>
      <c r="R360" s="40" t="s">
        <v>57</v>
      </c>
      <c r="S360" s="40" t="s">
        <v>58</v>
      </c>
      <c r="T360" s="40" t="s">
        <v>60</v>
      </c>
      <c r="U360" s="40" t="s">
        <v>57</v>
      </c>
      <c r="V360" s="40" t="s">
        <v>58</v>
      </c>
      <c r="W360" s="40" t="s">
        <v>60</v>
      </c>
      <c r="X360" s="40" t="s">
        <v>57</v>
      </c>
      <c r="Y360" s="40" t="s">
        <v>58</v>
      </c>
      <c r="Z360" s="40" t="s">
        <v>60</v>
      </c>
      <c r="AA360" s="40" t="s">
        <v>57</v>
      </c>
      <c r="AB360" s="40" t="s">
        <v>58</v>
      </c>
      <c r="AC360" s="40" t="s">
        <v>60</v>
      </c>
      <c r="AD360" s="40" t="s">
        <v>57</v>
      </c>
      <c r="AE360" s="40" t="s">
        <v>58</v>
      </c>
    </row>
  </sheetData>
  <hyperlinks>
    <hyperlink ref="BM211" r:id="rId1" xr:uid="{AFA13648-797E-4F7B-BF3F-ABBDE6031F7B}"/>
    <hyperlink ref="C357" r:id="rId2" xr:uid="{7E83DFF8-7396-4E8D-A21F-89274AB5E164}"/>
    <hyperlink ref="D357" r:id="rId3" xr:uid="{2435C28B-E343-463F-B843-809DA337B2FD}"/>
    <hyperlink ref="F357" r:id="rId4" xr:uid="{B26E13C5-F92E-4830-8C30-368FA9EFBE96}"/>
    <hyperlink ref="G357" r:id="rId5" xr:uid="{76B35764-E217-4155-8FFA-0B8C926C59EA}"/>
    <hyperlink ref="I357" r:id="rId6" xr:uid="{D9291505-3819-459E-B734-AD58D40253AA}"/>
    <hyperlink ref="J357" r:id="rId7" xr:uid="{399F490C-B055-489E-BF52-9D2B8D907942}"/>
    <hyperlink ref="L357" r:id="rId8" xr:uid="{6D17F80F-3523-4F01-9C59-1F04D974C659}"/>
    <hyperlink ref="M357" r:id="rId9" xr:uid="{CF857261-ED59-4F43-981D-9E0A41FAC820}"/>
    <hyperlink ref="O357" r:id="rId10" xr:uid="{E14064F8-597B-4B26-A78D-EAFE71D055B2}"/>
    <hyperlink ref="P357" r:id="rId11" xr:uid="{BDEE0721-A81E-4B85-A8CC-A4BBFF94E31B}"/>
    <hyperlink ref="R357" r:id="rId12" xr:uid="{B21C77F3-FDA5-442D-8C2B-10A41C1F9D34}"/>
    <hyperlink ref="S357" r:id="rId13" xr:uid="{AF600261-48DE-4CD0-976D-F4B95C8F4310}"/>
    <hyperlink ref="U357" r:id="rId14" xr:uid="{257464C8-D29A-4BCE-868F-41A2C1D689C7}"/>
    <hyperlink ref="V357" r:id="rId15" xr:uid="{38A2D009-8A64-459F-8E45-8390E6F0A989}"/>
    <hyperlink ref="X357" r:id="rId16" xr:uid="{8E150F6A-4D5F-4771-8F22-5A58C266B1D4}"/>
    <hyperlink ref="Y357" r:id="rId17" xr:uid="{821A6A67-B672-4195-A974-9A74141E092F}"/>
    <hyperlink ref="AA357" r:id="rId18" xr:uid="{B4BD2D73-013D-4558-93E0-9973AEF50F6A}"/>
    <hyperlink ref="AB357" r:id="rId19" xr:uid="{B5772E53-D880-440E-83BA-9212CE914C17}"/>
    <hyperlink ref="AD357" r:id="rId20" xr:uid="{711D9F42-96A3-4E88-9508-544747889C85}"/>
    <hyperlink ref="AE357" r:id="rId21" xr:uid="{3919CCC0-764F-43BD-94FA-90D7280B4E03}"/>
    <hyperlink ref="C360" r:id="rId22" xr:uid="{7835BF7A-F5E4-4C69-8D19-FF71C5157A0C}"/>
    <hyperlink ref="D360" r:id="rId23" xr:uid="{6F0DCCC6-ACAA-4DD7-9C2A-D4A7820DF6DA}"/>
    <hyperlink ref="E360" r:id="rId24" xr:uid="{2C2A9936-29D4-47F3-A1CA-6982CD3FD839}"/>
    <hyperlink ref="F360" r:id="rId25" xr:uid="{E56340DC-D5ED-457D-AFF0-075F884F3DFF}"/>
    <hyperlink ref="G360" r:id="rId26" xr:uid="{49FE8B12-FF7B-4F0B-B1CD-A00D5AAC3651}"/>
    <hyperlink ref="H360" r:id="rId27" xr:uid="{0F5E9FBE-922C-4639-B4B1-430C5D764B08}"/>
    <hyperlink ref="I360" r:id="rId28" xr:uid="{66E47E65-DB53-4864-AB8D-05EB02201515}"/>
    <hyperlink ref="J360" r:id="rId29" xr:uid="{CD258B51-9104-4607-A608-7BFF5F285BF6}"/>
    <hyperlink ref="K360" r:id="rId30" xr:uid="{42CA33D7-29FB-4C0B-B814-5FF02EEAC691}"/>
    <hyperlink ref="L360" r:id="rId31" xr:uid="{ACB13F5F-6DAB-4169-8FB7-21ADED6295BC}"/>
    <hyperlink ref="M360" r:id="rId32" xr:uid="{1F3A271B-6604-466C-8F93-2590E41CF631}"/>
    <hyperlink ref="N360" r:id="rId33" xr:uid="{29F90575-DD30-43C3-8869-BFADA449A0CF}"/>
    <hyperlink ref="O360" r:id="rId34" xr:uid="{3558F660-2A46-42D5-854F-5EF971D6B0E6}"/>
    <hyperlink ref="P360" r:id="rId35" xr:uid="{2CF9A8AA-A1C5-4ADE-916D-356863912EB8}"/>
    <hyperlink ref="Q360" r:id="rId36" xr:uid="{1CB53676-752A-4415-ABF2-B2A5E6E859CE}"/>
    <hyperlink ref="R360" r:id="rId37" xr:uid="{0A6863ED-0CAB-41A7-AC35-653F5B963B5B}"/>
    <hyperlink ref="S360" r:id="rId38" xr:uid="{426E405A-3620-4AC0-AB5C-7FAC3C33F77D}"/>
    <hyperlink ref="T360" r:id="rId39" xr:uid="{FAE7AC6E-B09F-4EA9-AC34-21B84078D77B}"/>
    <hyperlink ref="U360" r:id="rId40" xr:uid="{68334E0D-FDCB-46AB-B46D-F26BD4288B5F}"/>
    <hyperlink ref="V360" r:id="rId41" xr:uid="{33B876B3-B927-4C6F-B9A6-850FD58070CF}"/>
    <hyperlink ref="W360" r:id="rId42" xr:uid="{EB7339B6-AAD9-4866-953B-ED87FB5A22D6}"/>
    <hyperlink ref="X360" r:id="rId43" xr:uid="{CB01AE71-E038-49AA-B41D-D2CF74C455BA}"/>
    <hyperlink ref="Y360" r:id="rId44" xr:uid="{124628E9-C415-4F71-82A2-27F3443361F3}"/>
    <hyperlink ref="Z360" r:id="rId45" xr:uid="{BDAC5DCF-40A8-4767-A406-6801671B63AB}"/>
    <hyperlink ref="AA360" r:id="rId46" xr:uid="{EC660546-9216-4220-9F7D-32BD79C258DA}"/>
    <hyperlink ref="AB360" r:id="rId47" xr:uid="{BFB95F3A-7036-45E4-846F-6D9C61E3C645}"/>
    <hyperlink ref="AC360" r:id="rId48" xr:uid="{712C3A43-75FB-4D48-858E-5379475EFDCA}"/>
    <hyperlink ref="AD360" r:id="rId49" xr:uid="{C4C5454A-AD8F-48C3-A303-872B052F4C36}"/>
    <hyperlink ref="AE360" r:id="rId50" xr:uid="{6E52ADDC-7C5E-4F62-9A97-81D390A916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DE9C-F49E-40C8-8207-1050C4FBEC87}">
  <sheetPr>
    <tabColor theme="9"/>
  </sheetPr>
  <dimension ref="A1:CR461"/>
  <sheetViews>
    <sheetView workbookViewId="0">
      <pane xSplit="1" ySplit="2" topLeftCell="AC3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1.25"/>
  <cols>
    <col min="1" max="1" width="36.33203125" style="3" customWidth="1"/>
    <col min="2" max="28" width="11.6640625" style="3" hidden="1" customWidth="1"/>
    <col min="29" max="29" width="11.6640625" style="3" customWidth="1"/>
    <col min="30" max="44" width="13.33203125" style="3" customWidth="1"/>
    <col min="45" max="76" width="11.6640625" style="3" customWidth="1"/>
    <col min="77" max="96" width="15.6640625" style="3" bestFit="1" customWidth="1"/>
    <col min="97" max="16384" width="9" style="3"/>
  </cols>
  <sheetData>
    <row r="1" spans="1:76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spans="1:76" ht="12" thickBot="1">
      <c r="A2" s="4"/>
      <c r="B2" s="5">
        <v>1992</v>
      </c>
      <c r="C2" s="5">
        <v>1993</v>
      </c>
      <c r="D2" s="5">
        <v>1994</v>
      </c>
      <c r="E2" s="5">
        <v>1995</v>
      </c>
      <c r="F2" s="5">
        <v>1996</v>
      </c>
      <c r="G2" s="5">
        <v>1997</v>
      </c>
      <c r="H2" s="5">
        <v>1998</v>
      </c>
      <c r="I2" s="5">
        <v>1999</v>
      </c>
      <c r="J2" s="5">
        <v>2000</v>
      </c>
      <c r="K2" s="5">
        <v>2001</v>
      </c>
      <c r="L2" s="5">
        <v>2002</v>
      </c>
      <c r="M2" s="5">
        <v>2003</v>
      </c>
      <c r="N2" s="5">
        <v>2004</v>
      </c>
      <c r="O2" s="5">
        <v>2005</v>
      </c>
      <c r="P2" s="5">
        <v>2006</v>
      </c>
      <c r="Q2" s="5">
        <v>2007</v>
      </c>
      <c r="R2" s="5">
        <v>2008</v>
      </c>
      <c r="S2" s="5">
        <v>2009</v>
      </c>
      <c r="T2" s="5">
        <v>2010</v>
      </c>
      <c r="U2" s="5">
        <v>2011</v>
      </c>
      <c r="V2" s="5">
        <v>2012</v>
      </c>
      <c r="W2" s="5">
        <v>2013</v>
      </c>
      <c r="X2" s="5">
        <v>2014</v>
      </c>
      <c r="Y2" s="5">
        <v>2015</v>
      </c>
      <c r="Z2" s="5">
        <v>2016</v>
      </c>
      <c r="AA2" s="5">
        <v>2017</v>
      </c>
      <c r="AB2" s="5">
        <v>2018</v>
      </c>
      <c r="AC2" s="5">
        <v>2019</v>
      </c>
      <c r="AD2" s="5">
        <v>2020</v>
      </c>
      <c r="AE2" s="5">
        <v>2021</v>
      </c>
      <c r="AF2" s="5">
        <v>2022</v>
      </c>
      <c r="AG2" s="5">
        <v>2023</v>
      </c>
      <c r="AH2" s="5">
        <v>2024</v>
      </c>
      <c r="AI2" s="5">
        <v>2025</v>
      </c>
      <c r="AJ2" s="5">
        <v>2026</v>
      </c>
      <c r="AK2" s="5">
        <v>2027</v>
      </c>
      <c r="AL2" s="5">
        <v>2028</v>
      </c>
      <c r="AM2" s="5">
        <v>2029</v>
      </c>
      <c r="AN2" s="5">
        <v>2030</v>
      </c>
      <c r="AO2" s="5">
        <v>2031</v>
      </c>
      <c r="AP2" s="5">
        <v>2032</v>
      </c>
      <c r="AQ2" s="5">
        <v>2033</v>
      </c>
      <c r="AR2" s="5">
        <v>2034</v>
      </c>
      <c r="AS2" s="5">
        <v>2035</v>
      </c>
      <c r="AT2" s="5">
        <v>2036</v>
      </c>
      <c r="AU2" s="5">
        <v>2037</v>
      </c>
      <c r="AV2" s="5">
        <v>2038</v>
      </c>
      <c r="AW2" s="5">
        <v>2039</v>
      </c>
      <c r="AX2" s="5">
        <v>2040</v>
      </c>
      <c r="AY2" s="5">
        <v>2041</v>
      </c>
      <c r="AZ2" s="5">
        <v>2042</v>
      </c>
      <c r="BA2" s="5">
        <v>2043</v>
      </c>
      <c r="BB2" s="5">
        <v>2044</v>
      </c>
      <c r="BC2" s="5">
        <v>2045</v>
      </c>
      <c r="BD2" s="5">
        <v>2046</v>
      </c>
      <c r="BE2" s="5">
        <v>2047</v>
      </c>
      <c r="BF2" s="5">
        <v>2048</v>
      </c>
      <c r="BG2" s="5">
        <v>2049</v>
      </c>
      <c r="BH2" s="5">
        <v>2050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</row>
    <row r="3" spans="1:76">
      <c r="A3" s="7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>
        <f t="shared" ref="W3:BH3" si="0">V14</f>
        <v>0</v>
      </c>
      <c r="X3" s="43">
        <f t="shared" si="0"/>
        <v>27.54</v>
      </c>
      <c r="Y3" s="43">
        <f t="shared" si="0"/>
        <v>28.330415638567995</v>
      </c>
      <c r="Z3" s="43">
        <f t="shared" si="0"/>
        <v>29.248817443549491</v>
      </c>
      <c r="AA3" s="43">
        <f t="shared" si="0"/>
        <v>28.802722456198843</v>
      </c>
      <c r="AB3" s="43">
        <f t="shared" si="0"/>
        <v>29.678285387128547</v>
      </c>
      <c r="AC3" s="43">
        <f t="shared" si="0"/>
        <v>30.502467277404325</v>
      </c>
      <c r="AD3" s="43">
        <f t="shared" si="0"/>
        <v>31.07579847649891</v>
      </c>
      <c r="AE3" s="43">
        <f t="shared" si="0"/>
        <v>4.448974717075959E-2</v>
      </c>
      <c r="AF3" s="43">
        <f t="shared" si="0"/>
        <v>4.3729663401458625E-2</v>
      </c>
      <c r="AG3" s="44">
        <f t="shared" si="0"/>
        <v>2.7630641049593816E-2</v>
      </c>
      <c r="AH3" s="44">
        <f t="shared" si="0"/>
        <v>2.1834629883017646E-2</v>
      </c>
      <c r="AI3" s="44">
        <f t="shared" si="0"/>
        <v>2.1045836569737325E-2</v>
      </c>
      <c r="AJ3" s="45">
        <f t="shared" si="0"/>
        <v>0.12673179548613878</v>
      </c>
      <c r="AK3" s="45">
        <f t="shared" si="0"/>
        <v>0.21390920385177226</v>
      </c>
      <c r="AL3" s="45">
        <f t="shared" si="0"/>
        <v>0.15885465549021768</v>
      </c>
      <c r="AM3" s="45">
        <f t="shared" si="0"/>
        <v>0.29300265396376612</v>
      </c>
      <c r="AN3" s="45">
        <f t="shared" si="0"/>
        <v>0.17212415273477369</v>
      </c>
      <c r="AO3" s="45">
        <f t="shared" si="0"/>
        <v>0.228385434259786</v>
      </c>
      <c r="AP3" s="45">
        <f t="shared" si="0"/>
        <v>0.23788861433686212</v>
      </c>
      <c r="AQ3" s="45">
        <f t="shared" si="0"/>
        <v>0.233797329874006</v>
      </c>
      <c r="AR3" s="45">
        <f t="shared" si="0"/>
        <v>0.24090249673713113</v>
      </c>
      <c r="AS3" s="45">
        <f t="shared" si="0"/>
        <v>0.2338066369254502</v>
      </c>
      <c r="AT3" s="45">
        <f t="shared" si="0"/>
        <v>0.20646843479208676</v>
      </c>
      <c r="AU3" s="45">
        <f t="shared" si="0"/>
        <v>0.19828858869001417</v>
      </c>
      <c r="AV3" s="45">
        <f t="shared" si="0"/>
        <v>0.20634032085043447</v>
      </c>
      <c r="AW3" s="45">
        <f t="shared" si="0"/>
        <v>0.21452664078430123</v>
      </c>
      <c r="AX3" s="45">
        <f t="shared" si="0"/>
        <v>0.19015364629383849</v>
      </c>
      <c r="AY3" s="45">
        <f t="shared" si="0"/>
        <v>0.17661695341169817</v>
      </c>
      <c r="AZ3" s="45">
        <f t="shared" si="0"/>
        <v>0.18108658354935747</v>
      </c>
      <c r="BA3" s="45">
        <f t="shared" si="0"/>
        <v>0.17864799076074639</v>
      </c>
      <c r="BB3" s="45">
        <f t="shared" si="0"/>
        <v>0.14953146011115084</v>
      </c>
      <c r="BC3" s="45">
        <f t="shared" si="0"/>
        <v>0.13850074535245102</v>
      </c>
      <c r="BD3" s="45">
        <f t="shared" si="0"/>
        <v>0.14221883651095518</v>
      </c>
      <c r="BE3" s="45">
        <f t="shared" si="0"/>
        <v>0.13005486045751027</v>
      </c>
      <c r="BF3" s="45">
        <f t="shared" si="0"/>
        <v>0.14058818538127971</v>
      </c>
      <c r="BG3" s="45">
        <f t="shared" si="0"/>
        <v>0.10839094762852081</v>
      </c>
      <c r="BH3" s="45">
        <f t="shared" si="0"/>
        <v>0.1178118291685612</v>
      </c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</row>
    <row r="4" spans="1:76">
      <c r="A4" s="7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>
        <f>1080*0.85</f>
        <v>918</v>
      </c>
      <c r="X4" s="43">
        <f t="shared" ref="X4:BH4" si="1">W4+(W4*(X22/W22-1))</f>
        <v>944.34718795226649</v>
      </c>
      <c r="Y4" s="43">
        <f t="shared" si="1"/>
        <v>974.96058145164977</v>
      </c>
      <c r="Z4" s="43">
        <f t="shared" si="1"/>
        <v>960.09074853996151</v>
      </c>
      <c r="AA4" s="43">
        <f t="shared" si="1"/>
        <v>989.27617957095163</v>
      </c>
      <c r="AB4" s="43">
        <f t="shared" si="1"/>
        <v>1016.7489092468109</v>
      </c>
      <c r="AC4" s="43">
        <f t="shared" si="1"/>
        <v>1035.8599492166304</v>
      </c>
      <c r="AD4" s="43">
        <f>AC4+(AC4*(AD22/AC22-1))</f>
        <v>981.65285986885067</v>
      </c>
      <c r="AE4" s="43">
        <f t="shared" si="1"/>
        <v>1026.2282143262769</v>
      </c>
      <c r="AF4" s="43">
        <f t="shared" si="1"/>
        <v>1059.5743694752496</v>
      </c>
      <c r="AG4" s="44">
        <f t="shared" si="1"/>
        <v>1070.5212687739395</v>
      </c>
      <c r="AH4" s="44">
        <f t="shared" si="1"/>
        <v>1084.8076003695508</v>
      </c>
      <c r="AI4" s="45">
        <f t="shared" si="1"/>
        <v>1101.079714375094</v>
      </c>
      <c r="AJ4" s="45">
        <f t="shared" si="1"/>
        <v>1118.1561309140793</v>
      </c>
      <c r="AK4" s="45">
        <f t="shared" si="1"/>
        <v>1135.2938122102719</v>
      </c>
      <c r="AL4" s="45">
        <f t="shared" si="1"/>
        <v>1152.4904891985898</v>
      </c>
      <c r="AM4" s="45">
        <f t="shared" si="1"/>
        <v>1169.7325474885429</v>
      </c>
      <c r="AN4" s="45">
        <f t="shared" si="1"/>
        <v>1187.0154489499673</v>
      </c>
      <c r="AO4" s="45">
        <f t="shared" si="1"/>
        <v>1204.3482698431906</v>
      </c>
      <c r="AP4" s="45">
        <f t="shared" si="1"/>
        <v>1221.7287411031302</v>
      </c>
      <c r="AQ4" s="45">
        <f t="shared" si="1"/>
        <v>1239.1392774754033</v>
      </c>
      <c r="AR4" s="45">
        <f t="shared" si="1"/>
        <v>1256.5634282381668</v>
      </c>
      <c r="AS4" s="45">
        <f t="shared" si="1"/>
        <v>1274.0011933914209</v>
      </c>
      <c r="AT4" s="45">
        <f t="shared" si="1"/>
        <v>1291.4780999173349</v>
      </c>
      <c r="AU4" s="45">
        <f t="shared" si="1"/>
        <v>1309.0242129282426</v>
      </c>
      <c r="AV4" s="45">
        <f t="shared" si="1"/>
        <v>1326.6633576075019</v>
      </c>
      <c r="AW4" s="45">
        <f t="shared" si="1"/>
        <v>1344.413686475767</v>
      </c>
      <c r="AX4" s="45">
        <f t="shared" si="1"/>
        <v>1362.2899484560694</v>
      </c>
      <c r="AY4" s="45">
        <f t="shared" si="1"/>
        <v>1380.3074597377106</v>
      </c>
      <c r="AZ4" s="45">
        <f t="shared" si="1"/>
        <v>1398.4582785929047</v>
      </c>
      <c r="BA4" s="45">
        <f t="shared" si="1"/>
        <v>1416.7140417081298</v>
      </c>
      <c r="BB4" s="45">
        <f t="shared" si="1"/>
        <v>1435.0429821722414</v>
      </c>
      <c r="BC4" s="45">
        <f t="shared" si="1"/>
        <v>1453.43262012729</v>
      </c>
      <c r="BD4" s="45">
        <f t="shared" si="1"/>
        <v>1471.9107516205268</v>
      </c>
      <c r="BE4" s="45">
        <f>BD4+(BD4*(BE22/BD22-1))</f>
        <v>1490.4898565099013</v>
      </c>
      <c r="BF4" s="45">
        <f t="shared" si="1"/>
        <v>1509.1795783220114</v>
      </c>
      <c r="BG4" s="45">
        <f t="shared" si="1"/>
        <v>1527.9935314473471</v>
      </c>
      <c r="BH4" s="45">
        <f t="shared" si="1"/>
        <v>1546.9572428680785</v>
      </c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</row>
    <row r="5" spans="1:76">
      <c r="A5" s="7" t="s">
        <v>3</v>
      </c>
      <c r="B5" s="43"/>
      <c r="C5" s="43">
        <f t="shared" ref="C5:AF5" si="2">C54</f>
        <v>0</v>
      </c>
      <c r="D5" s="43">
        <f t="shared" si="2"/>
        <v>0</v>
      </c>
      <c r="E5" s="43">
        <f t="shared" si="2"/>
        <v>0</v>
      </c>
      <c r="F5" s="43">
        <f t="shared" si="2"/>
        <v>0</v>
      </c>
      <c r="G5" s="43">
        <f t="shared" si="2"/>
        <v>0</v>
      </c>
      <c r="H5" s="43">
        <f t="shared" si="2"/>
        <v>72.042000000000002</v>
      </c>
      <c r="I5" s="43">
        <f t="shared" si="2"/>
        <v>100.337</v>
      </c>
      <c r="J5" s="43">
        <f t="shared" si="2"/>
        <v>114.238</v>
      </c>
      <c r="K5" s="43">
        <f t="shared" si="2"/>
        <v>117.715</v>
      </c>
      <c r="L5" s="43">
        <f t="shared" si="2"/>
        <v>120.16299999999998</v>
      </c>
      <c r="M5" s="43">
        <f t="shared" si="2"/>
        <v>115.55800000000002</v>
      </c>
      <c r="N5" s="43">
        <f t="shared" si="2"/>
        <v>161.90499999999997</v>
      </c>
      <c r="O5" s="43">
        <f t="shared" si="2"/>
        <v>124.26200000000001</v>
      </c>
      <c r="P5" s="43">
        <f t="shared" si="2"/>
        <v>119.36199999999999</v>
      </c>
      <c r="Q5" s="43">
        <f t="shared" si="2"/>
        <v>119.49199999999998</v>
      </c>
      <c r="R5" s="43">
        <f t="shared" si="2"/>
        <v>164.05599999999998</v>
      </c>
      <c r="S5" s="43">
        <f t="shared" si="2"/>
        <v>177.16799999999998</v>
      </c>
      <c r="T5" s="43">
        <f t="shared" si="2"/>
        <v>169.858</v>
      </c>
      <c r="U5" s="43">
        <f t="shared" si="2"/>
        <v>131.392</v>
      </c>
      <c r="V5" s="43">
        <f t="shared" si="2"/>
        <v>119.52000000000001</v>
      </c>
      <c r="W5" s="43">
        <f t="shared" si="2"/>
        <v>92.832000000000008</v>
      </c>
      <c r="X5" s="43">
        <f t="shared" si="2"/>
        <v>121.188</v>
      </c>
      <c r="Y5" s="43">
        <f t="shared" si="2"/>
        <v>105.47500000000002</v>
      </c>
      <c r="Z5" s="43">
        <f t="shared" si="2"/>
        <v>84.221999999999994</v>
      </c>
      <c r="AA5" s="43">
        <f t="shared" si="2"/>
        <v>102.15</v>
      </c>
      <c r="AB5" s="43">
        <f t="shared" si="2"/>
        <v>73.737000000000009</v>
      </c>
      <c r="AC5" s="43">
        <f t="shared" si="2"/>
        <v>71.75</v>
      </c>
      <c r="AD5" s="43">
        <f t="shared" si="2"/>
        <v>81.578000000000003</v>
      </c>
      <c r="AE5" s="43">
        <f t="shared" si="2"/>
        <v>113.873</v>
      </c>
      <c r="AF5" s="43">
        <f t="shared" si="2"/>
        <v>112.491</v>
      </c>
      <c r="AG5" s="44">
        <v>85</v>
      </c>
      <c r="AH5" s="44">
        <v>100</v>
      </c>
      <c r="AI5" s="45">
        <v>100</v>
      </c>
      <c r="AJ5" s="45">
        <v>100</v>
      </c>
      <c r="AK5" s="45">
        <v>100</v>
      </c>
      <c r="AL5" s="45">
        <v>100</v>
      </c>
      <c r="AM5" s="45">
        <v>100</v>
      </c>
      <c r="AN5" s="45">
        <v>101</v>
      </c>
      <c r="AO5" s="45">
        <v>102</v>
      </c>
      <c r="AP5" s="45">
        <v>103</v>
      </c>
      <c r="AQ5" s="45">
        <v>104</v>
      </c>
      <c r="AR5" s="45">
        <v>105</v>
      </c>
      <c r="AS5" s="45">
        <v>106</v>
      </c>
      <c r="AT5" s="45">
        <v>107</v>
      </c>
      <c r="AU5" s="45">
        <v>108</v>
      </c>
      <c r="AV5" s="45">
        <v>109</v>
      </c>
      <c r="AW5" s="45">
        <v>100</v>
      </c>
      <c r="AX5" s="45">
        <v>100</v>
      </c>
      <c r="AY5" s="45">
        <v>100</v>
      </c>
      <c r="AZ5" s="45">
        <v>100</v>
      </c>
      <c r="BA5" s="45">
        <v>100</v>
      </c>
      <c r="BB5" s="45">
        <v>100</v>
      </c>
      <c r="BC5" s="45">
        <v>100</v>
      </c>
      <c r="BD5" s="45">
        <v>100</v>
      </c>
      <c r="BE5" s="45">
        <v>100</v>
      </c>
      <c r="BF5" s="45">
        <v>100</v>
      </c>
      <c r="BG5" s="45">
        <v>100</v>
      </c>
      <c r="BH5" s="45">
        <v>100</v>
      </c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</row>
    <row r="6" spans="1:76">
      <c r="A6" s="9" t="s">
        <v>4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>
        <f t="shared" ref="W6:BH6" si="3">SUM(W3:W5)</f>
        <v>1010.832</v>
      </c>
      <c r="X6" s="46">
        <f t="shared" si="3"/>
        <v>1093.0751879522666</v>
      </c>
      <c r="Y6" s="46">
        <f t="shared" si="3"/>
        <v>1108.7659970902178</v>
      </c>
      <c r="Z6" s="46">
        <f t="shared" si="3"/>
        <v>1073.5615659835109</v>
      </c>
      <c r="AA6" s="46">
        <f t="shared" si="3"/>
        <v>1120.2289020271505</v>
      </c>
      <c r="AB6" s="46">
        <f t="shared" si="3"/>
        <v>1120.1641946339396</v>
      </c>
      <c r="AC6" s="46">
        <f t="shared" si="3"/>
        <v>1138.1124164940347</v>
      </c>
      <c r="AD6" s="46">
        <f t="shared" si="3"/>
        <v>1094.3066583453497</v>
      </c>
      <c r="AE6" s="46">
        <f t="shared" si="3"/>
        <v>1140.1457040734476</v>
      </c>
      <c r="AF6" s="46">
        <f t="shared" si="3"/>
        <v>1172.1090991386511</v>
      </c>
      <c r="AG6" s="47">
        <f t="shared" si="3"/>
        <v>1155.5488994149891</v>
      </c>
      <c r="AH6" s="47">
        <f t="shared" si="3"/>
        <v>1184.8294349994337</v>
      </c>
      <c r="AI6" s="48">
        <f t="shared" si="3"/>
        <v>1201.1007602116638</v>
      </c>
      <c r="AJ6" s="48">
        <f t="shared" si="3"/>
        <v>1218.2828627095655</v>
      </c>
      <c r="AK6" s="48">
        <f t="shared" si="3"/>
        <v>1235.5077214141236</v>
      </c>
      <c r="AL6" s="48">
        <f t="shared" si="3"/>
        <v>1252.6493438540799</v>
      </c>
      <c r="AM6" s="48">
        <f t="shared" si="3"/>
        <v>1270.0255501425067</v>
      </c>
      <c r="AN6" s="48">
        <f t="shared" si="3"/>
        <v>1288.1875731027021</v>
      </c>
      <c r="AO6" s="48">
        <f t="shared" si="3"/>
        <v>1306.5766552774503</v>
      </c>
      <c r="AP6" s="48">
        <f t="shared" si="3"/>
        <v>1324.9666297174672</v>
      </c>
      <c r="AQ6" s="48">
        <f t="shared" si="3"/>
        <v>1343.3730748052774</v>
      </c>
      <c r="AR6" s="48">
        <f t="shared" si="3"/>
        <v>1361.8043307349039</v>
      </c>
      <c r="AS6" s="48">
        <f t="shared" si="3"/>
        <v>1380.2350000283463</v>
      </c>
      <c r="AT6" s="48">
        <f t="shared" si="3"/>
        <v>1398.6845683521269</v>
      </c>
      <c r="AU6" s="48">
        <f t="shared" si="3"/>
        <v>1417.2225015169327</v>
      </c>
      <c r="AV6" s="48">
        <f t="shared" si="3"/>
        <v>1435.8696979283523</v>
      </c>
      <c r="AW6" s="48">
        <f t="shared" si="3"/>
        <v>1444.6282131165513</v>
      </c>
      <c r="AX6" s="48">
        <f t="shared" si="3"/>
        <v>1462.4801021023632</v>
      </c>
      <c r="AY6" s="48">
        <f t="shared" si="3"/>
        <v>1480.4840766911223</v>
      </c>
      <c r="AZ6" s="48">
        <f t="shared" si="3"/>
        <v>1498.639365176454</v>
      </c>
      <c r="BA6" s="48">
        <f t="shared" si="3"/>
        <v>1516.8926896988905</v>
      </c>
      <c r="BB6" s="48">
        <f t="shared" si="3"/>
        <v>1535.1925136323525</v>
      </c>
      <c r="BC6" s="48">
        <f t="shared" si="3"/>
        <v>1553.5711208726425</v>
      </c>
      <c r="BD6" s="48">
        <f t="shared" si="3"/>
        <v>1572.0529704570376</v>
      </c>
      <c r="BE6" s="48">
        <f t="shared" si="3"/>
        <v>1590.6199113703587</v>
      </c>
      <c r="BF6" s="48">
        <f t="shared" si="3"/>
        <v>1609.3201665073927</v>
      </c>
      <c r="BG6" s="48">
        <f t="shared" si="3"/>
        <v>1628.1019223949756</v>
      </c>
      <c r="BH6" s="48">
        <f t="shared" si="3"/>
        <v>1647.0750546972472</v>
      </c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</row>
    <row r="7" spans="1:76">
      <c r="A7" s="7" t="s">
        <v>5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>
        <f t="shared" ref="W7:BH7" si="4">W13-W12</f>
        <v>976.24800000000005</v>
      </c>
      <c r="X7" s="43">
        <f t="shared" si="4"/>
        <v>1062.7137723136987</v>
      </c>
      <c r="Y7" s="43">
        <f t="shared" si="4"/>
        <v>1078.8961796466681</v>
      </c>
      <c r="Z7" s="43">
        <f t="shared" si="4"/>
        <v>1044.128843527312</v>
      </c>
      <c r="AA7" s="43">
        <f t="shared" si="4"/>
        <v>1088.8496166400218</v>
      </c>
      <c r="AB7" s="43">
        <f t="shared" si="4"/>
        <v>1085.1747273565352</v>
      </c>
      <c r="AC7" s="43">
        <f t="shared" si="4"/>
        <v>1104.9466180175359</v>
      </c>
      <c r="AD7" s="43">
        <f t="shared" si="4"/>
        <v>1090.655168598179</v>
      </c>
      <c r="AE7" s="43">
        <f t="shared" si="4"/>
        <v>1134.211974410046</v>
      </c>
      <c r="AF7" s="43">
        <f t="shared" si="4"/>
        <v>1161.9514684976014</v>
      </c>
      <c r="AG7" s="44">
        <f t="shared" si="4"/>
        <v>1140.5270647851062</v>
      </c>
      <c r="AH7" s="44">
        <f t="shared" si="4"/>
        <v>1164.8083891628639</v>
      </c>
      <c r="AI7" s="45">
        <f t="shared" si="4"/>
        <v>1150.9740284161776</v>
      </c>
      <c r="AJ7" s="45">
        <f t="shared" si="4"/>
        <v>1143.0689535057138</v>
      </c>
      <c r="AK7" s="45">
        <f t="shared" si="4"/>
        <v>1135.3488667586334</v>
      </c>
      <c r="AL7" s="45">
        <f t="shared" si="4"/>
        <v>1102.356341200116</v>
      </c>
      <c r="AM7" s="45">
        <f t="shared" si="4"/>
        <v>1069.8534259897719</v>
      </c>
      <c r="AN7" s="45">
        <f t="shared" si="4"/>
        <v>1087.9591876684424</v>
      </c>
      <c r="AO7" s="45">
        <f>AO13-AO12</f>
        <v>1106.3387666631133</v>
      </c>
      <c r="AP7" s="45">
        <f t="shared" si="4"/>
        <v>1124.7328323875931</v>
      </c>
      <c r="AQ7" s="45">
        <f t="shared" si="4"/>
        <v>1093.1321723085402</v>
      </c>
      <c r="AR7" s="45">
        <f t="shared" si="4"/>
        <v>1111.5705240979785</v>
      </c>
      <c r="AS7" s="45">
        <f t="shared" si="4"/>
        <v>1105.0285315935544</v>
      </c>
      <c r="AT7" s="45">
        <f t="shared" si="4"/>
        <v>1123.4862797634369</v>
      </c>
      <c r="AU7" s="45">
        <f t="shared" si="4"/>
        <v>1117.0161611960823</v>
      </c>
      <c r="AV7" s="45">
        <f t="shared" si="4"/>
        <v>1110.655171287568</v>
      </c>
      <c r="AW7" s="45">
        <f t="shared" si="4"/>
        <v>1119.4380594702575</v>
      </c>
      <c r="AX7" s="45">
        <f t="shared" si="4"/>
        <v>1112.3034851489515</v>
      </c>
      <c r="AY7" s="45">
        <f t="shared" si="4"/>
        <v>1105.3029901075729</v>
      </c>
      <c r="AZ7" s="45">
        <f t="shared" si="4"/>
        <v>1123.4607171856933</v>
      </c>
      <c r="BA7" s="45">
        <f t="shared" si="4"/>
        <v>1116.7431582387794</v>
      </c>
      <c r="BB7" s="45">
        <f t="shared" si="4"/>
        <v>1110.054012887</v>
      </c>
      <c r="BC7" s="45">
        <f t="shared" si="4"/>
        <v>1128.4289020361316</v>
      </c>
      <c r="BD7" s="45">
        <f t="shared" si="4"/>
        <v>1121.9229155965802</v>
      </c>
      <c r="BE7" s="45">
        <f t="shared" si="4"/>
        <v>1115.4793231849774</v>
      </c>
      <c r="BF7" s="45">
        <f t="shared" si="4"/>
        <v>1109.2117755597642</v>
      </c>
      <c r="BG7" s="45">
        <f t="shared" si="4"/>
        <v>1127.984110565807</v>
      </c>
      <c r="BH7" s="45">
        <f t="shared" si="4"/>
        <v>1121.959675633824</v>
      </c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</row>
    <row r="8" spans="1:76">
      <c r="A8" s="7" t="s">
        <v>6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 t="e">
        <f>W9+W10+#REF!</f>
        <v>#REF!</v>
      </c>
      <c r="X8" s="43" t="e">
        <f>X9+X10+#REF!</f>
        <v>#REF!</v>
      </c>
      <c r="Y8" s="43" t="e">
        <f>Y9+Y10+#REF!</f>
        <v>#REF!</v>
      </c>
      <c r="Z8" s="43" t="e">
        <f>Z9+Z10+#REF!</f>
        <v>#REF!</v>
      </c>
      <c r="AA8" s="43" t="e">
        <f>AA9+AA10+#REF!</f>
        <v>#REF!</v>
      </c>
      <c r="AB8" s="43" t="e">
        <f>AB9+AB10+#REF!</f>
        <v>#REF!</v>
      </c>
      <c r="AC8" s="43">
        <f>AC9+AC10</f>
        <v>31.885638839827372</v>
      </c>
      <c r="AD8" s="43">
        <f>AD9+AD10</f>
        <v>4.0800503883054465E-2</v>
      </c>
      <c r="AE8" s="43">
        <f t="shared" ref="AE8:BH8" si="5">AE9+AE10</f>
        <v>6.3688096136623448E-2</v>
      </c>
      <c r="AF8" s="43">
        <f t="shared" si="5"/>
        <v>2.8106054344677101E-2</v>
      </c>
      <c r="AG8" s="43">
        <f t="shared" si="5"/>
        <v>2.0602397292228215E-2</v>
      </c>
      <c r="AH8" s="43">
        <f t="shared" si="5"/>
        <v>2.0573379014090162E-2</v>
      </c>
      <c r="AI8" s="49">
        <f t="shared" si="5"/>
        <v>6.0778611537002543E-2</v>
      </c>
      <c r="AJ8" s="49">
        <f t="shared" si="5"/>
        <v>7.274678227300406E-2</v>
      </c>
      <c r="AK8" s="49">
        <f t="shared" si="5"/>
        <v>9.4398355800915795E-2</v>
      </c>
      <c r="AL8" s="49">
        <f t="shared" si="5"/>
        <v>0.17213526012435743</v>
      </c>
      <c r="AM8" s="49">
        <f t="shared" si="5"/>
        <v>9.1019433046577586E-2</v>
      </c>
      <c r="AN8" s="49">
        <f t="shared" si="5"/>
        <v>0.17010664769815562</v>
      </c>
      <c r="AO8" s="49">
        <f t="shared" si="5"/>
        <v>0.11055208932000313</v>
      </c>
      <c r="AP8" s="49">
        <f t="shared" si="5"/>
        <v>8.7619344424709894E-2</v>
      </c>
      <c r="AQ8" s="49">
        <f t="shared" si="5"/>
        <v>9.7346161409172915E-3</v>
      </c>
      <c r="AR8" s="49">
        <f t="shared" si="5"/>
        <v>0.3073078122559087</v>
      </c>
      <c r="AS8" s="49">
        <f t="shared" si="5"/>
        <v>2.5383948196743052E-2</v>
      </c>
      <c r="AT8" s="49">
        <f t="shared" si="5"/>
        <v>8.4330245845348525E-2</v>
      </c>
      <c r="AU8" s="49">
        <f t="shared" si="5"/>
        <v>0.11645749468227537</v>
      </c>
      <c r="AV8" s="49">
        <f t="shared" si="5"/>
        <v>9.2841253509669319E-2</v>
      </c>
      <c r="AW8" s="49">
        <f t="shared" si="5"/>
        <v>3.1247158325819948E-2</v>
      </c>
      <c r="AX8" s="49">
        <f t="shared" si="5"/>
        <v>6.9555867415473954E-2</v>
      </c>
      <c r="AY8" s="49">
        <f t="shared" si="5"/>
        <v>0.19148785395924861</v>
      </c>
      <c r="AZ8" s="49">
        <f t="shared" si="5"/>
        <v>0.25053394645354549</v>
      </c>
      <c r="BA8" s="49">
        <f t="shared" si="5"/>
        <v>0.21883235197618178</v>
      </c>
      <c r="BB8" s="49">
        <f t="shared" si="5"/>
        <v>0.2444127056450468</v>
      </c>
      <c r="BC8" s="49">
        <f t="shared" si="5"/>
        <v>0.3059572908998458</v>
      </c>
      <c r="BD8" s="49">
        <f t="shared" si="5"/>
        <v>0.29691701494358957</v>
      </c>
      <c r="BE8" s="49">
        <f t="shared" si="5"/>
        <v>0.34067657479210856</v>
      </c>
      <c r="BF8" s="49">
        <f t="shared" si="5"/>
        <v>0.29435948823405006</v>
      </c>
      <c r="BG8" s="49">
        <f t="shared" si="5"/>
        <v>0.32000750582190701</v>
      </c>
      <c r="BH8" s="49">
        <f t="shared" si="5"/>
        <v>0.28049397064972131</v>
      </c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</row>
    <row r="9" spans="1:76">
      <c r="A9" s="7" t="s">
        <v>7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>
        <f t="shared" ref="W9:BH9" si="6">W176</f>
        <v>0</v>
      </c>
      <c r="X9" s="43">
        <f t="shared" si="6"/>
        <v>29.068710878554661</v>
      </c>
      <c r="Y9" s="43">
        <f t="shared" si="6"/>
        <v>30.011046383968356</v>
      </c>
      <c r="Z9" s="43">
        <f t="shared" si="6"/>
        <v>29.553326088682073</v>
      </c>
      <c r="AA9" s="43">
        <f t="shared" si="6"/>
        <v>30.451706332017675</v>
      </c>
      <c r="AB9" s="43">
        <f t="shared" si="6"/>
        <v>31.297366536421869</v>
      </c>
      <c r="AC9" s="43">
        <f t="shared" si="6"/>
        <v>31.885638839827372</v>
      </c>
      <c r="AD9" s="43">
        <f t="shared" si="6"/>
        <v>4.0800503883054465E-2</v>
      </c>
      <c r="AE9" s="43">
        <f t="shared" si="6"/>
        <v>6.3688096136623448E-2</v>
      </c>
      <c r="AF9" s="43">
        <f t="shared" si="6"/>
        <v>2.8106054344677101E-2</v>
      </c>
      <c r="AG9" s="44">
        <f t="shared" si="6"/>
        <v>2.0602397292228215E-2</v>
      </c>
      <c r="AH9" s="44">
        <f t="shared" si="6"/>
        <v>2.0573379014090162E-2</v>
      </c>
      <c r="AI9" s="45">
        <f t="shared" si="6"/>
        <v>6.0778611537002543E-2</v>
      </c>
      <c r="AJ9" s="45">
        <f t="shared" si="6"/>
        <v>7.274678227300406E-2</v>
      </c>
      <c r="AK9" s="45">
        <f t="shared" si="6"/>
        <v>9.4398355800915795E-2</v>
      </c>
      <c r="AL9" s="45">
        <f t="shared" si="6"/>
        <v>0.17213526012435743</v>
      </c>
      <c r="AM9" s="45">
        <f t="shared" si="6"/>
        <v>9.1019433046577586E-2</v>
      </c>
      <c r="AN9" s="45">
        <f t="shared" si="6"/>
        <v>0.17010664769815562</v>
      </c>
      <c r="AO9" s="45">
        <f t="shared" si="6"/>
        <v>0.11055208932000313</v>
      </c>
      <c r="AP9" s="45">
        <f t="shared" si="6"/>
        <v>8.7619344424709894E-2</v>
      </c>
      <c r="AQ9" s="45">
        <f t="shared" si="6"/>
        <v>9.7346161409172915E-3</v>
      </c>
      <c r="AR9" s="45">
        <f t="shared" si="6"/>
        <v>0.3073078122559087</v>
      </c>
      <c r="AS9" s="45">
        <f t="shared" si="6"/>
        <v>2.5383948196743052E-2</v>
      </c>
      <c r="AT9" s="45">
        <f t="shared" si="6"/>
        <v>8.4330245845348525E-2</v>
      </c>
      <c r="AU9" s="45">
        <f t="shared" si="6"/>
        <v>0.11645749468227537</v>
      </c>
      <c r="AV9" s="45">
        <f t="shared" si="6"/>
        <v>9.2841253509669319E-2</v>
      </c>
      <c r="AW9" s="45">
        <f t="shared" si="6"/>
        <v>3.1247158325819948E-2</v>
      </c>
      <c r="AX9" s="45">
        <f t="shared" si="6"/>
        <v>6.9555867415473954E-2</v>
      </c>
      <c r="AY9" s="45">
        <f t="shared" si="6"/>
        <v>0.19148785395924861</v>
      </c>
      <c r="AZ9" s="45">
        <f t="shared" si="6"/>
        <v>0.25053394645354549</v>
      </c>
      <c r="BA9" s="45">
        <f t="shared" si="6"/>
        <v>0.21883235197618178</v>
      </c>
      <c r="BB9" s="45">
        <f t="shared" si="6"/>
        <v>0.2444127056450468</v>
      </c>
      <c r="BC9" s="45">
        <f t="shared" si="6"/>
        <v>0.3059572908998458</v>
      </c>
      <c r="BD9" s="45">
        <f t="shared" si="6"/>
        <v>0.29691701494358957</v>
      </c>
      <c r="BE9" s="45">
        <f t="shared" si="6"/>
        <v>0.34067657479210856</v>
      </c>
      <c r="BF9" s="45">
        <f t="shared" si="6"/>
        <v>0.29435948823405006</v>
      </c>
      <c r="BG9" s="45">
        <f t="shared" si="6"/>
        <v>0.32000750582190701</v>
      </c>
      <c r="BH9" s="45">
        <f t="shared" si="6"/>
        <v>0.28049397064972131</v>
      </c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</row>
    <row r="10" spans="1:76">
      <c r="A10" s="7" t="s">
        <v>62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>
        <f t="shared" ref="W10:BH10" si="7">W251</f>
        <v>0</v>
      </c>
      <c r="X10" s="43">
        <f t="shared" si="7"/>
        <v>0</v>
      </c>
      <c r="Y10" s="43">
        <f t="shared" si="7"/>
        <v>0</v>
      </c>
      <c r="Z10" s="43">
        <f t="shared" si="7"/>
        <v>0</v>
      </c>
      <c r="AA10" s="43">
        <f t="shared" si="7"/>
        <v>0</v>
      </c>
      <c r="AB10" s="43">
        <f t="shared" si="7"/>
        <v>0</v>
      </c>
      <c r="AC10" s="43">
        <f t="shared" si="7"/>
        <v>0</v>
      </c>
      <c r="AD10" s="43">
        <f t="shared" si="7"/>
        <v>0</v>
      </c>
      <c r="AE10" s="43">
        <f t="shared" si="7"/>
        <v>0</v>
      </c>
      <c r="AF10" s="43">
        <f t="shared" si="7"/>
        <v>0</v>
      </c>
      <c r="AG10" s="44">
        <f t="shared" si="7"/>
        <v>0</v>
      </c>
      <c r="AH10" s="44">
        <f t="shared" si="7"/>
        <v>0</v>
      </c>
      <c r="AI10" s="45">
        <f t="shared" si="7"/>
        <v>0</v>
      </c>
      <c r="AJ10" s="45">
        <f t="shared" si="7"/>
        <v>0</v>
      </c>
      <c r="AK10" s="45">
        <f t="shared" si="7"/>
        <v>0</v>
      </c>
      <c r="AL10" s="45">
        <f t="shared" si="7"/>
        <v>0</v>
      </c>
      <c r="AM10" s="45">
        <f t="shared" si="7"/>
        <v>0</v>
      </c>
      <c r="AN10" s="45">
        <f t="shared" si="7"/>
        <v>0</v>
      </c>
      <c r="AO10" s="45">
        <f t="shared" si="7"/>
        <v>0</v>
      </c>
      <c r="AP10" s="45">
        <f t="shared" si="7"/>
        <v>0</v>
      </c>
      <c r="AQ10" s="45">
        <f t="shared" si="7"/>
        <v>0</v>
      </c>
      <c r="AR10" s="45">
        <f t="shared" si="7"/>
        <v>0</v>
      </c>
      <c r="AS10" s="45">
        <f t="shared" si="7"/>
        <v>0</v>
      </c>
      <c r="AT10" s="45">
        <f t="shared" si="7"/>
        <v>0</v>
      </c>
      <c r="AU10" s="45">
        <f t="shared" si="7"/>
        <v>0</v>
      </c>
      <c r="AV10" s="45">
        <f t="shared" si="7"/>
        <v>0</v>
      </c>
      <c r="AW10" s="45">
        <f t="shared" si="7"/>
        <v>0</v>
      </c>
      <c r="AX10" s="45">
        <f t="shared" si="7"/>
        <v>0</v>
      </c>
      <c r="AY10" s="45">
        <f t="shared" si="7"/>
        <v>0</v>
      </c>
      <c r="AZ10" s="45">
        <f t="shared" si="7"/>
        <v>0</v>
      </c>
      <c r="BA10" s="45">
        <f t="shared" si="7"/>
        <v>0</v>
      </c>
      <c r="BB10" s="45">
        <f t="shared" si="7"/>
        <v>0</v>
      </c>
      <c r="BC10" s="45">
        <f t="shared" si="7"/>
        <v>0</v>
      </c>
      <c r="BD10" s="45">
        <f t="shared" si="7"/>
        <v>0</v>
      </c>
      <c r="BE10" s="45">
        <f t="shared" si="7"/>
        <v>0</v>
      </c>
      <c r="BF10" s="45">
        <f t="shared" si="7"/>
        <v>0</v>
      </c>
      <c r="BG10" s="45">
        <f t="shared" si="7"/>
        <v>0</v>
      </c>
      <c r="BH10" s="45">
        <f t="shared" si="7"/>
        <v>0</v>
      </c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</row>
    <row r="11" spans="1:76">
      <c r="A11" s="7" t="s">
        <v>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 t="e">
        <f t="shared" ref="W11:BH11" si="8">W7-W8</f>
        <v>#REF!</v>
      </c>
      <c r="X11" s="43" t="e">
        <f t="shared" si="8"/>
        <v>#REF!</v>
      </c>
      <c r="Y11" s="43" t="e">
        <f t="shared" si="8"/>
        <v>#REF!</v>
      </c>
      <c r="Z11" s="43" t="e">
        <f t="shared" si="8"/>
        <v>#REF!</v>
      </c>
      <c r="AA11" s="43" t="e">
        <f t="shared" si="8"/>
        <v>#REF!</v>
      </c>
      <c r="AB11" s="43" t="e">
        <f t="shared" si="8"/>
        <v>#REF!</v>
      </c>
      <c r="AC11" s="43">
        <f t="shared" si="8"/>
        <v>1073.0609791777085</v>
      </c>
      <c r="AD11" s="43">
        <f t="shared" si="8"/>
        <v>1090.614368094296</v>
      </c>
      <c r="AE11" s="43">
        <f t="shared" si="8"/>
        <v>1134.1482863139092</v>
      </c>
      <c r="AF11" s="43">
        <f t="shared" si="8"/>
        <v>1161.9233624432566</v>
      </c>
      <c r="AG11" s="44">
        <f t="shared" si="8"/>
        <v>1140.5064623878141</v>
      </c>
      <c r="AH11" s="44">
        <f t="shared" si="8"/>
        <v>1164.7878157838497</v>
      </c>
      <c r="AI11" s="45">
        <f t="shared" si="8"/>
        <v>1150.9132498046406</v>
      </c>
      <c r="AJ11" s="45">
        <f t="shared" si="8"/>
        <v>1142.9962067234408</v>
      </c>
      <c r="AK11" s="45">
        <f t="shared" si="8"/>
        <v>1135.2544684028326</v>
      </c>
      <c r="AL11" s="45">
        <f t="shared" si="8"/>
        <v>1102.1842059399917</v>
      </c>
      <c r="AM11" s="45">
        <f t="shared" si="8"/>
        <v>1069.7624065567254</v>
      </c>
      <c r="AN11" s="45">
        <f t="shared" si="8"/>
        <v>1087.7890810207443</v>
      </c>
      <c r="AO11" s="45">
        <f t="shared" si="8"/>
        <v>1106.2282145737934</v>
      </c>
      <c r="AP11" s="45">
        <f t="shared" si="8"/>
        <v>1124.6452130431685</v>
      </c>
      <c r="AQ11" s="45">
        <f t="shared" si="8"/>
        <v>1093.1224376923994</v>
      </c>
      <c r="AR11" s="45">
        <f t="shared" si="8"/>
        <v>1111.2632162857226</v>
      </c>
      <c r="AS11" s="45">
        <f t="shared" si="8"/>
        <v>1105.0031476453576</v>
      </c>
      <c r="AT11" s="45">
        <f t="shared" si="8"/>
        <v>1123.4019495175914</v>
      </c>
      <c r="AU11" s="45">
        <f t="shared" si="8"/>
        <v>1116.8997037014001</v>
      </c>
      <c r="AV11" s="45">
        <f t="shared" si="8"/>
        <v>1110.5623300340583</v>
      </c>
      <c r="AW11" s="45">
        <f t="shared" si="8"/>
        <v>1119.4068123119316</v>
      </c>
      <c r="AX11" s="45">
        <f t="shared" si="8"/>
        <v>1112.2339292815361</v>
      </c>
      <c r="AY11" s="45">
        <f t="shared" si="8"/>
        <v>1105.1115022536137</v>
      </c>
      <c r="AZ11" s="45">
        <f t="shared" si="8"/>
        <v>1123.2101832392398</v>
      </c>
      <c r="BA11" s="45">
        <f t="shared" si="8"/>
        <v>1116.5243258868031</v>
      </c>
      <c r="BB11" s="45">
        <f t="shared" si="8"/>
        <v>1109.8096001813549</v>
      </c>
      <c r="BC11" s="45">
        <f t="shared" si="8"/>
        <v>1128.1229447452317</v>
      </c>
      <c r="BD11" s="45">
        <f t="shared" si="8"/>
        <v>1121.6259985816366</v>
      </c>
      <c r="BE11" s="45">
        <f t="shared" si="8"/>
        <v>1115.1386466101853</v>
      </c>
      <c r="BF11" s="45">
        <f t="shared" si="8"/>
        <v>1108.9174160715302</v>
      </c>
      <c r="BG11" s="45">
        <f t="shared" si="8"/>
        <v>1127.6641030599851</v>
      </c>
      <c r="BH11" s="45">
        <f t="shared" si="8"/>
        <v>1121.6791816631742</v>
      </c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</row>
    <row r="12" spans="1:76">
      <c r="A12" s="7" t="s">
        <v>10</v>
      </c>
      <c r="B12" s="43"/>
      <c r="C12" s="43">
        <f t="shared" ref="C12:AF12" si="9">C70</f>
        <v>0</v>
      </c>
      <c r="D12" s="43">
        <f t="shared" si="9"/>
        <v>0</v>
      </c>
      <c r="E12" s="43">
        <f t="shared" si="9"/>
        <v>0</v>
      </c>
      <c r="F12" s="43">
        <f t="shared" si="9"/>
        <v>0</v>
      </c>
      <c r="G12" s="43">
        <f t="shared" si="9"/>
        <v>0</v>
      </c>
      <c r="H12" s="43">
        <f t="shared" si="9"/>
        <v>0.56899999999999995</v>
      </c>
      <c r="I12" s="43">
        <f t="shared" si="9"/>
        <v>8.2870000000000026</v>
      </c>
      <c r="J12" s="43">
        <f t="shared" si="9"/>
        <v>0.84700000000000009</v>
      </c>
      <c r="K12" s="43">
        <f t="shared" si="9"/>
        <v>0.5109999999999999</v>
      </c>
      <c r="L12" s="43">
        <f t="shared" si="9"/>
        <v>0.80300000000000005</v>
      </c>
      <c r="M12" s="43">
        <f t="shared" si="9"/>
        <v>0.67800000000000005</v>
      </c>
      <c r="N12" s="43">
        <f t="shared" si="9"/>
        <v>1.0090000000000001</v>
      </c>
      <c r="O12" s="43">
        <f t="shared" si="9"/>
        <v>0.48599999999999999</v>
      </c>
      <c r="P12" s="43">
        <f t="shared" si="9"/>
        <v>0.21600000000000003</v>
      </c>
      <c r="Q12" s="43">
        <f t="shared" si="9"/>
        <v>0.375</v>
      </c>
      <c r="R12" s="43">
        <f t="shared" si="9"/>
        <v>1.2189999999999999</v>
      </c>
      <c r="S12" s="43">
        <f t="shared" si="9"/>
        <v>0.35800000000000004</v>
      </c>
      <c r="T12" s="43">
        <f t="shared" si="9"/>
        <v>0.56400000000000006</v>
      </c>
      <c r="U12" s="43">
        <f t="shared" si="9"/>
        <v>1.8649999999999998</v>
      </c>
      <c r="V12" s="43">
        <f t="shared" si="9"/>
        <v>4.3519999999999994</v>
      </c>
      <c r="W12" s="43">
        <f t="shared" si="9"/>
        <v>7.0440000000000005</v>
      </c>
      <c r="X12" s="43">
        <f t="shared" si="9"/>
        <v>2.0310000000000001</v>
      </c>
      <c r="Y12" s="43">
        <f t="shared" si="9"/>
        <v>0.621</v>
      </c>
      <c r="Z12" s="43">
        <f t="shared" si="9"/>
        <v>0.63</v>
      </c>
      <c r="AA12" s="43">
        <f t="shared" si="9"/>
        <v>1.7009999999999996</v>
      </c>
      <c r="AB12" s="43">
        <f t="shared" si="9"/>
        <v>4.4870000000000001</v>
      </c>
      <c r="AC12" s="43">
        <f t="shared" si="9"/>
        <v>2.0900000000000003</v>
      </c>
      <c r="AD12" s="43">
        <f t="shared" si="9"/>
        <v>3.6069999999999998</v>
      </c>
      <c r="AE12" s="43">
        <f t="shared" si="9"/>
        <v>5.89</v>
      </c>
      <c r="AF12" s="43">
        <f t="shared" si="9"/>
        <v>10.129999999999999</v>
      </c>
      <c r="AG12" s="44">
        <v>15</v>
      </c>
      <c r="AH12" s="44">
        <v>20</v>
      </c>
      <c r="AI12" s="45">
        <v>50</v>
      </c>
      <c r="AJ12" s="45">
        <v>75</v>
      </c>
      <c r="AK12" s="45">
        <v>100</v>
      </c>
      <c r="AL12" s="45">
        <v>150</v>
      </c>
      <c r="AM12" s="45">
        <v>200</v>
      </c>
      <c r="AN12" s="45">
        <v>200</v>
      </c>
      <c r="AO12" s="45">
        <v>200</v>
      </c>
      <c r="AP12" s="45">
        <v>200</v>
      </c>
      <c r="AQ12" s="45">
        <v>250</v>
      </c>
      <c r="AR12" s="45">
        <v>250</v>
      </c>
      <c r="AS12" s="45">
        <v>275</v>
      </c>
      <c r="AT12" s="45">
        <v>275</v>
      </c>
      <c r="AU12" s="45">
        <v>300</v>
      </c>
      <c r="AV12" s="45">
        <v>325</v>
      </c>
      <c r="AW12" s="45">
        <v>325</v>
      </c>
      <c r="AX12" s="45">
        <v>350</v>
      </c>
      <c r="AY12" s="45">
        <v>375</v>
      </c>
      <c r="AZ12" s="45">
        <v>375</v>
      </c>
      <c r="BA12" s="45">
        <v>400</v>
      </c>
      <c r="BB12" s="45">
        <v>425</v>
      </c>
      <c r="BC12" s="45">
        <v>425</v>
      </c>
      <c r="BD12" s="45">
        <v>450</v>
      </c>
      <c r="BE12" s="45">
        <v>475</v>
      </c>
      <c r="BF12" s="45">
        <v>500</v>
      </c>
      <c r="BG12" s="45">
        <v>500</v>
      </c>
      <c r="BH12" s="45">
        <v>525</v>
      </c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</row>
    <row r="13" spans="1:76">
      <c r="A13" s="9" t="s">
        <v>11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>
        <f t="shared" ref="W13:BH13" si="10">W6-W14</f>
        <v>983.29200000000003</v>
      </c>
      <c r="X13" s="46">
        <f t="shared" si="10"/>
        <v>1064.7447723136986</v>
      </c>
      <c r="Y13" s="46">
        <f t="shared" si="10"/>
        <v>1079.5171796466682</v>
      </c>
      <c r="Z13" s="46">
        <f t="shared" si="10"/>
        <v>1044.7588435273121</v>
      </c>
      <c r="AA13" s="46">
        <f t="shared" si="10"/>
        <v>1090.5506166400219</v>
      </c>
      <c r="AB13" s="46">
        <f t="shared" si="10"/>
        <v>1089.6617273565353</v>
      </c>
      <c r="AC13" s="46">
        <f t="shared" si="10"/>
        <v>1107.0366180175358</v>
      </c>
      <c r="AD13" s="46">
        <f t="shared" si="10"/>
        <v>1094.262168598179</v>
      </c>
      <c r="AE13" s="46">
        <f t="shared" si="10"/>
        <v>1140.1019744100461</v>
      </c>
      <c r="AF13" s="46">
        <f t="shared" si="10"/>
        <v>1172.0814684976015</v>
      </c>
      <c r="AG13" s="47">
        <f t="shared" si="10"/>
        <v>1155.5270647851062</v>
      </c>
      <c r="AH13" s="47">
        <f t="shared" si="10"/>
        <v>1184.8083891628639</v>
      </c>
      <c r="AI13" s="48">
        <f t="shared" si="10"/>
        <v>1200.9740284161776</v>
      </c>
      <c r="AJ13" s="48">
        <f t="shared" si="10"/>
        <v>1218.0689535057138</v>
      </c>
      <c r="AK13" s="48">
        <f t="shared" si="10"/>
        <v>1235.3488667586334</v>
      </c>
      <c r="AL13" s="48">
        <f t="shared" si="10"/>
        <v>1252.356341200116</v>
      </c>
      <c r="AM13" s="48">
        <f t="shared" si="10"/>
        <v>1269.8534259897719</v>
      </c>
      <c r="AN13" s="48">
        <f t="shared" si="10"/>
        <v>1287.9591876684424</v>
      </c>
      <c r="AO13" s="48">
        <f t="shared" si="10"/>
        <v>1306.3387666631133</v>
      </c>
      <c r="AP13" s="48">
        <f t="shared" si="10"/>
        <v>1324.7328323875931</v>
      </c>
      <c r="AQ13" s="48">
        <f t="shared" si="10"/>
        <v>1343.1321723085402</v>
      </c>
      <c r="AR13" s="48">
        <f t="shared" si="10"/>
        <v>1361.5705240979785</v>
      </c>
      <c r="AS13" s="48">
        <f t="shared" si="10"/>
        <v>1380.0285315935544</v>
      </c>
      <c r="AT13" s="48">
        <f t="shared" si="10"/>
        <v>1398.4862797634369</v>
      </c>
      <c r="AU13" s="48">
        <f t="shared" si="10"/>
        <v>1417.0161611960823</v>
      </c>
      <c r="AV13" s="48">
        <f t="shared" si="10"/>
        <v>1435.655171287568</v>
      </c>
      <c r="AW13" s="48">
        <f t="shared" si="10"/>
        <v>1444.4380594702575</v>
      </c>
      <c r="AX13" s="48">
        <f t="shared" si="10"/>
        <v>1462.3034851489515</v>
      </c>
      <c r="AY13" s="48">
        <f t="shared" si="10"/>
        <v>1480.3029901075729</v>
      </c>
      <c r="AZ13" s="48">
        <f t="shared" si="10"/>
        <v>1498.4607171856933</v>
      </c>
      <c r="BA13" s="48">
        <f t="shared" si="10"/>
        <v>1516.7431582387794</v>
      </c>
      <c r="BB13" s="48">
        <f t="shared" si="10"/>
        <v>1535.054012887</v>
      </c>
      <c r="BC13" s="48">
        <f t="shared" si="10"/>
        <v>1553.4289020361316</v>
      </c>
      <c r="BD13" s="48">
        <f t="shared" si="10"/>
        <v>1571.9229155965802</v>
      </c>
      <c r="BE13" s="48">
        <f t="shared" si="10"/>
        <v>1590.4793231849774</v>
      </c>
      <c r="BF13" s="48">
        <f t="shared" si="10"/>
        <v>1609.2117755597642</v>
      </c>
      <c r="BG13" s="48">
        <f t="shared" si="10"/>
        <v>1627.984110565807</v>
      </c>
      <c r="BH13" s="48">
        <f t="shared" si="10"/>
        <v>1646.959675633824</v>
      </c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</row>
    <row r="14" spans="1:76" ht="12" thickBot="1">
      <c r="A14" s="7" t="s">
        <v>12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>
        <f t="shared" ref="W14:AB14" si="11">W4*0.03</f>
        <v>27.54</v>
      </c>
      <c r="X14" s="43">
        <f t="shared" si="11"/>
        <v>28.330415638567995</v>
      </c>
      <c r="Y14" s="43">
        <f t="shared" si="11"/>
        <v>29.248817443549491</v>
      </c>
      <c r="Z14" s="43">
        <f t="shared" si="11"/>
        <v>28.802722456198843</v>
      </c>
      <c r="AA14" s="43">
        <f t="shared" si="11"/>
        <v>29.678285387128547</v>
      </c>
      <c r="AB14" s="43">
        <f t="shared" si="11"/>
        <v>30.502467277404325</v>
      </c>
      <c r="AC14" s="43">
        <f>AC4*0.03</f>
        <v>31.07579847649891</v>
      </c>
      <c r="AD14" s="43">
        <f t="shared" ref="AD14:BH14" si="12">AD178</f>
        <v>4.448974717075959E-2</v>
      </c>
      <c r="AE14" s="43">
        <f t="shared" si="12"/>
        <v>4.3729663401458625E-2</v>
      </c>
      <c r="AF14" s="43">
        <f t="shared" si="12"/>
        <v>2.7630641049593816E-2</v>
      </c>
      <c r="AG14" s="43">
        <f t="shared" si="12"/>
        <v>2.1834629883017646E-2</v>
      </c>
      <c r="AH14" s="43">
        <f t="shared" si="12"/>
        <v>2.1045836569737325E-2</v>
      </c>
      <c r="AI14" s="49">
        <f t="shared" si="12"/>
        <v>0.12673179548613878</v>
      </c>
      <c r="AJ14" s="49">
        <f t="shared" si="12"/>
        <v>0.21390920385177226</v>
      </c>
      <c r="AK14" s="49">
        <f t="shared" si="12"/>
        <v>0.15885465549021768</v>
      </c>
      <c r="AL14" s="49">
        <f t="shared" si="12"/>
        <v>0.29300265396376612</v>
      </c>
      <c r="AM14" s="49">
        <f t="shared" si="12"/>
        <v>0.17212415273477369</v>
      </c>
      <c r="AN14" s="49">
        <f t="shared" si="12"/>
        <v>0.228385434259786</v>
      </c>
      <c r="AO14" s="49">
        <f t="shared" si="12"/>
        <v>0.23788861433686212</v>
      </c>
      <c r="AP14" s="49">
        <f t="shared" si="12"/>
        <v>0.233797329874006</v>
      </c>
      <c r="AQ14" s="49">
        <f t="shared" si="12"/>
        <v>0.24090249673713113</v>
      </c>
      <c r="AR14" s="49">
        <f t="shared" si="12"/>
        <v>0.2338066369254502</v>
      </c>
      <c r="AS14" s="49">
        <f t="shared" si="12"/>
        <v>0.20646843479208676</v>
      </c>
      <c r="AT14" s="49">
        <f t="shared" si="12"/>
        <v>0.19828858869001417</v>
      </c>
      <c r="AU14" s="49">
        <f t="shared" si="12"/>
        <v>0.20634032085043447</v>
      </c>
      <c r="AV14" s="49">
        <f t="shared" si="12"/>
        <v>0.21452664078430123</v>
      </c>
      <c r="AW14" s="49">
        <f t="shared" si="12"/>
        <v>0.19015364629383849</v>
      </c>
      <c r="AX14" s="49">
        <f t="shared" si="12"/>
        <v>0.17661695341169817</v>
      </c>
      <c r="AY14" s="49">
        <f t="shared" si="12"/>
        <v>0.18108658354935747</v>
      </c>
      <c r="AZ14" s="49">
        <f t="shared" si="12"/>
        <v>0.17864799076074639</v>
      </c>
      <c r="BA14" s="49">
        <f t="shared" si="12"/>
        <v>0.14953146011115084</v>
      </c>
      <c r="BB14" s="49">
        <f t="shared" si="12"/>
        <v>0.13850074535245102</v>
      </c>
      <c r="BC14" s="49">
        <f t="shared" si="12"/>
        <v>0.14221883651095518</v>
      </c>
      <c r="BD14" s="49">
        <f t="shared" si="12"/>
        <v>0.13005486045751027</v>
      </c>
      <c r="BE14" s="49">
        <f t="shared" si="12"/>
        <v>0.14058818538127971</v>
      </c>
      <c r="BF14" s="49">
        <f t="shared" si="12"/>
        <v>0.10839094762852081</v>
      </c>
      <c r="BG14" s="49">
        <f t="shared" si="12"/>
        <v>0.1178118291685612</v>
      </c>
      <c r="BH14" s="49">
        <f t="shared" si="12"/>
        <v>0.11537906342326473</v>
      </c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</row>
    <row r="15" spans="1:76" ht="12" thickTop="1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</row>
    <row r="16" spans="1:76">
      <c r="A16" s="7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</row>
    <row r="17" spans="1:79">
      <c r="A17" s="7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</row>
    <row r="18" spans="1:79" ht="12" thickBot="1">
      <c r="A18" s="7" t="s">
        <v>13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</row>
    <row r="19" spans="1:79" ht="12" thickBot="1">
      <c r="A19" s="13" t="s">
        <v>14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</row>
    <row r="20" spans="1:79">
      <c r="A20" s="15" t="s">
        <v>15</v>
      </c>
    </row>
    <row r="21" spans="1:79">
      <c r="A21" s="16"/>
    </row>
    <row r="22" spans="1:79">
      <c r="A22" s="16" t="s">
        <v>63</v>
      </c>
      <c r="V22" s="8">
        <v>1471342</v>
      </c>
      <c r="W22" s="8">
        <v>1505611</v>
      </c>
      <c r="X22" s="8">
        <v>1548823</v>
      </c>
      <c r="Y22" s="8">
        <v>1599032</v>
      </c>
      <c r="Z22" s="8">
        <v>1574644</v>
      </c>
      <c r="AA22" s="8">
        <v>1622511</v>
      </c>
      <c r="AB22" s="8">
        <v>1667569</v>
      </c>
      <c r="AC22" s="8">
        <v>1698913</v>
      </c>
      <c r="AD22" s="8">
        <f>'[3]Canadian GDP'!$B$3</f>
        <v>1610008</v>
      </c>
      <c r="AE22" s="8">
        <f>'[3]Canadian GDP'!$B$4</f>
        <v>1683116</v>
      </c>
      <c r="AF22" s="8">
        <f>'[3]Canadian GDP'!$B$5</f>
        <v>1737807</v>
      </c>
      <c r="AG22" s="8">
        <f>'[3]Canadian GDP'!$B$6</f>
        <v>1755761</v>
      </c>
      <c r="AH22" s="8">
        <f>'[3]Canadian GDP'!$B$7</f>
        <v>1779192</v>
      </c>
      <c r="AI22" s="8">
        <f>'[3]Canadian GDP'!$B$8</f>
        <v>1805879.88</v>
      </c>
      <c r="AJ22" s="8">
        <f>'[3]Canadian GDP'!$B$9</f>
        <v>1833886.8958841807</v>
      </c>
      <c r="AK22" s="8">
        <f>'[3]Canadian GDP'!$B$10</f>
        <v>1861994.3920432676</v>
      </c>
      <c r="AL22" s="8">
        <f>'[3]Canadian GDP'!$B$11</f>
        <v>1890198.646985597</v>
      </c>
      <c r="AM22" s="8">
        <f>'[3]Canadian GDP'!$B$12</f>
        <v>1918477.3317611902</v>
      </c>
      <c r="AN22" s="8">
        <f>'[3]Canadian GDP'!$B$13</f>
        <v>1946823.0033867203</v>
      </c>
      <c r="AO22" s="8">
        <f>'[3]Canadian GDP'!$B$14</f>
        <v>1975250.5478288408</v>
      </c>
      <c r="AP22" s="8">
        <f>'[3]Canadian GDP'!$B$15</f>
        <v>2003756.2435958877</v>
      </c>
      <c r="AQ22" s="8">
        <f>'[3]Canadian GDP'!$B$16</f>
        <v>2032311.2491274721</v>
      </c>
      <c r="AR22" s="8">
        <f>'[3]Canadian GDP'!$B$17</f>
        <v>2060888.5836090352</v>
      </c>
      <c r="AS22" s="8">
        <f>'[3]Canadian GDP'!$B$18</f>
        <v>2089488.2470405777</v>
      </c>
      <c r="AT22" s="8">
        <f>'[3]Canadian GDP'!$B$19</f>
        <v>2118152.1062033097</v>
      </c>
      <c r="AU22" s="8">
        <f>'[3]Canadian GDP'!$B$20</f>
        <v>2146929.4708617693</v>
      </c>
      <c r="AV22" s="8">
        <f>'[3]Canadian GDP'!$B$21</f>
        <v>2175859.4166784189</v>
      </c>
      <c r="AW22" s="8">
        <f>'[3]Canadian GDP'!$B$22</f>
        <v>2204971.7155865645</v>
      </c>
      <c r="AX22" s="8">
        <f>'[3]Canadian GDP'!$B$23</f>
        <v>2234290.5572820166</v>
      </c>
      <c r="AY22" s="8">
        <f>'[3]Canadian GDP'!$B$24</f>
        <v>2263841.0618335013</v>
      </c>
      <c r="AZ22" s="8">
        <f>'[3]Canadian GDP'!$B$25</f>
        <v>2293610.204020198</v>
      </c>
      <c r="BA22" s="8">
        <f>'[3]Canadian GDP'!$B$26</f>
        <v>2323551.4651963166</v>
      </c>
      <c r="BB22" s="8">
        <f>'[3]Canadian GDP'!$B$27</f>
        <v>2353612.7444785731</v>
      </c>
      <c r="BC22" s="8">
        <f>'[3]Canadian GDP'!$B$28</f>
        <v>2383773.5736628198</v>
      </c>
      <c r="BD22" s="8">
        <f>'[3]Canadian GDP'!$B$29</f>
        <v>2414079.5410219305</v>
      </c>
      <c r="BE22" s="8">
        <f>'[3]Canadian GDP'!$B$30</f>
        <v>2444551.1147600529</v>
      </c>
      <c r="BF22" s="8">
        <f>'[3]Canadian GDP'!$B$31</f>
        <v>2475204.1112167551</v>
      </c>
      <c r="BG22" s="8">
        <f>'[3]Canadian GDP'!$B$32</f>
        <v>2506060.8593420163</v>
      </c>
      <c r="BH22" s="8">
        <f>'[3]Canadian GDP'!$B$33</f>
        <v>2537163.2259170478</v>
      </c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</row>
    <row r="24" spans="1:79" ht="12" thickBot="1">
      <c r="A24" s="3" t="s">
        <v>64</v>
      </c>
    </row>
    <row r="25" spans="1:79" ht="12" thickBot="1">
      <c r="A25" s="18"/>
      <c r="B25" s="19">
        <f t="shared" ref="B25:BH25" si="13">B2</f>
        <v>1992</v>
      </c>
      <c r="C25" s="19">
        <f t="shared" si="13"/>
        <v>1993</v>
      </c>
      <c r="D25" s="19">
        <f t="shared" si="13"/>
        <v>1994</v>
      </c>
      <c r="E25" s="19">
        <f t="shared" si="13"/>
        <v>1995</v>
      </c>
      <c r="F25" s="19">
        <f t="shared" si="13"/>
        <v>1996</v>
      </c>
      <c r="G25" s="19">
        <f t="shared" si="13"/>
        <v>1997</v>
      </c>
      <c r="H25" s="19">
        <f t="shared" si="13"/>
        <v>1998</v>
      </c>
      <c r="I25" s="19">
        <f t="shared" si="13"/>
        <v>1999</v>
      </c>
      <c r="J25" s="19">
        <f t="shared" si="13"/>
        <v>2000</v>
      </c>
      <c r="K25" s="19">
        <f t="shared" si="13"/>
        <v>2001</v>
      </c>
      <c r="L25" s="19">
        <f t="shared" si="13"/>
        <v>2002</v>
      </c>
      <c r="M25" s="19">
        <f t="shared" si="13"/>
        <v>2003</v>
      </c>
      <c r="N25" s="19">
        <f t="shared" si="13"/>
        <v>2004</v>
      </c>
      <c r="O25" s="19">
        <f t="shared" si="13"/>
        <v>2005</v>
      </c>
      <c r="P25" s="19">
        <f t="shared" si="13"/>
        <v>2006</v>
      </c>
      <c r="Q25" s="19">
        <f t="shared" si="13"/>
        <v>2007</v>
      </c>
      <c r="R25" s="19">
        <f t="shared" si="13"/>
        <v>2008</v>
      </c>
      <c r="S25" s="19">
        <f t="shared" si="13"/>
        <v>2009</v>
      </c>
      <c r="T25" s="19">
        <f t="shared" si="13"/>
        <v>2010</v>
      </c>
      <c r="U25" s="19">
        <f t="shared" si="13"/>
        <v>2011</v>
      </c>
      <c r="V25" s="19">
        <f t="shared" si="13"/>
        <v>2012</v>
      </c>
      <c r="W25" s="19">
        <f t="shared" si="13"/>
        <v>2013</v>
      </c>
      <c r="X25" s="19">
        <f t="shared" si="13"/>
        <v>2014</v>
      </c>
      <c r="Y25" s="19">
        <f t="shared" si="13"/>
        <v>2015</v>
      </c>
      <c r="Z25" s="19">
        <f t="shared" si="13"/>
        <v>2016</v>
      </c>
      <c r="AA25" s="19">
        <f t="shared" si="13"/>
        <v>2017</v>
      </c>
      <c r="AB25" s="19">
        <f t="shared" si="13"/>
        <v>2018</v>
      </c>
      <c r="AC25" s="19">
        <f t="shared" si="13"/>
        <v>2019</v>
      </c>
      <c r="AD25" s="19">
        <f t="shared" si="13"/>
        <v>2020</v>
      </c>
      <c r="AE25" s="19">
        <f t="shared" si="13"/>
        <v>2021</v>
      </c>
      <c r="AF25" s="19">
        <f t="shared" si="13"/>
        <v>2022</v>
      </c>
      <c r="AG25" s="19">
        <f t="shared" si="13"/>
        <v>2023</v>
      </c>
      <c r="AH25" s="19">
        <f t="shared" si="13"/>
        <v>2024</v>
      </c>
      <c r="AI25" s="19">
        <f t="shared" si="13"/>
        <v>2025</v>
      </c>
      <c r="AJ25" s="19">
        <f t="shared" si="13"/>
        <v>2026</v>
      </c>
      <c r="AK25" s="19">
        <f t="shared" si="13"/>
        <v>2027</v>
      </c>
      <c r="AL25" s="19">
        <f t="shared" si="13"/>
        <v>2028</v>
      </c>
      <c r="AM25" s="19">
        <f t="shared" si="13"/>
        <v>2029</v>
      </c>
      <c r="AN25" s="19">
        <f t="shared" si="13"/>
        <v>2030</v>
      </c>
      <c r="AO25" s="19">
        <f t="shared" si="13"/>
        <v>2031</v>
      </c>
      <c r="AP25" s="19">
        <f t="shared" si="13"/>
        <v>2032</v>
      </c>
      <c r="AQ25" s="19">
        <f t="shared" si="13"/>
        <v>2033</v>
      </c>
      <c r="AR25" s="19">
        <f t="shared" si="13"/>
        <v>2034</v>
      </c>
      <c r="AS25" s="19">
        <f t="shared" si="13"/>
        <v>2035</v>
      </c>
      <c r="AT25" s="19">
        <f t="shared" si="13"/>
        <v>2036</v>
      </c>
      <c r="AU25" s="19">
        <f t="shared" si="13"/>
        <v>2037</v>
      </c>
      <c r="AV25" s="19">
        <f t="shared" si="13"/>
        <v>2038</v>
      </c>
      <c r="AW25" s="19">
        <f t="shared" si="13"/>
        <v>2039</v>
      </c>
      <c r="AX25" s="19">
        <f t="shared" si="13"/>
        <v>2040</v>
      </c>
      <c r="AY25" s="19">
        <f t="shared" si="13"/>
        <v>2041</v>
      </c>
      <c r="AZ25" s="19">
        <f t="shared" si="13"/>
        <v>2042</v>
      </c>
      <c r="BA25" s="19">
        <f t="shared" si="13"/>
        <v>2043</v>
      </c>
      <c r="BB25" s="19">
        <f t="shared" si="13"/>
        <v>2044</v>
      </c>
      <c r="BC25" s="19">
        <f t="shared" si="13"/>
        <v>2045</v>
      </c>
      <c r="BD25" s="19">
        <f t="shared" si="13"/>
        <v>2046</v>
      </c>
      <c r="BE25" s="19">
        <f t="shared" si="13"/>
        <v>2047</v>
      </c>
      <c r="BF25" s="19">
        <f t="shared" si="13"/>
        <v>2048</v>
      </c>
      <c r="BG25" s="19">
        <f t="shared" si="13"/>
        <v>2049</v>
      </c>
      <c r="BH25" s="19">
        <f t="shared" si="13"/>
        <v>2050</v>
      </c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</row>
    <row r="26" spans="1:79">
      <c r="A26" s="3" t="s">
        <v>17</v>
      </c>
      <c r="W26" s="8">
        <f t="shared" ref="W26:AL37" si="14">W$38*$CA26</f>
        <v>75.389927899397236</v>
      </c>
      <c r="X26" s="8">
        <f t="shared" si="14"/>
        <v>77.553667115163293</v>
      </c>
      <c r="Y26" s="8">
        <f t="shared" si="14"/>
        <v>80.067764640952376</v>
      </c>
      <c r="Z26" s="8">
        <f t="shared" si="14"/>
        <v>78.846592929527262</v>
      </c>
      <c r="AA26" s="8">
        <f t="shared" si="14"/>
        <v>81.243420316389106</v>
      </c>
      <c r="AB26" s="8">
        <f t="shared" si="14"/>
        <v>83.499593638243852</v>
      </c>
      <c r="AC26" s="8">
        <f t="shared" si="14"/>
        <v>85.069070681171084</v>
      </c>
      <c r="AD26" s="8">
        <f t="shared" si="14"/>
        <v>80.61736201279929</v>
      </c>
      <c r="AE26" s="8">
        <f t="shared" si="14"/>
        <v>84.278073078850966</v>
      </c>
      <c r="AF26" s="8">
        <f t="shared" si="14"/>
        <v>87.016596207830446</v>
      </c>
      <c r="AG26" s="53">
        <f t="shared" si="14"/>
        <v>87.915600509410183</v>
      </c>
      <c r="AH26" s="53">
        <f t="shared" si="14"/>
        <v>89.088852697798004</v>
      </c>
      <c r="AI26" s="54">
        <f t="shared" si="14"/>
        <v>90.425185488264972</v>
      </c>
      <c r="AJ26" s="54">
        <f t="shared" si="14"/>
        <v>91.827570904010258</v>
      </c>
      <c r="AK26" s="54">
        <f t="shared" si="14"/>
        <v>93.2349876330765</v>
      </c>
      <c r="AL26" s="54">
        <f t="shared" si="14"/>
        <v>94.647249330525852</v>
      </c>
      <c r="AM26" s="54">
        <f t="shared" ref="AM26:BB37" si="15">AM$38*$CA26</f>
        <v>96.063237926731489</v>
      </c>
      <c r="AN26" s="54">
        <f t="shared" si="15"/>
        <v>97.482580731817734</v>
      </c>
      <c r="AO26" s="54">
        <f t="shared" si="15"/>
        <v>98.906023125535881</v>
      </c>
      <c r="AP26" s="54">
        <f t="shared" si="15"/>
        <v>100.33337876294809</v>
      </c>
      <c r="AQ26" s="54">
        <f t="shared" si="15"/>
        <v>101.76320347078632</v>
      </c>
      <c r="AR26" s="54">
        <f t="shared" si="15"/>
        <v>103.19414624825143</v>
      </c>
      <c r="AS26" s="54">
        <f t="shared" si="15"/>
        <v>104.62620709534342</v>
      </c>
      <c r="AT26" s="54">
        <f t="shared" si="15"/>
        <v>106.06148239261266</v>
      </c>
      <c r="AU26" s="54">
        <f t="shared" si="15"/>
        <v>107.50244121048522</v>
      </c>
      <c r="AV26" s="54">
        <f t="shared" si="15"/>
        <v>108.95104017080808</v>
      </c>
      <c r="AW26" s="54">
        <f t="shared" si="15"/>
        <v>110.40877003308378</v>
      </c>
      <c r="AX26" s="54">
        <f t="shared" si="15"/>
        <v>111.87684203940812</v>
      </c>
      <c r="AY26" s="54">
        <f t="shared" si="15"/>
        <v>113.35651401811128</v>
      </c>
      <c r="AZ26" s="54">
        <f t="shared" si="15"/>
        <v>114.84713376191095</v>
      </c>
      <c r="BA26" s="54">
        <f t="shared" si="15"/>
        <v>116.34637195908448</v>
      </c>
      <c r="BB26" s="54">
        <f t="shared" si="15"/>
        <v>117.85161978050247</v>
      </c>
      <c r="BC26" s="54">
        <f t="shared" ref="AY26:BL37" si="16">BC$38*$CA26</f>
        <v>119.36185232900698</v>
      </c>
      <c r="BD26" s="54">
        <f t="shared" si="16"/>
        <v>120.87935233008618</v>
      </c>
      <c r="BE26" s="54">
        <f t="shared" si="16"/>
        <v>122.40514468089803</v>
      </c>
      <c r="BF26" s="54">
        <f t="shared" si="16"/>
        <v>123.94002134742829</v>
      </c>
      <c r="BG26" s="54">
        <f t="shared" si="16"/>
        <v>125.48510039930378</v>
      </c>
      <c r="BH26" s="54">
        <f t="shared" si="16"/>
        <v>127.04247821707493</v>
      </c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CA26" s="3">
        <v>8.2124104465574332E-2</v>
      </c>
    </row>
    <row r="27" spans="1:79">
      <c r="A27" s="3" t="s">
        <v>18</v>
      </c>
      <c r="W27" s="8">
        <f t="shared" si="14"/>
        <v>73.787202077206373</v>
      </c>
      <c r="X27" s="8">
        <f t="shared" si="14"/>
        <v>75.904942035376322</v>
      </c>
      <c r="Y27" s="8">
        <f t="shared" si="14"/>
        <v>78.365591983533221</v>
      </c>
      <c r="Z27" s="8">
        <f t="shared" si="14"/>
        <v>77.170381345288092</v>
      </c>
      <c r="AA27" s="8">
        <f t="shared" si="14"/>
        <v>79.516254218048473</v>
      </c>
      <c r="AB27" s="8">
        <f t="shared" si="14"/>
        <v>81.724463211735937</v>
      </c>
      <c r="AC27" s="8">
        <f t="shared" si="14"/>
        <v>83.260574506026401</v>
      </c>
      <c r="AD27" s="8">
        <f t="shared" si="14"/>
        <v>78.903505382146434</v>
      </c>
      <c r="AE27" s="8">
        <f t="shared" si="14"/>
        <v>82.486392840766484</v>
      </c>
      <c r="AF27" s="8">
        <f t="shared" si="14"/>
        <v>85.166697294443097</v>
      </c>
      <c r="AG27" s="53">
        <f t="shared" si="14"/>
        <v>86.046589528289786</v>
      </c>
      <c r="AH27" s="53">
        <f t="shared" si="14"/>
        <v>87.19489937184899</v>
      </c>
      <c r="AI27" s="54">
        <f t="shared" si="14"/>
        <v>88.502822862426726</v>
      </c>
      <c r="AJ27" s="54">
        <f t="shared" si="14"/>
        <v>89.875394755582121</v>
      </c>
      <c r="AK27" s="54">
        <f t="shared" si="14"/>
        <v>91.252891000611442</v>
      </c>
      <c r="AL27" s="54">
        <f t="shared" si="14"/>
        <v>92.635129214111942</v>
      </c>
      <c r="AM27" s="54">
        <f t="shared" si="15"/>
        <v>94.021015095667224</v>
      </c>
      <c r="AN27" s="54">
        <f t="shared" si="15"/>
        <v>95.410183878471756</v>
      </c>
      <c r="AO27" s="54">
        <f t="shared" si="15"/>
        <v>96.803365096136559</v>
      </c>
      <c r="AP27" s="54">
        <f t="shared" si="15"/>
        <v>98.200376365258833</v>
      </c>
      <c r="AQ27" s="54">
        <f t="shared" si="15"/>
        <v>99.599804214467412</v>
      </c>
      <c r="AR27" s="54">
        <f t="shared" si="15"/>
        <v>101.00032636409239</v>
      </c>
      <c r="AS27" s="54">
        <f t="shared" si="15"/>
        <v>102.40194281413382</v>
      </c>
      <c r="AT27" s="54">
        <f t="shared" si="15"/>
        <v>103.80670537787245</v>
      </c>
      <c r="AU27" s="54">
        <f t="shared" si="15"/>
        <v>105.21703063539461</v>
      </c>
      <c r="AV27" s="54">
        <f t="shared" si="15"/>
        <v>106.63483361242902</v>
      </c>
      <c r="AW27" s="54">
        <f t="shared" si="15"/>
        <v>108.06157337619759</v>
      </c>
      <c r="AX27" s="54">
        <f t="shared" si="15"/>
        <v>109.49843541881812</v>
      </c>
      <c r="AY27" s="54">
        <f t="shared" si="16"/>
        <v>110.9466508282591</v>
      </c>
      <c r="AZ27" s="54">
        <f t="shared" si="16"/>
        <v>112.40558126261091</v>
      </c>
      <c r="BA27" s="54">
        <f t="shared" si="16"/>
        <v>113.87294692933938</v>
      </c>
      <c r="BB27" s="54">
        <f t="shared" si="16"/>
        <v>115.34619446080613</v>
      </c>
      <c r="BC27" s="54">
        <f t="shared" si="16"/>
        <v>116.82432074829615</v>
      </c>
      <c r="BD27" s="54">
        <f t="shared" si="16"/>
        <v>118.30955998849294</v>
      </c>
      <c r="BE27" s="54">
        <f t="shared" si="16"/>
        <v>119.80291529011156</v>
      </c>
      <c r="BF27" s="54">
        <f t="shared" si="16"/>
        <v>121.30516178261367</v>
      </c>
      <c r="BG27" s="54">
        <f t="shared" si="16"/>
        <v>122.81739376641566</v>
      </c>
      <c r="BH27" s="54">
        <f t="shared" si="16"/>
        <v>124.34166305479839</v>
      </c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CA27" s="3">
        <v>8.0378215770377306E-2</v>
      </c>
    </row>
    <row r="28" spans="1:79">
      <c r="A28" s="3" t="s">
        <v>19</v>
      </c>
      <c r="W28" s="8">
        <f t="shared" si="14"/>
        <v>78.96075073781131</v>
      </c>
      <c r="X28" s="8">
        <f t="shared" si="14"/>
        <v>81.226974856047889</v>
      </c>
      <c r="Y28" s="8">
        <f t="shared" si="14"/>
        <v>83.86015190762015</v>
      </c>
      <c r="Z28" s="8">
        <f t="shared" si="14"/>
        <v>82.58113973980673</v>
      </c>
      <c r="AA28" s="8">
        <f t="shared" si="14"/>
        <v>85.09149218513744</v>
      </c>
      <c r="AB28" s="8">
        <f t="shared" si="14"/>
        <v>87.454528525031549</v>
      </c>
      <c r="AC28" s="8">
        <f t="shared" si="14"/>
        <v>89.098343408906572</v>
      </c>
      <c r="AD28" s="8">
        <f t="shared" si="14"/>
        <v>84.435780805189466</v>
      </c>
      <c r="AE28" s="8">
        <f t="shared" si="14"/>
        <v>88.269880426499299</v>
      </c>
      <c r="AF28" s="8">
        <f t="shared" si="14"/>
        <v>91.138112937155526</v>
      </c>
      <c r="AG28" s="53">
        <f t="shared" si="14"/>
        <v>92.079698325909092</v>
      </c>
      <c r="AH28" s="53">
        <f t="shared" si="14"/>
        <v>93.308521275885965</v>
      </c>
      <c r="AI28" s="54">
        <f t="shared" si="14"/>
        <v>94.708149095024254</v>
      </c>
      <c r="AJ28" s="54">
        <f t="shared" si="14"/>
        <v>96.176958103553517</v>
      </c>
      <c r="AK28" s="54">
        <f t="shared" si="14"/>
        <v>97.65103673215124</v>
      </c>
      <c r="AL28" s="54">
        <f t="shared" si="14"/>
        <v>99.130189809703779</v>
      </c>
      <c r="AM28" s="54">
        <f t="shared" si="15"/>
        <v>100.61324630952926</v>
      </c>
      <c r="AN28" s="54">
        <f t="shared" si="15"/>
        <v>102.09981588940039</v>
      </c>
      <c r="AO28" s="54">
        <f t="shared" si="15"/>
        <v>103.59067923377177</v>
      </c>
      <c r="AP28" s="54">
        <f t="shared" si="15"/>
        <v>105.08564117152972</v>
      </c>
      <c r="AQ28" s="54">
        <f t="shared" si="15"/>
        <v>106.5831891265435</v>
      </c>
      <c r="AR28" s="54">
        <f t="shared" si="15"/>
        <v>108.08190810823915</v>
      </c>
      <c r="AS28" s="54">
        <f t="shared" si="15"/>
        <v>109.5817981166167</v>
      </c>
      <c r="AT28" s="54">
        <f t="shared" si="15"/>
        <v>111.08505482670463</v>
      </c>
      <c r="AU28" s="54">
        <f t="shared" si="15"/>
        <v>112.59426425575883</v>
      </c>
      <c r="AV28" s="54">
        <f t="shared" si="15"/>
        <v>114.11147570047254</v>
      </c>
      <c r="AW28" s="54">
        <f t="shared" si="15"/>
        <v>115.63825052975496</v>
      </c>
      <c r="AX28" s="54">
        <f t="shared" si="15"/>
        <v>117.17585735584478</v>
      </c>
      <c r="AY28" s="54">
        <f t="shared" si="16"/>
        <v>118.72561358375914</v>
      </c>
      <c r="AZ28" s="54">
        <f t="shared" si="16"/>
        <v>120.28683611460025</v>
      </c>
      <c r="BA28" s="54">
        <f t="shared" si="16"/>
        <v>121.85708530944756</v>
      </c>
      <c r="BB28" s="54">
        <f t="shared" si="16"/>
        <v>123.43362877270997</v>
      </c>
      <c r="BC28" s="54">
        <f t="shared" si="16"/>
        <v>125.01539306326247</v>
      </c>
      <c r="BD28" s="54">
        <f t="shared" si="16"/>
        <v>126.60476902724717</v>
      </c>
      <c r="BE28" s="54">
        <f t="shared" si="16"/>
        <v>128.20283010578919</v>
      </c>
      <c r="BF28" s="54">
        <f t="shared" si="16"/>
        <v>129.81040577612148</v>
      </c>
      <c r="BG28" s="54">
        <f t="shared" si="16"/>
        <v>131.42866706492595</v>
      </c>
      <c r="BH28" s="54">
        <f t="shared" si="16"/>
        <v>133.05980964723113</v>
      </c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CA28" s="3">
        <v>8.6013889692604914E-2</v>
      </c>
    </row>
    <row r="29" spans="1:79">
      <c r="A29" s="3" t="s">
        <v>20</v>
      </c>
      <c r="W29" s="8">
        <f t="shared" si="14"/>
        <v>72.193661895524045</v>
      </c>
      <c r="X29" s="8">
        <f t="shared" si="14"/>
        <v>74.265666229863641</v>
      </c>
      <c r="Y29" s="8">
        <f t="shared" si="14"/>
        <v>76.673174922422589</v>
      </c>
      <c r="Z29" s="8">
        <f t="shared" si="14"/>
        <v>75.503776567662939</v>
      </c>
      <c r="AA29" s="8">
        <f t="shared" si="14"/>
        <v>77.798986959957531</v>
      </c>
      <c r="AB29" s="8">
        <f t="shared" si="14"/>
        <v>79.959506521576387</v>
      </c>
      <c r="AC29" s="8">
        <f t="shared" si="14"/>
        <v>81.462443295054598</v>
      </c>
      <c r="AD29" s="8">
        <f t="shared" si="14"/>
        <v>77.199471311705935</v>
      </c>
      <c r="AE29" s="8">
        <f t="shared" si="14"/>
        <v>80.704981190325285</v>
      </c>
      <c r="AF29" s="8">
        <f t="shared" si="14"/>
        <v>83.327400635140776</v>
      </c>
      <c r="AG29" s="53">
        <f t="shared" si="14"/>
        <v>84.188290337508946</v>
      </c>
      <c r="AH29" s="53">
        <f t="shared" si="14"/>
        <v>85.311800787335628</v>
      </c>
      <c r="AI29" s="54">
        <f t="shared" si="14"/>
        <v>86.591477799145665</v>
      </c>
      <c r="AJ29" s="54">
        <f t="shared" si="14"/>
        <v>87.934407038799961</v>
      </c>
      <c r="AK29" s="54">
        <f t="shared" si="14"/>
        <v>89.28215428190515</v>
      </c>
      <c r="AL29" s="54">
        <f t="shared" si="14"/>
        <v>90.63454108388899</v>
      </c>
      <c r="AM29" s="54">
        <f t="shared" si="15"/>
        <v>91.990496777317958</v>
      </c>
      <c r="AN29" s="54">
        <f t="shared" si="15"/>
        <v>93.349664473047511</v>
      </c>
      <c r="AO29" s="54">
        <f t="shared" si="15"/>
        <v>94.712757949366733</v>
      </c>
      <c r="AP29" s="54">
        <f t="shared" si="15"/>
        <v>96.079598761703281</v>
      </c>
      <c r="AQ29" s="54">
        <f t="shared" si="15"/>
        <v>97.448803964622243</v>
      </c>
      <c r="AR29" s="54">
        <f t="shared" si="15"/>
        <v>98.81907983497473</v>
      </c>
      <c r="AS29" s="54">
        <f t="shared" si="15"/>
        <v>100.19042637276077</v>
      </c>
      <c r="AT29" s="54">
        <f t="shared" si="15"/>
        <v>101.56485107941819</v>
      </c>
      <c r="AU29" s="54">
        <f t="shared" si="15"/>
        <v>102.94471834552944</v>
      </c>
      <c r="AV29" s="54">
        <f t="shared" si="15"/>
        <v>104.33190183910315</v>
      </c>
      <c r="AW29" s="54">
        <f t="shared" si="15"/>
        <v>105.72782911671742</v>
      </c>
      <c r="AX29" s="54">
        <f t="shared" si="15"/>
        <v>107.13366006809188</v>
      </c>
      <c r="AY29" s="54">
        <f t="shared" si="16"/>
        <v>108.55059919408926</v>
      </c>
      <c r="AZ29" s="54">
        <f t="shared" si="16"/>
        <v>109.97802193870668</v>
      </c>
      <c r="BA29" s="54">
        <f t="shared" si="16"/>
        <v>111.41369774479092</v>
      </c>
      <c r="BB29" s="54">
        <f t="shared" si="16"/>
        <v>112.85512838833043</v>
      </c>
      <c r="BC29" s="54">
        <f t="shared" si="16"/>
        <v>114.30133242417779</v>
      </c>
      <c r="BD29" s="54">
        <f t="shared" si="16"/>
        <v>115.75449579834311</v>
      </c>
      <c r="BE29" s="54">
        <f t="shared" si="16"/>
        <v>117.21559995597381</v>
      </c>
      <c r="BF29" s="54">
        <f t="shared" si="16"/>
        <v>118.68540328650199</v>
      </c>
      <c r="BG29" s="54">
        <f t="shared" si="16"/>
        <v>120.16497645736118</v>
      </c>
      <c r="BH29" s="54">
        <f t="shared" si="16"/>
        <v>121.65632696998925</v>
      </c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CA29" s="3">
        <v>7.8642333219525101E-2</v>
      </c>
    </row>
    <row r="30" spans="1:79">
      <c r="A30" s="3" t="s">
        <v>21</v>
      </c>
      <c r="W30" s="8">
        <f t="shared" si="14"/>
        <v>70.892155631445746</v>
      </c>
      <c r="X30" s="8">
        <f t="shared" si="14"/>
        <v>72.926805902429436</v>
      </c>
      <c r="Y30" s="8">
        <f t="shared" si="14"/>
        <v>75.290912064047049</v>
      </c>
      <c r="Z30" s="8">
        <f t="shared" si="14"/>
        <v>74.142595605453366</v>
      </c>
      <c r="AA30" s="8">
        <f t="shared" si="14"/>
        <v>76.396427978895389</v>
      </c>
      <c r="AB30" s="8">
        <f t="shared" si="14"/>
        <v>78.517997725956008</v>
      </c>
      <c r="AC30" s="8">
        <f t="shared" si="14"/>
        <v>79.993839577610942</v>
      </c>
      <c r="AD30" s="8">
        <f t="shared" si="14"/>
        <v>75.807720389843524</v>
      </c>
      <c r="AE30" s="8">
        <f t="shared" si="14"/>
        <v>79.250032988452162</v>
      </c>
      <c r="AF30" s="8">
        <f t="shared" si="14"/>
        <v>81.825175494477548</v>
      </c>
      <c r="AG30" s="53">
        <f t="shared" si="14"/>
        <v>82.670545090081561</v>
      </c>
      <c r="AH30" s="53">
        <f t="shared" si="14"/>
        <v>83.773800910210667</v>
      </c>
      <c r="AI30" s="54">
        <f t="shared" si="14"/>
        <v>85.03040792386382</v>
      </c>
      <c r="AJ30" s="54">
        <f t="shared" si="14"/>
        <v>86.349126855137399</v>
      </c>
      <c r="AK30" s="54">
        <f t="shared" si="14"/>
        <v>87.672576930967253</v>
      </c>
      <c r="AL30" s="54">
        <f t="shared" si="14"/>
        <v>89.000582923777202</v>
      </c>
      <c r="AM30" s="54">
        <f t="shared" si="15"/>
        <v>90.33209346811033</v>
      </c>
      <c r="AN30" s="54">
        <f t="shared" si="15"/>
        <v>91.666758108814292</v>
      </c>
      <c r="AO30" s="54">
        <f t="shared" si="15"/>
        <v>93.005277756193763</v>
      </c>
      <c r="AP30" s="54">
        <f t="shared" si="15"/>
        <v>94.347477182672534</v>
      </c>
      <c r="AQ30" s="54">
        <f t="shared" si="15"/>
        <v>95.69199837453543</v>
      </c>
      <c r="AR30" s="54">
        <f t="shared" si="15"/>
        <v>97.037570931855257</v>
      </c>
      <c r="AS30" s="54">
        <f t="shared" si="15"/>
        <v>98.384194854632042</v>
      </c>
      <c r="AT30" s="54">
        <f t="shared" si="15"/>
        <v>99.73384145309754</v>
      </c>
      <c r="AU30" s="54">
        <f t="shared" si="15"/>
        <v>101.08883249263589</v>
      </c>
      <c r="AV30" s="54">
        <f t="shared" si="15"/>
        <v>102.45100786279671</v>
      </c>
      <c r="AW30" s="54">
        <f t="shared" si="15"/>
        <v>103.8217693841893</v>
      </c>
      <c r="AX30" s="54">
        <f t="shared" si="15"/>
        <v>105.20225603605869</v>
      </c>
      <c r="AY30" s="54">
        <f t="shared" si="16"/>
        <v>106.59365060454391</v>
      </c>
      <c r="AZ30" s="54">
        <f t="shared" si="16"/>
        <v>107.99533979312844</v>
      </c>
      <c r="BA30" s="54">
        <f t="shared" si="16"/>
        <v>109.40513325711029</v>
      </c>
      <c r="BB30" s="54">
        <f t="shared" si="16"/>
        <v>110.82057781042326</v>
      </c>
      <c r="BC30" s="54">
        <f t="shared" si="16"/>
        <v>112.24070970139847</v>
      </c>
      <c r="BD30" s="54">
        <f t="shared" si="16"/>
        <v>113.66767546784386</v>
      </c>
      <c r="BE30" s="54">
        <f t="shared" si="16"/>
        <v>115.10243886142828</v>
      </c>
      <c r="BF30" s="54">
        <f t="shared" si="16"/>
        <v>116.54574459935043</v>
      </c>
      <c r="BG30" s="54">
        <f t="shared" si="16"/>
        <v>117.99864404706723</v>
      </c>
      <c r="BH30" s="54">
        <f t="shared" si="16"/>
        <v>119.4631085148105</v>
      </c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CA30" s="3">
        <v>7.7224570404624993E-2</v>
      </c>
    </row>
    <row r="31" spans="1:79">
      <c r="A31" s="3" t="s">
        <v>22</v>
      </c>
      <c r="W31" s="8">
        <f t="shared" si="14"/>
        <v>79.918465072645347</v>
      </c>
      <c r="X31" s="8">
        <f t="shared" si="14"/>
        <v>82.212176205679796</v>
      </c>
      <c r="Y31" s="8">
        <f t="shared" si="14"/>
        <v>84.877291041339504</v>
      </c>
      <c r="Z31" s="8">
        <f t="shared" si="14"/>
        <v>83.582765744837516</v>
      </c>
      <c r="AA31" s="8">
        <f t="shared" si="14"/>
        <v>86.12356623555678</v>
      </c>
      <c r="AB31" s="8">
        <f t="shared" si="14"/>
        <v>88.51526382493627</v>
      </c>
      <c r="AC31" s="8">
        <f t="shared" si="14"/>
        <v>90.17901652682076</v>
      </c>
      <c r="AD31" s="8">
        <f t="shared" si="14"/>
        <v>85.459901737354201</v>
      </c>
      <c r="AE31" s="8">
        <f t="shared" si="14"/>
        <v>89.3405051233091</v>
      </c>
      <c r="AF31" s="8">
        <f t="shared" si="14"/>
        <v>92.243526403897548</v>
      </c>
      <c r="AG31" s="53">
        <f t="shared" si="14"/>
        <v>93.196532274546911</v>
      </c>
      <c r="AH31" s="53">
        <f t="shared" si="14"/>
        <v>94.440259608577506</v>
      </c>
      <c r="AI31" s="54">
        <f t="shared" si="14"/>
        <v>95.856863502706162</v>
      </c>
      <c r="AJ31" s="54">
        <f t="shared" si="14"/>
        <v>97.343487684336708</v>
      </c>
      <c r="AK31" s="54">
        <f t="shared" si="14"/>
        <v>98.835445401216774</v>
      </c>
      <c r="AL31" s="54">
        <f t="shared" si="14"/>
        <v>100.33253911500375</v>
      </c>
      <c r="AM31" s="54">
        <f t="shared" si="15"/>
        <v>101.83358359564224</v>
      </c>
      <c r="AN31" s="54">
        <f t="shared" si="15"/>
        <v>103.33818376644705</v>
      </c>
      <c r="AO31" s="54">
        <f t="shared" si="15"/>
        <v>104.84712978078853</v>
      </c>
      <c r="AP31" s="54">
        <f t="shared" si="15"/>
        <v>106.36022410032405</v>
      </c>
      <c r="AQ31" s="54">
        <f t="shared" si="15"/>
        <v>107.8759358028987</v>
      </c>
      <c r="AR31" s="54">
        <f t="shared" si="15"/>
        <v>109.39283273552878</v>
      </c>
      <c r="AS31" s="54">
        <f t="shared" si="15"/>
        <v>110.91091489821433</v>
      </c>
      <c r="AT31" s="54">
        <f t="shared" si="15"/>
        <v>112.43240459730926</v>
      </c>
      <c r="AU31" s="54">
        <f t="shared" si="15"/>
        <v>113.95991921585274</v>
      </c>
      <c r="AV31" s="54">
        <f t="shared" si="15"/>
        <v>115.49553290644177</v>
      </c>
      <c r="AW31" s="54">
        <f t="shared" si="15"/>
        <v>117.04082597581694</v>
      </c>
      <c r="AX31" s="54">
        <f t="shared" si="15"/>
        <v>118.59708242320501</v>
      </c>
      <c r="AY31" s="54">
        <f t="shared" si="16"/>
        <v>120.16563563241834</v>
      </c>
      <c r="AZ31" s="54">
        <f t="shared" si="16"/>
        <v>121.74579421925793</v>
      </c>
      <c r="BA31" s="54">
        <f t="shared" si="16"/>
        <v>123.3350889544416</v>
      </c>
      <c r="BB31" s="54">
        <f t="shared" si="16"/>
        <v>124.93075430117329</v>
      </c>
      <c r="BC31" s="54">
        <f t="shared" si="16"/>
        <v>126.53170379856887</v>
      </c>
      <c r="BD31" s="54">
        <f t="shared" si="16"/>
        <v>128.14035729132485</v>
      </c>
      <c r="BE31" s="54">
        <f t="shared" si="16"/>
        <v>129.75780124032539</v>
      </c>
      <c r="BF31" s="54">
        <f t="shared" si="16"/>
        <v>131.38487518352645</v>
      </c>
      <c r="BG31" s="54">
        <f t="shared" si="16"/>
        <v>133.02276435098346</v>
      </c>
      <c r="BH31" s="54">
        <f t="shared" si="16"/>
        <v>134.6736910490504</v>
      </c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CA31" s="3">
        <v>8.7057151495256363E-2</v>
      </c>
    </row>
    <row r="32" spans="1:79">
      <c r="A32" s="3" t="s">
        <v>23</v>
      </c>
      <c r="W32" s="8">
        <f t="shared" si="14"/>
        <v>74.791481191726461</v>
      </c>
      <c r="X32" s="8">
        <f t="shared" si="14"/>
        <v>76.938044603694678</v>
      </c>
      <c r="Y32" s="8">
        <f t="shared" si="14"/>
        <v>79.432185174635904</v>
      </c>
      <c r="Z32" s="8">
        <f t="shared" si="14"/>
        <v>78.220707147905344</v>
      </c>
      <c r="AA32" s="8">
        <f t="shared" si="14"/>
        <v>80.598508472553192</v>
      </c>
      <c r="AB32" s="8">
        <f t="shared" si="14"/>
        <v>82.836772246885886</v>
      </c>
      <c r="AC32" s="8">
        <f t="shared" si="14"/>
        <v>84.393790750651789</v>
      </c>
      <c r="AD32" s="8">
        <f t="shared" si="14"/>
        <v>79.977419831901557</v>
      </c>
      <c r="AE32" s="8">
        <f t="shared" si="14"/>
        <v>83.60907210261739</v>
      </c>
      <c r="AF32" s="8">
        <f t="shared" si="14"/>
        <v>86.325856781964646</v>
      </c>
      <c r="AG32" s="53">
        <f t="shared" si="14"/>
        <v>87.21772476998828</v>
      </c>
      <c r="AH32" s="53">
        <f t="shared" si="14"/>
        <v>88.381663659783413</v>
      </c>
      <c r="AI32" s="54">
        <f t="shared" si="14"/>
        <v>89.707388614680156</v>
      </c>
      <c r="AJ32" s="54">
        <f t="shared" si="14"/>
        <v>91.098641867836591</v>
      </c>
      <c r="AK32" s="54">
        <f t="shared" si="14"/>
        <v>92.4948864956514</v>
      </c>
      <c r="AL32" s="54">
        <f t="shared" si="14"/>
        <v>93.895937632396468</v>
      </c>
      <c r="AM32" s="54">
        <f t="shared" si="15"/>
        <v>95.300686083703297</v>
      </c>
      <c r="AN32" s="54">
        <f t="shared" si="15"/>
        <v>96.708762118115715</v>
      </c>
      <c r="AO32" s="54">
        <f t="shared" si="15"/>
        <v>98.120905198546069</v>
      </c>
      <c r="AP32" s="54">
        <f t="shared" si="15"/>
        <v>99.536930459266244</v>
      </c>
      <c r="AQ32" s="54">
        <f t="shared" si="15"/>
        <v>100.9554051908836</v>
      </c>
      <c r="AR32" s="54">
        <f t="shared" si="15"/>
        <v>102.37498911686947</v>
      </c>
      <c r="AS32" s="54">
        <f t="shared" si="15"/>
        <v>103.79568223722387</v>
      </c>
      <c r="AT32" s="54">
        <f t="shared" si="15"/>
        <v>105.21956429138778</v>
      </c>
      <c r="AU32" s="54">
        <f t="shared" si="15"/>
        <v>106.64908475025838</v>
      </c>
      <c r="AV32" s="54">
        <f t="shared" si="15"/>
        <v>108.08618470398056</v>
      </c>
      <c r="AW32" s="54">
        <f t="shared" si="15"/>
        <v>109.53234307837904</v>
      </c>
      <c r="AX32" s="54">
        <f t="shared" si="15"/>
        <v>110.98876150068641</v>
      </c>
      <c r="AY32" s="54">
        <f t="shared" si="16"/>
        <v>112.45668781456722</v>
      </c>
      <c r="AZ32" s="54">
        <f t="shared" si="16"/>
        <v>113.93547498997319</v>
      </c>
      <c r="BA32" s="54">
        <f t="shared" si="16"/>
        <v>115.42281220530323</v>
      </c>
      <c r="BB32" s="54">
        <f t="shared" si="16"/>
        <v>116.9161113403641</v>
      </c>
      <c r="BC32" s="54">
        <f t="shared" si="16"/>
        <v>118.41435563365133</v>
      </c>
      <c r="BD32" s="54">
        <f t="shared" si="16"/>
        <v>119.91980969033396</v>
      </c>
      <c r="BE32" s="54">
        <f t="shared" si="16"/>
        <v>121.43349027191651</v>
      </c>
      <c r="BF32" s="54">
        <f t="shared" si="16"/>
        <v>122.95618305774333</v>
      </c>
      <c r="BG32" s="54">
        <f t="shared" si="16"/>
        <v>124.48899724218296</v>
      </c>
      <c r="BH32" s="54">
        <f t="shared" si="16"/>
        <v>126.03401256467637</v>
      </c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CA32" s="3">
        <v>8.1472201733906818E-2</v>
      </c>
    </row>
    <row r="33" spans="1:79">
      <c r="A33" s="3" t="s">
        <v>24</v>
      </c>
      <c r="W33" s="8">
        <f t="shared" si="14"/>
        <v>78.064915293402677</v>
      </c>
      <c r="X33" s="8">
        <f t="shared" si="14"/>
        <v>80.305428360628213</v>
      </c>
      <c r="Y33" s="8">
        <f t="shared" si="14"/>
        <v>82.908731160598762</v>
      </c>
      <c r="Z33" s="8">
        <f t="shared" si="14"/>
        <v>81.644229802561725</v>
      </c>
      <c r="AA33" s="8">
        <f t="shared" si="14"/>
        <v>84.126101481467714</v>
      </c>
      <c r="AB33" s="8">
        <f t="shared" si="14"/>
        <v>86.462328404152345</v>
      </c>
      <c r="AC33" s="8">
        <f t="shared" si="14"/>
        <v>88.087493672575874</v>
      </c>
      <c r="AD33" s="8">
        <f t="shared" si="14"/>
        <v>83.477829360771594</v>
      </c>
      <c r="AE33" s="8">
        <f t="shared" si="14"/>
        <v>87.268429872636915</v>
      </c>
      <c r="AF33" s="8">
        <f t="shared" si="14"/>
        <v>90.104121350921474</v>
      </c>
      <c r="AG33" s="53">
        <f t="shared" si="14"/>
        <v>91.035024146648738</v>
      </c>
      <c r="AH33" s="53">
        <f t="shared" si="14"/>
        <v>92.24990569987844</v>
      </c>
      <c r="AI33" s="54">
        <f t="shared" si="14"/>
        <v>93.633654285376608</v>
      </c>
      <c r="AJ33" s="54">
        <f t="shared" si="14"/>
        <v>95.085799177131236</v>
      </c>
      <c r="AK33" s="54">
        <f t="shared" si="14"/>
        <v>96.543153903397695</v>
      </c>
      <c r="AL33" s="54">
        <f t="shared" si="14"/>
        <v>98.005525507342185</v>
      </c>
      <c r="AM33" s="54">
        <f t="shared" si="15"/>
        <v>99.471756247962119</v>
      </c>
      <c r="AN33" s="54">
        <f t="shared" si="15"/>
        <v>100.94146021158993</v>
      </c>
      <c r="AO33" s="54">
        <f t="shared" si="15"/>
        <v>102.41540922556072</v>
      </c>
      <c r="AP33" s="54">
        <f t="shared" si="15"/>
        <v>103.89341033304069</v>
      </c>
      <c r="AQ33" s="54">
        <f t="shared" si="15"/>
        <v>105.37396811856814</v>
      </c>
      <c r="AR33" s="54">
        <f t="shared" si="15"/>
        <v>106.85568364509822</v>
      </c>
      <c r="AS33" s="54">
        <f t="shared" si="15"/>
        <v>108.33855691263093</v>
      </c>
      <c r="AT33" s="54">
        <f t="shared" si="15"/>
        <v>109.82475868554617</v>
      </c>
      <c r="AU33" s="54">
        <f t="shared" si="15"/>
        <v>111.31684564189148</v>
      </c>
      <c r="AV33" s="54">
        <f t="shared" si="15"/>
        <v>112.81684382842137</v>
      </c>
      <c r="AW33" s="54">
        <f t="shared" si="15"/>
        <v>114.32629689980608</v>
      </c>
      <c r="AX33" s="54">
        <f t="shared" si="15"/>
        <v>115.84645907546509</v>
      </c>
      <c r="AY33" s="54">
        <f t="shared" si="16"/>
        <v>117.37863281402636</v>
      </c>
      <c r="AZ33" s="54">
        <f t="shared" si="16"/>
        <v>118.92214276657171</v>
      </c>
      <c r="BA33" s="54">
        <f t="shared" si="16"/>
        <v>120.47457697267897</v>
      </c>
      <c r="BB33" s="54">
        <f t="shared" si="16"/>
        <v>122.03323403667538</v>
      </c>
      <c r="BC33" s="54">
        <f t="shared" si="16"/>
        <v>123.59705269597517</v>
      </c>
      <c r="BD33" s="54">
        <f t="shared" si="16"/>
        <v>125.16839667179204</v>
      </c>
      <c r="BE33" s="54">
        <f t="shared" si="16"/>
        <v>126.74832722671172</v>
      </c>
      <c r="BF33" s="54">
        <f t="shared" si="16"/>
        <v>128.33766442727776</v>
      </c>
      <c r="BG33" s="54">
        <f t="shared" si="16"/>
        <v>129.93756601449277</v>
      </c>
      <c r="BH33" s="54">
        <f t="shared" si="16"/>
        <v>131.55020275273671</v>
      </c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CA33" s="3">
        <v>8.5038034088673942E-2</v>
      </c>
    </row>
    <row r="34" spans="1:79">
      <c r="A34" s="3" t="s">
        <v>25</v>
      </c>
      <c r="W34" s="8">
        <f t="shared" si="14"/>
        <v>79.813795141917325</v>
      </c>
      <c r="X34" s="8">
        <f t="shared" si="14"/>
        <v>82.104502180901846</v>
      </c>
      <c r="Y34" s="8">
        <f t="shared" si="14"/>
        <v>84.766126491750072</v>
      </c>
      <c r="Z34" s="8">
        <f t="shared" si="14"/>
        <v>83.473296646643291</v>
      </c>
      <c r="AA34" s="8">
        <f t="shared" si="14"/>
        <v>86.010769428163997</v>
      </c>
      <c r="AB34" s="8">
        <f t="shared" si="14"/>
        <v>88.399334589752556</v>
      </c>
      <c r="AC34" s="8">
        <f t="shared" si="14"/>
        <v>90.060908259796321</v>
      </c>
      <c r="AD34" s="8">
        <f t="shared" si="14"/>
        <v>85.347974137309066</v>
      </c>
      <c r="AE34" s="8">
        <f t="shared" si="14"/>
        <v>89.22349506219291</v>
      </c>
      <c r="AF34" s="8">
        <f t="shared" si="14"/>
        <v>92.122714229764469</v>
      </c>
      <c r="AG34" s="53">
        <f t="shared" si="14"/>
        <v>93.074471940074744</v>
      </c>
      <c r="AH34" s="53">
        <f t="shared" si="14"/>
        <v>94.316570353257333</v>
      </c>
      <c r="AI34" s="54">
        <f t="shared" si="14"/>
        <v>95.731318908556204</v>
      </c>
      <c r="AJ34" s="54">
        <f t="shared" si="14"/>
        <v>97.215996045158178</v>
      </c>
      <c r="AK34" s="54">
        <f t="shared" si="14"/>
        <v>98.705999731630712</v>
      </c>
      <c r="AL34" s="54">
        <f t="shared" si="14"/>
        <v>100.20113268834893</v>
      </c>
      <c r="AM34" s="54">
        <f t="shared" si="15"/>
        <v>101.70021123756388</v>
      </c>
      <c r="AN34" s="54">
        <f t="shared" si="15"/>
        <v>103.20284082002583</v>
      </c>
      <c r="AO34" s="54">
        <f t="shared" si="15"/>
        <v>104.70981055423418</v>
      </c>
      <c r="AP34" s="54">
        <f t="shared" si="15"/>
        <v>106.22092316056403</v>
      </c>
      <c r="AQ34" s="54">
        <f t="shared" si="15"/>
        <v>107.73464972192296</v>
      </c>
      <c r="AR34" s="54">
        <f t="shared" si="15"/>
        <v>109.24955996103091</v>
      </c>
      <c r="AS34" s="54">
        <f t="shared" si="15"/>
        <v>110.76565387788786</v>
      </c>
      <c r="AT34" s="54">
        <f t="shared" si="15"/>
        <v>112.28515086827321</v>
      </c>
      <c r="AU34" s="54">
        <f t="shared" si="15"/>
        <v>113.81066488721603</v>
      </c>
      <c r="AV34" s="54">
        <f t="shared" si="15"/>
        <v>115.34426737077708</v>
      </c>
      <c r="AW34" s="54">
        <f t="shared" si="15"/>
        <v>116.88753655595504</v>
      </c>
      <c r="AX34" s="54">
        <f t="shared" si="15"/>
        <v>118.44175476031135</v>
      </c>
      <c r="AY34" s="54">
        <f t="shared" si="16"/>
        <v>120.00825362131364</v>
      </c>
      <c r="AZ34" s="54">
        <f t="shared" si="16"/>
        <v>121.58634266027498</v>
      </c>
      <c r="BA34" s="54">
        <f t="shared" si="16"/>
        <v>123.17355588188495</v>
      </c>
      <c r="BB34" s="54">
        <f t="shared" si="16"/>
        <v>124.76713137139585</v>
      </c>
      <c r="BC34" s="54">
        <f t="shared" si="16"/>
        <v>126.36598409087109</v>
      </c>
      <c r="BD34" s="54">
        <f t="shared" si="16"/>
        <v>127.9725307157149</v>
      </c>
      <c r="BE34" s="54">
        <f t="shared" si="16"/>
        <v>129.58785628386383</v>
      </c>
      <c r="BF34" s="54">
        <f t="shared" si="16"/>
        <v>131.2127992337235</v>
      </c>
      <c r="BG34" s="54">
        <f t="shared" si="16"/>
        <v>132.84854324304288</v>
      </c>
      <c r="BH34" s="54">
        <f t="shared" si="16"/>
        <v>134.49730770760138</v>
      </c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CA34" s="3">
        <v>8.6943131962872899E-2</v>
      </c>
    </row>
    <row r="35" spans="1:79">
      <c r="A35" s="3" t="s">
        <v>26</v>
      </c>
      <c r="W35" s="8">
        <f t="shared" si="14"/>
        <v>78.493602444084544</v>
      </c>
      <c r="X35" s="8">
        <f t="shared" si="14"/>
        <v>80.746419107096287</v>
      </c>
      <c r="Y35" s="8">
        <f t="shared" si="14"/>
        <v>83.364017733245433</v>
      </c>
      <c r="Z35" s="8">
        <f t="shared" si="14"/>
        <v>82.092572468561315</v>
      </c>
      <c r="AA35" s="8">
        <f t="shared" si="14"/>
        <v>84.588073144493549</v>
      </c>
      <c r="AB35" s="8">
        <f t="shared" si="14"/>
        <v>86.937129267838529</v>
      </c>
      <c r="AC35" s="8">
        <f t="shared" si="14"/>
        <v>88.571218999520482</v>
      </c>
      <c r="AD35" s="8">
        <f t="shared" si="14"/>
        <v>83.936241090026371</v>
      </c>
      <c r="AE35" s="8">
        <f t="shared" si="14"/>
        <v>87.747657377156401</v>
      </c>
      <c r="AF35" s="8">
        <f t="shared" si="14"/>
        <v>90.598920825198036</v>
      </c>
      <c r="AG35" s="53">
        <f t="shared" si="14"/>
        <v>91.534935598124818</v>
      </c>
      <c r="AH35" s="53">
        <f t="shared" si="14"/>
        <v>92.756488574868044</v>
      </c>
      <c r="AI35" s="54">
        <f t="shared" si="14"/>
        <v>94.147835903491057</v>
      </c>
      <c r="AJ35" s="54">
        <f t="shared" si="14"/>
        <v>95.607955131138894</v>
      </c>
      <c r="AK35" s="54">
        <f t="shared" si="14"/>
        <v>97.07331280268221</v>
      </c>
      <c r="AL35" s="54">
        <f t="shared" si="14"/>
        <v>98.543714901680417</v>
      </c>
      <c r="AM35" s="54">
        <f t="shared" si="15"/>
        <v>100.01799732949013</v>
      </c>
      <c r="AN35" s="54">
        <f t="shared" si="15"/>
        <v>101.49577205323014</v>
      </c>
      <c r="AO35" s="54">
        <f t="shared" si="15"/>
        <v>102.97781513866281</v>
      </c>
      <c r="AP35" s="54">
        <f t="shared" si="15"/>
        <v>104.46393256934749</v>
      </c>
      <c r="AQ35" s="54">
        <f t="shared" si="15"/>
        <v>105.95262071786981</v>
      </c>
      <c r="AR35" s="54">
        <f t="shared" si="15"/>
        <v>107.44247296503555</v>
      </c>
      <c r="AS35" s="54">
        <f t="shared" si="15"/>
        <v>108.93348931084473</v>
      </c>
      <c r="AT35" s="54">
        <f t="shared" si="15"/>
        <v>110.4278524402538</v>
      </c>
      <c r="AU35" s="54">
        <f t="shared" si="15"/>
        <v>111.92813307110039</v>
      </c>
      <c r="AV35" s="54">
        <f t="shared" si="15"/>
        <v>113.43636837601049</v>
      </c>
      <c r="AW35" s="54">
        <f t="shared" si="15"/>
        <v>114.9541104865087</v>
      </c>
      <c r="AX35" s="54">
        <f t="shared" si="15"/>
        <v>116.48262050945877</v>
      </c>
      <c r="AY35" s="54">
        <f t="shared" si="16"/>
        <v>118.02320805583453</v>
      </c>
      <c r="AZ35" s="54">
        <f t="shared" si="16"/>
        <v>119.57519406809401</v>
      </c>
      <c r="BA35" s="54">
        <f t="shared" si="16"/>
        <v>121.13615334073002</v>
      </c>
      <c r="BB35" s="54">
        <f t="shared" si="16"/>
        <v>122.70336964357455</v>
      </c>
      <c r="BC35" s="54">
        <f t="shared" si="16"/>
        <v>124.27577588620441</v>
      </c>
      <c r="BD35" s="54">
        <f t="shared" si="16"/>
        <v>125.85574877001667</v>
      </c>
      <c r="BE35" s="54">
        <f t="shared" si="16"/>
        <v>127.44435538543445</v>
      </c>
      <c r="BF35" s="54">
        <f t="shared" si="16"/>
        <v>129.04242030233019</v>
      </c>
      <c r="BG35" s="54">
        <f t="shared" si="16"/>
        <v>130.65110761934736</v>
      </c>
      <c r="BH35" s="54">
        <f t="shared" si="16"/>
        <v>132.27260002144237</v>
      </c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CA35" s="3">
        <v>8.5505013555647658E-2</v>
      </c>
    </row>
    <row r="36" spans="1:79">
      <c r="A36" s="3" t="s">
        <v>27</v>
      </c>
      <c r="W36" s="8">
        <f t="shared" si="14"/>
        <v>78.584785052303687</v>
      </c>
      <c r="X36" s="8">
        <f t="shared" si="14"/>
        <v>80.840218714571122</v>
      </c>
      <c r="Y36" s="8">
        <f t="shared" si="14"/>
        <v>83.460858091336505</v>
      </c>
      <c r="Z36" s="8">
        <f t="shared" si="14"/>
        <v>82.187935843919632</v>
      </c>
      <c r="AA36" s="8">
        <f t="shared" si="14"/>
        <v>84.686335434583242</v>
      </c>
      <c r="AB36" s="8">
        <f t="shared" si="14"/>
        <v>87.038120354384375</v>
      </c>
      <c r="AC36" s="8">
        <f t="shared" si="14"/>
        <v>88.674108337123215</v>
      </c>
      <c r="AD36" s="8">
        <f t="shared" si="14"/>
        <v>84.033746175133786</v>
      </c>
      <c r="AE36" s="8">
        <f t="shared" si="14"/>
        <v>87.849590018997716</v>
      </c>
      <c r="AF36" s="8">
        <f t="shared" si="14"/>
        <v>90.704165655928861</v>
      </c>
      <c r="AG36" s="53">
        <f t="shared" si="14"/>
        <v>91.641267756557141</v>
      </c>
      <c r="AH36" s="53">
        <f t="shared" si="14"/>
        <v>92.864239758329518</v>
      </c>
      <c r="AI36" s="54">
        <f t="shared" si="14"/>
        <v>94.257203354704458</v>
      </c>
      <c r="AJ36" s="54">
        <f t="shared" si="14"/>
        <v>95.719018739431874</v>
      </c>
      <c r="AK36" s="54">
        <f t="shared" si="14"/>
        <v>97.186078653327499</v>
      </c>
      <c r="AL36" s="54">
        <f t="shared" si="14"/>
        <v>98.658188854570255</v>
      </c>
      <c r="AM36" s="54">
        <f t="shared" si="15"/>
        <v>100.13418389223393</v>
      </c>
      <c r="AN36" s="54">
        <f t="shared" si="15"/>
        <v>101.61367528267641</v>
      </c>
      <c r="AO36" s="54">
        <f t="shared" si="15"/>
        <v>103.09743999318188</v>
      </c>
      <c r="AP36" s="54">
        <f t="shared" si="15"/>
        <v>104.58528378192926</v>
      </c>
      <c r="AQ36" s="54">
        <f t="shared" si="15"/>
        <v>106.07570127480551</v>
      </c>
      <c r="AR36" s="54">
        <f t="shared" si="15"/>
        <v>107.56728421860802</v>
      </c>
      <c r="AS36" s="54">
        <f t="shared" si="15"/>
        <v>109.0600326133368</v>
      </c>
      <c r="AT36" s="54">
        <f t="shared" si="15"/>
        <v>110.5561316794786</v>
      </c>
      <c r="AU36" s="54">
        <f t="shared" si="15"/>
        <v>112.05815512116226</v>
      </c>
      <c r="AV36" s="54">
        <f t="shared" si="15"/>
        <v>113.56814247750874</v>
      </c>
      <c r="AW36" s="54">
        <f t="shared" si="15"/>
        <v>115.08764768308643</v>
      </c>
      <c r="AX36" s="54">
        <f t="shared" si="15"/>
        <v>116.61793330973211</v>
      </c>
      <c r="AY36" s="54">
        <f t="shared" si="16"/>
        <v>118.16031048973781</v>
      </c>
      <c r="AZ36" s="54">
        <f t="shared" si="16"/>
        <v>119.71409937672989</v>
      </c>
      <c r="BA36" s="54">
        <f t="shared" si="16"/>
        <v>121.2768719479453</v>
      </c>
      <c r="BB36" s="54">
        <f t="shared" si="16"/>
        <v>122.84590881788939</v>
      </c>
      <c r="BC36" s="54">
        <f t="shared" si="16"/>
        <v>124.42014165654645</v>
      </c>
      <c r="BD36" s="54">
        <f t="shared" si="16"/>
        <v>126.00194992622424</v>
      </c>
      <c r="BE36" s="54">
        <f t="shared" si="16"/>
        <v>127.59240195693852</v>
      </c>
      <c r="BF36" s="54">
        <f t="shared" si="16"/>
        <v>129.19232327642874</v>
      </c>
      <c r="BG36" s="54">
        <f t="shared" si="16"/>
        <v>130.80287933562113</v>
      </c>
      <c r="BH36" s="54">
        <f t="shared" si="16"/>
        <v>132.4262553550025</v>
      </c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CA36" s="3">
        <v>8.5604341015581356E-2</v>
      </c>
    </row>
    <row r="37" spans="1:79">
      <c r="A37" s="3" t="s">
        <v>28</v>
      </c>
      <c r="W37" s="8">
        <f t="shared" si="14"/>
        <v>77.109257562535333</v>
      </c>
      <c r="X37" s="8">
        <f t="shared" si="14"/>
        <v>79.322342640814028</v>
      </c>
      <c r="Y37" s="8">
        <f t="shared" si="14"/>
        <v>81.893776240168265</v>
      </c>
      <c r="Z37" s="8">
        <f t="shared" si="14"/>
        <v>80.644754697794369</v>
      </c>
      <c r="AA37" s="8">
        <f t="shared" si="14"/>
        <v>83.096243715705285</v>
      </c>
      <c r="AB37" s="8">
        <f t="shared" si="14"/>
        <v>85.403870936317205</v>
      </c>
      <c r="AC37" s="8">
        <f t="shared" si="14"/>
        <v>87.009141201372458</v>
      </c>
      <c r="AD37" s="8">
        <f t="shared" si="14"/>
        <v>82.455907634669501</v>
      </c>
      <c r="AE37" s="8">
        <f t="shared" si="14"/>
        <v>86.200104244472314</v>
      </c>
      <c r="AF37" s="8">
        <f t="shared" si="14"/>
        <v>89.001081658527227</v>
      </c>
      <c r="AG37" s="53">
        <f t="shared" si="14"/>
        <v>89.920588496799354</v>
      </c>
      <c r="AH37" s="53">
        <f t="shared" si="14"/>
        <v>91.120597671777318</v>
      </c>
      <c r="AI37" s="54">
        <f t="shared" si="14"/>
        <v>92.487406636853976</v>
      </c>
      <c r="AJ37" s="54">
        <f t="shared" si="14"/>
        <v>93.921774611962647</v>
      </c>
      <c r="AK37" s="54">
        <f t="shared" si="14"/>
        <v>95.361288643654106</v>
      </c>
      <c r="AL37" s="54">
        <f t="shared" si="14"/>
        <v>96.80575813724009</v>
      </c>
      <c r="AM37" s="54">
        <f t="shared" si="15"/>
        <v>98.254039524591107</v>
      </c>
      <c r="AN37" s="54">
        <f t="shared" si="15"/>
        <v>99.705751616330645</v>
      </c>
      <c r="AO37" s="54">
        <f t="shared" si="15"/>
        <v>101.16165679121174</v>
      </c>
      <c r="AP37" s="54">
        <f t="shared" si="15"/>
        <v>102.62156445454609</v>
      </c>
      <c r="AQ37" s="54">
        <f t="shared" si="15"/>
        <v>104.08399749749979</v>
      </c>
      <c r="AR37" s="54">
        <f t="shared" si="15"/>
        <v>105.54757410858299</v>
      </c>
      <c r="AS37" s="54">
        <f t="shared" si="15"/>
        <v>107.0122942877957</v>
      </c>
      <c r="AT37" s="54">
        <f t="shared" si="15"/>
        <v>108.48030222538074</v>
      </c>
      <c r="AU37" s="54">
        <f t="shared" si="15"/>
        <v>109.95412330095746</v>
      </c>
      <c r="AV37" s="54">
        <f t="shared" si="15"/>
        <v>111.43575875875247</v>
      </c>
      <c r="AW37" s="54">
        <f t="shared" si="15"/>
        <v>112.92673335627182</v>
      </c>
      <c r="AX37" s="54">
        <f t="shared" si="15"/>
        <v>114.42828595898914</v>
      </c>
      <c r="AY37" s="54">
        <f t="shared" si="16"/>
        <v>115.94170308105009</v>
      </c>
      <c r="AZ37" s="54">
        <f t="shared" si="16"/>
        <v>117.46631764104583</v>
      </c>
      <c r="BA37" s="54">
        <f t="shared" si="16"/>
        <v>118.9997472053732</v>
      </c>
      <c r="BB37" s="54">
        <f t="shared" si="16"/>
        <v>120.53932344839669</v>
      </c>
      <c r="BC37" s="54">
        <f t="shared" si="16"/>
        <v>122.0839980993309</v>
      </c>
      <c r="BD37" s="54">
        <f t="shared" si="16"/>
        <v>123.63610594310693</v>
      </c>
      <c r="BE37" s="54">
        <f t="shared" si="16"/>
        <v>125.19669525051013</v>
      </c>
      <c r="BF37" s="54">
        <f t="shared" si="16"/>
        <v>126.76657604896562</v>
      </c>
      <c r="BG37" s="54">
        <f t="shared" si="16"/>
        <v>128.34689190660285</v>
      </c>
      <c r="BH37" s="54">
        <f t="shared" si="16"/>
        <v>129.9397870136647</v>
      </c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CA37" s="3">
        <v>8.3997012595354387E-2</v>
      </c>
    </row>
    <row r="38" spans="1:79" ht="12" thickBot="1">
      <c r="A38" s="3" t="s">
        <v>29</v>
      </c>
      <c r="W38" s="8">
        <f t="shared" ref="W38:BH38" si="17">W4</f>
        <v>918</v>
      </c>
      <c r="X38" s="8">
        <f t="shared" si="17"/>
        <v>944.34718795226649</v>
      </c>
      <c r="Y38" s="8">
        <f t="shared" si="17"/>
        <v>974.96058145164977</v>
      </c>
      <c r="Z38" s="8">
        <f t="shared" si="17"/>
        <v>960.09074853996151</v>
      </c>
      <c r="AA38" s="8">
        <f t="shared" si="17"/>
        <v>989.27617957095163</v>
      </c>
      <c r="AB38" s="8">
        <f t="shared" si="17"/>
        <v>1016.7489092468109</v>
      </c>
      <c r="AC38" s="8">
        <f t="shared" si="17"/>
        <v>1035.8599492166304</v>
      </c>
      <c r="AD38" s="8">
        <f t="shared" si="17"/>
        <v>981.65285986885067</v>
      </c>
      <c r="AE38" s="8">
        <f t="shared" si="17"/>
        <v>1026.2282143262769</v>
      </c>
      <c r="AF38" s="8">
        <f t="shared" si="17"/>
        <v>1059.5743694752496</v>
      </c>
      <c r="AG38" s="53">
        <f t="shared" si="17"/>
        <v>1070.5212687739395</v>
      </c>
      <c r="AH38" s="53">
        <f t="shared" si="17"/>
        <v>1084.8076003695508</v>
      </c>
      <c r="AI38" s="54">
        <f t="shared" si="17"/>
        <v>1101.079714375094</v>
      </c>
      <c r="AJ38" s="54">
        <f t="shared" si="17"/>
        <v>1118.1561309140793</v>
      </c>
      <c r="AK38" s="54">
        <f t="shared" si="17"/>
        <v>1135.2938122102719</v>
      </c>
      <c r="AL38" s="54">
        <f t="shared" si="17"/>
        <v>1152.4904891985898</v>
      </c>
      <c r="AM38" s="54">
        <f t="shared" si="17"/>
        <v>1169.7325474885429</v>
      </c>
      <c r="AN38" s="54">
        <f t="shared" si="17"/>
        <v>1187.0154489499673</v>
      </c>
      <c r="AO38" s="54">
        <f t="shared" si="17"/>
        <v>1204.3482698431906</v>
      </c>
      <c r="AP38" s="54">
        <f t="shared" si="17"/>
        <v>1221.7287411031302</v>
      </c>
      <c r="AQ38" s="54">
        <f t="shared" si="17"/>
        <v>1239.1392774754033</v>
      </c>
      <c r="AR38" s="54">
        <f t="shared" si="17"/>
        <v>1256.5634282381668</v>
      </c>
      <c r="AS38" s="54">
        <f t="shared" si="17"/>
        <v>1274.0011933914209</v>
      </c>
      <c r="AT38" s="54">
        <f t="shared" si="17"/>
        <v>1291.4780999173349</v>
      </c>
      <c r="AU38" s="54">
        <f t="shared" si="17"/>
        <v>1309.0242129282426</v>
      </c>
      <c r="AV38" s="54">
        <f t="shared" si="17"/>
        <v>1326.6633576075019</v>
      </c>
      <c r="AW38" s="54">
        <f t="shared" si="17"/>
        <v>1344.413686475767</v>
      </c>
      <c r="AX38" s="54">
        <f t="shared" si="17"/>
        <v>1362.2899484560694</v>
      </c>
      <c r="AY38" s="54">
        <f t="shared" si="17"/>
        <v>1380.3074597377106</v>
      </c>
      <c r="AZ38" s="54">
        <f t="shared" si="17"/>
        <v>1398.4582785929047</v>
      </c>
      <c r="BA38" s="54">
        <f t="shared" si="17"/>
        <v>1416.7140417081298</v>
      </c>
      <c r="BB38" s="54">
        <f t="shared" si="17"/>
        <v>1435.0429821722414</v>
      </c>
      <c r="BC38" s="54">
        <f t="shared" si="17"/>
        <v>1453.43262012729</v>
      </c>
      <c r="BD38" s="54">
        <f t="shared" si="17"/>
        <v>1471.9107516205268</v>
      </c>
      <c r="BE38" s="54">
        <f t="shared" si="17"/>
        <v>1490.4898565099013</v>
      </c>
      <c r="BF38" s="54">
        <f t="shared" si="17"/>
        <v>1509.1795783220114</v>
      </c>
      <c r="BG38" s="54">
        <f t="shared" si="17"/>
        <v>1527.9935314473471</v>
      </c>
      <c r="BH38" s="54">
        <f t="shared" si="17"/>
        <v>1546.9572428680785</v>
      </c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</row>
    <row r="39" spans="1:7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</row>
    <row r="40" spans="1:79" ht="12" thickBot="1">
      <c r="A40" s="3" t="s">
        <v>65</v>
      </c>
    </row>
    <row r="41" spans="1:79" ht="12" thickBot="1">
      <c r="A41" s="18"/>
      <c r="B41" s="19">
        <f t="shared" ref="B41:BH41" si="18">B2</f>
        <v>1992</v>
      </c>
      <c r="C41" s="19">
        <f t="shared" si="18"/>
        <v>1993</v>
      </c>
      <c r="D41" s="19">
        <f t="shared" si="18"/>
        <v>1994</v>
      </c>
      <c r="E41" s="19">
        <f t="shared" si="18"/>
        <v>1995</v>
      </c>
      <c r="F41" s="19">
        <f t="shared" si="18"/>
        <v>1996</v>
      </c>
      <c r="G41" s="19">
        <f t="shared" si="18"/>
        <v>1997</v>
      </c>
      <c r="H41" s="19">
        <f t="shared" si="18"/>
        <v>1998</v>
      </c>
      <c r="I41" s="19">
        <f t="shared" si="18"/>
        <v>1999</v>
      </c>
      <c r="J41" s="19">
        <f t="shared" si="18"/>
        <v>2000</v>
      </c>
      <c r="K41" s="19">
        <f t="shared" si="18"/>
        <v>2001</v>
      </c>
      <c r="L41" s="19">
        <f t="shared" si="18"/>
        <v>2002</v>
      </c>
      <c r="M41" s="19">
        <f t="shared" si="18"/>
        <v>2003</v>
      </c>
      <c r="N41" s="19">
        <f t="shared" si="18"/>
        <v>2004</v>
      </c>
      <c r="O41" s="19">
        <f t="shared" si="18"/>
        <v>2005</v>
      </c>
      <c r="P41" s="19">
        <f t="shared" si="18"/>
        <v>2006</v>
      </c>
      <c r="Q41" s="19">
        <f t="shared" si="18"/>
        <v>2007</v>
      </c>
      <c r="R41" s="19">
        <f t="shared" si="18"/>
        <v>2008</v>
      </c>
      <c r="S41" s="19">
        <f t="shared" si="18"/>
        <v>2009</v>
      </c>
      <c r="T41" s="19">
        <f t="shared" si="18"/>
        <v>2010</v>
      </c>
      <c r="U41" s="19">
        <f t="shared" si="18"/>
        <v>2011</v>
      </c>
      <c r="V41" s="19">
        <f t="shared" si="18"/>
        <v>2012</v>
      </c>
      <c r="W41" s="19">
        <f t="shared" si="18"/>
        <v>2013</v>
      </c>
      <c r="X41" s="19">
        <f t="shared" si="18"/>
        <v>2014</v>
      </c>
      <c r="Y41" s="19">
        <f t="shared" si="18"/>
        <v>2015</v>
      </c>
      <c r="Z41" s="19">
        <f t="shared" si="18"/>
        <v>2016</v>
      </c>
      <c r="AA41" s="19">
        <f t="shared" si="18"/>
        <v>2017</v>
      </c>
      <c r="AB41" s="19">
        <f t="shared" si="18"/>
        <v>2018</v>
      </c>
      <c r="AC41" s="19">
        <f t="shared" si="18"/>
        <v>2019</v>
      </c>
      <c r="AD41" s="19">
        <f t="shared" si="18"/>
        <v>2020</v>
      </c>
      <c r="AE41" s="19">
        <f t="shared" si="18"/>
        <v>2021</v>
      </c>
      <c r="AF41" s="19">
        <f t="shared" si="18"/>
        <v>2022</v>
      </c>
      <c r="AG41" s="19">
        <f t="shared" si="18"/>
        <v>2023</v>
      </c>
      <c r="AH41" s="19">
        <f t="shared" si="18"/>
        <v>2024</v>
      </c>
      <c r="AI41" s="19">
        <f t="shared" si="18"/>
        <v>2025</v>
      </c>
      <c r="AJ41" s="19">
        <f t="shared" si="18"/>
        <v>2026</v>
      </c>
      <c r="AK41" s="19">
        <f t="shared" si="18"/>
        <v>2027</v>
      </c>
      <c r="AL41" s="19">
        <f t="shared" si="18"/>
        <v>2028</v>
      </c>
      <c r="AM41" s="19">
        <f t="shared" si="18"/>
        <v>2029</v>
      </c>
      <c r="AN41" s="19">
        <f t="shared" si="18"/>
        <v>2030</v>
      </c>
      <c r="AO41" s="19">
        <f t="shared" si="18"/>
        <v>2031</v>
      </c>
      <c r="AP41" s="19">
        <f t="shared" si="18"/>
        <v>2032</v>
      </c>
      <c r="AQ41" s="19">
        <f t="shared" si="18"/>
        <v>2033</v>
      </c>
      <c r="AR41" s="19">
        <f t="shared" si="18"/>
        <v>2034</v>
      </c>
      <c r="AS41" s="19">
        <f t="shared" si="18"/>
        <v>2035</v>
      </c>
      <c r="AT41" s="19">
        <f t="shared" si="18"/>
        <v>2036</v>
      </c>
      <c r="AU41" s="19">
        <f t="shared" si="18"/>
        <v>2037</v>
      </c>
      <c r="AV41" s="19">
        <f t="shared" si="18"/>
        <v>2038</v>
      </c>
      <c r="AW41" s="19">
        <f t="shared" si="18"/>
        <v>2039</v>
      </c>
      <c r="AX41" s="19">
        <f t="shared" si="18"/>
        <v>2040</v>
      </c>
      <c r="AY41" s="19">
        <f t="shared" si="18"/>
        <v>2041</v>
      </c>
      <c r="AZ41" s="19">
        <f t="shared" si="18"/>
        <v>2042</v>
      </c>
      <c r="BA41" s="19">
        <f t="shared" si="18"/>
        <v>2043</v>
      </c>
      <c r="BB41" s="19">
        <f t="shared" si="18"/>
        <v>2044</v>
      </c>
      <c r="BC41" s="19">
        <f t="shared" si="18"/>
        <v>2045</v>
      </c>
      <c r="BD41" s="19">
        <f t="shared" si="18"/>
        <v>2046</v>
      </c>
      <c r="BE41" s="19">
        <f t="shared" si="18"/>
        <v>2047</v>
      </c>
      <c r="BF41" s="19">
        <f t="shared" si="18"/>
        <v>2048</v>
      </c>
      <c r="BG41" s="19">
        <f t="shared" si="18"/>
        <v>2049</v>
      </c>
      <c r="BH41" s="19">
        <f t="shared" si="18"/>
        <v>2050</v>
      </c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</row>
    <row r="42" spans="1:79">
      <c r="A42" s="3" t="s">
        <v>17</v>
      </c>
      <c r="B42" s="21"/>
      <c r="C42" s="21"/>
      <c r="D42" s="21">
        <f>'[1]Mexico YG-UCO Imports'!AW$290/1000</f>
        <v>0</v>
      </c>
      <c r="E42" s="21">
        <f>'[1]Mexico YG-UCO Imports'!BI$290/1000</f>
        <v>0</v>
      </c>
      <c r="F42" s="21">
        <f>'[1]Mexico YG-UCO Imports'!BU$290/1000</f>
        <v>0</v>
      </c>
      <c r="G42" s="21">
        <f>'[1]Mexico YG-UCO Imports'!CG$290/1000</f>
        <v>0</v>
      </c>
      <c r="H42" s="21">
        <f>'[1]Mexico YG-UCO Imports'!CS$290/1000</f>
        <v>4.9059999999999997</v>
      </c>
      <c r="I42" s="21">
        <f>'[1]Mexico YG-UCO Imports'!DE$290/1000</f>
        <v>7.4560000000000004</v>
      </c>
      <c r="J42" s="21">
        <f>'[1]Mexico YG-UCO Imports'!DQ$290/1000</f>
        <v>9.3539999999999992</v>
      </c>
      <c r="K42" s="21">
        <f>'[1]Mexico YG-UCO Imports'!EC$290/1000</f>
        <v>7.8869999999999996</v>
      </c>
      <c r="L42" s="21">
        <f>'[1]Mexico YG-UCO Imports'!EO$290/1000</f>
        <v>11.712</v>
      </c>
      <c r="M42" s="21">
        <f>'[1]Mexico YG-UCO Imports'!FA$290/1000</f>
        <v>9.5229999999999997</v>
      </c>
      <c r="N42" s="21">
        <f>'[1]Mexico YG-UCO Imports'!FM$290/1000</f>
        <v>14.452</v>
      </c>
      <c r="O42" s="21">
        <f>'[1]Mexico YG-UCO Imports'!FY$290/1000</f>
        <v>12.773999999999999</v>
      </c>
      <c r="P42" s="21">
        <f>'[1]Mexico YG-UCO Imports'!GK$290/1000</f>
        <v>11.494</v>
      </c>
      <c r="Q42" s="21">
        <f>'[1]Mexico YG-UCO Imports'!GW$290/1000</f>
        <v>5.8109999999999999</v>
      </c>
      <c r="R42" s="21">
        <f>'[1]Mexico YG-UCO Imports'!HI$290/1000</f>
        <v>29.658000000000001</v>
      </c>
      <c r="S42" s="21">
        <f>'[1]Mexico YG-UCO Imports'!HU$290/1000</f>
        <v>13.452</v>
      </c>
      <c r="T42" s="21">
        <f>'[1]Mexico YG-UCO Imports'!IG$290/1000</f>
        <v>12.375999999999999</v>
      </c>
      <c r="U42" s="21">
        <f>'[1]Mexico YG-UCO Imports'!IS$290/1000</f>
        <v>11.859</v>
      </c>
      <c r="V42" s="21">
        <f>'[1]Mexico YG-UCO Imports'!JE$290/1000</f>
        <v>9.9570000000000007</v>
      </c>
      <c r="W42" s="21">
        <f>'[1]Mexico YG-UCO Imports'!JQ$290/1000</f>
        <v>6.5780000000000003</v>
      </c>
      <c r="X42" s="21">
        <f>'[1]Mexico YG-UCO Imports'!KC$290/1000</f>
        <v>12.143000000000001</v>
      </c>
      <c r="Y42" s="21">
        <f>'[1]Mexico YG-UCO Imports'!KO$290/1000</f>
        <v>12.807</v>
      </c>
      <c r="Z42" s="21">
        <f>'[1]Mexico YG-UCO Imports'!LA$290/1000</f>
        <v>7.6150000000000002</v>
      </c>
      <c r="AA42" s="21">
        <f>'[1]Mexico YG-UCO Imports'!LM$290/1000</f>
        <v>8.5860000000000003</v>
      </c>
      <c r="AB42" s="21">
        <f>'[1]Mexico YG-UCO Imports'!LY$290/1000</f>
        <v>10.994</v>
      </c>
      <c r="AC42" s="21">
        <f>'[1]Mexico YG-UCO Imports'!MK$290/1000</f>
        <v>6.3940000000000001</v>
      </c>
      <c r="AD42" s="21">
        <f>'[1]Mexico YG-UCO Imports'!MW$290/1000</f>
        <v>6.819</v>
      </c>
      <c r="AE42" s="21">
        <f>'[1]Mexico YG-UCO Imports'!NI$290/1000</f>
        <v>7.11</v>
      </c>
      <c r="AF42" s="21">
        <f>'[1]Mexico YG-UCO Imports'!NU$290/1000</f>
        <v>9.2319999999999993</v>
      </c>
      <c r="AG42" s="21">
        <f>'[1]Mexico YG-UCO Imports'!OG$290/1000</f>
        <v>7.8760000000000003</v>
      </c>
      <c r="AH42" s="21">
        <f>'[1]Mexico YG-UCO Imports'!OS$290/1000</f>
        <v>6.3310000000000004</v>
      </c>
      <c r="AI42" s="55">
        <f t="shared" ref="AI42:AI53" si="19">(SUM(AD42:AH42)/SUM(AD$54:AH$54))*AI$54</f>
        <v>7.9524487489705118</v>
      </c>
      <c r="AJ42" s="55">
        <f t="shared" ref="AJ42:AJ53" si="20">(SUM(AE42:AI42)/SUM(AE$54:AI$54))*AJ$54</f>
        <v>7.8845517235740266</v>
      </c>
      <c r="AK42" s="55">
        <f t="shared" ref="AK42:AZ53" si="21">(SUM(AF42:AJ42)/SUM(AF$54:AJ$54))*AK$54</f>
        <v>8.2783565688839804</v>
      </c>
      <c r="AL42" s="55">
        <f t="shared" si="21"/>
        <v>8.2957623300801426</v>
      </c>
      <c r="AM42" s="55">
        <f t="shared" si="21"/>
        <v>8.1424192573251837</v>
      </c>
      <c r="AN42" s="55">
        <f t="shared" si="21"/>
        <v>8.1918148030244371</v>
      </c>
      <c r="AO42" s="55">
        <f t="shared" si="21"/>
        <v>8.3051422707675702</v>
      </c>
      <c r="AP42" s="55">
        <f t="shared" si="21"/>
        <v>8.4393439536747028</v>
      </c>
      <c r="AQ42" s="55">
        <f t="shared" si="21"/>
        <v>8.5038462291436581</v>
      </c>
      <c r="AR42" s="55">
        <f t="shared" si="21"/>
        <v>8.5611166352220245</v>
      </c>
      <c r="AS42" s="55">
        <f t="shared" si="21"/>
        <v>8.6449203350179307</v>
      </c>
      <c r="AT42" s="55">
        <f t="shared" si="21"/>
        <v>8.7358029391334018</v>
      </c>
      <c r="AU42" s="55">
        <f t="shared" si="21"/>
        <v>8.8220633332508669</v>
      </c>
      <c r="AV42" s="55">
        <f t="shared" si="21"/>
        <v>8.8984616838164126</v>
      </c>
      <c r="AW42" s="55">
        <f t="shared" si="21"/>
        <v>8.1611897058767546</v>
      </c>
      <c r="AX42" s="55">
        <f t="shared" si="21"/>
        <v>8.1627241503953503</v>
      </c>
      <c r="AY42" s="55">
        <f t="shared" si="21"/>
        <v>8.1641682848230488</v>
      </c>
      <c r="AZ42" s="55">
        <f t="shared" si="21"/>
        <v>8.1641406495478606</v>
      </c>
      <c r="BA42" s="55">
        <f t="shared" ref="BA42:BH53" si="22">(SUM(AV42:AZ42)/SUM(AV$54:AZ$54))*BA$54</f>
        <v>8.1631993073594167</v>
      </c>
      <c r="BB42" s="55">
        <f t="shared" si="22"/>
        <v>8.1630844196004855</v>
      </c>
      <c r="BC42" s="55">
        <f t="shared" si="22"/>
        <v>8.1634633623452331</v>
      </c>
      <c r="BD42" s="55">
        <f t="shared" si="22"/>
        <v>8.1636112047352096</v>
      </c>
      <c r="BE42" s="55">
        <f t="shared" si="22"/>
        <v>8.1634997887176421</v>
      </c>
      <c r="BF42" s="55">
        <f t="shared" si="22"/>
        <v>8.163371616551597</v>
      </c>
      <c r="BG42" s="55">
        <f t="shared" si="22"/>
        <v>8.1634060783900342</v>
      </c>
      <c r="BH42" s="55">
        <f t="shared" si="22"/>
        <v>8.1634704101479443</v>
      </c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</row>
    <row r="43" spans="1:79">
      <c r="A43" s="3" t="s">
        <v>18</v>
      </c>
      <c r="B43" s="21"/>
      <c r="C43" s="21"/>
      <c r="D43" s="21">
        <f>'[1]Mexico YG-UCO Imports'!AX$290/1000</f>
        <v>0</v>
      </c>
      <c r="E43" s="21">
        <f>'[1]Mexico YG-UCO Imports'!BJ$290/1000</f>
        <v>0</v>
      </c>
      <c r="F43" s="21">
        <f>'[1]Mexico YG-UCO Imports'!BV$290/1000</f>
        <v>0</v>
      </c>
      <c r="G43" s="21">
        <f>'[1]Mexico YG-UCO Imports'!CH$290/1000</f>
        <v>0</v>
      </c>
      <c r="H43" s="21">
        <f>'[1]Mexico YG-UCO Imports'!CT$290/1000</f>
        <v>4.0380000000000003</v>
      </c>
      <c r="I43" s="21">
        <f>'[1]Mexico YG-UCO Imports'!DF$290/1000</f>
        <v>7.8090000000000002</v>
      </c>
      <c r="J43" s="21">
        <f>'[1]Mexico YG-UCO Imports'!DR$290/1000</f>
        <v>8.7899999999999991</v>
      </c>
      <c r="K43" s="21">
        <f>'[1]Mexico YG-UCO Imports'!ED$290/1000</f>
        <v>8.2880000000000003</v>
      </c>
      <c r="L43" s="21">
        <f>'[1]Mexico YG-UCO Imports'!EP$290/1000</f>
        <v>11.488</v>
      </c>
      <c r="M43" s="21">
        <f>'[1]Mexico YG-UCO Imports'!FB$290/1000</f>
        <v>5.3849999999999998</v>
      </c>
      <c r="N43" s="21">
        <f>'[1]Mexico YG-UCO Imports'!FN$290/1000</f>
        <v>12.789</v>
      </c>
      <c r="O43" s="21">
        <f>'[1]Mexico YG-UCO Imports'!FZ$290/1000</f>
        <v>11.191000000000001</v>
      </c>
      <c r="P43" s="21">
        <f>'[1]Mexico YG-UCO Imports'!GL$290/1000</f>
        <v>6.61</v>
      </c>
      <c r="Q43" s="21">
        <f>'[1]Mexico YG-UCO Imports'!GX$290/1000</f>
        <v>8.7279999999999998</v>
      </c>
      <c r="R43" s="21">
        <f>'[1]Mexico YG-UCO Imports'!HJ$290/1000</f>
        <v>12.538</v>
      </c>
      <c r="S43" s="21">
        <f>'[1]Mexico YG-UCO Imports'!HV$290/1000</f>
        <v>13.249000000000001</v>
      </c>
      <c r="T43" s="21">
        <f>'[1]Mexico YG-UCO Imports'!IH$290/1000</f>
        <v>14.315</v>
      </c>
      <c r="U43" s="21">
        <f>'[1]Mexico YG-UCO Imports'!IT$290/1000</f>
        <v>9.7370000000000001</v>
      </c>
      <c r="V43" s="21">
        <f>'[1]Mexico YG-UCO Imports'!JF$290/1000</f>
        <v>10.115</v>
      </c>
      <c r="W43" s="21">
        <f>'[1]Mexico YG-UCO Imports'!JR$290/1000</f>
        <v>7.2969999999999997</v>
      </c>
      <c r="X43" s="21">
        <f>'[1]Mexico YG-UCO Imports'!KD$290/1000</f>
        <v>8.8510000000000009</v>
      </c>
      <c r="Y43" s="21">
        <f>'[1]Mexico YG-UCO Imports'!KP$290/1000</f>
        <v>10.601000000000001</v>
      </c>
      <c r="Z43" s="21">
        <f>'[1]Mexico YG-UCO Imports'!LB$290/1000</f>
        <v>9.9499999999999993</v>
      </c>
      <c r="AA43" s="21">
        <f>'[1]Mexico YG-UCO Imports'!LN$290/1000</f>
        <v>7.5789999999999997</v>
      </c>
      <c r="AB43" s="21">
        <f>'[1]Mexico YG-UCO Imports'!LZ$290/1000</f>
        <v>7.3170000000000002</v>
      </c>
      <c r="AC43" s="21">
        <f>'[1]Mexico YG-UCO Imports'!ML$290/1000</f>
        <v>4.7089999999999996</v>
      </c>
      <c r="AD43" s="21">
        <f>'[1]Mexico YG-UCO Imports'!MX$290/1000</f>
        <v>7.0830000000000002</v>
      </c>
      <c r="AE43" s="21">
        <f>'[1]Mexico YG-UCO Imports'!NJ$290/1000</f>
        <v>6.6779999999999999</v>
      </c>
      <c r="AF43" s="21">
        <f>'[1]Mexico YG-UCO Imports'!NV$290/1000</f>
        <v>8.0350000000000001</v>
      </c>
      <c r="AG43" s="21">
        <f>'[1]Mexico YG-UCO Imports'!OH$290/1000</f>
        <v>7.9829999999999997</v>
      </c>
      <c r="AH43" s="21">
        <f>'[1]Mexico YG-UCO Imports'!OT$290/1000</f>
        <v>7.24</v>
      </c>
      <c r="AI43" s="55">
        <f t="shared" si="19"/>
        <v>7.8781765210377674</v>
      </c>
      <c r="AJ43" s="55">
        <f t="shared" si="20"/>
        <v>7.7438080994926981</v>
      </c>
      <c r="AK43" s="55">
        <f t="shared" si="21"/>
        <v>8.1948867555002423</v>
      </c>
      <c r="AL43" s="55">
        <f t="shared" si="21"/>
        <v>8.4510849367207133</v>
      </c>
      <c r="AM43" s="55">
        <f t="shared" si="21"/>
        <v>8.3033749706290827</v>
      </c>
      <c r="AN43" s="55">
        <f t="shared" si="21"/>
        <v>8.1954089192428619</v>
      </c>
      <c r="AO43" s="55">
        <f t="shared" si="21"/>
        <v>8.3246177555323975</v>
      </c>
      <c r="AP43" s="55">
        <f t="shared" si="21"/>
        <v>8.4917404647622377</v>
      </c>
      <c r="AQ43" s="55">
        <f t="shared" si="21"/>
        <v>8.5843628712969924</v>
      </c>
      <c r="AR43" s="55">
        <f t="shared" si="21"/>
        <v>8.6263686726542641</v>
      </c>
      <c r="AS43" s="55">
        <f t="shared" si="21"/>
        <v>8.6904560397083639</v>
      </c>
      <c r="AT43" s="55">
        <f t="shared" si="21"/>
        <v>8.7899565404290492</v>
      </c>
      <c r="AU43" s="55">
        <f t="shared" si="21"/>
        <v>8.8833362582779021</v>
      </c>
      <c r="AV43" s="55">
        <f t="shared" si="21"/>
        <v>8.9615440786376528</v>
      </c>
      <c r="AW43" s="55">
        <f t="shared" si="21"/>
        <v>8.2152638485434064</v>
      </c>
      <c r="AX43" s="55">
        <f t="shared" si="21"/>
        <v>8.2151993897351652</v>
      </c>
      <c r="AY43" s="55">
        <f t="shared" si="21"/>
        <v>8.218568724355567</v>
      </c>
      <c r="AZ43" s="55">
        <f t="shared" si="21"/>
        <v>8.2193253964312749</v>
      </c>
      <c r="BA43" s="55">
        <f t="shared" si="22"/>
        <v>8.2180552922795798</v>
      </c>
      <c r="BB43" s="55">
        <f t="shared" si="22"/>
        <v>8.2172825302689994</v>
      </c>
      <c r="BC43" s="55">
        <f t="shared" si="22"/>
        <v>8.2176862666141179</v>
      </c>
      <c r="BD43" s="55">
        <f t="shared" si="22"/>
        <v>8.2181836419899081</v>
      </c>
      <c r="BE43" s="55">
        <f t="shared" si="22"/>
        <v>8.2181066255167767</v>
      </c>
      <c r="BF43" s="55">
        <f t="shared" si="22"/>
        <v>8.2178628713338764</v>
      </c>
      <c r="BG43" s="55">
        <f t="shared" si="22"/>
        <v>8.2178243871447378</v>
      </c>
      <c r="BH43" s="55">
        <f t="shared" si="22"/>
        <v>8.2179327585198827</v>
      </c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</row>
    <row r="44" spans="1:79">
      <c r="A44" s="3" t="s">
        <v>19</v>
      </c>
      <c r="B44" s="21"/>
      <c r="C44" s="21"/>
      <c r="D44" s="21">
        <f>'[1]Mexico YG-UCO Imports'!AY$290/1000</f>
        <v>0</v>
      </c>
      <c r="E44" s="21">
        <f>'[1]Mexico YG-UCO Imports'!BK$290/1000</f>
        <v>0</v>
      </c>
      <c r="F44" s="21">
        <f>'[1]Mexico YG-UCO Imports'!BW$290/1000</f>
        <v>0</v>
      </c>
      <c r="G44" s="21">
        <f>'[1]Mexico YG-UCO Imports'!CI$290/1000</f>
        <v>0</v>
      </c>
      <c r="H44" s="21">
        <f>'[1]Mexico YG-UCO Imports'!CU$290/1000</f>
        <v>7.06</v>
      </c>
      <c r="I44" s="21">
        <f>'[1]Mexico YG-UCO Imports'!DG$290/1000</f>
        <v>9.0190000000000001</v>
      </c>
      <c r="J44" s="21">
        <f>'[1]Mexico YG-UCO Imports'!DS$290/1000</f>
        <v>8.4610000000000003</v>
      </c>
      <c r="K44" s="21">
        <f>'[1]Mexico YG-UCO Imports'!EE$290/1000</f>
        <v>6.6829999999999998</v>
      </c>
      <c r="L44" s="21">
        <f>'[1]Mexico YG-UCO Imports'!EQ$290/1000</f>
        <v>9.5190000000000001</v>
      </c>
      <c r="M44" s="21">
        <f>'[1]Mexico YG-UCO Imports'!FC$290/1000</f>
        <v>7.5579999999999998</v>
      </c>
      <c r="N44" s="21">
        <f>'[1]Mexico YG-UCO Imports'!FO$290/1000</f>
        <v>17.388000000000002</v>
      </c>
      <c r="O44" s="21">
        <f>'[1]Mexico YG-UCO Imports'!GA$290/1000</f>
        <v>10.483000000000001</v>
      </c>
      <c r="P44" s="21">
        <f>'[1]Mexico YG-UCO Imports'!GM$290/1000</f>
        <v>8.9619999999999997</v>
      </c>
      <c r="Q44" s="21">
        <f>'[1]Mexico YG-UCO Imports'!GY$290/1000</f>
        <v>5.7640000000000002</v>
      </c>
      <c r="R44" s="21">
        <f>'[1]Mexico YG-UCO Imports'!HK$290/1000</f>
        <v>11.449</v>
      </c>
      <c r="S44" s="21">
        <f>'[1]Mexico YG-UCO Imports'!HW$290/1000</f>
        <v>13.478999999999999</v>
      </c>
      <c r="T44" s="21">
        <f>'[1]Mexico YG-UCO Imports'!II$290/1000</f>
        <v>16.213999999999999</v>
      </c>
      <c r="U44" s="21">
        <f>'[1]Mexico YG-UCO Imports'!IU$290/1000</f>
        <v>12.053000000000001</v>
      </c>
      <c r="V44" s="21">
        <f>'[1]Mexico YG-UCO Imports'!JG$290/1000</f>
        <v>5.423</v>
      </c>
      <c r="W44" s="21">
        <f>'[1]Mexico YG-UCO Imports'!JS$290/1000</f>
        <v>6.3109999999999999</v>
      </c>
      <c r="X44" s="21">
        <f>'[1]Mexico YG-UCO Imports'!KE$290/1000</f>
        <v>7.734</v>
      </c>
      <c r="Y44" s="21">
        <f>'[1]Mexico YG-UCO Imports'!KQ$290/1000</f>
        <v>7.98</v>
      </c>
      <c r="Z44" s="21">
        <f>'[1]Mexico YG-UCO Imports'!LC$290/1000</f>
        <v>6.9180000000000001</v>
      </c>
      <c r="AA44" s="21">
        <f>'[1]Mexico YG-UCO Imports'!LO$290/1000</f>
        <v>10.561</v>
      </c>
      <c r="AB44" s="21">
        <f>'[1]Mexico YG-UCO Imports'!MA$290/1000</f>
        <v>8.5419999999999998</v>
      </c>
      <c r="AC44" s="21">
        <f>'[1]Mexico YG-UCO Imports'!MM$290/1000</f>
        <v>5.0510000000000002</v>
      </c>
      <c r="AD44" s="21">
        <f>'[1]Mexico YG-UCO Imports'!MY$290/1000</f>
        <v>7.0709999999999997</v>
      </c>
      <c r="AE44" s="21">
        <f>'[1]Mexico YG-UCO Imports'!NK$290/1000</f>
        <v>8.343</v>
      </c>
      <c r="AF44" s="21">
        <f>'[1]Mexico YG-UCO Imports'!NW$290/1000</f>
        <v>10.119999999999999</v>
      </c>
      <c r="AG44" s="21">
        <f>'[1]Mexico YG-UCO Imports'!OI$290/1000</f>
        <v>7.58</v>
      </c>
      <c r="AH44" s="21">
        <f>'[1]Mexico YG-UCO Imports'!OU$290/1000</f>
        <v>6.8890000000000002</v>
      </c>
      <c r="AI44" s="55">
        <f t="shared" si="19"/>
        <v>8.513214710583048</v>
      </c>
      <c r="AJ44" s="55">
        <f t="shared" si="20"/>
        <v>8.4873933241008483</v>
      </c>
      <c r="AK44" s="55">
        <f t="shared" si="21"/>
        <v>8.7660047033533921</v>
      </c>
      <c r="AL44" s="55">
        <f t="shared" si="21"/>
        <v>8.7099308667017254</v>
      </c>
      <c r="AM44" s="55">
        <f t="shared" si="21"/>
        <v>8.6937835178074714</v>
      </c>
      <c r="AN44" s="55">
        <f t="shared" si="21"/>
        <v>8.7204060787543884</v>
      </c>
      <c r="AO44" s="55">
        <f t="shared" si="21"/>
        <v>8.8313510699665034</v>
      </c>
      <c r="AP44" s="55">
        <f t="shared" si="21"/>
        <v>8.9529066647477098</v>
      </c>
      <c r="AQ44" s="55">
        <f t="shared" si="21"/>
        <v>9.0246469023511668</v>
      </c>
      <c r="AR44" s="55">
        <f t="shared" si="21"/>
        <v>9.1047546951585474</v>
      </c>
      <c r="AS44" s="55">
        <f t="shared" si="21"/>
        <v>9.1868173467256344</v>
      </c>
      <c r="AT44" s="55">
        <f t="shared" si="21"/>
        <v>9.2802903935530825</v>
      </c>
      <c r="AU44" s="55">
        <f t="shared" si="21"/>
        <v>9.3701655776645776</v>
      </c>
      <c r="AV44" s="55">
        <f t="shared" si="21"/>
        <v>9.4535237090271274</v>
      </c>
      <c r="AW44" s="55">
        <f t="shared" si="21"/>
        <v>8.6720657424540128</v>
      </c>
      <c r="AX44" s="55">
        <f t="shared" si="21"/>
        <v>8.6722382583819684</v>
      </c>
      <c r="AY44" s="55">
        <f t="shared" si="21"/>
        <v>8.6733365803589244</v>
      </c>
      <c r="AZ44" s="55">
        <f t="shared" si="21"/>
        <v>8.6733713477536973</v>
      </c>
      <c r="BA44" s="55">
        <f t="shared" si="22"/>
        <v>8.6727967854569226</v>
      </c>
      <c r="BB44" s="55">
        <f t="shared" si="22"/>
        <v>8.6727617428811055</v>
      </c>
      <c r="BC44" s="55">
        <f t="shared" si="22"/>
        <v>8.6729009429665247</v>
      </c>
      <c r="BD44" s="55">
        <f t="shared" si="22"/>
        <v>8.6730334798834345</v>
      </c>
      <c r="BE44" s="55">
        <f t="shared" si="22"/>
        <v>8.672972859788338</v>
      </c>
      <c r="BF44" s="55">
        <f t="shared" si="22"/>
        <v>8.6728931621952654</v>
      </c>
      <c r="BG44" s="55">
        <f t="shared" si="22"/>
        <v>8.6729124375429336</v>
      </c>
      <c r="BH44" s="55">
        <f t="shared" si="22"/>
        <v>8.6729425764752985</v>
      </c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</row>
    <row r="45" spans="1:79">
      <c r="A45" s="3" t="s">
        <v>20</v>
      </c>
      <c r="B45" s="21"/>
      <c r="C45" s="21"/>
      <c r="D45" s="21">
        <f>'[1]Mexico YG-UCO Imports'!AZ$290/1000</f>
        <v>0</v>
      </c>
      <c r="E45" s="21">
        <f>'[1]Mexico YG-UCO Imports'!BL$290/1000</f>
        <v>0</v>
      </c>
      <c r="F45" s="21">
        <f>'[1]Mexico YG-UCO Imports'!BX$290/1000</f>
        <v>0</v>
      </c>
      <c r="G45" s="21">
        <f>'[1]Mexico YG-UCO Imports'!CJ$290/1000</f>
        <v>0</v>
      </c>
      <c r="H45" s="21">
        <f>'[1]Mexico YG-UCO Imports'!CV$290/1000</f>
        <v>6.25</v>
      </c>
      <c r="I45" s="21">
        <f>'[1]Mexico YG-UCO Imports'!DH$290/1000</f>
        <v>5.6020000000000003</v>
      </c>
      <c r="J45" s="21">
        <f>'[1]Mexico YG-UCO Imports'!DT$290/1000</f>
        <v>9.4039999999999999</v>
      </c>
      <c r="K45" s="21">
        <f>'[1]Mexico YG-UCO Imports'!EF$290/1000</f>
        <v>9.5180000000000007</v>
      </c>
      <c r="L45" s="21">
        <f>'[1]Mexico YG-UCO Imports'!ER$290/1000</f>
        <v>10.071</v>
      </c>
      <c r="M45" s="21">
        <f>'[1]Mexico YG-UCO Imports'!FD$290/1000</f>
        <v>10.923</v>
      </c>
      <c r="N45" s="21">
        <f>'[1]Mexico YG-UCO Imports'!FP$290/1000</f>
        <v>14.052</v>
      </c>
      <c r="O45" s="21">
        <f>'[1]Mexico YG-UCO Imports'!GB$290/1000</f>
        <v>9.3789999999999996</v>
      </c>
      <c r="P45" s="21">
        <f>'[1]Mexico YG-UCO Imports'!GN$290/1000</f>
        <v>8.7200000000000006</v>
      </c>
      <c r="Q45" s="21">
        <f>'[1]Mexico YG-UCO Imports'!GZ$290/1000</f>
        <v>7.58</v>
      </c>
      <c r="R45" s="21">
        <f>'[1]Mexico YG-UCO Imports'!HL$290/1000</f>
        <v>9.1709999999999994</v>
      </c>
      <c r="S45" s="21">
        <f>'[1]Mexico YG-UCO Imports'!HX$290/1000</f>
        <v>16.96</v>
      </c>
      <c r="T45" s="21">
        <f>'[1]Mexico YG-UCO Imports'!IJ$290/1000</f>
        <v>12.997999999999999</v>
      </c>
      <c r="U45" s="21">
        <f>'[1]Mexico YG-UCO Imports'!IV$290/1000</f>
        <v>9.141</v>
      </c>
      <c r="V45" s="21">
        <f>'[1]Mexico YG-UCO Imports'!JH$290/1000</f>
        <v>10.709</v>
      </c>
      <c r="W45" s="21">
        <f>'[1]Mexico YG-UCO Imports'!JT$290/1000</f>
        <v>7.7649999999999997</v>
      </c>
      <c r="X45" s="21">
        <f>'[1]Mexico YG-UCO Imports'!KF$290/1000</f>
        <v>8.6750000000000007</v>
      </c>
      <c r="Y45" s="21">
        <f>'[1]Mexico YG-UCO Imports'!KR$290/1000</f>
        <v>8.3480000000000008</v>
      </c>
      <c r="Z45" s="21">
        <f>'[1]Mexico YG-UCO Imports'!LD$290/1000</f>
        <v>3.7949999999999999</v>
      </c>
      <c r="AA45" s="21">
        <f>'[1]Mexico YG-UCO Imports'!LP$290/1000</f>
        <v>7.5990000000000002</v>
      </c>
      <c r="AB45" s="21">
        <f>'[1]Mexico YG-UCO Imports'!MB$290/1000</f>
        <v>5.8289999999999997</v>
      </c>
      <c r="AC45" s="21">
        <f>'[1]Mexico YG-UCO Imports'!MN$290/1000</f>
        <v>5.2709999999999999</v>
      </c>
      <c r="AD45" s="21">
        <f>'[1]Mexico YG-UCO Imports'!MZ$290/1000</f>
        <v>7.46</v>
      </c>
      <c r="AE45" s="21">
        <f>'[1]Mexico YG-UCO Imports'!NL$290/1000</f>
        <v>8.3230000000000004</v>
      </c>
      <c r="AF45" s="21">
        <f>'[1]Mexico YG-UCO Imports'!NX$290/1000</f>
        <v>9.2390000000000008</v>
      </c>
      <c r="AG45" s="21">
        <f>'[1]Mexico YG-UCO Imports'!OJ$290/1000</f>
        <v>5.5990000000000002</v>
      </c>
      <c r="AH45" s="21">
        <f>'[1]Mexico YG-UCO Imports'!OV$290/1000</f>
        <v>6.3639999999999999</v>
      </c>
      <c r="AI45" s="55">
        <f t="shared" si="19"/>
        <v>7.8709408312105102</v>
      </c>
      <c r="AJ45" s="55">
        <f t="shared" si="20"/>
        <v>7.6581593502576224</v>
      </c>
      <c r="AK45" s="55">
        <f t="shared" si="21"/>
        <v>7.7419579593434262</v>
      </c>
      <c r="AL45" s="55">
        <f t="shared" si="21"/>
        <v>7.627228459471147</v>
      </c>
      <c r="AM45" s="55">
        <f t="shared" si="21"/>
        <v>7.8314032610523432</v>
      </c>
      <c r="AN45" s="55">
        <f t="shared" si="21"/>
        <v>7.82339735198968</v>
      </c>
      <c r="AO45" s="55">
        <f t="shared" si="21"/>
        <v>7.8754070478555898</v>
      </c>
      <c r="AP45" s="55">
        <f t="shared" si="21"/>
        <v>7.9654822867005084</v>
      </c>
      <c r="AQ45" s="55">
        <f t="shared" si="21"/>
        <v>8.0410741390023777</v>
      </c>
      <c r="AR45" s="55">
        <f t="shared" si="21"/>
        <v>8.1399220178295142</v>
      </c>
      <c r="AS45" s="55">
        <f t="shared" si="21"/>
        <v>8.2011650124233633</v>
      </c>
      <c r="AT45" s="55">
        <f t="shared" si="21"/>
        <v>8.2766661613611827</v>
      </c>
      <c r="AU45" s="55">
        <f t="shared" si="21"/>
        <v>8.3570008355623422</v>
      </c>
      <c r="AV45" s="55">
        <f t="shared" si="21"/>
        <v>8.4353306983273324</v>
      </c>
      <c r="AW45" s="55">
        <f t="shared" si="21"/>
        <v>7.7402027524306058</v>
      </c>
      <c r="AX45" s="55">
        <f t="shared" si="21"/>
        <v>7.7378048037933631</v>
      </c>
      <c r="AY45" s="55">
        <f t="shared" si="21"/>
        <v>7.7379781014264948</v>
      </c>
      <c r="AZ45" s="55">
        <f t="shared" si="21"/>
        <v>7.7385526482669498</v>
      </c>
      <c r="BA45" s="55">
        <f t="shared" si="22"/>
        <v>7.7386776039773562</v>
      </c>
      <c r="BB45" s="55">
        <f t="shared" si="22"/>
        <v>7.7386431819789534</v>
      </c>
      <c r="BC45" s="55">
        <f t="shared" si="22"/>
        <v>7.738331267888622</v>
      </c>
      <c r="BD45" s="55">
        <f t="shared" si="22"/>
        <v>7.7384365607076759</v>
      </c>
      <c r="BE45" s="55">
        <f t="shared" si="22"/>
        <v>7.7385282525639116</v>
      </c>
      <c r="BF45" s="55">
        <f t="shared" si="22"/>
        <v>7.7385233734233037</v>
      </c>
      <c r="BG45" s="55">
        <f t="shared" si="22"/>
        <v>7.7384925273124932</v>
      </c>
      <c r="BH45" s="55">
        <f t="shared" si="22"/>
        <v>7.7384623963792016</v>
      </c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</row>
    <row r="46" spans="1:79">
      <c r="A46" s="3" t="s">
        <v>21</v>
      </c>
      <c r="B46" s="21"/>
      <c r="C46" s="21"/>
      <c r="D46" s="21">
        <f>'[1]Mexico YG-UCO Imports'!BA$290/1000</f>
        <v>0</v>
      </c>
      <c r="E46" s="21">
        <f>'[1]Mexico YG-UCO Imports'!BM$290/1000</f>
        <v>0</v>
      </c>
      <c r="F46" s="21">
        <f>'[1]Mexico YG-UCO Imports'!BY$290/1000</f>
        <v>0</v>
      </c>
      <c r="G46" s="21">
        <f>'[1]Mexico YG-UCO Imports'!CK$290/1000</f>
        <v>0</v>
      </c>
      <c r="H46" s="21">
        <f>'[1]Mexico YG-UCO Imports'!CW$290/1000</f>
        <v>4.181</v>
      </c>
      <c r="I46" s="21">
        <f>'[1]Mexico YG-UCO Imports'!DI$290/1000</f>
        <v>8.2639999999999993</v>
      </c>
      <c r="J46" s="21">
        <f>'[1]Mexico YG-UCO Imports'!DU$290/1000</f>
        <v>8.8469999999999995</v>
      </c>
      <c r="K46" s="21">
        <f>'[1]Mexico YG-UCO Imports'!EG$290/1000</f>
        <v>7.0439999999999996</v>
      </c>
      <c r="L46" s="21">
        <f>'[1]Mexico YG-UCO Imports'!ES$290/1000</f>
        <v>12.573</v>
      </c>
      <c r="M46" s="21">
        <f>'[1]Mexico YG-UCO Imports'!FE$290/1000</f>
        <v>11.016</v>
      </c>
      <c r="N46" s="21">
        <f>'[1]Mexico YG-UCO Imports'!FQ$290/1000</f>
        <v>10.271000000000001</v>
      </c>
      <c r="O46" s="21">
        <f>'[1]Mexico YG-UCO Imports'!GC$290/1000</f>
        <v>7.9</v>
      </c>
      <c r="P46" s="21">
        <f>'[1]Mexico YG-UCO Imports'!GO$290/1000</f>
        <v>14.101000000000001</v>
      </c>
      <c r="Q46" s="21">
        <f>'[1]Mexico YG-UCO Imports'!HA$290/1000</f>
        <v>9.0920000000000005</v>
      </c>
      <c r="R46" s="21">
        <f>'[1]Mexico YG-UCO Imports'!HM$290/1000</f>
        <v>11.412000000000001</v>
      </c>
      <c r="S46" s="21">
        <f>'[1]Mexico YG-UCO Imports'!HY$290/1000</f>
        <v>11.113</v>
      </c>
      <c r="T46" s="21">
        <f>'[1]Mexico YG-UCO Imports'!IK$290/1000</f>
        <v>14.625999999999999</v>
      </c>
      <c r="U46" s="21">
        <f>'[1]Mexico YG-UCO Imports'!IW$290/1000</f>
        <v>10.426</v>
      </c>
      <c r="V46" s="21">
        <f>'[1]Mexico YG-UCO Imports'!JI$290/1000</f>
        <v>7.2389999999999999</v>
      </c>
      <c r="W46" s="21">
        <f>'[1]Mexico YG-UCO Imports'!JU$290/1000</f>
        <v>8.1950000000000003</v>
      </c>
      <c r="X46" s="21">
        <f>'[1]Mexico YG-UCO Imports'!KG$290/1000</f>
        <v>7.665</v>
      </c>
      <c r="Y46" s="21">
        <f>'[1]Mexico YG-UCO Imports'!KS$290/1000</f>
        <v>6.4210000000000003</v>
      </c>
      <c r="Z46" s="21">
        <f>'[1]Mexico YG-UCO Imports'!LE$290/1000</f>
        <v>3.81</v>
      </c>
      <c r="AA46" s="21">
        <f>'[1]Mexico YG-UCO Imports'!LQ$290/1000</f>
        <v>9.3970000000000002</v>
      </c>
      <c r="AB46" s="21">
        <f>'[1]Mexico YG-UCO Imports'!MC$290/1000</f>
        <v>6.0190000000000001</v>
      </c>
      <c r="AC46" s="21">
        <f>'[1]Mexico YG-UCO Imports'!MO$290/1000</f>
        <v>5.758</v>
      </c>
      <c r="AD46" s="21">
        <f>'[1]Mexico YG-UCO Imports'!NA$290/1000</f>
        <v>5.4340000000000002</v>
      </c>
      <c r="AE46" s="21">
        <f>'[1]Mexico YG-UCO Imports'!NM$290/1000</f>
        <v>9.2170000000000005</v>
      </c>
      <c r="AF46" s="21">
        <f>'[1]Mexico YG-UCO Imports'!NY$290/1000</f>
        <v>8.82</v>
      </c>
      <c r="AG46" s="21">
        <f>'[1]Mexico YG-UCO Imports'!OK$290/1000</f>
        <v>6.8579999999999997</v>
      </c>
      <c r="AH46" s="21">
        <f>'[1]Mexico YG-UCO Imports'!OW$290/1000</f>
        <v>7.78</v>
      </c>
      <c r="AI46" s="55">
        <f t="shared" si="19"/>
        <v>8.1101442243234114</v>
      </c>
      <c r="AJ46" s="55">
        <f t="shared" si="20"/>
        <v>8.3522202316790217</v>
      </c>
      <c r="AK46" s="55">
        <f t="shared" si="21"/>
        <v>8.4141716913769073</v>
      </c>
      <c r="AL46" s="55">
        <f t="shared" si="21"/>
        <v>8.553837127180012</v>
      </c>
      <c r="AM46" s="55">
        <f t="shared" si="21"/>
        <v>8.6611714174599221</v>
      </c>
      <c r="AN46" s="55">
        <f t="shared" si="21"/>
        <v>8.502492027787893</v>
      </c>
      <c r="AO46" s="55">
        <f t="shared" si="21"/>
        <v>8.6494152386014846</v>
      </c>
      <c r="AP46" s="55">
        <f t="shared" si="21"/>
        <v>8.7603419736537571</v>
      </c>
      <c r="AQ46" s="55">
        <f t="shared" si="21"/>
        <v>8.864100414243163</v>
      </c>
      <c r="AR46" s="55">
        <f t="shared" si="21"/>
        <v>8.9430190441830444</v>
      </c>
      <c r="AS46" s="55">
        <f t="shared" si="21"/>
        <v>8.9985496738597099</v>
      </c>
      <c r="AT46" s="55">
        <f t="shared" si="21"/>
        <v>9.0981742670498154</v>
      </c>
      <c r="AU46" s="55">
        <f t="shared" si="21"/>
        <v>9.1880609910149804</v>
      </c>
      <c r="AV46" s="55">
        <f t="shared" si="21"/>
        <v>9.2736180727325053</v>
      </c>
      <c r="AW46" s="55">
        <f t="shared" si="21"/>
        <v>8.5049387007177657</v>
      </c>
      <c r="AX46" s="55">
        <f t="shared" si="21"/>
        <v>8.5025173029009018</v>
      </c>
      <c r="AY46" s="55">
        <f t="shared" si="21"/>
        <v>8.5052117050412157</v>
      </c>
      <c r="AZ46" s="55">
        <f t="shared" si="21"/>
        <v>8.5056763582992989</v>
      </c>
      <c r="BA46" s="55">
        <f t="shared" si="22"/>
        <v>8.5052970804895249</v>
      </c>
      <c r="BB46" s="55">
        <f t="shared" si="22"/>
        <v>8.5047282294897411</v>
      </c>
      <c r="BC46" s="55">
        <f t="shared" si="22"/>
        <v>8.5046861352441372</v>
      </c>
      <c r="BD46" s="55">
        <f t="shared" si="22"/>
        <v>8.505119901712785</v>
      </c>
      <c r="BE46" s="55">
        <f t="shared" si="22"/>
        <v>8.5051015410470967</v>
      </c>
      <c r="BF46" s="55">
        <f t="shared" si="22"/>
        <v>8.5049865775966573</v>
      </c>
      <c r="BG46" s="55">
        <f t="shared" si="22"/>
        <v>8.504924477018081</v>
      </c>
      <c r="BH46" s="55">
        <f t="shared" si="22"/>
        <v>8.5049637265237532</v>
      </c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</row>
    <row r="47" spans="1:79">
      <c r="A47" s="3" t="s">
        <v>22</v>
      </c>
      <c r="B47" s="21"/>
      <c r="C47" s="21"/>
      <c r="D47" s="21">
        <f>'[1]Mexico YG-UCO Imports'!BB$290/1000</f>
        <v>0</v>
      </c>
      <c r="E47" s="21">
        <f>'[1]Mexico YG-UCO Imports'!BN$290/1000</f>
        <v>0</v>
      </c>
      <c r="F47" s="21">
        <f>'[1]Mexico YG-UCO Imports'!BZ$290/1000</f>
        <v>0</v>
      </c>
      <c r="G47" s="21">
        <f>'[1]Mexico YG-UCO Imports'!CL$290/1000</f>
        <v>0</v>
      </c>
      <c r="H47" s="21">
        <f>'[1]Mexico YG-UCO Imports'!CX$290/1000</f>
        <v>5.415</v>
      </c>
      <c r="I47" s="21">
        <f>'[1]Mexico YG-UCO Imports'!DJ$290/1000</f>
        <v>6.8330000000000002</v>
      </c>
      <c r="J47" s="21">
        <f>'[1]Mexico YG-UCO Imports'!DV$290/1000</f>
        <v>6.351</v>
      </c>
      <c r="K47" s="21">
        <f>'[1]Mexico YG-UCO Imports'!EH$290/1000</f>
        <v>5.4880000000000004</v>
      </c>
      <c r="L47" s="21">
        <f>'[1]Mexico YG-UCO Imports'!ET$290/1000</f>
        <v>6.1870000000000003</v>
      </c>
      <c r="M47" s="21">
        <f>'[1]Mexico YG-UCO Imports'!FF$290/1000</f>
        <v>5.4470000000000001</v>
      </c>
      <c r="N47" s="21">
        <f>'[1]Mexico YG-UCO Imports'!FR$290/1000</f>
        <v>13.272</v>
      </c>
      <c r="O47" s="21">
        <f>'[1]Mexico YG-UCO Imports'!GD$290/1000</f>
        <v>8.2859999999999996</v>
      </c>
      <c r="P47" s="21">
        <f>'[1]Mexico YG-UCO Imports'!GP$290/1000</f>
        <v>10.791</v>
      </c>
      <c r="Q47" s="21">
        <f>'[1]Mexico YG-UCO Imports'!HB$290/1000</f>
        <v>12.635</v>
      </c>
      <c r="R47" s="21">
        <f>'[1]Mexico YG-UCO Imports'!HN$290/1000</f>
        <v>12.353999999999999</v>
      </c>
      <c r="S47" s="21">
        <f>'[1]Mexico YG-UCO Imports'!HZ$290/1000</f>
        <v>17.692</v>
      </c>
      <c r="T47" s="21">
        <f>'[1]Mexico YG-UCO Imports'!IL$290/1000</f>
        <v>11.853</v>
      </c>
      <c r="U47" s="21">
        <f>'[1]Mexico YG-UCO Imports'!IX$290/1000</f>
        <v>9.3610000000000007</v>
      </c>
      <c r="V47" s="21">
        <f>'[1]Mexico YG-UCO Imports'!JJ$290/1000</f>
        <v>8.5709999999999997</v>
      </c>
      <c r="W47" s="21">
        <f>'[1]Mexico YG-UCO Imports'!JV$290/1000</f>
        <v>5.1550000000000002</v>
      </c>
      <c r="X47" s="21">
        <f>'[1]Mexico YG-UCO Imports'!KH$290/1000</f>
        <v>5.0599999999999996</v>
      </c>
      <c r="Y47" s="21">
        <f>'[1]Mexico YG-UCO Imports'!KT$290/1000</f>
        <v>8.0429999999999993</v>
      </c>
      <c r="Z47" s="21">
        <f>'[1]Mexico YG-UCO Imports'!LF$290/1000</f>
        <v>3.8889999999999998</v>
      </c>
      <c r="AA47" s="21">
        <f>'[1]Mexico YG-UCO Imports'!LR$290/1000</f>
        <v>7.7270000000000003</v>
      </c>
      <c r="AB47" s="21">
        <f>'[1]Mexico YG-UCO Imports'!MD$290/1000</f>
        <v>5.7709999999999999</v>
      </c>
      <c r="AC47" s="21">
        <f>'[1]Mexico YG-UCO Imports'!MP$290/1000</f>
        <v>5.0060000000000002</v>
      </c>
      <c r="AD47" s="21">
        <f>'[1]Mexico YG-UCO Imports'!NB$290/1000</f>
        <v>6.1920000000000002</v>
      </c>
      <c r="AE47" s="21">
        <f>'[1]Mexico YG-UCO Imports'!NN$290/1000</f>
        <v>9.4719999999999995</v>
      </c>
      <c r="AF47" s="21">
        <f>'[1]Mexico YG-UCO Imports'!NZ$290/1000</f>
        <v>9.4649999999999999</v>
      </c>
      <c r="AG47" s="21">
        <f>'[1]Mexico YG-UCO Imports'!OL$290/1000</f>
        <v>8.4160000000000004</v>
      </c>
      <c r="AH47" s="21">
        <f>'[1]Mexico YG-UCO Imports'!OX$290/1000</f>
        <v>5.7130000000000001</v>
      </c>
      <c r="AI47" s="55">
        <f t="shared" si="19"/>
        <v>8.3546679776034125</v>
      </c>
      <c r="AJ47" s="55">
        <f t="shared" si="20"/>
        <v>8.4823665006406532</v>
      </c>
      <c r="AK47" s="55">
        <f t="shared" si="21"/>
        <v>8.5218076136269687</v>
      </c>
      <c r="AL47" s="55">
        <f t="shared" si="21"/>
        <v>8.5480585802111122</v>
      </c>
      <c r="AM47" s="55">
        <f t="shared" si="21"/>
        <v>8.3269022820397698</v>
      </c>
      <c r="AN47" s="55">
        <f t="shared" si="21"/>
        <v>8.5312281967326271</v>
      </c>
      <c r="AO47" s="55">
        <f t="shared" si="21"/>
        <v>8.634445196949331</v>
      </c>
      <c r="AP47" s="55">
        <f t="shared" si="21"/>
        <v>8.7155696074844133</v>
      </c>
      <c r="AQ47" s="55">
        <f t="shared" si="21"/>
        <v>8.7878363671845729</v>
      </c>
      <c r="AR47" s="55">
        <f t="shared" si="21"/>
        <v>8.852113869198087</v>
      </c>
      <c r="AS47" s="55">
        <f t="shared" si="21"/>
        <v>8.957760161514944</v>
      </c>
      <c r="AT47" s="55">
        <f t="shared" si="21"/>
        <v>9.0430896089412567</v>
      </c>
      <c r="AU47" s="55">
        <f t="shared" si="21"/>
        <v>9.1247388920893577</v>
      </c>
      <c r="AV47" s="55">
        <f t="shared" si="21"/>
        <v>9.2064976226097635</v>
      </c>
      <c r="AW47" s="55">
        <f t="shared" si="21"/>
        <v>8.4456448886641873</v>
      </c>
      <c r="AX47" s="55">
        <f t="shared" si="21"/>
        <v>8.4486285233621707</v>
      </c>
      <c r="AY47" s="55">
        <f t="shared" si="21"/>
        <v>8.4482060182570109</v>
      </c>
      <c r="AZ47" s="55">
        <f t="shared" si="21"/>
        <v>8.4475272620855879</v>
      </c>
      <c r="BA47" s="55">
        <f t="shared" si="22"/>
        <v>8.4472503565773511</v>
      </c>
      <c r="BB47" s="55">
        <f t="shared" si="22"/>
        <v>8.4474514097892612</v>
      </c>
      <c r="BC47" s="55">
        <f t="shared" si="22"/>
        <v>8.447812714014276</v>
      </c>
      <c r="BD47" s="55">
        <f t="shared" si="22"/>
        <v>8.4476495521446964</v>
      </c>
      <c r="BE47" s="55">
        <f t="shared" si="22"/>
        <v>8.4475382589222345</v>
      </c>
      <c r="BF47" s="55">
        <f t="shared" si="22"/>
        <v>8.4475404582895646</v>
      </c>
      <c r="BG47" s="55">
        <f t="shared" si="22"/>
        <v>8.4475984786320062</v>
      </c>
      <c r="BH47" s="55">
        <f t="shared" si="22"/>
        <v>8.4476278924005559</v>
      </c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</row>
    <row r="48" spans="1:79">
      <c r="A48" s="3" t="s">
        <v>23</v>
      </c>
      <c r="B48" s="21"/>
      <c r="C48" s="21"/>
      <c r="D48" s="21">
        <f>'[1]Mexico YG-UCO Imports'!BC$290/1000</f>
        <v>0</v>
      </c>
      <c r="E48" s="21">
        <f>'[1]Mexico YG-UCO Imports'!BO$290/1000</f>
        <v>0</v>
      </c>
      <c r="F48" s="21">
        <f>'[1]Mexico YG-UCO Imports'!CA$290/1000</f>
        <v>0</v>
      </c>
      <c r="G48" s="21">
        <f>'[1]Mexico YG-UCO Imports'!CM$290/1000</f>
        <v>0</v>
      </c>
      <c r="H48" s="21">
        <f>'[1]Mexico YG-UCO Imports'!CY$290/1000</f>
        <v>5.9589999999999996</v>
      </c>
      <c r="I48" s="21">
        <f>'[1]Mexico YG-UCO Imports'!DK$290/1000</f>
        <v>8.0380000000000003</v>
      </c>
      <c r="J48" s="21">
        <f>'[1]Mexico YG-UCO Imports'!DW$290/1000</f>
        <v>9.4060000000000006</v>
      </c>
      <c r="K48" s="21">
        <f>'[1]Mexico YG-UCO Imports'!EI$290/1000</f>
        <v>14.202999999999999</v>
      </c>
      <c r="L48" s="21">
        <f>'[1]Mexico YG-UCO Imports'!EU$290/1000</f>
        <v>9.4559999999999995</v>
      </c>
      <c r="M48" s="21">
        <f>'[1]Mexico YG-UCO Imports'!FG$290/1000</f>
        <v>3.8359999999999999</v>
      </c>
      <c r="N48" s="21">
        <f>'[1]Mexico YG-UCO Imports'!FS$290/1000</f>
        <v>13.454000000000001</v>
      </c>
      <c r="O48" s="21">
        <f>'[1]Mexico YG-UCO Imports'!GE$290/1000</f>
        <v>12.63</v>
      </c>
      <c r="P48" s="21">
        <f>'[1]Mexico YG-UCO Imports'!GQ$290/1000</f>
        <v>8.4179999999999993</v>
      </c>
      <c r="Q48" s="21">
        <f>'[1]Mexico YG-UCO Imports'!HC$290/1000</f>
        <v>13.077</v>
      </c>
      <c r="R48" s="21">
        <f>'[1]Mexico YG-UCO Imports'!HO$290/1000</f>
        <v>10.359</v>
      </c>
      <c r="S48" s="21">
        <f>'[1]Mexico YG-UCO Imports'!IA$290/1000</f>
        <v>14.32</v>
      </c>
      <c r="T48" s="21">
        <f>'[1]Mexico YG-UCO Imports'!IM$290/1000</f>
        <v>16.666</v>
      </c>
      <c r="U48" s="21">
        <f>'[1]Mexico YG-UCO Imports'!IY$290/1000</f>
        <v>9.9090000000000007</v>
      </c>
      <c r="V48" s="21">
        <f>'[1]Mexico YG-UCO Imports'!JK$290/1000</f>
        <v>7.1150000000000002</v>
      </c>
      <c r="W48" s="21">
        <f>'[1]Mexico YG-UCO Imports'!JW$290/1000</f>
        <v>7.67</v>
      </c>
      <c r="X48" s="21">
        <f>'[1]Mexico YG-UCO Imports'!KI$290/1000</f>
        <v>8.5280000000000005</v>
      </c>
      <c r="Y48" s="21">
        <f>'[1]Mexico YG-UCO Imports'!KU$290/1000</f>
        <v>5.23</v>
      </c>
      <c r="Z48" s="21">
        <f>'[1]Mexico YG-UCO Imports'!LG$290/1000</f>
        <v>6.1070000000000002</v>
      </c>
      <c r="AA48" s="21">
        <f>'[1]Mexico YG-UCO Imports'!LS$290/1000</f>
        <v>6.5430000000000001</v>
      </c>
      <c r="AB48" s="21">
        <f>'[1]Mexico YG-UCO Imports'!ME$290/1000</f>
        <v>4.2279999999999998</v>
      </c>
      <c r="AC48" s="21">
        <f>'[1]Mexico YG-UCO Imports'!MQ$290/1000</f>
        <v>5.66</v>
      </c>
      <c r="AD48" s="21">
        <f>'[1]Mexico YG-UCO Imports'!NC$290/1000</f>
        <v>6.6719999999999997</v>
      </c>
      <c r="AE48" s="21">
        <f>'[1]Mexico YG-UCO Imports'!NO$290/1000</f>
        <v>9.6370000000000005</v>
      </c>
      <c r="AF48" s="21">
        <f>'[1]Mexico YG-UCO Imports'!OA$290/1000</f>
        <v>10.8</v>
      </c>
      <c r="AG48" s="21">
        <f>'[1]Mexico YG-UCO Imports'!OM$290/1000</f>
        <v>6.5110000000000001</v>
      </c>
      <c r="AH48" s="21">
        <f>'[1]Mexico YG-UCO Imports'!OY$290/1000</f>
        <v>6.4550000000000001</v>
      </c>
      <c r="AI48" s="55">
        <f t="shared" si="19"/>
        <v>8.5285373478643027</v>
      </c>
      <c r="AJ48" s="55">
        <f t="shared" si="20"/>
        <v>8.5869853164175378</v>
      </c>
      <c r="AK48" s="55">
        <f t="shared" si="21"/>
        <v>8.6167587743669056</v>
      </c>
      <c r="AL48" s="55">
        <f t="shared" si="21"/>
        <v>8.3771398781794488</v>
      </c>
      <c r="AM48" s="55">
        <f t="shared" si="21"/>
        <v>8.5254118940972159</v>
      </c>
      <c r="AN48" s="55">
        <f t="shared" si="21"/>
        <v>8.6122363086069331</v>
      </c>
      <c r="AO48" s="55">
        <f t="shared" si="21"/>
        <v>8.6971861906390018</v>
      </c>
      <c r="AP48" s="55">
        <f t="shared" si="21"/>
        <v>8.7700984169515301</v>
      </c>
      <c r="AQ48" s="55">
        <f t="shared" si="21"/>
        <v>8.8342599992120743</v>
      </c>
      <c r="AR48" s="55">
        <f t="shared" si="21"/>
        <v>8.9433632254866851</v>
      </c>
      <c r="AS48" s="55">
        <f t="shared" si="21"/>
        <v>9.0269073377378639</v>
      </c>
      <c r="AT48" s="55">
        <f t="shared" si="21"/>
        <v>9.1097773522940493</v>
      </c>
      <c r="AU48" s="55">
        <f t="shared" si="21"/>
        <v>9.1922207310889092</v>
      </c>
      <c r="AV48" s="55">
        <f t="shared" si="21"/>
        <v>9.2766257026308185</v>
      </c>
      <c r="AW48" s="55">
        <f t="shared" si="21"/>
        <v>8.513812027895014</v>
      </c>
      <c r="AX48" s="55">
        <f t="shared" si="21"/>
        <v>8.5130836135182371</v>
      </c>
      <c r="AY48" s="55">
        <f t="shared" si="21"/>
        <v>8.5125037075242407</v>
      </c>
      <c r="AZ48" s="55">
        <f t="shared" si="21"/>
        <v>8.5122332268195784</v>
      </c>
      <c r="BA48" s="55">
        <f t="shared" si="22"/>
        <v>8.5124279525320024</v>
      </c>
      <c r="BB48" s="55">
        <f t="shared" si="22"/>
        <v>8.5128121056578134</v>
      </c>
      <c r="BC48" s="55">
        <f t="shared" si="22"/>
        <v>8.5126121212103758</v>
      </c>
      <c r="BD48" s="55">
        <f t="shared" si="22"/>
        <v>8.5125178227488032</v>
      </c>
      <c r="BE48" s="55">
        <f t="shared" si="22"/>
        <v>8.5125206457937157</v>
      </c>
      <c r="BF48" s="55">
        <f t="shared" si="22"/>
        <v>8.5125781295885403</v>
      </c>
      <c r="BG48" s="55">
        <f t="shared" si="22"/>
        <v>8.5126081649998486</v>
      </c>
      <c r="BH48" s="55">
        <f t="shared" si="22"/>
        <v>8.5125673768682564</v>
      </c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</row>
    <row r="49" spans="1:76">
      <c r="A49" s="3" t="s">
        <v>24</v>
      </c>
      <c r="B49" s="21"/>
      <c r="C49" s="21"/>
      <c r="D49" s="21">
        <f>'[1]Mexico YG-UCO Imports'!BD$290/1000</f>
        <v>0</v>
      </c>
      <c r="E49" s="21">
        <f>'[1]Mexico YG-UCO Imports'!BP$290/1000</f>
        <v>0</v>
      </c>
      <c r="F49" s="21">
        <f>'[1]Mexico YG-UCO Imports'!CB$290/1000</f>
        <v>0</v>
      </c>
      <c r="G49" s="21">
        <f>'[1]Mexico YG-UCO Imports'!CN$290/1000</f>
        <v>0</v>
      </c>
      <c r="H49" s="21">
        <f>'[1]Mexico YG-UCO Imports'!CZ$290/1000</f>
        <v>6.907</v>
      </c>
      <c r="I49" s="21">
        <f>'[1]Mexico YG-UCO Imports'!DL$290/1000</f>
        <v>9.1120000000000001</v>
      </c>
      <c r="J49" s="21">
        <f>'[1]Mexico YG-UCO Imports'!DX$290/1000</f>
        <v>14.026999999999999</v>
      </c>
      <c r="K49" s="21">
        <f>'[1]Mexico YG-UCO Imports'!EJ$290/1000</f>
        <v>8.7759999999999998</v>
      </c>
      <c r="L49" s="21">
        <f>'[1]Mexico YG-UCO Imports'!EV$290/1000</f>
        <v>14.887</v>
      </c>
      <c r="M49" s="21">
        <f>'[1]Mexico YG-UCO Imports'!FH$290/1000</f>
        <v>11.081</v>
      </c>
      <c r="N49" s="21">
        <f>'[1]Mexico YG-UCO Imports'!FT$290/1000</f>
        <v>13.555999999999999</v>
      </c>
      <c r="O49" s="21">
        <f>'[1]Mexico YG-UCO Imports'!GF$290/1000</f>
        <v>8.5340000000000007</v>
      </c>
      <c r="P49" s="21">
        <f>'[1]Mexico YG-UCO Imports'!GR$290/1000</f>
        <v>9.3650000000000002</v>
      </c>
      <c r="Q49" s="21">
        <f>'[1]Mexico YG-UCO Imports'!HD$290/1000</f>
        <v>12.016999999999999</v>
      </c>
      <c r="R49" s="21">
        <f>'[1]Mexico YG-UCO Imports'!HP$290/1000</f>
        <v>14.05</v>
      </c>
      <c r="S49" s="21">
        <f>'[1]Mexico YG-UCO Imports'!IB$290/1000</f>
        <v>13.872</v>
      </c>
      <c r="T49" s="21">
        <f>'[1]Mexico YG-UCO Imports'!IN$290/1000</f>
        <v>15.625</v>
      </c>
      <c r="U49" s="21">
        <f>'[1]Mexico YG-UCO Imports'!IZ$290/1000</f>
        <v>12.71</v>
      </c>
      <c r="V49" s="21">
        <f>'[1]Mexico YG-UCO Imports'!JL$290/1000</f>
        <v>8.3450000000000006</v>
      </c>
      <c r="W49" s="21">
        <f>'[1]Mexico YG-UCO Imports'!JX$290/1000</f>
        <v>8.5510000000000002</v>
      </c>
      <c r="X49" s="21">
        <f>'[1]Mexico YG-UCO Imports'!KJ$290/1000</f>
        <v>11.500999999999999</v>
      </c>
      <c r="Y49" s="21">
        <f>'[1]Mexico YG-UCO Imports'!KV$290/1000</f>
        <v>8.8729999999999993</v>
      </c>
      <c r="Z49" s="21">
        <f>'[1]Mexico YG-UCO Imports'!LH$290/1000</f>
        <v>7.22</v>
      </c>
      <c r="AA49" s="21">
        <f>'[1]Mexico YG-UCO Imports'!LT$290/1000</f>
        <v>7.407</v>
      </c>
      <c r="AB49" s="21">
        <f>'[1]Mexico YG-UCO Imports'!MF$290/1000</f>
        <v>4.8159999999999998</v>
      </c>
      <c r="AC49" s="21">
        <f>'[1]Mexico YG-UCO Imports'!MR$290/1000</f>
        <v>6.8230000000000004</v>
      </c>
      <c r="AD49" s="21">
        <f>'[1]Mexico YG-UCO Imports'!ND$290/1000</f>
        <v>7.0960000000000001</v>
      </c>
      <c r="AE49" s="21">
        <f>'[1]Mexico YG-UCO Imports'!NP$290/1000</f>
        <v>12.518000000000001</v>
      </c>
      <c r="AF49" s="21">
        <f>'[1]Mexico YG-UCO Imports'!OB$290/1000</f>
        <v>9.5909999999999993</v>
      </c>
      <c r="AG49" s="21">
        <f>'[1]Mexico YG-UCO Imports'!ON$290/1000</f>
        <v>7.758</v>
      </c>
      <c r="AH49" s="21">
        <f>'[1]Mexico YG-UCO Imports'!OZ$290/1000</f>
        <v>7.3019999999999996</v>
      </c>
      <c r="AI49" s="55">
        <f t="shared" si="19"/>
        <v>9.4202297118705758</v>
      </c>
      <c r="AJ49" s="55">
        <f t="shared" si="20"/>
        <v>9.5408147838732322</v>
      </c>
      <c r="AK49" s="55">
        <f t="shared" si="21"/>
        <v>9.192281563551246</v>
      </c>
      <c r="AL49" s="55">
        <f t="shared" si="21"/>
        <v>9.3545259257572884</v>
      </c>
      <c r="AM49" s="55">
        <f t="shared" si="21"/>
        <v>9.4176727458359792</v>
      </c>
      <c r="AN49" s="55">
        <f t="shared" si="21"/>
        <v>9.4789559956394402</v>
      </c>
      <c r="AO49" s="55">
        <f t="shared" si="21"/>
        <v>9.5656558951996669</v>
      </c>
      <c r="AP49" s="55">
        <f t="shared" si="21"/>
        <v>9.626116280270999</v>
      </c>
      <c r="AQ49" s="55">
        <f t="shared" si="21"/>
        <v>9.7511153985002981</v>
      </c>
      <c r="AR49" s="55">
        <f t="shared" si="21"/>
        <v>9.8493121825919019</v>
      </c>
      <c r="AS49" s="55">
        <f t="shared" si="21"/>
        <v>9.935422348996978</v>
      </c>
      <c r="AT49" s="55">
        <f t="shared" si="21"/>
        <v>10.026645317874815</v>
      </c>
      <c r="AU49" s="55">
        <f t="shared" si="21"/>
        <v>10.118800085808342</v>
      </c>
      <c r="AV49" s="55">
        <f t="shared" si="21"/>
        <v>10.217473946002237</v>
      </c>
      <c r="AW49" s="55">
        <f t="shared" si="21"/>
        <v>9.3733932488363134</v>
      </c>
      <c r="AX49" s="55">
        <f t="shared" si="21"/>
        <v>9.3720254617959782</v>
      </c>
      <c r="AY49" s="55">
        <f t="shared" si="21"/>
        <v>9.3718202405186428</v>
      </c>
      <c r="AZ49" s="55">
        <f t="shared" si="21"/>
        <v>9.3720528013465216</v>
      </c>
      <c r="BA49" s="55">
        <f t="shared" si="22"/>
        <v>9.3726455203339274</v>
      </c>
      <c r="BB49" s="55">
        <f t="shared" si="22"/>
        <v>9.372387454566276</v>
      </c>
      <c r="BC49" s="55">
        <f t="shared" si="22"/>
        <v>9.3721862957122681</v>
      </c>
      <c r="BD49" s="55">
        <f t="shared" si="22"/>
        <v>9.3722184624955283</v>
      </c>
      <c r="BE49" s="55">
        <f t="shared" si="22"/>
        <v>9.3722981068909039</v>
      </c>
      <c r="BF49" s="55">
        <f t="shared" si="22"/>
        <v>9.3723471679997807</v>
      </c>
      <c r="BG49" s="55">
        <f t="shared" si="22"/>
        <v>9.3722874975329518</v>
      </c>
      <c r="BH49" s="55">
        <f t="shared" si="22"/>
        <v>9.3722675061262866</v>
      </c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</row>
    <row r="50" spans="1:76">
      <c r="A50" s="3" t="s">
        <v>25</v>
      </c>
      <c r="B50" s="21"/>
      <c r="C50" s="21"/>
      <c r="D50" s="21">
        <f>'[1]Mexico YG-UCO Imports'!BE$290/1000</f>
        <v>0</v>
      </c>
      <c r="E50" s="21">
        <f>'[1]Mexico YG-UCO Imports'!BQ$290/1000</f>
        <v>0</v>
      </c>
      <c r="F50" s="21">
        <f>'[1]Mexico YG-UCO Imports'!CC$290/1000</f>
        <v>0</v>
      </c>
      <c r="G50" s="21">
        <f>'[1]Mexico YG-UCO Imports'!CO$290/1000</f>
        <v>0</v>
      </c>
      <c r="H50" s="21">
        <f>'[1]Mexico YG-UCO Imports'!DA$290/1000</f>
        <v>7.0110000000000001</v>
      </c>
      <c r="I50" s="21">
        <f>'[1]Mexico YG-UCO Imports'!DM$290/1000</f>
        <v>10.375</v>
      </c>
      <c r="J50" s="21">
        <f>'[1]Mexico YG-UCO Imports'!DY$290/1000</f>
        <v>8.2219999999999995</v>
      </c>
      <c r="K50" s="21">
        <f>'[1]Mexico YG-UCO Imports'!EK$290/1000</f>
        <v>12.122</v>
      </c>
      <c r="L50" s="21">
        <f>'[1]Mexico YG-UCO Imports'!EW$290/1000</f>
        <v>12.814</v>
      </c>
      <c r="M50" s="21">
        <f>'[1]Mexico YG-UCO Imports'!FI$290/1000</f>
        <v>12.736000000000001</v>
      </c>
      <c r="N50" s="21">
        <f>'[1]Mexico YG-UCO Imports'!FU$290/1000</f>
        <v>15.26</v>
      </c>
      <c r="O50" s="21">
        <f>'[1]Mexico YG-UCO Imports'!GG$290/1000</f>
        <v>10.439</v>
      </c>
      <c r="P50" s="21">
        <f>'[1]Mexico YG-UCO Imports'!GS$290/1000</f>
        <v>9.6829999999999998</v>
      </c>
      <c r="Q50" s="21">
        <f>'[1]Mexico YG-UCO Imports'!HE$290/1000</f>
        <v>14.603</v>
      </c>
      <c r="R50" s="21">
        <f>'[1]Mexico YG-UCO Imports'!HQ$290/1000</f>
        <v>11.528</v>
      </c>
      <c r="S50" s="21">
        <f>'[1]Mexico YG-UCO Imports'!IC$290/1000</f>
        <v>16.568999999999999</v>
      </c>
      <c r="T50" s="21">
        <f>'[1]Mexico YG-UCO Imports'!IO$290/1000</f>
        <v>13.432</v>
      </c>
      <c r="U50" s="21">
        <f>'[1]Mexico YG-UCO Imports'!JA$290/1000</f>
        <v>14.919</v>
      </c>
      <c r="V50" s="21">
        <f>'[1]Mexico YG-UCO Imports'!JM$290/1000</f>
        <v>12.967000000000001</v>
      </c>
      <c r="W50" s="21">
        <f>'[1]Mexico YG-UCO Imports'!JY$290/1000</f>
        <v>5.2539999999999996</v>
      </c>
      <c r="X50" s="21">
        <f>'[1]Mexico YG-UCO Imports'!KK$290/1000</f>
        <v>12.583</v>
      </c>
      <c r="Y50" s="21">
        <f>'[1]Mexico YG-UCO Imports'!KW$290/1000</f>
        <v>9.0990000000000002</v>
      </c>
      <c r="Z50" s="21">
        <f>'[1]Mexico YG-UCO Imports'!LI$290/1000</f>
        <v>10.064</v>
      </c>
      <c r="AA50" s="21">
        <f>'[1]Mexico YG-UCO Imports'!LU$290/1000</f>
        <v>8.5510000000000002</v>
      </c>
      <c r="AB50" s="21">
        <f>'[1]Mexico YG-UCO Imports'!MG$290/1000</f>
        <v>3.9140000000000001</v>
      </c>
      <c r="AC50" s="21">
        <f>'[1]Mexico YG-UCO Imports'!MS$290/1000</f>
        <v>5.9669999999999996</v>
      </c>
      <c r="AD50" s="21">
        <f>'[1]Mexico YG-UCO Imports'!NE$290/1000</f>
        <v>5.9379999999999997</v>
      </c>
      <c r="AE50" s="21">
        <f>'[1]Mexico YG-UCO Imports'!NQ$290/1000</f>
        <v>10.565</v>
      </c>
      <c r="AF50" s="21">
        <f>'[1]Mexico YG-UCO Imports'!OC$290/1000</f>
        <v>11.189</v>
      </c>
      <c r="AG50" s="21">
        <f>'[1]Mexico YG-UCO Imports'!OO$290/1000</f>
        <v>7.01</v>
      </c>
      <c r="AH50" s="21">
        <f>'[1]Mexico YG-UCO Imports'!PA$290/1000</f>
        <v>4.774</v>
      </c>
      <c r="AI50" s="55">
        <f t="shared" si="19"/>
        <v>8.4010615182605406</v>
      </c>
      <c r="AJ50" s="55">
        <f t="shared" si="20"/>
        <v>8.588526160011579</v>
      </c>
      <c r="AK50" s="55">
        <f t="shared" si="21"/>
        <v>8.4230712454361374</v>
      </c>
      <c r="AL50" s="55">
        <f t="shared" si="21"/>
        <v>8.0520788836279724</v>
      </c>
      <c r="AM50" s="55">
        <f t="shared" si="21"/>
        <v>8.0366237095236777</v>
      </c>
      <c r="AN50" s="55">
        <f t="shared" si="21"/>
        <v>8.3832750264057001</v>
      </c>
      <c r="AO50" s="55">
        <f t="shared" si="21"/>
        <v>8.4457577895219895</v>
      </c>
      <c r="AP50" s="55">
        <f t="shared" si="21"/>
        <v>8.4654136886980016</v>
      </c>
      <c r="AQ50" s="55">
        <f t="shared" si="21"/>
        <v>8.505627482547121</v>
      </c>
      <c r="AR50" s="55">
        <f t="shared" si="21"/>
        <v>8.6134377610845725</v>
      </c>
      <c r="AS50" s="55">
        <f t="shared" si="21"/>
        <v>8.7297713501267609</v>
      </c>
      <c r="AT50" s="55">
        <f t="shared" si="21"/>
        <v>8.7986939686571013</v>
      </c>
      <c r="AU50" s="55">
        <f t="shared" si="21"/>
        <v>8.8689485316576473</v>
      </c>
      <c r="AV50" s="55">
        <f t="shared" si="21"/>
        <v>8.9496155117999603</v>
      </c>
      <c r="AW50" s="55">
        <f t="shared" si="21"/>
        <v>8.2169097426777657</v>
      </c>
      <c r="AX50" s="55">
        <f t="shared" si="21"/>
        <v>8.219611151871554</v>
      </c>
      <c r="AY50" s="55">
        <f t="shared" si="21"/>
        <v>8.2163700203557308</v>
      </c>
      <c r="AZ50" s="55">
        <f t="shared" si="21"/>
        <v>8.2149816167045753</v>
      </c>
      <c r="BA50" s="55">
        <f t="shared" si="22"/>
        <v>8.2156165114753605</v>
      </c>
      <c r="BB50" s="55">
        <f t="shared" si="22"/>
        <v>8.2166978086169973</v>
      </c>
      <c r="BC50" s="55">
        <f t="shared" si="22"/>
        <v>8.2166554218048447</v>
      </c>
      <c r="BD50" s="55">
        <f t="shared" si="22"/>
        <v>8.216064275791501</v>
      </c>
      <c r="BE50" s="55">
        <f t="shared" si="22"/>
        <v>8.2160031268786575</v>
      </c>
      <c r="BF50" s="55">
        <f t="shared" si="22"/>
        <v>8.2162074289134726</v>
      </c>
      <c r="BG50" s="55">
        <f t="shared" si="22"/>
        <v>8.2163256124010946</v>
      </c>
      <c r="BH50" s="55">
        <f t="shared" si="22"/>
        <v>8.2162511731579144</v>
      </c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</row>
    <row r="51" spans="1:76">
      <c r="A51" s="3" t="s">
        <v>26</v>
      </c>
      <c r="B51" s="21"/>
      <c r="C51" s="21">
        <f>'[1]Mexico YG-UCO Imports'!AT$290/1000</f>
        <v>0</v>
      </c>
      <c r="D51" s="21">
        <f>'[1]Mexico YG-UCO Imports'!BF$290/1000</f>
        <v>0</v>
      </c>
      <c r="E51" s="21">
        <f>'[1]Mexico YG-UCO Imports'!BR$290/1000</f>
        <v>0</v>
      </c>
      <c r="F51" s="21">
        <f>'[1]Mexico YG-UCO Imports'!CD$290/1000</f>
        <v>0</v>
      </c>
      <c r="G51" s="21">
        <f>'[1]Mexico YG-UCO Imports'!CP$290/1000</f>
        <v>0</v>
      </c>
      <c r="H51" s="21">
        <f>'[1]Mexico YG-UCO Imports'!DB$290/1000</f>
        <v>6.5570000000000004</v>
      </c>
      <c r="I51" s="21">
        <f>'[1]Mexico YG-UCO Imports'!DN$290/1000</f>
        <v>8.4909999999999997</v>
      </c>
      <c r="J51" s="21">
        <f>'[1]Mexico YG-UCO Imports'!DZ$290/1000</f>
        <v>12.535</v>
      </c>
      <c r="K51" s="21">
        <f>'[1]Mexico YG-UCO Imports'!EL$290/1000</f>
        <v>15.791</v>
      </c>
      <c r="L51" s="21">
        <f>'[1]Mexico YG-UCO Imports'!EX$290/1000</f>
        <v>6.8330000000000002</v>
      </c>
      <c r="M51" s="21">
        <f>'[1]Mexico YG-UCO Imports'!FJ$290/1000</f>
        <v>14.304</v>
      </c>
      <c r="N51" s="21">
        <f>'[1]Mexico YG-UCO Imports'!FV$290/1000</f>
        <v>14.313000000000001</v>
      </c>
      <c r="O51" s="21">
        <f>'[1]Mexico YG-UCO Imports'!GH$290/1000</f>
        <v>8.6690000000000005</v>
      </c>
      <c r="P51" s="21">
        <f>'[1]Mexico YG-UCO Imports'!GT$290/1000</f>
        <v>10.382999999999999</v>
      </c>
      <c r="Q51" s="21">
        <f>'[1]Mexico YG-UCO Imports'!HF$290/1000</f>
        <v>8.1690000000000005</v>
      </c>
      <c r="R51" s="21">
        <f>'[1]Mexico YG-UCO Imports'!HR$290/1000</f>
        <v>13.532999999999999</v>
      </c>
      <c r="S51" s="21">
        <f>'[1]Mexico YG-UCO Imports'!ID$290/1000</f>
        <v>20.251000000000001</v>
      </c>
      <c r="T51" s="21">
        <f>'[1]Mexico YG-UCO Imports'!IP$290/1000</f>
        <v>15.223000000000001</v>
      </c>
      <c r="U51" s="21">
        <f>'[1]Mexico YG-UCO Imports'!JB$290/1000</f>
        <v>11.813000000000001</v>
      </c>
      <c r="V51" s="21">
        <f>'[1]Mexico YG-UCO Imports'!JN$290/1000</f>
        <v>15.318</v>
      </c>
      <c r="W51" s="21">
        <f>'[1]Mexico YG-UCO Imports'!JZ$290/1000</f>
        <v>11.452</v>
      </c>
      <c r="X51" s="21">
        <f>'[1]Mexico YG-UCO Imports'!KL$290/1000</f>
        <v>13.79</v>
      </c>
      <c r="Y51" s="21">
        <f>'[1]Mexico YG-UCO Imports'!KX$290/1000</f>
        <v>8.9580000000000002</v>
      </c>
      <c r="Z51" s="21">
        <f>'[1]Mexico YG-UCO Imports'!LJ$290/1000</f>
        <v>9.875</v>
      </c>
      <c r="AA51" s="21">
        <f>'[1]Mexico YG-UCO Imports'!LV$290/1000</f>
        <v>8.5220000000000002</v>
      </c>
      <c r="AB51" s="21">
        <f>'[1]Mexico YG-UCO Imports'!MH$290/1000</f>
        <v>5.0439999999999996</v>
      </c>
      <c r="AC51" s="21">
        <f>'[1]Mexico YG-UCO Imports'!MT$290/1000</f>
        <v>7.774</v>
      </c>
      <c r="AD51" s="21">
        <f>'[1]Mexico YG-UCO Imports'!NF$290/1000</f>
        <v>6.8280000000000003</v>
      </c>
      <c r="AE51" s="21">
        <f>'[1]Mexico YG-UCO Imports'!NR$290/1000</f>
        <v>11.244999999999999</v>
      </c>
      <c r="AF51" s="21">
        <f>'[1]Mexico YG-UCO Imports'!OD$290/1000</f>
        <v>9.2360000000000007</v>
      </c>
      <c r="AG51" s="21">
        <f>'[1]Mexico YG-UCO Imports'!OP$290/1000</f>
        <v>6.9349999999999996</v>
      </c>
      <c r="AH51" s="21">
        <f>'[1]Mexico YG-UCO Imports'!PB$290/1000</f>
        <v>5.5060000000000002</v>
      </c>
      <c r="AI51" s="55">
        <f t="shared" si="19"/>
        <v>8.4593726656919781</v>
      </c>
      <c r="AJ51" s="55">
        <f t="shared" si="20"/>
        <v>8.4743193769783804</v>
      </c>
      <c r="AK51" s="55">
        <f t="shared" si="21"/>
        <v>8.1381269033244017</v>
      </c>
      <c r="AL51" s="55">
        <f t="shared" si="21"/>
        <v>8.1205190476900704</v>
      </c>
      <c r="AM51" s="55">
        <f t="shared" si="21"/>
        <v>8.1332177386760218</v>
      </c>
      <c r="AN51" s="55">
        <f t="shared" si="21"/>
        <v>8.3477622579368926</v>
      </c>
      <c r="AO51" s="55">
        <f t="shared" si="21"/>
        <v>8.3908631199796169</v>
      </c>
      <c r="AP51" s="55">
        <f t="shared" si="21"/>
        <v>8.4223466679195251</v>
      </c>
      <c r="AQ51" s="55">
        <f t="shared" si="21"/>
        <v>8.5121140682786987</v>
      </c>
      <c r="AR51" s="55">
        <f t="shared" si="21"/>
        <v>8.6071802049863315</v>
      </c>
      <c r="AS51" s="55">
        <f t="shared" si="21"/>
        <v>8.7023460773295387</v>
      </c>
      <c r="AT51" s="55">
        <f t="shared" si="21"/>
        <v>8.7729403169592803</v>
      </c>
      <c r="AU51" s="55">
        <f t="shared" si="21"/>
        <v>8.8491964804402379</v>
      </c>
      <c r="AV51" s="55">
        <f t="shared" si="21"/>
        <v>8.9346636021346324</v>
      </c>
      <c r="AW51" s="55">
        <f t="shared" si="21"/>
        <v>8.1993133984766402</v>
      </c>
      <c r="AX51" s="55">
        <f t="shared" si="21"/>
        <v>8.1997094104415726</v>
      </c>
      <c r="AY51" s="55">
        <f t="shared" si="21"/>
        <v>8.1976761848191533</v>
      </c>
      <c r="AZ51" s="55">
        <f t="shared" si="21"/>
        <v>8.1974002081841846</v>
      </c>
      <c r="BA51" s="55">
        <f t="shared" si="22"/>
        <v>8.1981852267300948</v>
      </c>
      <c r="BB51" s="55">
        <f t="shared" si="22"/>
        <v>8.1984568857303284</v>
      </c>
      <c r="BC51" s="55">
        <f t="shared" si="22"/>
        <v>8.1982855831810664</v>
      </c>
      <c r="BD51" s="55">
        <f t="shared" si="22"/>
        <v>8.1980008177289658</v>
      </c>
      <c r="BE51" s="55">
        <f t="shared" si="22"/>
        <v>8.198065744310929</v>
      </c>
      <c r="BF51" s="55">
        <f t="shared" si="22"/>
        <v>8.1981988515362776</v>
      </c>
      <c r="BG51" s="55">
        <f t="shared" si="22"/>
        <v>8.1982015764975138</v>
      </c>
      <c r="BH51" s="55">
        <f t="shared" si="22"/>
        <v>8.1981505146509512</v>
      </c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</row>
    <row r="52" spans="1:76">
      <c r="A52" s="3" t="s">
        <v>27</v>
      </c>
      <c r="B52" s="21"/>
      <c r="C52" s="21">
        <f>'[1]Mexico YG-UCO Imports'!AU$290/1000</f>
        <v>0</v>
      </c>
      <c r="D52" s="21">
        <f>'[1]Mexico YG-UCO Imports'!BG$290/1000</f>
        <v>0</v>
      </c>
      <c r="E52" s="21">
        <f>'[1]Mexico YG-UCO Imports'!BS$290/1000</f>
        <v>0</v>
      </c>
      <c r="F52" s="21">
        <f>'[1]Mexico YG-UCO Imports'!CE$290/1000</f>
        <v>0</v>
      </c>
      <c r="G52" s="21">
        <f>'[1]Mexico YG-UCO Imports'!CQ$290/1000</f>
        <v>0</v>
      </c>
      <c r="H52" s="21">
        <f>'[1]Mexico YG-UCO Imports'!DC$290/1000</f>
        <v>6.8380000000000001</v>
      </c>
      <c r="I52" s="21">
        <f>'[1]Mexico YG-UCO Imports'!DO$290/1000</f>
        <v>8.3230000000000004</v>
      </c>
      <c r="J52" s="21">
        <f>'[1]Mexico YG-UCO Imports'!EA$290/1000</f>
        <v>8.0239999999999991</v>
      </c>
      <c r="K52" s="21">
        <f>'[1]Mexico YG-UCO Imports'!EM$290/1000</f>
        <v>11.911</v>
      </c>
      <c r="L52" s="21">
        <f>'[1]Mexico YG-UCO Imports'!EY$290/1000</f>
        <v>10.005000000000001</v>
      </c>
      <c r="M52" s="21">
        <f>'[1]Mexico YG-UCO Imports'!FK$290/1000</f>
        <v>10.489000000000001</v>
      </c>
      <c r="N52" s="21">
        <f>'[1]Mexico YG-UCO Imports'!FW$290/1000</f>
        <v>12.714</v>
      </c>
      <c r="O52" s="21">
        <f>'[1]Mexico YG-UCO Imports'!GI$290/1000</f>
        <v>12.147</v>
      </c>
      <c r="P52" s="21">
        <f>'[1]Mexico YG-UCO Imports'!GU$290/1000</f>
        <v>7.4420000000000002</v>
      </c>
      <c r="Q52" s="21">
        <f>'[1]Mexico YG-UCO Imports'!HG$290/1000</f>
        <v>7.9779999999999998</v>
      </c>
      <c r="R52" s="21">
        <f>'[1]Mexico YG-UCO Imports'!HS$290/1000</f>
        <v>10.923999999999999</v>
      </c>
      <c r="S52" s="21">
        <f>'[1]Mexico YG-UCO Imports'!IE$290/1000</f>
        <v>12.004</v>
      </c>
      <c r="T52" s="21">
        <f>'[1]Mexico YG-UCO Imports'!IQ$290/1000</f>
        <v>11.379</v>
      </c>
      <c r="U52" s="21">
        <f>'[1]Mexico YG-UCO Imports'!JC$290/1000</f>
        <v>12.019</v>
      </c>
      <c r="V52" s="21">
        <f>'[1]Mexico YG-UCO Imports'!JO$290/1000</f>
        <v>12.093</v>
      </c>
      <c r="W52" s="21">
        <f>'[1]Mexico YG-UCO Imports'!KA$290/1000</f>
        <v>9.7569999999999997</v>
      </c>
      <c r="X52" s="21">
        <f>'[1]Mexico YG-UCO Imports'!KM$290/1000</f>
        <v>13.315</v>
      </c>
      <c r="Y52" s="21">
        <f>'[1]Mexico YG-UCO Imports'!KY$290/1000</f>
        <v>9.8550000000000004</v>
      </c>
      <c r="Z52" s="21">
        <f>'[1]Mexico YG-UCO Imports'!LK$290/1000</f>
        <v>6.617</v>
      </c>
      <c r="AA52" s="21">
        <f>'[1]Mexico YG-UCO Imports'!LW$290/1000</f>
        <v>9.5950000000000006</v>
      </c>
      <c r="AB52" s="21">
        <f>'[1]Mexico YG-UCO Imports'!MI$290/1000</f>
        <v>6.1040000000000001</v>
      </c>
      <c r="AC52" s="21">
        <f>'[1]Mexico YG-UCO Imports'!MU$290/1000</f>
        <v>6.59</v>
      </c>
      <c r="AD52" s="21">
        <f>'[1]Mexico YG-UCO Imports'!NG$290/1000</f>
        <v>6.774</v>
      </c>
      <c r="AE52" s="21">
        <f>'[1]Mexico YG-UCO Imports'!NS$290/1000</f>
        <v>10.247999999999999</v>
      </c>
      <c r="AF52" s="21">
        <f>'[1]Mexico YG-UCO Imports'!OE$290/1000</f>
        <v>8.6349999999999998</v>
      </c>
      <c r="AG52" s="21">
        <f>'[1]Mexico YG-UCO Imports'!OQ$290/1000</f>
        <v>6.34</v>
      </c>
      <c r="AH52" s="21">
        <f>'[1]Mexico YG-UCO Imports'!PC$290/1000</f>
        <v>4.7510000000000003</v>
      </c>
      <c r="AI52" s="55">
        <f t="shared" si="19"/>
        <v>7.8205038168263838</v>
      </c>
      <c r="AJ52" s="55">
        <f t="shared" si="20"/>
        <v>7.7397794081333533</v>
      </c>
      <c r="AK52" s="55">
        <f t="shared" si="21"/>
        <v>7.4374282262025151</v>
      </c>
      <c r="AL52" s="55">
        <f t="shared" si="21"/>
        <v>7.379291624255008</v>
      </c>
      <c r="AM52" s="55">
        <f t="shared" si="21"/>
        <v>7.3828415521067958</v>
      </c>
      <c r="AN52" s="55">
        <f t="shared" si="21"/>
        <v>7.6274886147598586</v>
      </c>
      <c r="AO52" s="55">
        <f t="shared" si="21"/>
        <v>7.648336529733867</v>
      </c>
      <c r="AP52" s="55">
        <f t="shared" si="21"/>
        <v>7.6738863108289834</v>
      </c>
      <c r="AQ52" s="55">
        <f t="shared" si="21"/>
        <v>7.7510510705438529</v>
      </c>
      <c r="AR52" s="55">
        <f t="shared" si="21"/>
        <v>7.8407420160533388</v>
      </c>
      <c r="AS52" s="55">
        <f t="shared" si="21"/>
        <v>7.9328145270747763</v>
      </c>
      <c r="AT52" s="55">
        <f t="shared" si="21"/>
        <v>7.9934824203906265</v>
      </c>
      <c r="AU52" s="55">
        <f t="shared" si="21"/>
        <v>8.0623494195205527</v>
      </c>
      <c r="AV52" s="55">
        <f t="shared" si="21"/>
        <v>8.1401281140387987</v>
      </c>
      <c r="AW52" s="55">
        <f t="shared" si="21"/>
        <v>7.47093766300525</v>
      </c>
      <c r="AX52" s="55">
        <f t="shared" si="21"/>
        <v>7.4716438007603774</v>
      </c>
      <c r="AY52" s="55">
        <f t="shared" si="21"/>
        <v>7.4691872934571757</v>
      </c>
      <c r="AZ52" s="55">
        <f t="shared" si="21"/>
        <v>7.4689064392228541</v>
      </c>
      <c r="BA52" s="55">
        <f t="shared" si="22"/>
        <v>7.4697059549085374</v>
      </c>
      <c r="BB52" s="55">
        <f t="shared" si="22"/>
        <v>7.4700762302708403</v>
      </c>
      <c r="BC52" s="55">
        <f t="shared" si="22"/>
        <v>7.4699039437239563</v>
      </c>
      <c r="BD52" s="55">
        <f t="shared" si="22"/>
        <v>7.4695559723166731</v>
      </c>
      <c r="BE52" s="55">
        <f t="shared" si="22"/>
        <v>7.4696297080885721</v>
      </c>
      <c r="BF52" s="55">
        <f t="shared" si="22"/>
        <v>7.4697743618617158</v>
      </c>
      <c r="BG52" s="55">
        <f t="shared" si="22"/>
        <v>7.4697880432523522</v>
      </c>
      <c r="BH52" s="55">
        <f t="shared" si="22"/>
        <v>7.4697304058486544</v>
      </c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</row>
    <row r="53" spans="1:76">
      <c r="A53" s="3" t="s">
        <v>28</v>
      </c>
      <c r="B53" s="21"/>
      <c r="C53" s="21">
        <f>'[1]Mexico YG-UCO Imports'!AV$290/1000</f>
        <v>0</v>
      </c>
      <c r="D53" s="21">
        <f>'[1]Mexico YG-UCO Imports'!BH$290/1000</f>
        <v>0</v>
      </c>
      <c r="E53" s="21">
        <f>'[1]Mexico YG-UCO Imports'!BT$290/1000</f>
        <v>0</v>
      </c>
      <c r="F53" s="21">
        <f>'[1]Mexico YG-UCO Imports'!CF$290/1000</f>
        <v>0</v>
      </c>
      <c r="G53" s="21">
        <f>'[1]Mexico YG-UCO Imports'!CR$290/1000</f>
        <v>0</v>
      </c>
      <c r="H53" s="21">
        <f>'[1]Mexico YG-UCO Imports'!DD$290/1000</f>
        <v>6.92</v>
      </c>
      <c r="I53" s="21">
        <f>'[1]Mexico YG-UCO Imports'!DP$290/1000</f>
        <v>11.015000000000001</v>
      </c>
      <c r="J53" s="21">
        <f>'[1]Mexico YG-UCO Imports'!EB$290/1000</f>
        <v>10.817</v>
      </c>
      <c r="K53" s="21">
        <f>'[1]Mexico YG-UCO Imports'!EN$290/1000</f>
        <v>10.004</v>
      </c>
      <c r="L53" s="21">
        <f>'[1]Mexico YG-UCO Imports'!EZ$290/1000</f>
        <v>4.6180000000000003</v>
      </c>
      <c r="M53" s="21">
        <f>'[1]Mexico YG-UCO Imports'!FL$290/1000</f>
        <v>13.26</v>
      </c>
      <c r="N53" s="21">
        <f>'[1]Mexico YG-UCO Imports'!FX$290/1000</f>
        <v>10.384</v>
      </c>
      <c r="O53" s="21">
        <f>'[1]Mexico YG-UCO Imports'!GJ$290/1000</f>
        <v>11.83</v>
      </c>
      <c r="P53" s="21">
        <f>'[1]Mexico YG-UCO Imports'!GV$290/1000</f>
        <v>13.393000000000001</v>
      </c>
      <c r="Q53" s="21">
        <f>'[1]Mexico YG-UCO Imports'!HH$290/1000</f>
        <v>14.038</v>
      </c>
      <c r="R53" s="21">
        <f>'[1]Mexico YG-UCO Imports'!HT$290/1000</f>
        <v>17.079999999999998</v>
      </c>
      <c r="S53" s="21">
        <f>'[1]Mexico YG-UCO Imports'!IF$290/1000</f>
        <v>14.207000000000001</v>
      </c>
      <c r="T53" s="21">
        <f>'[1]Mexico YG-UCO Imports'!IR$290/1000</f>
        <v>15.151</v>
      </c>
      <c r="U53" s="21">
        <f>'[1]Mexico YG-UCO Imports'!JD$290/1000</f>
        <v>7.4450000000000003</v>
      </c>
      <c r="V53" s="21">
        <f>'[1]Mexico YG-UCO Imports'!JP$290/1000</f>
        <v>11.667999999999999</v>
      </c>
      <c r="W53" s="21">
        <f>'[1]Mexico YG-UCO Imports'!KB$290/1000</f>
        <v>8.8469999999999995</v>
      </c>
      <c r="X53" s="21">
        <f>'[1]Mexico YG-UCO Imports'!KN$290/1000</f>
        <v>11.343</v>
      </c>
      <c r="Y53" s="21">
        <f>'[1]Mexico YG-UCO Imports'!KZ$290/1000</f>
        <v>9.26</v>
      </c>
      <c r="Z53" s="21">
        <f>'[1]Mexico YG-UCO Imports'!LL$290/1000</f>
        <v>8.3620000000000001</v>
      </c>
      <c r="AA53" s="21">
        <f>'[1]Mexico YG-UCO Imports'!LX$290/1000</f>
        <v>10.083</v>
      </c>
      <c r="AB53" s="21">
        <f>'[1]Mexico YG-UCO Imports'!MJ$290/1000</f>
        <v>5.1589999999999998</v>
      </c>
      <c r="AC53" s="21">
        <f>'[1]Mexico YG-UCO Imports'!MV$290/1000</f>
        <v>6.7469999999999999</v>
      </c>
      <c r="AD53" s="21">
        <f>'[1]Mexico YG-UCO Imports'!NH$290/1000</f>
        <v>8.2110000000000003</v>
      </c>
      <c r="AE53" s="21">
        <f>'[1]Mexico YG-UCO Imports'!NT$290/1000</f>
        <v>10.516999999999999</v>
      </c>
      <c r="AF53" s="21">
        <f>'[1]Mexico YG-UCO Imports'!OF$290/1000</f>
        <v>8.1289999999999996</v>
      </c>
      <c r="AG53" s="21">
        <f>'[1]Mexico YG-UCO Imports'!OR$290/1000</f>
        <v>7.2789999999999999</v>
      </c>
      <c r="AH53" s="21">
        <f>'[1]Mexico YG-UCO Imports'!PD$290/1000</f>
        <v>6.7009999999999996</v>
      </c>
      <c r="AI53" s="55">
        <f t="shared" si="19"/>
        <v>8.6907019257575655</v>
      </c>
      <c r="AJ53" s="55">
        <f t="shared" si="20"/>
        <v>8.4610757248410486</v>
      </c>
      <c r="AK53" s="55">
        <f t="shared" si="21"/>
        <v>8.2751479950338744</v>
      </c>
      <c r="AL53" s="55">
        <f t="shared" si="21"/>
        <v>8.5305423401253577</v>
      </c>
      <c r="AM53" s="55">
        <f t="shared" si="21"/>
        <v>8.5451776534465402</v>
      </c>
      <c r="AN53" s="55">
        <f t="shared" si="21"/>
        <v>8.5855344191192859</v>
      </c>
      <c r="AO53" s="55">
        <f t="shared" si="21"/>
        <v>8.6318218952529797</v>
      </c>
      <c r="AP53" s="55">
        <f t="shared" si="21"/>
        <v>8.7167536843076299</v>
      </c>
      <c r="AQ53" s="55">
        <f t="shared" si="21"/>
        <v>8.8399650576960216</v>
      </c>
      <c r="AR53" s="55">
        <f t="shared" si="21"/>
        <v>8.9186696755516817</v>
      </c>
      <c r="AS53" s="55">
        <f t="shared" si="21"/>
        <v>8.9930697894841281</v>
      </c>
      <c r="AT53" s="55">
        <f t="shared" si="21"/>
        <v>9.0744807133563299</v>
      </c>
      <c r="AU53" s="55">
        <f t="shared" si="21"/>
        <v>9.1631188636242769</v>
      </c>
      <c r="AV53" s="55">
        <f t="shared" si="21"/>
        <v>9.2525172582427473</v>
      </c>
      <c r="AW53" s="55">
        <f t="shared" si="21"/>
        <v>8.4863282804222724</v>
      </c>
      <c r="AX53" s="55">
        <f t="shared" si="21"/>
        <v>8.4848141330433506</v>
      </c>
      <c r="AY53" s="55">
        <f t="shared" si="21"/>
        <v>8.4849731390627827</v>
      </c>
      <c r="AZ53" s="55">
        <f t="shared" si="21"/>
        <v>8.4858320453376059</v>
      </c>
      <c r="BA53" s="55">
        <f t="shared" si="22"/>
        <v>8.4861424078799121</v>
      </c>
      <c r="BB53" s="55">
        <f t="shared" si="22"/>
        <v>8.4856180011491826</v>
      </c>
      <c r="BC53" s="55">
        <f t="shared" si="22"/>
        <v>8.4854759452945672</v>
      </c>
      <c r="BD53" s="55">
        <f t="shared" si="22"/>
        <v>8.4856083077448101</v>
      </c>
      <c r="BE53" s="55">
        <f t="shared" si="22"/>
        <v>8.4857353414812167</v>
      </c>
      <c r="BF53" s="55">
        <f t="shared" si="22"/>
        <v>8.485716000709937</v>
      </c>
      <c r="BG53" s="55">
        <f t="shared" si="22"/>
        <v>8.4856307192759424</v>
      </c>
      <c r="BH53" s="55">
        <f t="shared" si="22"/>
        <v>8.4856332629012954</v>
      </c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</row>
    <row r="54" spans="1:76" ht="12" thickBot="1">
      <c r="A54" s="3" t="s">
        <v>29</v>
      </c>
      <c r="B54" s="21"/>
      <c r="C54" s="21">
        <f t="shared" ref="C54:AG54" si="23">SUM(C42:C53)</f>
        <v>0</v>
      </c>
      <c r="D54" s="21">
        <f t="shared" si="23"/>
        <v>0</v>
      </c>
      <c r="E54" s="21">
        <f t="shared" si="23"/>
        <v>0</v>
      </c>
      <c r="F54" s="21">
        <f t="shared" si="23"/>
        <v>0</v>
      </c>
      <c r="G54" s="21">
        <f t="shared" si="23"/>
        <v>0</v>
      </c>
      <c r="H54" s="21">
        <f t="shared" si="23"/>
        <v>72.042000000000002</v>
      </c>
      <c r="I54" s="21">
        <f t="shared" si="23"/>
        <v>100.337</v>
      </c>
      <c r="J54" s="21">
        <f t="shared" si="23"/>
        <v>114.238</v>
      </c>
      <c r="K54" s="21">
        <f t="shared" si="23"/>
        <v>117.715</v>
      </c>
      <c r="L54" s="21">
        <f t="shared" si="23"/>
        <v>120.16299999999998</v>
      </c>
      <c r="M54" s="21">
        <f t="shared" si="23"/>
        <v>115.55800000000002</v>
      </c>
      <c r="N54" s="21">
        <f t="shared" si="23"/>
        <v>161.90499999999997</v>
      </c>
      <c r="O54" s="21">
        <f t="shared" si="23"/>
        <v>124.26200000000001</v>
      </c>
      <c r="P54" s="21">
        <f t="shared" si="23"/>
        <v>119.36199999999999</v>
      </c>
      <c r="Q54" s="21">
        <f t="shared" si="23"/>
        <v>119.49199999999998</v>
      </c>
      <c r="R54" s="21">
        <f t="shared" si="23"/>
        <v>164.05599999999998</v>
      </c>
      <c r="S54" s="21">
        <f t="shared" si="23"/>
        <v>177.16799999999998</v>
      </c>
      <c r="T54" s="21">
        <f t="shared" si="23"/>
        <v>169.858</v>
      </c>
      <c r="U54" s="21">
        <f t="shared" si="23"/>
        <v>131.392</v>
      </c>
      <c r="V54" s="21">
        <f t="shared" si="23"/>
        <v>119.52000000000001</v>
      </c>
      <c r="W54" s="21">
        <f t="shared" si="23"/>
        <v>92.832000000000008</v>
      </c>
      <c r="X54" s="21">
        <f t="shared" si="23"/>
        <v>121.188</v>
      </c>
      <c r="Y54" s="21">
        <f t="shared" si="23"/>
        <v>105.47500000000002</v>
      </c>
      <c r="Z54" s="21">
        <f t="shared" si="23"/>
        <v>84.221999999999994</v>
      </c>
      <c r="AA54" s="21">
        <f t="shared" si="23"/>
        <v>102.15</v>
      </c>
      <c r="AB54" s="21">
        <f t="shared" si="23"/>
        <v>73.737000000000009</v>
      </c>
      <c r="AC54" s="21">
        <f t="shared" si="23"/>
        <v>71.75</v>
      </c>
      <c r="AD54" s="21">
        <f t="shared" si="23"/>
        <v>81.578000000000003</v>
      </c>
      <c r="AE54" s="21">
        <f t="shared" si="23"/>
        <v>113.873</v>
      </c>
      <c r="AF54" s="21">
        <f t="shared" si="23"/>
        <v>112.491</v>
      </c>
      <c r="AG54" s="21">
        <f t="shared" si="23"/>
        <v>86.14500000000001</v>
      </c>
      <c r="AH54" s="21">
        <f>SUM(AH42:AH53)</f>
        <v>75.805999999999997</v>
      </c>
      <c r="AI54" s="55">
        <f t="shared" ref="AI54:BH54" si="24">AI5</f>
        <v>100</v>
      </c>
      <c r="AJ54" s="55">
        <f t="shared" si="24"/>
        <v>100</v>
      </c>
      <c r="AK54" s="55">
        <f t="shared" si="24"/>
        <v>100</v>
      </c>
      <c r="AL54" s="55">
        <f t="shared" si="24"/>
        <v>100</v>
      </c>
      <c r="AM54" s="55">
        <f t="shared" si="24"/>
        <v>100</v>
      </c>
      <c r="AN54" s="55">
        <f t="shared" si="24"/>
        <v>101</v>
      </c>
      <c r="AO54" s="55">
        <f t="shared" si="24"/>
        <v>102</v>
      </c>
      <c r="AP54" s="55">
        <f t="shared" si="24"/>
        <v>103</v>
      </c>
      <c r="AQ54" s="55">
        <f t="shared" si="24"/>
        <v>104</v>
      </c>
      <c r="AR54" s="55">
        <f t="shared" si="24"/>
        <v>105</v>
      </c>
      <c r="AS54" s="55">
        <f t="shared" si="24"/>
        <v>106</v>
      </c>
      <c r="AT54" s="55">
        <f t="shared" si="24"/>
        <v>107</v>
      </c>
      <c r="AU54" s="55">
        <f t="shared" si="24"/>
        <v>108</v>
      </c>
      <c r="AV54" s="55">
        <f t="shared" si="24"/>
        <v>109</v>
      </c>
      <c r="AW54" s="55">
        <f t="shared" si="24"/>
        <v>100</v>
      </c>
      <c r="AX54" s="55">
        <f t="shared" si="24"/>
        <v>100</v>
      </c>
      <c r="AY54" s="55">
        <f t="shared" si="24"/>
        <v>100</v>
      </c>
      <c r="AZ54" s="55">
        <f t="shared" si="24"/>
        <v>100</v>
      </c>
      <c r="BA54" s="55">
        <f t="shared" si="24"/>
        <v>100</v>
      </c>
      <c r="BB54" s="55">
        <f t="shared" si="24"/>
        <v>100</v>
      </c>
      <c r="BC54" s="55">
        <f t="shared" si="24"/>
        <v>100</v>
      </c>
      <c r="BD54" s="55">
        <f t="shared" si="24"/>
        <v>100</v>
      </c>
      <c r="BE54" s="55">
        <f t="shared" si="24"/>
        <v>100</v>
      </c>
      <c r="BF54" s="55">
        <f t="shared" si="24"/>
        <v>100</v>
      </c>
      <c r="BG54" s="55">
        <f t="shared" si="24"/>
        <v>100</v>
      </c>
      <c r="BH54" s="55">
        <f t="shared" si="24"/>
        <v>100</v>
      </c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</row>
    <row r="55" spans="1:7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</row>
    <row r="56" spans="1:76" ht="12" thickBot="1">
      <c r="A56" s="3" t="s">
        <v>66</v>
      </c>
    </row>
    <row r="57" spans="1:76" ht="12" thickBot="1">
      <c r="A57" s="18"/>
      <c r="B57" s="19">
        <f t="shared" ref="B57:BH57" si="25">B2</f>
        <v>1992</v>
      </c>
      <c r="C57" s="19">
        <f t="shared" si="25"/>
        <v>1993</v>
      </c>
      <c r="D57" s="19">
        <f t="shared" si="25"/>
        <v>1994</v>
      </c>
      <c r="E57" s="19">
        <f t="shared" si="25"/>
        <v>1995</v>
      </c>
      <c r="F57" s="19">
        <f t="shared" si="25"/>
        <v>1996</v>
      </c>
      <c r="G57" s="19">
        <f t="shared" si="25"/>
        <v>1997</v>
      </c>
      <c r="H57" s="19">
        <f t="shared" si="25"/>
        <v>1998</v>
      </c>
      <c r="I57" s="19">
        <f t="shared" si="25"/>
        <v>1999</v>
      </c>
      <c r="J57" s="19">
        <f t="shared" si="25"/>
        <v>2000</v>
      </c>
      <c r="K57" s="19">
        <f t="shared" si="25"/>
        <v>2001</v>
      </c>
      <c r="L57" s="19">
        <f t="shared" si="25"/>
        <v>2002</v>
      </c>
      <c r="M57" s="19">
        <f t="shared" si="25"/>
        <v>2003</v>
      </c>
      <c r="N57" s="19">
        <f t="shared" si="25"/>
        <v>2004</v>
      </c>
      <c r="O57" s="19">
        <f t="shared" si="25"/>
        <v>2005</v>
      </c>
      <c r="P57" s="19">
        <f t="shared" si="25"/>
        <v>2006</v>
      </c>
      <c r="Q57" s="19">
        <f t="shared" si="25"/>
        <v>2007</v>
      </c>
      <c r="R57" s="19">
        <f t="shared" si="25"/>
        <v>2008</v>
      </c>
      <c r="S57" s="19">
        <f t="shared" si="25"/>
        <v>2009</v>
      </c>
      <c r="T57" s="19">
        <f t="shared" si="25"/>
        <v>2010</v>
      </c>
      <c r="U57" s="19">
        <f t="shared" si="25"/>
        <v>2011</v>
      </c>
      <c r="V57" s="19">
        <f t="shared" si="25"/>
        <v>2012</v>
      </c>
      <c r="W57" s="19">
        <f t="shared" si="25"/>
        <v>2013</v>
      </c>
      <c r="X57" s="19">
        <f t="shared" si="25"/>
        <v>2014</v>
      </c>
      <c r="Y57" s="19">
        <f t="shared" si="25"/>
        <v>2015</v>
      </c>
      <c r="Z57" s="19">
        <f t="shared" si="25"/>
        <v>2016</v>
      </c>
      <c r="AA57" s="19">
        <f t="shared" si="25"/>
        <v>2017</v>
      </c>
      <c r="AB57" s="19">
        <f t="shared" si="25"/>
        <v>2018</v>
      </c>
      <c r="AC57" s="19">
        <f t="shared" si="25"/>
        <v>2019</v>
      </c>
      <c r="AD57" s="19">
        <f t="shared" si="25"/>
        <v>2020</v>
      </c>
      <c r="AE57" s="19">
        <f t="shared" si="25"/>
        <v>2021</v>
      </c>
      <c r="AF57" s="19">
        <f t="shared" si="25"/>
        <v>2022</v>
      </c>
      <c r="AG57" s="19">
        <f t="shared" si="25"/>
        <v>2023</v>
      </c>
      <c r="AH57" s="19">
        <f t="shared" si="25"/>
        <v>2024</v>
      </c>
      <c r="AI57" s="19">
        <f t="shared" si="25"/>
        <v>2025</v>
      </c>
      <c r="AJ57" s="19">
        <f t="shared" si="25"/>
        <v>2026</v>
      </c>
      <c r="AK57" s="19">
        <f t="shared" si="25"/>
        <v>2027</v>
      </c>
      <c r="AL57" s="19">
        <f t="shared" si="25"/>
        <v>2028</v>
      </c>
      <c r="AM57" s="19">
        <f t="shared" si="25"/>
        <v>2029</v>
      </c>
      <c r="AN57" s="19">
        <f t="shared" si="25"/>
        <v>2030</v>
      </c>
      <c r="AO57" s="19">
        <f t="shared" si="25"/>
        <v>2031</v>
      </c>
      <c r="AP57" s="19">
        <f t="shared" si="25"/>
        <v>2032</v>
      </c>
      <c r="AQ57" s="19">
        <f t="shared" si="25"/>
        <v>2033</v>
      </c>
      <c r="AR57" s="19">
        <f t="shared" si="25"/>
        <v>2034</v>
      </c>
      <c r="AS57" s="19">
        <f t="shared" si="25"/>
        <v>2035</v>
      </c>
      <c r="AT57" s="19">
        <f t="shared" si="25"/>
        <v>2036</v>
      </c>
      <c r="AU57" s="19">
        <f t="shared" si="25"/>
        <v>2037</v>
      </c>
      <c r="AV57" s="19">
        <f t="shared" si="25"/>
        <v>2038</v>
      </c>
      <c r="AW57" s="19">
        <f t="shared" si="25"/>
        <v>2039</v>
      </c>
      <c r="AX57" s="19">
        <f t="shared" si="25"/>
        <v>2040</v>
      </c>
      <c r="AY57" s="19">
        <f t="shared" si="25"/>
        <v>2041</v>
      </c>
      <c r="AZ57" s="19">
        <f t="shared" si="25"/>
        <v>2042</v>
      </c>
      <c r="BA57" s="19">
        <f t="shared" si="25"/>
        <v>2043</v>
      </c>
      <c r="BB57" s="19">
        <f t="shared" si="25"/>
        <v>2044</v>
      </c>
      <c r="BC57" s="19">
        <f t="shared" si="25"/>
        <v>2045</v>
      </c>
      <c r="BD57" s="19">
        <f t="shared" si="25"/>
        <v>2046</v>
      </c>
      <c r="BE57" s="19">
        <f t="shared" si="25"/>
        <v>2047</v>
      </c>
      <c r="BF57" s="19">
        <f t="shared" si="25"/>
        <v>2048</v>
      </c>
      <c r="BG57" s="19">
        <f t="shared" si="25"/>
        <v>2049</v>
      </c>
      <c r="BH57" s="19">
        <f t="shared" si="25"/>
        <v>2050</v>
      </c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</row>
    <row r="58" spans="1:76">
      <c r="A58" s="3" t="s">
        <v>17</v>
      </c>
      <c r="B58" s="8"/>
      <c r="C58" s="21"/>
      <c r="D58" s="21">
        <f>'[1]Mexico YG-UCO Exports'!AW$290/1000</f>
        <v>0</v>
      </c>
      <c r="E58" s="21">
        <f>'[1]Mexico YG-UCO Exports'!BI$290/1000</f>
        <v>0</v>
      </c>
      <c r="F58" s="21">
        <f>'[1]Mexico YG-UCO Exports'!BU$290/1000</f>
        <v>0</v>
      </c>
      <c r="G58" s="21">
        <f>'[1]Mexico YG-UCO Exports'!CG$290/1000</f>
        <v>0</v>
      </c>
      <c r="H58" s="21">
        <f>'[1]Mexico YG-UCO Exports'!CS$290/1000</f>
        <v>3.9E-2</v>
      </c>
      <c r="I58" s="21">
        <f>'[1]Mexico YG-UCO Exports'!DE$290/1000</f>
        <v>0.10100000000000001</v>
      </c>
      <c r="J58" s="21">
        <f>'[1]Mexico YG-UCO Exports'!DQ$290/1000</f>
        <v>0.104</v>
      </c>
      <c r="K58" s="21">
        <f>'[1]Mexico YG-UCO Exports'!EC$290/1000</f>
        <v>9.8000000000000004E-2</v>
      </c>
      <c r="L58" s="21">
        <f>'[1]Mexico YG-UCO Exports'!EO$290/1000</f>
        <v>8.1000000000000003E-2</v>
      </c>
      <c r="M58" s="21">
        <f>'[1]Mexico YG-UCO Exports'!FA$290/1000</f>
        <v>3.7999999999999999E-2</v>
      </c>
      <c r="N58" s="21">
        <f>'[1]Mexico YG-UCO Exports'!FM$290/1000</f>
        <v>0.155</v>
      </c>
      <c r="O58" s="21">
        <f>'[1]Mexico YG-UCO Exports'!FY$290/1000</f>
        <v>4.8000000000000001E-2</v>
      </c>
      <c r="P58" s="21">
        <f>'[1]Mexico YG-UCO Exports'!GK$290/1000</f>
        <v>0.14699999999999999</v>
      </c>
      <c r="Q58" s="21">
        <f>'[1]Mexico YG-UCO Exports'!GW$290/1000</f>
        <v>3.0000000000000001E-3</v>
      </c>
      <c r="R58" s="21">
        <f>'[1]Mexico YG-UCO Exports'!HI$290/1000</f>
        <v>5.1999999999999998E-2</v>
      </c>
      <c r="S58" s="21">
        <f>'[1]Mexico YG-UCO Exports'!HU$290/1000</f>
        <v>5.2999999999999999E-2</v>
      </c>
      <c r="T58" s="21">
        <f>'[1]Mexico YG-UCO Exports'!IG$290/1000</f>
        <v>4.1000000000000002E-2</v>
      </c>
      <c r="U58" s="21">
        <f>'[1]Mexico YG-UCO Exports'!IS$290/1000</f>
        <v>0.221</v>
      </c>
      <c r="V58" s="21">
        <f>'[1]Mexico YG-UCO Exports'!JE$290/1000</f>
        <v>0.124</v>
      </c>
      <c r="W58" s="21">
        <f>'[1]Mexico YG-UCO Exports'!JQ$290/1000</f>
        <v>0.91</v>
      </c>
      <c r="X58" s="21">
        <f>'[1]Mexico YG-UCO Exports'!KC$290/1000</f>
        <v>0.7</v>
      </c>
      <c r="Y58" s="21">
        <f>'[1]Mexico YG-UCO Exports'!KO$290/1000</f>
        <v>1.2E-2</v>
      </c>
      <c r="Z58" s="21">
        <f>'[1]Mexico YG-UCO Exports'!LA$290/1000</f>
        <v>0</v>
      </c>
      <c r="AA58" s="21">
        <f>'[1]Mexico YG-UCO Exports'!LM$290/1000</f>
        <v>4.2000000000000003E-2</v>
      </c>
      <c r="AB58" s="21">
        <f>'[1]Mexico YG-UCO Exports'!LY$290/1000</f>
        <v>0.26600000000000001</v>
      </c>
      <c r="AC58" s="21">
        <f>'[1]Mexico YG-UCO Exports'!MK$290/1000</f>
        <v>0.14899999999999999</v>
      </c>
      <c r="AD58" s="21">
        <f>'[1]Mexico YG-UCO Exports'!MW$290/1000</f>
        <v>0.33500000000000002</v>
      </c>
      <c r="AE58" s="21">
        <f>'[1]Mexico YG-UCO Exports'!NI$290/1000</f>
        <v>0.28399999999999997</v>
      </c>
      <c r="AF58" s="21">
        <f>'[1]Mexico YG-UCO Exports'!NU$290/1000</f>
        <v>0</v>
      </c>
      <c r="AG58" s="21">
        <f>'[1]Mexico YG-UCO Exports'!OG$290/1000</f>
        <v>1.7749999999999999</v>
      </c>
      <c r="AH58" s="21">
        <f>'[1]Mexico YG-UCO Exports'!OS$290/1000</f>
        <v>1.073</v>
      </c>
      <c r="AI58" s="55">
        <f t="shared" ref="AI58:AX68" si="26">(SUM(AD58:AH58)/SUM(AD$70:AH$70))*AI$70</f>
        <v>3.0889716495304622</v>
      </c>
      <c r="AJ58" s="55">
        <f t="shared" si="26"/>
        <v>4.551397628714537</v>
      </c>
      <c r="AK58" s="55">
        <f t="shared" si="26"/>
        <v>6.1113198064612924</v>
      </c>
      <c r="AL58" s="55">
        <f t="shared" si="26"/>
        <v>9.5221014895520444</v>
      </c>
      <c r="AM58" s="55">
        <f t="shared" si="26"/>
        <v>12.152674976294584</v>
      </c>
      <c r="AN58" s="55">
        <f t="shared" si="26"/>
        <v>12.322248887148842</v>
      </c>
      <c r="AO58" s="55">
        <f t="shared" si="26"/>
        <v>12.319929045012772</v>
      </c>
      <c r="AP58" s="55">
        <f t="shared" si="26"/>
        <v>12.336064518698715</v>
      </c>
      <c r="AQ58" s="55">
        <f t="shared" si="26"/>
        <v>15.435004978080777</v>
      </c>
      <c r="AR58" s="55">
        <f t="shared" si="26"/>
        <v>15.372838667913257</v>
      </c>
      <c r="AS58" s="55">
        <f t="shared" si="26"/>
        <v>16.94652152421359</v>
      </c>
      <c r="AT58" s="55">
        <f t="shared" si="26"/>
        <v>16.947105235598087</v>
      </c>
      <c r="AU58" s="55">
        <f t="shared" si="26"/>
        <v>18.489008381881064</v>
      </c>
      <c r="AV58" s="55">
        <f t="shared" si="26"/>
        <v>20.027337485924594</v>
      </c>
      <c r="AW58" s="55">
        <f t="shared" si="26"/>
        <v>20.02064117266487</v>
      </c>
      <c r="AX58" s="55">
        <f t="shared" si="26"/>
        <v>21.567143220065848</v>
      </c>
      <c r="AY58" s="55">
        <f t="shared" ref="AY58:BH68" si="27">(SUM(AT58:AX58)/SUM(AT$70:AX$70))*AY$70</f>
        <v>23.107437022889158</v>
      </c>
      <c r="AZ58" s="55">
        <f t="shared" si="27"/>
        <v>23.107067302259445</v>
      </c>
      <c r="BA58" s="55">
        <f t="shared" si="27"/>
        <v>24.646771703726607</v>
      </c>
      <c r="BB58" s="55">
        <f t="shared" si="27"/>
        <v>26.186767495442478</v>
      </c>
      <c r="BC58" s="55">
        <f t="shared" si="27"/>
        <v>26.187768502006755</v>
      </c>
      <c r="BD58" s="55">
        <f t="shared" si="27"/>
        <v>27.728057705923003</v>
      </c>
      <c r="BE58" s="55">
        <f t="shared" si="27"/>
        <v>29.26834001780491</v>
      </c>
      <c r="BF58" s="55">
        <f t="shared" si="27"/>
        <v>30.808667913770975</v>
      </c>
      <c r="BG58" s="55">
        <f t="shared" si="27"/>
        <v>30.808703656032559</v>
      </c>
      <c r="BH58" s="55">
        <f t="shared" si="27"/>
        <v>32.34927972027981</v>
      </c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</row>
    <row r="59" spans="1:76">
      <c r="A59" s="3" t="s">
        <v>18</v>
      </c>
      <c r="B59" s="8"/>
      <c r="C59" s="21"/>
      <c r="D59" s="21">
        <f>'[1]Mexico YG-UCO Exports'!AX$290/1000</f>
        <v>0</v>
      </c>
      <c r="E59" s="21">
        <f>'[1]Mexico YG-UCO Exports'!BJ$290/1000</f>
        <v>0</v>
      </c>
      <c r="F59" s="21">
        <f>'[1]Mexico YG-UCO Exports'!BV$290/1000</f>
        <v>0</v>
      </c>
      <c r="G59" s="21">
        <f>'[1]Mexico YG-UCO Exports'!CH$290/1000</f>
        <v>0</v>
      </c>
      <c r="H59" s="21">
        <f>'[1]Mexico YG-UCO Exports'!CT$290/1000</f>
        <v>8.9999999999999993E-3</v>
      </c>
      <c r="I59" s="21">
        <f>'[1]Mexico YG-UCO Exports'!DF$290/1000</f>
        <v>2.1999999999999999E-2</v>
      </c>
      <c r="J59" s="21">
        <f>'[1]Mexico YG-UCO Exports'!DR$290/1000</f>
        <v>2.1000000000000001E-2</v>
      </c>
      <c r="K59" s="21">
        <f>'[1]Mexico YG-UCO Exports'!ED$290/1000</f>
        <v>2.4E-2</v>
      </c>
      <c r="L59" s="21">
        <f>'[1]Mexico YG-UCO Exports'!EP$290/1000</f>
        <v>6.8000000000000005E-2</v>
      </c>
      <c r="M59" s="21">
        <f>'[1]Mexico YG-UCO Exports'!FB$290/1000</f>
        <v>7.5999999999999998E-2</v>
      </c>
      <c r="N59" s="21">
        <f>'[1]Mexico YG-UCO Exports'!FN$290/1000</f>
        <v>5.8000000000000003E-2</v>
      </c>
      <c r="O59" s="21">
        <f>'[1]Mexico YG-UCO Exports'!FZ$290/1000</f>
        <v>0.05</v>
      </c>
      <c r="P59" s="21">
        <f>'[1]Mexico YG-UCO Exports'!GL$290/1000</f>
        <v>1.6E-2</v>
      </c>
      <c r="Q59" s="21">
        <f>'[1]Mexico YG-UCO Exports'!GX$290/1000</f>
        <v>0.01</v>
      </c>
      <c r="R59" s="21">
        <f>'[1]Mexico YG-UCO Exports'!HJ$290/1000</f>
        <v>1.7000000000000001E-2</v>
      </c>
      <c r="S59" s="21">
        <f>'[1]Mexico YG-UCO Exports'!HV$290/1000</f>
        <v>5.3999999999999999E-2</v>
      </c>
      <c r="T59" s="21">
        <f>'[1]Mexico YG-UCO Exports'!IH$290/1000</f>
        <v>7.9000000000000001E-2</v>
      </c>
      <c r="U59" s="21">
        <f>'[1]Mexico YG-UCO Exports'!IT$290/1000</f>
        <v>0.11899999999999999</v>
      </c>
      <c r="V59" s="21">
        <f>'[1]Mexico YG-UCO Exports'!JF$290/1000</f>
        <v>0.13200000000000001</v>
      </c>
      <c r="W59" s="21">
        <f>'[1]Mexico YG-UCO Exports'!JR$290/1000</f>
        <v>0.78800000000000003</v>
      </c>
      <c r="X59" s="21">
        <f>'[1]Mexico YG-UCO Exports'!KD$290/1000</f>
        <v>0.56000000000000005</v>
      </c>
      <c r="Y59" s="21">
        <f>'[1]Mexico YG-UCO Exports'!KP$290/1000</f>
        <v>0.02</v>
      </c>
      <c r="Z59" s="21">
        <f>'[1]Mexico YG-UCO Exports'!LB$290/1000</f>
        <v>0.16900000000000001</v>
      </c>
      <c r="AA59" s="21">
        <f>'[1]Mexico YG-UCO Exports'!LN$290/1000</f>
        <v>0.157</v>
      </c>
      <c r="AB59" s="21">
        <f>'[1]Mexico YG-UCO Exports'!LZ$290/1000</f>
        <v>0.248</v>
      </c>
      <c r="AC59" s="21">
        <f>'[1]Mexico YG-UCO Exports'!ML$290/1000</f>
        <v>0.126</v>
      </c>
      <c r="AD59" s="21">
        <f>'[1]Mexico YG-UCO Exports'!MX$290/1000</f>
        <v>0.20100000000000001</v>
      </c>
      <c r="AE59" s="21">
        <f>'[1]Mexico YG-UCO Exports'!NJ$290/1000</f>
        <v>0.32200000000000001</v>
      </c>
      <c r="AF59" s="21">
        <f>'[1]Mexico YG-UCO Exports'!NV$290/1000</f>
        <v>0.27900000000000003</v>
      </c>
      <c r="AG59" s="21">
        <f>'[1]Mexico YG-UCO Exports'!OH$290/1000</f>
        <v>0</v>
      </c>
      <c r="AH59" s="21">
        <f>'[1]Mexico YG-UCO Exports'!OT$290/1000</f>
        <v>0.26500000000000001</v>
      </c>
      <c r="AI59" s="55">
        <f t="shared" si="26"/>
        <v>0.95065842228122399</v>
      </c>
      <c r="AJ59" s="55">
        <f t="shared" si="26"/>
        <v>1.3291066574751425</v>
      </c>
      <c r="AK59" s="55">
        <f t="shared" si="26"/>
        <v>1.6453398047781558</v>
      </c>
      <c r="AL59" s="55">
        <f t="shared" si="26"/>
        <v>2.4035753777560247</v>
      </c>
      <c r="AM59" s="55">
        <f t="shared" si="26"/>
        <v>3.291228586405452</v>
      </c>
      <c r="AN59" s="55">
        <f t="shared" si="26"/>
        <v>3.3460552517203479</v>
      </c>
      <c r="AO59" s="55">
        <f t="shared" si="26"/>
        <v>3.3145670836234817</v>
      </c>
      <c r="AP59" s="55">
        <f t="shared" si="26"/>
        <v>3.2942979068902263</v>
      </c>
      <c r="AQ59" s="55">
        <f t="shared" si="26"/>
        <v>4.1183484753672452</v>
      </c>
      <c r="AR59" s="55">
        <f t="shared" si="26"/>
        <v>4.1344041200016077</v>
      </c>
      <c r="AS59" s="55">
        <f t="shared" si="26"/>
        <v>4.5519182094007276</v>
      </c>
      <c r="AT59" s="55">
        <f t="shared" si="26"/>
        <v>4.5435934840024723</v>
      </c>
      <c r="AU59" s="55">
        <f t="shared" si="26"/>
        <v>4.9542149269589473</v>
      </c>
      <c r="AV59" s="55">
        <f t="shared" si="26"/>
        <v>5.369115366750056</v>
      </c>
      <c r="AW59" s="55">
        <f t="shared" si="26"/>
        <v>5.3717929717978867</v>
      </c>
      <c r="AX59" s="55">
        <f t="shared" si="26"/>
        <v>5.7844814904123538</v>
      </c>
      <c r="AY59" s="55">
        <f t="shared" si="27"/>
        <v>6.1959995809337425</v>
      </c>
      <c r="AZ59" s="55">
        <f t="shared" si="27"/>
        <v>6.1960308216835038</v>
      </c>
      <c r="BA59" s="55">
        <f t="shared" si="27"/>
        <v>6.6096960529320095</v>
      </c>
      <c r="BB59" s="55">
        <f t="shared" si="27"/>
        <v>7.0230961041357736</v>
      </c>
      <c r="BC59" s="55">
        <f t="shared" si="27"/>
        <v>7.0228333617098109</v>
      </c>
      <c r="BD59" s="55">
        <f t="shared" si="27"/>
        <v>7.43572258231384</v>
      </c>
      <c r="BE59" s="55">
        <f t="shared" si="27"/>
        <v>7.8489180666593228</v>
      </c>
      <c r="BF59" s="55">
        <f t="shared" si="27"/>
        <v>8.2621301535059217</v>
      </c>
      <c r="BG59" s="55">
        <f t="shared" si="27"/>
        <v>8.2621319271043223</v>
      </c>
      <c r="BH59" s="55">
        <f t="shared" si="27"/>
        <v>8.6751750842250797</v>
      </c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</row>
    <row r="60" spans="1:76">
      <c r="A60" s="3" t="s">
        <v>19</v>
      </c>
      <c r="B60" s="8"/>
      <c r="C60" s="21"/>
      <c r="D60" s="21">
        <f>'[1]Mexico YG-UCO Exports'!AY$290/1000</f>
        <v>0</v>
      </c>
      <c r="E60" s="21">
        <f>'[1]Mexico YG-UCO Exports'!BK$290/1000</f>
        <v>0</v>
      </c>
      <c r="F60" s="21">
        <f>'[1]Mexico YG-UCO Exports'!BW$290/1000</f>
        <v>0</v>
      </c>
      <c r="G60" s="21">
        <f>'[1]Mexico YG-UCO Exports'!CI$290/1000</f>
        <v>0</v>
      </c>
      <c r="H60" s="21">
        <f>'[1]Mexico YG-UCO Exports'!CU$290/1000</f>
        <v>6.8000000000000005E-2</v>
      </c>
      <c r="I60" s="21">
        <f>'[1]Mexico YG-UCO Exports'!DG$290/1000</f>
        <v>8.5999999999999993E-2</v>
      </c>
      <c r="J60" s="21">
        <f>'[1]Mexico YG-UCO Exports'!DS$290/1000</f>
        <v>5.7000000000000002E-2</v>
      </c>
      <c r="K60" s="21">
        <f>'[1]Mexico YG-UCO Exports'!EE$290/1000</f>
        <v>8.6999999999999994E-2</v>
      </c>
      <c r="L60" s="21">
        <f>'[1]Mexico YG-UCO Exports'!EQ$290/1000</f>
        <v>8.3000000000000004E-2</v>
      </c>
      <c r="M60" s="21">
        <f>'[1]Mexico YG-UCO Exports'!FC$290/1000</f>
        <v>5.8000000000000003E-2</v>
      </c>
      <c r="N60" s="21">
        <f>'[1]Mexico YG-UCO Exports'!FO$290/1000</f>
        <v>0.23200000000000001</v>
      </c>
      <c r="O60" s="21">
        <f>'[1]Mexico YG-UCO Exports'!GA$290/1000</f>
        <v>2.9000000000000001E-2</v>
      </c>
      <c r="P60" s="21">
        <f>'[1]Mexico YG-UCO Exports'!GM$290/1000</f>
        <v>2E-3</v>
      </c>
      <c r="Q60" s="21">
        <f>'[1]Mexico YG-UCO Exports'!GY$290/1000</f>
        <v>6.0000000000000001E-3</v>
      </c>
      <c r="R60" s="21">
        <f>'[1]Mexico YG-UCO Exports'!HK$290/1000</f>
        <v>0</v>
      </c>
      <c r="S60" s="21">
        <f>'[1]Mexico YG-UCO Exports'!HW$290/1000</f>
        <v>0.129</v>
      </c>
      <c r="T60" s="21">
        <f>'[1]Mexico YG-UCO Exports'!II$290/1000</f>
        <v>5.0999999999999997E-2</v>
      </c>
      <c r="U60" s="21">
        <f>'[1]Mexico YG-UCO Exports'!IU$290/1000</f>
        <v>0.16200000000000001</v>
      </c>
      <c r="V60" s="21">
        <f>'[1]Mexico YG-UCO Exports'!JG$290/1000</f>
        <v>0.11700000000000001</v>
      </c>
      <c r="W60" s="21">
        <f>'[1]Mexico YG-UCO Exports'!JS$290/1000</f>
        <v>1.083</v>
      </c>
      <c r="X60" s="21">
        <f>'[1]Mexico YG-UCO Exports'!KE$290/1000</f>
        <v>7.8E-2</v>
      </c>
      <c r="Y60" s="21">
        <f>'[1]Mexico YG-UCO Exports'!KQ$290/1000</f>
        <v>2.3E-2</v>
      </c>
      <c r="Z60" s="21">
        <f>'[1]Mexico YG-UCO Exports'!LC$290/1000</f>
        <v>0.105</v>
      </c>
      <c r="AA60" s="21">
        <f>'[1]Mexico YG-UCO Exports'!LO$290/1000</f>
        <v>0.28499999999999998</v>
      </c>
      <c r="AB60" s="21">
        <f>'[1]Mexico YG-UCO Exports'!MA$290/1000</f>
        <v>8.2000000000000003E-2</v>
      </c>
      <c r="AC60" s="21">
        <f>'[1]Mexico YG-UCO Exports'!MM$290/1000</f>
        <v>0.104</v>
      </c>
      <c r="AD60" s="21">
        <f>'[1]Mexico YG-UCO Exports'!MY$290/1000</f>
        <v>0.33700000000000002</v>
      </c>
      <c r="AE60" s="21">
        <f>'[1]Mexico YG-UCO Exports'!NK$290/1000</f>
        <v>0.53200000000000003</v>
      </c>
      <c r="AF60" s="21">
        <f>'[1]Mexico YG-UCO Exports'!NW$290/1000</f>
        <v>0</v>
      </c>
      <c r="AG60" s="21">
        <f>'[1]Mexico YG-UCO Exports'!OI$290/1000</f>
        <v>1.984</v>
      </c>
      <c r="AH60" s="21">
        <f>'[1]Mexico YG-UCO Exports'!OU$290/1000</f>
        <v>0.75900000000000001</v>
      </c>
      <c r="AI60" s="55">
        <f t="shared" si="26"/>
        <v>3.2181614070101032</v>
      </c>
      <c r="AJ60" s="55">
        <f t="shared" si="26"/>
        <v>4.7505375519525295</v>
      </c>
      <c r="AK60" s="55">
        <f t="shared" si="26"/>
        <v>6.2414486248631471</v>
      </c>
      <c r="AL60" s="55">
        <f t="shared" si="26"/>
        <v>9.7248563534405115</v>
      </c>
      <c r="AM60" s="55">
        <f t="shared" si="26"/>
        <v>12.325986162226549</v>
      </c>
      <c r="AN60" s="55">
        <f t="shared" si="26"/>
        <v>12.612518295475772</v>
      </c>
      <c r="AO60" s="55">
        <f t="shared" si="26"/>
        <v>12.59457847943683</v>
      </c>
      <c r="AP60" s="55">
        <f t="shared" si="26"/>
        <v>12.588091274221838</v>
      </c>
      <c r="AQ60" s="55">
        <f t="shared" si="26"/>
        <v>15.748955411789868</v>
      </c>
      <c r="AR60" s="55">
        <f t="shared" si="26"/>
        <v>15.6833641959883</v>
      </c>
      <c r="AS60" s="55">
        <f t="shared" si="26"/>
        <v>17.306876914228152</v>
      </c>
      <c r="AT60" s="55">
        <f t="shared" si="26"/>
        <v>17.30086231983649</v>
      </c>
      <c r="AU60" s="55">
        <f t="shared" si="26"/>
        <v>18.870756027855521</v>
      </c>
      <c r="AV60" s="55">
        <f t="shared" si="26"/>
        <v>20.441492468631079</v>
      </c>
      <c r="AW60" s="55">
        <f t="shared" si="26"/>
        <v>20.435852193772178</v>
      </c>
      <c r="AX60" s="55">
        <f t="shared" si="26"/>
        <v>22.016362649008798</v>
      </c>
      <c r="AY60" s="55">
        <f t="shared" si="27"/>
        <v>23.58698229978668</v>
      </c>
      <c r="AZ60" s="55">
        <f t="shared" si="27"/>
        <v>23.586144546056925</v>
      </c>
      <c r="BA60" s="55">
        <f t="shared" si="27"/>
        <v>25.158133521658439</v>
      </c>
      <c r="BB60" s="55">
        <f t="shared" si="27"/>
        <v>26.730398336641251</v>
      </c>
      <c r="BC60" s="55">
        <f t="shared" si="27"/>
        <v>26.731511207838775</v>
      </c>
      <c r="BD60" s="55">
        <f t="shared" si="27"/>
        <v>28.30346323019597</v>
      </c>
      <c r="BE60" s="55">
        <f t="shared" si="27"/>
        <v>29.875703204884768</v>
      </c>
      <c r="BF60" s="55">
        <f t="shared" si="27"/>
        <v>31.448094138211307</v>
      </c>
      <c r="BG60" s="55">
        <f t="shared" si="27"/>
        <v>31.448169256653205</v>
      </c>
      <c r="BH60" s="55">
        <f t="shared" si="27"/>
        <v>33.020699593547491</v>
      </c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</row>
    <row r="61" spans="1:76">
      <c r="A61" s="3" t="s">
        <v>20</v>
      </c>
      <c r="B61" s="8"/>
      <c r="C61" s="21"/>
      <c r="D61" s="21">
        <f>'[1]Mexico YG-UCO Exports'!AZ$290/1000</f>
        <v>0</v>
      </c>
      <c r="E61" s="21">
        <f>'[1]Mexico YG-UCO Exports'!BL$290/1000</f>
        <v>0</v>
      </c>
      <c r="F61" s="21">
        <f>'[1]Mexico YG-UCO Exports'!BX$290/1000</f>
        <v>0</v>
      </c>
      <c r="G61" s="21">
        <f>'[1]Mexico YG-UCO Exports'!CJ$290/1000</f>
        <v>0</v>
      </c>
      <c r="H61" s="21">
        <f>'[1]Mexico YG-UCO Exports'!CV$290/1000</f>
        <v>6.0999999999999999E-2</v>
      </c>
      <c r="I61" s="21">
        <f>'[1]Mexico YG-UCO Exports'!DH$290/1000</f>
        <v>7.6529999999999996</v>
      </c>
      <c r="J61" s="21">
        <f>'[1]Mexico YG-UCO Exports'!DT$290/1000</f>
        <v>9.0999999999999998E-2</v>
      </c>
      <c r="K61" s="21">
        <f>'[1]Mexico YG-UCO Exports'!EF$290/1000</f>
        <v>0.02</v>
      </c>
      <c r="L61" s="21">
        <f>'[1]Mexico YG-UCO Exports'!ER$290/1000</f>
        <v>8.4000000000000005E-2</v>
      </c>
      <c r="M61" s="21">
        <f>'[1]Mexico YG-UCO Exports'!FD$290/1000</f>
        <v>7.2999999999999995E-2</v>
      </c>
      <c r="N61" s="21">
        <f>'[1]Mexico YG-UCO Exports'!FP$290/1000</f>
        <v>7.9000000000000001E-2</v>
      </c>
      <c r="O61" s="21">
        <f>'[1]Mexico YG-UCO Exports'!GB$290/1000</f>
        <v>6.9000000000000006E-2</v>
      </c>
      <c r="P61" s="21">
        <f>'[1]Mexico YG-UCO Exports'!GN$290/1000</f>
        <v>5.0000000000000001E-3</v>
      </c>
      <c r="Q61" s="21">
        <f>'[1]Mexico YG-UCO Exports'!GZ$290/1000</f>
        <v>1.6E-2</v>
      </c>
      <c r="R61" s="21">
        <f>'[1]Mexico YG-UCO Exports'!HL$290/1000</f>
        <v>0.16200000000000001</v>
      </c>
      <c r="S61" s="21">
        <f>'[1]Mexico YG-UCO Exports'!HX$290/1000</f>
        <v>5.0999999999999997E-2</v>
      </c>
      <c r="T61" s="21">
        <f>'[1]Mexico YG-UCO Exports'!IJ$290/1000</f>
        <v>4.9000000000000002E-2</v>
      </c>
      <c r="U61" s="21">
        <f>'[1]Mexico YG-UCO Exports'!IV$290/1000</f>
        <v>0.107</v>
      </c>
      <c r="V61" s="21">
        <f>'[1]Mexico YG-UCO Exports'!JH$290/1000</f>
        <v>0.151</v>
      </c>
      <c r="W61" s="21">
        <f>'[1]Mexico YG-UCO Exports'!JT$290/1000</f>
        <v>0.58599999999999997</v>
      </c>
      <c r="X61" s="21">
        <f>'[1]Mexico YG-UCO Exports'!KF$290/1000</f>
        <v>2E-3</v>
      </c>
      <c r="Y61" s="21">
        <f>'[1]Mexico YG-UCO Exports'!KR$290/1000</f>
        <v>0.02</v>
      </c>
      <c r="Z61" s="21">
        <f>'[1]Mexico YG-UCO Exports'!LD$290/1000</f>
        <v>2.8000000000000001E-2</v>
      </c>
      <c r="AA61" s="21">
        <f>'[1]Mexico YG-UCO Exports'!LP$290/1000</f>
        <v>6.5000000000000002E-2</v>
      </c>
      <c r="AB61" s="21">
        <f>'[1]Mexico YG-UCO Exports'!MB$290/1000</f>
        <v>0.28699999999999998</v>
      </c>
      <c r="AC61" s="21">
        <f>'[1]Mexico YG-UCO Exports'!MN$290/1000</f>
        <v>0.17499999999999999</v>
      </c>
      <c r="AD61" s="21">
        <f>'[1]Mexico YG-UCO Exports'!MZ$290/1000</f>
        <v>0.182</v>
      </c>
      <c r="AE61" s="21">
        <f>'[1]Mexico YG-UCO Exports'!NL$290/1000</f>
        <v>0.36299999999999999</v>
      </c>
      <c r="AF61" s="21">
        <f>'[1]Mexico YG-UCO Exports'!NX$290/1000</f>
        <v>0.75700000000000001</v>
      </c>
      <c r="AG61" s="21">
        <f>'[1]Mexico YG-UCO Exports'!OJ$290/1000</f>
        <v>1.5249999999999999</v>
      </c>
      <c r="AH61" s="21">
        <f>'[1]Mexico YG-UCO Exports'!OV$290/1000</f>
        <v>0.23</v>
      </c>
      <c r="AI61" s="55">
        <f t="shared" si="26"/>
        <v>2.7236764732087173</v>
      </c>
      <c r="AJ61" s="55">
        <f t="shared" si="26"/>
        <v>4.0961129964360641</v>
      </c>
      <c r="AK61" s="55">
        <f t="shared" si="26"/>
        <v>5.4374086478684438</v>
      </c>
      <c r="AL61" s="55">
        <f t="shared" si="26"/>
        <v>8.0378356417289396</v>
      </c>
      <c r="AM61" s="55">
        <f t="shared" si="26"/>
        <v>10.245049070955101</v>
      </c>
      <c r="AN61" s="55">
        <f t="shared" si="26"/>
        <v>10.622637506155572</v>
      </c>
      <c r="AO61" s="55">
        <f t="shared" si="26"/>
        <v>10.603874169143205</v>
      </c>
      <c r="AP61" s="55">
        <f t="shared" si="26"/>
        <v>10.575718831965004</v>
      </c>
      <c r="AQ61" s="55">
        <f t="shared" si="26"/>
        <v>13.180293478933638</v>
      </c>
      <c r="AR61" s="55">
        <f t="shared" si="26"/>
        <v>13.149422156464887</v>
      </c>
      <c r="AS61" s="55">
        <f t="shared" si="26"/>
        <v>14.532986535665577</v>
      </c>
      <c r="AT61" s="55">
        <f t="shared" si="26"/>
        <v>14.520537167955224</v>
      </c>
      <c r="AU61" s="55">
        <f t="shared" si="26"/>
        <v>15.83014996103624</v>
      </c>
      <c r="AV61" s="55">
        <f t="shared" si="26"/>
        <v>17.143964090754118</v>
      </c>
      <c r="AW61" s="55">
        <f t="shared" si="26"/>
        <v>17.145645243059452</v>
      </c>
      <c r="AX61" s="55">
        <f t="shared" si="26"/>
        <v>18.473766032976474</v>
      </c>
      <c r="AY61" s="55">
        <f t="shared" si="27"/>
        <v>19.789062498995595</v>
      </c>
      <c r="AZ61" s="55">
        <f t="shared" si="27"/>
        <v>19.787146528392956</v>
      </c>
      <c r="BA61" s="55">
        <f t="shared" si="27"/>
        <v>21.106190718669389</v>
      </c>
      <c r="BB61" s="55">
        <f t="shared" si="27"/>
        <v>22.426449142131446</v>
      </c>
      <c r="BC61" s="55">
        <f t="shared" si="27"/>
        <v>22.427330567010642</v>
      </c>
      <c r="BD61" s="55">
        <f t="shared" si="27"/>
        <v>23.745640377420006</v>
      </c>
      <c r="BE61" s="55">
        <f t="shared" si="27"/>
        <v>25.064607100468244</v>
      </c>
      <c r="BF61" s="55">
        <f t="shared" si="27"/>
        <v>26.383958139241315</v>
      </c>
      <c r="BG61" s="55">
        <f t="shared" si="27"/>
        <v>26.384172599180584</v>
      </c>
      <c r="BH61" s="55">
        <f t="shared" si="27"/>
        <v>27.703403026061029</v>
      </c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</row>
    <row r="62" spans="1:76">
      <c r="A62" s="3" t="s">
        <v>21</v>
      </c>
      <c r="B62" s="8"/>
      <c r="C62" s="21"/>
      <c r="D62" s="21">
        <f>'[1]Mexico YG-UCO Exports'!BA$290/1000</f>
        <v>0</v>
      </c>
      <c r="E62" s="21">
        <f>'[1]Mexico YG-UCO Exports'!BM$290/1000</f>
        <v>0</v>
      </c>
      <c r="F62" s="21">
        <f>'[1]Mexico YG-UCO Exports'!BY$290/1000</f>
        <v>0</v>
      </c>
      <c r="G62" s="21">
        <f>'[1]Mexico YG-UCO Exports'!CK$290/1000</f>
        <v>0</v>
      </c>
      <c r="H62" s="21">
        <f>'[1]Mexico YG-UCO Exports'!CW$290/1000</f>
        <v>2.9000000000000001E-2</v>
      </c>
      <c r="I62" s="21">
        <f>'[1]Mexico YG-UCO Exports'!DI$290/1000</f>
        <v>5.7000000000000002E-2</v>
      </c>
      <c r="J62" s="21">
        <f>'[1]Mexico YG-UCO Exports'!DU$290/1000</f>
        <v>9.8000000000000004E-2</v>
      </c>
      <c r="K62" s="21">
        <f>'[1]Mexico YG-UCO Exports'!EG$290/1000</f>
        <v>4.7E-2</v>
      </c>
      <c r="L62" s="21">
        <f>'[1]Mexico YG-UCO Exports'!ES$290/1000</f>
        <v>0.05</v>
      </c>
      <c r="M62" s="21">
        <f>'[1]Mexico YG-UCO Exports'!FE$290/1000</f>
        <v>6.0999999999999999E-2</v>
      </c>
      <c r="N62" s="21">
        <f>'[1]Mexico YG-UCO Exports'!FQ$290/1000</f>
        <v>6.9000000000000006E-2</v>
      </c>
      <c r="O62" s="21">
        <f>'[1]Mexico YG-UCO Exports'!GC$290/1000</f>
        <v>5.0999999999999997E-2</v>
      </c>
      <c r="P62" s="21">
        <f>'[1]Mexico YG-UCO Exports'!GO$290/1000</f>
        <v>8.9999999999999993E-3</v>
      </c>
      <c r="Q62" s="21">
        <f>'[1]Mexico YG-UCO Exports'!HA$290/1000</f>
        <v>7.0000000000000001E-3</v>
      </c>
      <c r="R62" s="21">
        <f>'[1]Mexico YG-UCO Exports'!HM$290/1000</f>
        <v>0.155</v>
      </c>
      <c r="S62" s="21">
        <f>'[1]Mexico YG-UCO Exports'!HY$290/1000</f>
        <v>2.1000000000000001E-2</v>
      </c>
      <c r="T62" s="21">
        <f>'[1]Mexico YG-UCO Exports'!IK$290/1000</f>
        <v>9.2999999999999999E-2</v>
      </c>
      <c r="U62" s="21">
        <f>'[1]Mexico YG-UCO Exports'!IW$290/1000</f>
        <v>0.223</v>
      </c>
      <c r="V62" s="21">
        <f>'[1]Mexico YG-UCO Exports'!JI$290/1000</f>
        <v>0.76700000000000002</v>
      </c>
      <c r="W62" s="21">
        <f>'[1]Mexico YG-UCO Exports'!JU$290/1000</f>
        <v>0.40100000000000002</v>
      </c>
      <c r="X62" s="21">
        <f>'[1]Mexico YG-UCO Exports'!KG$290/1000</f>
        <v>4.2999999999999997E-2</v>
      </c>
      <c r="Y62" s="21">
        <f>'[1]Mexico YG-UCO Exports'!KS$290/1000</f>
        <v>2.1999999999999999E-2</v>
      </c>
      <c r="Z62" s="21">
        <f>'[1]Mexico YG-UCO Exports'!LE$290/1000</f>
        <v>6.6000000000000003E-2</v>
      </c>
      <c r="AA62" s="21">
        <f>'[1]Mexico YG-UCO Exports'!LQ$290/1000</f>
        <v>0</v>
      </c>
      <c r="AB62" s="21">
        <f>'[1]Mexico YG-UCO Exports'!MC$290/1000</f>
        <v>0.69699999999999995</v>
      </c>
      <c r="AC62" s="21">
        <f>'[1]Mexico YG-UCO Exports'!MO$290/1000</f>
        <v>8.8999999999999996E-2</v>
      </c>
      <c r="AD62" s="21">
        <f>'[1]Mexico YG-UCO Exports'!NA$290/1000</f>
        <v>0.14299999999999999</v>
      </c>
      <c r="AE62" s="21">
        <f>'[1]Mexico YG-UCO Exports'!NM$290/1000</f>
        <v>0.53200000000000003</v>
      </c>
      <c r="AF62" s="21">
        <f>'[1]Mexico YG-UCO Exports'!NY$290/1000</f>
        <v>0.93799999999999994</v>
      </c>
      <c r="AG62" s="21">
        <f>'[1]Mexico YG-UCO Exports'!OK$290/1000</f>
        <v>0</v>
      </c>
      <c r="AH62" s="21">
        <f>'[1]Mexico YG-UCO Exports'!OW$290/1000</f>
        <v>0.26800000000000002</v>
      </c>
      <c r="AI62" s="55">
        <f t="shared" si="26"/>
        <v>1.6759029918565906</v>
      </c>
      <c r="AJ62" s="55">
        <f t="shared" si="26"/>
        <v>2.4976853869717135</v>
      </c>
      <c r="AK62" s="55">
        <f t="shared" si="26"/>
        <v>3.1345563965157752</v>
      </c>
      <c r="AL62" s="55">
        <f t="shared" si="26"/>
        <v>4.3459138952687342</v>
      </c>
      <c r="AM62" s="55">
        <f t="shared" si="26"/>
        <v>5.9508830796555934</v>
      </c>
      <c r="AN62" s="55">
        <f t="shared" si="26"/>
        <v>6.1234580000933585</v>
      </c>
      <c r="AO62" s="55">
        <f t="shared" si="26"/>
        <v>6.0834473816566002</v>
      </c>
      <c r="AP62" s="55">
        <f t="shared" si="26"/>
        <v>6.0325314713388378</v>
      </c>
      <c r="AQ62" s="55">
        <f t="shared" si="26"/>
        <v>7.5095352178981907</v>
      </c>
      <c r="AR62" s="55">
        <f t="shared" si="26"/>
        <v>7.547584559676805</v>
      </c>
      <c r="AS62" s="55">
        <f t="shared" si="26"/>
        <v>8.3241391576659485</v>
      </c>
      <c r="AT62" s="55">
        <f t="shared" si="26"/>
        <v>8.3078641632042594</v>
      </c>
      <c r="AU62" s="55">
        <f t="shared" si="26"/>
        <v>9.0531970967481676</v>
      </c>
      <c r="AV62" s="55">
        <f t="shared" si="26"/>
        <v>9.8083363432872925</v>
      </c>
      <c r="AW62" s="55">
        <f t="shared" si="26"/>
        <v>9.8163960906591612</v>
      </c>
      <c r="AX62" s="55">
        <f t="shared" si="26"/>
        <v>10.572317665365128</v>
      </c>
      <c r="AY62" s="55">
        <f t="shared" si="27"/>
        <v>11.323359847443813</v>
      </c>
      <c r="AZ62" s="55">
        <f t="shared" si="27"/>
        <v>11.322449338097812</v>
      </c>
      <c r="BA62" s="55">
        <f t="shared" si="27"/>
        <v>12.078367836537875</v>
      </c>
      <c r="BB62" s="55">
        <f t="shared" si="27"/>
        <v>12.834508811339239</v>
      </c>
      <c r="BC62" s="55">
        <f t="shared" si="27"/>
        <v>12.83411765557566</v>
      </c>
      <c r="BD62" s="55">
        <f t="shared" si="27"/>
        <v>13.588380785023741</v>
      </c>
      <c r="BE62" s="55">
        <f t="shared" si="27"/>
        <v>14.343357398854362</v>
      </c>
      <c r="BF62" s="55">
        <f t="shared" si="27"/>
        <v>15.098559192489857</v>
      </c>
      <c r="BG62" s="55">
        <f t="shared" si="27"/>
        <v>15.098664580941289</v>
      </c>
      <c r="BH62" s="55">
        <f t="shared" si="27"/>
        <v>15.853453956070032</v>
      </c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</row>
    <row r="63" spans="1:76">
      <c r="A63" s="3" t="s">
        <v>22</v>
      </c>
      <c r="B63" s="8"/>
      <c r="C63" s="21"/>
      <c r="D63" s="21">
        <f>'[1]Mexico YG-UCO Exports'!BB$290/1000</f>
        <v>0</v>
      </c>
      <c r="E63" s="21">
        <f>'[1]Mexico YG-UCO Exports'!BN$290/1000</f>
        <v>0</v>
      </c>
      <c r="F63" s="21">
        <f>'[1]Mexico YG-UCO Exports'!BZ$290/1000</f>
        <v>0</v>
      </c>
      <c r="G63" s="21">
        <f>'[1]Mexico YG-UCO Exports'!CL$290/1000</f>
        <v>0</v>
      </c>
      <c r="H63" s="21">
        <f>'[1]Mexico YG-UCO Exports'!CX$290/1000</f>
        <v>2.1999999999999999E-2</v>
      </c>
      <c r="I63" s="21">
        <f>'[1]Mexico YG-UCO Exports'!DJ$290/1000</f>
        <v>4.1000000000000002E-2</v>
      </c>
      <c r="J63" s="21">
        <f>'[1]Mexico YG-UCO Exports'!DV$290/1000</f>
        <v>4.7E-2</v>
      </c>
      <c r="K63" s="21">
        <f>'[1]Mexico YG-UCO Exports'!EH$290/1000</f>
        <v>2.7E-2</v>
      </c>
      <c r="L63" s="21">
        <f>'[1]Mexico YG-UCO Exports'!ET$290/1000</f>
        <v>4.5999999999999999E-2</v>
      </c>
      <c r="M63" s="21">
        <f>'[1]Mexico YG-UCO Exports'!FF$290/1000</f>
        <v>5.0999999999999997E-2</v>
      </c>
      <c r="N63" s="21">
        <f>'[1]Mexico YG-UCO Exports'!FR$290/1000</f>
        <v>6.9000000000000006E-2</v>
      </c>
      <c r="O63" s="21">
        <f>'[1]Mexico YG-UCO Exports'!GD$290/1000</f>
        <v>6.2E-2</v>
      </c>
      <c r="P63" s="21">
        <f>'[1]Mexico YG-UCO Exports'!GP$290/1000</f>
        <v>2E-3</v>
      </c>
      <c r="Q63" s="21">
        <f>'[1]Mexico YG-UCO Exports'!HB$290/1000</f>
        <v>1.9E-2</v>
      </c>
      <c r="R63" s="21">
        <f>'[1]Mexico YG-UCO Exports'!HN$290/1000</f>
        <v>0.21199999999999999</v>
      </c>
      <c r="S63" s="21">
        <f>'[1]Mexico YG-UCO Exports'!HZ$290/1000</f>
        <v>8.9999999999999993E-3</v>
      </c>
      <c r="T63" s="21">
        <f>'[1]Mexico YG-UCO Exports'!IL$290/1000</f>
        <v>8.9999999999999993E-3</v>
      </c>
      <c r="U63" s="21">
        <f>'[1]Mexico YG-UCO Exports'!IX$290/1000</f>
        <v>0.114</v>
      </c>
      <c r="V63" s="21">
        <f>'[1]Mexico YG-UCO Exports'!JJ$290/1000</f>
        <v>0.38300000000000001</v>
      </c>
      <c r="W63" s="21">
        <f>'[1]Mexico YG-UCO Exports'!JV$290/1000</f>
        <v>0.68700000000000006</v>
      </c>
      <c r="X63" s="21">
        <f>'[1]Mexico YG-UCO Exports'!KH$290/1000</f>
        <v>0.44500000000000001</v>
      </c>
      <c r="Y63" s="21">
        <f>'[1]Mexico YG-UCO Exports'!KT$290/1000</f>
        <v>0.16700000000000001</v>
      </c>
      <c r="Z63" s="21">
        <f>'[1]Mexico YG-UCO Exports'!LF$290/1000</f>
        <v>0.104</v>
      </c>
      <c r="AA63" s="21">
        <f>'[1]Mexico YG-UCO Exports'!LR$290/1000</f>
        <v>0.19700000000000001</v>
      </c>
      <c r="AB63" s="21">
        <f>'[1]Mexico YG-UCO Exports'!MD$290/1000</f>
        <v>0.23499999999999999</v>
      </c>
      <c r="AC63" s="21">
        <f>'[1]Mexico YG-UCO Exports'!MP$290/1000</f>
        <v>0.2</v>
      </c>
      <c r="AD63" s="21">
        <f>'[1]Mexico YG-UCO Exports'!NB$290/1000</f>
        <v>0.33700000000000002</v>
      </c>
      <c r="AE63" s="21">
        <f>'[1]Mexico YG-UCO Exports'!NN$290/1000</f>
        <v>0.52700000000000002</v>
      </c>
      <c r="AF63" s="21">
        <f>'[1]Mexico YG-UCO Exports'!NZ$290/1000</f>
        <v>0</v>
      </c>
      <c r="AG63" s="21">
        <f>'[1]Mexico YG-UCO Exports'!OL$290/1000</f>
        <v>2.2410000000000001</v>
      </c>
      <c r="AH63" s="21">
        <f>'[1]Mexico YG-UCO Exports'!OX$290/1000</f>
        <v>1.9119999999999999</v>
      </c>
      <c r="AI63" s="55">
        <f t="shared" si="26"/>
        <v>4.4699656087955955</v>
      </c>
      <c r="AJ63" s="55">
        <f t="shared" si="26"/>
        <v>6.6943130624675122</v>
      </c>
      <c r="AK63" s="55">
        <f t="shared" si="26"/>
        <v>8.9250088399290917</v>
      </c>
      <c r="AL63" s="55">
        <f t="shared" si="26"/>
        <v>13.906135280157059</v>
      </c>
      <c r="AM63" s="55">
        <f t="shared" si="26"/>
        <v>17.92315242079717</v>
      </c>
      <c r="AN63" s="55">
        <f t="shared" si="26"/>
        <v>18.058634856398754</v>
      </c>
      <c r="AO63" s="55">
        <f t="shared" si="26"/>
        <v>18.070963988896438</v>
      </c>
      <c r="AP63" s="55">
        <f t="shared" si="26"/>
        <v>18.09032832615965</v>
      </c>
      <c r="AQ63" s="55">
        <f t="shared" si="26"/>
        <v>22.644530229581331</v>
      </c>
      <c r="AR63" s="55">
        <f t="shared" si="26"/>
        <v>22.568478529007937</v>
      </c>
      <c r="AS63" s="55">
        <f t="shared" si="26"/>
        <v>24.858233982511027</v>
      </c>
      <c r="AT63" s="55">
        <f t="shared" si="26"/>
        <v>24.862933736547241</v>
      </c>
      <c r="AU63" s="55">
        <f t="shared" si="26"/>
        <v>27.125881152913724</v>
      </c>
      <c r="AV63" s="55">
        <f t="shared" si="26"/>
        <v>29.384828688838819</v>
      </c>
      <c r="AW63" s="55">
        <f t="shared" si="26"/>
        <v>29.375519809958661</v>
      </c>
      <c r="AX63" s="55">
        <f t="shared" si="26"/>
        <v>31.641726053179546</v>
      </c>
      <c r="AY63" s="55">
        <f t="shared" si="27"/>
        <v>33.902592724151901</v>
      </c>
      <c r="AZ63" s="55">
        <f t="shared" si="27"/>
        <v>33.902361588591639</v>
      </c>
      <c r="BA63" s="55">
        <f t="shared" si="27"/>
        <v>36.161606597650412</v>
      </c>
      <c r="BB63" s="55">
        <f t="shared" si="27"/>
        <v>38.420886508904751</v>
      </c>
      <c r="BC63" s="55">
        <f t="shared" si="27"/>
        <v>38.422025312105589</v>
      </c>
      <c r="BD63" s="55">
        <f t="shared" si="27"/>
        <v>40.682131364565969</v>
      </c>
      <c r="BE63" s="55">
        <f t="shared" si="27"/>
        <v>42.942062844151188</v>
      </c>
      <c r="BF63" s="55">
        <f t="shared" si="27"/>
        <v>45.2020029028455</v>
      </c>
      <c r="BG63" s="55">
        <f t="shared" si="27"/>
        <v>45.202001963202854</v>
      </c>
      <c r="BH63" s="55">
        <f t="shared" si="27"/>
        <v>47.462284171535032</v>
      </c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</row>
    <row r="64" spans="1:76">
      <c r="A64" s="3" t="s">
        <v>23</v>
      </c>
      <c r="B64" s="8"/>
      <c r="C64" s="21"/>
      <c r="D64" s="21">
        <f>'[1]Mexico YG-UCO Exports'!BC$290/1000</f>
        <v>0</v>
      </c>
      <c r="E64" s="21">
        <f>'[1]Mexico YG-UCO Exports'!BO$290/1000</f>
        <v>0</v>
      </c>
      <c r="F64" s="21">
        <f>'[1]Mexico YG-UCO Exports'!CA$290/1000</f>
        <v>0</v>
      </c>
      <c r="G64" s="21">
        <f>'[1]Mexico YG-UCO Exports'!CM$290/1000</f>
        <v>0</v>
      </c>
      <c r="H64" s="21">
        <f>'[1]Mexico YG-UCO Exports'!CY$290/1000</f>
        <v>6.3E-2</v>
      </c>
      <c r="I64" s="21">
        <f>'[1]Mexico YG-UCO Exports'!DK$290/1000</f>
        <v>1.7000000000000001E-2</v>
      </c>
      <c r="J64" s="21">
        <f>'[1]Mexico YG-UCO Exports'!DW$290/1000</f>
        <v>0.126</v>
      </c>
      <c r="K64" s="21">
        <f>'[1]Mexico YG-UCO Exports'!EI$290/1000</f>
        <v>3.2000000000000001E-2</v>
      </c>
      <c r="L64" s="21">
        <f>'[1]Mexico YG-UCO Exports'!EU$290/1000</f>
        <v>7.9000000000000001E-2</v>
      </c>
      <c r="M64" s="21">
        <f>'[1]Mexico YG-UCO Exports'!FG$290/1000</f>
        <v>3.6999999999999998E-2</v>
      </c>
      <c r="N64" s="21">
        <f>'[1]Mexico YG-UCO Exports'!FS$290/1000</f>
        <v>0.08</v>
      </c>
      <c r="O64" s="21">
        <f>'[1]Mexico YG-UCO Exports'!GE$290/1000</f>
        <v>3.1E-2</v>
      </c>
      <c r="P64" s="21">
        <f>'[1]Mexico YG-UCO Exports'!GQ$290/1000</f>
        <v>2E-3</v>
      </c>
      <c r="Q64" s="21">
        <f>'[1]Mexico YG-UCO Exports'!HC$290/1000</f>
        <v>9.0999999999999998E-2</v>
      </c>
      <c r="R64" s="21">
        <f>'[1]Mexico YG-UCO Exports'!HO$290/1000</f>
        <v>0.18099999999999999</v>
      </c>
      <c r="S64" s="21">
        <f>'[1]Mexico YG-UCO Exports'!IA$290/1000</f>
        <v>4.0000000000000001E-3</v>
      </c>
      <c r="T64" s="21">
        <f>'[1]Mexico YG-UCO Exports'!IM$290/1000</f>
        <v>2.5999999999999999E-2</v>
      </c>
      <c r="U64" s="21">
        <f>'[1]Mexico YG-UCO Exports'!IY$290/1000</f>
        <v>0.13400000000000001</v>
      </c>
      <c r="V64" s="21">
        <f>'[1]Mexico YG-UCO Exports'!JK$290/1000</f>
        <v>0.48499999999999999</v>
      </c>
      <c r="W64" s="21">
        <f>'[1]Mexico YG-UCO Exports'!JW$290/1000</f>
        <v>6.6000000000000003E-2</v>
      </c>
      <c r="X64" s="21">
        <f>'[1]Mexico YG-UCO Exports'!KI$290/1000</f>
        <v>2E-3</v>
      </c>
      <c r="Y64" s="21">
        <f>'[1]Mexico YG-UCO Exports'!KU$290/1000</f>
        <v>0.104</v>
      </c>
      <c r="Z64" s="21">
        <f>'[1]Mexico YG-UCO Exports'!LG$290/1000</f>
        <v>0</v>
      </c>
      <c r="AA64" s="21">
        <f>'[1]Mexico YG-UCO Exports'!LS$290/1000</f>
        <v>0.13400000000000001</v>
      </c>
      <c r="AB64" s="21">
        <f>'[1]Mexico YG-UCO Exports'!ME$290/1000</f>
        <v>0.67800000000000005</v>
      </c>
      <c r="AC64" s="21">
        <f>'[1]Mexico YG-UCO Exports'!MQ$290/1000</f>
        <v>0.214</v>
      </c>
      <c r="AD64" s="21">
        <f>'[1]Mexico YG-UCO Exports'!NC$290/1000</f>
        <v>0.223</v>
      </c>
      <c r="AE64" s="21">
        <f>'[1]Mexico YG-UCO Exports'!NO$290/1000</f>
        <v>0.372</v>
      </c>
      <c r="AF64" s="21">
        <f>'[1]Mexico YG-UCO Exports'!OA$290/1000</f>
        <v>0.94199999999999995</v>
      </c>
      <c r="AG64" s="21">
        <f>'[1]Mexico YG-UCO Exports'!OM$290/1000</f>
        <v>0</v>
      </c>
      <c r="AH64" s="21">
        <f>'[1]Mexico YG-UCO Exports'!OY$290/1000</f>
        <v>4.5830000000000002</v>
      </c>
      <c r="AI64" s="55">
        <f t="shared" si="26"/>
        <v>5.452698729485558</v>
      </c>
      <c r="AJ64" s="55">
        <f t="shared" si="26"/>
        <v>8.3036854681541357</v>
      </c>
      <c r="AK64" s="55">
        <f t="shared" si="26"/>
        <v>11.234797518756158</v>
      </c>
      <c r="AL64" s="55">
        <f t="shared" si="26"/>
        <v>16.964676768158789</v>
      </c>
      <c r="AM64" s="55">
        <f t="shared" si="26"/>
        <v>23.229822395093684</v>
      </c>
      <c r="AN64" s="55">
        <f t="shared" si="26"/>
        <v>22.673280305964632</v>
      </c>
      <c r="AO64" s="55">
        <f t="shared" si="26"/>
        <v>22.732762056862729</v>
      </c>
      <c r="AP64" s="55">
        <f t="shared" si="26"/>
        <v>22.78478565760847</v>
      </c>
      <c r="AQ64" s="55">
        <f t="shared" si="26"/>
        <v>28.522454522023235</v>
      </c>
      <c r="AR64" s="55">
        <f t="shared" si="26"/>
        <v>28.557882127988748</v>
      </c>
      <c r="AS64" s="55">
        <f t="shared" si="26"/>
        <v>31.317791167611951</v>
      </c>
      <c r="AT64" s="55">
        <f t="shared" si="26"/>
        <v>31.341966613894602</v>
      </c>
      <c r="AU64" s="55">
        <f t="shared" si="26"/>
        <v>34.205971221390485</v>
      </c>
      <c r="AV64" s="55">
        <f t="shared" si="26"/>
        <v>37.061089879404015</v>
      </c>
      <c r="AW64" s="55">
        <f t="shared" si="26"/>
        <v>37.057914265504692</v>
      </c>
      <c r="AX64" s="55">
        <f t="shared" si="26"/>
        <v>39.896437734488003</v>
      </c>
      <c r="AY64" s="55">
        <f t="shared" si="27"/>
        <v>42.753185646352804</v>
      </c>
      <c r="AZ64" s="55">
        <f t="shared" si="27"/>
        <v>42.755507182195522</v>
      </c>
      <c r="BA64" s="55">
        <f t="shared" si="27"/>
        <v>45.605516504673147</v>
      </c>
      <c r="BB64" s="55">
        <f t="shared" si="27"/>
        <v>48.454322502255359</v>
      </c>
      <c r="BC64" s="55">
        <f t="shared" si="27"/>
        <v>48.453304969992239</v>
      </c>
      <c r="BD64" s="55">
        <f t="shared" si="27"/>
        <v>51.304913281230547</v>
      </c>
      <c r="BE64" s="55">
        <f t="shared" si="27"/>
        <v>54.155394269476979</v>
      </c>
      <c r="BF64" s="55">
        <f t="shared" si="27"/>
        <v>57.005391155776614</v>
      </c>
      <c r="BG64" s="55">
        <f t="shared" si="27"/>
        <v>57.005126632688302</v>
      </c>
      <c r="BH64" s="55">
        <f t="shared" si="27"/>
        <v>59.855390813749551</v>
      </c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</row>
    <row r="65" spans="1:76">
      <c r="A65" s="3" t="s">
        <v>24</v>
      </c>
      <c r="B65" s="8"/>
      <c r="C65" s="21"/>
      <c r="D65" s="21">
        <f>'[1]Mexico YG-UCO Exports'!BD$290/1000</f>
        <v>0</v>
      </c>
      <c r="E65" s="21">
        <f>'[1]Mexico YG-UCO Exports'!BP$290/1000</f>
        <v>0</v>
      </c>
      <c r="F65" s="21">
        <f>'[1]Mexico YG-UCO Exports'!CB$290/1000</f>
        <v>0</v>
      </c>
      <c r="G65" s="21">
        <f>'[1]Mexico YG-UCO Exports'!CN$290/1000</f>
        <v>0</v>
      </c>
      <c r="H65" s="21">
        <f>'[1]Mexico YG-UCO Exports'!CZ$290/1000</f>
        <v>3.7999999999999999E-2</v>
      </c>
      <c r="I65" s="21">
        <f>'[1]Mexico YG-UCO Exports'!DL$290/1000</f>
        <v>0.06</v>
      </c>
      <c r="J65" s="21">
        <f>'[1]Mexico YG-UCO Exports'!DX$290/1000</f>
        <v>0.11</v>
      </c>
      <c r="K65" s="21">
        <f>'[1]Mexico YG-UCO Exports'!EJ$290/1000</f>
        <v>3.5999999999999997E-2</v>
      </c>
      <c r="L65" s="21">
        <f>'[1]Mexico YG-UCO Exports'!EV$290/1000</f>
        <v>0.08</v>
      </c>
      <c r="M65" s="21">
        <f>'[1]Mexico YG-UCO Exports'!FH$290/1000</f>
        <v>8.2000000000000003E-2</v>
      </c>
      <c r="N65" s="21">
        <f>'[1]Mexico YG-UCO Exports'!FT$290/1000</f>
        <v>5.7000000000000002E-2</v>
      </c>
      <c r="O65" s="21">
        <f>'[1]Mexico YG-UCO Exports'!GF$290/1000</f>
        <v>6.0999999999999999E-2</v>
      </c>
      <c r="P65" s="21">
        <f>'[1]Mexico YG-UCO Exports'!GR$290/1000</f>
        <v>0.01</v>
      </c>
      <c r="Q65" s="21">
        <f>'[1]Mexico YG-UCO Exports'!HD$290/1000</f>
        <v>3.2000000000000001E-2</v>
      </c>
      <c r="R65" s="21">
        <f>'[1]Mexico YG-UCO Exports'!HP$290/1000</f>
        <v>0.14799999999999999</v>
      </c>
      <c r="S65" s="21">
        <f>'[1]Mexico YG-UCO Exports'!IB$290/1000</f>
        <v>2E-3</v>
      </c>
      <c r="T65" s="21">
        <f>'[1]Mexico YG-UCO Exports'!IN$290/1000</f>
        <v>4.0000000000000001E-3</v>
      </c>
      <c r="U65" s="21">
        <f>'[1]Mexico YG-UCO Exports'!IZ$290/1000</f>
        <v>0.14599999999999999</v>
      </c>
      <c r="V65" s="21">
        <f>'[1]Mexico YG-UCO Exports'!JL$290/1000</f>
        <v>0.80300000000000005</v>
      </c>
      <c r="W65" s="21">
        <f>'[1]Mexico YG-UCO Exports'!JX$290/1000</f>
        <v>0.66200000000000003</v>
      </c>
      <c r="X65" s="21">
        <f>'[1]Mexico YG-UCO Exports'!KJ$290/1000</f>
        <v>1E-3</v>
      </c>
      <c r="Y65" s="21">
        <f>'[1]Mexico YG-UCO Exports'!KV$290/1000</f>
        <v>2.1999999999999999E-2</v>
      </c>
      <c r="Z65" s="21">
        <f>'[1]Mexico YG-UCO Exports'!LH$290/1000</f>
        <v>0.127</v>
      </c>
      <c r="AA65" s="21">
        <f>'[1]Mexico YG-UCO Exports'!LT$290/1000</f>
        <v>0.219</v>
      </c>
      <c r="AB65" s="21">
        <f>'[1]Mexico YG-UCO Exports'!MF$290/1000</f>
        <v>0.192</v>
      </c>
      <c r="AC65" s="21">
        <f>'[1]Mexico YG-UCO Exports'!MR$290/1000</f>
        <v>0.36599999999999999</v>
      </c>
      <c r="AD65" s="21">
        <f>'[1]Mexico YG-UCO Exports'!ND$290/1000</f>
        <v>0.34</v>
      </c>
      <c r="AE65" s="21">
        <f>'[1]Mexico YG-UCO Exports'!NP$290/1000</f>
        <v>0.55400000000000005</v>
      </c>
      <c r="AF65" s="21">
        <f>'[1]Mexico YG-UCO Exports'!OB$290/1000</f>
        <v>1.008</v>
      </c>
      <c r="AG65" s="21">
        <f>'[1]Mexico YG-UCO Exports'!ON$290/1000</f>
        <v>0</v>
      </c>
      <c r="AH65" s="21">
        <f>'[1]Mexico YG-UCO Exports'!OZ$290/1000</f>
        <v>5.726</v>
      </c>
      <c r="AI65" s="55">
        <f t="shared" si="26"/>
        <v>6.7962722072738293</v>
      </c>
      <c r="AJ65" s="55">
        <f t="shared" si="26"/>
        <v>10.304358665771201</v>
      </c>
      <c r="AK65" s="55">
        <f t="shared" si="26"/>
        <v>13.887864535458757</v>
      </c>
      <c r="AL65" s="55">
        <f t="shared" si="26"/>
        <v>21.060584305736192</v>
      </c>
      <c r="AM65" s="55">
        <f t="shared" si="26"/>
        <v>28.838370435527416</v>
      </c>
      <c r="AN65" s="55">
        <f t="shared" si="26"/>
        <v>28.134765269484312</v>
      </c>
      <c r="AO65" s="55">
        <f t="shared" si="26"/>
        <v>28.200260196407694</v>
      </c>
      <c r="AP65" s="55">
        <f t="shared" si="26"/>
        <v>28.263963468850438</v>
      </c>
      <c r="AQ65" s="55">
        <f t="shared" si="26"/>
        <v>35.394195704212123</v>
      </c>
      <c r="AR65" s="55">
        <f t="shared" si="26"/>
        <v>35.436084541543323</v>
      </c>
      <c r="AS65" s="55">
        <f t="shared" si="26"/>
        <v>38.857317295124474</v>
      </c>
      <c r="AT65" s="55">
        <f t="shared" si="26"/>
        <v>38.886596452500392</v>
      </c>
      <c r="AU65" s="55">
        <f t="shared" si="26"/>
        <v>42.441157790935378</v>
      </c>
      <c r="AV65" s="55">
        <f t="shared" si="26"/>
        <v>45.985177281409328</v>
      </c>
      <c r="AW65" s="55">
        <f t="shared" si="26"/>
        <v>45.980391819292407</v>
      </c>
      <c r="AX65" s="55">
        <f t="shared" si="26"/>
        <v>49.501816149161122</v>
      </c>
      <c r="AY65" s="55">
        <f t="shared" si="27"/>
        <v>53.046461784118726</v>
      </c>
      <c r="AZ65" s="55">
        <f t="shared" si="27"/>
        <v>53.049627945876935</v>
      </c>
      <c r="BA65" s="55">
        <f t="shared" si="27"/>
        <v>56.585937138253385</v>
      </c>
      <c r="BB65" s="55">
        <f t="shared" si="27"/>
        <v>60.120438249643072</v>
      </c>
      <c r="BC65" s="55">
        <f t="shared" si="27"/>
        <v>60.11912703298578</v>
      </c>
      <c r="BD65" s="55">
        <f t="shared" si="27"/>
        <v>63.657358233947534</v>
      </c>
      <c r="BE65" s="55">
        <f t="shared" si="27"/>
        <v>67.194184137511172</v>
      </c>
      <c r="BF65" s="55">
        <f t="shared" si="27"/>
        <v>70.73035512467608</v>
      </c>
      <c r="BG65" s="55">
        <f t="shared" si="27"/>
        <v>70.729991819508498</v>
      </c>
      <c r="BH65" s="55">
        <f t="shared" si="27"/>
        <v>74.266503652353293</v>
      </c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</row>
    <row r="66" spans="1:76">
      <c r="A66" s="3" t="s">
        <v>25</v>
      </c>
      <c r="B66" s="8"/>
      <c r="C66" s="21"/>
      <c r="D66" s="21">
        <f>'[1]Mexico YG-UCO Exports'!BE$290/1000</f>
        <v>0</v>
      </c>
      <c r="E66" s="21">
        <f>'[1]Mexico YG-UCO Exports'!BQ$290/1000</f>
        <v>0</v>
      </c>
      <c r="F66" s="21">
        <f>'[1]Mexico YG-UCO Exports'!CC$290/1000</f>
        <v>0</v>
      </c>
      <c r="G66" s="21">
        <f>'[1]Mexico YG-UCO Exports'!CO$290/1000</f>
        <v>0</v>
      </c>
      <c r="H66" s="21">
        <f>'[1]Mexico YG-UCO Exports'!DA$290/1000</f>
        <v>8.6999999999999994E-2</v>
      </c>
      <c r="I66" s="21">
        <f>'[1]Mexico YG-UCO Exports'!DM$290/1000</f>
        <v>6.9000000000000006E-2</v>
      </c>
      <c r="J66" s="21">
        <f>'[1]Mexico YG-UCO Exports'!DY$290/1000</f>
        <v>0.04</v>
      </c>
      <c r="K66" s="21">
        <f>'[1]Mexico YG-UCO Exports'!EK$290/1000</f>
        <v>0.06</v>
      </c>
      <c r="L66" s="21">
        <f>'[1]Mexico YG-UCO Exports'!EW$290/1000</f>
        <v>0.03</v>
      </c>
      <c r="M66" s="21">
        <f>'[1]Mexico YG-UCO Exports'!FI$290/1000</f>
        <v>2.7E-2</v>
      </c>
      <c r="N66" s="21">
        <f>'[1]Mexico YG-UCO Exports'!FU$290/1000</f>
        <v>6.2E-2</v>
      </c>
      <c r="O66" s="21">
        <f>'[1]Mexico YG-UCO Exports'!GG$290/1000</f>
        <v>2.1000000000000001E-2</v>
      </c>
      <c r="P66" s="21">
        <f>'[1]Mexico YG-UCO Exports'!GS$290/1000</f>
        <v>3.0000000000000001E-3</v>
      </c>
      <c r="Q66" s="21">
        <f>'[1]Mexico YG-UCO Exports'!HE$290/1000</f>
        <v>7.4999999999999997E-2</v>
      </c>
      <c r="R66" s="21">
        <f>'[1]Mexico YG-UCO Exports'!HQ$290/1000</f>
        <v>0.155</v>
      </c>
      <c r="S66" s="21">
        <f>'[1]Mexico YG-UCO Exports'!IC$290/1000</f>
        <v>8.9999999999999993E-3</v>
      </c>
      <c r="T66" s="21">
        <f>'[1]Mexico YG-UCO Exports'!IO$290/1000</f>
        <v>2.5999999999999999E-2</v>
      </c>
      <c r="U66" s="21">
        <f>'[1]Mexico YG-UCO Exports'!JA$290/1000</f>
        <v>0.152</v>
      </c>
      <c r="V66" s="21">
        <f>'[1]Mexico YG-UCO Exports'!JM$290/1000</f>
        <v>0.48499999999999999</v>
      </c>
      <c r="W66" s="21">
        <f>'[1]Mexico YG-UCO Exports'!JY$290/1000</f>
        <v>1.24</v>
      </c>
      <c r="X66" s="21">
        <f>'[1]Mexico YG-UCO Exports'!KK$290/1000</f>
        <v>0</v>
      </c>
      <c r="Y66" s="21">
        <f>'[1]Mexico YG-UCO Exports'!KW$290/1000</f>
        <v>1E-3</v>
      </c>
      <c r="Z66" s="21">
        <f>'[1]Mexico YG-UCO Exports'!LI$290/1000</f>
        <v>2.1999999999999999E-2</v>
      </c>
      <c r="AA66" s="21">
        <f>'[1]Mexico YG-UCO Exports'!LU$290/1000</f>
        <v>0.13200000000000001</v>
      </c>
      <c r="AB66" s="21">
        <f>'[1]Mexico YG-UCO Exports'!MG$290/1000</f>
        <v>0.60799999999999998</v>
      </c>
      <c r="AC66" s="21">
        <f>'[1]Mexico YG-UCO Exports'!MS$290/1000</f>
        <v>0.17899999999999999</v>
      </c>
      <c r="AD66" s="21">
        <f>'[1]Mexico YG-UCO Exports'!NE$290/1000</f>
        <v>0.22600000000000001</v>
      </c>
      <c r="AE66" s="21">
        <f>'[1]Mexico YG-UCO Exports'!NQ$290/1000</f>
        <v>0.48599999999999999</v>
      </c>
      <c r="AF66" s="21">
        <f>'[1]Mexico YG-UCO Exports'!OC$290/1000</f>
        <v>1.423</v>
      </c>
      <c r="AG66" s="21">
        <f>'[1]Mexico YG-UCO Exports'!OO$290/1000</f>
        <v>0</v>
      </c>
      <c r="AH66" s="21">
        <f>'[1]Mexico YG-UCO Exports'!PA$290/1000</f>
        <v>4.4009999999999998</v>
      </c>
      <c r="AI66" s="55">
        <f t="shared" si="26"/>
        <v>5.823339688875425</v>
      </c>
      <c r="AJ66" s="55">
        <f t="shared" si="26"/>
        <v>8.877014170688863</v>
      </c>
      <c r="AK66" s="55">
        <f t="shared" si="26"/>
        <v>11.959045961219591</v>
      </c>
      <c r="AL66" s="55">
        <f t="shared" si="26"/>
        <v>17.817218014767494</v>
      </c>
      <c r="AM66" s="55">
        <f t="shared" si="26"/>
        <v>24.397211671875141</v>
      </c>
      <c r="AN66" s="55">
        <f t="shared" si="26"/>
        <v>23.956114611278785</v>
      </c>
      <c r="AO66" s="55">
        <f t="shared" si="26"/>
        <v>24.001821911677208</v>
      </c>
      <c r="AP66" s="55">
        <f t="shared" si="26"/>
        <v>24.03092051078076</v>
      </c>
      <c r="AQ66" s="55">
        <f t="shared" si="26"/>
        <v>30.053496505363</v>
      </c>
      <c r="AR66" s="55">
        <f t="shared" si="26"/>
        <v>30.10465838356545</v>
      </c>
      <c r="AS66" s="55">
        <f t="shared" si="26"/>
        <v>33.0367529806663</v>
      </c>
      <c r="AT66" s="55">
        <f t="shared" si="26"/>
        <v>33.053279855586808</v>
      </c>
      <c r="AU66" s="55">
        <f t="shared" si="26"/>
        <v>36.06698597663096</v>
      </c>
      <c r="AV66" s="55">
        <f t="shared" si="26"/>
        <v>39.075875150436346</v>
      </c>
      <c r="AW66" s="55">
        <f t="shared" si="26"/>
        <v>39.076985622973964</v>
      </c>
      <c r="AX66" s="55">
        <f t="shared" si="26"/>
        <v>42.072305236802016</v>
      </c>
      <c r="AY66" s="55">
        <f t="shared" si="27"/>
        <v>45.08224567676907</v>
      </c>
      <c r="AZ66" s="55">
        <f t="shared" si="27"/>
        <v>45.083820372450532</v>
      </c>
      <c r="BA66" s="55">
        <f t="shared" si="27"/>
        <v>48.089424470727302</v>
      </c>
      <c r="BB66" s="55">
        <f t="shared" si="27"/>
        <v>51.094264156921767</v>
      </c>
      <c r="BC66" s="55">
        <f t="shared" si="27"/>
        <v>51.093182058862361</v>
      </c>
      <c r="BD66" s="55">
        <f t="shared" si="27"/>
        <v>54.099660765539483</v>
      </c>
      <c r="BE66" s="55">
        <f t="shared" si="27"/>
        <v>57.105381742958166</v>
      </c>
      <c r="BF66" s="55">
        <f t="shared" si="27"/>
        <v>60.110784642530831</v>
      </c>
      <c r="BG66" s="55">
        <f t="shared" si="27"/>
        <v>60.110609531167604</v>
      </c>
      <c r="BH66" s="55">
        <f t="shared" si="27"/>
        <v>63.116085037896049</v>
      </c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</row>
    <row r="67" spans="1:76">
      <c r="A67" s="3" t="s">
        <v>26</v>
      </c>
      <c r="B67" s="8"/>
      <c r="C67" s="21">
        <f>'[1]Mexico YG-UCO Exports'!AT$290/1000</f>
        <v>0</v>
      </c>
      <c r="D67" s="21">
        <f>'[1]Mexico YG-UCO Exports'!BF$290/1000</f>
        <v>0</v>
      </c>
      <c r="E67" s="21">
        <f>'[1]Mexico YG-UCO Exports'!BR$290/1000</f>
        <v>0</v>
      </c>
      <c r="F67" s="21">
        <f>'[1]Mexico YG-UCO Exports'!CD$290/1000</f>
        <v>0</v>
      </c>
      <c r="G67" s="21">
        <f>'[1]Mexico YG-UCO Exports'!CP$290/1000</f>
        <v>0</v>
      </c>
      <c r="H67" s="21">
        <f>'[1]Mexico YG-UCO Exports'!DB$290/1000</f>
        <v>6.7000000000000004E-2</v>
      </c>
      <c r="I67" s="21">
        <f>'[1]Mexico YG-UCO Exports'!DN$290/1000</f>
        <v>2.1000000000000001E-2</v>
      </c>
      <c r="J67" s="21">
        <f>'[1]Mexico YG-UCO Exports'!DZ$290/1000</f>
        <v>0.01</v>
      </c>
      <c r="K67" s="21">
        <f>'[1]Mexico YG-UCO Exports'!EL$290/1000</f>
        <v>0.02</v>
      </c>
      <c r="L67" s="21">
        <f>'[1]Mexico YG-UCO Exports'!EX$290/1000</f>
        <v>7.6999999999999999E-2</v>
      </c>
      <c r="M67" s="21">
        <f>'[1]Mexico YG-UCO Exports'!FJ$290/1000</f>
        <v>7.3999999999999996E-2</v>
      </c>
      <c r="N67" s="21">
        <f>'[1]Mexico YG-UCO Exports'!FV$290/1000</f>
        <v>0.04</v>
      </c>
      <c r="O67" s="21">
        <f>'[1]Mexico YG-UCO Exports'!GH$290/1000</f>
        <v>4.3999999999999997E-2</v>
      </c>
      <c r="P67" s="21">
        <f>'[1]Mexico YG-UCO Exports'!GT$290/1000</f>
        <v>1.0999999999999999E-2</v>
      </c>
      <c r="Q67" s="21">
        <f>'[1]Mexico YG-UCO Exports'!HF$290/1000</f>
        <v>5.1999999999999998E-2</v>
      </c>
      <c r="R67" s="21">
        <f>'[1]Mexico YG-UCO Exports'!HR$290/1000</f>
        <v>3.5999999999999997E-2</v>
      </c>
      <c r="S67" s="21">
        <f>'[1]Mexico YG-UCO Exports'!ID$290/1000</f>
        <v>1.4E-2</v>
      </c>
      <c r="T67" s="21">
        <f>'[1]Mexico YG-UCO Exports'!IP$290/1000</f>
        <v>2E-3</v>
      </c>
      <c r="U67" s="21">
        <f>'[1]Mexico YG-UCO Exports'!JB$290/1000</f>
        <v>0.16400000000000001</v>
      </c>
      <c r="V67" s="21">
        <f>'[1]Mexico YG-UCO Exports'!JN$290/1000</f>
        <v>8.2000000000000003E-2</v>
      </c>
      <c r="W67" s="21">
        <f>'[1]Mexico YG-UCO Exports'!JZ$290/1000</f>
        <v>1.7999999999999999E-2</v>
      </c>
      <c r="X67" s="21">
        <f>'[1]Mexico YG-UCO Exports'!KL$290/1000</f>
        <v>0</v>
      </c>
      <c r="Y67" s="21">
        <f>'[1]Mexico YG-UCO Exports'!KX$290/1000</f>
        <v>2.3E-2</v>
      </c>
      <c r="Z67" s="21">
        <f>'[1]Mexico YG-UCO Exports'!LJ$290/1000</f>
        <v>6.0000000000000001E-3</v>
      </c>
      <c r="AA67" s="21">
        <f>'[1]Mexico YG-UCO Exports'!LV$290/1000</f>
        <v>0.17199999999999999</v>
      </c>
      <c r="AB67" s="21">
        <f>'[1]Mexico YG-UCO Exports'!MH$290/1000</f>
        <v>0.37</v>
      </c>
      <c r="AC67" s="21">
        <f>'[1]Mexico YG-UCO Exports'!MT$290/1000</f>
        <v>0.32800000000000001</v>
      </c>
      <c r="AD67" s="21">
        <f>'[1]Mexico YG-UCO Exports'!NF$290/1000</f>
        <v>0.44500000000000001</v>
      </c>
      <c r="AE67" s="21">
        <f>'[1]Mexico YG-UCO Exports'!NR$290/1000</f>
        <v>0.63</v>
      </c>
      <c r="AF67" s="21">
        <f>'[1]Mexico YG-UCO Exports'!OD$290/1000</f>
        <v>1.833</v>
      </c>
      <c r="AG67" s="21">
        <f>'[1]Mexico YG-UCO Exports'!OP$290/1000</f>
        <v>0</v>
      </c>
      <c r="AH67" s="21">
        <f>'[1]Mexico YG-UCO Exports'!PB$290/1000</f>
        <v>1.3819999999999999</v>
      </c>
      <c r="AI67" s="55">
        <f t="shared" si="26"/>
        <v>3.8222348937080133</v>
      </c>
      <c r="AJ67" s="55">
        <f t="shared" si="26"/>
        <v>5.6095151497200426</v>
      </c>
      <c r="AK67" s="55">
        <f t="shared" si="26"/>
        <v>7.3689562197317686</v>
      </c>
      <c r="AL67" s="55">
        <f t="shared" si="26"/>
        <v>10.43016971637363</v>
      </c>
      <c r="AM67" s="55">
        <f t="shared" si="26"/>
        <v>14.282087031378227</v>
      </c>
      <c r="AN67" s="55">
        <f t="shared" si="26"/>
        <v>14.439291482056237</v>
      </c>
      <c r="AO67" s="55">
        <f t="shared" si="26"/>
        <v>14.380695061864804</v>
      </c>
      <c r="AP67" s="55">
        <f t="shared" si="26"/>
        <v>14.32969400268345</v>
      </c>
      <c r="AQ67" s="55">
        <f t="shared" si="26"/>
        <v>17.858404551146407</v>
      </c>
      <c r="AR67" s="55">
        <f t="shared" si="26"/>
        <v>17.926231459316462</v>
      </c>
      <c r="AS67" s="55">
        <f t="shared" si="26"/>
        <v>19.733579139266837</v>
      </c>
      <c r="AT67" s="55">
        <f t="shared" si="26"/>
        <v>19.713077582065054</v>
      </c>
      <c r="AU67" s="55">
        <f t="shared" si="26"/>
        <v>21.494636816274774</v>
      </c>
      <c r="AV67" s="55">
        <f t="shared" si="26"/>
        <v>23.285871928238961</v>
      </c>
      <c r="AW67" s="55">
        <f t="shared" si="26"/>
        <v>23.298143158370301</v>
      </c>
      <c r="AX67" s="55">
        <f t="shared" si="26"/>
        <v>25.089238678983719</v>
      </c>
      <c r="AY67" s="55">
        <f t="shared" si="27"/>
        <v>26.876420991412576</v>
      </c>
      <c r="AZ67" s="55">
        <f t="shared" si="27"/>
        <v>26.875592143271721</v>
      </c>
      <c r="BA67" s="55">
        <f t="shared" si="27"/>
        <v>28.668632434349096</v>
      </c>
      <c r="BB67" s="55">
        <f t="shared" si="27"/>
        <v>30.462143368610768</v>
      </c>
      <c r="BC67" s="55">
        <f t="shared" si="27"/>
        <v>30.461356746528235</v>
      </c>
      <c r="BD67" s="55">
        <f t="shared" si="27"/>
        <v>32.25243277893879</v>
      </c>
      <c r="BE67" s="55">
        <f t="shared" si="27"/>
        <v>34.044373397135836</v>
      </c>
      <c r="BF67" s="55">
        <f t="shared" si="27"/>
        <v>35.836537638060399</v>
      </c>
      <c r="BG67" s="55">
        <f t="shared" si="27"/>
        <v>35.836668995444846</v>
      </c>
      <c r="BH67" s="55">
        <f t="shared" si="27"/>
        <v>37.628284688066707</v>
      </c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</row>
    <row r="68" spans="1:76">
      <c r="A68" s="3" t="s">
        <v>27</v>
      </c>
      <c r="B68" s="8"/>
      <c r="C68" s="21">
        <f>'[1]Mexico YG-UCO Exports'!AU$290/1000</f>
        <v>0</v>
      </c>
      <c r="D68" s="21">
        <f>'[1]Mexico YG-UCO Exports'!BG$290/1000</f>
        <v>0</v>
      </c>
      <c r="E68" s="21">
        <f>'[1]Mexico YG-UCO Exports'!BS$290/1000</f>
        <v>0</v>
      </c>
      <c r="F68" s="21">
        <f>'[1]Mexico YG-UCO Exports'!CE$290/1000</f>
        <v>0</v>
      </c>
      <c r="G68" s="21">
        <f>'[1]Mexico YG-UCO Exports'!CQ$290/1000</f>
        <v>0</v>
      </c>
      <c r="H68" s="21">
        <f>'[1]Mexico YG-UCO Exports'!DC$290/1000</f>
        <v>4.2999999999999997E-2</v>
      </c>
      <c r="I68" s="21">
        <f>'[1]Mexico YG-UCO Exports'!DO$290/1000</f>
        <v>0.112</v>
      </c>
      <c r="J68" s="21">
        <f>'[1]Mexico YG-UCO Exports'!EA$290/1000</f>
        <v>0.115</v>
      </c>
      <c r="K68" s="21">
        <f>'[1]Mexico YG-UCO Exports'!EM$290/1000</f>
        <v>3.6999999999999998E-2</v>
      </c>
      <c r="L68" s="21">
        <f>'[1]Mexico YG-UCO Exports'!EY$290/1000</f>
        <v>4.7E-2</v>
      </c>
      <c r="M68" s="21">
        <f>'[1]Mexico YG-UCO Exports'!FK$290/1000</f>
        <v>4.9000000000000002E-2</v>
      </c>
      <c r="N68" s="21">
        <f>'[1]Mexico YG-UCO Exports'!FW$290/1000</f>
        <v>5.0999999999999997E-2</v>
      </c>
      <c r="O68" s="21">
        <f>'[1]Mexico YG-UCO Exports'!GI$290/1000</f>
        <v>8.0000000000000002E-3</v>
      </c>
      <c r="P68" s="21">
        <f>'[1]Mexico YG-UCO Exports'!GU$290/1000</f>
        <v>6.0000000000000001E-3</v>
      </c>
      <c r="Q68" s="21">
        <f>'[1]Mexico YG-UCO Exports'!HG$290/1000</f>
        <v>5.7000000000000002E-2</v>
      </c>
      <c r="R68" s="21">
        <f>'[1]Mexico YG-UCO Exports'!HS$290/1000</f>
        <v>9.8000000000000004E-2</v>
      </c>
      <c r="S68" s="21">
        <f>'[1]Mexico YG-UCO Exports'!IE$290/1000</f>
        <v>0.01</v>
      </c>
      <c r="T68" s="21">
        <f>'[1]Mexico YG-UCO Exports'!IQ$290/1000</f>
        <v>6.9000000000000006E-2</v>
      </c>
      <c r="U68" s="21">
        <f>'[1]Mexico YG-UCO Exports'!JC$290/1000</f>
        <v>0.16400000000000001</v>
      </c>
      <c r="V68" s="21">
        <f>'[1]Mexico YG-UCO Exports'!JO$290/1000</f>
        <v>2.3E-2</v>
      </c>
      <c r="W68" s="21">
        <f>'[1]Mexico YG-UCO Exports'!KA$290/1000</f>
        <v>0.28299999999999997</v>
      </c>
      <c r="X68" s="21">
        <f>'[1]Mexico YG-UCO Exports'!KM$290/1000</f>
        <v>0</v>
      </c>
      <c r="Y68" s="21">
        <f>'[1]Mexico YG-UCO Exports'!KY$290/1000</f>
        <v>0.10199999999999999</v>
      </c>
      <c r="Z68" s="21">
        <f>'[1]Mexico YG-UCO Exports'!LK$290/1000</f>
        <v>1E-3</v>
      </c>
      <c r="AA68" s="21">
        <f>'[1]Mexico YG-UCO Exports'!LW$290/1000</f>
        <v>0.15</v>
      </c>
      <c r="AB68" s="21">
        <f>'[1]Mexico YG-UCO Exports'!MI$290/1000</f>
        <v>0.50700000000000001</v>
      </c>
      <c r="AC68" s="21">
        <f>'[1]Mexico YG-UCO Exports'!MU$290/1000</f>
        <v>7.2999999999999995E-2</v>
      </c>
      <c r="AD68" s="21">
        <f>'[1]Mexico YG-UCO Exports'!NG$290/1000</f>
        <v>0.45900000000000002</v>
      </c>
      <c r="AE68" s="21">
        <f>'[1]Mexico YG-UCO Exports'!NS$290/1000</f>
        <v>0.57799999999999996</v>
      </c>
      <c r="AF68" s="21">
        <f>'[1]Mexico YG-UCO Exports'!OE$290/1000</f>
        <v>0</v>
      </c>
      <c r="AG68" s="21">
        <f>'[1]Mexico YG-UCO Exports'!OQ$290/1000</f>
        <v>2.1320000000000001</v>
      </c>
      <c r="AH68" s="21">
        <f>'[1]Mexico YG-UCO Exports'!PC$290/1000</f>
        <v>2.0670000000000002</v>
      </c>
      <c r="AI68" s="55">
        <f t="shared" si="26"/>
        <v>4.6650866907820889</v>
      </c>
      <c r="AJ68" s="55">
        <f t="shared" si="26"/>
        <v>6.9080351745030502</v>
      </c>
      <c r="AK68" s="55">
        <f t="shared" si="26"/>
        <v>9.1900349985929175</v>
      </c>
      <c r="AL68" s="55">
        <f t="shared" si="26"/>
        <v>14.319074884056523</v>
      </c>
      <c r="AM68" s="55">
        <f t="shared" si="26"/>
        <v>18.543000058866919</v>
      </c>
      <c r="AN68" s="55">
        <f t="shared" si="26"/>
        <v>18.65225454149617</v>
      </c>
      <c r="AO68" s="55">
        <f t="shared" si="26"/>
        <v>18.651696457245677</v>
      </c>
      <c r="AP68" s="55">
        <f t="shared" si="26"/>
        <v>18.672014338884281</v>
      </c>
      <c r="AQ68" s="55">
        <f t="shared" si="26"/>
        <v>23.3784316527762</v>
      </c>
      <c r="AR68" s="55">
        <f t="shared" si="26"/>
        <v>23.308904059349818</v>
      </c>
      <c r="AS68" s="55">
        <f t="shared" si="26"/>
        <v>25.665825262438034</v>
      </c>
      <c r="AT68" s="55">
        <f t="shared" si="26"/>
        <v>25.66905509526881</v>
      </c>
      <c r="AU68" s="55">
        <f t="shared" si="26"/>
        <v>28.006615298092115</v>
      </c>
      <c r="AV68" s="55">
        <f t="shared" si="26"/>
        <v>30.340274218204161</v>
      </c>
      <c r="AW68" s="55">
        <f t="shared" si="26"/>
        <v>30.331206335676981</v>
      </c>
      <c r="AX68" s="55">
        <f t="shared" si="26"/>
        <v>32.669694448925355</v>
      </c>
      <c r="AY68" s="55">
        <f t="shared" si="27"/>
        <v>35.004010808611291</v>
      </c>
      <c r="AZ68" s="55">
        <f t="shared" si="27"/>
        <v>35.004134576755945</v>
      </c>
      <c r="BA68" s="55">
        <f t="shared" si="27"/>
        <v>37.336987517296855</v>
      </c>
      <c r="BB68" s="55">
        <f t="shared" si="27"/>
        <v>39.669624283336013</v>
      </c>
      <c r="BC68" s="55">
        <f t="shared" si="27"/>
        <v>39.670593218100429</v>
      </c>
      <c r="BD68" s="55">
        <f t="shared" si="27"/>
        <v>42.004203840922628</v>
      </c>
      <c r="BE68" s="55">
        <f t="shared" si="27"/>
        <v>44.337654521588263</v>
      </c>
      <c r="BF68" s="55">
        <f t="shared" si="27"/>
        <v>46.671049053159585</v>
      </c>
      <c r="BG68" s="55">
        <f t="shared" si="27"/>
        <v>46.671016465298216</v>
      </c>
      <c r="BH68" s="55">
        <f t="shared" si="27"/>
        <v>49.004732543409055</v>
      </c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</row>
    <row r="69" spans="1:76">
      <c r="A69" s="3" t="s">
        <v>28</v>
      </c>
      <c r="B69" s="8"/>
      <c r="C69" s="21">
        <f>'[1]Mexico YG-UCO Exports'!AV$290/1000</f>
        <v>0</v>
      </c>
      <c r="D69" s="21">
        <f>'[1]Mexico YG-UCO Exports'!BH$290/1000</f>
        <v>0</v>
      </c>
      <c r="E69" s="21">
        <f>'[1]Mexico YG-UCO Exports'!BT$290/1000</f>
        <v>0</v>
      </c>
      <c r="F69" s="21">
        <f>'[1]Mexico YG-UCO Exports'!CF$290/1000</f>
        <v>0</v>
      </c>
      <c r="G69" s="21">
        <f>'[1]Mexico YG-UCO Exports'!CR$290/1000</f>
        <v>0</v>
      </c>
      <c r="H69" s="21">
        <f>'[1]Mexico YG-UCO Exports'!DD$290/1000</f>
        <v>4.2999999999999997E-2</v>
      </c>
      <c r="I69" s="21">
        <f>'[1]Mexico YG-UCO Exports'!DP$290/1000</f>
        <v>4.8000000000000001E-2</v>
      </c>
      <c r="J69" s="21">
        <f>'[1]Mexico YG-UCO Exports'!EB$290/1000</f>
        <v>2.8000000000000001E-2</v>
      </c>
      <c r="K69" s="21">
        <f>'[1]Mexico YG-UCO Exports'!EN$290/1000</f>
        <v>2.3E-2</v>
      </c>
      <c r="L69" s="21">
        <f>'[1]Mexico YG-UCO Exports'!EZ$290/1000</f>
        <v>7.8E-2</v>
      </c>
      <c r="M69" s="21">
        <f>'[1]Mexico YG-UCO Exports'!FL$290/1000</f>
        <v>5.1999999999999998E-2</v>
      </c>
      <c r="N69" s="21">
        <f>'[1]Mexico YG-UCO Exports'!FX$290/1000</f>
        <v>5.7000000000000002E-2</v>
      </c>
      <c r="O69" s="21">
        <f>'[1]Mexico YG-UCO Exports'!GJ$290/1000</f>
        <v>1.2E-2</v>
      </c>
      <c r="P69" s="21">
        <f>'[1]Mexico YG-UCO Exports'!GV$290/1000</f>
        <v>3.0000000000000001E-3</v>
      </c>
      <c r="Q69" s="21">
        <f>'[1]Mexico YG-UCO Exports'!HH$290/1000</f>
        <v>7.0000000000000001E-3</v>
      </c>
      <c r="R69" s="21">
        <f>'[1]Mexico YG-UCO Exports'!HT$290/1000</f>
        <v>3.0000000000000001E-3</v>
      </c>
      <c r="S69" s="21">
        <f>'[1]Mexico YG-UCO Exports'!IF$290/1000</f>
        <v>2E-3</v>
      </c>
      <c r="T69" s="21">
        <f>'[1]Mexico YG-UCO Exports'!IR$290/1000</f>
        <v>0.115</v>
      </c>
      <c r="U69" s="21">
        <f>'[1]Mexico YG-UCO Exports'!JD$290/1000</f>
        <v>0.159</v>
      </c>
      <c r="V69" s="21">
        <f>'[1]Mexico YG-UCO Exports'!JP$290/1000</f>
        <v>0.8</v>
      </c>
      <c r="W69" s="21">
        <f>'[1]Mexico YG-UCO Exports'!KB$290/1000</f>
        <v>0.32</v>
      </c>
      <c r="X69" s="21">
        <f>'[1]Mexico YG-UCO Exports'!KN$290/1000</f>
        <v>0.2</v>
      </c>
      <c r="Y69" s="21">
        <f>'[1]Mexico YG-UCO Exports'!KZ$290/1000</f>
        <v>0.105</v>
      </c>
      <c r="Z69" s="21">
        <f>'[1]Mexico YG-UCO Exports'!LL$290/1000</f>
        <v>2E-3</v>
      </c>
      <c r="AA69" s="21">
        <f>'[1]Mexico YG-UCO Exports'!LX$290/1000</f>
        <v>0.14799999999999999</v>
      </c>
      <c r="AB69" s="21">
        <f>'[1]Mexico YG-UCO Exports'!MJ$290/1000</f>
        <v>0.317</v>
      </c>
      <c r="AC69" s="21">
        <f>'[1]Mexico YG-UCO Exports'!MV$290/1000</f>
        <v>8.6999999999999994E-2</v>
      </c>
      <c r="AD69" s="21">
        <f>'[1]Mexico YG-UCO Exports'!NH$290/1000</f>
        <v>0.379</v>
      </c>
      <c r="AE69" s="21">
        <f>'[1]Mexico YG-UCO Exports'!NT$290/1000</f>
        <v>0.71</v>
      </c>
      <c r="AF69" s="21">
        <f>'[1]Mexico YG-UCO Exports'!OF$290/1000</f>
        <v>2.95</v>
      </c>
      <c r="AG69" s="21">
        <f>'[1]Mexico YG-UCO Exports'!OR$290/1000</f>
        <v>1.153</v>
      </c>
      <c r="AH69" s="21">
        <f>'[1]Mexico YG-UCO Exports'!PD$290/1000</f>
        <v>3.016</v>
      </c>
      <c r="AI69" s="55">
        <f t="shared" ref="AI69:AX69" si="28">AI70-SUM(AI58:AI68)</f>
        <v>7.3130312371923907</v>
      </c>
      <c r="AJ69" s="55">
        <f t="shared" si="28"/>
        <v>11.078238087145216</v>
      </c>
      <c r="AK69" s="55">
        <f t="shared" si="28"/>
        <v>14.864218645824891</v>
      </c>
      <c r="AL69" s="55">
        <f t="shared" si="28"/>
        <v>21.467858273004055</v>
      </c>
      <c r="AM69" s="55">
        <f t="shared" si="28"/>
        <v>28.820534110924143</v>
      </c>
      <c r="AN69" s="55">
        <f t="shared" si="28"/>
        <v>29.058740992727195</v>
      </c>
      <c r="AO69" s="55">
        <f t="shared" si="28"/>
        <v>29.045404168172581</v>
      </c>
      <c r="AP69" s="55">
        <f t="shared" si="28"/>
        <v>29.001589691918326</v>
      </c>
      <c r="AQ69" s="55">
        <f t="shared" si="28"/>
        <v>36.156349272827981</v>
      </c>
      <c r="AR69" s="55">
        <f t="shared" si="28"/>
        <v>36.21014719918341</v>
      </c>
      <c r="AS69" s="55">
        <f t="shared" si="28"/>
        <v>39.868057831207409</v>
      </c>
      <c r="AT69" s="55">
        <f t="shared" si="28"/>
        <v>39.85312829354055</v>
      </c>
      <c r="AU69" s="55">
        <f t="shared" si="28"/>
        <v>43.461425349282592</v>
      </c>
      <c r="AV69" s="55">
        <f t="shared" si="28"/>
        <v>47.076637098121182</v>
      </c>
      <c r="AW69" s="55">
        <f t="shared" si="28"/>
        <v>47.089511316269409</v>
      </c>
      <c r="AX69" s="55">
        <f t="shared" si="28"/>
        <v>50.714710640631665</v>
      </c>
      <c r="AY69" s="55">
        <f t="shared" ref="AY69:BG69" si="29">AY70-SUM(AY58:AY68)</f>
        <v>54.332241118534682</v>
      </c>
      <c r="AZ69" s="55">
        <f t="shared" si="29"/>
        <v>54.330117654367086</v>
      </c>
      <c r="BA69" s="55">
        <f t="shared" si="29"/>
        <v>57.952735503525503</v>
      </c>
      <c r="BB69" s="55">
        <f t="shared" si="29"/>
        <v>61.57710104063807</v>
      </c>
      <c r="BC69" s="55">
        <f t="shared" si="29"/>
        <v>61.576849367283785</v>
      </c>
      <c r="BD69" s="55">
        <f t="shared" si="29"/>
        <v>65.198035053978515</v>
      </c>
      <c r="BE69" s="55">
        <f t="shared" si="29"/>
        <v>68.82002329850684</v>
      </c>
      <c r="BF69" s="55">
        <f t="shared" si="29"/>
        <v>72.442469945731546</v>
      </c>
      <c r="BG69" s="55">
        <f t="shared" si="29"/>
        <v>72.442742572777718</v>
      </c>
      <c r="BH69" s="55">
        <f t="shared" ref="BH69" si="30">BH70-SUM(BH58:BH68)</f>
        <v>76.064707712806921</v>
      </c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</row>
    <row r="70" spans="1:76" ht="12" thickBot="1">
      <c r="A70" s="3" t="s">
        <v>29</v>
      </c>
      <c r="B70" s="8"/>
      <c r="C70" s="21">
        <f t="shared" ref="C70:AH70" si="31">SUM(C58:C69)</f>
        <v>0</v>
      </c>
      <c r="D70" s="21">
        <f t="shared" si="31"/>
        <v>0</v>
      </c>
      <c r="E70" s="21">
        <f t="shared" si="31"/>
        <v>0</v>
      </c>
      <c r="F70" s="21">
        <f t="shared" si="31"/>
        <v>0</v>
      </c>
      <c r="G70" s="21">
        <f t="shared" si="31"/>
        <v>0</v>
      </c>
      <c r="H70" s="21">
        <f t="shared" si="31"/>
        <v>0.56899999999999995</v>
      </c>
      <c r="I70" s="21">
        <f t="shared" si="31"/>
        <v>8.2870000000000026</v>
      </c>
      <c r="J70" s="21">
        <f t="shared" si="31"/>
        <v>0.84700000000000009</v>
      </c>
      <c r="K70" s="21">
        <f t="shared" si="31"/>
        <v>0.5109999999999999</v>
      </c>
      <c r="L70" s="21">
        <f t="shared" si="31"/>
        <v>0.80300000000000005</v>
      </c>
      <c r="M70" s="21">
        <f t="shared" si="31"/>
        <v>0.67800000000000005</v>
      </c>
      <c r="N70" s="21">
        <f t="shared" si="31"/>
        <v>1.0090000000000001</v>
      </c>
      <c r="O70" s="21">
        <f t="shared" si="31"/>
        <v>0.48599999999999999</v>
      </c>
      <c r="P70" s="21">
        <f t="shared" si="31"/>
        <v>0.21600000000000003</v>
      </c>
      <c r="Q70" s="21">
        <f t="shared" si="31"/>
        <v>0.375</v>
      </c>
      <c r="R70" s="21">
        <f t="shared" si="31"/>
        <v>1.2189999999999999</v>
      </c>
      <c r="S70" s="21">
        <f t="shared" si="31"/>
        <v>0.35800000000000004</v>
      </c>
      <c r="T70" s="21">
        <f t="shared" si="31"/>
        <v>0.56400000000000006</v>
      </c>
      <c r="U70" s="21">
        <f t="shared" si="31"/>
        <v>1.8649999999999998</v>
      </c>
      <c r="V70" s="21">
        <f t="shared" si="31"/>
        <v>4.3519999999999994</v>
      </c>
      <c r="W70" s="21">
        <f t="shared" si="31"/>
        <v>7.0440000000000005</v>
      </c>
      <c r="X70" s="21">
        <f t="shared" si="31"/>
        <v>2.0310000000000001</v>
      </c>
      <c r="Y70" s="21">
        <f t="shared" si="31"/>
        <v>0.621</v>
      </c>
      <c r="Z70" s="21">
        <f t="shared" si="31"/>
        <v>0.63</v>
      </c>
      <c r="AA70" s="21">
        <f t="shared" si="31"/>
        <v>1.7009999999999996</v>
      </c>
      <c r="AB70" s="21">
        <f t="shared" si="31"/>
        <v>4.4870000000000001</v>
      </c>
      <c r="AC70" s="21">
        <f t="shared" si="31"/>
        <v>2.0900000000000003</v>
      </c>
      <c r="AD70" s="21">
        <f t="shared" si="31"/>
        <v>3.6069999999999998</v>
      </c>
      <c r="AE70" s="21">
        <f t="shared" si="31"/>
        <v>5.89</v>
      </c>
      <c r="AF70" s="21">
        <f t="shared" si="31"/>
        <v>10.129999999999999</v>
      </c>
      <c r="AG70" s="21">
        <f t="shared" si="31"/>
        <v>10.81</v>
      </c>
      <c r="AH70" s="21">
        <f t="shared" si="31"/>
        <v>25.682000000000002</v>
      </c>
      <c r="AI70" s="55">
        <f t="shared" ref="AI70:BH70" si="32">AI12</f>
        <v>50</v>
      </c>
      <c r="AJ70" s="55">
        <f t="shared" si="32"/>
        <v>75</v>
      </c>
      <c r="AK70" s="55">
        <f t="shared" si="32"/>
        <v>100</v>
      </c>
      <c r="AL70" s="55">
        <f t="shared" si="32"/>
        <v>150</v>
      </c>
      <c r="AM70" s="55">
        <f t="shared" si="32"/>
        <v>200</v>
      </c>
      <c r="AN70" s="55">
        <f t="shared" si="32"/>
        <v>200</v>
      </c>
      <c r="AO70" s="55">
        <f t="shared" si="32"/>
        <v>200</v>
      </c>
      <c r="AP70" s="55">
        <f t="shared" si="32"/>
        <v>200</v>
      </c>
      <c r="AQ70" s="55">
        <f t="shared" si="32"/>
        <v>250</v>
      </c>
      <c r="AR70" s="55">
        <f t="shared" si="32"/>
        <v>250</v>
      </c>
      <c r="AS70" s="55">
        <f t="shared" si="32"/>
        <v>275</v>
      </c>
      <c r="AT70" s="55">
        <f t="shared" si="32"/>
        <v>275</v>
      </c>
      <c r="AU70" s="55">
        <f t="shared" si="32"/>
        <v>300</v>
      </c>
      <c r="AV70" s="55">
        <f t="shared" si="32"/>
        <v>325</v>
      </c>
      <c r="AW70" s="55">
        <f t="shared" si="32"/>
        <v>325</v>
      </c>
      <c r="AX70" s="55">
        <f t="shared" si="32"/>
        <v>350</v>
      </c>
      <c r="AY70" s="55">
        <f t="shared" si="32"/>
        <v>375</v>
      </c>
      <c r="AZ70" s="55">
        <f t="shared" si="32"/>
        <v>375</v>
      </c>
      <c r="BA70" s="55">
        <f t="shared" si="32"/>
        <v>400</v>
      </c>
      <c r="BB70" s="55">
        <f t="shared" si="32"/>
        <v>425</v>
      </c>
      <c r="BC70" s="55">
        <f t="shared" si="32"/>
        <v>425</v>
      </c>
      <c r="BD70" s="55">
        <f t="shared" si="32"/>
        <v>450</v>
      </c>
      <c r="BE70" s="55">
        <f t="shared" si="32"/>
        <v>475</v>
      </c>
      <c r="BF70" s="55">
        <f t="shared" si="32"/>
        <v>500</v>
      </c>
      <c r="BG70" s="55">
        <f t="shared" si="32"/>
        <v>500</v>
      </c>
      <c r="BH70" s="55">
        <f t="shared" si="32"/>
        <v>525</v>
      </c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</row>
    <row r="71" spans="1:7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</row>
    <row r="72" spans="1:76" ht="12" thickBot="1">
      <c r="A72" s="3" t="s">
        <v>67</v>
      </c>
    </row>
    <row r="73" spans="1:76" ht="12" thickBot="1">
      <c r="A73" s="18"/>
      <c r="B73" s="19">
        <f t="shared" ref="B73:BH73" si="33">B2</f>
        <v>1992</v>
      </c>
      <c r="C73" s="19">
        <f t="shared" si="33"/>
        <v>1993</v>
      </c>
      <c r="D73" s="19">
        <f t="shared" si="33"/>
        <v>1994</v>
      </c>
      <c r="E73" s="19">
        <f t="shared" si="33"/>
        <v>1995</v>
      </c>
      <c r="F73" s="19">
        <f t="shared" si="33"/>
        <v>1996</v>
      </c>
      <c r="G73" s="19">
        <f t="shared" si="33"/>
        <v>1997</v>
      </c>
      <c r="H73" s="19">
        <f t="shared" si="33"/>
        <v>1998</v>
      </c>
      <c r="I73" s="19">
        <f t="shared" si="33"/>
        <v>1999</v>
      </c>
      <c r="J73" s="19">
        <f t="shared" si="33"/>
        <v>2000</v>
      </c>
      <c r="K73" s="19">
        <f t="shared" si="33"/>
        <v>2001</v>
      </c>
      <c r="L73" s="19">
        <f t="shared" si="33"/>
        <v>2002</v>
      </c>
      <c r="M73" s="19">
        <f t="shared" si="33"/>
        <v>2003</v>
      </c>
      <c r="N73" s="19">
        <f t="shared" si="33"/>
        <v>2004</v>
      </c>
      <c r="O73" s="19">
        <f t="shared" si="33"/>
        <v>2005</v>
      </c>
      <c r="P73" s="19">
        <f t="shared" si="33"/>
        <v>2006</v>
      </c>
      <c r="Q73" s="19">
        <f t="shared" si="33"/>
        <v>2007</v>
      </c>
      <c r="R73" s="19">
        <f t="shared" si="33"/>
        <v>2008</v>
      </c>
      <c r="S73" s="19">
        <f t="shared" si="33"/>
        <v>2009</v>
      </c>
      <c r="T73" s="19">
        <f t="shared" si="33"/>
        <v>2010</v>
      </c>
      <c r="U73" s="19">
        <f t="shared" si="33"/>
        <v>2011</v>
      </c>
      <c r="V73" s="19">
        <f t="shared" si="33"/>
        <v>2012</v>
      </c>
      <c r="W73" s="19">
        <f t="shared" si="33"/>
        <v>2013</v>
      </c>
      <c r="X73" s="19">
        <f t="shared" si="33"/>
        <v>2014</v>
      </c>
      <c r="Y73" s="19">
        <f t="shared" si="33"/>
        <v>2015</v>
      </c>
      <c r="Z73" s="19">
        <f t="shared" si="33"/>
        <v>2016</v>
      </c>
      <c r="AA73" s="19">
        <f t="shared" si="33"/>
        <v>2017</v>
      </c>
      <c r="AB73" s="19">
        <f t="shared" si="33"/>
        <v>2018</v>
      </c>
      <c r="AC73" s="19">
        <f t="shared" si="33"/>
        <v>2019</v>
      </c>
      <c r="AD73" s="19">
        <f t="shared" si="33"/>
        <v>2020</v>
      </c>
      <c r="AE73" s="19">
        <f t="shared" si="33"/>
        <v>2021</v>
      </c>
      <c r="AF73" s="19">
        <f t="shared" si="33"/>
        <v>2022</v>
      </c>
      <c r="AG73" s="19">
        <f t="shared" si="33"/>
        <v>2023</v>
      </c>
      <c r="AH73" s="19">
        <f t="shared" si="33"/>
        <v>2024</v>
      </c>
      <c r="AI73" s="19">
        <f t="shared" si="33"/>
        <v>2025</v>
      </c>
      <c r="AJ73" s="19">
        <f t="shared" si="33"/>
        <v>2026</v>
      </c>
      <c r="AK73" s="19">
        <f t="shared" si="33"/>
        <v>2027</v>
      </c>
      <c r="AL73" s="19">
        <f t="shared" si="33"/>
        <v>2028</v>
      </c>
      <c r="AM73" s="19">
        <f t="shared" si="33"/>
        <v>2029</v>
      </c>
      <c r="AN73" s="19">
        <f t="shared" si="33"/>
        <v>2030</v>
      </c>
      <c r="AO73" s="19">
        <f t="shared" si="33"/>
        <v>2031</v>
      </c>
      <c r="AP73" s="19">
        <f t="shared" si="33"/>
        <v>2032</v>
      </c>
      <c r="AQ73" s="19">
        <f t="shared" si="33"/>
        <v>2033</v>
      </c>
      <c r="AR73" s="19">
        <f t="shared" si="33"/>
        <v>2034</v>
      </c>
      <c r="AS73" s="19">
        <f t="shared" si="33"/>
        <v>2035</v>
      </c>
      <c r="AT73" s="19">
        <f t="shared" si="33"/>
        <v>2036</v>
      </c>
      <c r="AU73" s="19">
        <f t="shared" si="33"/>
        <v>2037</v>
      </c>
      <c r="AV73" s="19">
        <f t="shared" si="33"/>
        <v>2038</v>
      </c>
      <c r="AW73" s="19">
        <f t="shared" si="33"/>
        <v>2039</v>
      </c>
      <c r="AX73" s="19">
        <f t="shared" si="33"/>
        <v>2040</v>
      </c>
      <c r="AY73" s="19">
        <f t="shared" si="33"/>
        <v>2041</v>
      </c>
      <c r="AZ73" s="19">
        <f t="shared" si="33"/>
        <v>2042</v>
      </c>
      <c r="BA73" s="19">
        <f t="shared" si="33"/>
        <v>2043</v>
      </c>
      <c r="BB73" s="19">
        <f t="shared" si="33"/>
        <v>2044</v>
      </c>
      <c r="BC73" s="19">
        <f t="shared" si="33"/>
        <v>2045</v>
      </c>
      <c r="BD73" s="19">
        <f t="shared" si="33"/>
        <v>2046</v>
      </c>
      <c r="BE73" s="19">
        <f t="shared" si="33"/>
        <v>2047</v>
      </c>
      <c r="BF73" s="19">
        <f t="shared" si="33"/>
        <v>2048</v>
      </c>
      <c r="BG73" s="19">
        <f t="shared" si="33"/>
        <v>2049</v>
      </c>
      <c r="BH73" s="19">
        <f t="shared" si="33"/>
        <v>2050</v>
      </c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</row>
    <row r="74" spans="1:76">
      <c r="A74" s="3" t="s">
        <v>17</v>
      </c>
      <c r="B74" s="8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>
        <f t="shared" ref="W74:AH74" si="34">V178+W26+W42-W58-W167</f>
        <v>81.057927899397242</v>
      </c>
      <c r="X74" s="21">
        <f t="shared" si="34"/>
        <v>88.617346953704512</v>
      </c>
      <c r="Y74" s="21">
        <f t="shared" si="34"/>
        <v>92.368785008777522</v>
      </c>
      <c r="Z74" s="21">
        <f t="shared" si="34"/>
        <v>87.325636918446946</v>
      </c>
      <c r="AA74" s="21">
        <f t="shared" si="34"/>
        <v>89.342511458687881</v>
      </c>
      <c r="AB74" s="21">
        <f t="shared" si="34"/>
        <v>93.846025315604606</v>
      </c>
      <c r="AC74" s="21">
        <f t="shared" si="34"/>
        <v>91.191672513353822</v>
      </c>
      <c r="AD74" s="21">
        <f t="shared" si="34"/>
        <v>118.13872312262247</v>
      </c>
      <c r="AE74" s="21">
        <f t="shared" si="34"/>
        <v>91.102053227761616</v>
      </c>
      <c r="AF74" s="21">
        <f t="shared" si="34"/>
        <v>96.262846338665383</v>
      </c>
      <c r="AG74" s="56">
        <f t="shared" si="34"/>
        <v>94.023556814918365</v>
      </c>
      <c r="AH74" s="56">
        <f t="shared" si="34"/>
        <v>94.238583603598286</v>
      </c>
      <c r="AI74" s="55">
        <f t="shared" ref="AI74:BH83" si="35">AI136+AI151</f>
        <v>95.133196462208687</v>
      </c>
      <c r="AJ74" s="55">
        <f t="shared" si="35"/>
        <v>91.562752538894145</v>
      </c>
      <c r="AK74" s="55">
        <f t="shared" si="35"/>
        <v>92.444044586179359</v>
      </c>
      <c r="AL74" s="55">
        <f t="shared" si="35"/>
        <v>93.618864115406268</v>
      </c>
      <c r="AM74" s="55">
        <f t="shared" si="35"/>
        <v>93.908561568525101</v>
      </c>
      <c r="AN74" s="55">
        <f t="shared" si="35"/>
        <v>94.452741696023949</v>
      </c>
      <c r="AO74" s="55">
        <f t="shared" si="35"/>
        <v>94.718269114578618</v>
      </c>
      <c r="AP74" s="55">
        <f t="shared" si="35"/>
        <v>123.21074255596812</v>
      </c>
      <c r="AQ74" s="55">
        <f t="shared" si="35"/>
        <v>123.41464285848988</v>
      </c>
      <c r="AR74" s="55">
        <f t="shared" si="35"/>
        <v>123.37257034098209</v>
      </c>
      <c r="AS74" s="55">
        <f t="shared" si="35"/>
        <v>108.34173612080198</v>
      </c>
      <c r="AT74" s="55">
        <f t="shared" si="35"/>
        <v>108.29809675785489</v>
      </c>
      <c r="AU74" s="55">
        <f t="shared" si="35"/>
        <v>108.36058197368628</v>
      </c>
      <c r="AV74" s="55">
        <f t="shared" si="35"/>
        <v>108.37663435429458</v>
      </c>
      <c r="AW74" s="55">
        <f t="shared" si="35"/>
        <v>108.35816216672507</v>
      </c>
      <c r="AX74" s="55">
        <f t="shared" si="35"/>
        <v>108.34908558090936</v>
      </c>
      <c r="AY74" s="55">
        <f t="shared" si="35"/>
        <v>108.34857592697138</v>
      </c>
      <c r="AZ74" s="55">
        <f t="shared" si="35"/>
        <v>108.3585797564692</v>
      </c>
      <c r="BA74" s="55">
        <f t="shared" si="35"/>
        <v>108.36315024520752</v>
      </c>
      <c r="BB74" s="55">
        <f t="shared" si="35"/>
        <v>108.35947784228881</v>
      </c>
      <c r="BC74" s="55">
        <f t="shared" si="35"/>
        <v>108.3587343670618</v>
      </c>
      <c r="BD74" s="55">
        <f t="shared" si="35"/>
        <v>108.35968235397132</v>
      </c>
      <c r="BE74" s="55">
        <f t="shared" si="35"/>
        <v>108.36091565211728</v>
      </c>
      <c r="BF74" s="55">
        <f t="shared" si="35"/>
        <v>108.36039070860866</v>
      </c>
      <c r="BG74" s="55">
        <f t="shared" si="35"/>
        <v>108.35984053032327</v>
      </c>
      <c r="BH74" s="55">
        <f t="shared" si="35"/>
        <v>108.35991295324757</v>
      </c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</row>
    <row r="75" spans="1:76">
      <c r="A75" s="3" t="s">
        <v>18</v>
      </c>
      <c r="B75" s="8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>
        <f t="shared" ref="W75:AH85" si="36">W167+W27+W43-W59-W168</f>
        <v>80.296202077206374</v>
      </c>
      <c r="X75" s="21">
        <f t="shared" si="36"/>
        <v>84.789483064099628</v>
      </c>
      <c r="Y75" s="21">
        <f t="shared" si="36"/>
        <v>89.559374140204113</v>
      </c>
      <c r="Z75" s="21">
        <f t="shared" si="36"/>
        <v>87.554817515614189</v>
      </c>
      <c r="AA75" s="21">
        <f t="shared" si="36"/>
        <v>87.560034013451087</v>
      </c>
      <c r="AB75" s="21">
        <f t="shared" si="36"/>
        <v>89.432510165278785</v>
      </c>
      <c r="AC75" s="21">
        <f t="shared" si="36"/>
        <v>88.49463312907848</v>
      </c>
      <c r="AD75" s="21">
        <f t="shared" si="36"/>
        <v>85.779174539589576</v>
      </c>
      <c r="AE75" s="21">
        <f t="shared" si="36"/>
        <v>88.83418809180867</v>
      </c>
      <c r="AF75" s="21">
        <f t="shared" si="36"/>
        <v>92.922641461995056</v>
      </c>
      <c r="AG75" s="56">
        <f t="shared" si="36"/>
        <v>94.033836978731131</v>
      </c>
      <c r="AH75" s="56">
        <f t="shared" si="36"/>
        <v>94.234915830034993</v>
      </c>
      <c r="AI75" s="55">
        <f t="shared" si="35"/>
        <v>88.402937601500668</v>
      </c>
      <c r="AJ75" s="55">
        <f t="shared" si="35"/>
        <v>88.968841499710138</v>
      </c>
      <c r="AK75" s="55">
        <f t="shared" si="35"/>
        <v>90.024812297956998</v>
      </c>
      <c r="AL75" s="55">
        <f t="shared" si="35"/>
        <v>90.964100436997569</v>
      </c>
      <c r="AM75" s="55">
        <f t="shared" si="35"/>
        <v>90.753546885231628</v>
      </c>
      <c r="AN75" s="55">
        <f t="shared" si="35"/>
        <v>90.92721933167492</v>
      </c>
      <c r="AO75" s="55">
        <f t="shared" si="35"/>
        <v>91.757785656376257</v>
      </c>
      <c r="AP75" s="55">
        <f t="shared" si="35"/>
        <v>119.12678671415404</v>
      </c>
      <c r="AQ75" s="55">
        <f t="shared" si="35"/>
        <v>119.26180350304949</v>
      </c>
      <c r="AR75" s="55">
        <f t="shared" si="35"/>
        <v>119.17848827272729</v>
      </c>
      <c r="AS75" s="55">
        <f t="shared" si="35"/>
        <v>104.14517209696926</v>
      </c>
      <c r="AT75" s="55">
        <f t="shared" si="35"/>
        <v>104.19028836666543</v>
      </c>
      <c r="AU75" s="55">
        <f t="shared" si="35"/>
        <v>104.21873840433537</v>
      </c>
      <c r="AV75" s="55">
        <f t="shared" si="35"/>
        <v>104.22142999100929</v>
      </c>
      <c r="AW75" s="55">
        <f t="shared" si="35"/>
        <v>104.20061034403568</v>
      </c>
      <c r="AX75" s="55">
        <f t="shared" si="35"/>
        <v>104.19753605254081</v>
      </c>
      <c r="AY75" s="55">
        <f t="shared" si="35"/>
        <v>104.20583033864936</v>
      </c>
      <c r="AZ75" s="55">
        <f t="shared" si="35"/>
        <v>104.20880952800746</v>
      </c>
      <c r="BA75" s="55">
        <f t="shared" si="35"/>
        <v>104.21262496559194</v>
      </c>
      <c r="BB75" s="55">
        <f t="shared" si="35"/>
        <v>104.20974870249968</v>
      </c>
      <c r="BC75" s="55">
        <f t="shared" si="35"/>
        <v>104.21038611025082</v>
      </c>
      <c r="BD75" s="55">
        <f t="shared" si="35"/>
        <v>104.2117992722838</v>
      </c>
      <c r="BE75" s="55">
        <f t="shared" si="35"/>
        <v>104.21183893519083</v>
      </c>
      <c r="BF75" s="55">
        <f t="shared" si="35"/>
        <v>104.21127773753733</v>
      </c>
      <c r="BG75" s="55">
        <f t="shared" si="35"/>
        <v>104.21100999811665</v>
      </c>
      <c r="BH75" s="55">
        <f t="shared" si="35"/>
        <v>104.21126313284179</v>
      </c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</row>
    <row r="76" spans="1:76">
      <c r="A76" s="3" t="s">
        <v>19</v>
      </c>
      <c r="B76" s="8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>
        <f t="shared" si="36"/>
        <v>84.188750737811318</v>
      </c>
      <c r="X76" s="21">
        <f t="shared" si="36"/>
        <v>86.967043040606114</v>
      </c>
      <c r="Y76" s="21">
        <f t="shared" si="36"/>
        <v>89.839110334948856</v>
      </c>
      <c r="Z76" s="21">
        <f t="shared" si="36"/>
        <v>87.44626671778002</v>
      </c>
      <c r="AA76" s="21">
        <f t="shared" si="36"/>
        <v>93.360406516985421</v>
      </c>
      <c r="AB76" s="21">
        <f t="shared" si="36"/>
        <v>93.851705012245134</v>
      </c>
      <c r="AC76" s="21">
        <f t="shared" si="36"/>
        <v>91.943746603869727</v>
      </c>
      <c r="AD76" s="21">
        <f t="shared" si="36"/>
        <v>91.155713164620067</v>
      </c>
      <c r="AE76" s="21">
        <f t="shared" si="36"/>
        <v>96.076009772996954</v>
      </c>
      <c r="AF76" s="21">
        <f t="shared" si="36"/>
        <v>101.25794543981139</v>
      </c>
      <c r="AG76" s="56">
        <f t="shared" si="36"/>
        <v>97.627352275801613</v>
      </c>
      <c r="AH76" s="56">
        <f t="shared" si="36"/>
        <v>99.37355631235225</v>
      </c>
      <c r="AI76" s="55">
        <f t="shared" si="35"/>
        <v>97.28143758064553</v>
      </c>
      <c r="AJ76" s="55">
        <f t="shared" si="35"/>
        <v>95.456210628981665</v>
      </c>
      <c r="AK76" s="55">
        <f t="shared" si="35"/>
        <v>96.509118536591899</v>
      </c>
      <c r="AL76" s="55">
        <f t="shared" si="35"/>
        <v>96.687310624648561</v>
      </c>
      <c r="AM76" s="55">
        <f t="shared" si="35"/>
        <v>96.657886435756993</v>
      </c>
      <c r="AN76" s="55">
        <f t="shared" si="35"/>
        <v>97.35131365953913</v>
      </c>
      <c r="AO76" s="55">
        <f t="shared" si="35"/>
        <v>98.179879131199399</v>
      </c>
      <c r="AP76" s="55">
        <f t="shared" si="35"/>
        <v>126.81539494291312</v>
      </c>
      <c r="AQ76" s="55">
        <f t="shared" si="35"/>
        <v>126.90052866487075</v>
      </c>
      <c r="AR76" s="55">
        <f t="shared" si="35"/>
        <v>126.92040916722189</v>
      </c>
      <c r="AS76" s="55">
        <f t="shared" si="35"/>
        <v>111.9523492457183</v>
      </c>
      <c r="AT76" s="55">
        <f t="shared" si="35"/>
        <v>111.98942979469287</v>
      </c>
      <c r="AU76" s="55">
        <f t="shared" si="35"/>
        <v>111.9917538199295</v>
      </c>
      <c r="AV76" s="55">
        <f t="shared" si="35"/>
        <v>111.99404763439352</v>
      </c>
      <c r="AW76" s="55">
        <f t="shared" si="35"/>
        <v>111.98881533152598</v>
      </c>
      <c r="AX76" s="55">
        <f t="shared" si="35"/>
        <v>111.98797911944779</v>
      </c>
      <c r="AY76" s="55">
        <f t="shared" si="35"/>
        <v>111.9904347577281</v>
      </c>
      <c r="AZ76" s="55">
        <f t="shared" si="35"/>
        <v>111.99061459981795</v>
      </c>
      <c r="BA76" s="55">
        <f t="shared" si="35"/>
        <v>112.00170511782262</v>
      </c>
      <c r="BB76" s="55">
        <f t="shared" si="35"/>
        <v>112.00099120779007</v>
      </c>
      <c r="BC76" s="55">
        <f t="shared" si="35"/>
        <v>112.00115052654266</v>
      </c>
      <c r="BD76" s="55">
        <f t="shared" si="35"/>
        <v>112.00151357182997</v>
      </c>
      <c r="BE76" s="55">
        <f t="shared" si="35"/>
        <v>112.0014651682003</v>
      </c>
      <c r="BF76" s="55">
        <f t="shared" si="35"/>
        <v>112.00136486218275</v>
      </c>
      <c r="BG76" s="55">
        <f t="shared" si="35"/>
        <v>112.0012966729546</v>
      </c>
      <c r="BH76" s="55">
        <f t="shared" si="35"/>
        <v>112.0013585086632</v>
      </c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</row>
    <row r="77" spans="1:76">
      <c r="A77" s="3" t="s">
        <v>20</v>
      </c>
      <c r="B77" s="8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>
        <f t="shared" si="36"/>
        <v>79.372661895524047</v>
      </c>
      <c r="X77" s="21">
        <f t="shared" si="36"/>
        <v>85.444737335289972</v>
      </c>
      <c r="Y77" s="21">
        <f t="shared" si="36"/>
        <v>87.588486637093723</v>
      </c>
      <c r="Z77" s="21">
        <f t="shared" si="36"/>
        <v>81.818627309634692</v>
      </c>
      <c r="AA77" s="21">
        <f t="shared" si="36"/>
        <v>87.958288841022295</v>
      </c>
      <c r="AB77" s="21">
        <f t="shared" si="36"/>
        <v>88.199714442820238</v>
      </c>
      <c r="AC77" s="21">
        <f t="shared" si="36"/>
        <v>89.307367336041324</v>
      </c>
      <c r="AD77" s="21">
        <f t="shared" si="36"/>
        <v>84.505336216795541</v>
      </c>
      <c r="AE77" s="21">
        <f t="shared" si="36"/>
        <v>88.670207025684562</v>
      </c>
      <c r="AF77" s="21">
        <f t="shared" si="36"/>
        <v>91.809261054020681</v>
      </c>
      <c r="AG77" s="56">
        <f t="shared" si="36"/>
        <v>88.308201805599026</v>
      </c>
      <c r="AH77" s="56">
        <f t="shared" si="36"/>
        <v>91.497808140710944</v>
      </c>
      <c r="AI77" s="55">
        <f t="shared" si="35"/>
        <v>88.933433022781131</v>
      </c>
      <c r="AJ77" s="55">
        <f t="shared" si="35"/>
        <v>87.048689387330398</v>
      </c>
      <c r="AK77" s="55">
        <f t="shared" si="35"/>
        <v>87.913168723481178</v>
      </c>
      <c r="AL77" s="55">
        <f t="shared" si="35"/>
        <v>88.32731364574407</v>
      </c>
      <c r="AM77" s="55">
        <f t="shared" si="35"/>
        <v>88.474564335404779</v>
      </c>
      <c r="AN77" s="55">
        <f t="shared" si="35"/>
        <v>89.174802926190381</v>
      </c>
      <c r="AO77" s="55">
        <f t="shared" si="35"/>
        <v>89.827803968245973</v>
      </c>
      <c r="AP77" s="55">
        <f t="shared" si="35"/>
        <v>118.70889937302636</v>
      </c>
      <c r="AQ77" s="55">
        <f t="shared" si="35"/>
        <v>118.82736864479057</v>
      </c>
      <c r="AR77" s="55">
        <f t="shared" si="35"/>
        <v>118.8508939854285</v>
      </c>
      <c r="AS77" s="55">
        <f t="shared" si="35"/>
        <v>103.85072908817348</v>
      </c>
      <c r="AT77" s="55">
        <f t="shared" si="35"/>
        <v>103.87826780196721</v>
      </c>
      <c r="AU77" s="55">
        <f t="shared" si="35"/>
        <v>103.8893749008697</v>
      </c>
      <c r="AV77" s="55">
        <f t="shared" si="35"/>
        <v>103.89656809036275</v>
      </c>
      <c r="AW77" s="55">
        <f t="shared" si="35"/>
        <v>103.88979628333263</v>
      </c>
      <c r="AX77" s="55">
        <f t="shared" si="35"/>
        <v>103.88505772902984</v>
      </c>
      <c r="AY77" s="55">
        <f t="shared" si="35"/>
        <v>103.88781246126709</v>
      </c>
      <c r="AZ77" s="55">
        <f t="shared" si="35"/>
        <v>103.88973259297984</v>
      </c>
      <c r="BA77" s="55">
        <f t="shared" si="35"/>
        <v>103.89960472658463</v>
      </c>
      <c r="BB77" s="55">
        <f t="shared" si="35"/>
        <v>103.89825646013951</v>
      </c>
      <c r="BC77" s="55">
        <f t="shared" si="35"/>
        <v>103.89798536093025</v>
      </c>
      <c r="BD77" s="55">
        <f t="shared" si="35"/>
        <v>103.8986041998181</v>
      </c>
      <c r="BE77" s="55">
        <f t="shared" si="35"/>
        <v>103.89880074227749</v>
      </c>
      <c r="BF77" s="55">
        <f t="shared" si="35"/>
        <v>103.8986504963658</v>
      </c>
      <c r="BG77" s="55">
        <f t="shared" si="35"/>
        <v>103.89845917986665</v>
      </c>
      <c r="BH77" s="55">
        <f t="shared" si="35"/>
        <v>103.89850011107276</v>
      </c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</row>
    <row r="78" spans="1:76">
      <c r="A78" s="3" t="s">
        <v>21</v>
      </c>
      <c r="B78" s="8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>
        <f t="shared" si="36"/>
        <v>78.686155631445743</v>
      </c>
      <c r="X78" s="21">
        <f t="shared" si="36"/>
        <v>81.030795620305753</v>
      </c>
      <c r="Y78" s="21">
        <f t="shared" si="36"/>
        <v>82.187526693062239</v>
      </c>
      <c r="Z78" s="21">
        <f t="shared" si="36"/>
        <v>78.376620751848805</v>
      </c>
      <c r="AA78" s="21">
        <f t="shared" si="36"/>
        <v>86.298349212077767</v>
      </c>
      <c r="AB78" s="21">
        <f t="shared" si="36"/>
        <v>84.358940892379337</v>
      </c>
      <c r="AC78" s="21">
        <f t="shared" si="36"/>
        <v>86.191536915890651</v>
      </c>
      <c r="AD78" s="21">
        <f t="shared" si="36"/>
        <v>81.086089027277382</v>
      </c>
      <c r="AE78" s="21">
        <f t="shared" si="36"/>
        <v>87.939433110103437</v>
      </c>
      <c r="AF78" s="21">
        <f t="shared" si="36"/>
        <v>89.707119662029498</v>
      </c>
      <c r="AG78" s="56">
        <f t="shared" si="36"/>
        <v>89.553538148590235</v>
      </c>
      <c r="AH78" s="56">
        <f t="shared" si="36"/>
        <v>91.3350761799244</v>
      </c>
      <c r="AI78" s="55">
        <f t="shared" si="35"/>
        <v>87.916477032789544</v>
      </c>
      <c r="AJ78" s="55">
        <f t="shared" si="35"/>
        <v>86.285322373283421</v>
      </c>
      <c r="AK78" s="55">
        <f t="shared" si="35"/>
        <v>87.108170176166269</v>
      </c>
      <c r="AL78" s="55">
        <f t="shared" si="35"/>
        <v>87.614521708026388</v>
      </c>
      <c r="AM78" s="55">
        <f t="shared" si="35"/>
        <v>87.674422178168712</v>
      </c>
      <c r="AN78" s="55">
        <f t="shared" si="35"/>
        <v>88.439793300112072</v>
      </c>
      <c r="AO78" s="55">
        <f t="shared" si="35"/>
        <v>88.958104829081648</v>
      </c>
      <c r="AP78" s="55">
        <f t="shared" si="35"/>
        <v>117.50812791434166</v>
      </c>
      <c r="AQ78" s="55">
        <f t="shared" si="35"/>
        <v>117.6219094944212</v>
      </c>
      <c r="AR78" s="55">
        <f t="shared" si="35"/>
        <v>117.62300853344234</v>
      </c>
      <c r="AS78" s="55">
        <f t="shared" si="35"/>
        <v>102.61923615899256</v>
      </c>
      <c r="AT78" s="55">
        <f t="shared" si="35"/>
        <v>102.65804441377594</v>
      </c>
      <c r="AU78" s="55">
        <f t="shared" si="35"/>
        <v>102.67721083197786</v>
      </c>
      <c r="AV78" s="55">
        <f t="shared" si="35"/>
        <v>102.68007598901274</v>
      </c>
      <c r="AW78" s="55">
        <f t="shared" si="35"/>
        <v>102.66938156569876</v>
      </c>
      <c r="AX78" s="55">
        <f t="shared" si="35"/>
        <v>102.66520964308842</v>
      </c>
      <c r="AY78" s="55">
        <f t="shared" si="35"/>
        <v>102.67000109100081</v>
      </c>
      <c r="AZ78" s="55">
        <f t="shared" si="35"/>
        <v>102.6723779456722</v>
      </c>
      <c r="BA78" s="55">
        <f t="shared" si="35"/>
        <v>102.68197393643001</v>
      </c>
      <c r="BB78" s="55">
        <f t="shared" si="35"/>
        <v>102.68025008108691</v>
      </c>
      <c r="BC78" s="55">
        <f t="shared" si="35"/>
        <v>102.68030522050043</v>
      </c>
      <c r="BD78" s="55">
        <f t="shared" si="35"/>
        <v>102.68120920347619</v>
      </c>
      <c r="BE78" s="55">
        <f t="shared" si="35"/>
        <v>102.68133844563886</v>
      </c>
      <c r="BF78" s="55">
        <f t="shared" si="35"/>
        <v>102.68101518679778</v>
      </c>
      <c r="BG78" s="55">
        <f t="shared" si="35"/>
        <v>102.68082347390882</v>
      </c>
      <c r="BH78" s="55">
        <f t="shared" si="35"/>
        <v>102.68093847200146</v>
      </c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</row>
    <row r="79" spans="1:76">
      <c r="A79" s="3" t="s">
        <v>22</v>
      </c>
      <c r="B79" s="8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>
        <f t="shared" si="36"/>
        <v>84.38646507264535</v>
      </c>
      <c r="X79" s="21">
        <f t="shared" si="36"/>
        <v>83.484442896509677</v>
      </c>
      <c r="Y79" s="21">
        <f t="shared" si="36"/>
        <v>89.302194609514217</v>
      </c>
      <c r="Z79" s="21">
        <f t="shared" si="36"/>
        <v>83.969304494659212</v>
      </c>
      <c r="AA79" s="21">
        <f t="shared" si="36"/>
        <v>90.151796463158689</v>
      </c>
      <c r="AB79" s="21">
        <f t="shared" si="36"/>
        <v>90.452248029303377</v>
      </c>
      <c r="AC79" s="21">
        <f t="shared" si="36"/>
        <v>91.318352825105222</v>
      </c>
      <c r="AD79" s="21">
        <f t="shared" si="36"/>
        <v>91.306345725181487</v>
      </c>
      <c r="AE79" s="21">
        <f t="shared" si="36"/>
        <v>98.288623898775512</v>
      </c>
      <c r="AF79" s="21">
        <f t="shared" si="36"/>
        <v>101.71179260210803</v>
      </c>
      <c r="AG79" s="56">
        <f t="shared" si="36"/>
        <v>99.389163907586948</v>
      </c>
      <c r="AH79" s="56">
        <f t="shared" si="36"/>
        <v>98.150721751371634</v>
      </c>
      <c r="AI79" s="55">
        <f t="shared" si="35"/>
        <v>97.811466220375564</v>
      </c>
      <c r="AJ79" s="55">
        <f t="shared" si="35"/>
        <v>95.608516451459678</v>
      </c>
      <c r="AK79" s="55">
        <f t="shared" si="35"/>
        <v>96.316075504076139</v>
      </c>
      <c r="AL79" s="55">
        <f t="shared" si="35"/>
        <v>96.258552569608923</v>
      </c>
      <c r="AM79" s="55">
        <f t="shared" si="35"/>
        <v>96.275097490050911</v>
      </c>
      <c r="AN79" s="55">
        <f t="shared" si="35"/>
        <v>97.784065586575778</v>
      </c>
      <c r="AO79" s="55">
        <f t="shared" si="35"/>
        <v>98.174308782308401</v>
      </c>
      <c r="AP79" s="55">
        <f t="shared" si="35"/>
        <v>128.14710451287186</v>
      </c>
      <c r="AQ79" s="55">
        <f t="shared" si="35"/>
        <v>128.25593705329911</v>
      </c>
      <c r="AR79" s="55">
        <f t="shared" si="35"/>
        <v>128.30839798563113</v>
      </c>
      <c r="AS79" s="55">
        <f t="shared" si="35"/>
        <v>113.37625559854878</v>
      </c>
      <c r="AT79" s="55">
        <f t="shared" si="35"/>
        <v>113.39058203264133</v>
      </c>
      <c r="AU79" s="55">
        <f t="shared" si="35"/>
        <v>113.38400881638702</v>
      </c>
      <c r="AV79" s="55">
        <f t="shared" si="35"/>
        <v>113.39321045703096</v>
      </c>
      <c r="AW79" s="55">
        <f t="shared" si="35"/>
        <v>113.3928630156793</v>
      </c>
      <c r="AX79" s="55">
        <f t="shared" si="35"/>
        <v>113.39281795989554</v>
      </c>
      <c r="AY79" s="55">
        <f t="shared" si="35"/>
        <v>113.39073830045137</v>
      </c>
      <c r="AZ79" s="55">
        <f t="shared" si="35"/>
        <v>113.39074224538945</v>
      </c>
      <c r="BA79" s="55">
        <f t="shared" si="35"/>
        <v>113.40523419726271</v>
      </c>
      <c r="BB79" s="55">
        <f t="shared" si="35"/>
        <v>113.40503684496849</v>
      </c>
      <c r="BC79" s="55">
        <f t="shared" si="35"/>
        <v>113.40482457947738</v>
      </c>
      <c r="BD79" s="55">
        <f t="shared" si="35"/>
        <v>113.40458457514502</v>
      </c>
      <c r="BE79" s="55">
        <f t="shared" si="35"/>
        <v>113.40472367677104</v>
      </c>
      <c r="BF79" s="55">
        <f t="shared" si="35"/>
        <v>113.40488045874389</v>
      </c>
      <c r="BG79" s="55">
        <f t="shared" si="35"/>
        <v>113.40480940374158</v>
      </c>
      <c r="BH79" s="55">
        <f t="shared" si="35"/>
        <v>113.40476505962252</v>
      </c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</row>
    <row r="80" spans="1:76">
      <c r="A80" s="3" t="s">
        <v>23</v>
      </c>
      <c r="B80" s="8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>
        <f t="shared" si="36"/>
        <v>82.395481191726461</v>
      </c>
      <c r="X80" s="21">
        <f t="shared" si="36"/>
        <v>87.362731980409336</v>
      </c>
      <c r="Y80" s="21">
        <f t="shared" si="36"/>
        <v>86.51842328664921</v>
      </c>
      <c r="Z80" s="21">
        <f t="shared" si="36"/>
        <v>86.258048242800925</v>
      </c>
      <c r="AA80" s="21">
        <f t="shared" si="36"/>
        <v>88.996529267234479</v>
      </c>
      <c r="AB80" s="21">
        <f t="shared" si="36"/>
        <v>88.431029214984022</v>
      </c>
      <c r="AC80" s="21">
        <f t="shared" si="36"/>
        <v>91.922472030072612</v>
      </c>
      <c r="AD80" s="21">
        <f t="shared" si="36"/>
        <v>86.42704649788466</v>
      </c>
      <c r="AE80" s="21">
        <f t="shared" si="36"/>
        <v>92.868697754140655</v>
      </c>
      <c r="AF80" s="21">
        <f t="shared" si="36"/>
        <v>96.183773033292596</v>
      </c>
      <c r="AG80" s="56">
        <f t="shared" si="36"/>
        <v>93.69720102181175</v>
      </c>
      <c r="AH80" s="56">
        <f t="shared" si="36"/>
        <v>90.253663659783413</v>
      </c>
      <c r="AI80" s="55">
        <f t="shared" si="35"/>
        <v>91.676871540887888</v>
      </c>
      <c r="AJ80" s="55">
        <f t="shared" si="35"/>
        <v>89.736592939008432</v>
      </c>
      <c r="AK80" s="55">
        <f t="shared" si="35"/>
        <v>90.345975292864438</v>
      </c>
      <c r="AL80" s="55">
        <f t="shared" si="35"/>
        <v>90.203599186712282</v>
      </c>
      <c r="AM80" s="55">
        <f t="shared" si="35"/>
        <v>90.070674064411236</v>
      </c>
      <c r="AN80" s="55">
        <f t="shared" si="35"/>
        <v>91.958708876934196</v>
      </c>
      <c r="AO80" s="55">
        <f t="shared" si="35"/>
        <v>92.162804869288095</v>
      </c>
      <c r="AP80" s="55">
        <f t="shared" si="35"/>
        <v>122.50003434119338</v>
      </c>
      <c r="AQ80" s="55">
        <f t="shared" si="35"/>
        <v>122.60245088614957</v>
      </c>
      <c r="AR80" s="55">
        <f t="shared" si="35"/>
        <v>122.63386333528814</v>
      </c>
      <c r="AS80" s="55">
        <f t="shared" si="35"/>
        <v>107.70794244179454</v>
      </c>
      <c r="AT80" s="55">
        <f t="shared" si="35"/>
        <v>107.71027144142002</v>
      </c>
      <c r="AU80" s="55">
        <f t="shared" si="35"/>
        <v>107.7090781788399</v>
      </c>
      <c r="AV80" s="55">
        <f t="shared" si="35"/>
        <v>107.71679111177635</v>
      </c>
      <c r="AW80" s="55">
        <f t="shared" si="35"/>
        <v>107.7151885806196</v>
      </c>
      <c r="AX80" s="55">
        <f t="shared" si="35"/>
        <v>107.71672151774477</v>
      </c>
      <c r="AY80" s="55">
        <f t="shared" si="35"/>
        <v>107.71361925509987</v>
      </c>
      <c r="AZ80" s="55">
        <f t="shared" si="35"/>
        <v>107.71428246456313</v>
      </c>
      <c r="BA80" s="55">
        <f t="shared" si="35"/>
        <v>107.72691661197496</v>
      </c>
      <c r="BB80" s="55">
        <f t="shared" si="35"/>
        <v>107.72662872052049</v>
      </c>
      <c r="BC80" s="55">
        <f t="shared" si="35"/>
        <v>107.7265943106179</v>
      </c>
      <c r="BD80" s="55">
        <f t="shared" si="35"/>
        <v>107.72624780517998</v>
      </c>
      <c r="BE80" s="55">
        <f t="shared" si="35"/>
        <v>107.72645468406617</v>
      </c>
      <c r="BF80" s="55">
        <f t="shared" si="35"/>
        <v>107.72656835029173</v>
      </c>
      <c r="BG80" s="55">
        <f t="shared" si="35"/>
        <v>107.72649864958638</v>
      </c>
      <c r="BH80" s="55">
        <f t="shared" si="35"/>
        <v>107.7264728683744</v>
      </c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</row>
    <row r="81" spans="1:76">
      <c r="A81" s="3" t="s">
        <v>24</v>
      </c>
      <c r="B81" s="8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>
        <f t="shared" si="36"/>
        <v>85.953915293402673</v>
      </c>
      <c r="X81" s="21">
        <f t="shared" si="36"/>
        <v>90.59317020813215</v>
      </c>
      <c r="Y81" s="21">
        <f t="shared" si="36"/>
        <v>90.50817460565213</v>
      </c>
      <c r="Z81" s="21">
        <f t="shared" si="36"/>
        <v>87.504761646885427</v>
      </c>
      <c r="AA81" s="21">
        <f t="shared" si="36"/>
        <v>90.044167998258487</v>
      </c>
      <c r="AB81" s="21">
        <f t="shared" si="36"/>
        <v>89.781128187536439</v>
      </c>
      <c r="AC81" s="21">
        <f t="shared" si="36"/>
        <v>93.214760620683222</v>
      </c>
      <c r="AD81" s="21">
        <f t="shared" si="36"/>
        <v>90.238782548917186</v>
      </c>
      <c r="AE81" s="21">
        <f t="shared" si="36"/>
        <v>99.236382532435925</v>
      </c>
      <c r="AF81" s="21">
        <f t="shared" si="36"/>
        <v>98.687093434697445</v>
      </c>
      <c r="AG81" s="56">
        <f t="shared" si="36"/>
        <v>98.773558396537652</v>
      </c>
      <c r="AH81" s="56">
        <f t="shared" si="36"/>
        <v>93.945213163425706</v>
      </c>
      <c r="AI81" s="55">
        <f t="shared" si="35"/>
        <v>95.555920524951986</v>
      </c>
      <c r="AJ81" s="55">
        <f t="shared" si="35"/>
        <v>93.960748350843758</v>
      </c>
      <c r="AK81" s="55">
        <f t="shared" si="35"/>
        <v>94.144943384100401</v>
      </c>
      <c r="AL81" s="55">
        <f t="shared" si="35"/>
        <v>94.372991677784995</v>
      </c>
      <c r="AM81" s="55">
        <f t="shared" si="35"/>
        <v>94.173143388038767</v>
      </c>
      <c r="AN81" s="55">
        <f t="shared" si="35"/>
        <v>96.065280077342365</v>
      </c>
      <c r="AO81" s="55">
        <f t="shared" si="35"/>
        <v>120.62234678923045</v>
      </c>
      <c r="AP81" s="55">
        <f t="shared" si="35"/>
        <v>125.55606676013294</v>
      </c>
      <c r="AQ81" s="55">
        <f t="shared" si="35"/>
        <v>125.66975272088891</v>
      </c>
      <c r="AR81" s="55">
        <f t="shared" si="35"/>
        <v>125.69544174664726</v>
      </c>
      <c r="AS81" s="55">
        <f t="shared" si="35"/>
        <v>110.76621992910179</v>
      </c>
      <c r="AT81" s="55">
        <f t="shared" si="35"/>
        <v>110.76951367673217</v>
      </c>
      <c r="AU81" s="55">
        <f t="shared" si="35"/>
        <v>110.76023882838635</v>
      </c>
      <c r="AV81" s="55">
        <f t="shared" si="35"/>
        <v>110.77095216800203</v>
      </c>
      <c r="AW81" s="55">
        <f t="shared" si="35"/>
        <v>110.76968104763459</v>
      </c>
      <c r="AX81" s="55">
        <f t="shared" si="35"/>
        <v>110.77162429929498</v>
      </c>
      <c r="AY81" s="55">
        <f t="shared" si="35"/>
        <v>110.76840168502531</v>
      </c>
      <c r="AZ81" s="55">
        <f t="shared" si="35"/>
        <v>110.76817949207151</v>
      </c>
      <c r="BA81" s="55">
        <f t="shared" si="35"/>
        <v>110.77996698297088</v>
      </c>
      <c r="BB81" s="55">
        <f t="shared" si="35"/>
        <v>110.77972986762194</v>
      </c>
      <c r="BC81" s="55">
        <f t="shared" si="35"/>
        <v>110.77969989786629</v>
      </c>
      <c r="BD81" s="55">
        <f t="shared" si="35"/>
        <v>110.77927524124604</v>
      </c>
      <c r="BE81" s="55">
        <f t="shared" si="35"/>
        <v>110.77941008968006</v>
      </c>
      <c r="BF81" s="55">
        <f t="shared" si="35"/>
        <v>110.77961641823586</v>
      </c>
      <c r="BG81" s="55">
        <f t="shared" si="35"/>
        <v>110.77954630775315</v>
      </c>
      <c r="BH81" s="55">
        <f t="shared" si="35"/>
        <v>110.7795095869546</v>
      </c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</row>
    <row r="82" spans="1:76">
      <c r="A82" s="3" t="s">
        <v>25</v>
      </c>
      <c r="B82" s="8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>
        <f t="shared" si="36"/>
        <v>83.827795141917335</v>
      </c>
      <c r="X82" s="21">
        <f t="shared" si="36"/>
        <v>94.039835605603344</v>
      </c>
      <c r="Y82" s="21">
        <f t="shared" si="36"/>
        <v>93.195464172535594</v>
      </c>
      <c r="Z82" s="21">
        <f t="shared" si="36"/>
        <v>92.856832582773919</v>
      </c>
      <c r="AA82" s="21">
        <f t="shared" si="36"/>
        <v>93.751288967353332</v>
      </c>
      <c r="AB82" s="21">
        <f t="shared" si="36"/>
        <v>91.008012362936469</v>
      </c>
      <c r="AC82" s="21">
        <f t="shared" si="36"/>
        <v>95.138479008396956</v>
      </c>
      <c r="AD82" s="21">
        <f t="shared" si="36"/>
        <v>91.057564505528831</v>
      </c>
      <c r="AE82" s="21">
        <f t="shared" si="36"/>
        <v>99.302804584677176</v>
      </c>
      <c r="AF82" s="21">
        <f t="shared" si="36"/>
        <v>101.88865839731643</v>
      </c>
      <c r="AG82" s="56">
        <f t="shared" si="36"/>
        <v>100.08239722019736</v>
      </c>
      <c r="AH82" s="56">
        <f>AH174+AH34+AH50-AH66-AH175</f>
        <v>94.668975498899812</v>
      </c>
      <c r="AI82" s="55">
        <f t="shared" si="35"/>
        <v>97.210729900727955</v>
      </c>
      <c r="AJ82" s="55">
        <f t="shared" si="35"/>
        <v>95.514049168742986</v>
      </c>
      <c r="AK82" s="55">
        <f t="shared" si="35"/>
        <v>96.012813117849305</v>
      </c>
      <c r="AL82" s="55">
        <f t="shared" si="35"/>
        <v>95.907673906744151</v>
      </c>
      <c r="AM82" s="55">
        <f t="shared" si="35"/>
        <v>95.61437311623169</v>
      </c>
      <c r="AN82" s="55">
        <f t="shared" si="35"/>
        <v>97.947931622785362</v>
      </c>
      <c r="AO82" s="55">
        <f t="shared" si="35"/>
        <v>123.65353252796707</v>
      </c>
      <c r="AP82" s="55">
        <f t="shared" si="35"/>
        <v>128.57972289074371</v>
      </c>
      <c r="AQ82" s="55">
        <f t="shared" si="35"/>
        <v>128.59203871853487</v>
      </c>
      <c r="AR82" s="55">
        <f t="shared" si="35"/>
        <v>128.64464984371929</v>
      </c>
      <c r="AS82" s="55">
        <f t="shared" si="35"/>
        <v>113.7607724841948</v>
      </c>
      <c r="AT82" s="55">
        <f t="shared" si="35"/>
        <v>113.76405899509112</v>
      </c>
      <c r="AU82" s="55">
        <f t="shared" si="35"/>
        <v>113.74323513889763</v>
      </c>
      <c r="AV82" s="55">
        <f t="shared" si="35"/>
        <v>113.74319944464524</v>
      </c>
      <c r="AW82" s="55">
        <f t="shared" si="35"/>
        <v>113.75006013172147</v>
      </c>
      <c r="AX82" s="55">
        <f t="shared" si="35"/>
        <v>113.75691841826949</v>
      </c>
      <c r="AY82" s="55">
        <f t="shared" si="35"/>
        <v>113.75149595442764</v>
      </c>
      <c r="AZ82" s="55">
        <f t="shared" si="35"/>
        <v>113.74899577835539</v>
      </c>
      <c r="BA82" s="55">
        <f t="shared" si="35"/>
        <v>113.76126167646936</v>
      </c>
      <c r="BB82" s="55">
        <f t="shared" si="35"/>
        <v>113.76265834024588</v>
      </c>
      <c r="BC82" s="55">
        <f t="shared" si="35"/>
        <v>113.76295058146351</v>
      </c>
      <c r="BD82" s="55">
        <f t="shared" si="35"/>
        <v>113.76192551799261</v>
      </c>
      <c r="BE82" s="55">
        <f t="shared" si="35"/>
        <v>113.76178653764386</v>
      </c>
      <c r="BF82" s="55">
        <f t="shared" si="35"/>
        <v>113.76211675961532</v>
      </c>
      <c r="BG82" s="55">
        <f t="shared" si="35"/>
        <v>113.76228717943766</v>
      </c>
      <c r="BH82" s="55">
        <f t="shared" si="35"/>
        <v>113.76221348424954</v>
      </c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</row>
    <row r="83" spans="1:76">
      <c r="A83" s="3" t="s">
        <v>26</v>
      </c>
      <c r="B83" s="8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>
        <f t="shared" si="36"/>
        <v>89.927602444084542</v>
      </c>
      <c r="X83" s="21">
        <f t="shared" si="36"/>
        <v>95.025329013666266</v>
      </c>
      <c r="Y83" s="21">
        <f t="shared" si="36"/>
        <v>92.803776886307105</v>
      </c>
      <c r="Z83" s="21">
        <f t="shared" si="36"/>
        <v>92.458633172670829</v>
      </c>
      <c r="AA83" s="21">
        <f t="shared" si="36"/>
        <v>93.450243806614921</v>
      </c>
      <c r="AB83" s="21">
        <f t="shared" si="36"/>
        <v>92.137523183727581</v>
      </c>
      <c r="AC83" s="21">
        <f t="shared" si="36"/>
        <v>96.553507133219767</v>
      </c>
      <c r="AD83" s="21">
        <f t="shared" si="36"/>
        <v>90.327428683246126</v>
      </c>
      <c r="AE83" s="21">
        <f t="shared" si="36"/>
        <v>98.346921715456517</v>
      </c>
      <c r="AF83" s="21">
        <f t="shared" si="36"/>
        <v>98.000614345913846</v>
      </c>
      <c r="AG83" s="56">
        <f t="shared" si="36"/>
        <v>98.478634194566354</v>
      </c>
      <c r="AH83" s="56">
        <f t="shared" si="36"/>
        <v>96.88051005021147</v>
      </c>
      <c r="AI83" s="55">
        <f t="shared" si="35"/>
        <v>95.932170153748444</v>
      </c>
      <c r="AJ83" s="55">
        <f t="shared" si="35"/>
        <v>94.80415578754851</v>
      </c>
      <c r="AK83" s="55">
        <f t="shared" si="35"/>
        <v>95.431296116883516</v>
      </c>
      <c r="AL83" s="55">
        <f t="shared" si="35"/>
        <v>95.961869913124858</v>
      </c>
      <c r="AM83" s="55">
        <f t="shared" si="35"/>
        <v>95.967744049328658</v>
      </c>
      <c r="AN83" s="55">
        <f t="shared" si="35"/>
        <v>97.773733683905974</v>
      </c>
      <c r="AO83" s="55">
        <f t="shared" si="35"/>
        <v>124.18910346726051</v>
      </c>
      <c r="AP83" s="55">
        <f t="shared" si="35"/>
        <v>114.21469746832874</v>
      </c>
      <c r="AQ83" s="55">
        <f t="shared" si="35"/>
        <v>129.26099666064411</v>
      </c>
      <c r="AR83" s="55">
        <f t="shared" si="35"/>
        <v>129.29478059772603</v>
      </c>
      <c r="AS83" s="55">
        <f t="shared" si="35"/>
        <v>114.31455155444921</v>
      </c>
      <c r="AT83" s="55">
        <f t="shared" si="35"/>
        <v>114.34793382477781</v>
      </c>
      <c r="AU83" s="55">
        <f t="shared" si="35"/>
        <v>114.34721437722645</v>
      </c>
      <c r="AV83" s="55">
        <f t="shared" si="35"/>
        <v>114.34675624676734</v>
      </c>
      <c r="AW83" s="55">
        <f t="shared" si="35"/>
        <v>114.34515723504549</v>
      </c>
      <c r="AX83" s="55">
        <f t="shared" si="35"/>
        <v>114.34418913287925</v>
      </c>
      <c r="AY83" s="55">
        <f t="shared" si="35"/>
        <v>114.34621067442126</v>
      </c>
      <c r="AZ83" s="55">
        <f t="shared" si="35"/>
        <v>114.34589428477497</v>
      </c>
      <c r="BA83" s="55">
        <f t="shared" si="35"/>
        <v>114.35456152510335</v>
      </c>
      <c r="BB83" s="55">
        <f t="shared" si="35"/>
        <v>114.3543119937696</v>
      </c>
      <c r="BC83" s="55">
        <f t="shared" si="35"/>
        <v>114.35437292654005</v>
      </c>
      <c r="BD83" s="55">
        <f t="shared" ref="AI83:CC85" si="37">BD145+BD160</f>
        <v>114.35463349297075</v>
      </c>
      <c r="BE83" s="55">
        <f t="shared" si="37"/>
        <v>114.35453245725505</v>
      </c>
      <c r="BF83" s="55">
        <f t="shared" si="37"/>
        <v>114.35448282151728</v>
      </c>
      <c r="BG83" s="55">
        <f t="shared" si="37"/>
        <v>114.35446726315132</v>
      </c>
      <c r="BH83" s="55">
        <f t="shared" si="37"/>
        <v>114.35449732832987</v>
      </c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</row>
    <row r="84" spans="1:76">
      <c r="A84" s="3" t="s">
        <v>27</v>
      </c>
      <c r="B84" s="8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>
        <f t="shared" si="36"/>
        <v>88.058785052303691</v>
      </c>
      <c r="X84" s="21">
        <f t="shared" si="36"/>
        <v>94.12145085588017</v>
      </c>
      <c r="Y84" s="21">
        <f t="shared" si="36"/>
        <v>93.178995562423708</v>
      </c>
      <c r="Z84" s="21">
        <f t="shared" si="36"/>
        <v>88.769605028790636</v>
      </c>
      <c r="AA84" s="21">
        <f t="shared" si="36"/>
        <v>94.095961010150944</v>
      </c>
      <c r="AB84" s="21">
        <f t="shared" si="36"/>
        <v>92.598763563227863</v>
      </c>
      <c r="AC84" s="21">
        <f t="shared" si="36"/>
        <v>95.154068175586247</v>
      </c>
      <c r="AD84" s="21">
        <f t="shared" si="36"/>
        <v>90.345714425752547</v>
      </c>
      <c r="AE84" s="21">
        <f t="shared" si="36"/>
        <v>97.535813515047806</v>
      </c>
      <c r="AF84" s="21">
        <f t="shared" si="36"/>
        <v>99.338333752453025</v>
      </c>
      <c r="AG84" s="56">
        <f t="shared" si="36"/>
        <v>95.845290267554091</v>
      </c>
      <c r="AH84" s="56">
        <f t="shared" si="36"/>
        <v>95.548067955582027</v>
      </c>
      <c r="AI84" s="55">
        <f t="shared" si="37"/>
        <v>96.148228565049536</v>
      </c>
      <c r="AJ84" s="55">
        <f t="shared" si="37"/>
        <v>94.231753767379942</v>
      </c>
      <c r="AK84" s="55">
        <f t="shared" si="37"/>
        <v>94.855136083283043</v>
      </c>
      <c r="AL84" s="55">
        <f t="shared" si="37"/>
        <v>94.897607680315787</v>
      </c>
      <c r="AM84" s="55">
        <f t="shared" si="37"/>
        <v>95.17928642166784</v>
      </c>
      <c r="AN84" s="55">
        <f t="shared" si="37"/>
        <v>96.935728994090951</v>
      </c>
      <c r="AO84" s="55">
        <f t="shared" si="37"/>
        <v>114.87921080758511</v>
      </c>
      <c r="AP84" s="55">
        <f t="shared" si="37"/>
        <v>114.90804154568278</v>
      </c>
      <c r="AQ84" s="55">
        <f t="shared" si="37"/>
        <v>114.92847192218561</v>
      </c>
      <c r="AR84" s="55">
        <f t="shared" si="37"/>
        <v>115.01882022318954</v>
      </c>
      <c r="AS84" s="55">
        <f t="shared" si="37"/>
        <v>115.05711171657975</v>
      </c>
      <c r="AT84" s="55">
        <f t="shared" si="37"/>
        <v>115.07855474173307</v>
      </c>
      <c r="AU84" s="55">
        <f t="shared" si="37"/>
        <v>115.07589441794974</v>
      </c>
      <c r="AV84" s="55">
        <f t="shared" si="37"/>
        <v>115.07524752246067</v>
      </c>
      <c r="AW84" s="55">
        <f t="shared" si="37"/>
        <v>115.08035945438009</v>
      </c>
      <c r="AX84" s="55">
        <f t="shared" si="37"/>
        <v>115.07834414824467</v>
      </c>
      <c r="AY84" s="55">
        <f t="shared" si="37"/>
        <v>115.07766290916851</v>
      </c>
      <c r="AZ84" s="55">
        <f t="shared" si="37"/>
        <v>115.07748749225711</v>
      </c>
      <c r="BA84" s="55">
        <f t="shared" si="37"/>
        <v>115.08929480955507</v>
      </c>
      <c r="BB84" s="55">
        <f t="shared" si="37"/>
        <v>115.0897918072117</v>
      </c>
      <c r="BC84" s="55">
        <f t="shared" si="37"/>
        <v>115.08939035310769</v>
      </c>
      <c r="BD84" s="55">
        <f t="shared" si="37"/>
        <v>115.08931197351997</v>
      </c>
      <c r="BE84" s="55">
        <f t="shared" si="37"/>
        <v>115.08934578472599</v>
      </c>
      <c r="BF84" s="55">
        <f t="shared" si="37"/>
        <v>115.08942692758814</v>
      </c>
      <c r="BG84" s="55">
        <f t="shared" si="37"/>
        <v>115.08945383648306</v>
      </c>
      <c r="BH84" s="55">
        <f t="shared" si="37"/>
        <v>115.08938546959538</v>
      </c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</row>
    <row r="85" spans="1:76">
      <c r="A85" s="3" t="s">
        <v>28</v>
      </c>
      <c r="B85" s="8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>
        <f t="shared" si="36"/>
        <v>58.096257562535335</v>
      </c>
      <c r="X85" s="21">
        <f t="shared" si="36"/>
        <v>91.237405739491635</v>
      </c>
      <c r="Y85" s="21">
        <f t="shared" si="36"/>
        <v>91.845867709499913</v>
      </c>
      <c r="Z85" s="21">
        <f t="shared" si="36"/>
        <v>89.789689145406584</v>
      </c>
      <c r="AA85" s="21">
        <f t="shared" si="36"/>
        <v>93.840039085026717</v>
      </c>
      <c r="AB85" s="21">
        <f t="shared" si="36"/>
        <v>91.077126986491265</v>
      </c>
      <c r="AC85" s="21">
        <f t="shared" si="36"/>
        <v>94.516021726237909</v>
      </c>
      <c r="AD85" s="21">
        <f t="shared" si="36"/>
        <v>90.287250140763021</v>
      </c>
      <c r="AE85" s="21">
        <f t="shared" si="36"/>
        <v>96.010839181157394</v>
      </c>
      <c r="AF85" s="21">
        <f t="shared" si="36"/>
        <v>94.181388975298148</v>
      </c>
      <c r="AG85" s="56">
        <f t="shared" si="36"/>
        <v>96.049333753211599</v>
      </c>
      <c r="AH85" s="56">
        <f t="shared" si="36"/>
        <v>94.805297016969163</v>
      </c>
      <c r="AI85" s="55">
        <f t="shared" si="37"/>
        <v>99.811991390594002</v>
      </c>
      <c r="AJ85" s="55">
        <f t="shared" si="37"/>
        <v>93.185277573563141</v>
      </c>
      <c r="AK85" s="55">
        <f t="shared" si="37"/>
        <v>93.727470422605279</v>
      </c>
      <c r="AL85" s="55">
        <f t="shared" si="37"/>
        <v>94.687468825835936</v>
      </c>
      <c r="AM85" s="55">
        <f t="shared" si="37"/>
        <v>94.598375309506991</v>
      </c>
      <c r="AN85" s="55">
        <f t="shared" si="37"/>
        <v>96.274142099302821</v>
      </c>
      <c r="AO85" s="55">
        <f t="shared" si="37"/>
        <v>112.5574202943053</v>
      </c>
      <c r="AP85" s="55">
        <f t="shared" si="37"/>
        <v>112.5691408604193</v>
      </c>
      <c r="AQ85" s="55">
        <f t="shared" si="37"/>
        <v>112.7204500830213</v>
      </c>
      <c r="AR85" s="55">
        <f t="shared" si="37"/>
        <v>112.77963906581891</v>
      </c>
      <c r="AS85" s="55">
        <f t="shared" si="37"/>
        <v>112.81968273274074</v>
      </c>
      <c r="AT85" s="55">
        <f t="shared" si="37"/>
        <v>112.85409970195093</v>
      </c>
      <c r="AU85" s="55">
        <f t="shared" si="37"/>
        <v>112.85705110676547</v>
      </c>
      <c r="AV85" s="55">
        <f t="shared" si="37"/>
        <v>112.86511067488324</v>
      </c>
      <c r="AW85" s="55">
        <f t="shared" si="37"/>
        <v>112.86162495616472</v>
      </c>
      <c r="AX85" s="55">
        <f t="shared" si="37"/>
        <v>112.85852907400646</v>
      </c>
      <c r="AY85" s="55">
        <f t="shared" si="37"/>
        <v>112.85906840921069</v>
      </c>
      <c r="AZ85" s="55">
        <f t="shared" si="37"/>
        <v>112.86029762588711</v>
      </c>
      <c r="BA85" s="55">
        <f t="shared" si="37"/>
        <v>112.87674620036641</v>
      </c>
      <c r="BB85" s="55">
        <f t="shared" si="37"/>
        <v>112.87581767195735</v>
      </c>
      <c r="BC85" s="55">
        <f t="shared" si="37"/>
        <v>112.87556027387011</v>
      </c>
      <c r="BD85" s="55">
        <f t="shared" si="37"/>
        <v>112.87581074999147</v>
      </c>
      <c r="BE85" s="55">
        <f t="shared" si="37"/>
        <v>112.87599010527978</v>
      </c>
      <c r="BF85" s="55">
        <f t="shared" si="37"/>
        <v>112.87598832850333</v>
      </c>
      <c r="BG85" s="55">
        <f t="shared" si="37"/>
        <v>112.87583417279485</v>
      </c>
      <c r="BH85" s="55">
        <f t="shared" si="37"/>
        <v>112.87583511876824</v>
      </c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</row>
    <row r="86" spans="1:76" ht="12" thickBot="1">
      <c r="A86" s="3" t="s">
        <v>29</v>
      </c>
      <c r="B86" s="21">
        <f t="shared" ref="B86:AE86" si="38">SUM(B74:B85)</f>
        <v>0</v>
      </c>
      <c r="C86" s="21">
        <f t="shared" si="38"/>
        <v>0</v>
      </c>
      <c r="D86" s="21">
        <f t="shared" si="38"/>
        <v>0</v>
      </c>
      <c r="E86" s="21">
        <f t="shared" si="38"/>
        <v>0</v>
      </c>
      <c r="F86" s="21">
        <f t="shared" si="38"/>
        <v>0</v>
      </c>
      <c r="G86" s="21">
        <f t="shared" si="38"/>
        <v>0</v>
      </c>
      <c r="H86" s="21">
        <f t="shared" si="38"/>
        <v>0</v>
      </c>
      <c r="I86" s="21">
        <f t="shared" si="38"/>
        <v>0</v>
      </c>
      <c r="J86" s="21">
        <f t="shared" si="38"/>
        <v>0</v>
      </c>
      <c r="K86" s="21">
        <f t="shared" si="38"/>
        <v>0</v>
      </c>
      <c r="L86" s="21">
        <f t="shared" si="38"/>
        <v>0</v>
      </c>
      <c r="M86" s="21">
        <f t="shared" si="38"/>
        <v>0</v>
      </c>
      <c r="N86" s="21">
        <f t="shared" si="38"/>
        <v>0</v>
      </c>
      <c r="O86" s="21">
        <f t="shared" si="38"/>
        <v>0</v>
      </c>
      <c r="P86" s="21">
        <f t="shared" si="38"/>
        <v>0</v>
      </c>
      <c r="Q86" s="21">
        <f t="shared" si="38"/>
        <v>0</v>
      </c>
      <c r="R86" s="21">
        <f t="shared" si="38"/>
        <v>0</v>
      </c>
      <c r="S86" s="21">
        <f t="shared" si="38"/>
        <v>0</v>
      </c>
      <c r="T86" s="21">
        <f t="shared" si="38"/>
        <v>0</v>
      </c>
      <c r="U86" s="21">
        <f t="shared" si="38"/>
        <v>0</v>
      </c>
      <c r="V86" s="21">
        <f t="shared" si="38"/>
        <v>0</v>
      </c>
      <c r="W86" s="21">
        <f t="shared" si="38"/>
        <v>976.24800000000027</v>
      </c>
      <c r="X86" s="21">
        <f t="shared" si="38"/>
        <v>1062.7137723136987</v>
      </c>
      <c r="Y86" s="21">
        <f t="shared" si="38"/>
        <v>1078.8961796466683</v>
      </c>
      <c r="Z86" s="21">
        <f t="shared" si="38"/>
        <v>1044.128843527312</v>
      </c>
      <c r="AA86" s="21">
        <f t="shared" si="38"/>
        <v>1088.8496166400221</v>
      </c>
      <c r="AB86" s="21">
        <f t="shared" si="38"/>
        <v>1085.1747273565352</v>
      </c>
      <c r="AC86" s="21">
        <f t="shared" si="38"/>
        <v>1104.9466180175359</v>
      </c>
      <c r="AD86" s="21">
        <f t="shared" si="38"/>
        <v>1090.655168598179</v>
      </c>
      <c r="AE86" s="21">
        <f t="shared" si="38"/>
        <v>1134.2119744100464</v>
      </c>
      <c r="AF86" s="21">
        <f t="shared" ref="AF86:BH86" si="39">SUM(AF74:AF85)</f>
        <v>1161.9514684976016</v>
      </c>
      <c r="AG86" s="56">
        <f t="shared" si="39"/>
        <v>1145.862064785106</v>
      </c>
      <c r="AH86" s="56">
        <f t="shared" si="39"/>
        <v>1134.9323891628642</v>
      </c>
      <c r="AI86" s="55">
        <f t="shared" si="39"/>
        <v>1131.8148599962608</v>
      </c>
      <c r="AJ86" s="55">
        <f t="shared" si="39"/>
        <v>1106.3629104667464</v>
      </c>
      <c r="AK86" s="55">
        <f t="shared" si="39"/>
        <v>1114.8330242420379</v>
      </c>
      <c r="AL86" s="55">
        <f t="shared" si="39"/>
        <v>1119.5018742909497</v>
      </c>
      <c r="AM86" s="55">
        <f t="shared" si="39"/>
        <v>1119.3476752423235</v>
      </c>
      <c r="AN86" s="55">
        <f t="shared" si="39"/>
        <v>1135.0854618544781</v>
      </c>
      <c r="AO86" s="55">
        <f t="shared" si="39"/>
        <v>1249.680570237427</v>
      </c>
      <c r="AP86" s="55">
        <f t="shared" si="39"/>
        <v>1451.8447598797761</v>
      </c>
      <c r="AQ86" s="55">
        <f t="shared" si="39"/>
        <v>1468.0563512103454</v>
      </c>
      <c r="AR86" s="55">
        <f t="shared" si="39"/>
        <v>1468.3209630978222</v>
      </c>
      <c r="AS86" s="55">
        <f t="shared" si="39"/>
        <v>1318.7117591680653</v>
      </c>
      <c r="AT86" s="55">
        <f t="shared" si="39"/>
        <v>1318.9291415493028</v>
      </c>
      <c r="AU86" s="55">
        <f t="shared" si="39"/>
        <v>1319.0143807952513</v>
      </c>
      <c r="AV86" s="55">
        <f t="shared" si="39"/>
        <v>1319.0800236846387</v>
      </c>
      <c r="AW86" s="55">
        <f t="shared" si="39"/>
        <v>1319.0217001125634</v>
      </c>
      <c r="AX86" s="55">
        <f t="shared" si="39"/>
        <v>1319.0040126753513</v>
      </c>
      <c r="AY86" s="55">
        <f t="shared" si="39"/>
        <v>1319.0098517634215</v>
      </c>
      <c r="AZ86" s="55">
        <f t="shared" si="39"/>
        <v>1319.0259938062454</v>
      </c>
      <c r="BA86" s="55">
        <f t="shared" si="39"/>
        <v>1319.1530409953393</v>
      </c>
      <c r="BB86" s="55">
        <f t="shared" si="39"/>
        <v>1319.1426995401002</v>
      </c>
      <c r="BC86" s="55">
        <f t="shared" si="39"/>
        <v>1319.141954508229</v>
      </c>
      <c r="BD86" s="55">
        <f t="shared" si="39"/>
        <v>1319.144597957425</v>
      </c>
      <c r="BE86" s="55">
        <f t="shared" si="39"/>
        <v>1319.1466022788466</v>
      </c>
      <c r="BF86" s="55">
        <f t="shared" si="39"/>
        <v>1319.145779055988</v>
      </c>
      <c r="BG86" s="55">
        <f t="shared" si="39"/>
        <v>1319.1443266681179</v>
      </c>
      <c r="BH86" s="55">
        <f t="shared" si="39"/>
        <v>1319.1446520937213</v>
      </c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</row>
    <row r="87" spans="1:76" ht="12" thickBo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</row>
    <row r="88" spans="1:76" ht="12" thickBot="1">
      <c r="A88" s="57" t="s">
        <v>68</v>
      </c>
      <c r="B88" s="19">
        <f t="shared" ref="B88:BH88" si="40">B2</f>
        <v>1992</v>
      </c>
      <c r="C88" s="19">
        <f t="shared" si="40"/>
        <v>1993</v>
      </c>
      <c r="D88" s="19">
        <f t="shared" si="40"/>
        <v>1994</v>
      </c>
      <c r="E88" s="19">
        <f t="shared" si="40"/>
        <v>1995</v>
      </c>
      <c r="F88" s="19">
        <f t="shared" si="40"/>
        <v>1996</v>
      </c>
      <c r="G88" s="19">
        <f t="shared" si="40"/>
        <v>1997</v>
      </c>
      <c r="H88" s="19">
        <f t="shared" si="40"/>
        <v>1998</v>
      </c>
      <c r="I88" s="19">
        <f t="shared" si="40"/>
        <v>1999</v>
      </c>
      <c r="J88" s="19">
        <f t="shared" si="40"/>
        <v>2000</v>
      </c>
      <c r="K88" s="19">
        <f t="shared" si="40"/>
        <v>2001</v>
      </c>
      <c r="L88" s="19">
        <f t="shared" si="40"/>
        <v>2002</v>
      </c>
      <c r="M88" s="19">
        <f t="shared" si="40"/>
        <v>2003</v>
      </c>
      <c r="N88" s="19">
        <f t="shared" si="40"/>
        <v>2004</v>
      </c>
      <c r="O88" s="19">
        <f t="shared" si="40"/>
        <v>2005</v>
      </c>
      <c r="P88" s="19">
        <f t="shared" si="40"/>
        <v>2006</v>
      </c>
      <c r="Q88" s="19">
        <f t="shared" si="40"/>
        <v>2007</v>
      </c>
      <c r="R88" s="19">
        <f t="shared" si="40"/>
        <v>2008</v>
      </c>
      <c r="S88" s="19">
        <f t="shared" si="40"/>
        <v>2009</v>
      </c>
      <c r="T88" s="19">
        <f t="shared" si="40"/>
        <v>2010</v>
      </c>
      <c r="U88" s="19">
        <f t="shared" si="40"/>
        <v>2011</v>
      </c>
      <c r="V88" s="19">
        <f t="shared" si="40"/>
        <v>2012</v>
      </c>
      <c r="W88" s="19">
        <f t="shared" si="40"/>
        <v>2013</v>
      </c>
      <c r="X88" s="19">
        <f t="shared" si="40"/>
        <v>2014</v>
      </c>
      <c r="Y88" s="19">
        <f t="shared" si="40"/>
        <v>2015</v>
      </c>
      <c r="Z88" s="19">
        <f t="shared" si="40"/>
        <v>2016</v>
      </c>
      <c r="AA88" s="19">
        <f t="shared" si="40"/>
        <v>2017</v>
      </c>
      <c r="AB88" s="19">
        <f t="shared" si="40"/>
        <v>2018</v>
      </c>
      <c r="AC88" s="19">
        <f t="shared" si="40"/>
        <v>2019</v>
      </c>
      <c r="AD88" s="19">
        <f t="shared" si="40"/>
        <v>2020</v>
      </c>
      <c r="AE88" s="19">
        <f t="shared" si="40"/>
        <v>2021</v>
      </c>
      <c r="AF88" s="19">
        <f t="shared" si="40"/>
        <v>2022</v>
      </c>
      <c r="AG88" s="19">
        <f t="shared" si="40"/>
        <v>2023</v>
      </c>
      <c r="AH88" s="19">
        <f t="shared" si="40"/>
        <v>2024</v>
      </c>
      <c r="AI88" s="19">
        <f t="shared" si="40"/>
        <v>2025</v>
      </c>
      <c r="AJ88" s="19">
        <f t="shared" si="40"/>
        <v>2026</v>
      </c>
      <c r="AK88" s="19">
        <f t="shared" si="40"/>
        <v>2027</v>
      </c>
      <c r="AL88" s="19">
        <f t="shared" si="40"/>
        <v>2028</v>
      </c>
      <c r="AM88" s="19">
        <f t="shared" si="40"/>
        <v>2029</v>
      </c>
      <c r="AN88" s="19">
        <f t="shared" si="40"/>
        <v>2030</v>
      </c>
      <c r="AO88" s="19">
        <f t="shared" si="40"/>
        <v>2031</v>
      </c>
      <c r="AP88" s="19">
        <f t="shared" si="40"/>
        <v>2032</v>
      </c>
      <c r="AQ88" s="19">
        <f t="shared" si="40"/>
        <v>2033</v>
      </c>
      <c r="AR88" s="19">
        <f t="shared" si="40"/>
        <v>2034</v>
      </c>
      <c r="AS88" s="19">
        <f t="shared" si="40"/>
        <v>2035</v>
      </c>
      <c r="AT88" s="19">
        <f t="shared" si="40"/>
        <v>2036</v>
      </c>
      <c r="AU88" s="19">
        <f t="shared" si="40"/>
        <v>2037</v>
      </c>
      <c r="AV88" s="19">
        <f t="shared" si="40"/>
        <v>2038</v>
      </c>
      <c r="AW88" s="19">
        <f t="shared" si="40"/>
        <v>2039</v>
      </c>
      <c r="AX88" s="19">
        <f t="shared" si="40"/>
        <v>2040</v>
      </c>
      <c r="AY88" s="19">
        <f t="shared" si="40"/>
        <v>2041</v>
      </c>
      <c r="AZ88" s="19">
        <f t="shared" si="40"/>
        <v>2042</v>
      </c>
      <c r="BA88" s="19">
        <f t="shared" si="40"/>
        <v>2043</v>
      </c>
      <c r="BB88" s="19">
        <f t="shared" si="40"/>
        <v>2044</v>
      </c>
      <c r="BC88" s="19">
        <f t="shared" si="40"/>
        <v>2045</v>
      </c>
      <c r="BD88" s="19">
        <f t="shared" si="40"/>
        <v>2046</v>
      </c>
      <c r="BE88" s="19">
        <f t="shared" si="40"/>
        <v>2047</v>
      </c>
      <c r="BF88" s="19">
        <f t="shared" si="40"/>
        <v>2048</v>
      </c>
      <c r="BG88" s="19">
        <f t="shared" si="40"/>
        <v>2049</v>
      </c>
      <c r="BH88" s="19">
        <f t="shared" si="40"/>
        <v>2050</v>
      </c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</row>
    <row r="89" spans="1:76">
      <c r="A89" s="3" t="s">
        <v>17</v>
      </c>
      <c r="AD89" s="21">
        <f>'[4]BD Plant List'!$AY138/1000</f>
        <v>3.6474708777788569</v>
      </c>
      <c r="AE89" s="21">
        <f>'[4]BD Plant List'!$AY150/1000</f>
        <v>2.2810061118609273</v>
      </c>
      <c r="AF89" s="21">
        <f>'[4]BD Plant List'!$AY162/1000</f>
        <v>1.5534870708544868</v>
      </c>
      <c r="AG89" s="21">
        <f>'[4]BD Plant List'!$AY174/1000</f>
        <v>1.5228924459650912</v>
      </c>
      <c r="AH89" s="21">
        <f>'[4]BD Plant List'!$AY186/1000</f>
        <v>1.8770702211552708</v>
      </c>
      <c r="AI89" s="58">
        <f>'[4]BD Plant List'!$AY198/1000</f>
        <v>0.65112560499901917</v>
      </c>
      <c r="AJ89" s="58">
        <f>'[4]BD Plant List'!$AY210/1000</f>
        <v>1.0660901741183224</v>
      </c>
      <c r="AK89" s="58">
        <f>'[4]BD Plant List'!$AY222/1000</f>
        <v>2.1871232048931932</v>
      </c>
      <c r="AL89" s="58">
        <f>'[4]BD Plant List'!$AY234/1000</f>
        <v>3.1281657476591995</v>
      </c>
      <c r="AM89" s="58">
        <f>'[4]BD Plant List'!$AY246/1000</f>
        <v>3.0491443743120148</v>
      </c>
      <c r="AN89" s="58">
        <f>'[4]BD Plant List'!$AY258/1000</f>
        <v>3.5385261955927447</v>
      </c>
      <c r="AO89" s="58">
        <f>'[4]BD Plant List'!$AY270/1000</f>
        <v>4.3369246889801305</v>
      </c>
      <c r="AP89" s="58">
        <f>'[4]BD Plant List'!$AY282/1000</f>
        <v>32.596106556858992</v>
      </c>
      <c r="AQ89" s="58">
        <f>'[4]BD Plant List'!$AY294/1000</f>
        <v>32.687667002513535</v>
      </c>
      <c r="AR89" s="58">
        <f>'[4]BD Plant List'!$AY306/1000</f>
        <v>32.60465500698416</v>
      </c>
      <c r="AS89" s="58">
        <f>'[4]BD Plant List'!$AY318/1000</f>
        <v>17.59651013953356</v>
      </c>
      <c r="AT89" s="58">
        <f>'[4]BD Plant List'!$AY330/1000</f>
        <v>17.599026083415541</v>
      </c>
      <c r="AU89" s="58">
        <f>'[4]BD Plant List'!$AY342/1000</f>
        <v>17.616792957861161</v>
      </c>
      <c r="AV89" s="58">
        <f>'[4]BD Plant List'!$AY354/1000</f>
        <v>17.620930238061593</v>
      </c>
      <c r="AW89" s="58">
        <f>'[4]BD Plant List'!$AY366/1000</f>
        <v>17.607582885171201</v>
      </c>
      <c r="AX89" s="58">
        <f>'[4]BD Plant List'!$AY378/1000</f>
        <v>17.608168460808614</v>
      </c>
      <c r="AY89" s="58">
        <f>'[4]BD Plant List'!$AY390/1000</f>
        <v>17.610500125063623</v>
      </c>
      <c r="AZ89" s="58">
        <f>'[4]BD Plant List'!$AY402/1000</f>
        <v>17.612794933393239</v>
      </c>
      <c r="BA89" s="58">
        <f>'[4]BD Plant List'!$AY414/1000</f>
        <v>17.611995328499653</v>
      </c>
      <c r="BB89" s="58">
        <f>'[4]BD Plant List'!$AY426/1000</f>
        <v>17.61020834658726</v>
      </c>
      <c r="BC89" s="58">
        <f>'[4]BD Plant List'!$AY438/1000</f>
        <v>17.610733438870476</v>
      </c>
      <c r="BD89" s="58">
        <f>'[4]BD Plant List'!$AY450/1000</f>
        <v>17.611246434482851</v>
      </c>
      <c r="BE89" s="58">
        <f>'[4]BD Plant List'!$AY462/1000</f>
        <v>17.611395696366692</v>
      </c>
      <c r="BF89" s="58">
        <f>'[4]BD Plant List'!$AY474/1000</f>
        <v>17.611115848961386</v>
      </c>
      <c r="BG89" s="58">
        <f>'[4]BD Plant List'!$AY486/1000</f>
        <v>17.610939953053734</v>
      </c>
      <c r="BH89" s="58">
        <f>'[4]BD Plant List'!$AY498/1000</f>
        <v>17.611086274347031</v>
      </c>
    </row>
    <row r="90" spans="1:76">
      <c r="A90" s="3" t="s">
        <v>18</v>
      </c>
      <c r="AD90" s="21">
        <f>'[4]BD Plant List'!$AY139/1000</f>
        <v>3.2017610792592435</v>
      </c>
      <c r="AE90" s="21">
        <f>'[4]BD Plant List'!$AY151/1000</f>
        <v>2.5822497289480149</v>
      </c>
      <c r="AF90" s="21">
        <f>'[4]BD Plant List'!$AY163/1000</f>
        <v>0.86744759980521624</v>
      </c>
      <c r="AG90" s="21">
        <f>'[4]BD Plant List'!$AY175/1000</f>
        <v>1.2086676515128281</v>
      </c>
      <c r="AH90" s="21">
        <f>'[4]BD Plant List'!$AY187/1000</f>
        <v>1.7532519745440698</v>
      </c>
      <c r="AI90" s="58">
        <f>'[4]BD Plant List'!$AY199/1000</f>
        <v>1.1676348604846976</v>
      </c>
      <c r="AJ90" s="58">
        <f>'[4]BD Plant List'!$AY211/1000</f>
        <v>1.5000693869636221</v>
      </c>
      <c r="AK90" s="58">
        <f>'[4]BD Plant List'!$AY223/1000</f>
        <v>2.0052733192874235</v>
      </c>
      <c r="AL90" s="58">
        <f>'[4]BD Plant List'!$AY235/1000</f>
        <v>2.8499073008068541</v>
      </c>
      <c r="AM90" s="58">
        <f>'[4]BD Plant List'!$AY247/1000</f>
        <v>2.836452325484053</v>
      </c>
      <c r="AN90" s="58">
        <f>'[4]BD Plant List'!$AY259/1000</f>
        <v>3.3976434393073669</v>
      </c>
      <c r="AO90" s="58">
        <f>'[4]BD Plant List'!$AY271/1000</f>
        <v>4.0356435830275403</v>
      </c>
      <c r="AP90" s="58">
        <f>'[4]BD Plant List'!$AY283/1000</f>
        <v>31.230690522517353</v>
      </c>
      <c r="AQ90" s="58">
        <f>'[4]BD Plant List'!$AY295/1000</f>
        <v>31.333505138727517</v>
      </c>
      <c r="AR90" s="58">
        <f>'[4]BD Plant List'!$AY307/1000</f>
        <v>31.301716617865715</v>
      </c>
      <c r="AS90" s="58">
        <f>'[4]BD Plant List'!$AY319/1000</f>
        <v>16.27915389578552</v>
      </c>
      <c r="AT90" s="58">
        <f>'[4]BD Plant List'!$AY331/1000</f>
        <v>16.270778832834061</v>
      </c>
      <c r="AU90" s="58">
        <f>'[4]BD Plant List'!$AY343/1000</f>
        <v>16.283169001546028</v>
      </c>
      <c r="AV90" s="58">
        <f>'[4]BD Plant List'!$AY355/1000</f>
        <v>16.293664697351769</v>
      </c>
      <c r="AW90" s="58">
        <f>'[4]BD Plant List'!$AY367/1000</f>
        <v>16.285696609076624</v>
      </c>
      <c r="AX90" s="58">
        <f>'[4]BD Plant List'!$AY379/1000</f>
        <v>16.282492607318801</v>
      </c>
      <c r="AY90" s="58">
        <f>'[4]BD Plant List'!$AY391/1000</f>
        <v>16.283160349625458</v>
      </c>
      <c r="AZ90" s="58">
        <f>'[4]BD Plant List'!$AY403/1000</f>
        <v>16.285636652983733</v>
      </c>
      <c r="BA90" s="58">
        <f>'[4]BD Plant List'!$AY415/1000</f>
        <v>16.286130183271272</v>
      </c>
      <c r="BB90" s="58">
        <f>'[4]BD Plant List'!$AY427/1000</f>
        <v>16.284623280455182</v>
      </c>
      <c r="BC90" s="58">
        <f>'[4]BD Plant List'!$AY439/1000</f>
        <v>16.284408614730889</v>
      </c>
      <c r="BD90" s="58">
        <f>'[4]BD Plant List'!$AY451/1000</f>
        <v>16.284791816213311</v>
      </c>
      <c r="BE90" s="58">
        <f>'[4]BD Plant List'!$AY463/1000</f>
        <v>16.285118109530877</v>
      </c>
      <c r="BF90" s="58">
        <f>'[4]BD Plant List'!$AY475/1000</f>
        <v>16.285014400840307</v>
      </c>
      <c r="BG90" s="58">
        <f>'[4]BD Plant List'!$AY487/1000</f>
        <v>16.284791244354111</v>
      </c>
      <c r="BH90" s="58">
        <f>'[4]BD Plant List'!$AY499/1000</f>
        <v>16.284824837133897</v>
      </c>
    </row>
    <row r="91" spans="1:76">
      <c r="A91" s="3" t="s">
        <v>19</v>
      </c>
      <c r="AD91" s="21">
        <f>'[4]BD Plant List'!$AY140/1000</f>
        <v>4.1315085579087567</v>
      </c>
      <c r="AE91" s="21">
        <f>'[4]BD Plant List'!$AY152/1000</f>
        <v>2.2817601634681539</v>
      </c>
      <c r="AF91" s="21">
        <f>'[4]BD Plant List'!$AY164/1000</f>
        <v>1.3227676055121036</v>
      </c>
      <c r="AG91" s="21">
        <f>'[4]BD Plant List'!$AY176/1000</f>
        <v>1.5239722562553051</v>
      </c>
      <c r="AH91" s="21">
        <f>'[4]BD Plant List'!$AY188/1000</f>
        <v>1.621875055901371</v>
      </c>
      <c r="AI91" s="58">
        <f>'[4]BD Plant List'!$AY200/1000</f>
        <v>1.9351496312315577</v>
      </c>
      <c r="AJ91" s="58">
        <f>'[4]BD Plant List'!$AY212/1000</f>
        <v>2.3165047270515906</v>
      </c>
      <c r="AK91" s="58">
        <f>'[4]BD Plant List'!$AY224/1000</f>
        <v>2.2626504284041307</v>
      </c>
      <c r="AL91" s="58">
        <f>'[4]BD Plant List'!$AY236/1000</f>
        <v>3.1417674612292825</v>
      </c>
      <c r="AM91" s="58">
        <f>'[4]BD Plant List'!$AY248/1000</f>
        <v>3.1371338024398074</v>
      </c>
      <c r="AN91" s="58">
        <f>'[4]BD Plant List'!$AY260/1000</f>
        <v>3.8243027111002466</v>
      </c>
      <c r="AO91" s="58">
        <f>'[4]BD Plant List'!$AY272/1000</f>
        <v>4.5060213020882181</v>
      </c>
      <c r="AP91" s="58">
        <f>'[4]BD Plant List'!$AY284/1000</f>
        <v>33.055300450446673</v>
      </c>
      <c r="AQ91" s="58">
        <f>'[4]BD Plant List'!$AY296/1000</f>
        <v>33.119483857317903</v>
      </c>
      <c r="AR91" s="58">
        <f>'[4]BD Plant List'!$AY308/1000</f>
        <v>33.107102681940873</v>
      </c>
      <c r="AS91" s="58">
        <f>'[4]BD Plant List'!$AY320/1000</f>
        <v>18.097609017122036</v>
      </c>
      <c r="AT91" s="58">
        <f>'[4]BD Plant List'!$AY332/1000</f>
        <v>18.092653114099772</v>
      </c>
      <c r="AU91" s="58">
        <f>'[4]BD Plant List'!$AY344/1000</f>
        <v>18.094429824185447</v>
      </c>
      <c r="AV91" s="58">
        <f>'[4]BD Plant List'!$AY356/1000</f>
        <v>18.102255698933199</v>
      </c>
      <c r="AW91" s="58">
        <f>'[4]BD Plant List'!$AY368/1000</f>
        <v>18.098810067256263</v>
      </c>
      <c r="AX91" s="58">
        <f>'[4]BD Plant List'!$AY380/1000</f>
        <v>18.097151544319342</v>
      </c>
      <c r="AY91" s="58">
        <f>'[4]BD Plant List'!$AY392/1000</f>
        <v>18.097060049758806</v>
      </c>
      <c r="AZ91" s="58">
        <f>'[4]BD Plant List'!$AY404/1000</f>
        <v>18.097941436890611</v>
      </c>
      <c r="BA91" s="58">
        <f>'[4]BD Plant List'!$AY416/1000</f>
        <v>18.098643759431649</v>
      </c>
      <c r="BB91" s="58">
        <f>'[4]BD Plant List'!$AY428/1000</f>
        <v>18.097921371531335</v>
      </c>
      <c r="BC91" s="58">
        <f>'[4]BD Plant List'!$AY440/1000</f>
        <v>18.097743632386347</v>
      </c>
      <c r="BD91" s="58">
        <f>'[4]BD Plant List'!$AY452/1000</f>
        <v>18.097862049999744</v>
      </c>
      <c r="BE91" s="58">
        <f>'[4]BD Plant List'!$AY464/1000</f>
        <v>18.098022450047939</v>
      </c>
      <c r="BF91" s="58">
        <f>'[4]BD Plant List'!$AY476/1000</f>
        <v>18.098038652679403</v>
      </c>
      <c r="BG91" s="58">
        <f>'[4]BD Plant List'!$AY488/1000</f>
        <v>18.097917631328954</v>
      </c>
      <c r="BH91" s="58">
        <f>'[4]BD Plant List'!$AY500/1000</f>
        <v>18.097916883288473</v>
      </c>
    </row>
    <row r="92" spans="1:76">
      <c r="A92" s="3" t="s">
        <v>20</v>
      </c>
      <c r="AD92" s="21">
        <f>'[4]BD Plant List'!$AY141/1000</f>
        <v>2.9860185704013458</v>
      </c>
      <c r="AE92" s="21">
        <f>'[4]BD Plant List'!$AY153/1000</f>
        <v>2.9754876421167666</v>
      </c>
      <c r="AF92" s="21">
        <f>'[4]BD Plant List'!$AY165/1000</f>
        <v>1.2219853117588004</v>
      </c>
      <c r="AG92" s="21">
        <f>'[4]BD Plant List'!$AY177/1000</f>
        <v>1.2421417705094611</v>
      </c>
      <c r="AH92" s="21">
        <f>'[4]BD Plant List'!$AY189/1000</f>
        <v>2.1391041849138586</v>
      </c>
      <c r="AI92" s="58">
        <f>'[4]BD Plant List'!$AY201/1000</f>
        <v>1.7688961820600342</v>
      </c>
      <c r="AJ92" s="58">
        <f>'[4]BD Plant List'!$AY213/1000</f>
        <v>2.3454723803238227</v>
      </c>
      <c r="AK92" s="58">
        <f>'[4]BD Plant List'!$AY225/1000</f>
        <v>2.4800674461365708</v>
      </c>
      <c r="AL92" s="58">
        <f>'[4]BD Plant List'!$AY237/1000</f>
        <v>3.2025855467037414</v>
      </c>
      <c r="AM92" s="58">
        <f>'[4]BD Plant List'!$AY249/1000</f>
        <v>3.1950559928128968</v>
      </c>
      <c r="AN92" s="58">
        <f>'[4]BD Plant List'!$AY261/1000</f>
        <v>3.9995710665653976</v>
      </c>
      <c r="AO92" s="58">
        <f>'[4]BD Plant List'!$AY273/1000</f>
        <v>4.5685632656661186</v>
      </c>
      <c r="AP92" s="58">
        <f>'[4]BD Plant List'!$AY285/1000</f>
        <v>33.364697231301768</v>
      </c>
      <c r="AQ92" s="58">
        <f>'[4]BD Plant List'!$AY297/1000</f>
        <v>33.44002056850259</v>
      </c>
      <c r="AR92" s="58">
        <f>'[4]BD Plant List'!$AY309/1000</f>
        <v>33.421362763096504</v>
      </c>
      <c r="AS92" s="58">
        <f>'[4]BD Plant List'!$AY321/1000</f>
        <v>18.407681957162453</v>
      </c>
      <c r="AT92" s="58">
        <f>'[4]BD Plant List'!$AY333/1000</f>
        <v>18.401715262705473</v>
      </c>
      <c r="AU92" s="58">
        <f>'[4]BD Plant List'!$AY345/1000</f>
        <v>18.407095556553752</v>
      </c>
      <c r="AV92" s="58">
        <f>'[4]BD Plant List'!$AY357/1000</f>
        <v>18.415575221604154</v>
      </c>
      <c r="AW92" s="58">
        <f>'[4]BD Plant List'!$AY369/1000</f>
        <v>18.410686152224471</v>
      </c>
      <c r="AX92" s="58">
        <f>'[4]BD Plant List'!$AY381/1000</f>
        <v>18.408550830050057</v>
      </c>
      <c r="AY92" s="58">
        <f>'[4]BD Plant List'!$AY393/1000</f>
        <v>18.408724604627583</v>
      </c>
      <c r="AZ92" s="58">
        <f>'[4]BD Plant List'!$AY405/1000</f>
        <v>18.410126473012003</v>
      </c>
      <c r="BA92" s="58">
        <f>'[4]BD Plant List'!$AY417/1000</f>
        <v>18.410732656303654</v>
      </c>
      <c r="BB92" s="58">
        <f>'[4]BD Plant List'!$AY429/1000</f>
        <v>18.409764143243553</v>
      </c>
      <c r="BC92" s="58">
        <f>'[4]BD Plant List'!$AY441/1000</f>
        <v>18.409579741447377</v>
      </c>
      <c r="BD92" s="58">
        <f>'[4]BD Plant List'!$AY453/1000</f>
        <v>18.409785523726836</v>
      </c>
      <c r="BE92" s="58">
        <f>'[4]BD Plant List'!$AY465/1000</f>
        <v>18.40999770754668</v>
      </c>
      <c r="BF92" s="58">
        <f>'[4]BD Plant List'!$AY477/1000</f>
        <v>18.409971954453621</v>
      </c>
      <c r="BG92" s="58">
        <f>'[4]BD Plant List'!$AY489/1000</f>
        <v>18.409819814083612</v>
      </c>
      <c r="BH92" s="58">
        <f>'[4]BD Plant List'!$AY501/1000</f>
        <v>18.409830948251624</v>
      </c>
    </row>
    <row r="93" spans="1:76">
      <c r="A93" s="3" t="s">
        <v>21</v>
      </c>
      <c r="AD93" s="21">
        <f>'[4]BD Plant List'!$AY142/1000</f>
        <v>3.0788747784262651</v>
      </c>
      <c r="AE93" s="21">
        <f>'[4]BD Plant List'!$AY154/1000</f>
        <v>2.530220168049369</v>
      </c>
      <c r="AF93" s="21">
        <f>'[4]BD Plant List'!$AY166/1000</f>
        <v>0.87572614536352322</v>
      </c>
      <c r="AG93" s="21">
        <f>'[4]BD Plant List'!$AY178/1000</f>
        <v>1.9699339061136716</v>
      </c>
      <c r="AH93" s="21">
        <f>'[4]BD Plant List'!$AY190/1000</f>
        <v>2.2618426212348459</v>
      </c>
      <c r="AI93" s="58">
        <f>'[4]BD Plant List'!$AY202/1000</f>
        <v>1.7522543237010026</v>
      </c>
      <c r="AJ93" s="58">
        <f>'[4]BD Plant List'!$AY214/1000</f>
        <v>2.2245751941783385</v>
      </c>
      <c r="AK93" s="58">
        <f>'[4]BD Plant List'!$AY226/1000</f>
        <v>2.784341468976546</v>
      </c>
      <c r="AL93" s="58">
        <f>'[4]BD Plant List'!$AY238/1000</f>
        <v>3.1220316068731817</v>
      </c>
      <c r="AM93" s="58">
        <f>'[4]BD Plant List'!$AY250/1000</f>
        <v>3.1092379351536081</v>
      </c>
      <c r="AN93" s="58">
        <f>'[4]BD Plant List'!$AY262/1000</f>
        <v>4.0300353500515138</v>
      </c>
      <c r="AO93" s="58">
        <f>'[4]BD Plant List'!$AY274/1000</f>
        <v>4.3964473414356062</v>
      </c>
      <c r="AP93" s="58">
        <f>'[4]BD Plant List'!$AY286/1000</f>
        <v>32.867480741354051</v>
      </c>
      <c r="AQ93" s="58">
        <f>'[4]BD Plant List'!$AY298/1000</f>
        <v>32.925963955603891</v>
      </c>
      <c r="AR93" s="58">
        <f>'[4]BD Plant List'!$AY310/1000</f>
        <v>32.897724925175098</v>
      </c>
      <c r="AS93" s="58">
        <f>'[4]BD Plant List'!$AY322/1000</f>
        <v>17.878642106038502</v>
      </c>
      <c r="AT93" s="58">
        <f>'[4]BD Plant List'!$AY334/1000</f>
        <v>17.873507543928124</v>
      </c>
      <c r="AU93" s="58">
        <f>'[4]BD Plant List'!$AY346/1000</f>
        <v>17.888663854419935</v>
      </c>
      <c r="AV93" s="58">
        <f>'[4]BD Plant List'!$AY358/1000</f>
        <v>17.892900477033109</v>
      </c>
      <c r="AW93" s="58">
        <f>'[4]BD Plant List'!$AY370/1000</f>
        <v>17.886287781318952</v>
      </c>
      <c r="AX93" s="58">
        <f>'[4]BD Plant List'!$AY382/1000</f>
        <v>17.884000352547726</v>
      </c>
      <c r="AY93" s="58">
        <f>'[4]BD Plant List'!$AY394/1000</f>
        <v>17.885072001849565</v>
      </c>
      <c r="AZ93" s="58">
        <f>'[4]BD Plant List'!$AY406/1000</f>
        <v>17.887384893433858</v>
      </c>
      <c r="BA93" s="58">
        <f>'[4]BD Plant List'!$AY418/1000</f>
        <v>17.887129101236646</v>
      </c>
      <c r="BB93" s="58">
        <f>'[4]BD Plant List'!$AY430/1000</f>
        <v>17.885974826077348</v>
      </c>
      <c r="BC93" s="58">
        <f>'[4]BD Plant List'!$AY442/1000</f>
        <v>17.885912235029028</v>
      </c>
      <c r="BD93" s="58">
        <f>'[4]BD Plant List'!$AY454/1000</f>
        <v>17.886294611525283</v>
      </c>
      <c r="BE93" s="58">
        <f>'[4]BD Plant List'!$AY466/1000</f>
        <v>17.886539133460431</v>
      </c>
      <c r="BF93" s="58">
        <f>'[4]BD Plant List'!$AY478/1000</f>
        <v>17.886369981465748</v>
      </c>
      <c r="BG93" s="58">
        <f>'[4]BD Plant List'!$AY490/1000</f>
        <v>17.886218157511568</v>
      </c>
      <c r="BH93" s="58">
        <f>'[4]BD Plant List'!$AY502/1000</f>
        <v>17.886266823798419</v>
      </c>
    </row>
    <row r="94" spans="1:76">
      <c r="A94" s="3" t="s">
        <v>22</v>
      </c>
      <c r="AD94" s="21">
        <f>'[4]BD Plant List'!$AY143/1000</f>
        <v>4.2713855691462941</v>
      </c>
      <c r="AE94" s="21">
        <f>'[4]BD Plant List'!$AY155/1000</f>
        <v>3.2001950210703392</v>
      </c>
      <c r="AF94" s="21">
        <f>'[4]BD Plant List'!$AY167/1000</f>
        <v>0.97974786998746821</v>
      </c>
      <c r="AG94" s="21">
        <f>'[4]BD Plant List'!$AY179/1000</f>
        <v>2.2514044550961105</v>
      </c>
      <c r="AH94" s="21">
        <f>'[4]BD Plant List'!$AY191/1000</f>
        <v>2.0728758204474023</v>
      </c>
      <c r="AI94" s="58">
        <f>'[4]BD Plant List'!$AY203/1000</f>
        <v>2.1232039914971157</v>
      </c>
      <c r="AJ94" s="58">
        <f>'[4]BD Plant List'!$AY215/1000</f>
        <v>2.5677701089358207</v>
      </c>
      <c r="AK94" s="58">
        <f>'[4]BD Plant List'!$AY227/1000</f>
        <v>3.3458251885163732</v>
      </c>
      <c r="AL94" s="58">
        <f>'[4]BD Plant List'!$AY239/1000</f>
        <v>3.4760216015296361</v>
      </c>
      <c r="AM94" s="58">
        <f>'[4]BD Plant List'!$AY251/1000</f>
        <v>3.4672038895916359</v>
      </c>
      <c r="AN94" s="58">
        <f>'[4]BD Plant List'!$AY263/1000</f>
        <v>4.6182195724497657</v>
      </c>
      <c r="AO94" s="58">
        <f>'[4]BD Plant List'!$AY275/1000</f>
        <v>4.9385331825071965</v>
      </c>
      <c r="AP94" s="58">
        <f>'[4]BD Plant List'!$AY287/1000</f>
        <v>34.895085016300619</v>
      </c>
      <c r="AQ94" s="58">
        <f>'[4]BD Plant List'!$AY299/1000</f>
        <v>35.001779209130419</v>
      </c>
      <c r="AR94" s="58">
        <f>'[4]BD Plant List'!$AY311/1000</f>
        <v>34.978991421501718</v>
      </c>
      <c r="AS94" s="58">
        <f>'[4]BD Plant List'!$AY323/1000</f>
        <v>19.961852554702386</v>
      </c>
      <c r="AT94" s="58">
        <f>'[4]BD Plant List'!$AY335/1000</f>
        <v>19.953533688569284</v>
      </c>
      <c r="AU94" s="58">
        <f>'[4]BD Plant List'!$AY347/1000</f>
        <v>19.958248378040885</v>
      </c>
      <c r="AV94" s="58">
        <f>'[4]BD Plant List'!$AY359/1000</f>
        <v>19.970881050388943</v>
      </c>
      <c r="AW94" s="58">
        <f>'[4]BD Plant List'!$AY371/1000</f>
        <v>19.964701418640644</v>
      </c>
      <c r="AX94" s="58">
        <f>'[4]BD Plant List'!$AY383/1000</f>
        <v>19.96184341806843</v>
      </c>
      <c r="AY94" s="58">
        <f>'[4]BD Plant List'!$AY395/1000</f>
        <v>19.961841590741635</v>
      </c>
      <c r="AZ94" s="58">
        <f>'[4]BD Plant List'!$AY407/1000</f>
        <v>19.963503171176104</v>
      </c>
      <c r="BA94" s="58">
        <f>'[4]BD Plant List'!$AY419/1000</f>
        <v>19.964554129803162</v>
      </c>
      <c r="BB94" s="58">
        <f>'[4]BD Plant List'!$AY431/1000</f>
        <v>19.963288745685993</v>
      </c>
      <c r="BC94" s="58">
        <f>'[4]BD Plant List'!$AY443/1000</f>
        <v>19.963006211095063</v>
      </c>
      <c r="BD94" s="58">
        <f>'[4]BD Plant List'!$AY455/1000</f>
        <v>19.963238769700386</v>
      </c>
      <c r="BE94" s="58">
        <f>'[4]BD Plant List'!$AY467/1000</f>
        <v>19.963518205492139</v>
      </c>
      <c r="BF94" s="58">
        <f>'[4]BD Plant List'!$AY479/1000</f>
        <v>19.963521212355346</v>
      </c>
      <c r="BG94" s="58">
        <f>'[4]BD Plant List'!$AY491/1000</f>
        <v>19.963314628865781</v>
      </c>
      <c r="BH94" s="58">
        <f>'[4]BD Plant List'!$AY503/1000</f>
        <v>19.96331980550174</v>
      </c>
    </row>
    <row r="95" spans="1:76">
      <c r="A95" s="3" t="s">
        <v>23</v>
      </c>
      <c r="AD95" s="21">
        <f>'[4]BD Plant List'!$AY144/1000</f>
        <v>6.050273435223688</v>
      </c>
      <c r="AE95" s="21">
        <f>'[4]BD Plant List'!$AY156/1000</f>
        <v>2.8997054555904778</v>
      </c>
      <c r="AF95" s="21">
        <f>'[4]BD Plant List'!$AY168/1000</f>
        <v>0.94627375099083544</v>
      </c>
      <c r="AG95" s="21">
        <f>'[4]BD Plant List'!$AY180/1000</f>
        <v>2.211811411121599</v>
      </c>
      <c r="AH95" s="21">
        <f>'[4]BD Plant List'!$AY192/1000</f>
        <v>2.4151756824452288</v>
      </c>
      <c r="AI95" s="58">
        <f>'[4]BD Plant List'!$AY204/1000</f>
        <v>2.1655476217089551</v>
      </c>
      <c r="AJ95" s="58">
        <f>'[4]BD Plant List'!$AY216/1000</f>
        <v>2.5783242320248649</v>
      </c>
      <c r="AK95" s="58">
        <f>'[4]BD Plant List'!$AY228/1000</f>
        <v>3.4216928643897249</v>
      </c>
      <c r="AL95" s="58">
        <f>'[4]BD Plant List'!$AY240/1000</f>
        <v>3.5898565335682942</v>
      </c>
      <c r="AM95" s="58">
        <f>'[4]BD Plant List'!$AY252/1000</f>
        <v>3.5717812566522911</v>
      </c>
      <c r="AN95" s="58">
        <f>'[4]BD Plant List'!$AY264/1000</f>
        <v>4.9284098719153677</v>
      </c>
      <c r="AO95" s="58">
        <f>'[4]BD Plant List'!$AY276/1000</f>
        <v>5.0619934785519618</v>
      </c>
      <c r="AP95" s="58">
        <f>'[4]BD Plant List'!$AY288/1000</f>
        <v>35.436744535921797</v>
      </c>
      <c r="AQ95" s="58">
        <f>'[4]BD Plant List'!$AY300/1000</f>
        <v>35.563826691015215</v>
      </c>
      <c r="AR95" s="58">
        <f>'[4]BD Plant List'!$AY312/1000</f>
        <v>35.521694209299632</v>
      </c>
      <c r="AS95" s="58">
        <f>'[4]BD Plant List'!$AY324/1000</f>
        <v>20.492058256949075</v>
      </c>
      <c r="AT95" s="58">
        <f>'[4]BD Plant List'!$AY336/1000</f>
        <v>20.481602744978165</v>
      </c>
      <c r="AU95" s="58">
        <f>'[4]BD Plant List'!$AY348/1000</f>
        <v>20.499185287632777</v>
      </c>
      <c r="AV95" s="58">
        <f>'[4]BD Plant List'!$AY360/1000</f>
        <v>20.511673437974974</v>
      </c>
      <c r="AW95" s="58">
        <f>'[4]BD Plant List'!$AY372/1000</f>
        <v>20.50124278736693</v>
      </c>
      <c r="AX95" s="58">
        <f>'[4]BD Plant List'!$AY384/1000</f>
        <v>20.497152502980384</v>
      </c>
      <c r="AY95" s="58">
        <f>'[4]BD Plant List'!$AY396/1000</f>
        <v>20.498171352186645</v>
      </c>
      <c r="AZ95" s="58">
        <f>'[4]BD Plant List'!$AY408/1000</f>
        <v>20.501485073628341</v>
      </c>
      <c r="BA95" s="58">
        <f>'[4]BD Plant List'!$AY420/1000</f>
        <v>20.501945030827454</v>
      </c>
      <c r="BB95" s="58">
        <f>'[4]BD Plant List'!$AY432/1000</f>
        <v>20.499999349397946</v>
      </c>
      <c r="BC95" s="58">
        <f>'[4]BD Plant List'!$AY444/1000</f>
        <v>20.499750661804161</v>
      </c>
      <c r="BD95" s="58">
        <f>'[4]BD Plant List'!$AY456/1000</f>
        <v>20.500270293568907</v>
      </c>
      <c r="BE95" s="58">
        <f>'[4]BD Plant List'!$AY468/1000</f>
        <v>20.500690081845359</v>
      </c>
      <c r="BF95" s="58">
        <f>'[4]BD Plant List'!$AY480/1000</f>
        <v>20.500531083488767</v>
      </c>
      <c r="BG95" s="58">
        <f>'[4]BD Plant List'!$AY492/1000</f>
        <v>20.500248294021031</v>
      </c>
      <c r="BH95" s="58">
        <f>'[4]BD Plant List'!$AY504/1000</f>
        <v>20.50029808294564</v>
      </c>
    </row>
    <row r="96" spans="1:76">
      <c r="A96" s="3" t="s">
        <v>24</v>
      </c>
      <c r="AD96" s="21">
        <f>'[4]BD Plant List'!$AY145/1000</f>
        <v>5.2836396118378568</v>
      </c>
      <c r="AE96" s="21">
        <f>'[4]BD Plant List'!$AY157/1000</f>
        <v>2.4582082395592142</v>
      </c>
      <c r="AF96" s="21">
        <f>'[4]BD Plant List'!$AY169/1000</f>
        <v>1.0610935785169202</v>
      </c>
      <c r="AG96" s="21">
        <f>'[4]BD Plant List'!$AY181/1000</f>
        <v>2.2258489448943806</v>
      </c>
      <c r="AH96" s="21">
        <f>'[4]BD Plant List'!$AY193/1000</f>
        <v>1.933940229773206</v>
      </c>
      <c r="AI96" s="58">
        <f>'[4]BD Plant List'!$AY205/1000</f>
        <v>1.991380043333203</v>
      </c>
      <c r="AJ96" s="58">
        <f>'[4]BD Plant List'!$AY217/1000</f>
        <v>2.4675986762521012</v>
      </c>
      <c r="AK96" s="58">
        <f>'[4]BD Plant List'!$AY229/1000</f>
        <v>3.2599568711830615</v>
      </c>
      <c r="AL96" s="58">
        <f>'[4]BD Plant List'!$AY241/1000</f>
        <v>3.3686269743427966</v>
      </c>
      <c r="AM96" s="58">
        <f>'[4]BD Plant List'!$AY253/1000</f>
        <v>3.3595726897416536</v>
      </c>
      <c r="AN96" s="58">
        <f>'[4]BD Plant List'!$AY265/1000</f>
        <v>4.8020535532015423</v>
      </c>
      <c r="AO96" s="58">
        <f>'[4]BD Plant List'!$AY277/1000</f>
        <v>29.303480861302042</v>
      </c>
      <c r="AP96" s="58">
        <f>'[4]BD Plant List'!$AY289/1000</f>
        <v>34.296846514203416</v>
      </c>
      <c r="AQ96" s="58">
        <f>'[4]BD Plant List'!$AY301/1000</f>
        <v>34.383063859805141</v>
      </c>
      <c r="AR96" s="58">
        <f>'[4]BD Plant List'!$AY313/1000</f>
        <v>34.360831247169088</v>
      </c>
      <c r="AS96" s="58">
        <f>'[4]BD Plant List'!$AY325/1000</f>
        <v>19.34463266484558</v>
      </c>
      <c r="AT96" s="58">
        <f>'[4]BD Plant List'!$AY337/1000</f>
        <v>19.337771029465053</v>
      </c>
      <c r="AU96" s="58">
        <f>'[4]BD Plant List'!$AY349/1000</f>
        <v>19.34462906309766</v>
      </c>
      <c r="AV96" s="58">
        <f>'[4]BD Plant List'!$AY361/1000</f>
        <v>19.354185572876506</v>
      </c>
      <c r="AW96" s="58">
        <f>'[4]BD Plant List'!$AY373/1000</f>
        <v>19.348409915490777</v>
      </c>
      <c r="AX96" s="58">
        <f>'[4]BD Plant List'!$AY385/1000</f>
        <v>19.345925649155113</v>
      </c>
      <c r="AY96" s="58">
        <f>'[4]BD Plant List'!$AY397/1000</f>
        <v>19.346184246017025</v>
      </c>
      <c r="AZ96" s="58">
        <f>'[4]BD Plant List'!$AY409/1000</f>
        <v>19.347866889327413</v>
      </c>
      <c r="BA96" s="58">
        <f>'[4]BD Plant List'!$AY421/1000</f>
        <v>19.348514454573369</v>
      </c>
      <c r="BB96" s="58">
        <f>'[4]BD Plant List'!$AY433/1000</f>
        <v>19.347380230912737</v>
      </c>
      <c r="BC96" s="58">
        <f>'[4]BD Plant List'!$AY445/1000</f>
        <v>19.347174293997135</v>
      </c>
      <c r="BD96" s="58">
        <f>'[4]BD Plant List'!$AY457/1000</f>
        <v>19.347424022965537</v>
      </c>
      <c r="BE96" s="58">
        <f>'[4]BD Plant List'!$AY469/1000</f>
        <v>19.34767197835524</v>
      </c>
      <c r="BF96" s="58">
        <f>'[4]BD Plant List'!$AY481/1000</f>
        <v>19.347632996160797</v>
      </c>
      <c r="BG96" s="58">
        <f>'[4]BD Plant List'!$AY493/1000</f>
        <v>19.34745670447829</v>
      </c>
      <c r="BH96" s="58">
        <f>'[4]BD Plant List'!$AY505/1000</f>
        <v>19.347471999191402</v>
      </c>
    </row>
    <row r="97" spans="1:76">
      <c r="A97" s="3" t="s">
        <v>25</v>
      </c>
      <c r="AD97" s="21">
        <f>'[4]BD Plant List'!$AY146/1000</f>
        <v>4.1714134911783969</v>
      </c>
      <c r="AE97" s="21">
        <f>'[4]BD Plant List'!$AY158/1000</f>
        <v>2.0257596428146716</v>
      </c>
      <c r="AF97" s="21">
        <f>'[4]BD Plant List'!$AY170/1000</f>
        <v>1.649950123446934</v>
      </c>
      <c r="AG97" s="21">
        <f>'[4]BD Plant List'!$AY182/1000</f>
        <v>2.0361622705801277</v>
      </c>
      <c r="AH97" s="21">
        <f>'[4]BD Plant List'!$AY194/1000</f>
        <v>1.9224222533442572</v>
      </c>
      <c r="AI97" s="58">
        <f>'[4]BD Plant List'!$AY206/1000</f>
        <v>1.9913033184703766</v>
      </c>
      <c r="AJ97" s="58">
        <f>'[4]BD Plant List'!$AY218/1000</f>
        <v>2.6830789503959722</v>
      </c>
      <c r="AK97" s="58">
        <f>'[4]BD Plant List'!$AY230/1000</f>
        <v>3.6080650484364711</v>
      </c>
      <c r="AL97" s="58">
        <f>'[4]BD Plant List'!$AY242/1000</f>
        <v>3.626407059710103</v>
      </c>
      <c r="AM97" s="58">
        <f>'[4]BD Plant List'!$AY254/1000</f>
        <v>3.6258532611554823</v>
      </c>
      <c r="AN97" s="58">
        <f>'[4]BD Plant List'!$AY266/1000</f>
        <v>5.2957860799282326</v>
      </c>
      <c r="AO97" s="58">
        <f>'[4]BD Plant List'!$AY278/1000</f>
        <v>30.974338456690834</v>
      </c>
      <c r="AP97" s="58">
        <f>'[4]BD Plant List'!$AY290/1000</f>
        <v>35.960428708569012</v>
      </c>
      <c r="AQ97" s="58">
        <f>'[4]BD Plant List'!$AY302/1000</f>
        <v>35.97649820676267</v>
      </c>
      <c r="AR97" s="58">
        <f>'[4]BD Plant List'!$AY314/1000</f>
        <v>35.974600132567943</v>
      </c>
      <c r="AS97" s="58">
        <f>'[4]BD Plant List'!$AY326/1000</f>
        <v>20.972962560075239</v>
      </c>
      <c r="AT97" s="58">
        <f>'[4]BD Plant List'!$AY338/1000</f>
        <v>20.97176561293314</v>
      </c>
      <c r="AU97" s="58">
        <f>'[4]BD Plant List'!$AY350/1000</f>
        <v>20.971251044181596</v>
      </c>
      <c r="AV97" s="58">
        <f>'[4]BD Plant List'!$AY362/1000</f>
        <v>20.973415511304111</v>
      </c>
      <c r="AW97" s="58">
        <f>'[4]BD Plant List'!$AY374/1000</f>
        <v>20.972798972212409</v>
      </c>
      <c r="AX97" s="58">
        <f>'[4]BD Plant List'!$AY386/1000</f>
        <v>20.972438740141296</v>
      </c>
      <c r="AY97" s="58">
        <f>'[4]BD Plant List'!$AY398/1000</f>
        <v>20.972333976154506</v>
      </c>
      <c r="AZ97" s="58">
        <f>'[4]BD Plant List'!$AY410/1000</f>
        <v>20.972447648798784</v>
      </c>
      <c r="BA97" s="58">
        <f>'[4]BD Plant List'!$AY422/1000</f>
        <v>20.972686969722226</v>
      </c>
      <c r="BB97" s="58">
        <f>'[4]BD Plant List'!$AY434/1000</f>
        <v>20.972541261405841</v>
      </c>
      <c r="BC97" s="58">
        <f>'[4]BD Plant List'!$AY446/1000</f>
        <v>20.972489719244532</v>
      </c>
      <c r="BD97" s="58">
        <f>'[4]BD Plant List'!$AY458/1000</f>
        <v>20.972499915065182</v>
      </c>
      <c r="BE97" s="58">
        <f>'[4]BD Plant List'!$AY470/1000</f>
        <v>20.972533102847315</v>
      </c>
      <c r="BF97" s="58">
        <f>'[4]BD Plant List'!$AY482/1000</f>
        <v>20.972550193657025</v>
      </c>
      <c r="BG97" s="58">
        <f>'[4]BD Plant List'!$AY494/1000</f>
        <v>20.972522838443975</v>
      </c>
      <c r="BH97" s="58">
        <f>'[4]BD Plant List'!$AY506/1000</f>
        <v>20.972519153851607</v>
      </c>
    </row>
    <row r="98" spans="1:76">
      <c r="A98" s="3" t="s">
        <v>26</v>
      </c>
      <c r="AD98" s="21">
        <f>'[4]BD Plant List'!$AY147/1000</f>
        <v>4.0922380724195877</v>
      </c>
      <c r="AE98" s="21">
        <f>'[4]BD Plant List'!$AY159/1000</f>
        <v>1.8866371212813355</v>
      </c>
      <c r="AF98" s="21">
        <f>'[4]BD Plant List'!$AY171/1000</f>
        <v>1.3792776773666342</v>
      </c>
      <c r="AG98" s="21">
        <f>'[4]BD Plant List'!$AY183/1000</f>
        <v>1.584441632507287</v>
      </c>
      <c r="AH98" s="21">
        <f>'[4]BD Plant List'!$AY195/1000</f>
        <v>1.8774301579186754</v>
      </c>
      <c r="AI98" s="58">
        <f>'[4]BD Plant List'!$AY207/1000</f>
        <v>1.7534139015137644</v>
      </c>
      <c r="AJ98" s="58">
        <f>'[4]BD Plant List'!$AY219/1000</f>
        <v>2.7932298370459372</v>
      </c>
      <c r="AK98" s="58">
        <f>'[4]BD Plant List'!$AY231/1000</f>
        <v>3.8264375715709824</v>
      </c>
      <c r="AL98" s="58">
        <f>'[4]BD Plant List'!$AY243/1000</f>
        <v>3.7868789175103439</v>
      </c>
      <c r="AM98" s="58">
        <f>'[4]BD Plant List'!$AY255/1000</f>
        <v>3.7893028302943055</v>
      </c>
      <c r="AN98" s="58">
        <f>'[4]BD Plant List'!$AY267/1000</f>
        <v>5.668191520395963</v>
      </c>
      <c r="AO98" s="58">
        <f>'[4]BD Plant List'!$AY279/1000</f>
        <v>31.965717078459367</v>
      </c>
      <c r="AP98" s="58">
        <f>'[4]BD Plant List'!$AY291/1000</f>
        <v>21.979592408243796</v>
      </c>
      <c r="AQ98" s="58">
        <f>'[4]BD Plant List'!$AY303/1000</f>
        <v>36.94682504073139</v>
      </c>
      <c r="AR98" s="58">
        <f>'[4]BD Plant List'!$AY315/1000</f>
        <v>36.95326272870561</v>
      </c>
      <c r="AS98" s="58">
        <f>'[4]BD Plant List'!$AY327/1000</f>
        <v>21.958181334626357</v>
      </c>
      <c r="AT98" s="58">
        <f>'[4]BD Plant List'!$AY339/1000</f>
        <v>21.960715718153303</v>
      </c>
      <c r="AU98" s="58">
        <f>'[4]BD Plant List'!$AY351/1000</f>
        <v>21.959715446092083</v>
      </c>
      <c r="AV98" s="58">
        <f>'[4]BD Plant List'!$AY363/1000</f>
        <v>21.955740053661749</v>
      </c>
      <c r="AW98" s="58">
        <f>'[4]BD Plant List'!$AY375/1000</f>
        <v>21.957523056247815</v>
      </c>
      <c r="AX98" s="58">
        <f>'[4]BD Plant List'!$AY387/1000</f>
        <v>21.958375121756259</v>
      </c>
      <c r="AY98" s="58">
        <f>'[4]BD Plant List'!$AY399/1000</f>
        <v>21.958413879182238</v>
      </c>
      <c r="AZ98" s="58">
        <f>'[4]BD Plant List'!$AY411/1000</f>
        <v>21.95795351138803</v>
      </c>
      <c r="BA98" s="58">
        <f>'[4]BD Plant List'!$AY423/1000</f>
        <v>21.957601124447223</v>
      </c>
      <c r="BB98" s="58">
        <f>'[4]BD Plant List'!$AY435/1000</f>
        <v>21.957973338604312</v>
      </c>
      <c r="BC98" s="58">
        <f>'[4]BD Plant List'!$AY447/1000</f>
        <v>21.958063395075612</v>
      </c>
      <c r="BD98" s="58">
        <f>'[4]BD Plant List'!$AY459/1000</f>
        <v>21.958001049739483</v>
      </c>
      <c r="BE98" s="58">
        <f>'[4]BD Plant List'!$AY471/1000</f>
        <v>21.957918483850928</v>
      </c>
      <c r="BF98" s="58">
        <f>'[4]BD Plant List'!$AY483/1000</f>
        <v>21.957911478343512</v>
      </c>
      <c r="BG98" s="58">
        <f>'[4]BD Plant List'!$AY495/1000</f>
        <v>21.957973549122766</v>
      </c>
      <c r="BH98" s="58">
        <f>'[4]BD Plant List'!$AY507/1000</f>
        <v>21.957973591226455</v>
      </c>
    </row>
    <row r="99" spans="1:76">
      <c r="A99" s="3" t="s">
        <v>27</v>
      </c>
      <c r="AD99" s="21">
        <f>'[4]BD Plant List'!$AY148/1000</f>
        <v>4.9186786339401092</v>
      </c>
      <c r="AE99" s="21">
        <f>'[4]BD Plant List'!$AY160/1000</f>
        <v>2.1111003814319247</v>
      </c>
      <c r="AF99" s="21">
        <f>'[4]BD Plant List'!$AY172/1000</f>
        <v>1.4519849035743744</v>
      </c>
      <c r="AG99" s="21">
        <f>'[4]BD Plant List'!$AY184/1000</f>
        <v>1.6657873410367388</v>
      </c>
      <c r="AH99" s="21">
        <f>'[4]BD Plant List'!$AY196/1000</f>
        <v>1.6798248748095201</v>
      </c>
      <c r="AI99" s="58">
        <f>'[4]BD Plant List'!$AY208/1000</f>
        <v>2.1571193146624599</v>
      </c>
      <c r="AJ99" s="58">
        <f>'[4]BD Plant List'!$AY220/1000</f>
        <v>2.9774054772128768</v>
      </c>
      <c r="AK99" s="58">
        <f>'[4]BD Plant List'!$AY232/1000</f>
        <v>4.1061718940492478</v>
      </c>
      <c r="AL99" s="58">
        <f>'[4]BD Plant List'!$AY244/1000</f>
        <v>4.0850784329115717</v>
      </c>
      <c r="AM99" s="58">
        <f>'[4]BD Plant List'!$AY256/1000</f>
        <v>4.0829289142645342</v>
      </c>
      <c r="AN99" s="58">
        <f>'[4]BD Plant List'!$AY268/1000</f>
        <v>5.7236454252492095</v>
      </c>
      <c r="AO99" s="58">
        <f>'[4]BD Plant List'!$AY280/1000</f>
        <v>23.595044828723239</v>
      </c>
      <c r="AP99" s="58">
        <f>'[4]BD Plant List'!$AY292/1000</f>
        <v>23.647681089589344</v>
      </c>
      <c r="AQ99" s="58">
        <f>'[4]BD Plant List'!$AY304/1000</f>
        <v>23.624776825055928</v>
      </c>
      <c r="AR99" s="58">
        <f>'[4]BD Plant List'!$AY316/1000</f>
        <v>23.621668137698048</v>
      </c>
      <c r="AS99" s="58">
        <f>'[4]BD Plant List'!$AY328/1000</f>
        <v>23.620425374029157</v>
      </c>
      <c r="AT99" s="58">
        <f>'[4]BD Plant List'!$AY340/1000</f>
        <v>23.621919251019147</v>
      </c>
      <c r="AU99" s="58">
        <f>'[4]BD Plant List'!$AY352/1000</f>
        <v>23.627294135478326</v>
      </c>
      <c r="AV99" s="58">
        <f>'[4]BD Plant List'!$AY364/1000</f>
        <v>23.623216744656126</v>
      </c>
      <c r="AW99" s="58">
        <f>'[4]BD Plant List'!$AY376/1000</f>
        <v>23.62290472857616</v>
      </c>
      <c r="AX99" s="58">
        <f>'[4]BD Plant List'!$AY388/1000</f>
        <v>23.623152046751784</v>
      </c>
      <c r="AY99" s="58">
        <f>'[4]BD Plant List'!$AY400/1000</f>
        <v>23.623697381296306</v>
      </c>
      <c r="AZ99" s="58">
        <f>'[4]BD Plant List'!$AY412/1000</f>
        <v>23.624053007351748</v>
      </c>
      <c r="BA99" s="58">
        <f>'[4]BD Plant List'!$AY424/1000</f>
        <v>23.623404781726421</v>
      </c>
      <c r="BB99" s="58">
        <f>'[4]BD Plant List'!$AY436/1000</f>
        <v>23.623442389140479</v>
      </c>
      <c r="BC99" s="58">
        <f>'[4]BD Plant List'!$AY448/1000</f>
        <v>23.62354992125335</v>
      </c>
      <c r="BD99" s="58">
        <f>'[4]BD Plant List'!$AY460/1000</f>
        <v>23.623629496153654</v>
      </c>
      <c r="BE99" s="58">
        <f>'[4]BD Plant List'!$AY472/1000</f>
        <v>23.623615919125129</v>
      </c>
      <c r="BF99" s="58">
        <f>'[4]BD Plant List'!$AY484/1000</f>
        <v>23.623528501479811</v>
      </c>
      <c r="BG99" s="58">
        <f>'[4]BD Plant List'!$AY496/1000</f>
        <v>23.62355324543049</v>
      </c>
      <c r="BH99" s="58">
        <f>'[4]BD Plant List'!$AY508/1000</f>
        <v>23.623575416688492</v>
      </c>
    </row>
    <row r="100" spans="1:76">
      <c r="A100" s="3" t="s">
        <v>28</v>
      </c>
      <c r="AD100" s="21">
        <f>'[4]BD Plant List'!$AY149/1000</f>
        <v>3.4965373027104527</v>
      </c>
      <c r="AE100" s="21">
        <f>'[4]BD Plant List'!$AY161/1000</f>
        <v>2.0749226489590065</v>
      </c>
      <c r="AF100" s="21">
        <f>'[4]BD Plant List'!$AY173/1000</f>
        <v>1.308730071739322</v>
      </c>
      <c r="AG100" s="21">
        <f>'[4]BD Plant List'!$AY185/1000</f>
        <v>1.925661684214899</v>
      </c>
      <c r="AH100" s="21">
        <f>'[4]BD Plant List'!$AY197/1000</f>
        <v>0.79006119567321564</v>
      </c>
      <c r="AI100" s="58">
        <f>'[4]BD Plant List'!$AY209/1000</f>
        <v>3.4977967111482502</v>
      </c>
      <c r="AJ100" s="58">
        <f>'[4]BD Plant List'!$AY221/1000</f>
        <v>2.7482180611675839</v>
      </c>
      <c r="AK100" s="58">
        <f>'[4]BD Plant List'!$AY233/1000</f>
        <v>3.6996260106158383</v>
      </c>
      <c r="AL100" s="58">
        <f>'[4]BD Plant List'!$AY245/1000</f>
        <v>3.7142758792231225</v>
      </c>
      <c r="AM100" s="58">
        <f>'[4]BD Plant List'!$AY257/1000</f>
        <v>3.7137367415394134</v>
      </c>
      <c r="AN100" s="58">
        <f>'[4]BD Plant List'!$AY269/1000</f>
        <v>5.2704574382343461</v>
      </c>
      <c r="AO100" s="58">
        <f>'[4]BD Plant List'!$AY281/1000</f>
        <v>21.483126405640188</v>
      </c>
      <c r="AP100" s="58">
        <f>'[4]BD Plant List'!$AY293/1000</f>
        <v>21.473254206246406</v>
      </c>
      <c r="AQ100" s="58">
        <f>'[4]BD Plant List'!$AY305/1000</f>
        <v>21.485972823088282</v>
      </c>
      <c r="AR100" s="58">
        <f>'[4]BD Plant List'!$AY317/1000</f>
        <v>21.484269059859027</v>
      </c>
      <c r="AS100" s="58">
        <f>'[4]BD Plant List'!$AY329/1000</f>
        <v>21.482849007368227</v>
      </c>
      <c r="AT100" s="58">
        <f>'[4]BD Plant List'!$AY341/1000</f>
        <v>21.481894300440427</v>
      </c>
      <c r="AU100" s="58">
        <f>'[4]BD Plant List'!$AY353/1000</f>
        <v>21.481647879400477</v>
      </c>
      <c r="AV100" s="58">
        <f>'[4]BD Plant List'!$AY365/1000</f>
        <v>21.483326614031292</v>
      </c>
      <c r="AW100" s="58">
        <f>'[4]BD Plant List'!$AY377/1000</f>
        <v>21.482797372219888</v>
      </c>
      <c r="AX100" s="58">
        <f>'[4]BD Plant List'!$AY389/1000</f>
        <v>21.482503034692062</v>
      </c>
      <c r="AY100" s="58">
        <f>'[4]BD Plant List'!$AY401/1000</f>
        <v>21.48243384015683</v>
      </c>
      <c r="AZ100" s="58">
        <f>'[4]BD Plant List'!$AY413/1000</f>
        <v>21.482541748100111</v>
      </c>
      <c r="BA100" s="58">
        <f>'[4]BD Plant List'!$AY425/1000</f>
        <v>21.482720521840037</v>
      </c>
      <c r="BB100" s="58">
        <f>'[4]BD Plant List'!$AY437/1000</f>
        <v>21.482599303401788</v>
      </c>
      <c r="BC100" s="58">
        <f>'[4]BD Plant List'!$AY449/1000</f>
        <v>21.482559689638162</v>
      </c>
      <c r="BD100" s="58">
        <f>'[4]BD Plant List'!$AY461/1000</f>
        <v>21.482571020627379</v>
      </c>
      <c r="BE100" s="58">
        <f>'[4]BD Plant List'!$AY473/1000</f>
        <v>21.482598456721494</v>
      </c>
      <c r="BF100" s="58">
        <f>'[4]BD Plant List'!$AY485/1000</f>
        <v>21.482609798445772</v>
      </c>
      <c r="BG100" s="58">
        <f>'[4]BD Plant List'!$AY497/1000</f>
        <v>21.48258765376692</v>
      </c>
      <c r="BH100" s="58">
        <f>'[4]BD Plant List'!$AY509/1000</f>
        <v>21.482585323839942</v>
      </c>
    </row>
    <row r="101" spans="1:76" ht="12" thickBot="1">
      <c r="A101" s="3" t="s">
        <v>29</v>
      </c>
      <c r="AD101" s="21">
        <f t="shared" ref="AD101:BG101" si="41">SUM(AD89:AD100)</f>
        <v>49.329799980230852</v>
      </c>
      <c r="AE101" s="21">
        <f t="shared" si="41"/>
        <v>29.307252325150202</v>
      </c>
      <c r="AF101" s="21">
        <f t="shared" si="41"/>
        <v>14.618471708916619</v>
      </c>
      <c r="AG101" s="21">
        <f t="shared" si="41"/>
        <v>21.368725769807497</v>
      </c>
      <c r="AH101" s="21">
        <f t="shared" si="41"/>
        <v>22.344874272160919</v>
      </c>
      <c r="AI101" s="58">
        <f t="shared" si="41"/>
        <v>22.954825504810433</v>
      </c>
      <c r="AJ101" s="58">
        <f t="shared" si="41"/>
        <v>28.268337205670857</v>
      </c>
      <c r="AK101" s="58">
        <f t="shared" si="41"/>
        <v>36.987231316459564</v>
      </c>
      <c r="AL101" s="58">
        <f t="shared" si="41"/>
        <v>41.091603062068131</v>
      </c>
      <c r="AM101" s="58">
        <f t="shared" si="41"/>
        <v>40.937404013441693</v>
      </c>
      <c r="AN101" s="58">
        <f t="shared" si="41"/>
        <v>55.0968422239917</v>
      </c>
      <c r="AO101" s="58">
        <f t="shared" si="41"/>
        <v>169.16583447307244</v>
      </c>
      <c r="AP101" s="58">
        <f t="shared" si="41"/>
        <v>370.80390798155321</v>
      </c>
      <c r="AQ101" s="58">
        <f t="shared" si="41"/>
        <v>386.48938317825446</v>
      </c>
      <c r="AR101" s="58">
        <f t="shared" si="41"/>
        <v>386.22787893186342</v>
      </c>
      <c r="AS101" s="58">
        <f t="shared" si="41"/>
        <v>236.09255886823811</v>
      </c>
      <c r="AT101" s="58">
        <f t="shared" si="41"/>
        <v>236.04688318254145</v>
      </c>
      <c r="AU101" s="58">
        <f t="shared" si="41"/>
        <v>236.13212242849013</v>
      </c>
      <c r="AV101" s="58">
        <f t="shared" si="41"/>
        <v>236.19776531787753</v>
      </c>
      <c r="AW101" s="58">
        <f t="shared" si="41"/>
        <v>236.13944174580215</v>
      </c>
      <c r="AX101" s="58">
        <f t="shared" si="41"/>
        <v>236.12175430858986</v>
      </c>
      <c r="AY101" s="58">
        <f t="shared" si="41"/>
        <v>236.12759339666022</v>
      </c>
      <c r="AZ101" s="58">
        <f t="shared" si="41"/>
        <v>236.14373543948398</v>
      </c>
      <c r="BA101" s="58">
        <f t="shared" si="41"/>
        <v>236.14605804168278</v>
      </c>
      <c r="BB101" s="58">
        <f t="shared" si="41"/>
        <v>236.13571658644378</v>
      </c>
      <c r="BC101" s="58">
        <f t="shared" si="41"/>
        <v>236.13497155457213</v>
      </c>
      <c r="BD101" s="58">
        <f t="shared" si="41"/>
        <v>236.13761500376856</v>
      </c>
      <c r="BE101" s="58">
        <f t="shared" si="41"/>
        <v>236.13961932519018</v>
      </c>
      <c r="BF101" s="58">
        <f t="shared" si="41"/>
        <v>236.13879610233147</v>
      </c>
      <c r="BG101" s="58">
        <f t="shared" si="41"/>
        <v>236.1373437144612</v>
      </c>
      <c r="BH101" s="58">
        <f>SUM(BH89:BH100)</f>
        <v>236.13766914006473</v>
      </c>
    </row>
    <row r="102" spans="1:76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</row>
    <row r="103" spans="1:76" ht="12" thickBot="1"/>
    <row r="104" spans="1:76" ht="12" thickBot="1">
      <c r="A104" s="57" t="s">
        <v>69</v>
      </c>
      <c r="B104" s="19">
        <f t="shared" ref="B104:BH104" si="42">B2</f>
        <v>1992</v>
      </c>
      <c r="C104" s="19">
        <f t="shared" si="42"/>
        <v>1993</v>
      </c>
      <c r="D104" s="19">
        <f t="shared" si="42"/>
        <v>1994</v>
      </c>
      <c r="E104" s="19">
        <f t="shared" si="42"/>
        <v>1995</v>
      </c>
      <c r="F104" s="19">
        <f t="shared" si="42"/>
        <v>1996</v>
      </c>
      <c r="G104" s="19">
        <f t="shared" si="42"/>
        <v>1997</v>
      </c>
      <c r="H104" s="19">
        <f t="shared" si="42"/>
        <v>1998</v>
      </c>
      <c r="I104" s="19">
        <f t="shared" si="42"/>
        <v>1999</v>
      </c>
      <c r="J104" s="19">
        <f t="shared" si="42"/>
        <v>2000</v>
      </c>
      <c r="K104" s="19">
        <f t="shared" si="42"/>
        <v>2001</v>
      </c>
      <c r="L104" s="19">
        <f t="shared" si="42"/>
        <v>2002</v>
      </c>
      <c r="M104" s="19">
        <f t="shared" si="42"/>
        <v>2003</v>
      </c>
      <c r="N104" s="19">
        <f t="shared" si="42"/>
        <v>2004</v>
      </c>
      <c r="O104" s="19">
        <f t="shared" si="42"/>
        <v>2005</v>
      </c>
      <c r="P104" s="19">
        <f t="shared" si="42"/>
        <v>2006</v>
      </c>
      <c r="Q104" s="19">
        <f t="shared" si="42"/>
        <v>2007</v>
      </c>
      <c r="R104" s="19">
        <f t="shared" si="42"/>
        <v>2008</v>
      </c>
      <c r="S104" s="19">
        <f t="shared" si="42"/>
        <v>2009</v>
      </c>
      <c r="T104" s="19">
        <f t="shared" si="42"/>
        <v>2010</v>
      </c>
      <c r="U104" s="19">
        <f t="shared" si="42"/>
        <v>2011</v>
      </c>
      <c r="V104" s="19">
        <f t="shared" si="42"/>
        <v>2012</v>
      </c>
      <c r="W104" s="19">
        <f t="shared" si="42"/>
        <v>2013</v>
      </c>
      <c r="X104" s="19">
        <f t="shared" si="42"/>
        <v>2014</v>
      </c>
      <c r="Y104" s="19">
        <f t="shared" si="42"/>
        <v>2015</v>
      </c>
      <c r="Z104" s="19">
        <f t="shared" si="42"/>
        <v>2016</v>
      </c>
      <c r="AA104" s="19">
        <f t="shared" si="42"/>
        <v>2017</v>
      </c>
      <c r="AB104" s="19">
        <f t="shared" si="42"/>
        <v>2018</v>
      </c>
      <c r="AC104" s="19">
        <f t="shared" si="42"/>
        <v>2019</v>
      </c>
      <c r="AD104" s="19">
        <f t="shared" si="42"/>
        <v>2020</v>
      </c>
      <c r="AE104" s="19">
        <f t="shared" si="42"/>
        <v>2021</v>
      </c>
      <c r="AF104" s="19">
        <f t="shared" si="42"/>
        <v>2022</v>
      </c>
      <c r="AG104" s="19">
        <f t="shared" si="42"/>
        <v>2023</v>
      </c>
      <c r="AH104" s="19">
        <f t="shared" si="42"/>
        <v>2024</v>
      </c>
      <c r="AI104" s="19">
        <f t="shared" si="42"/>
        <v>2025</v>
      </c>
      <c r="AJ104" s="19">
        <f t="shared" si="42"/>
        <v>2026</v>
      </c>
      <c r="AK104" s="19">
        <f t="shared" si="42"/>
        <v>2027</v>
      </c>
      <c r="AL104" s="19">
        <f t="shared" si="42"/>
        <v>2028</v>
      </c>
      <c r="AM104" s="19">
        <f t="shared" si="42"/>
        <v>2029</v>
      </c>
      <c r="AN104" s="19">
        <f t="shared" si="42"/>
        <v>2030</v>
      </c>
      <c r="AO104" s="19">
        <f t="shared" si="42"/>
        <v>2031</v>
      </c>
      <c r="AP104" s="19">
        <f t="shared" si="42"/>
        <v>2032</v>
      </c>
      <c r="AQ104" s="19">
        <f t="shared" si="42"/>
        <v>2033</v>
      </c>
      <c r="AR104" s="19">
        <f t="shared" si="42"/>
        <v>2034</v>
      </c>
      <c r="AS104" s="19">
        <f t="shared" si="42"/>
        <v>2035</v>
      </c>
      <c r="AT104" s="19">
        <f t="shared" si="42"/>
        <v>2036</v>
      </c>
      <c r="AU104" s="19">
        <f t="shared" si="42"/>
        <v>2037</v>
      </c>
      <c r="AV104" s="19">
        <f t="shared" si="42"/>
        <v>2038</v>
      </c>
      <c r="AW104" s="19">
        <f t="shared" si="42"/>
        <v>2039</v>
      </c>
      <c r="AX104" s="19">
        <f t="shared" si="42"/>
        <v>2040</v>
      </c>
      <c r="AY104" s="19">
        <f t="shared" si="42"/>
        <v>2041</v>
      </c>
      <c r="AZ104" s="19">
        <f t="shared" si="42"/>
        <v>2042</v>
      </c>
      <c r="BA104" s="19">
        <f t="shared" si="42"/>
        <v>2043</v>
      </c>
      <c r="BB104" s="19">
        <f t="shared" si="42"/>
        <v>2044</v>
      </c>
      <c r="BC104" s="19">
        <f t="shared" si="42"/>
        <v>2045</v>
      </c>
      <c r="BD104" s="19">
        <f t="shared" si="42"/>
        <v>2046</v>
      </c>
      <c r="BE104" s="19">
        <f t="shared" si="42"/>
        <v>2047</v>
      </c>
      <c r="BF104" s="19">
        <f t="shared" si="42"/>
        <v>2048</v>
      </c>
      <c r="BG104" s="19">
        <f t="shared" si="42"/>
        <v>2049</v>
      </c>
      <c r="BH104" s="19">
        <f t="shared" si="42"/>
        <v>2050</v>
      </c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</row>
    <row r="105" spans="1:76">
      <c r="A105" s="3" t="s">
        <v>17</v>
      </c>
      <c r="AD105" s="21">
        <f>'[4]RD Plant List'!$AV6/1000</f>
        <v>0</v>
      </c>
      <c r="AE105" s="21">
        <f>'[4]RD Plant List'!$AV18/1000</f>
        <v>0</v>
      </c>
      <c r="AF105" s="21">
        <f>'[4]RD Plant List'!$AV30/1000</f>
        <v>0</v>
      </c>
      <c r="AG105" s="21">
        <f>'[4]RD Plant List'!$AV42/1000</f>
        <v>0</v>
      </c>
      <c r="AH105" s="21">
        <f>'[4]RD Plant List'!$AV54/1000</f>
        <v>2.322218040758953</v>
      </c>
      <c r="AI105" s="58">
        <f>'[4]RD Plant List'!$AV66/1000</f>
        <v>1.971687717358078</v>
      </c>
      <c r="AJ105" s="58">
        <f>'[4]RD Plant List'!$AV78/1000</f>
        <v>2.3578753124774612</v>
      </c>
      <c r="AK105" s="58">
        <f>'[4]RD Plant List'!$AV90/1000</f>
        <v>1.355796268166837</v>
      </c>
      <c r="AL105" s="58">
        <f>'[4]RD Plant List'!$AV102/1000</f>
        <v>1.108601693013713</v>
      </c>
      <c r="AM105" s="58">
        <f>'[4]RD Plant List'!$AV114/1000</f>
        <v>1.1423473247002311</v>
      </c>
      <c r="AN105" s="58">
        <f>'[4]RD Plant List'!$AV126/1000</f>
        <v>1.1843231305281121</v>
      </c>
      <c r="AO105" s="58">
        <f>'[4]RD Plant List'!$AV138/1000</f>
        <v>1.2075502096850863</v>
      </c>
      <c r="AP105" s="58">
        <f>'[4]RD Plant List'!$AV150/1000</f>
        <v>1.2338403504727358</v>
      </c>
      <c r="AQ105" s="58">
        <f>'[4]RD Plant List'!$AV162/1000</f>
        <v>1.2502461002365295</v>
      </c>
      <c r="AR105" s="58">
        <f>'[4]RD Plant List'!$AV174/1000</f>
        <v>1.2722589620568101</v>
      </c>
      <c r="AS105" s="58">
        <f>'[4]RD Plant List'!$AV186/1000</f>
        <v>1.2938523088416483</v>
      </c>
      <c r="AT105" s="58">
        <f>'[4]RD Plant List'!$AV198/1000</f>
        <v>1.3034007415078508</v>
      </c>
      <c r="AU105" s="58">
        <f>'[4]RD Plant List'!$AV210/1000</f>
        <v>1.3037439394899961</v>
      </c>
      <c r="AV105" s="58">
        <f>'[4]RD Plant List'!$AV222/1000</f>
        <v>1.3038091543581205</v>
      </c>
      <c r="AW105" s="58">
        <f>'[4]RD Plant List'!$AV234/1000</f>
        <v>1.3036512784519894</v>
      </c>
      <c r="AX105" s="58">
        <f>'[4]RD Plant List'!$AV246/1000</f>
        <v>1.3037347907667023</v>
      </c>
      <c r="AY105" s="58">
        <f>'[4]RD Plant List'!$AV258/1000</f>
        <v>1.3037317411922704</v>
      </c>
      <c r="AZ105" s="58">
        <f>'[4]RD Plant List'!$AV270/1000</f>
        <v>1.3037059368036539</v>
      </c>
      <c r="BA105" s="58">
        <f>'[4]RD Plant List'!$AV282/1000</f>
        <v>1.308669268448166</v>
      </c>
      <c r="BB105" s="58">
        <f>'[4]RD Plant List'!$AV294/1000</f>
        <v>1.3086657101648651</v>
      </c>
      <c r="BC105" s="58">
        <f>'[4]RD Plant List'!$AV306/1000</f>
        <v>1.308661986167686</v>
      </c>
      <c r="BD105" s="58">
        <f>'[4]RD Plant List'!$AV318/1000</f>
        <v>1.3086656549269056</v>
      </c>
      <c r="BE105" s="58">
        <f>'[4]RD Plant List'!$AV330/1000</f>
        <v>1.3086644504198193</v>
      </c>
      <c r="BF105" s="58">
        <f>'[4]RD Plant List'!$AV342/1000</f>
        <v>1.3086640305048041</v>
      </c>
      <c r="BG105" s="58">
        <f>'[4]RD Plant List'!$AV354/1000</f>
        <v>1.3086647119505095</v>
      </c>
      <c r="BH105" s="58">
        <f>'[4]RD Plant List'!$AV366/1000</f>
        <v>1.3086643976250441</v>
      </c>
    </row>
    <row r="106" spans="1:76">
      <c r="A106" s="3" t="s">
        <v>18</v>
      </c>
      <c r="AD106" s="21">
        <f>'[4]RD Plant List'!$AV7/1000</f>
        <v>0</v>
      </c>
      <c r="AE106" s="21">
        <f>'[4]RD Plant List'!$AV19/1000</f>
        <v>0</v>
      </c>
      <c r="AF106" s="21">
        <f>'[4]RD Plant List'!$AV31/1000</f>
        <v>0</v>
      </c>
      <c r="AG106" s="21">
        <f>'[4]RD Plant List'!$AV43/1000</f>
        <v>0</v>
      </c>
      <c r="AH106" s="21">
        <f>'[4]RD Plant List'!$AV55/1000</f>
        <v>3.3425033307406502</v>
      </c>
      <c r="AI106" s="58">
        <f>'[4]RD Plant List'!$AV67/1000</f>
        <v>1.9848008582453198</v>
      </c>
      <c r="AJ106" s="58">
        <f>'[4]RD Plant List'!$AV79/1000</f>
        <v>1.8398712612645911</v>
      </c>
      <c r="AK106" s="58">
        <f>'[4]RD Plant List'!$AV91/1000</f>
        <v>1.6422827563917339</v>
      </c>
      <c r="AL106" s="58">
        <f>'[4]RD Plant List'!$AV103/1000</f>
        <v>1.2764600780606461</v>
      </c>
      <c r="AM106" s="58">
        <f>'[4]RD Plant List'!$AV115/1000</f>
        <v>1.3449431288568552</v>
      </c>
      <c r="AN106" s="58">
        <f>'[4]RD Plant List'!$AV127/1000</f>
        <v>1.3962672032573014</v>
      </c>
      <c r="AO106" s="58">
        <f>'[4]RD Plant List'!$AV139/1000</f>
        <v>1.412272022970537</v>
      </c>
      <c r="AP106" s="58">
        <f>'[4]RD Plant List'!$AV151/1000</f>
        <v>1.4500323014792718</v>
      </c>
      <c r="AQ106" s="58">
        <f>'[4]RD Plant List'!$AV163/1000</f>
        <v>1.4684729405886587</v>
      </c>
      <c r="AR106" s="58">
        <f>'[4]RD Plant List'!$AV175/1000</f>
        <v>1.4925277580076075</v>
      </c>
      <c r="AS106" s="58">
        <f>'[4]RD Plant List'!$AV187/1000</f>
        <v>1.5193558111371295</v>
      </c>
      <c r="AT106" s="58">
        <f>'[4]RD Plant List'!$AV199/1000</f>
        <v>1.5301764035974712</v>
      </c>
      <c r="AU106" s="58">
        <f>'[4]RD Plant List'!$AV211/1000</f>
        <v>1.5303436565843012</v>
      </c>
      <c r="AV106" s="58">
        <f>'[4]RD Plant List'!$AV223/1000</f>
        <v>1.5307071762429485</v>
      </c>
      <c r="AW106" s="58">
        <f>'[4]RD Plant List'!$AV235/1000</f>
        <v>1.5304090788082405</v>
      </c>
      <c r="AX106" s="58">
        <f>'[4]RD Plant List'!$AV247/1000</f>
        <v>1.5304866372118309</v>
      </c>
      <c r="AY106" s="58">
        <f>'[4]RD Plant List'!$AV259/1000</f>
        <v>1.5305342974210066</v>
      </c>
      <c r="AZ106" s="58">
        <f>'[4]RD Plant List'!$AV271/1000</f>
        <v>1.5304766711470261</v>
      </c>
      <c r="BA106" s="58">
        <f>'[4]RD Plant List'!$AV283/1000</f>
        <v>1.5363044869096312</v>
      </c>
      <c r="BB106" s="58">
        <f>'[4]RD Plant List'!$AV295/1000</f>
        <v>1.5363086910341597</v>
      </c>
      <c r="BC106" s="58">
        <f>'[4]RD Plant List'!$AV307/1000</f>
        <v>1.536298349537695</v>
      </c>
      <c r="BD106" s="58">
        <f>'[4]RD Plant List'!$AV319/1000</f>
        <v>1.5363038424938289</v>
      </c>
      <c r="BE106" s="58">
        <f>'[4]RD Plant List'!$AV331/1000</f>
        <v>1.5363036276885604</v>
      </c>
      <c r="BF106" s="58">
        <f>'[4]RD Plant List'!$AV343/1000</f>
        <v>1.5363019399066953</v>
      </c>
      <c r="BG106" s="58">
        <f>'[4]RD Plant List'!$AV355/1000</f>
        <v>1.5363031366963624</v>
      </c>
      <c r="BH106" s="58">
        <f>'[4]RD Plant List'!$AV367/1000</f>
        <v>1.5363029014305392</v>
      </c>
    </row>
    <row r="107" spans="1:76">
      <c r="A107" s="3" t="s">
        <v>19</v>
      </c>
      <c r="AD107" s="21">
        <f>'[4]RD Plant List'!$AV8/1000</f>
        <v>0</v>
      </c>
      <c r="AE107" s="21">
        <f>'[4]RD Plant List'!$AV20/1000</f>
        <v>0</v>
      </c>
      <c r="AF107" s="21">
        <f>'[4]RD Plant List'!$AV32/1000</f>
        <v>0</v>
      </c>
      <c r="AG107" s="21">
        <f>'[4]RD Plant List'!$AV44/1000</f>
        <v>0</v>
      </c>
      <c r="AH107" s="21">
        <f>'[4]RD Plant List'!$AV56/1000</f>
        <v>5.7388909549369318</v>
      </c>
      <c r="AI107" s="58">
        <f>'[4]RD Plant List'!$AV68/1000</f>
        <v>5.0866346504112716</v>
      </c>
      <c r="AJ107" s="58">
        <f>'[4]RD Plant List'!$AV80/1000</f>
        <v>2.4015223665780048</v>
      </c>
      <c r="AK107" s="58">
        <f>'[4]RD Plant List'!$AV92/1000</f>
        <v>3.1804321522544212</v>
      </c>
      <c r="AL107" s="58">
        <f>'[4]RD Plant List'!$AV104/1000</f>
        <v>2.5640264312917473</v>
      </c>
      <c r="AM107" s="58">
        <f>'[4]RD Plant List'!$AV116/1000</f>
        <v>2.5874317428513232</v>
      </c>
      <c r="AN107" s="58">
        <f>'[4]RD Plant List'!$AV128/1000</f>
        <v>2.731268865862583</v>
      </c>
      <c r="AO107" s="58">
        <f>'[4]RD Plant List'!$AV140/1000</f>
        <v>2.77089798982017</v>
      </c>
      <c r="AP107" s="58">
        <f>'[4]RD Plant List'!$AV152/1000</f>
        <v>2.8241793923876375</v>
      </c>
      <c r="AQ107" s="58">
        <f>'[4]RD Plant List'!$AV164/1000</f>
        <v>2.8711538786449626</v>
      </c>
      <c r="AR107" s="58">
        <f>'[4]RD Plant List'!$AV176/1000</f>
        <v>2.9177407170170553</v>
      </c>
      <c r="AS107" s="58">
        <f>'[4]RD Plant List'!$AV188/1000</f>
        <v>2.9667254847726583</v>
      </c>
      <c r="AT107" s="58">
        <f>'[4]RD Plant List'!$AV200/1000</f>
        <v>2.9903074045200402</v>
      </c>
      <c r="AU107" s="58">
        <f>'[4]RD Plant List'!$AV212/1000</f>
        <v>2.9901528323146067</v>
      </c>
      <c r="AV107" s="58">
        <f>'[4]RD Plant List'!$AV224/1000</f>
        <v>2.9903695593607305</v>
      </c>
      <c r="AW107" s="58">
        <f>'[4]RD Plant List'!$AV236/1000</f>
        <v>2.9902765987317923</v>
      </c>
      <c r="AX107" s="58">
        <f>'[4]RD Plant List'!$AV248/1000</f>
        <v>2.9902663301357113</v>
      </c>
      <c r="AY107" s="58">
        <f>'[4]RD Plant List'!$AV260/1000</f>
        <v>2.9903041627427442</v>
      </c>
      <c r="AZ107" s="58">
        <f>'[4]RD Plant List'!$AV272/1000</f>
        <v>2.9902823638700822</v>
      </c>
      <c r="BA107" s="58">
        <f>'[4]RD Plant List'!$AV284/1000</f>
        <v>3.0016266322081639</v>
      </c>
      <c r="BB107" s="58">
        <f>'[4]RD Plant List'!$AV296/1000</f>
        <v>3.0016326400592761</v>
      </c>
      <c r="BC107" s="58">
        <f>'[4]RD Plant List'!$AV308/1000</f>
        <v>3.0016279918245514</v>
      </c>
      <c r="BD107" s="58">
        <f>'[4]RD Plant List'!$AV320/1000</f>
        <v>3.0016290880306631</v>
      </c>
      <c r="BE107" s="58">
        <f>'[4]RD Plant List'!$AV332/1000</f>
        <v>3.0016299066381653</v>
      </c>
      <c r="BF107" s="58">
        <f>'[4]RD Plant List'!$AV344/1000</f>
        <v>3.0016289954977933</v>
      </c>
      <c r="BG107" s="58">
        <f>'[4]RD Plant List'!$AV356/1000</f>
        <v>3.0016293300555414</v>
      </c>
      <c r="BH107" s="58">
        <f>'[4]RD Plant List'!$AV368/1000</f>
        <v>3.0016294107304993</v>
      </c>
    </row>
    <row r="108" spans="1:76">
      <c r="A108" s="3" t="s">
        <v>20</v>
      </c>
      <c r="AD108" s="21">
        <f>'[4]RD Plant List'!$AV9/1000</f>
        <v>0</v>
      </c>
      <c r="AE108" s="21">
        <f>'[4]RD Plant List'!$AV21/1000</f>
        <v>0</v>
      </c>
      <c r="AF108" s="21">
        <f>'[4]RD Plant List'!$AV33/1000</f>
        <v>0</v>
      </c>
      <c r="AG108" s="21">
        <f>'[4]RD Plant List'!$AV45/1000</f>
        <v>0.48273849620121978</v>
      </c>
      <c r="AH108" s="21">
        <f>'[4]RD Plant List'!$AV57/1000</f>
        <v>4.7887842924703579</v>
      </c>
      <c r="AI108" s="58">
        <f>'[4]RD Plant List'!$AV69/1000</f>
        <v>4.588757537118016</v>
      </c>
      <c r="AJ108" s="58">
        <f>'[4]RD Plant List'!$AV81/1000</f>
        <v>2.0555057801573651</v>
      </c>
      <c r="AK108" s="58">
        <f>'[4]RD Plant List'!$AV93/1000</f>
        <v>2.5379148003572563</v>
      </c>
      <c r="AL108" s="58">
        <f>'[4]RD Plant List'!$AV105/1000</f>
        <v>2.2310963283274092</v>
      </c>
      <c r="AM108" s="58">
        <f>'[4]RD Plant List'!$AV117/1000</f>
        <v>2.2345839554164288</v>
      </c>
      <c r="AN108" s="58">
        <f>'[4]RD Plant List'!$AV129/1000</f>
        <v>2.3637852265593673</v>
      </c>
      <c r="AO108" s="58">
        <f>'[4]RD Plant List'!$AV141/1000</f>
        <v>2.4006606036217333</v>
      </c>
      <c r="AP108" s="58">
        <f>'[4]RD Plant List'!$AV153/1000</f>
        <v>2.4434482683446999</v>
      </c>
      <c r="AQ108" s="58">
        <f>'[4]RD Plant List'!$AV165/1000</f>
        <v>2.4854807236295864</v>
      </c>
      <c r="AR108" s="58">
        <f>'[4]RD Plant List'!$AV177/1000</f>
        <v>2.526016753284503</v>
      </c>
      <c r="AS108" s="58">
        <f>'[4]RD Plant List'!$AV189/1000</f>
        <v>2.5678146455891375</v>
      </c>
      <c r="AT108" s="58">
        <f>'[4]RD Plant List'!$AV201/1000</f>
        <v>2.5885628833685881</v>
      </c>
      <c r="AU108" s="58">
        <f>'[4]RD Plant List'!$AV213/1000</f>
        <v>2.5884077770357909</v>
      </c>
      <c r="AV108" s="58">
        <f>'[4]RD Plant List'!$AV225/1000</f>
        <v>2.5884977626983678</v>
      </c>
      <c r="AW108" s="58">
        <f>'[4]RD Plant List'!$AV237/1000</f>
        <v>2.5884894743675821</v>
      </c>
      <c r="AX108" s="58">
        <f>'[4]RD Plant List'!$AV249/1000</f>
        <v>2.5884650047005797</v>
      </c>
      <c r="AY108" s="58">
        <f>'[4]RD Plant List'!$AV261/1000</f>
        <v>2.5884840805888434</v>
      </c>
      <c r="AZ108" s="58">
        <f>'[4]RD Plant List'!$AV273/1000</f>
        <v>2.5884795198856683</v>
      </c>
      <c r="BA108" s="58">
        <f>'[4]RD Plant List'!$AV285/1000</f>
        <v>2.5982944636384224</v>
      </c>
      <c r="BB108" s="58">
        <f>'[4]RD Plant List'!$AV297/1000</f>
        <v>2.5982982101369254</v>
      </c>
      <c r="BC108" s="58">
        <f>'[4]RD Plant List'!$AV309/1000</f>
        <v>2.5982968227201373</v>
      </c>
      <c r="BD108" s="58">
        <f>'[4]RD Plant List'!$AV321/1000</f>
        <v>2.5982964988318287</v>
      </c>
      <c r="BE108" s="58">
        <f>'[4]RD Plant List'!$AV333/1000</f>
        <v>2.5982971772296302</v>
      </c>
      <c r="BF108" s="58">
        <f>'[4]RD Plant List'!$AV345/1000</f>
        <v>2.5982968329271996</v>
      </c>
      <c r="BG108" s="58">
        <f>'[4]RD Plant List'!$AV357/1000</f>
        <v>2.5982968363295522</v>
      </c>
      <c r="BH108" s="58">
        <f>'[4]RD Plant List'!$AV369/1000</f>
        <v>2.5982969488287941</v>
      </c>
    </row>
    <row r="109" spans="1:76">
      <c r="A109" s="3" t="s">
        <v>21</v>
      </c>
      <c r="AD109" s="21">
        <f>'[4]RD Plant List'!$AV10/1000</f>
        <v>0</v>
      </c>
      <c r="AE109" s="21">
        <f>'[4]RD Plant List'!$AV22/1000</f>
        <v>0</v>
      </c>
      <c r="AF109" s="21">
        <f>'[4]RD Plant List'!$AV34/1000</f>
        <v>0</v>
      </c>
      <c r="AG109" s="21">
        <f>'[4]RD Plant List'!$AV46/1000</f>
        <v>1.3884845755037007</v>
      </c>
      <c r="AH109" s="21">
        <f>'[4]RD Plant List'!$AV58/1000</f>
        <v>5.124024589935515</v>
      </c>
      <c r="AI109" s="58">
        <f>'[4]RD Plant List'!$AV70/1000</f>
        <v>4.8517373173955942</v>
      </c>
      <c r="AJ109" s="58">
        <f>'[4]RD Plant List'!$AV82/1000</f>
        <v>2.242104866715672</v>
      </c>
      <c r="AK109" s="58">
        <f>'[4]RD Plant List'!$AV94/1000</f>
        <v>2.3716607972967223</v>
      </c>
      <c r="AL109" s="58">
        <f>'[4]RD Plant List'!$AV106/1000</f>
        <v>2.3984497166708798</v>
      </c>
      <c r="AM109" s="58">
        <f>'[4]RD Plant List'!$AV118/1000</f>
        <v>2.4106297318600736</v>
      </c>
      <c r="AN109" s="58">
        <f>'[4]RD Plant List'!$AV130/1000</f>
        <v>2.5433798481380081</v>
      </c>
      <c r="AO109" s="58">
        <f>'[4]RD Plant List'!$AV142/1000</f>
        <v>2.5845008436775747</v>
      </c>
      <c r="AP109" s="58">
        <f>'[4]RD Plant List'!$AV154/1000</f>
        <v>2.6317876627033354</v>
      </c>
      <c r="AQ109" s="58">
        <f>'[4]RD Plant List'!$AV166/1000</f>
        <v>2.6757477084547996</v>
      </c>
      <c r="AR109" s="58">
        <f>'[4]RD Plant List'!$AV178/1000</f>
        <v>2.7198542887286909</v>
      </c>
      <c r="AS109" s="58">
        <f>'[4]RD Plant List'!$AV190/1000</f>
        <v>2.764989771738795</v>
      </c>
      <c r="AT109" s="58">
        <f>'[4]RD Plant List'!$AV202/1000</f>
        <v>2.7870873527740048</v>
      </c>
      <c r="AU109" s="58">
        <f>'[4]RD Plant List'!$AV214/1000</f>
        <v>2.7870388858630357</v>
      </c>
      <c r="AV109" s="58">
        <f>'[4]RD Plant List'!$AV226/1000</f>
        <v>2.7871377040026193</v>
      </c>
      <c r="AW109" s="58">
        <f>'[4]RD Plant List'!$AV238/1000</f>
        <v>2.7870879808798863</v>
      </c>
      <c r="AX109" s="58">
        <f>'[4]RD Plant List'!$AV250/1000</f>
        <v>2.7870881902485136</v>
      </c>
      <c r="AY109" s="58">
        <f>'[4]RD Plant List'!$AV262/1000</f>
        <v>2.7871046250436731</v>
      </c>
      <c r="AZ109" s="58">
        <f>'[4]RD Plant List'!$AV274/1000</f>
        <v>2.7870935987240246</v>
      </c>
      <c r="BA109" s="58">
        <f>'[4]RD Plant List'!$AV286/1000</f>
        <v>2.7976671093151633</v>
      </c>
      <c r="BB109" s="58">
        <f>'[4]RD Plant List'!$AV298/1000</f>
        <v>2.7976695455511238</v>
      </c>
      <c r="BC109" s="58">
        <f>'[4]RD Plant List'!$AV310/1000</f>
        <v>2.7976672948212622</v>
      </c>
      <c r="BD109" s="58">
        <f>'[4]RD Plant List'!$AV322/1000</f>
        <v>2.7976679832291831</v>
      </c>
      <c r="BE109" s="58">
        <f>'[4]RD Plant List'!$AV334/1000</f>
        <v>2.7976682745338572</v>
      </c>
      <c r="BF109" s="58">
        <f>'[4]RD Plant List'!$AV346/1000</f>
        <v>2.7976678508614339</v>
      </c>
      <c r="BG109" s="58">
        <f>'[4]RD Plant List'!$AV358/1000</f>
        <v>2.7976680362081581</v>
      </c>
      <c r="BH109" s="58">
        <f>'[4]RD Plant List'!$AV370/1000</f>
        <v>2.7976680538678167</v>
      </c>
    </row>
    <row r="110" spans="1:76">
      <c r="A110" s="3" t="s">
        <v>22</v>
      </c>
      <c r="AD110" s="21">
        <f>'[4]RD Plant List'!$AV11/1000</f>
        <v>0</v>
      </c>
      <c r="AE110" s="21">
        <f>'[4]RD Plant List'!$AV23/1000</f>
        <v>0</v>
      </c>
      <c r="AF110" s="21">
        <f>'[4]RD Plant List'!$AV35/1000</f>
        <v>0</v>
      </c>
      <c r="AG110" s="21">
        <f>'[4]RD Plant List'!$AV47/1000</f>
        <v>2.4682766613923501</v>
      </c>
      <c r="AH110" s="21">
        <f>'[4]RD Plant List'!$AV59/1000</f>
        <v>6.8387880409771453</v>
      </c>
      <c r="AI110" s="58">
        <f>'[4]RD Plant List'!$AV71/1000</f>
        <v>5.833990759604923</v>
      </c>
      <c r="AJ110" s="58">
        <f>'[4]RD Plant List'!$AV83/1000</f>
        <v>2.787282157539984</v>
      </c>
      <c r="AK110" s="58">
        <f>'[4]RD Plant List'!$AV95/1000</f>
        <v>2.7392283434957236</v>
      </c>
      <c r="AL110" s="58">
        <f>'[4]RD Plant List'!$AV107/1000</f>
        <v>2.9739684497012489</v>
      </c>
      <c r="AM110" s="58">
        <f>'[4]RD Plant List'!$AV119/1000</f>
        <v>3.0079569562265962</v>
      </c>
      <c r="AN110" s="58">
        <f>'[4]RD Plant List'!$AV131/1000</f>
        <v>3.1763946563395731</v>
      </c>
      <c r="AO110" s="58">
        <f>'[4]RD Plant List'!$AV143/1000</f>
        <v>3.2192882643121834</v>
      </c>
      <c r="AP110" s="58">
        <f>'[4]RD Plant List'!$AV155/1000</f>
        <v>3.2829275309812003</v>
      </c>
      <c r="AQ110" s="58">
        <f>'[4]RD Plant List'!$AV167/1000</f>
        <v>3.3374518798734334</v>
      </c>
      <c r="AR110" s="58">
        <f>'[4]RD Plant List'!$AV179/1000</f>
        <v>3.391071910650711</v>
      </c>
      <c r="AS110" s="58">
        <f>'[4]RD Plant List'!$AV191/1000</f>
        <v>3.4483887885185074</v>
      </c>
      <c r="AT110" s="58">
        <f>'[4]RD Plant List'!$AV203/1000</f>
        <v>3.4757215092358784</v>
      </c>
      <c r="AU110" s="58">
        <f>'[4]RD Plant List'!$AV215/1000</f>
        <v>3.4754657036405314</v>
      </c>
      <c r="AV110" s="58">
        <f>'[4]RD Plant List'!$AV227/1000</f>
        <v>3.4757941181132739</v>
      </c>
      <c r="AW110" s="58">
        <f>'[4]RD Plant List'!$AV239/1000</f>
        <v>3.4756604436632275</v>
      </c>
      <c r="AX110" s="58">
        <f>'[4]RD Plant List'!$AV251/1000</f>
        <v>3.4756400884723448</v>
      </c>
      <c r="AY110" s="58">
        <f>'[4]RD Plant List'!$AV263/1000</f>
        <v>3.4756982167496151</v>
      </c>
      <c r="AZ110" s="58">
        <f>'[4]RD Plant List'!$AV275/1000</f>
        <v>3.4756662496283965</v>
      </c>
      <c r="BA110" s="58">
        <f>'[4]RD Plant List'!$AV287/1000</f>
        <v>3.4888516248987425</v>
      </c>
      <c r="BB110" s="58">
        <f>'[4]RD Plant List'!$AV299/1000</f>
        <v>3.4888610259152681</v>
      </c>
      <c r="BC110" s="58">
        <f>'[4]RD Plant List'!$AV311/1000</f>
        <v>3.4888541110167415</v>
      </c>
      <c r="BD110" s="58">
        <f>'[4]RD Plant List'!$AV323/1000</f>
        <v>3.4888555872769174</v>
      </c>
      <c r="BE110" s="58">
        <f>'[4]RD Plant List'!$AV335/1000</f>
        <v>3.4888569080696423</v>
      </c>
      <c r="BF110" s="58">
        <f>'[4]RD Plant List'!$AV347/1000</f>
        <v>3.4888555354544342</v>
      </c>
      <c r="BG110" s="58">
        <f>'[4]RD Plant List'!$AV359/1000</f>
        <v>3.4888560102669985</v>
      </c>
      <c r="BH110" s="58">
        <f>'[4]RD Plant List'!$AV371/1000</f>
        <v>3.488856151263692</v>
      </c>
    </row>
    <row r="111" spans="1:76">
      <c r="A111" s="3" t="s">
        <v>23</v>
      </c>
      <c r="AD111" s="21">
        <f>'[4]RD Plant List'!$AV12/1000</f>
        <v>0</v>
      </c>
      <c r="AE111" s="21">
        <f>'[4]RD Plant List'!$AV24/1000</f>
        <v>0</v>
      </c>
      <c r="AF111" s="21">
        <f>'[4]RD Plant List'!$AV36/1000</f>
        <v>0</v>
      </c>
      <c r="AG111" s="21">
        <f>'[4]RD Plant List'!$AV48/1000</f>
        <v>2.3921893458885077</v>
      </c>
      <c r="AH111" s="21">
        <f>'[4]RD Plant List'!$AV60/1000</f>
        <v>5.5443707266767674</v>
      </c>
      <c r="AI111" s="58">
        <f>'[4]RD Plant List'!$AV72/1000</f>
        <v>5.3924212983742041</v>
      </c>
      <c r="AJ111" s="58">
        <f>'[4]RD Plant List'!$AV84/1000</f>
        <v>2.4537015960813218</v>
      </c>
      <c r="AK111" s="58">
        <f>'[4]RD Plant List'!$AV96/1000</f>
        <v>2.3818707005617554</v>
      </c>
      <c r="AL111" s="58">
        <f>'[4]RD Plant List'!$AV108/1000</f>
        <v>2.6364149570242388</v>
      </c>
      <c r="AM111" s="58">
        <f>'[4]RD Plant List'!$AV120/1000</f>
        <v>2.6436467060519941</v>
      </c>
      <c r="AN111" s="58">
        <f>'[4]RD Plant List'!$AV132/1000</f>
        <v>2.790607953529491</v>
      </c>
      <c r="AO111" s="58">
        <f>'[4]RD Plant List'!$AV144/1000</f>
        <v>2.8369626531098904</v>
      </c>
      <c r="AP111" s="58">
        <f>'[4]RD Plant List'!$AV156/1000</f>
        <v>2.8875847423005396</v>
      </c>
      <c r="AQ111" s="58">
        <f>'[4]RD Plant List'!$AV168/1000</f>
        <v>2.936260465151697</v>
      </c>
      <c r="AR111" s="58">
        <f>'[4]RD Plant List'!$AV180/1000</f>
        <v>2.9847981892332749</v>
      </c>
      <c r="AS111" s="58">
        <f>'[4]RD Plant List'!$AV192/1000</f>
        <v>3.0340882810805652</v>
      </c>
      <c r="AT111" s="58">
        <f>'[4]RD Plant List'!$AV204/1000</f>
        <v>3.0584518222218358</v>
      </c>
      <c r="AU111" s="58">
        <f>'[4]RD Plant List'!$AV216/1000</f>
        <v>3.0584023896683536</v>
      </c>
      <c r="AV111" s="58">
        <f>'[4]RD Plant List'!$AV228/1000</f>
        <v>3.0584700845490493</v>
      </c>
      <c r="AW111" s="58">
        <f>'[4]RD Plant List'!$AV240/1000</f>
        <v>3.0584414321464131</v>
      </c>
      <c r="AX111" s="58">
        <f>'[4]RD Plant List'!$AV252/1000</f>
        <v>3.0584379687879397</v>
      </c>
      <c r="AY111" s="58">
        <f>'[4]RD Plant List'!$AV264/1000</f>
        <v>3.0584498284944672</v>
      </c>
      <c r="AZ111" s="58">
        <f>'[4]RD Plant List'!$AV276/1000</f>
        <v>3.0584430764762738</v>
      </c>
      <c r="BA111" s="58">
        <f>'[4]RD Plant List'!$AV288/1000</f>
        <v>3.070044504105041</v>
      </c>
      <c r="BB111" s="58">
        <f>'[4]RD Plant List'!$AV300/1000</f>
        <v>3.0700463965220766</v>
      </c>
      <c r="BC111" s="58">
        <f>'[4]RD Plant List'!$AV312/1000</f>
        <v>3.0700449515143964</v>
      </c>
      <c r="BD111" s="58">
        <f>'[4]RD Plant List'!$AV324/1000</f>
        <v>3.0700452840471715</v>
      </c>
      <c r="BE111" s="58">
        <f>'[4]RD Plant List'!$AV336/1000</f>
        <v>3.0700455440278813</v>
      </c>
      <c r="BF111" s="58">
        <f>'[4]RD Plant List'!$AV348/1000</f>
        <v>3.07004525986315</v>
      </c>
      <c r="BG111" s="58">
        <f>'[4]RD Plant List'!$AV360/1000</f>
        <v>3.0700453626460682</v>
      </c>
      <c r="BH111" s="58">
        <f>'[4]RD Plant List'!$AV372/1000</f>
        <v>3.0700453888456991</v>
      </c>
    </row>
    <row r="112" spans="1:76">
      <c r="A112" s="3" t="s">
        <v>24</v>
      </c>
      <c r="AD112" s="21">
        <f>'[4]RD Plant List'!$AV13/1000</f>
        <v>0</v>
      </c>
      <c r="AE112" s="21">
        <f>'[4]RD Plant List'!$AV25/1000</f>
        <v>0</v>
      </c>
      <c r="AF112" s="21">
        <f>'[4]RD Plant List'!$AV37/1000</f>
        <v>0</v>
      </c>
      <c r="AG112" s="21">
        <f>'[4]RD Plant List'!$AV49/1000</f>
        <v>2.1559973181289647</v>
      </c>
      <c r="AH112" s="21">
        <f>'[4]RD Plant List'!$AV61/1000</f>
        <v>4.742810553470421</v>
      </c>
      <c r="AI112" s="58">
        <f>'[4]RD Plant List'!$AV73/1000</f>
        <v>4.8161091145150259</v>
      </c>
      <c r="AJ112" s="58">
        <f>'[4]RD Plant List'!$AV85/1000</f>
        <v>2.1565721870885222</v>
      </c>
      <c r="AK112" s="58">
        <f>'[4]RD Plant List'!$AV97/1000</f>
        <v>2.0862380029034524</v>
      </c>
      <c r="AL112" s="58">
        <f>'[4]RD Plant List'!$AV109/1000</f>
        <v>2.3234063390506718</v>
      </c>
      <c r="AM112" s="58">
        <f>'[4]RD Plant List'!$AV121/1000</f>
        <v>2.323146239761424</v>
      </c>
      <c r="AN112" s="58">
        <f>'[4]RD Plant List'!$AV133/1000</f>
        <v>2.4521984866312221</v>
      </c>
      <c r="AO112" s="58">
        <f>'[4]RD Plant List'!$AV145/1000</f>
        <v>2.4953185563376516</v>
      </c>
      <c r="AP112" s="58">
        <f>'[4]RD Plant List'!$AV157/1000</f>
        <v>2.5382788975212285</v>
      </c>
      <c r="AQ112" s="58">
        <f>'[4]RD Plant List'!$AV169/1000</f>
        <v>2.5813089449965871</v>
      </c>
      <c r="AR112" s="58">
        <f>'[4]RD Plant List'!$AV181/1000</f>
        <v>2.6243462730518847</v>
      </c>
      <c r="AS112" s="58">
        <f>'[4]RD Plant List'!$AV193/1000</f>
        <v>2.6673550842517844</v>
      </c>
      <c r="AT112" s="58">
        <f>'[4]RD Plant List'!$AV205/1000</f>
        <v>2.6888696387637485</v>
      </c>
      <c r="AU112" s="58">
        <f>'[4]RD Plant List'!$AV217/1000</f>
        <v>2.6888716294027679</v>
      </c>
      <c r="AV112" s="58">
        <f>'[4]RD Plant List'!$AV229/1000</f>
        <v>2.6888691017440856</v>
      </c>
      <c r="AW112" s="58">
        <f>'[4]RD Plant List'!$AV241/1000</f>
        <v>2.6888701233035346</v>
      </c>
      <c r="AX112" s="58">
        <f>'[4]RD Plant List'!$AV253/1000</f>
        <v>2.6888702848167956</v>
      </c>
      <c r="AY112" s="58">
        <f>'[4]RD Plant List'!$AV265/1000</f>
        <v>2.6888698366214716</v>
      </c>
      <c r="AZ112" s="58">
        <f>'[4]RD Plant List'!$AV277/1000</f>
        <v>2.6888700815806006</v>
      </c>
      <c r="BA112" s="58">
        <f>'[4]RD Plant List'!$AV289/1000</f>
        <v>2.6990691301784939</v>
      </c>
      <c r="BB112" s="58">
        <f>'[4]RD Plant List'!$AV301/1000</f>
        <v>2.6990690575226681</v>
      </c>
      <c r="BC112" s="58">
        <f>'[4]RD Plant List'!$AV313/1000</f>
        <v>2.6990691106133515</v>
      </c>
      <c r="BD112" s="58">
        <f>'[4]RD Plant List'!$AV325/1000</f>
        <v>2.6990690994381712</v>
      </c>
      <c r="BE112" s="58">
        <f>'[4]RD Plant List'!$AV337/1000</f>
        <v>2.6990690891913975</v>
      </c>
      <c r="BF112" s="58">
        <f>'[4]RD Plant List'!$AV349/1000</f>
        <v>2.6990690997476396</v>
      </c>
      <c r="BG112" s="58">
        <f>'[4]RD Plant List'!$AV361/1000</f>
        <v>2.6990690961257369</v>
      </c>
      <c r="BH112" s="58">
        <f>'[4]RD Plant List'!$AV373/1000</f>
        <v>2.6990690950215908</v>
      </c>
    </row>
    <row r="113" spans="1:76">
      <c r="A113" s="3" t="s">
        <v>25</v>
      </c>
      <c r="AD113" s="21">
        <f>'[4]RD Plant List'!$AV14/1000</f>
        <v>0</v>
      </c>
      <c r="AE113" s="21">
        <f>'[4]RD Plant List'!$AV26/1000</f>
        <v>0</v>
      </c>
      <c r="AF113" s="21">
        <f>'[4]RD Plant List'!$AV38/1000</f>
        <v>0</v>
      </c>
      <c r="AG113" s="21">
        <f>'[4]RD Plant List'!$AV50/1000</f>
        <v>1.9838160769138673</v>
      </c>
      <c r="AH113" s="21">
        <f>'[4]RD Plant List'!$AV62/1000</f>
        <v>5.4901559228504606</v>
      </c>
      <c r="AI113" s="58">
        <f>'[4]RD Plant List'!$AV74/1000</f>
        <v>5.1809769895787063</v>
      </c>
      <c r="AJ113" s="58">
        <f>'[4]RD Plant List'!$AV86/1000</f>
        <v>2.3296205215785433</v>
      </c>
      <c r="AK113" s="58">
        <f>'[4]RD Plant List'!$AV98/1000</f>
        <v>2.3001174145459808</v>
      </c>
      <c r="AL113" s="58">
        <f>'[4]RD Plant List'!$AV110/1000</f>
        <v>2.52886386323424</v>
      </c>
      <c r="AM113" s="58">
        <f>'[4]RD Plant List'!$AV122/1000</f>
        <v>2.5349144945452493</v>
      </c>
      <c r="AN113" s="58">
        <f>'[4]RD Plant List'!$AV134/1000</f>
        <v>2.6820578851281272</v>
      </c>
      <c r="AO113" s="58">
        <f>'[4]RD Plant List'!$AV146/1000</f>
        <v>2.7227788005372222</v>
      </c>
      <c r="AP113" s="58">
        <f>'[4]RD Plant List'!$AV158/1000</f>
        <v>2.7718657966415705</v>
      </c>
      <c r="AQ113" s="58">
        <f>'[4]RD Plant List'!$AV170/1000</f>
        <v>2.8195525801058348</v>
      </c>
      <c r="AR113" s="58">
        <f>'[4]RD Plant List'!$AV182/1000</f>
        <v>2.8653447899116502</v>
      </c>
      <c r="AS113" s="58">
        <f>'[4]RD Plant List'!$AV194/1000</f>
        <v>2.9128850907381181</v>
      </c>
      <c r="AT113" s="58">
        <f>'[4]RD Plant List'!$AV206/1000</f>
        <v>2.9364011136460393</v>
      </c>
      <c r="AU113" s="58">
        <f>'[4]RD Plant List'!$AV218/1000</f>
        <v>2.9361964266495311</v>
      </c>
      <c r="AV113" s="58">
        <f>'[4]RD Plant List'!$AV230/1000</f>
        <v>2.9363244087679439</v>
      </c>
      <c r="AW113" s="58">
        <f>'[4]RD Plant List'!$AV242/1000</f>
        <v>2.9363073163545055</v>
      </c>
      <c r="AX113" s="58">
        <f>'[4]RD Plant List'!$AV254/1000</f>
        <v>2.93627605059066</v>
      </c>
      <c r="AY113" s="58">
        <f>'[4]RD Plant List'!$AV266/1000</f>
        <v>2.9363025919043708</v>
      </c>
      <c r="AZ113" s="58">
        <f>'[4]RD Plant List'!$AV278/1000</f>
        <v>2.9362953196165122</v>
      </c>
      <c r="BA113" s="58">
        <f>'[4]RD Plant List'!$AV290/1000</f>
        <v>2.9474288684323051</v>
      </c>
      <c r="BB113" s="58">
        <f>'[4]RD Plant List'!$AV302/1000</f>
        <v>2.947433977776885</v>
      </c>
      <c r="BC113" s="58">
        <f>'[4]RD Plant List'!$AV314/1000</f>
        <v>2.9474319095741</v>
      </c>
      <c r="BD113" s="58">
        <f>'[4]RD Plant List'!$AV326/1000</f>
        <v>2.9474315852610973</v>
      </c>
      <c r="BE113" s="58">
        <f>'[4]RD Plant List'!$AV338/1000</f>
        <v>2.9474324908706935</v>
      </c>
      <c r="BF113" s="58">
        <f>'[4]RD Plant List'!$AV350/1000</f>
        <v>2.9474319952352972</v>
      </c>
      <c r="BG113" s="58">
        <f>'[4]RD Plant List'!$AV362/1000</f>
        <v>2.9474320237890295</v>
      </c>
      <c r="BH113" s="58">
        <f>'[4]RD Plant List'!$AV374/1000</f>
        <v>2.9474321699650066</v>
      </c>
    </row>
    <row r="114" spans="1:76">
      <c r="A114" s="3" t="s">
        <v>26</v>
      </c>
      <c r="AD114" s="21">
        <f>'[4]RD Plant List'!$AV15/1000</f>
        <v>0</v>
      </c>
      <c r="AE114" s="21">
        <f>'[4]RD Plant List'!$AV27/1000</f>
        <v>0</v>
      </c>
      <c r="AF114" s="21">
        <f>'[4]RD Plant List'!$AV39/1000</f>
        <v>0</v>
      </c>
      <c r="AG114" s="21">
        <f>'[4]RD Plant List'!$AV51/1000</f>
        <v>2.1112156828460495</v>
      </c>
      <c r="AH114" s="21">
        <f>'[4]RD Plant List'!$AV63/1000</f>
        <v>3.5327734500966481</v>
      </c>
      <c r="AI114" s="58">
        <f>'[4]RD Plant List'!$AV75/1000</f>
        <v>4.5543121824155088</v>
      </c>
      <c r="AJ114" s="58">
        <f>'[4]RD Plant List'!$AV87/1000</f>
        <v>1.8773818882641977</v>
      </c>
      <c r="AK114" s="58">
        <f>'[4]RD Plant List'!$AV99/1000</f>
        <v>1.7846028581602214</v>
      </c>
      <c r="AL114" s="58">
        <f>'[4]RD Plant List'!$AV111/1000</f>
        <v>2.0532129341948226</v>
      </c>
      <c r="AM114" s="58">
        <f>'[4]RD Plant List'!$AV123/1000</f>
        <v>2.0220215332916958</v>
      </c>
      <c r="AN114" s="58">
        <f>'[4]RD Plant List'!$AV135/1000</f>
        <v>2.1342538502355533</v>
      </c>
      <c r="AO114" s="58">
        <f>'[4]RD Plant List'!$AV147/1000</f>
        <v>2.1827292268356375</v>
      </c>
      <c r="AP114" s="58">
        <f>'[4]RD Plant List'!$AV159/1000</f>
        <v>2.2130252781740261</v>
      </c>
      <c r="AQ114" s="58">
        <f>'[4]RD Plant List'!$AV171/1000</f>
        <v>2.2517270190500756</v>
      </c>
      <c r="AR114" s="58">
        <f>'[4]RD Plant List'!$AV183/1000</f>
        <v>2.2909399602691756</v>
      </c>
      <c r="AS114" s="58">
        <f>'[4]RD Plant List'!$AV195/1000</f>
        <v>2.3269606664699056</v>
      </c>
      <c r="AT114" s="58">
        <f>'[4]RD Plant List'!$AV207/1000</f>
        <v>2.3461843052558593</v>
      </c>
      <c r="AU114" s="58">
        <f>'[4]RD Plant List'!$AV219/1000</f>
        <v>2.3463898018850871</v>
      </c>
      <c r="AV114" s="58">
        <f>'[4]RD Plant List'!$AV231/1000</f>
        <v>2.3461011943886536</v>
      </c>
      <c r="AW114" s="58">
        <f>'[4]RD Plant List'!$AV243/1000</f>
        <v>2.3462251005098675</v>
      </c>
      <c r="AX114" s="58">
        <f>'[4]RD Plant List'!$AV255/1000</f>
        <v>2.3462386989278698</v>
      </c>
      <c r="AY114" s="58">
        <f>'[4]RD Plant List'!$AV267/1000</f>
        <v>2.3461883312754637</v>
      </c>
      <c r="AZ114" s="58">
        <f>'[4]RD Plant List'!$AV279/1000</f>
        <v>2.3462173769043999</v>
      </c>
      <c r="BA114" s="58">
        <f>'[4]RD Plant List'!$AV291/1000</f>
        <v>2.3551141507269326</v>
      </c>
      <c r="BB114" s="58">
        <f>'[4]RD Plant List'!$AV303/1000</f>
        <v>2.3551061549936465</v>
      </c>
      <c r="BC114" s="58">
        <f>'[4]RD Plant List'!$AV315/1000</f>
        <v>2.3551123469160165</v>
      </c>
      <c r="BD114" s="58">
        <f>'[4]RD Plant List'!$AV327/1000</f>
        <v>2.3551108842121988</v>
      </c>
      <c r="BE114" s="58">
        <f>'[4]RD Plant List'!$AV339/1000</f>
        <v>2.3551097953739548</v>
      </c>
      <c r="BF114" s="58">
        <f>'[4]RD Plant List'!$AV351/1000</f>
        <v>2.355111008834057</v>
      </c>
      <c r="BG114" s="58">
        <f>'[4]RD Plant List'!$AV363/1000</f>
        <v>2.3551105628067379</v>
      </c>
      <c r="BH114" s="58">
        <f>'[4]RD Plant List'!$AV375/1000</f>
        <v>2.3551104556715829</v>
      </c>
    </row>
    <row r="115" spans="1:76">
      <c r="A115" s="3" t="s">
        <v>27</v>
      </c>
      <c r="AD115" s="21">
        <f>'[4]RD Plant List'!$AV16/1000</f>
        <v>0</v>
      </c>
      <c r="AE115" s="21">
        <f>'[4]RD Plant List'!$AV28/1000</f>
        <v>0</v>
      </c>
      <c r="AF115" s="21">
        <f>'[4]RD Plant List'!$AV40/1000</f>
        <v>0</v>
      </c>
      <c r="AG115" s="21">
        <f>'[4]RD Plant List'!$AV52/1000</f>
        <v>2.7675465249612765</v>
      </c>
      <c r="AH115" s="21">
        <f>'[4]RD Plant List'!$AV64/1000</f>
        <v>4.8761188473913215</v>
      </c>
      <c r="AI115" s="58">
        <f>'[4]RD Plant List'!$AV76/1000</f>
        <v>5.604069546510746</v>
      </c>
      <c r="AJ115" s="58">
        <f>'[4]RD Plant List'!$AV88/1000</f>
        <v>2.4387451231456025</v>
      </c>
      <c r="AK115" s="58">
        <f>'[4]RD Plant List'!$AV100/1000</f>
        <v>2.31485145190431</v>
      </c>
      <c r="AL115" s="58">
        <f>'[4]RD Plant List'!$AV112/1000</f>
        <v>2.6264542244805122</v>
      </c>
      <c r="AM115" s="58">
        <f>'[4]RD Plant List'!$AV124/1000</f>
        <v>2.6095745615972041</v>
      </c>
      <c r="AN115" s="58">
        <f>'[4]RD Plant List'!$AV136/1000</f>
        <v>2.7501608534503226</v>
      </c>
      <c r="AO115" s="58">
        <f>'[4]RD Plant List'!$AV148/1000</f>
        <v>2.8072666611674317</v>
      </c>
      <c r="AP115" s="58">
        <f>'[4]RD Plant List'!$AV160/1000</f>
        <v>2.851201908264394</v>
      </c>
      <c r="AQ115" s="58">
        <f>'[4]RD Plant List'!$AV172/1000</f>
        <v>2.8995273872007417</v>
      </c>
      <c r="AR115" s="58">
        <f>'[4]RD Plant List'!$AV184/1000</f>
        <v>2.9493658381615058</v>
      </c>
      <c r="AS115" s="58">
        <f>'[4]RD Plant List'!$AV196/1000</f>
        <v>2.996699434915842</v>
      </c>
      <c r="AT115" s="58">
        <f>'[4]RD Plant List'!$AV208/1000</f>
        <v>3.0210357446304945</v>
      </c>
      <c r="AU115" s="58">
        <f>'[4]RD Plant List'!$AV220/1000</f>
        <v>3.021260450710189</v>
      </c>
      <c r="AV115" s="58">
        <f>'[4]RD Plant List'!$AV232/1000</f>
        <v>3.0210546892568599</v>
      </c>
      <c r="AW115" s="58">
        <f>'[4]RD Plant List'!$AV244/1000</f>
        <v>3.0211169615325151</v>
      </c>
      <c r="AX115" s="58">
        <f>'[4]RD Plant List'!$AV256/1000</f>
        <v>3.0211440338331883</v>
      </c>
      <c r="AY115" s="58">
        <f>'[4]RD Plant List'!$AV268/1000</f>
        <v>3.0211052282075217</v>
      </c>
      <c r="AZ115" s="58">
        <f>'[4]RD Plant List'!$AV280/1000</f>
        <v>3.0211220745244085</v>
      </c>
      <c r="BA115" s="58">
        <f>'[4]RD Plant List'!$AV292/1000</f>
        <v>3.0325831017237639</v>
      </c>
      <c r="BB115" s="58">
        <f>'[4]RD Plant List'!$AV304/1000</f>
        <v>3.032576324454888</v>
      </c>
      <c r="BC115" s="58">
        <f>'[4]RD Plant List'!$AV316/1000</f>
        <v>3.0325802723690489</v>
      </c>
      <c r="BD115" s="58">
        <f>'[4]RD Plant List'!$AV328/1000</f>
        <v>3.0325798995158997</v>
      </c>
      <c r="BE115" s="58">
        <f>'[4]RD Plant List'!$AV340/1000</f>
        <v>3.0325788321132792</v>
      </c>
      <c r="BF115" s="58">
        <f>'[4]RD Plant List'!$AV352/1000</f>
        <v>3.0325796679994097</v>
      </c>
      <c r="BG115" s="58">
        <f>'[4]RD Plant List'!$AV364/1000</f>
        <v>3.0325794665428636</v>
      </c>
      <c r="BH115" s="58">
        <f>'[4]RD Plant List'!$AV376/1000</f>
        <v>3.0325793222185173</v>
      </c>
    </row>
    <row r="116" spans="1:76">
      <c r="A116" s="3" t="s">
        <v>28</v>
      </c>
      <c r="AD116" s="21">
        <f>'[4]RD Plant List'!$AV17/1000</f>
        <v>0</v>
      </c>
      <c r="AE116" s="21">
        <f>'[4]RD Plant List'!$AV29/1000</f>
        <v>0</v>
      </c>
      <c r="AF116" s="21">
        <f>'[4]RD Plant List'!$AV41/1000</f>
        <v>0</v>
      </c>
      <c r="AG116" s="21">
        <f>'[4]RD Plant List'!$AV53/1000</f>
        <v>2.4161350814217339</v>
      </c>
      <c r="AH116" s="21">
        <f>'[4]RD Plant List'!$AV65/1000</f>
        <v>5.7245857103326667</v>
      </c>
      <c r="AI116" s="58">
        <f>'[4]RD Plant List'!$AV77/1000</f>
        <v>8.9945365199231109</v>
      </c>
      <c r="AJ116" s="58">
        <f>'[4]RD Plant List'!$AV89/1000</f>
        <v>3.154390200184046</v>
      </c>
      <c r="AK116" s="58">
        <f>'[4]RD Plant List'!$AV101/1000</f>
        <v>3.1507973795398536</v>
      </c>
      <c r="AL116" s="58">
        <f>'[4]RD Plant List'!$AV113/1000</f>
        <v>3.6893162138316007</v>
      </c>
      <c r="AM116" s="58">
        <f>'[4]RD Plant List'!$AV125/1000</f>
        <v>3.5490748537226562</v>
      </c>
      <c r="AN116" s="58">
        <f>'[4]RD Plant List'!$AV137/1000</f>
        <v>3.7839216708266123</v>
      </c>
      <c r="AO116" s="58">
        <f>'[4]RD Plant List'!$AV149/1000</f>
        <v>3.874509932279333</v>
      </c>
      <c r="AP116" s="58">
        <f>'[4]RD Plant List'!$AV161/1000</f>
        <v>3.9126797689519961</v>
      </c>
      <c r="AQ116" s="58">
        <f>'[4]RD Plant List'!$AV173/1000</f>
        <v>3.9900384041579122</v>
      </c>
      <c r="AR116" s="58">
        <f>'[4]RD Plant List'!$AV185/1000</f>
        <v>4.058818725586125</v>
      </c>
      <c r="AS116" s="58">
        <f>'[4]RD Plant List'!$AV197/1000</f>
        <v>4.1200849317730803</v>
      </c>
      <c r="AT116" s="58">
        <f>'[4]RD Plant List'!$AV209/1000</f>
        <v>4.1560594472394561</v>
      </c>
      <c r="AU116" s="58">
        <f>'[4]RD Plant List'!$AV221/1000</f>
        <v>4.1559848735170748</v>
      </c>
      <c r="AV116" s="58">
        <f>'[4]RD Plant List'!$AV233/1000</f>
        <v>4.1551234132786092</v>
      </c>
      <c r="AW116" s="58">
        <f>'[4]RD Plant List'!$AV245/1000</f>
        <v>4.1557225780117122</v>
      </c>
      <c r="AX116" s="58">
        <f>'[4]RD Plant List'!$AV257/1000</f>
        <v>4.1556102882691297</v>
      </c>
      <c r="AY116" s="58">
        <f>'[4]RD Plant List'!$AV269/1000</f>
        <v>4.155485426519812</v>
      </c>
      <c r="AZ116" s="58">
        <f>'[4]RD Plant List'!$AV281/1000</f>
        <v>4.1556060976002129</v>
      </c>
      <c r="BA116" s="58">
        <f>'[4]RD Plant List'!$AV293/1000</f>
        <v>4.1713296130718183</v>
      </c>
      <c r="BB116" s="58">
        <f>'[4]RD Plant List'!$AV305/1000</f>
        <v>4.1713152195248622</v>
      </c>
      <c r="BC116" s="58">
        <f>'[4]RD Plant List'!$AV317/1000</f>
        <v>4.1713378065816542</v>
      </c>
      <c r="BD116" s="58">
        <f>'[4]RD Plant List'!$AV329/1000</f>
        <v>4.1713275463927735</v>
      </c>
      <c r="BE116" s="58">
        <f>'[4]RD Plant List'!$AV341/1000</f>
        <v>4.1713268574997597</v>
      </c>
      <c r="BF116" s="58">
        <f>'[4]RD Plant List'!$AV353/1000</f>
        <v>4.1713307368247232</v>
      </c>
      <c r="BG116" s="58">
        <f>'[4]RD Plant List'!$AV365/1000</f>
        <v>4.1713283802390819</v>
      </c>
      <c r="BH116" s="58">
        <f>'[4]RD Plant List'!$AV377/1000</f>
        <v>4.1713286581878544</v>
      </c>
    </row>
    <row r="117" spans="1:76" ht="12" thickBot="1">
      <c r="A117" s="3" t="s">
        <v>29</v>
      </c>
      <c r="AD117" s="21">
        <f t="shared" ref="AD117:BG117" si="43">SUM(AD105:AD116)</f>
        <v>0</v>
      </c>
      <c r="AE117" s="21">
        <f t="shared" si="43"/>
        <v>0</v>
      </c>
      <c r="AF117" s="21">
        <f t="shared" si="43"/>
        <v>0</v>
      </c>
      <c r="AG117" s="21">
        <f t="shared" si="43"/>
        <v>18.166399763257672</v>
      </c>
      <c r="AH117" s="21">
        <f t="shared" si="43"/>
        <v>58.066024460637841</v>
      </c>
      <c r="AI117" s="58">
        <f t="shared" si="43"/>
        <v>58.860034491450506</v>
      </c>
      <c r="AJ117" s="58">
        <f t="shared" si="43"/>
        <v>28.094573261075308</v>
      </c>
      <c r="AK117" s="58">
        <f t="shared" si="43"/>
        <v>27.845792925578262</v>
      </c>
      <c r="AL117" s="58">
        <f t="shared" si="43"/>
        <v>28.410271228881726</v>
      </c>
      <c r="AM117" s="58">
        <f t="shared" si="43"/>
        <v>28.410271228881726</v>
      </c>
      <c r="AN117" s="58">
        <f t="shared" si="43"/>
        <v>29.988619630486269</v>
      </c>
      <c r="AO117" s="58">
        <f t="shared" si="43"/>
        <v>30.514735764354448</v>
      </c>
      <c r="AP117" s="58">
        <f t="shared" si="43"/>
        <v>31.040851898222634</v>
      </c>
      <c r="AQ117" s="58">
        <f t="shared" si="43"/>
        <v>31.56696803209082</v>
      </c>
      <c r="AR117" s="58">
        <f t="shared" si="43"/>
        <v>32.093084165958992</v>
      </c>
      <c r="AS117" s="58">
        <f t="shared" si="43"/>
        <v>32.61920029982717</v>
      </c>
      <c r="AT117" s="58">
        <f t="shared" si="43"/>
        <v>32.88225836676127</v>
      </c>
      <c r="AU117" s="58">
        <f t="shared" si="43"/>
        <v>32.88225836676127</v>
      </c>
      <c r="AV117" s="58">
        <f t="shared" si="43"/>
        <v>32.882258366761263</v>
      </c>
      <c r="AW117" s="58">
        <f t="shared" si="43"/>
        <v>32.882258366761263</v>
      </c>
      <c r="AX117" s="58">
        <f t="shared" si="43"/>
        <v>32.882258366761263</v>
      </c>
      <c r="AY117" s="58">
        <f t="shared" si="43"/>
        <v>32.882258366761263</v>
      </c>
      <c r="AZ117" s="58">
        <f t="shared" si="43"/>
        <v>32.882258366761256</v>
      </c>
      <c r="BA117" s="58">
        <f t="shared" si="43"/>
        <v>33.006982953656639</v>
      </c>
      <c r="BB117" s="58">
        <f t="shared" si="43"/>
        <v>33.006982953656639</v>
      </c>
      <c r="BC117" s="58">
        <f t="shared" si="43"/>
        <v>33.006982953656646</v>
      </c>
      <c r="BD117" s="58">
        <f t="shared" si="43"/>
        <v>33.006982953656632</v>
      </c>
      <c r="BE117" s="58">
        <f t="shared" si="43"/>
        <v>33.006982953656639</v>
      </c>
      <c r="BF117" s="58">
        <f t="shared" si="43"/>
        <v>33.006982953656639</v>
      </c>
      <c r="BG117" s="58">
        <f t="shared" si="43"/>
        <v>33.006982953656639</v>
      </c>
      <c r="BH117" s="58">
        <f>SUM(BH105:BH116)</f>
        <v>33.006982953656639</v>
      </c>
    </row>
    <row r="118" spans="1:76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</row>
    <row r="119" spans="1:76" ht="12" thickBot="1"/>
    <row r="120" spans="1:76" ht="12" thickBot="1">
      <c r="A120" s="57" t="s">
        <v>70</v>
      </c>
      <c r="B120" s="19">
        <f>B2</f>
        <v>1992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</row>
    <row r="121" spans="1:76">
      <c r="A121" s="3" t="s">
        <v>17</v>
      </c>
    </row>
    <row r="122" spans="1:76">
      <c r="A122" s="3" t="s">
        <v>18</v>
      </c>
    </row>
    <row r="123" spans="1:76">
      <c r="A123" s="3" t="s">
        <v>19</v>
      </c>
    </row>
    <row r="124" spans="1:76">
      <c r="A124" s="3" t="s">
        <v>20</v>
      </c>
    </row>
    <row r="125" spans="1:76">
      <c r="A125" s="3" t="s">
        <v>21</v>
      </c>
    </row>
    <row r="126" spans="1:76">
      <c r="A126" s="3" t="s">
        <v>22</v>
      </c>
    </row>
    <row r="127" spans="1:76">
      <c r="A127" s="3" t="s">
        <v>23</v>
      </c>
    </row>
    <row r="128" spans="1:76">
      <c r="A128" s="3" t="s">
        <v>24</v>
      </c>
    </row>
    <row r="129" spans="1:60">
      <c r="A129" s="3" t="s">
        <v>25</v>
      </c>
    </row>
    <row r="130" spans="1:60">
      <c r="A130" s="3" t="s">
        <v>26</v>
      </c>
    </row>
    <row r="131" spans="1:60">
      <c r="A131" s="3" t="s">
        <v>27</v>
      </c>
    </row>
    <row r="132" spans="1:60">
      <c r="A132" s="3" t="s">
        <v>28</v>
      </c>
    </row>
    <row r="133" spans="1:60" ht="12" thickBot="1">
      <c r="A133" s="3" t="s">
        <v>29</v>
      </c>
    </row>
    <row r="134" spans="1:60" ht="12" thickBo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</row>
    <row r="135" spans="1:60" ht="12" thickBot="1">
      <c r="A135" s="57" t="s">
        <v>71</v>
      </c>
      <c r="B135" s="19">
        <f t="shared" ref="B135:BH135" si="44">B2</f>
        <v>1992</v>
      </c>
      <c r="C135" s="19">
        <f t="shared" si="44"/>
        <v>1993</v>
      </c>
      <c r="D135" s="19">
        <f t="shared" si="44"/>
        <v>1994</v>
      </c>
      <c r="E135" s="19">
        <f t="shared" si="44"/>
        <v>1995</v>
      </c>
      <c r="F135" s="19">
        <f t="shared" si="44"/>
        <v>1996</v>
      </c>
      <c r="G135" s="19">
        <f t="shared" si="44"/>
        <v>1997</v>
      </c>
      <c r="H135" s="19">
        <f t="shared" si="44"/>
        <v>1998</v>
      </c>
      <c r="I135" s="19">
        <f t="shared" si="44"/>
        <v>1999</v>
      </c>
      <c r="J135" s="19">
        <f t="shared" si="44"/>
        <v>2000</v>
      </c>
      <c r="K135" s="19">
        <f t="shared" si="44"/>
        <v>2001</v>
      </c>
      <c r="L135" s="19">
        <f t="shared" si="44"/>
        <v>2002</v>
      </c>
      <c r="M135" s="19">
        <f t="shared" si="44"/>
        <v>2003</v>
      </c>
      <c r="N135" s="19">
        <f t="shared" si="44"/>
        <v>2004</v>
      </c>
      <c r="O135" s="19">
        <f t="shared" si="44"/>
        <v>2005</v>
      </c>
      <c r="P135" s="19">
        <f t="shared" si="44"/>
        <v>2006</v>
      </c>
      <c r="Q135" s="19">
        <f t="shared" si="44"/>
        <v>2007</v>
      </c>
      <c r="R135" s="19">
        <f t="shared" si="44"/>
        <v>2008</v>
      </c>
      <c r="S135" s="19">
        <f t="shared" si="44"/>
        <v>2009</v>
      </c>
      <c r="T135" s="19">
        <f t="shared" si="44"/>
        <v>2010</v>
      </c>
      <c r="U135" s="19">
        <f t="shared" si="44"/>
        <v>2011</v>
      </c>
      <c r="V135" s="19">
        <f t="shared" si="44"/>
        <v>2012</v>
      </c>
      <c r="W135" s="19">
        <f t="shared" si="44"/>
        <v>2013</v>
      </c>
      <c r="X135" s="19">
        <f t="shared" si="44"/>
        <v>2014</v>
      </c>
      <c r="Y135" s="19">
        <f t="shared" si="44"/>
        <v>2015</v>
      </c>
      <c r="Z135" s="19">
        <f t="shared" si="44"/>
        <v>2016</v>
      </c>
      <c r="AA135" s="19">
        <f t="shared" si="44"/>
        <v>2017</v>
      </c>
      <c r="AB135" s="19">
        <f t="shared" si="44"/>
        <v>2018</v>
      </c>
      <c r="AC135" s="19">
        <f t="shared" si="44"/>
        <v>2019</v>
      </c>
      <c r="AD135" s="19">
        <f t="shared" si="44"/>
        <v>2020</v>
      </c>
      <c r="AE135" s="19">
        <f t="shared" si="44"/>
        <v>2021</v>
      </c>
      <c r="AF135" s="19">
        <f t="shared" si="44"/>
        <v>2022</v>
      </c>
      <c r="AG135" s="19">
        <f t="shared" si="44"/>
        <v>2023</v>
      </c>
      <c r="AH135" s="19">
        <f t="shared" si="44"/>
        <v>2024</v>
      </c>
      <c r="AI135" s="19">
        <f t="shared" si="44"/>
        <v>2025</v>
      </c>
      <c r="AJ135" s="19">
        <f t="shared" si="44"/>
        <v>2026</v>
      </c>
      <c r="AK135" s="19">
        <f t="shared" si="44"/>
        <v>2027</v>
      </c>
      <c r="AL135" s="19">
        <f t="shared" si="44"/>
        <v>2028</v>
      </c>
      <c r="AM135" s="19">
        <f t="shared" si="44"/>
        <v>2029</v>
      </c>
      <c r="AN135" s="19">
        <f t="shared" si="44"/>
        <v>2030</v>
      </c>
      <c r="AO135" s="19">
        <f t="shared" si="44"/>
        <v>2031</v>
      </c>
      <c r="AP135" s="19">
        <f t="shared" si="44"/>
        <v>2032</v>
      </c>
      <c r="AQ135" s="19">
        <f t="shared" si="44"/>
        <v>2033</v>
      </c>
      <c r="AR135" s="19">
        <f t="shared" si="44"/>
        <v>2034</v>
      </c>
      <c r="AS135" s="19">
        <f t="shared" si="44"/>
        <v>2035</v>
      </c>
      <c r="AT135" s="19">
        <f t="shared" si="44"/>
        <v>2036</v>
      </c>
      <c r="AU135" s="19">
        <f t="shared" si="44"/>
        <v>2037</v>
      </c>
      <c r="AV135" s="19">
        <f t="shared" si="44"/>
        <v>2038</v>
      </c>
      <c r="AW135" s="19">
        <f t="shared" si="44"/>
        <v>2039</v>
      </c>
      <c r="AX135" s="19">
        <f t="shared" si="44"/>
        <v>2040</v>
      </c>
      <c r="AY135" s="19">
        <f t="shared" si="44"/>
        <v>2041</v>
      </c>
      <c r="AZ135" s="19">
        <f t="shared" si="44"/>
        <v>2042</v>
      </c>
      <c r="BA135" s="19">
        <f t="shared" si="44"/>
        <v>2043</v>
      </c>
      <c r="BB135" s="19">
        <f t="shared" si="44"/>
        <v>2044</v>
      </c>
      <c r="BC135" s="19">
        <f t="shared" si="44"/>
        <v>2045</v>
      </c>
      <c r="BD135" s="19">
        <f t="shared" si="44"/>
        <v>2046</v>
      </c>
      <c r="BE135" s="19">
        <f t="shared" si="44"/>
        <v>2047</v>
      </c>
      <c r="BF135" s="19">
        <f t="shared" si="44"/>
        <v>2048</v>
      </c>
      <c r="BG135" s="19">
        <f t="shared" si="44"/>
        <v>2049</v>
      </c>
      <c r="BH135" s="19">
        <f t="shared" si="44"/>
        <v>2050</v>
      </c>
    </row>
    <row r="136" spans="1:60">
      <c r="A136" s="3" t="s">
        <v>17</v>
      </c>
      <c r="B136" s="21">
        <f>B89+B105+B121</f>
        <v>0</v>
      </c>
      <c r="C136" s="21">
        <f t="shared" ref="C136:BH140" si="45">C89+C105+C121</f>
        <v>0</v>
      </c>
      <c r="D136" s="21">
        <f t="shared" si="45"/>
        <v>0</v>
      </c>
      <c r="E136" s="21">
        <f t="shared" si="45"/>
        <v>0</v>
      </c>
      <c r="F136" s="21">
        <f t="shared" si="45"/>
        <v>0</v>
      </c>
      <c r="G136" s="21">
        <f t="shared" si="45"/>
        <v>0</v>
      </c>
      <c r="H136" s="21">
        <f t="shared" si="45"/>
        <v>0</v>
      </c>
      <c r="I136" s="21">
        <f t="shared" si="45"/>
        <v>0</v>
      </c>
      <c r="J136" s="21">
        <f t="shared" si="45"/>
        <v>0</v>
      </c>
      <c r="K136" s="21">
        <f t="shared" si="45"/>
        <v>0</v>
      </c>
      <c r="L136" s="21">
        <f t="shared" si="45"/>
        <v>0</v>
      </c>
      <c r="M136" s="21">
        <f t="shared" si="45"/>
        <v>0</v>
      </c>
      <c r="N136" s="21">
        <f t="shared" si="45"/>
        <v>0</v>
      </c>
      <c r="O136" s="21">
        <f t="shared" si="45"/>
        <v>0</v>
      </c>
      <c r="P136" s="21">
        <f t="shared" si="45"/>
        <v>0</v>
      </c>
      <c r="Q136" s="21">
        <f t="shared" si="45"/>
        <v>0</v>
      </c>
      <c r="R136" s="21">
        <f t="shared" si="45"/>
        <v>0</v>
      </c>
      <c r="S136" s="21">
        <f t="shared" si="45"/>
        <v>0</v>
      </c>
      <c r="T136" s="21">
        <f t="shared" si="45"/>
        <v>0</v>
      </c>
      <c r="U136" s="21">
        <f t="shared" si="45"/>
        <v>0</v>
      </c>
      <c r="V136" s="21">
        <f t="shared" si="45"/>
        <v>0</v>
      </c>
      <c r="W136" s="21">
        <f t="shared" si="45"/>
        <v>0</v>
      </c>
      <c r="X136" s="21">
        <f t="shared" si="45"/>
        <v>0</v>
      </c>
      <c r="Y136" s="21">
        <f t="shared" si="45"/>
        <v>0</v>
      </c>
      <c r="Z136" s="21">
        <f t="shared" si="45"/>
        <v>0</v>
      </c>
      <c r="AA136" s="21">
        <f t="shared" si="45"/>
        <v>0</v>
      </c>
      <c r="AB136" s="21">
        <f t="shared" si="45"/>
        <v>0</v>
      </c>
      <c r="AC136" s="21">
        <f t="shared" si="45"/>
        <v>0</v>
      </c>
      <c r="AD136" s="21">
        <f t="shared" si="45"/>
        <v>3.6474708777788569</v>
      </c>
      <c r="AE136" s="21">
        <f t="shared" si="45"/>
        <v>2.2810061118609273</v>
      </c>
      <c r="AF136" s="21">
        <f t="shared" si="45"/>
        <v>1.5534870708544868</v>
      </c>
      <c r="AG136" s="21">
        <f t="shared" si="45"/>
        <v>1.5228924459650912</v>
      </c>
      <c r="AH136" s="21">
        <f t="shared" si="45"/>
        <v>4.1992882619142238</v>
      </c>
      <c r="AI136" s="21">
        <f t="shared" si="45"/>
        <v>2.6228133223570973</v>
      </c>
      <c r="AJ136" s="21">
        <f t="shared" si="45"/>
        <v>3.4239654865957836</v>
      </c>
      <c r="AK136" s="21">
        <f t="shared" si="45"/>
        <v>3.5429194730600302</v>
      </c>
      <c r="AL136" s="21">
        <f t="shared" si="45"/>
        <v>4.2367674406729128</v>
      </c>
      <c r="AM136" s="21">
        <f t="shared" si="45"/>
        <v>4.1914916990122464</v>
      </c>
      <c r="AN136" s="21">
        <f t="shared" si="45"/>
        <v>4.7228493261208566</v>
      </c>
      <c r="AO136" s="21">
        <f t="shared" si="45"/>
        <v>5.544474898665217</v>
      </c>
      <c r="AP136" s="21">
        <f t="shared" si="45"/>
        <v>33.829946907331724</v>
      </c>
      <c r="AQ136" s="21">
        <f t="shared" si="45"/>
        <v>33.937913102750066</v>
      </c>
      <c r="AR136" s="21">
        <f t="shared" si="45"/>
        <v>33.87691396904097</v>
      </c>
      <c r="AS136" s="21">
        <f t="shared" si="45"/>
        <v>18.890362448375207</v>
      </c>
      <c r="AT136" s="21">
        <f t="shared" si="45"/>
        <v>18.902426824923392</v>
      </c>
      <c r="AU136" s="21">
        <f t="shared" si="45"/>
        <v>18.920536897351159</v>
      </c>
      <c r="AV136" s="21">
        <f t="shared" si="45"/>
        <v>18.924739392419713</v>
      </c>
      <c r="AW136" s="21">
        <f t="shared" si="45"/>
        <v>18.911234163623192</v>
      </c>
      <c r="AX136" s="21">
        <f t="shared" si="45"/>
        <v>18.911903251575318</v>
      </c>
      <c r="AY136" s="21">
        <f t="shared" si="45"/>
        <v>18.914231866255893</v>
      </c>
      <c r="AZ136" s="21">
        <f t="shared" si="45"/>
        <v>18.916500870196892</v>
      </c>
      <c r="BA136" s="21">
        <f t="shared" si="45"/>
        <v>18.92066459694782</v>
      </c>
      <c r="BB136" s="21">
        <f t="shared" si="45"/>
        <v>18.918874056752124</v>
      </c>
      <c r="BC136" s="21">
        <f t="shared" si="45"/>
        <v>18.919395425038161</v>
      </c>
      <c r="BD136" s="21">
        <f t="shared" si="45"/>
        <v>18.919912089409756</v>
      </c>
      <c r="BE136" s="21">
        <f t="shared" si="45"/>
        <v>18.920060146786511</v>
      </c>
      <c r="BF136" s="21">
        <f t="shared" si="45"/>
        <v>18.919779879466191</v>
      </c>
      <c r="BG136" s="21">
        <f t="shared" si="45"/>
        <v>18.919604665004243</v>
      </c>
      <c r="BH136" s="21">
        <f t="shared" si="45"/>
        <v>18.919750671972075</v>
      </c>
    </row>
    <row r="137" spans="1:60">
      <c r="A137" s="3" t="s">
        <v>18</v>
      </c>
      <c r="B137" s="21">
        <f t="shared" ref="B137:Q147" si="46">B90+B106+B122</f>
        <v>0</v>
      </c>
      <c r="C137" s="21">
        <f t="shared" si="46"/>
        <v>0</v>
      </c>
      <c r="D137" s="21">
        <f t="shared" si="46"/>
        <v>0</v>
      </c>
      <c r="E137" s="21">
        <f t="shared" si="46"/>
        <v>0</v>
      </c>
      <c r="F137" s="21">
        <f t="shared" si="46"/>
        <v>0</v>
      </c>
      <c r="G137" s="21">
        <f t="shared" si="46"/>
        <v>0</v>
      </c>
      <c r="H137" s="21">
        <f t="shared" si="46"/>
        <v>0</v>
      </c>
      <c r="I137" s="21">
        <f t="shared" si="46"/>
        <v>0</v>
      </c>
      <c r="J137" s="21">
        <f t="shared" si="46"/>
        <v>0</v>
      </c>
      <c r="K137" s="21">
        <f t="shared" si="46"/>
        <v>0</v>
      </c>
      <c r="L137" s="21">
        <f t="shared" si="46"/>
        <v>0</v>
      </c>
      <c r="M137" s="21">
        <f t="shared" si="46"/>
        <v>0</v>
      </c>
      <c r="N137" s="21">
        <f t="shared" si="46"/>
        <v>0</v>
      </c>
      <c r="O137" s="21">
        <f t="shared" si="46"/>
        <v>0</v>
      </c>
      <c r="P137" s="21">
        <f t="shared" si="46"/>
        <v>0</v>
      </c>
      <c r="Q137" s="21">
        <f t="shared" si="46"/>
        <v>0</v>
      </c>
      <c r="R137" s="21">
        <f t="shared" si="45"/>
        <v>0</v>
      </c>
      <c r="S137" s="21">
        <f t="shared" si="45"/>
        <v>0</v>
      </c>
      <c r="T137" s="21">
        <f t="shared" si="45"/>
        <v>0</v>
      </c>
      <c r="U137" s="21">
        <f t="shared" si="45"/>
        <v>0</v>
      </c>
      <c r="V137" s="21">
        <f t="shared" si="45"/>
        <v>0</v>
      </c>
      <c r="W137" s="21">
        <f t="shared" si="45"/>
        <v>0</v>
      </c>
      <c r="X137" s="21">
        <f t="shared" si="45"/>
        <v>0</v>
      </c>
      <c r="Y137" s="21">
        <f t="shared" si="45"/>
        <v>0</v>
      </c>
      <c r="Z137" s="21">
        <f t="shared" si="45"/>
        <v>0</v>
      </c>
      <c r="AA137" s="21">
        <f t="shared" si="45"/>
        <v>0</v>
      </c>
      <c r="AB137" s="21">
        <f t="shared" si="45"/>
        <v>0</v>
      </c>
      <c r="AC137" s="21">
        <f t="shared" si="45"/>
        <v>0</v>
      </c>
      <c r="AD137" s="21">
        <f t="shared" si="45"/>
        <v>3.2017610792592435</v>
      </c>
      <c r="AE137" s="21">
        <f t="shared" si="45"/>
        <v>2.5822497289480149</v>
      </c>
      <c r="AF137" s="21">
        <f t="shared" si="45"/>
        <v>0.86744759980521624</v>
      </c>
      <c r="AG137" s="21">
        <f t="shared" si="45"/>
        <v>1.2086676515128281</v>
      </c>
      <c r="AH137" s="21">
        <f t="shared" si="45"/>
        <v>5.0957553052847198</v>
      </c>
      <c r="AI137" s="21">
        <f t="shared" si="45"/>
        <v>3.1524357187300174</v>
      </c>
      <c r="AJ137" s="21">
        <f t="shared" si="45"/>
        <v>3.3399406482282132</v>
      </c>
      <c r="AK137" s="21">
        <f t="shared" si="45"/>
        <v>3.6475560756791574</v>
      </c>
      <c r="AL137" s="21">
        <f t="shared" si="45"/>
        <v>4.1263673788675002</v>
      </c>
      <c r="AM137" s="21">
        <f t="shared" si="45"/>
        <v>4.1813954543409082</v>
      </c>
      <c r="AN137" s="21">
        <f t="shared" si="45"/>
        <v>4.7939106425646685</v>
      </c>
      <c r="AO137" s="21">
        <f t="shared" si="45"/>
        <v>5.4479156059980776</v>
      </c>
      <c r="AP137" s="21">
        <f t="shared" si="45"/>
        <v>32.680722823996625</v>
      </c>
      <c r="AQ137" s="21">
        <f t="shared" si="45"/>
        <v>32.801978079316179</v>
      </c>
      <c r="AR137" s="21">
        <f t="shared" si="45"/>
        <v>32.794244375873319</v>
      </c>
      <c r="AS137" s="21">
        <f t="shared" si="45"/>
        <v>17.798509706922648</v>
      </c>
      <c r="AT137" s="21">
        <f t="shared" si="45"/>
        <v>17.800955236431534</v>
      </c>
      <c r="AU137" s="21">
        <f t="shared" si="45"/>
        <v>17.813512658130328</v>
      </c>
      <c r="AV137" s="21">
        <f t="shared" si="45"/>
        <v>17.824371873594718</v>
      </c>
      <c r="AW137" s="21">
        <f t="shared" si="45"/>
        <v>17.816105687884864</v>
      </c>
      <c r="AX137" s="21">
        <f t="shared" si="45"/>
        <v>17.812979244530631</v>
      </c>
      <c r="AY137" s="21">
        <f t="shared" si="45"/>
        <v>17.813694647046464</v>
      </c>
      <c r="AZ137" s="21">
        <f t="shared" si="45"/>
        <v>17.816113324130761</v>
      </c>
      <c r="BA137" s="21">
        <f t="shared" si="45"/>
        <v>17.822434670180904</v>
      </c>
      <c r="BB137" s="21">
        <f t="shared" si="45"/>
        <v>17.820931971489344</v>
      </c>
      <c r="BC137" s="21">
        <f t="shared" si="45"/>
        <v>17.820706964268584</v>
      </c>
      <c r="BD137" s="21">
        <f t="shared" si="45"/>
        <v>17.82109565870714</v>
      </c>
      <c r="BE137" s="21">
        <f t="shared" si="45"/>
        <v>17.821421737219438</v>
      </c>
      <c r="BF137" s="21">
        <f t="shared" si="45"/>
        <v>17.821316340747003</v>
      </c>
      <c r="BG137" s="21">
        <f t="shared" si="45"/>
        <v>17.821094381050472</v>
      </c>
      <c r="BH137" s="21">
        <f t="shared" si="45"/>
        <v>17.821127738564435</v>
      </c>
    </row>
    <row r="138" spans="1:60">
      <c r="A138" s="3" t="s">
        <v>19</v>
      </c>
      <c r="B138" s="21">
        <f t="shared" si="46"/>
        <v>0</v>
      </c>
      <c r="C138" s="21">
        <f t="shared" si="45"/>
        <v>0</v>
      </c>
      <c r="D138" s="21">
        <f t="shared" si="45"/>
        <v>0</v>
      </c>
      <c r="E138" s="21">
        <f t="shared" si="45"/>
        <v>0</v>
      </c>
      <c r="F138" s="21">
        <f t="shared" si="45"/>
        <v>0</v>
      </c>
      <c r="G138" s="21">
        <f t="shared" si="45"/>
        <v>0</v>
      </c>
      <c r="H138" s="21">
        <f t="shared" si="45"/>
        <v>0</v>
      </c>
      <c r="I138" s="21">
        <f t="shared" si="45"/>
        <v>0</v>
      </c>
      <c r="J138" s="21">
        <f t="shared" si="45"/>
        <v>0</v>
      </c>
      <c r="K138" s="21">
        <f t="shared" si="45"/>
        <v>0</v>
      </c>
      <c r="L138" s="21">
        <f t="shared" si="45"/>
        <v>0</v>
      </c>
      <c r="M138" s="21">
        <f t="shared" si="45"/>
        <v>0</v>
      </c>
      <c r="N138" s="21">
        <f t="shared" si="45"/>
        <v>0</v>
      </c>
      <c r="O138" s="21">
        <f t="shared" si="45"/>
        <v>0</v>
      </c>
      <c r="P138" s="21">
        <f t="shared" si="45"/>
        <v>0</v>
      </c>
      <c r="Q138" s="21">
        <f t="shared" si="45"/>
        <v>0</v>
      </c>
      <c r="R138" s="21">
        <f t="shared" si="45"/>
        <v>0</v>
      </c>
      <c r="S138" s="21">
        <f t="shared" si="45"/>
        <v>0</v>
      </c>
      <c r="T138" s="21">
        <f t="shared" si="45"/>
        <v>0</v>
      </c>
      <c r="U138" s="21">
        <f t="shared" si="45"/>
        <v>0</v>
      </c>
      <c r="V138" s="21">
        <f t="shared" si="45"/>
        <v>0</v>
      </c>
      <c r="W138" s="21">
        <f t="shared" si="45"/>
        <v>0</v>
      </c>
      <c r="X138" s="21">
        <f t="shared" si="45"/>
        <v>0</v>
      </c>
      <c r="Y138" s="21">
        <f t="shared" si="45"/>
        <v>0</v>
      </c>
      <c r="Z138" s="21">
        <f t="shared" si="45"/>
        <v>0</v>
      </c>
      <c r="AA138" s="21">
        <f t="shared" si="45"/>
        <v>0</v>
      </c>
      <c r="AB138" s="21">
        <f t="shared" si="45"/>
        <v>0</v>
      </c>
      <c r="AC138" s="21">
        <f t="shared" si="45"/>
        <v>0</v>
      </c>
      <c r="AD138" s="21">
        <f t="shared" si="45"/>
        <v>4.1315085579087567</v>
      </c>
      <c r="AE138" s="21">
        <f t="shared" si="45"/>
        <v>2.2817601634681539</v>
      </c>
      <c r="AF138" s="21">
        <f t="shared" si="45"/>
        <v>1.3227676055121036</v>
      </c>
      <c r="AG138" s="21">
        <f t="shared" si="45"/>
        <v>1.5239722562553051</v>
      </c>
      <c r="AH138" s="21">
        <f t="shared" si="45"/>
        <v>7.3607660108383026</v>
      </c>
      <c r="AI138" s="21">
        <f t="shared" si="45"/>
        <v>7.0217842816428293</v>
      </c>
      <c r="AJ138" s="21">
        <f t="shared" si="45"/>
        <v>4.7180270936295958</v>
      </c>
      <c r="AK138" s="21">
        <f t="shared" si="45"/>
        <v>5.4430825806585519</v>
      </c>
      <c r="AL138" s="21">
        <f t="shared" si="45"/>
        <v>5.7057938925210294</v>
      </c>
      <c r="AM138" s="21">
        <f t="shared" si="45"/>
        <v>5.7245655452911306</v>
      </c>
      <c r="AN138" s="21">
        <f t="shared" si="45"/>
        <v>6.55557157696283</v>
      </c>
      <c r="AO138" s="21">
        <f t="shared" si="45"/>
        <v>7.2769192919083885</v>
      </c>
      <c r="AP138" s="21">
        <f t="shared" si="45"/>
        <v>35.879479842834307</v>
      </c>
      <c r="AQ138" s="21">
        <f t="shared" si="45"/>
        <v>35.990637735962864</v>
      </c>
      <c r="AR138" s="21">
        <f t="shared" si="45"/>
        <v>36.024843398957927</v>
      </c>
      <c r="AS138" s="21">
        <f t="shared" si="45"/>
        <v>21.064334501894695</v>
      </c>
      <c r="AT138" s="21">
        <f t="shared" si="45"/>
        <v>21.082960518619814</v>
      </c>
      <c r="AU138" s="21">
        <f t="shared" si="45"/>
        <v>21.084582656500054</v>
      </c>
      <c r="AV138" s="21">
        <f t="shared" si="45"/>
        <v>21.092625258293928</v>
      </c>
      <c r="AW138" s="21">
        <f t="shared" si="45"/>
        <v>21.089086665988056</v>
      </c>
      <c r="AX138" s="21">
        <f t="shared" si="45"/>
        <v>21.087417874455053</v>
      </c>
      <c r="AY138" s="21">
        <f t="shared" si="45"/>
        <v>21.087364212501551</v>
      </c>
      <c r="AZ138" s="21">
        <f t="shared" si="45"/>
        <v>21.088223800760694</v>
      </c>
      <c r="BA138" s="21">
        <f t="shared" si="45"/>
        <v>21.100270391639814</v>
      </c>
      <c r="BB138" s="21">
        <f t="shared" si="45"/>
        <v>21.099554011590612</v>
      </c>
      <c r="BC138" s="21">
        <f t="shared" si="45"/>
        <v>21.0993716242109</v>
      </c>
      <c r="BD138" s="21">
        <f t="shared" si="45"/>
        <v>21.099491138030409</v>
      </c>
      <c r="BE138" s="21">
        <f t="shared" si="45"/>
        <v>21.099652356686104</v>
      </c>
      <c r="BF138" s="21">
        <f t="shared" si="45"/>
        <v>21.099667648177196</v>
      </c>
      <c r="BG138" s="21">
        <f t="shared" si="45"/>
        <v>21.099546961384497</v>
      </c>
      <c r="BH138" s="21">
        <f t="shared" si="45"/>
        <v>21.099546294018971</v>
      </c>
    </row>
    <row r="139" spans="1:60">
      <c r="A139" s="3" t="s">
        <v>20</v>
      </c>
      <c r="B139" s="21">
        <f t="shared" si="46"/>
        <v>0</v>
      </c>
      <c r="C139" s="21">
        <f t="shared" si="45"/>
        <v>0</v>
      </c>
      <c r="D139" s="21">
        <f t="shared" si="45"/>
        <v>0</v>
      </c>
      <c r="E139" s="21">
        <f t="shared" si="45"/>
        <v>0</v>
      </c>
      <c r="F139" s="21">
        <f t="shared" si="45"/>
        <v>0</v>
      </c>
      <c r="G139" s="21">
        <f t="shared" si="45"/>
        <v>0</v>
      </c>
      <c r="H139" s="21">
        <f t="shared" si="45"/>
        <v>0</v>
      </c>
      <c r="I139" s="21">
        <f t="shared" si="45"/>
        <v>0</v>
      </c>
      <c r="J139" s="21">
        <f t="shared" si="45"/>
        <v>0</v>
      </c>
      <c r="K139" s="21">
        <f t="shared" si="45"/>
        <v>0</v>
      </c>
      <c r="L139" s="21">
        <f t="shared" si="45"/>
        <v>0</v>
      </c>
      <c r="M139" s="21">
        <f t="shared" si="45"/>
        <v>0</v>
      </c>
      <c r="N139" s="21">
        <f t="shared" si="45"/>
        <v>0</v>
      </c>
      <c r="O139" s="21">
        <f t="shared" si="45"/>
        <v>0</v>
      </c>
      <c r="P139" s="21">
        <f t="shared" si="45"/>
        <v>0</v>
      </c>
      <c r="Q139" s="21">
        <f t="shared" si="45"/>
        <v>0</v>
      </c>
      <c r="R139" s="21">
        <f t="shared" si="45"/>
        <v>0</v>
      </c>
      <c r="S139" s="21">
        <f t="shared" si="45"/>
        <v>0</v>
      </c>
      <c r="T139" s="21">
        <f t="shared" si="45"/>
        <v>0</v>
      </c>
      <c r="U139" s="21">
        <f t="shared" si="45"/>
        <v>0</v>
      </c>
      <c r="V139" s="21">
        <f t="shared" si="45"/>
        <v>0</v>
      </c>
      <c r="W139" s="21">
        <f t="shared" si="45"/>
        <v>0</v>
      </c>
      <c r="X139" s="21">
        <f t="shared" si="45"/>
        <v>0</v>
      </c>
      <c r="Y139" s="21">
        <f t="shared" si="45"/>
        <v>0</v>
      </c>
      <c r="Z139" s="21">
        <f t="shared" si="45"/>
        <v>0</v>
      </c>
      <c r="AA139" s="21">
        <f t="shared" si="45"/>
        <v>0</v>
      </c>
      <c r="AB139" s="21">
        <f t="shared" si="45"/>
        <v>0</v>
      </c>
      <c r="AC139" s="21">
        <f t="shared" si="45"/>
        <v>0</v>
      </c>
      <c r="AD139" s="21">
        <f t="shared" si="45"/>
        <v>2.9860185704013458</v>
      </c>
      <c r="AE139" s="21">
        <f t="shared" si="45"/>
        <v>2.9754876421167666</v>
      </c>
      <c r="AF139" s="21">
        <f t="shared" si="45"/>
        <v>1.2219853117588004</v>
      </c>
      <c r="AG139" s="21">
        <f t="shared" si="45"/>
        <v>1.7248802667106808</v>
      </c>
      <c r="AH139" s="21">
        <f t="shared" si="45"/>
        <v>6.9278884773842169</v>
      </c>
      <c r="AI139" s="21">
        <f t="shared" si="45"/>
        <v>6.3576537191780504</v>
      </c>
      <c r="AJ139" s="21">
        <f t="shared" si="45"/>
        <v>4.4009781604811877</v>
      </c>
      <c r="AK139" s="21">
        <f t="shared" si="45"/>
        <v>5.0179822464938271</v>
      </c>
      <c r="AL139" s="21">
        <f t="shared" si="45"/>
        <v>5.4336818750311506</v>
      </c>
      <c r="AM139" s="21">
        <f t="shared" si="45"/>
        <v>5.4296399482293261</v>
      </c>
      <c r="AN139" s="21">
        <f t="shared" si="45"/>
        <v>6.3633562931247649</v>
      </c>
      <c r="AO139" s="21">
        <f t="shared" si="45"/>
        <v>6.9692238692878519</v>
      </c>
      <c r="AP139" s="21">
        <f t="shared" si="45"/>
        <v>35.808145499646471</v>
      </c>
      <c r="AQ139" s="21">
        <f t="shared" si="45"/>
        <v>35.925501292132175</v>
      </c>
      <c r="AR139" s="21">
        <f t="shared" si="45"/>
        <v>35.947379516381005</v>
      </c>
      <c r="AS139" s="21">
        <f t="shared" si="45"/>
        <v>20.975496602751591</v>
      </c>
      <c r="AT139" s="21">
        <f t="shared" si="45"/>
        <v>20.990278146074061</v>
      </c>
      <c r="AU139" s="21">
        <f t="shared" si="45"/>
        <v>20.995503333589543</v>
      </c>
      <c r="AV139" s="21">
        <f t="shared" si="45"/>
        <v>21.004072984302521</v>
      </c>
      <c r="AW139" s="21">
        <f t="shared" si="45"/>
        <v>20.999175626592052</v>
      </c>
      <c r="AX139" s="21">
        <f t="shared" si="45"/>
        <v>20.997015834750638</v>
      </c>
      <c r="AY139" s="21">
        <f t="shared" si="45"/>
        <v>20.997208685216428</v>
      </c>
      <c r="AZ139" s="21">
        <f t="shared" si="45"/>
        <v>20.998605992897673</v>
      </c>
      <c r="BA139" s="21">
        <f t="shared" si="45"/>
        <v>21.009027119942076</v>
      </c>
      <c r="BB139" s="21">
        <f t="shared" si="45"/>
        <v>21.008062353380478</v>
      </c>
      <c r="BC139" s="21">
        <f t="shared" si="45"/>
        <v>21.007876564167514</v>
      </c>
      <c r="BD139" s="21">
        <f t="shared" si="45"/>
        <v>21.008082022558664</v>
      </c>
      <c r="BE139" s="21">
        <f t="shared" si="45"/>
        <v>21.008294884776308</v>
      </c>
      <c r="BF139" s="21">
        <f t="shared" si="45"/>
        <v>21.008268787380821</v>
      </c>
      <c r="BG139" s="21">
        <f t="shared" si="45"/>
        <v>21.008116650413164</v>
      </c>
      <c r="BH139" s="21">
        <f t="shared" si="45"/>
        <v>21.008127897080417</v>
      </c>
    </row>
    <row r="140" spans="1:60">
      <c r="A140" s="3" t="s">
        <v>21</v>
      </c>
      <c r="B140" s="21">
        <f t="shared" si="46"/>
        <v>0</v>
      </c>
      <c r="C140" s="21">
        <f t="shared" si="45"/>
        <v>0</v>
      </c>
      <c r="D140" s="21">
        <f t="shared" si="45"/>
        <v>0</v>
      </c>
      <c r="E140" s="21">
        <f t="shared" si="45"/>
        <v>0</v>
      </c>
      <c r="F140" s="21">
        <f t="shared" si="45"/>
        <v>0</v>
      </c>
      <c r="G140" s="21">
        <f t="shared" si="45"/>
        <v>0</v>
      </c>
      <c r="H140" s="21">
        <f t="shared" si="45"/>
        <v>0</v>
      </c>
      <c r="I140" s="21">
        <f t="shared" si="45"/>
        <v>0</v>
      </c>
      <c r="J140" s="21">
        <f t="shared" si="45"/>
        <v>0</v>
      </c>
      <c r="K140" s="21">
        <f t="shared" si="45"/>
        <v>0</v>
      </c>
      <c r="L140" s="21">
        <f t="shared" si="45"/>
        <v>0</v>
      </c>
      <c r="M140" s="21">
        <f t="shared" si="45"/>
        <v>0</v>
      </c>
      <c r="N140" s="21">
        <f t="shared" si="45"/>
        <v>0</v>
      </c>
      <c r="O140" s="21">
        <f t="shared" si="45"/>
        <v>0</v>
      </c>
      <c r="P140" s="21">
        <f t="shared" si="45"/>
        <v>0</v>
      </c>
      <c r="Q140" s="21">
        <f t="shared" si="45"/>
        <v>0</v>
      </c>
      <c r="R140" s="21">
        <f t="shared" si="45"/>
        <v>0</v>
      </c>
      <c r="S140" s="21">
        <f t="shared" si="45"/>
        <v>0</v>
      </c>
      <c r="T140" s="21">
        <f t="shared" si="45"/>
        <v>0</v>
      </c>
      <c r="U140" s="21">
        <f t="shared" si="45"/>
        <v>0</v>
      </c>
      <c r="V140" s="21">
        <f t="shared" si="45"/>
        <v>0</v>
      </c>
      <c r="W140" s="21">
        <f t="shared" si="45"/>
        <v>0</v>
      </c>
      <c r="X140" s="21">
        <f t="shared" si="45"/>
        <v>0</v>
      </c>
      <c r="Y140" s="21">
        <f t="shared" si="45"/>
        <v>0</v>
      </c>
      <c r="Z140" s="21">
        <f t="shared" si="45"/>
        <v>0</v>
      </c>
      <c r="AA140" s="21">
        <f t="shared" si="45"/>
        <v>0</v>
      </c>
      <c r="AB140" s="21">
        <f t="shared" si="45"/>
        <v>0</v>
      </c>
      <c r="AC140" s="21">
        <f t="shared" si="45"/>
        <v>0</v>
      </c>
      <c r="AD140" s="21">
        <f t="shared" si="45"/>
        <v>3.0788747784262651</v>
      </c>
      <c r="AE140" s="21">
        <f t="shared" si="45"/>
        <v>2.530220168049369</v>
      </c>
      <c r="AF140" s="21">
        <f t="shared" si="45"/>
        <v>0.87572614536352322</v>
      </c>
      <c r="AG140" s="21">
        <f t="shared" si="45"/>
        <v>3.3584184816173721</v>
      </c>
      <c r="AH140" s="21">
        <f t="shared" si="45"/>
        <v>7.3858672111703605</v>
      </c>
      <c r="AI140" s="21">
        <f t="shared" si="45"/>
        <v>6.6039916410965969</v>
      </c>
      <c r="AJ140" s="21">
        <f t="shared" si="45"/>
        <v>4.46668006089401</v>
      </c>
      <c r="AK140" s="21">
        <f t="shared" si="45"/>
        <v>5.1560022662732683</v>
      </c>
      <c r="AL140" s="21">
        <f t="shared" si="45"/>
        <v>5.5204813235440611</v>
      </c>
      <c r="AM140" s="21">
        <f t="shared" si="45"/>
        <v>5.5198676670136813</v>
      </c>
      <c r="AN140" s="21">
        <f t="shared" si="45"/>
        <v>6.5734151981895224</v>
      </c>
      <c r="AO140" s="21">
        <f t="shared" ref="AO140:CT140" si="47">AO93+AO109+AO125</f>
        <v>6.9809481851131814</v>
      </c>
      <c r="AP140" s="21">
        <f t="shared" si="47"/>
        <v>35.499268404057389</v>
      </c>
      <c r="AQ140" s="21">
        <f t="shared" si="47"/>
        <v>35.601711664058691</v>
      </c>
      <c r="AR140" s="21">
        <f t="shared" si="47"/>
        <v>35.617579213903788</v>
      </c>
      <c r="AS140" s="21">
        <f t="shared" si="47"/>
        <v>20.643631877777295</v>
      </c>
      <c r="AT140" s="21">
        <f t="shared" si="47"/>
        <v>20.660594896702129</v>
      </c>
      <c r="AU140" s="21">
        <f t="shared" si="47"/>
        <v>20.675702740282972</v>
      </c>
      <c r="AV140" s="21">
        <f t="shared" si="47"/>
        <v>20.680038181035727</v>
      </c>
      <c r="AW140" s="21">
        <f t="shared" si="47"/>
        <v>20.673375762198837</v>
      </c>
      <c r="AX140" s="21">
        <f t="shared" si="47"/>
        <v>20.671088542796241</v>
      </c>
      <c r="AY140" s="21">
        <f t="shared" si="47"/>
        <v>20.67217662689324</v>
      </c>
      <c r="AZ140" s="21">
        <f t="shared" si="47"/>
        <v>20.674478492157881</v>
      </c>
      <c r="BA140" s="21">
        <f t="shared" si="47"/>
        <v>20.684796210551809</v>
      </c>
      <c r="BB140" s="21">
        <f t="shared" si="47"/>
        <v>20.683644371628471</v>
      </c>
      <c r="BC140" s="21">
        <f t="shared" si="47"/>
        <v>20.683579529850292</v>
      </c>
      <c r="BD140" s="21">
        <f t="shared" si="47"/>
        <v>20.683962594754465</v>
      </c>
      <c r="BE140" s="21">
        <f t="shared" si="47"/>
        <v>20.68420740799429</v>
      </c>
      <c r="BF140" s="21">
        <f t="shared" si="47"/>
        <v>20.684037832327181</v>
      </c>
      <c r="BG140" s="21">
        <f t="shared" si="47"/>
        <v>20.683886193719726</v>
      </c>
      <c r="BH140" s="21">
        <f t="shared" si="47"/>
        <v>20.683934877666236</v>
      </c>
    </row>
    <row r="141" spans="1:60">
      <c r="A141" s="3" t="s">
        <v>22</v>
      </c>
      <c r="B141" s="21">
        <f t="shared" si="46"/>
        <v>0</v>
      </c>
      <c r="C141" s="21">
        <f t="shared" si="46"/>
        <v>0</v>
      </c>
      <c r="D141" s="21">
        <f t="shared" si="46"/>
        <v>0</v>
      </c>
      <c r="E141" s="21">
        <f t="shared" si="46"/>
        <v>0</v>
      </c>
      <c r="F141" s="21">
        <f t="shared" si="46"/>
        <v>0</v>
      </c>
      <c r="G141" s="21">
        <f t="shared" si="46"/>
        <v>0</v>
      </c>
      <c r="H141" s="21">
        <f t="shared" si="46"/>
        <v>0</v>
      </c>
      <c r="I141" s="21">
        <f t="shared" si="46"/>
        <v>0</v>
      </c>
      <c r="J141" s="21">
        <f t="shared" si="46"/>
        <v>0</v>
      </c>
      <c r="K141" s="21">
        <f t="shared" si="46"/>
        <v>0</v>
      </c>
      <c r="L141" s="21">
        <f t="shared" si="46"/>
        <v>0</v>
      </c>
      <c r="M141" s="21">
        <f t="shared" si="46"/>
        <v>0</v>
      </c>
      <c r="N141" s="21">
        <f t="shared" si="46"/>
        <v>0</v>
      </c>
      <c r="O141" s="21">
        <f t="shared" si="46"/>
        <v>0</v>
      </c>
      <c r="P141" s="21">
        <f t="shared" si="46"/>
        <v>0</v>
      </c>
      <c r="Q141" s="21">
        <f t="shared" si="46"/>
        <v>0</v>
      </c>
      <c r="R141" s="21">
        <f t="shared" ref="R141:BW146" si="48">R94+R110+R126</f>
        <v>0</v>
      </c>
      <c r="S141" s="21">
        <f t="shared" si="48"/>
        <v>0</v>
      </c>
      <c r="T141" s="21">
        <f t="shared" si="48"/>
        <v>0</v>
      </c>
      <c r="U141" s="21">
        <f t="shared" si="48"/>
        <v>0</v>
      </c>
      <c r="V141" s="21">
        <f t="shared" si="48"/>
        <v>0</v>
      </c>
      <c r="W141" s="21">
        <f t="shared" si="48"/>
        <v>0</v>
      </c>
      <c r="X141" s="21">
        <f t="shared" si="48"/>
        <v>0</v>
      </c>
      <c r="Y141" s="21">
        <f t="shared" si="48"/>
        <v>0</v>
      </c>
      <c r="Z141" s="21">
        <f t="shared" si="48"/>
        <v>0</v>
      </c>
      <c r="AA141" s="21">
        <f t="shared" si="48"/>
        <v>0</v>
      </c>
      <c r="AB141" s="21">
        <f t="shared" si="48"/>
        <v>0</v>
      </c>
      <c r="AC141" s="21">
        <f t="shared" si="48"/>
        <v>0</v>
      </c>
      <c r="AD141" s="21">
        <f t="shared" si="48"/>
        <v>4.2713855691462941</v>
      </c>
      <c r="AE141" s="21">
        <f t="shared" si="48"/>
        <v>3.2001950210703392</v>
      </c>
      <c r="AF141" s="21">
        <f t="shared" si="48"/>
        <v>0.97974786998746821</v>
      </c>
      <c r="AG141" s="21">
        <f t="shared" si="48"/>
        <v>4.7196811164884611</v>
      </c>
      <c r="AH141" s="21">
        <f t="shared" si="48"/>
        <v>8.9116638614245467</v>
      </c>
      <c r="AI141" s="21">
        <f t="shared" si="48"/>
        <v>7.9571947511020387</v>
      </c>
      <c r="AJ141" s="21">
        <f t="shared" si="48"/>
        <v>5.3550522664758047</v>
      </c>
      <c r="AK141" s="21">
        <f t="shared" si="48"/>
        <v>6.0850535320120969</v>
      </c>
      <c r="AL141" s="21">
        <f t="shared" si="48"/>
        <v>6.449990051230885</v>
      </c>
      <c r="AM141" s="21">
        <f t="shared" si="48"/>
        <v>6.4751608458182321</v>
      </c>
      <c r="AN141" s="21">
        <f t="shared" si="48"/>
        <v>7.7946142287893387</v>
      </c>
      <c r="AO141" s="21">
        <f t="shared" si="48"/>
        <v>8.1578214468193799</v>
      </c>
      <c r="AP141" s="21">
        <f t="shared" si="48"/>
        <v>38.178012547281817</v>
      </c>
      <c r="AQ141" s="21">
        <f t="shared" si="48"/>
        <v>38.339231089003853</v>
      </c>
      <c r="AR141" s="21">
        <f t="shared" si="48"/>
        <v>38.370063332152426</v>
      </c>
      <c r="AS141" s="21">
        <f t="shared" si="48"/>
        <v>23.410241343220893</v>
      </c>
      <c r="AT141" s="21">
        <f t="shared" si="48"/>
        <v>23.429255197805162</v>
      </c>
      <c r="AU141" s="21">
        <f t="shared" si="48"/>
        <v>23.433714081681416</v>
      </c>
      <c r="AV141" s="21">
        <f t="shared" si="48"/>
        <v>23.446675168502217</v>
      </c>
      <c r="AW141" s="21">
        <f t="shared" si="48"/>
        <v>23.44036186230387</v>
      </c>
      <c r="AX141" s="21">
        <f t="shared" si="48"/>
        <v>23.437483506540776</v>
      </c>
      <c r="AY141" s="21">
        <f t="shared" si="48"/>
        <v>23.437539807491248</v>
      </c>
      <c r="AZ141" s="21">
        <f t="shared" si="48"/>
        <v>23.4391694208045</v>
      </c>
      <c r="BA141" s="21">
        <f t="shared" si="48"/>
        <v>23.453405754701905</v>
      </c>
      <c r="BB141" s="21">
        <f t="shared" si="48"/>
        <v>23.452149771601263</v>
      </c>
      <c r="BC141" s="21">
        <f t="shared" si="48"/>
        <v>23.451860322111806</v>
      </c>
      <c r="BD141" s="21">
        <f t="shared" si="48"/>
        <v>23.452094356977302</v>
      </c>
      <c r="BE141" s="21">
        <f t="shared" si="48"/>
        <v>23.452375113561782</v>
      </c>
      <c r="BF141" s="21">
        <f t="shared" si="48"/>
        <v>23.45237674780978</v>
      </c>
      <c r="BG141" s="21">
        <f t="shared" si="48"/>
        <v>23.452170639132781</v>
      </c>
      <c r="BH141" s="21">
        <f t="shared" si="48"/>
        <v>23.452175956765434</v>
      </c>
    </row>
    <row r="142" spans="1:60">
      <c r="A142" s="3" t="s">
        <v>23</v>
      </c>
      <c r="B142" s="21">
        <f t="shared" si="46"/>
        <v>0</v>
      </c>
      <c r="C142" s="21">
        <f t="shared" si="46"/>
        <v>0</v>
      </c>
      <c r="D142" s="21">
        <f t="shared" si="46"/>
        <v>0</v>
      </c>
      <c r="E142" s="21">
        <f t="shared" si="46"/>
        <v>0</v>
      </c>
      <c r="F142" s="21">
        <f t="shared" si="46"/>
        <v>0</v>
      </c>
      <c r="G142" s="21">
        <f t="shared" si="46"/>
        <v>0</v>
      </c>
      <c r="H142" s="21">
        <f t="shared" si="46"/>
        <v>0</v>
      </c>
      <c r="I142" s="21">
        <f t="shared" si="46"/>
        <v>0</v>
      </c>
      <c r="J142" s="21">
        <f t="shared" si="46"/>
        <v>0</v>
      </c>
      <c r="K142" s="21">
        <f t="shared" si="46"/>
        <v>0</v>
      </c>
      <c r="L142" s="21">
        <f t="shared" si="46"/>
        <v>0</v>
      </c>
      <c r="M142" s="21">
        <f t="shared" si="46"/>
        <v>0</v>
      </c>
      <c r="N142" s="21">
        <f t="shared" si="46"/>
        <v>0</v>
      </c>
      <c r="O142" s="21">
        <f t="shared" si="46"/>
        <v>0</v>
      </c>
      <c r="P142" s="21">
        <f t="shared" si="46"/>
        <v>0</v>
      </c>
      <c r="Q142" s="21">
        <f t="shared" si="46"/>
        <v>0</v>
      </c>
      <c r="R142" s="21">
        <f t="shared" si="48"/>
        <v>0</v>
      </c>
      <c r="S142" s="21">
        <f t="shared" si="48"/>
        <v>0</v>
      </c>
      <c r="T142" s="21">
        <f t="shared" si="48"/>
        <v>0</v>
      </c>
      <c r="U142" s="21">
        <f t="shared" si="48"/>
        <v>0</v>
      </c>
      <c r="V142" s="21">
        <f t="shared" si="48"/>
        <v>0</v>
      </c>
      <c r="W142" s="21">
        <f t="shared" si="48"/>
        <v>0</v>
      </c>
      <c r="X142" s="21">
        <f t="shared" si="48"/>
        <v>0</v>
      </c>
      <c r="Y142" s="21">
        <f t="shared" si="48"/>
        <v>0</v>
      </c>
      <c r="Z142" s="21">
        <f t="shared" si="48"/>
        <v>0</v>
      </c>
      <c r="AA142" s="21">
        <f t="shared" si="48"/>
        <v>0</v>
      </c>
      <c r="AB142" s="21">
        <f t="shared" si="48"/>
        <v>0</v>
      </c>
      <c r="AC142" s="21">
        <f t="shared" si="48"/>
        <v>0</v>
      </c>
      <c r="AD142" s="21">
        <f t="shared" si="48"/>
        <v>6.050273435223688</v>
      </c>
      <c r="AE142" s="21">
        <f t="shared" si="48"/>
        <v>2.8997054555904778</v>
      </c>
      <c r="AF142" s="21">
        <f t="shared" si="48"/>
        <v>0.94627375099083544</v>
      </c>
      <c r="AG142" s="21">
        <f t="shared" si="48"/>
        <v>4.6040007570101071</v>
      </c>
      <c r="AH142" s="21">
        <f t="shared" si="48"/>
        <v>7.9595464091219963</v>
      </c>
      <c r="AI142" s="21">
        <f t="shared" si="48"/>
        <v>7.5579689200831588</v>
      </c>
      <c r="AJ142" s="21">
        <f t="shared" si="48"/>
        <v>5.0320258281061871</v>
      </c>
      <c r="AK142" s="21">
        <f t="shared" si="48"/>
        <v>5.8035635649514798</v>
      </c>
      <c r="AL142" s="21">
        <f t="shared" si="48"/>
        <v>6.2262714905925325</v>
      </c>
      <c r="AM142" s="21">
        <f t="shared" si="48"/>
        <v>6.2154279627042852</v>
      </c>
      <c r="AN142" s="21">
        <f t="shared" si="48"/>
        <v>7.7190178254448583</v>
      </c>
      <c r="AO142" s="21">
        <f t="shared" si="48"/>
        <v>7.8989561316618522</v>
      </c>
      <c r="AP142" s="21">
        <f t="shared" si="48"/>
        <v>38.324329278222336</v>
      </c>
      <c r="AQ142" s="21">
        <f t="shared" si="48"/>
        <v>38.500087156166913</v>
      </c>
      <c r="AR142" s="21">
        <f t="shared" si="48"/>
        <v>38.506492398532906</v>
      </c>
      <c r="AS142" s="21">
        <f t="shared" si="48"/>
        <v>23.526146538029639</v>
      </c>
      <c r="AT142" s="21">
        <f t="shared" si="48"/>
        <v>23.540054567200002</v>
      </c>
      <c r="AU142" s="21">
        <f t="shared" si="48"/>
        <v>23.557587677301129</v>
      </c>
      <c r="AV142" s="21">
        <f t="shared" si="48"/>
        <v>23.570143522524024</v>
      </c>
      <c r="AW142" s="21">
        <f t="shared" si="48"/>
        <v>23.559684219513343</v>
      </c>
      <c r="AX142" s="21">
        <f t="shared" si="48"/>
        <v>23.555590471768323</v>
      </c>
      <c r="AY142" s="21">
        <f t="shared" si="48"/>
        <v>23.556621180681113</v>
      </c>
      <c r="AZ142" s="21">
        <f t="shared" si="48"/>
        <v>23.559928150104614</v>
      </c>
      <c r="BA142" s="21">
        <f t="shared" si="48"/>
        <v>23.571989534932495</v>
      </c>
      <c r="BB142" s="21">
        <f t="shared" si="48"/>
        <v>23.570045745920023</v>
      </c>
      <c r="BC142" s="21">
        <f t="shared" si="48"/>
        <v>23.569795613318558</v>
      </c>
      <c r="BD142" s="21">
        <f t="shared" si="48"/>
        <v>23.570315577616078</v>
      </c>
      <c r="BE142" s="21">
        <f t="shared" si="48"/>
        <v>23.57073562587324</v>
      </c>
      <c r="BF142" s="21">
        <f t="shared" si="48"/>
        <v>23.570576343351917</v>
      </c>
      <c r="BG142" s="21">
        <f t="shared" si="48"/>
        <v>23.570293656667097</v>
      </c>
      <c r="BH142" s="21">
        <f t="shared" si="48"/>
        <v>23.57034347179134</v>
      </c>
    </row>
    <row r="143" spans="1:60">
      <c r="A143" s="3" t="s">
        <v>24</v>
      </c>
      <c r="B143" s="21">
        <f t="shared" si="46"/>
        <v>0</v>
      </c>
      <c r="C143" s="21">
        <f t="shared" si="46"/>
        <v>0</v>
      </c>
      <c r="D143" s="21">
        <f t="shared" si="46"/>
        <v>0</v>
      </c>
      <c r="E143" s="21">
        <f t="shared" si="46"/>
        <v>0</v>
      </c>
      <c r="F143" s="21">
        <f t="shared" si="46"/>
        <v>0</v>
      </c>
      <c r="G143" s="21">
        <f t="shared" si="46"/>
        <v>0</v>
      </c>
      <c r="H143" s="21">
        <f t="shared" si="46"/>
        <v>0</v>
      </c>
      <c r="I143" s="21">
        <f t="shared" si="46"/>
        <v>0</v>
      </c>
      <c r="J143" s="21">
        <f t="shared" si="46"/>
        <v>0</v>
      </c>
      <c r="K143" s="21">
        <f t="shared" si="46"/>
        <v>0</v>
      </c>
      <c r="L143" s="21">
        <f t="shared" si="46"/>
        <v>0</v>
      </c>
      <c r="M143" s="21">
        <f t="shared" si="46"/>
        <v>0</v>
      </c>
      <c r="N143" s="21">
        <f t="shared" si="46"/>
        <v>0</v>
      </c>
      <c r="O143" s="21">
        <f t="shared" si="46"/>
        <v>0</v>
      </c>
      <c r="P143" s="21">
        <f t="shared" si="46"/>
        <v>0</v>
      </c>
      <c r="Q143" s="21">
        <f t="shared" si="46"/>
        <v>0</v>
      </c>
      <c r="R143" s="21">
        <f t="shared" si="48"/>
        <v>0</v>
      </c>
      <c r="S143" s="21">
        <f t="shared" si="48"/>
        <v>0</v>
      </c>
      <c r="T143" s="21">
        <f t="shared" si="48"/>
        <v>0</v>
      </c>
      <c r="U143" s="21">
        <f t="shared" si="48"/>
        <v>0</v>
      </c>
      <c r="V143" s="21">
        <f t="shared" si="48"/>
        <v>0</v>
      </c>
      <c r="W143" s="21">
        <f t="shared" si="48"/>
        <v>0</v>
      </c>
      <c r="X143" s="21">
        <f t="shared" si="48"/>
        <v>0</v>
      </c>
      <c r="Y143" s="21">
        <f t="shared" si="48"/>
        <v>0</v>
      </c>
      <c r="Z143" s="21">
        <f t="shared" si="48"/>
        <v>0</v>
      </c>
      <c r="AA143" s="21">
        <f t="shared" si="48"/>
        <v>0</v>
      </c>
      <c r="AB143" s="21">
        <f t="shared" si="48"/>
        <v>0</v>
      </c>
      <c r="AC143" s="21">
        <f t="shared" si="48"/>
        <v>0</v>
      </c>
      <c r="AD143" s="21">
        <f t="shared" si="48"/>
        <v>5.2836396118378568</v>
      </c>
      <c r="AE143" s="21">
        <f t="shared" si="48"/>
        <v>2.4582082395592142</v>
      </c>
      <c r="AF143" s="21">
        <f t="shared" si="48"/>
        <v>1.0610935785169202</v>
      </c>
      <c r="AG143" s="21">
        <f t="shared" si="48"/>
        <v>4.3818462630233448</v>
      </c>
      <c r="AH143" s="21">
        <f t="shared" si="48"/>
        <v>6.6767507832436266</v>
      </c>
      <c r="AI143" s="21">
        <f t="shared" si="48"/>
        <v>6.8074891578482291</v>
      </c>
      <c r="AJ143" s="21">
        <f t="shared" si="48"/>
        <v>4.6241708633406233</v>
      </c>
      <c r="AK143" s="21">
        <f t="shared" si="48"/>
        <v>5.3461948740865139</v>
      </c>
      <c r="AL143" s="21">
        <f t="shared" si="48"/>
        <v>5.692033313393468</v>
      </c>
      <c r="AM143" s="21">
        <f t="shared" si="48"/>
        <v>5.6827189295030776</v>
      </c>
      <c r="AN143" s="21">
        <f t="shared" si="48"/>
        <v>7.2542520398327639</v>
      </c>
      <c r="AO143" s="21">
        <f t="shared" si="48"/>
        <v>31.798799417639692</v>
      </c>
      <c r="AP143" s="21">
        <f t="shared" si="48"/>
        <v>36.835125411724647</v>
      </c>
      <c r="AQ143" s="21">
        <f t="shared" si="48"/>
        <v>36.964372804801727</v>
      </c>
      <c r="AR143" s="21">
        <f t="shared" si="48"/>
        <v>36.985177520220972</v>
      </c>
      <c r="AS143" s="21">
        <f t="shared" si="48"/>
        <v>22.011987749097365</v>
      </c>
      <c r="AT143" s="21">
        <f t="shared" si="48"/>
        <v>22.026640668228801</v>
      </c>
      <c r="AU143" s="21">
        <f t="shared" si="48"/>
        <v>22.033500692500429</v>
      </c>
      <c r="AV143" s="21">
        <f t="shared" si="48"/>
        <v>22.043054674620592</v>
      </c>
      <c r="AW143" s="21">
        <f t="shared" si="48"/>
        <v>22.037280038794311</v>
      </c>
      <c r="AX143" s="21">
        <f t="shared" si="48"/>
        <v>22.034795933971907</v>
      </c>
      <c r="AY143" s="21">
        <f t="shared" si="48"/>
        <v>22.035054082638496</v>
      </c>
      <c r="AZ143" s="21">
        <f t="shared" si="48"/>
        <v>22.036736970908013</v>
      </c>
      <c r="BA143" s="21">
        <f t="shared" si="48"/>
        <v>22.047583584751862</v>
      </c>
      <c r="BB143" s="21">
        <f t="shared" si="48"/>
        <v>22.046449288435404</v>
      </c>
      <c r="BC143" s="21">
        <f t="shared" si="48"/>
        <v>22.046243404610486</v>
      </c>
      <c r="BD143" s="21">
        <f t="shared" si="48"/>
        <v>22.04649312240371</v>
      </c>
      <c r="BE143" s="21">
        <f t="shared" si="48"/>
        <v>22.046741067546638</v>
      </c>
      <c r="BF143" s="21">
        <f t="shared" si="48"/>
        <v>22.046702095908437</v>
      </c>
      <c r="BG143" s="21">
        <f t="shared" si="48"/>
        <v>22.046525800604027</v>
      </c>
      <c r="BH143" s="21">
        <f t="shared" si="48"/>
        <v>22.046541094212994</v>
      </c>
    </row>
    <row r="144" spans="1:60">
      <c r="A144" s="3" t="s">
        <v>25</v>
      </c>
      <c r="B144" s="21">
        <f t="shared" si="46"/>
        <v>0</v>
      </c>
      <c r="C144" s="21">
        <f t="shared" si="46"/>
        <v>0</v>
      </c>
      <c r="D144" s="21">
        <f t="shared" si="46"/>
        <v>0</v>
      </c>
      <c r="E144" s="21">
        <f t="shared" si="46"/>
        <v>0</v>
      </c>
      <c r="F144" s="21">
        <f t="shared" si="46"/>
        <v>0</v>
      </c>
      <c r="G144" s="21">
        <f t="shared" si="46"/>
        <v>0</v>
      </c>
      <c r="H144" s="21">
        <f t="shared" si="46"/>
        <v>0</v>
      </c>
      <c r="I144" s="21">
        <f t="shared" si="46"/>
        <v>0</v>
      </c>
      <c r="J144" s="21">
        <f t="shared" si="46"/>
        <v>0</v>
      </c>
      <c r="K144" s="21">
        <f t="shared" si="46"/>
        <v>0</v>
      </c>
      <c r="L144" s="21">
        <f t="shared" si="46"/>
        <v>0</v>
      </c>
      <c r="M144" s="21">
        <f t="shared" si="46"/>
        <v>0</v>
      </c>
      <c r="N144" s="21">
        <f t="shared" si="46"/>
        <v>0</v>
      </c>
      <c r="O144" s="21">
        <f t="shared" si="46"/>
        <v>0</v>
      </c>
      <c r="P144" s="21">
        <f t="shared" si="46"/>
        <v>0</v>
      </c>
      <c r="Q144" s="21">
        <f t="shared" si="46"/>
        <v>0</v>
      </c>
      <c r="R144" s="21">
        <f t="shared" si="48"/>
        <v>0</v>
      </c>
      <c r="S144" s="21">
        <f t="shared" si="48"/>
        <v>0</v>
      </c>
      <c r="T144" s="21">
        <f t="shared" si="48"/>
        <v>0</v>
      </c>
      <c r="U144" s="21">
        <f t="shared" si="48"/>
        <v>0</v>
      </c>
      <c r="V144" s="21">
        <f t="shared" si="48"/>
        <v>0</v>
      </c>
      <c r="W144" s="21">
        <f t="shared" si="48"/>
        <v>0</v>
      </c>
      <c r="X144" s="21">
        <f t="shared" si="48"/>
        <v>0</v>
      </c>
      <c r="Y144" s="21">
        <f t="shared" si="48"/>
        <v>0</v>
      </c>
      <c r="Z144" s="21">
        <f t="shared" si="48"/>
        <v>0</v>
      </c>
      <c r="AA144" s="21">
        <f t="shared" si="48"/>
        <v>0</v>
      </c>
      <c r="AB144" s="21">
        <f t="shared" si="48"/>
        <v>0</v>
      </c>
      <c r="AC144" s="21">
        <f t="shared" si="48"/>
        <v>0</v>
      </c>
      <c r="AD144" s="21">
        <f t="shared" si="48"/>
        <v>4.1714134911783969</v>
      </c>
      <c r="AE144" s="21">
        <f t="shared" si="48"/>
        <v>2.0257596428146716</v>
      </c>
      <c r="AF144" s="21">
        <f t="shared" si="48"/>
        <v>1.649950123446934</v>
      </c>
      <c r="AG144" s="21">
        <f t="shared" si="48"/>
        <v>4.0199783474939945</v>
      </c>
      <c r="AH144" s="21">
        <f t="shared" si="48"/>
        <v>7.4125781761947174</v>
      </c>
      <c r="AI144" s="21">
        <f t="shared" si="48"/>
        <v>7.1722803080490829</v>
      </c>
      <c r="AJ144" s="21">
        <f t="shared" si="48"/>
        <v>5.0126994719745159</v>
      </c>
      <c r="AK144" s="21">
        <f t="shared" si="48"/>
        <v>5.9081824629824524</v>
      </c>
      <c r="AL144" s="21">
        <f t="shared" si="48"/>
        <v>6.155270922944343</v>
      </c>
      <c r="AM144" s="21">
        <f t="shared" si="48"/>
        <v>6.1607677557007321</v>
      </c>
      <c r="AN144" s="21">
        <f t="shared" si="48"/>
        <v>7.9778439650563602</v>
      </c>
      <c r="AO144" s="21">
        <f t="shared" si="48"/>
        <v>33.697117257228058</v>
      </c>
      <c r="AP144" s="21">
        <f t="shared" si="48"/>
        <v>38.732294505210582</v>
      </c>
      <c r="AQ144" s="21">
        <f t="shared" si="48"/>
        <v>38.796050786868506</v>
      </c>
      <c r="AR144" s="21">
        <f t="shared" si="48"/>
        <v>38.839944922479596</v>
      </c>
      <c r="AS144" s="21">
        <f t="shared" si="48"/>
        <v>23.885847650813357</v>
      </c>
      <c r="AT144" s="21">
        <f t="shared" si="48"/>
        <v>23.908166726579179</v>
      </c>
      <c r="AU144" s="21">
        <f t="shared" si="48"/>
        <v>23.907447470831126</v>
      </c>
      <c r="AV144" s="21">
        <f t="shared" si="48"/>
        <v>23.909739920072056</v>
      </c>
      <c r="AW144" s="21">
        <f t="shared" si="48"/>
        <v>23.909106288566914</v>
      </c>
      <c r="AX144" s="21">
        <f t="shared" si="48"/>
        <v>23.908714790731956</v>
      </c>
      <c r="AY144" s="21">
        <f t="shared" si="48"/>
        <v>23.908636568058878</v>
      </c>
      <c r="AZ144" s="21">
        <f t="shared" si="48"/>
        <v>23.908742968415297</v>
      </c>
      <c r="BA144" s="21">
        <f t="shared" si="48"/>
        <v>23.92011583815453</v>
      </c>
      <c r="BB144" s="21">
        <f t="shared" si="48"/>
        <v>23.919975239182726</v>
      </c>
      <c r="BC144" s="21">
        <f t="shared" si="48"/>
        <v>23.919921628818631</v>
      </c>
      <c r="BD144" s="21">
        <f t="shared" si="48"/>
        <v>23.919931500326278</v>
      </c>
      <c r="BE144" s="21">
        <f t="shared" si="48"/>
        <v>23.919965593718008</v>
      </c>
      <c r="BF144" s="21">
        <f t="shared" si="48"/>
        <v>23.919982188892323</v>
      </c>
      <c r="BG144" s="21">
        <f t="shared" si="48"/>
        <v>23.919954862233006</v>
      </c>
      <c r="BH144" s="21">
        <f t="shared" si="48"/>
        <v>23.919951323816612</v>
      </c>
    </row>
    <row r="145" spans="1:60">
      <c r="A145" s="3" t="s">
        <v>26</v>
      </c>
      <c r="B145" s="21">
        <f t="shared" si="46"/>
        <v>0</v>
      </c>
      <c r="C145" s="21">
        <f t="shared" si="46"/>
        <v>0</v>
      </c>
      <c r="D145" s="21">
        <f t="shared" si="46"/>
        <v>0</v>
      </c>
      <c r="E145" s="21">
        <f t="shared" si="46"/>
        <v>0</v>
      </c>
      <c r="F145" s="21">
        <f t="shared" si="46"/>
        <v>0</v>
      </c>
      <c r="G145" s="21">
        <f t="shared" si="46"/>
        <v>0</v>
      </c>
      <c r="H145" s="21">
        <f t="shared" si="46"/>
        <v>0</v>
      </c>
      <c r="I145" s="21">
        <f t="shared" si="46"/>
        <v>0</v>
      </c>
      <c r="J145" s="21">
        <f t="shared" si="46"/>
        <v>0</v>
      </c>
      <c r="K145" s="21">
        <f t="shared" si="46"/>
        <v>0</v>
      </c>
      <c r="L145" s="21">
        <f t="shared" si="46"/>
        <v>0</v>
      </c>
      <c r="M145" s="21">
        <f t="shared" si="46"/>
        <v>0</v>
      </c>
      <c r="N145" s="21">
        <f t="shared" si="46"/>
        <v>0</v>
      </c>
      <c r="O145" s="21">
        <f t="shared" si="46"/>
        <v>0</v>
      </c>
      <c r="P145" s="21">
        <f t="shared" si="46"/>
        <v>0</v>
      </c>
      <c r="Q145" s="21">
        <f t="shared" si="46"/>
        <v>0</v>
      </c>
      <c r="R145" s="21">
        <f t="shared" si="48"/>
        <v>0</v>
      </c>
      <c r="S145" s="21">
        <f t="shared" si="48"/>
        <v>0</v>
      </c>
      <c r="T145" s="21">
        <f t="shared" si="48"/>
        <v>0</v>
      </c>
      <c r="U145" s="21">
        <f t="shared" si="48"/>
        <v>0</v>
      </c>
      <c r="V145" s="21">
        <f t="shared" si="48"/>
        <v>0</v>
      </c>
      <c r="W145" s="21">
        <f t="shared" si="48"/>
        <v>0</v>
      </c>
      <c r="X145" s="21">
        <f t="shared" si="48"/>
        <v>0</v>
      </c>
      <c r="Y145" s="21">
        <f t="shared" si="48"/>
        <v>0</v>
      </c>
      <c r="Z145" s="21">
        <f t="shared" si="48"/>
        <v>0</v>
      </c>
      <c r="AA145" s="21">
        <f t="shared" si="48"/>
        <v>0</v>
      </c>
      <c r="AB145" s="21">
        <f t="shared" si="48"/>
        <v>0</v>
      </c>
      <c r="AC145" s="21">
        <f t="shared" si="48"/>
        <v>0</v>
      </c>
      <c r="AD145" s="21">
        <f t="shared" si="48"/>
        <v>4.0922380724195877</v>
      </c>
      <c r="AE145" s="21">
        <f t="shared" si="48"/>
        <v>1.8866371212813355</v>
      </c>
      <c r="AF145" s="21">
        <f t="shared" si="48"/>
        <v>1.3792776773666342</v>
      </c>
      <c r="AG145" s="21">
        <f t="shared" si="48"/>
        <v>3.6956573153533365</v>
      </c>
      <c r="AH145" s="21">
        <f t="shared" si="48"/>
        <v>5.4102036080153235</v>
      </c>
      <c r="AI145" s="21">
        <f t="shared" si="48"/>
        <v>6.307726083929273</v>
      </c>
      <c r="AJ145" s="21">
        <f t="shared" si="48"/>
        <v>4.6706117253101347</v>
      </c>
      <c r="AK145" s="21">
        <f t="shared" si="48"/>
        <v>5.6110404297312035</v>
      </c>
      <c r="AL145" s="21">
        <f t="shared" si="48"/>
        <v>5.8400918517051661</v>
      </c>
      <c r="AM145" s="21">
        <f t="shared" si="48"/>
        <v>5.8113243635860012</v>
      </c>
      <c r="AN145" s="21">
        <f t="shared" si="48"/>
        <v>7.8024453706315162</v>
      </c>
      <c r="AO145" s="21">
        <f t="shared" si="48"/>
        <v>34.148446305295003</v>
      </c>
      <c r="AP145" s="21">
        <f t="shared" si="48"/>
        <v>24.192617686417822</v>
      </c>
      <c r="AQ145" s="21">
        <f t="shared" si="48"/>
        <v>39.198552059781463</v>
      </c>
      <c r="AR145" s="21">
        <f t="shared" si="48"/>
        <v>39.244202688974788</v>
      </c>
      <c r="AS145" s="21">
        <f t="shared" si="48"/>
        <v>24.285142001096261</v>
      </c>
      <c r="AT145" s="21">
        <f t="shared" si="48"/>
        <v>24.306900023409163</v>
      </c>
      <c r="AU145" s="21">
        <f t="shared" si="48"/>
        <v>24.306105247977172</v>
      </c>
      <c r="AV145" s="21">
        <f t="shared" si="48"/>
        <v>24.301841248050401</v>
      </c>
      <c r="AW145" s="21">
        <f t="shared" si="48"/>
        <v>24.303748156757685</v>
      </c>
      <c r="AX145" s="21">
        <f t="shared" si="48"/>
        <v>24.304613820684128</v>
      </c>
      <c r="AY145" s="21">
        <f t="shared" si="48"/>
        <v>24.304602210457702</v>
      </c>
      <c r="AZ145" s="21">
        <f t="shared" si="48"/>
        <v>24.304170888292429</v>
      </c>
      <c r="BA145" s="21">
        <f t="shared" si="48"/>
        <v>24.312715275174156</v>
      </c>
      <c r="BB145" s="21">
        <f t="shared" si="48"/>
        <v>24.313079493597957</v>
      </c>
      <c r="BC145" s="21">
        <f t="shared" si="48"/>
        <v>24.313175741991628</v>
      </c>
      <c r="BD145" s="21">
        <f t="shared" si="48"/>
        <v>24.313111933951681</v>
      </c>
      <c r="BE145" s="21">
        <f t="shared" si="48"/>
        <v>24.313028279224884</v>
      </c>
      <c r="BF145" s="21">
        <f t="shared" si="48"/>
        <v>24.31302248717757</v>
      </c>
      <c r="BG145" s="21">
        <f t="shared" si="48"/>
        <v>24.313084111929506</v>
      </c>
      <c r="BH145" s="21">
        <f t="shared" si="48"/>
        <v>24.313084046898037</v>
      </c>
    </row>
    <row r="146" spans="1:60">
      <c r="A146" s="3" t="s">
        <v>27</v>
      </c>
      <c r="B146" s="21">
        <f t="shared" si="46"/>
        <v>0</v>
      </c>
      <c r="C146" s="21">
        <f t="shared" si="46"/>
        <v>0</v>
      </c>
      <c r="D146" s="21">
        <f t="shared" si="46"/>
        <v>0</v>
      </c>
      <c r="E146" s="21">
        <f t="shared" si="46"/>
        <v>0</v>
      </c>
      <c r="F146" s="21">
        <f t="shared" si="46"/>
        <v>0</v>
      </c>
      <c r="G146" s="21">
        <f t="shared" si="46"/>
        <v>0</v>
      </c>
      <c r="H146" s="21">
        <f t="shared" si="46"/>
        <v>0</v>
      </c>
      <c r="I146" s="21">
        <f t="shared" si="46"/>
        <v>0</v>
      </c>
      <c r="J146" s="21">
        <f t="shared" si="46"/>
        <v>0</v>
      </c>
      <c r="K146" s="21">
        <f t="shared" si="46"/>
        <v>0</v>
      </c>
      <c r="L146" s="21">
        <f t="shared" si="46"/>
        <v>0</v>
      </c>
      <c r="M146" s="21">
        <f t="shared" si="46"/>
        <v>0</v>
      </c>
      <c r="N146" s="21">
        <f t="shared" si="46"/>
        <v>0</v>
      </c>
      <c r="O146" s="21">
        <f t="shared" si="46"/>
        <v>0</v>
      </c>
      <c r="P146" s="21">
        <f t="shared" si="46"/>
        <v>0</v>
      </c>
      <c r="Q146" s="21">
        <f t="shared" si="46"/>
        <v>0</v>
      </c>
      <c r="R146" s="21">
        <f t="shared" si="48"/>
        <v>0</v>
      </c>
      <c r="S146" s="21">
        <f t="shared" si="48"/>
        <v>0</v>
      </c>
      <c r="T146" s="21">
        <f t="shared" si="48"/>
        <v>0</v>
      </c>
      <c r="U146" s="21">
        <f t="shared" si="48"/>
        <v>0</v>
      </c>
      <c r="V146" s="21">
        <f t="shared" si="48"/>
        <v>0</v>
      </c>
      <c r="W146" s="21">
        <f t="shared" si="48"/>
        <v>0</v>
      </c>
      <c r="X146" s="21">
        <f t="shared" si="48"/>
        <v>0</v>
      </c>
      <c r="Y146" s="21">
        <f t="shared" si="48"/>
        <v>0</v>
      </c>
      <c r="Z146" s="21">
        <f t="shared" si="48"/>
        <v>0</v>
      </c>
      <c r="AA146" s="21">
        <f t="shared" si="48"/>
        <v>0</v>
      </c>
      <c r="AB146" s="21">
        <f t="shared" si="48"/>
        <v>0</v>
      </c>
      <c r="AC146" s="21">
        <f t="shared" si="48"/>
        <v>0</v>
      </c>
      <c r="AD146" s="21">
        <f t="shared" si="48"/>
        <v>4.9186786339401092</v>
      </c>
      <c r="AE146" s="21">
        <f t="shared" si="48"/>
        <v>2.1111003814319247</v>
      </c>
      <c r="AF146" s="21">
        <f t="shared" si="48"/>
        <v>1.4519849035743744</v>
      </c>
      <c r="AG146" s="21">
        <f t="shared" si="48"/>
        <v>4.4333338659980157</v>
      </c>
      <c r="AH146" s="21">
        <f t="shared" si="48"/>
        <v>6.5559437222008414</v>
      </c>
      <c r="AI146" s="21">
        <f t="shared" si="48"/>
        <v>7.7611888611732063</v>
      </c>
      <c r="AJ146" s="21">
        <f t="shared" si="48"/>
        <v>5.4161506003584794</v>
      </c>
      <c r="AK146" s="21">
        <f t="shared" si="48"/>
        <v>6.4210233459535573</v>
      </c>
      <c r="AL146" s="21">
        <f t="shared" si="48"/>
        <v>6.7115326573920839</v>
      </c>
      <c r="AM146" s="21">
        <f t="shared" si="48"/>
        <v>6.6925034758617379</v>
      </c>
      <c r="AN146" s="21">
        <f t="shared" si="48"/>
        <v>8.4738062786995325</v>
      </c>
      <c r="AO146" s="21">
        <f t="shared" si="48"/>
        <v>26.402311489890671</v>
      </c>
      <c r="AP146" s="21">
        <f t="shared" si="48"/>
        <v>26.498882997853737</v>
      </c>
      <c r="AQ146" s="21">
        <f t="shared" si="48"/>
        <v>26.52430421225667</v>
      </c>
      <c r="AR146" s="21">
        <f t="shared" si="48"/>
        <v>26.571033975859553</v>
      </c>
      <c r="AS146" s="21">
        <f t="shared" si="48"/>
        <v>26.617124808945</v>
      </c>
      <c r="AT146" s="21">
        <f t="shared" si="48"/>
        <v>26.642954995649642</v>
      </c>
      <c r="AU146" s="21">
        <f t="shared" si="48"/>
        <v>26.648554586188517</v>
      </c>
      <c r="AV146" s="21">
        <f t="shared" si="48"/>
        <v>26.644271433912987</v>
      </c>
      <c r="AW146" s="21">
        <f t="shared" si="48"/>
        <v>26.644021690108673</v>
      </c>
      <c r="AX146" s="21">
        <f t="shared" si="48"/>
        <v>26.644296080584972</v>
      </c>
      <c r="AY146" s="21">
        <f t="shared" si="48"/>
        <v>26.644802609503827</v>
      </c>
      <c r="AZ146" s="21">
        <f t="shared" si="48"/>
        <v>26.645175081876157</v>
      </c>
      <c r="BA146" s="21">
        <f t="shared" si="48"/>
        <v>26.655987883450184</v>
      </c>
      <c r="BB146" s="21">
        <f t="shared" si="48"/>
        <v>26.656018713595365</v>
      </c>
      <c r="BC146" s="21">
        <f t="shared" si="48"/>
        <v>26.656130193622399</v>
      </c>
      <c r="BD146" s="21">
        <f t="shared" si="48"/>
        <v>26.656209395669553</v>
      </c>
      <c r="BE146" s="21">
        <f t="shared" si="48"/>
        <v>26.656194751238409</v>
      </c>
      <c r="BF146" s="21">
        <f t="shared" ref="BF146:DK146" si="49">BF99+BF115+BF131</f>
        <v>26.656108169479221</v>
      </c>
      <c r="BG146" s="21">
        <f t="shared" si="49"/>
        <v>26.656132711973353</v>
      </c>
      <c r="BH146" s="21">
        <f t="shared" si="49"/>
        <v>26.656154738907009</v>
      </c>
    </row>
    <row r="147" spans="1:60">
      <c r="A147" s="3" t="s">
        <v>28</v>
      </c>
      <c r="B147" s="21">
        <f t="shared" si="46"/>
        <v>0</v>
      </c>
      <c r="C147" s="21">
        <f t="shared" si="46"/>
        <v>0</v>
      </c>
      <c r="D147" s="21">
        <f t="shared" si="46"/>
        <v>0</v>
      </c>
      <c r="E147" s="21">
        <f t="shared" si="46"/>
        <v>0</v>
      </c>
      <c r="F147" s="21">
        <f t="shared" si="46"/>
        <v>0</v>
      </c>
      <c r="G147" s="21">
        <f t="shared" si="46"/>
        <v>0</v>
      </c>
      <c r="H147" s="21">
        <f t="shared" si="46"/>
        <v>0</v>
      </c>
      <c r="I147" s="21">
        <f t="shared" si="46"/>
        <v>0</v>
      </c>
      <c r="J147" s="21">
        <f t="shared" si="46"/>
        <v>0</v>
      </c>
      <c r="K147" s="21">
        <f t="shared" si="46"/>
        <v>0</v>
      </c>
      <c r="L147" s="21">
        <f t="shared" si="46"/>
        <v>0</v>
      </c>
      <c r="M147" s="21">
        <f t="shared" si="46"/>
        <v>0</v>
      </c>
      <c r="N147" s="21">
        <f t="shared" si="46"/>
        <v>0</v>
      </c>
      <c r="O147" s="21">
        <f t="shared" si="46"/>
        <v>0</v>
      </c>
      <c r="P147" s="21">
        <f t="shared" si="46"/>
        <v>0</v>
      </c>
      <c r="Q147" s="21">
        <f t="shared" si="46"/>
        <v>0</v>
      </c>
      <c r="R147" s="21">
        <f t="shared" ref="R147:BW147" si="50">R100+R116+R132</f>
        <v>0</v>
      </c>
      <c r="S147" s="21">
        <f t="shared" si="50"/>
        <v>0</v>
      </c>
      <c r="T147" s="21">
        <f t="shared" si="50"/>
        <v>0</v>
      </c>
      <c r="U147" s="21">
        <f t="shared" si="50"/>
        <v>0</v>
      </c>
      <c r="V147" s="21">
        <f t="shared" si="50"/>
        <v>0</v>
      </c>
      <c r="W147" s="21">
        <f t="shared" si="50"/>
        <v>0</v>
      </c>
      <c r="X147" s="21">
        <f t="shared" si="50"/>
        <v>0</v>
      </c>
      <c r="Y147" s="21">
        <f t="shared" si="50"/>
        <v>0</v>
      </c>
      <c r="Z147" s="21">
        <f t="shared" si="50"/>
        <v>0</v>
      </c>
      <c r="AA147" s="21">
        <f t="shared" si="50"/>
        <v>0</v>
      </c>
      <c r="AB147" s="21">
        <f t="shared" si="50"/>
        <v>0</v>
      </c>
      <c r="AC147" s="21">
        <f t="shared" si="50"/>
        <v>0</v>
      </c>
      <c r="AD147" s="21">
        <f t="shared" si="50"/>
        <v>3.4965373027104527</v>
      </c>
      <c r="AE147" s="21">
        <f t="shared" si="50"/>
        <v>2.0749226489590065</v>
      </c>
      <c r="AF147" s="21">
        <f t="shared" si="50"/>
        <v>1.308730071739322</v>
      </c>
      <c r="AG147" s="21">
        <f t="shared" si="50"/>
        <v>4.3417967656366327</v>
      </c>
      <c r="AH147" s="21">
        <f t="shared" si="50"/>
        <v>6.5146469060058827</v>
      </c>
      <c r="AI147" s="21">
        <f t="shared" si="50"/>
        <v>12.492333231071362</v>
      </c>
      <c r="AJ147" s="21">
        <f t="shared" si="50"/>
        <v>5.90260826135163</v>
      </c>
      <c r="AK147" s="21">
        <f t="shared" si="50"/>
        <v>6.8504233901556919</v>
      </c>
      <c r="AL147" s="21">
        <f t="shared" si="50"/>
        <v>7.4035920930547228</v>
      </c>
      <c r="AM147" s="21">
        <f t="shared" si="50"/>
        <v>7.26281159526207</v>
      </c>
      <c r="AN147" s="21">
        <f t="shared" si="50"/>
        <v>9.0543791090609584</v>
      </c>
      <c r="AO147" s="21">
        <f t="shared" si="50"/>
        <v>25.357636337919523</v>
      </c>
      <c r="AP147" s="21">
        <f t="shared" si="50"/>
        <v>25.385933975198402</v>
      </c>
      <c r="AQ147" s="21">
        <f t="shared" si="50"/>
        <v>25.476011227246193</v>
      </c>
      <c r="AR147" s="21">
        <f t="shared" si="50"/>
        <v>25.543087785445152</v>
      </c>
      <c r="AS147" s="21">
        <f t="shared" si="50"/>
        <v>25.602933939141309</v>
      </c>
      <c r="AT147" s="21">
        <f t="shared" si="50"/>
        <v>25.637953747679884</v>
      </c>
      <c r="AU147" s="21">
        <f t="shared" si="50"/>
        <v>25.637632752917551</v>
      </c>
      <c r="AV147" s="21">
        <f t="shared" si="50"/>
        <v>25.638450027309901</v>
      </c>
      <c r="AW147" s="21">
        <f t="shared" si="50"/>
        <v>25.638519950231601</v>
      </c>
      <c r="AX147" s="21">
        <f t="shared" si="50"/>
        <v>25.638113322961193</v>
      </c>
      <c r="AY147" s="21">
        <f t="shared" si="50"/>
        <v>25.63791926667664</v>
      </c>
      <c r="AZ147" s="21">
        <f t="shared" si="50"/>
        <v>25.638147845700324</v>
      </c>
      <c r="BA147" s="21">
        <f t="shared" si="50"/>
        <v>25.654050134911856</v>
      </c>
      <c r="BB147" s="21">
        <f t="shared" si="50"/>
        <v>25.653914522926648</v>
      </c>
      <c r="BC147" s="21">
        <f t="shared" si="50"/>
        <v>25.653897496219816</v>
      </c>
      <c r="BD147" s="21">
        <f t="shared" si="50"/>
        <v>25.653898567020153</v>
      </c>
      <c r="BE147" s="21">
        <f t="shared" si="50"/>
        <v>25.653925314221254</v>
      </c>
      <c r="BF147" s="21">
        <f t="shared" si="50"/>
        <v>25.653940535270493</v>
      </c>
      <c r="BG147" s="21">
        <f t="shared" si="50"/>
        <v>25.653916034006002</v>
      </c>
      <c r="BH147" s="21">
        <f t="shared" si="50"/>
        <v>25.653913982027795</v>
      </c>
    </row>
    <row r="148" spans="1:60" ht="12" thickBot="1">
      <c r="A148" s="3" t="s">
        <v>29</v>
      </c>
      <c r="B148" s="21">
        <f>SUM(B136:B147)</f>
        <v>0</v>
      </c>
      <c r="C148" s="21">
        <f t="shared" ref="C148:BH148" si="51">SUM(C136:C147)</f>
        <v>0</v>
      </c>
      <c r="D148" s="21">
        <f t="shared" si="51"/>
        <v>0</v>
      </c>
      <c r="E148" s="21">
        <f t="shared" si="51"/>
        <v>0</v>
      </c>
      <c r="F148" s="21">
        <f t="shared" si="51"/>
        <v>0</v>
      </c>
      <c r="G148" s="21">
        <f t="shared" si="51"/>
        <v>0</v>
      </c>
      <c r="H148" s="21">
        <f t="shared" si="51"/>
        <v>0</v>
      </c>
      <c r="I148" s="21">
        <f t="shared" si="51"/>
        <v>0</v>
      </c>
      <c r="J148" s="21">
        <f t="shared" si="51"/>
        <v>0</v>
      </c>
      <c r="K148" s="21">
        <f t="shared" si="51"/>
        <v>0</v>
      </c>
      <c r="L148" s="21">
        <f t="shared" si="51"/>
        <v>0</v>
      </c>
      <c r="M148" s="21">
        <f t="shared" si="51"/>
        <v>0</v>
      </c>
      <c r="N148" s="21">
        <f t="shared" si="51"/>
        <v>0</v>
      </c>
      <c r="O148" s="21">
        <f t="shared" si="51"/>
        <v>0</v>
      </c>
      <c r="P148" s="21">
        <f t="shared" si="51"/>
        <v>0</v>
      </c>
      <c r="Q148" s="21">
        <f t="shared" si="51"/>
        <v>0</v>
      </c>
      <c r="R148" s="21">
        <f t="shared" si="51"/>
        <v>0</v>
      </c>
      <c r="S148" s="21">
        <f t="shared" si="51"/>
        <v>0</v>
      </c>
      <c r="T148" s="21">
        <f t="shared" si="51"/>
        <v>0</v>
      </c>
      <c r="U148" s="21">
        <f t="shared" si="51"/>
        <v>0</v>
      </c>
      <c r="V148" s="21">
        <f t="shared" si="51"/>
        <v>0</v>
      </c>
      <c r="W148" s="21">
        <f t="shared" si="51"/>
        <v>0</v>
      </c>
      <c r="X148" s="21">
        <f t="shared" si="51"/>
        <v>0</v>
      </c>
      <c r="Y148" s="21">
        <f t="shared" si="51"/>
        <v>0</v>
      </c>
      <c r="Z148" s="21">
        <f t="shared" si="51"/>
        <v>0</v>
      </c>
      <c r="AA148" s="21">
        <f t="shared" si="51"/>
        <v>0</v>
      </c>
      <c r="AB148" s="21">
        <f t="shared" si="51"/>
        <v>0</v>
      </c>
      <c r="AC148" s="21">
        <f t="shared" si="51"/>
        <v>0</v>
      </c>
      <c r="AD148" s="21">
        <f t="shared" si="51"/>
        <v>49.329799980230852</v>
      </c>
      <c r="AE148" s="21">
        <f t="shared" si="51"/>
        <v>29.307252325150202</v>
      </c>
      <c r="AF148" s="21">
        <f t="shared" si="51"/>
        <v>14.618471708916619</v>
      </c>
      <c r="AG148" s="21">
        <f t="shared" si="51"/>
        <v>39.53512553306517</v>
      </c>
      <c r="AH148" s="21">
        <f t="shared" si="51"/>
        <v>80.410898732798756</v>
      </c>
      <c r="AI148" s="21">
        <f t="shared" si="51"/>
        <v>81.814859996260935</v>
      </c>
      <c r="AJ148" s="21">
        <f t="shared" si="51"/>
        <v>56.362910466746158</v>
      </c>
      <c r="AK148" s="21">
        <f t="shared" si="51"/>
        <v>64.833024242037837</v>
      </c>
      <c r="AL148" s="21">
        <f t="shared" si="51"/>
        <v>69.501874290949857</v>
      </c>
      <c r="AM148" s="21">
        <f t="shared" si="51"/>
        <v>69.347675242323419</v>
      </c>
      <c r="AN148" s="21">
        <f t="shared" si="51"/>
        <v>85.08546185447797</v>
      </c>
      <c r="AO148" s="21">
        <f t="shared" si="51"/>
        <v>199.68057023742691</v>
      </c>
      <c r="AP148" s="21">
        <f t="shared" si="51"/>
        <v>401.84475987977578</v>
      </c>
      <c r="AQ148" s="21">
        <f t="shared" si="51"/>
        <v>418.05635121034527</v>
      </c>
      <c r="AR148" s="21">
        <f t="shared" si="51"/>
        <v>418.32096309782241</v>
      </c>
      <c r="AS148" s="21">
        <f t="shared" si="51"/>
        <v>268.71175916806521</v>
      </c>
      <c r="AT148" s="21">
        <f t="shared" si="51"/>
        <v>268.9291415493027</v>
      </c>
      <c r="AU148" s="21">
        <f t="shared" si="51"/>
        <v>269.01438079525138</v>
      </c>
      <c r="AV148" s="21">
        <f t="shared" si="51"/>
        <v>269.08002368463883</v>
      </c>
      <c r="AW148" s="21">
        <f t="shared" si="51"/>
        <v>269.02170011256339</v>
      </c>
      <c r="AX148" s="21">
        <f t="shared" si="51"/>
        <v>269.00401267535113</v>
      </c>
      <c r="AY148" s="21">
        <f t="shared" si="51"/>
        <v>269.00985176342147</v>
      </c>
      <c r="AZ148" s="21">
        <f t="shared" si="51"/>
        <v>269.0259938062452</v>
      </c>
      <c r="BA148" s="21">
        <f t="shared" si="51"/>
        <v>269.15304099533944</v>
      </c>
      <c r="BB148" s="21">
        <f t="shared" si="51"/>
        <v>269.14269954010041</v>
      </c>
      <c r="BC148" s="21">
        <f t="shared" si="51"/>
        <v>269.14195450822876</v>
      </c>
      <c r="BD148" s="21">
        <f t="shared" si="51"/>
        <v>269.14459795742522</v>
      </c>
      <c r="BE148" s="21">
        <f t="shared" si="51"/>
        <v>269.1466022788469</v>
      </c>
      <c r="BF148" s="21">
        <f t="shared" si="51"/>
        <v>269.1457790559881</v>
      </c>
      <c r="BG148" s="21">
        <f t="shared" si="51"/>
        <v>269.14432666811786</v>
      </c>
      <c r="BH148" s="21">
        <f t="shared" si="51"/>
        <v>269.14465209372133</v>
      </c>
    </row>
    <row r="149" spans="1:60" ht="12" thickBo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</row>
    <row r="150" spans="1:60" ht="12" thickBot="1">
      <c r="A150" s="57" t="s">
        <v>72</v>
      </c>
      <c r="B150" s="19">
        <f t="shared" ref="B150:AE150" si="52">B2</f>
        <v>1992</v>
      </c>
      <c r="C150" s="19">
        <f t="shared" si="52"/>
        <v>1993</v>
      </c>
      <c r="D150" s="19">
        <f t="shared" si="52"/>
        <v>1994</v>
      </c>
      <c r="E150" s="19">
        <f t="shared" si="52"/>
        <v>1995</v>
      </c>
      <c r="F150" s="19">
        <f t="shared" si="52"/>
        <v>1996</v>
      </c>
      <c r="G150" s="19">
        <f t="shared" si="52"/>
        <v>1997</v>
      </c>
      <c r="H150" s="19">
        <f t="shared" si="52"/>
        <v>1998</v>
      </c>
      <c r="I150" s="19">
        <f t="shared" si="52"/>
        <v>1999</v>
      </c>
      <c r="J150" s="19">
        <f t="shared" si="52"/>
        <v>2000</v>
      </c>
      <c r="K150" s="19">
        <f t="shared" si="52"/>
        <v>2001</v>
      </c>
      <c r="L150" s="19">
        <f t="shared" si="52"/>
        <v>2002</v>
      </c>
      <c r="M150" s="19">
        <f t="shared" si="52"/>
        <v>2003</v>
      </c>
      <c r="N150" s="19">
        <f t="shared" si="52"/>
        <v>2004</v>
      </c>
      <c r="O150" s="19">
        <f t="shared" si="52"/>
        <v>2005</v>
      </c>
      <c r="P150" s="19">
        <f t="shared" si="52"/>
        <v>2006</v>
      </c>
      <c r="Q150" s="19">
        <f t="shared" si="52"/>
        <v>2007</v>
      </c>
      <c r="R150" s="19">
        <f t="shared" si="52"/>
        <v>2008</v>
      </c>
      <c r="S150" s="19">
        <f t="shared" si="52"/>
        <v>2009</v>
      </c>
      <c r="T150" s="19">
        <f t="shared" si="52"/>
        <v>2010</v>
      </c>
      <c r="U150" s="19">
        <f t="shared" si="52"/>
        <v>2011</v>
      </c>
      <c r="V150" s="19">
        <f t="shared" si="52"/>
        <v>2012</v>
      </c>
      <c r="W150" s="19">
        <f t="shared" si="52"/>
        <v>2013</v>
      </c>
      <c r="X150" s="19">
        <f t="shared" si="52"/>
        <v>2014</v>
      </c>
      <c r="Y150" s="19">
        <f t="shared" si="52"/>
        <v>2015</v>
      </c>
      <c r="Z150" s="19">
        <f t="shared" si="52"/>
        <v>2016</v>
      </c>
      <c r="AA150" s="19">
        <f t="shared" si="52"/>
        <v>2017</v>
      </c>
      <c r="AB150" s="19">
        <f t="shared" si="52"/>
        <v>2018</v>
      </c>
      <c r="AC150" s="19">
        <f t="shared" si="52"/>
        <v>2019</v>
      </c>
      <c r="AD150" s="19">
        <f t="shared" si="52"/>
        <v>2020</v>
      </c>
      <c r="AE150" s="19">
        <f t="shared" si="52"/>
        <v>2021</v>
      </c>
      <c r="AF150" s="19">
        <f>AF2</f>
        <v>2022</v>
      </c>
      <c r="AG150" s="19">
        <f t="shared" ref="AG150:BH150" si="53">AG2</f>
        <v>2023</v>
      </c>
      <c r="AH150" s="19">
        <f t="shared" si="53"/>
        <v>2024</v>
      </c>
      <c r="AI150" s="19">
        <f t="shared" si="53"/>
        <v>2025</v>
      </c>
      <c r="AJ150" s="19">
        <f t="shared" si="53"/>
        <v>2026</v>
      </c>
      <c r="AK150" s="19">
        <f t="shared" si="53"/>
        <v>2027</v>
      </c>
      <c r="AL150" s="19">
        <f t="shared" si="53"/>
        <v>2028</v>
      </c>
      <c r="AM150" s="19">
        <f t="shared" si="53"/>
        <v>2029</v>
      </c>
      <c r="AN150" s="19">
        <f t="shared" si="53"/>
        <v>2030</v>
      </c>
      <c r="AO150" s="19">
        <f t="shared" si="53"/>
        <v>2031</v>
      </c>
      <c r="AP150" s="19">
        <f t="shared" si="53"/>
        <v>2032</v>
      </c>
      <c r="AQ150" s="19">
        <f t="shared" si="53"/>
        <v>2033</v>
      </c>
      <c r="AR150" s="19">
        <f t="shared" si="53"/>
        <v>2034</v>
      </c>
      <c r="AS150" s="19">
        <f t="shared" si="53"/>
        <v>2035</v>
      </c>
      <c r="AT150" s="19">
        <f t="shared" si="53"/>
        <v>2036</v>
      </c>
      <c r="AU150" s="19">
        <f t="shared" si="53"/>
        <v>2037</v>
      </c>
      <c r="AV150" s="19">
        <f t="shared" si="53"/>
        <v>2038</v>
      </c>
      <c r="AW150" s="19">
        <f t="shared" si="53"/>
        <v>2039</v>
      </c>
      <c r="AX150" s="19">
        <f t="shared" si="53"/>
        <v>2040</v>
      </c>
      <c r="AY150" s="19">
        <f t="shared" si="53"/>
        <v>2041</v>
      </c>
      <c r="AZ150" s="19">
        <f t="shared" si="53"/>
        <v>2042</v>
      </c>
      <c r="BA150" s="19">
        <f t="shared" si="53"/>
        <v>2043</v>
      </c>
      <c r="BB150" s="19">
        <f t="shared" si="53"/>
        <v>2044</v>
      </c>
      <c r="BC150" s="19">
        <f t="shared" si="53"/>
        <v>2045</v>
      </c>
      <c r="BD150" s="19">
        <f t="shared" si="53"/>
        <v>2046</v>
      </c>
      <c r="BE150" s="19">
        <f t="shared" si="53"/>
        <v>2047</v>
      </c>
      <c r="BF150" s="19">
        <f t="shared" si="53"/>
        <v>2048</v>
      </c>
      <c r="BG150" s="19">
        <f t="shared" si="53"/>
        <v>2049</v>
      </c>
      <c r="BH150" s="19">
        <f t="shared" si="53"/>
        <v>2050</v>
      </c>
    </row>
    <row r="151" spans="1:60">
      <c r="A151" s="3" t="s">
        <v>17</v>
      </c>
      <c r="B151" s="8">
        <f>B74-B136</f>
        <v>0</v>
      </c>
      <c r="C151" s="8">
        <f t="shared" ref="C151:AH159" si="54">C74-C136</f>
        <v>0</v>
      </c>
      <c r="D151" s="8">
        <f t="shared" si="54"/>
        <v>0</v>
      </c>
      <c r="E151" s="8">
        <f t="shared" si="54"/>
        <v>0</v>
      </c>
      <c r="F151" s="8">
        <f t="shared" si="54"/>
        <v>0</v>
      </c>
      <c r="G151" s="8">
        <f t="shared" si="54"/>
        <v>0</v>
      </c>
      <c r="H151" s="8">
        <f t="shared" si="54"/>
        <v>0</v>
      </c>
      <c r="I151" s="8">
        <f t="shared" si="54"/>
        <v>0</v>
      </c>
      <c r="J151" s="8">
        <f t="shared" si="54"/>
        <v>0</v>
      </c>
      <c r="K151" s="8">
        <f t="shared" si="54"/>
        <v>0</v>
      </c>
      <c r="L151" s="8">
        <f t="shared" si="54"/>
        <v>0</v>
      </c>
      <c r="M151" s="8">
        <f t="shared" si="54"/>
        <v>0</v>
      </c>
      <c r="N151" s="8">
        <f t="shared" si="54"/>
        <v>0</v>
      </c>
      <c r="O151" s="8">
        <f t="shared" si="54"/>
        <v>0</v>
      </c>
      <c r="P151" s="8">
        <f t="shared" si="54"/>
        <v>0</v>
      </c>
      <c r="Q151" s="8">
        <f t="shared" si="54"/>
        <v>0</v>
      </c>
      <c r="R151" s="8">
        <f t="shared" si="54"/>
        <v>0</v>
      </c>
      <c r="S151" s="8">
        <f t="shared" si="54"/>
        <v>0</v>
      </c>
      <c r="T151" s="8">
        <f t="shared" si="54"/>
        <v>0</v>
      </c>
      <c r="U151" s="8">
        <f t="shared" si="54"/>
        <v>0</v>
      </c>
      <c r="V151" s="8">
        <f t="shared" si="54"/>
        <v>0</v>
      </c>
      <c r="W151" s="8">
        <f t="shared" si="54"/>
        <v>81.057927899397242</v>
      </c>
      <c r="X151" s="8">
        <f t="shared" si="54"/>
        <v>88.617346953704512</v>
      </c>
      <c r="Y151" s="8">
        <f t="shared" si="54"/>
        <v>92.368785008777522</v>
      </c>
      <c r="Z151" s="8">
        <f t="shared" si="54"/>
        <v>87.325636918446946</v>
      </c>
      <c r="AA151" s="8">
        <f t="shared" si="54"/>
        <v>89.342511458687881</v>
      </c>
      <c r="AB151" s="8">
        <f t="shared" si="54"/>
        <v>93.846025315604606</v>
      </c>
      <c r="AC151" s="8">
        <f t="shared" si="54"/>
        <v>91.191672513353822</v>
      </c>
      <c r="AD151" s="8">
        <f t="shared" si="54"/>
        <v>114.49125224484361</v>
      </c>
      <c r="AE151" s="8">
        <f t="shared" si="54"/>
        <v>88.821047115900683</v>
      </c>
      <c r="AF151" s="8">
        <f t="shared" si="54"/>
        <v>94.709359267810896</v>
      </c>
      <c r="AG151" s="8">
        <f t="shared" si="54"/>
        <v>92.500664368953267</v>
      </c>
      <c r="AH151" s="8">
        <f t="shared" si="54"/>
        <v>90.039295341684067</v>
      </c>
      <c r="AI151" s="59">
        <f>AI$163*(AVERAGE(AD151:AH151)/AVERAGE(AD$163:AH$163))</f>
        <v>92.510383139851584</v>
      </c>
      <c r="AJ151" s="59">
        <f t="shared" ref="AJ151:AY161" si="55">AJ$163*(AVERAGE(AE151:AI151)/AVERAGE(AE$163:AI$163))</f>
        <v>88.138787052298355</v>
      </c>
      <c r="AK151" s="59">
        <f t="shared" si="55"/>
        <v>88.901125113119335</v>
      </c>
      <c r="AL151" s="59">
        <f t="shared" si="55"/>
        <v>89.382096674733361</v>
      </c>
      <c r="AM151" s="59">
        <f t="shared" si="55"/>
        <v>89.717069869512855</v>
      </c>
      <c r="AN151" s="59">
        <f t="shared" si="55"/>
        <v>89.729892369903098</v>
      </c>
      <c r="AO151" s="59">
        <f t="shared" si="55"/>
        <v>89.173794215913404</v>
      </c>
      <c r="AP151" s="59">
        <f t="shared" si="55"/>
        <v>89.380795648636408</v>
      </c>
      <c r="AQ151" s="59">
        <f t="shared" si="55"/>
        <v>89.476729755739825</v>
      </c>
      <c r="AR151" s="59">
        <f t="shared" si="55"/>
        <v>89.495656371941124</v>
      </c>
      <c r="AS151" s="59">
        <f t="shared" si="55"/>
        <v>89.451373672426783</v>
      </c>
      <c r="AT151" s="59">
        <f t="shared" si="55"/>
        <v>89.395669932931497</v>
      </c>
      <c r="AU151" s="59">
        <f t="shared" si="55"/>
        <v>89.440045076335124</v>
      </c>
      <c r="AV151" s="59">
        <f t="shared" si="55"/>
        <v>89.451894961874871</v>
      </c>
      <c r="AW151" s="59">
        <f t="shared" si="55"/>
        <v>89.446928003101874</v>
      </c>
      <c r="AX151" s="59">
        <f t="shared" si="55"/>
        <v>89.437182329334036</v>
      </c>
      <c r="AY151" s="59">
        <f t="shared" si="55"/>
        <v>89.434344060715489</v>
      </c>
      <c r="AZ151" s="59">
        <f t="shared" ref="AZ151:BH161" si="56">AZ$163*(AVERAGE(AU151:AY151)/AVERAGE(AU$163:AY$163))</f>
        <v>89.442078886272299</v>
      </c>
      <c r="BA151" s="59">
        <f t="shared" si="56"/>
        <v>89.442485648259705</v>
      </c>
      <c r="BB151" s="59">
        <f t="shared" si="56"/>
        <v>89.440603785536695</v>
      </c>
      <c r="BC151" s="59">
        <f t="shared" si="56"/>
        <v>89.439338942023639</v>
      </c>
      <c r="BD151" s="59">
        <f t="shared" si="56"/>
        <v>89.43977026456156</v>
      </c>
      <c r="BE151" s="59">
        <f t="shared" si="56"/>
        <v>89.440855505330774</v>
      </c>
      <c r="BF151" s="59">
        <f t="shared" si="56"/>
        <v>89.440610829142472</v>
      </c>
      <c r="BG151" s="59">
        <f t="shared" si="56"/>
        <v>89.440235865319025</v>
      </c>
      <c r="BH151" s="59">
        <f t="shared" si="56"/>
        <v>89.440162281275505</v>
      </c>
    </row>
    <row r="152" spans="1:60">
      <c r="A152" s="3" t="s">
        <v>18</v>
      </c>
      <c r="B152" s="8">
        <f t="shared" ref="B152:Q162" si="57">B75-B137</f>
        <v>0</v>
      </c>
      <c r="C152" s="8">
        <f t="shared" si="57"/>
        <v>0</v>
      </c>
      <c r="D152" s="8">
        <f t="shared" si="57"/>
        <v>0</v>
      </c>
      <c r="E152" s="8">
        <f t="shared" si="57"/>
        <v>0</v>
      </c>
      <c r="F152" s="8">
        <f t="shared" si="57"/>
        <v>0</v>
      </c>
      <c r="G152" s="8">
        <f t="shared" si="57"/>
        <v>0</v>
      </c>
      <c r="H152" s="8">
        <f t="shared" si="57"/>
        <v>0</v>
      </c>
      <c r="I152" s="8">
        <f t="shared" si="57"/>
        <v>0</v>
      </c>
      <c r="J152" s="8">
        <f t="shared" si="57"/>
        <v>0</v>
      </c>
      <c r="K152" s="8">
        <f t="shared" si="57"/>
        <v>0</v>
      </c>
      <c r="L152" s="8">
        <f t="shared" si="57"/>
        <v>0</v>
      </c>
      <c r="M152" s="8">
        <f t="shared" si="57"/>
        <v>0</v>
      </c>
      <c r="N152" s="8">
        <f t="shared" si="57"/>
        <v>0</v>
      </c>
      <c r="O152" s="8">
        <f t="shared" si="57"/>
        <v>0</v>
      </c>
      <c r="P152" s="8">
        <f t="shared" si="57"/>
        <v>0</v>
      </c>
      <c r="Q152" s="8">
        <f t="shared" si="57"/>
        <v>0</v>
      </c>
      <c r="R152" s="8">
        <f t="shared" si="54"/>
        <v>0</v>
      </c>
      <c r="S152" s="8">
        <f t="shared" si="54"/>
        <v>0</v>
      </c>
      <c r="T152" s="8">
        <f t="shared" si="54"/>
        <v>0</v>
      </c>
      <c r="U152" s="8">
        <f t="shared" si="54"/>
        <v>0</v>
      </c>
      <c r="V152" s="8">
        <f t="shared" si="54"/>
        <v>0</v>
      </c>
      <c r="W152" s="8">
        <f t="shared" si="54"/>
        <v>80.296202077206374</v>
      </c>
      <c r="X152" s="8">
        <f t="shared" si="54"/>
        <v>84.789483064099628</v>
      </c>
      <c r="Y152" s="8">
        <f t="shared" si="54"/>
        <v>89.559374140204113</v>
      </c>
      <c r="Z152" s="8">
        <f t="shared" si="54"/>
        <v>87.554817515614189</v>
      </c>
      <c r="AA152" s="8">
        <f t="shared" si="54"/>
        <v>87.560034013451087</v>
      </c>
      <c r="AB152" s="8">
        <f t="shared" si="54"/>
        <v>89.432510165278785</v>
      </c>
      <c r="AC152" s="8">
        <f t="shared" si="54"/>
        <v>88.49463312907848</v>
      </c>
      <c r="AD152" s="8">
        <f t="shared" si="54"/>
        <v>82.577413460330334</v>
      </c>
      <c r="AE152" s="8">
        <f t="shared" si="54"/>
        <v>86.251938362860656</v>
      </c>
      <c r="AF152" s="8">
        <f t="shared" si="54"/>
        <v>92.055193862189839</v>
      </c>
      <c r="AG152" s="8">
        <f t="shared" si="54"/>
        <v>92.825169327218305</v>
      </c>
      <c r="AH152" s="8">
        <f t="shared" si="54"/>
        <v>89.139160524750267</v>
      </c>
      <c r="AI152" s="59">
        <f t="shared" ref="AI152:AX161" si="58">AI$163*(AVERAGE(AD152:AH152)/AVERAGE(AD$163:AH$163))</f>
        <v>85.250501882770649</v>
      </c>
      <c r="AJ152" s="59">
        <f t="shared" si="55"/>
        <v>85.62890085148193</v>
      </c>
      <c r="AK152" s="59">
        <f t="shared" si="55"/>
        <v>86.377256222277836</v>
      </c>
      <c r="AL152" s="59">
        <f t="shared" si="55"/>
        <v>86.83773305813007</v>
      </c>
      <c r="AM152" s="59">
        <f t="shared" si="55"/>
        <v>86.572151430890727</v>
      </c>
      <c r="AN152" s="59">
        <f t="shared" si="55"/>
        <v>86.133308689110251</v>
      </c>
      <c r="AO152" s="59">
        <f t="shared" si="55"/>
        <v>86.30987005037818</v>
      </c>
      <c r="AP152" s="59">
        <f t="shared" si="55"/>
        <v>86.446063890157419</v>
      </c>
      <c r="AQ152" s="59">
        <f t="shared" si="55"/>
        <v>86.459825423733321</v>
      </c>
      <c r="AR152" s="59">
        <f t="shared" si="55"/>
        <v>86.384243896853974</v>
      </c>
      <c r="AS152" s="59">
        <f t="shared" si="55"/>
        <v>86.346662390046617</v>
      </c>
      <c r="AT152" s="59">
        <f t="shared" si="55"/>
        <v>86.389333130233894</v>
      </c>
      <c r="AU152" s="59">
        <f t="shared" si="55"/>
        <v>86.405225746205048</v>
      </c>
      <c r="AV152" s="59">
        <f t="shared" si="55"/>
        <v>86.397058117414574</v>
      </c>
      <c r="AW152" s="59">
        <f t="shared" si="55"/>
        <v>86.384504656150824</v>
      </c>
      <c r="AX152" s="59">
        <f t="shared" si="55"/>
        <v>86.384556808010188</v>
      </c>
      <c r="AY152" s="59">
        <f t="shared" si="55"/>
        <v>86.392135691602903</v>
      </c>
      <c r="AZ152" s="59">
        <f t="shared" si="56"/>
        <v>86.392696203876696</v>
      </c>
      <c r="BA152" s="59">
        <f t="shared" si="56"/>
        <v>86.390190295411031</v>
      </c>
      <c r="BB152" s="59">
        <f t="shared" si="56"/>
        <v>86.388816731010337</v>
      </c>
      <c r="BC152" s="59">
        <f t="shared" si="56"/>
        <v>86.389679145982242</v>
      </c>
      <c r="BD152" s="59">
        <f t="shared" si="56"/>
        <v>86.390703613576662</v>
      </c>
      <c r="BE152" s="59">
        <f t="shared" si="56"/>
        <v>86.390417197971388</v>
      </c>
      <c r="BF152" s="59">
        <f t="shared" si="56"/>
        <v>86.389961396790326</v>
      </c>
      <c r="BG152" s="59">
        <f t="shared" si="56"/>
        <v>86.38991561706618</v>
      </c>
      <c r="BH152" s="59">
        <f t="shared" si="56"/>
        <v>86.390135394277351</v>
      </c>
    </row>
    <row r="153" spans="1:60">
      <c r="A153" s="3" t="s">
        <v>19</v>
      </c>
      <c r="B153" s="8">
        <f t="shared" si="57"/>
        <v>0</v>
      </c>
      <c r="C153" s="8">
        <f t="shared" si="54"/>
        <v>0</v>
      </c>
      <c r="D153" s="8">
        <f t="shared" si="54"/>
        <v>0</v>
      </c>
      <c r="E153" s="8">
        <f t="shared" si="54"/>
        <v>0</v>
      </c>
      <c r="F153" s="8">
        <f t="shared" si="54"/>
        <v>0</v>
      </c>
      <c r="G153" s="8">
        <f t="shared" si="54"/>
        <v>0</v>
      </c>
      <c r="H153" s="8">
        <f t="shared" si="54"/>
        <v>0</v>
      </c>
      <c r="I153" s="8">
        <f t="shared" si="54"/>
        <v>0</v>
      </c>
      <c r="J153" s="8">
        <f t="shared" si="54"/>
        <v>0</v>
      </c>
      <c r="K153" s="8">
        <f t="shared" si="54"/>
        <v>0</v>
      </c>
      <c r="L153" s="8">
        <f t="shared" si="54"/>
        <v>0</v>
      </c>
      <c r="M153" s="8">
        <f t="shared" si="54"/>
        <v>0</v>
      </c>
      <c r="N153" s="8">
        <f t="shared" si="54"/>
        <v>0</v>
      </c>
      <c r="O153" s="8">
        <f t="shared" si="54"/>
        <v>0</v>
      </c>
      <c r="P153" s="8">
        <f t="shared" si="54"/>
        <v>0</v>
      </c>
      <c r="Q153" s="8">
        <f t="shared" si="54"/>
        <v>0</v>
      </c>
      <c r="R153" s="8">
        <f t="shared" si="54"/>
        <v>0</v>
      </c>
      <c r="S153" s="8">
        <f t="shared" si="54"/>
        <v>0</v>
      </c>
      <c r="T153" s="8">
        <f t="shared" si="54"/>
        <v>0</v>
      </c>
      <c r="U153" s="8">
        <f t="shared" si="54"/>
        <v>0</v>
      </c>
      <c r="V153" s="8">
        <f t="shared" si="54"/>
        <v>0</v>
      </c>
      <c r="W153" s="8">
        <f t="shared" si="54"/>
        <v>84.188750737811318</v>
      </c>
      <c r="X153" s="8">
        <f t="shared" si="54"/>
        <v>86.967043040606114</v>
      </c>
      <c r="Y153" s="8">
        <f t="shared" si="54"/>
        <v>89.839110334948856</v>
      </c>
      <c r="Z153" s="8">
        <f t="shared" si="54"/>
        <v>87.44626671778002</v>
      </c>
      <c r="AA153" s="8">
        <f t="shared" si="54"/>
        <v>93.360406516985421</v>
      </c>
      <c r="AB153" s="8">
        <f t="shared" si="54"/>
        <v>93.851705012245134</v>
      </c>
      <c r="AC153" s="8">
        <f t="shared" si="54"/>
        <v>91.943746603869727</v>
      </c>
      <c r="AD153" s="8">
        <f t="shared" si="54"/>
        <v>87.024204606711308</v>
      </c>
      <c r="AE153" s="8">
        <f t="shared" si="54"/>
        <v>93.794249609528805</v>
      </c>
      <c r="AF153" s="8">
        <f t="shared" si="54"/>
        <v>99.935177834299296</v>
      </c>
      <c r="AG153" s="8">
        <f t="shared" si="54"/>
        <v>96.103380019546307</v>
      </c>
      <c r="AH153" s="8">
        <f t="shared" si="54"/>
        <v>92.012790301513945</v>
      </c>
      <c r="AI153" s="59">
        <f t="shared" si="58"/>
        <v>90.259653299002707</v>
      </c>
      <c r="AJ153" s="59">
        <f t="shared" si="55"/>
        <v>90.738183535352064</v>
      </c>
      <c r="AK153" s="59">
        <f t="shared" si="55"/>
        <v>91.066035955933344</v>
      </c>
      <c r="AL153" s="59">
        <f t="shared" si="55"/>
        <v>90.981516732127531</v>
      </c>
      <c r="AM153" s="59">
        <f t="shared" si="55"/>
        <v>90.933320890465865</v>
      </c>
      <c r="AN153" s="59">
        <f t="shared" si="55"/>
        <v>90.795742082576297</v>
      </c>
      <c r="AO153" s="59">
        <f t="shared" si="55"/>
        <v>90.902959839291015</v>
      </c>
      <c r="AP153" s="59">
        <f t="shared" si="55"/>
        <v>90.935915100078802</v>
      </c>
      <c r="AQ153" s="59">
        <f t="shared" si="55"/>
        <v>90.909890928907885</v>
      </c>
      <c r="AR153" s="59">
        <f t="shared" si="55"/>
        <v>90.895565768263964</v>
      </c>
      <c r="AS153" s="59">
        <f t="shared" si="55"/>
        <v>90.888014743823604</v>
      </c>
      <c r="AT153" s="59">
        <f t="shared" si="55"/>
        <v>90.906469276073054</v>
      </c>
      <c r="AU153" s="59">
        <f t="shared" si="55"/>
        <v>90.907171163429453</v>
      </c>
      <c r="AV153" s="59">
        <f t="shared" si="55"/>
        <v>90.901422376099589</v>
      </c>
      <c r="AW153" s="59">
        <f t="shared" si="55"/>
        <v>90.899728665537921</v>
      </c>
      <c r="AX153" s="59">
        <f t="shared" si="55"/>
        <v>90.90056124499273</v>
      </c>
      <c r="AY153" s="59">
        <f t="shared" si="55"/>
        <v>90.903070545226541</v>
      </c>
      <c r="AZ153" s="59">
        <f t="shared" si="56"/>
        <v>90.902390799057258</v>
      </c>
      <c r="BA153" s="59">
        <f t="shared" si="56"/>
        <v>90.901434726182814</v>
      </c>
      <c r="BB153" s="59">
        <f t="shared" si="56"/>
        <v>90.901437196199453</v>
      </c>
      <c r="BC153" s="59">
        <f t="shared" si="56"/>
        <v>90.901778902331756</v>
      </c>
      <c r="BD153" s="59">
        <f t="shared" si="56"/>
        <v>90.902022433799559</v>
      </c>
      <c r="BE153" s="59">
        <f t="shared" si="56"/>
        <v>90.901812811514191</v>
      </c>
      <c r="BF153" s="59">
        <f t="shared" si="56"/>
        <v>90.901697214005551</v>
      </c>
      <c r="BG153" s="59">
        <f t="shared" si="56"/>
        <v>90.901749711570105</v>
      </c>
      <c r="BH153" s="59">
        <f t="shared" si="56"/>
        <v>90.901812214644238</v>
      </c>
    </row>
    <row r="154" spans="1:60">
      <c r="A154" s="3" t="s">
        <v>20</v>
      </c>
      <c r="B154" s="8">
        <f t="shared" si="57"/>
        <v>0</v>
      </c>
      <c r="C154" s="8">
        <f t="shared" si="54"/>
        <v>0</v>
      </c>
      <c r="D154" s="8">
        <f t="shared" si="54"/>
        <v>0</v>
      </c>
      <c r="E154" s="8">
        <f t="shared" si="54"/>
        <v>0</v>
      </c>
      <c r="F154" s="8">
        <f t="shared" si="54"/>
        <v>0</v>
      </c>
      <c r="G154" s="8">
        <f t="shared" si="54"/>
        <v>0</v>
      </c>
      <c r="H154" s="8">
        <f t="shared" si="54"/>
        <v>0</v>
      </c>
      <c r="I154" s="8">
        <f t="shared" si="54"/>
        <v>0</v>
      </c>
      <c r="J154" s="8">
        <f t="shared" si="54"/>
        <v>0</v>
      </c>
      <c r="K154" s="8">
        <f t="shared" si="54"/>
        <v>0</v>
      </c>
      <c r="L154" s="8">
        <f t="shared" si="54"/>
        <v>0</v>
      </c>
      <c r="M154" s="8">
        <f t="shared" si="54"/>
        <v>0</v>
      </c>
      <c r="N154" s="8">
        <f t="shared" si="54"/>
        <v>0</v>
      </c>
      <c r="O154" s="8">
        <f t="shared" si="54"/>
        <v>0</v>
      </c>
      <c r="P154" s="8">
        <f t="shared" si="54"/>
        <v>0</v>
      </c>
      <c r="Q154" s="8">
        <f t="shared" si="54"/>
        <v>0</v>
      </c>
      <c r="R154" s="8">
        <f t="shared" si="54"/>
        <v>0</v>
      </c>
      <c r="S154" s="8">
        <f t="shared" si="54"/>
        <v>0</v>
      </c>
      <c r="T154" s="8">
        <f t="shared" si="54"/>
        <v>0</v>
      </c>
      <c r="U154" s="8">
        <f t="shared" si="54"/>
        <v>0</v>
      </c>
      <c r="V154" s="8">
        <f t="shared" si="54"/>
        <v>0</v>
      </c>
      <c r="W154" s="8">
        <f t="shared" si="54"/>
        <v>79.372661895524047</v>
      </c>
      <c r="X154" s="8">
        <f t="shared" si="54"/>
        <v>85.444737335289972</v>
      </c>
      <c r="Y154" s="8">
        <f t="shared" si="54"/>
        <v>87.588486637093723</v>
      </c>
      <c r="Z154" s="8">
        <f t="shared" si="54"/>
        <v>81.818627309634692</v>
      </c>
      <c r="AA154" s="8">
        <f t="shared" si="54"/>
        <v>87.958288841022295</v>
      </c>
      <c r="AB154" s="8">
        <f t="shared" si="54"/>
        <v>88.199714442820238</v>
      </c>
      <c r="AC154" s="8">
        <f t="shared" si="54"/>
        <v>89.307367336041324</v>
      </c>
      <c r="AD154" s="8">
        <f t="shared" si="54"/>
        <v>81.5193176463942</v>
      </c>
      <c r="AE154" s="8">
        <f t="shared" si="54"/>
        <v>85.694719383567801</v>
      </c>
      <c r="AF154" s="8">
        <f t="shared" si="54"/>
        <v>90.58727574226188</v>
      </c>
      <c r="AG154" s="8">
        <f t="shared" si="54"/>
        <v>86.583321538888342</v>
      </c>
      <c r="AH154" s="8">
        <f t="shared" si="54"/>
        <v>84.569919663326729</v>
      </c>
      <c r="AI154" s="59">
        <f t="shared" si="58"/>
        <v>82.575779303603085</v>
      </c>
      <c r="AJ154" s="59">
        <f t="shared" si="55"/>
        <v>82.647711226849211</v>
      </c>
      <c r="AK154" s="59">
        <f t="shared" si="55"/>
        <v>82.895186476987348</v>
      </c>
      <c r="AL154" s="59">
        <f t="shared" si="55"/>
        <v>82.893631770712915</v>
      </c>
      <c r="AM154" s="59">
        <f t="shared" si="55"/>
        <v>83.044924387175456</v>
      </c>
      <c r="AN154" s="59">
        <f t="shared" si="55"/>
        <v>82.811446633065614</v>
      </c>
      <c r="AO154" s="59">
        <f t="shared" si="55"/>
        <v>82.858580098958114</v>
      </c>
      <c r="AP154" s="59">
        <f t="shared" si="55"/>
        <v>82.900753873379884</v>
      </c>
      <c r="AQ154" s="59">
        <f t="shared" si="55"/>
        <v>82.9018673526584</v>
      </c>
      <c r="AR154" s="59">
        <f t="shared" si="55"/>
        <v>82.903514469047494</v>
      </c>
      <c r="AS154" s="59">
        <f t="shared" si="55"/>
        <v>82.87523248542189</v>
      </c>
      <c r="AT154" s="59">
        <f t="shared" si="55"/>
        <v>82.887989655893151</v>
      </c>
      <c r="AU154" s="59">
        <f t="shared" si="55"/>
        <v>82.893871567280158</v>
      </c>
      <c r="AV154" s="59">
        <f t="shared" si="55"/>
        <v>82.892495106060224</v>
      </c>
      <c r="AW154" s="59">
        <f t="shared" si="55"/>
        <v>82.89062065674058</v>
      </c>
      <c r="AX154" s="59">
        <f t="shared" si="55"/>
        <v>82.888041894279198</v>
      </c>
      <c r="AY154" s="59">
        <f t="shared" si="55"/>
        <v>82.890603776050654</v>
      </c>
      <c r="AZ154" s="59">
        <f t="shared" si="56"/>
        <v>82.89112660008216</v>
      </c>
      <c r="BA154" s="59">
        <f t="shared" si="56"/>
        <v>82.890577606642552</v>
      </c>
      <c r="BB154" s="59">
        <f t="shared" si="56"/>
        <v>82.890194106759026</v>
      </c>
      <c r="BC154" s="59">
        <f t="shared" si="56"/>
        <v>82.890108796762732</v>
      </c>
      <c r="BD154" s="59">
        <f t="shared" si="56"/>
        <v>82.890522177259427</v>
      </c>
      <c r="BE154" s="59">
        <f t="shared" si="56"/>
        <v>82.890505857501182</v>
      </c>
      <c r="BF154" s="59">
        <f t="shared" si="56"/>
        <v>82.890381708984975</v>
      </c>
      <c r="BG154" s="59">
        <f t="shared" si="56"/>
        <v>82.890342529453477</v>
      </c>
      <c r="BH154" s="59">
        <f t="shared" si="56"/>
        <v>82.89037221399235</v>
      </c>
    </row>
    <row r="155" spans="1:60">
      <c r="A155" s="3" t="s">
        <v>21</v>
      </c>
      <c r="B155" s="8">
        <f t="shared" si="57"/>
        <v>0</v>
      </c>
      <c r="C155" s="8">
        <f t="shared" si="54"/>
        <v>0</v>
      </c>
      <c r="D155" s="8">
        <f t="shared" si="54"/>
        <v>0</v>
      </c>
      <c r="E155" s="8">
        <f t="shared" si="54"/>
        <v>0</v>
      </c>
      <c r="F155" s="8">
        <f t="shared" si="54"/>
        <v>0</v>
      </c>
      <c r="G155" s="8">
        <f t="shared" si="54"/>
        <v>0</v>
      </c>
      <c r="H155" s="8">
        <f t="shared" si="54"/>
        <v>0</v>
      </c>
      <c r="I155" s="8">
        <f t="shared" si="54"/>
        <v>0</v>
      </c>
      <c r="J155" s="8">
        <f t="shared" si="54"/>
        <v>0</v>
      </c>
      <c r="K155" s="8">
        <f t="shared" si="54"/>
        <v>0</v>
      </c>
      <c r="L155" s="8">
        <f t="shared" si="54"/>
        <v>0</v>
      </c>
      <c r="M155" s="8">
        <f t="shared" si="54"/>
        <v>0</v>
      </c>
      <c r="N155" s="8">
        <f t="shared" si="54"/>
        <v>0</v>
      </c>
      <c r="O155" s="8">
        <f t="shared" si="54"/>
        <v>0</v>
      </c>
      <c r="P155" s="8">
        <f t="shared" si="54"/>
        <v>0</v>
      </c>
      <c r="Q155" s="8">
        <f t="shared" si="54"/>
        <v>0</v>
      </c>
      <c r="R155" s="8">
        <f t="shared" si="54"/>
        <v>0</v>
      </c>
      <c r="S155" s="8">
        <f t="shared" si="54"/>
        <v>0</v>
      </c>
      <c r="T155" s="8">
        <f t="shared" si="54"/>
        <v>0</v>
      </c>
      <c r="U155" s="8">
        <f t="shared" si="54"/>
        <v>0</v>
      </c>
      <c r="V155" s="8">
        <f t="shared" si="54"/>
        <v>0</v>
      </c>
      <c r="W155" s="8">
        <f t="shared" si="54"/>
        <v>78.686155631445743</v>
      </c>
      <c r="X155" s="8">
        <f t="shared" si="54"/>
        <v>81.030795620305753</v>
      </c>
      <c r="Y155" s="8">
        <f t="shared" si="54"/>
        <v>82.187526693062239</v>
      </c>
      <c r="Z155" s="8">
        <f t="shared" si="54"/>
        <v>78.376620751848805</v>
      </c>
      <c r="AA155" s="8">
        <f t="shared" si="54"/>
        <v>86.298349212077767</v>
      </c>
      <c r="AB155" s="8">
        <f t="shared" si="54"/>
        <v>84.358940892379337</v>
      </c>
      <c r="AC155" s="8">
        <f t="shared" si="54"/>
        <v>86.191536915890651</v>
      </c>
      <c r="AD155" s="8">
        <f t="shared" si="54"/>
        <v>78.007214248851113</v>
      </c>
      <c r="AE155" s="8">
        <f t="shared" si="54"/>
        <v>85.409212942054069</v>
      </c>
      <c r="AF155" s="8">
        <f t="shared" si="54"/>
        <v>88.831393516665969</v>
      </c>
      <c r="AG155" s="8">
        <f t="shared" si="54"/>
        <v>86.195119666972857</v>
      </c>
      <c r="AH155" s="8">
        <f t="shared" si="54"/>
        <v>83.949208968754036</v>
      </c>
      <c r="AI155" s="59">
        <f t="shared" si="58"/>
        <v>81.312485391692945</v>
      </c>
      <c r="AJ155" s="59">
        <f t="shared" si="55"/>
        <v>81.818642312389414</v>
      </c>
      <c r="AK155" s="59">
        <f t="shared" si="55"/>
        <v>81.952167909893006</v>
      </c>
      <c r="AL155" s="59">
        <f t="shared" si="55"/>
        <v>82.094040384482327</v>
      </c>
      <c r="AM155" s="59">
        <f t="shared" si="55"/>
        <v>82.154554511155027</v>
      </c>
      <c r="AN155" s="59">
        <f t="shared" si="55"/>
        <v>81.86637810192255</v>
      </c>
      <c r="AO155" s="59">
        <f t="shared" si="55"/>
        <v>81.97715664396847</v>
      </c>
      <c r="AP155" s="59">
        <f t="shared" si="55"/>
        <v>82.008859510284267</v>
      </c>
      <c r="AQ155" s="59">
        <f t="shared" si="55"/>
        <v>82.02019783036252</v>
      </c>
      <c r="AR155" s="59">
        <f t="shared" si="55"/>
        <v>82.005429319538564</v>
      </c>
      <c r="AS155" s="59">
        <f t="shared" si="55"/>
        <v>81.975604281215269</v>
      </c>
      <c r="AT155" s="59">
        <f t="shared" si="55"/>
        <v>81.997449517073818</v>
      </c>
      <c r="AU155" s="59">
        <f t="shared" si="55"/>
        <v>82.001508091694888</v>
      </c>
      <c r="AV155" s="59">
        <f t="shared" si="55"/>
        <v>82.000037807977009</v>
      </c>
      <c r="AW155" s="59">
        <f t="shared" si="55"/>
        <v>81.996005803499912</v>
      </c>
      <c r="AX155" s="59">
        <f t="shared" si="55"/>
        <v>81.994121100292176</v>
      </c>
      <c r="AY155" s="59">
        <f t="shared" si="55"/>
        <v>81.997824464107566</v>
      </c>
      <c r="AZ155" s="59">
        <f t="shared" si="56"/>
        <v>81.997899453514307</v>
      </c>
      <c r="BA155" s="59">
        <f t="shared" si="56"/>
        <v>81.997177725878203</v>
      </c>
      <c r="BB155" s="59">
        <f t="shared" si="56"/>
        <v>81.996605709458436</v>
      </c>
      <c r="BC155" s="59">
        <f t="shared" si="56"/>
        <v>81.996725690650138</v>
      </c>
      <c r="BD155" s="59">
        <f t="shared" si="56"/>
        <v>81.997246608721724</v>
      </c>
      <c r="BE155" s="59">
        <f t="shared" si="56"/>
        <v>81.997131037644564</v>
      </c>
      <c r="BF155" s="59">
        <f t="shared" si="56"/>
        <v>81.996977354470602</v>
      </c>
      <c r="BG155" s="59">
        <f t="shared" si="56"/>
        <v>81.996937280189087</v>
      </c>
      <c r="BH155" s="59">
        <f t="shared" si="56"/>
        <v>81.997003594335226</v>
      </c>
    </row>
    <row r="156" spans="1:60">
      <c r="A156" s="3" t="s">
        <v>22</v>
      </c>
      <c r="B156" s="8">
        <f t="shared" si="57"/>
        <v>0</v>
      </c>
      <c r="C156" s="8">
        <f t="shared" si="54"/>
        <v>0</v>
      </c>
      <c r="D156" s="8">
        <f t="shared" si="54"/>
        <v>0</v>
      </c>
      <c r="E156" s="8">
        <f t="shared" si="54"/>
        <v>0</v>
      </c>
      <c r="F156" s="8">
        <f t="shared" si="54"/>
        <v>0</v>
      </c>
      <c r="G156" s="8">
        <f t="shared" si="54"/>
        <v>0</v>
      </c>
      <c r="H156" s="8">
        <f t="shared" si="54"/>
        <v>0</v>
      </c>
      <c r="I156" s="8">
        <f t="shared" si="54"/>
        <v>0</v>
      </c>
      <c r="J156" s="8">
        <f t="shared" si="54"/>
        <v>0</v>
      </c>
      <c r="K156" s="8">
        <f t="shared" si="54"/>
        <v>0</v>
      </c>
      <c r="L156" s="8">
        <f t="shared" si="54"/>
        <v>0</v>
      </c>
      <c r="M156" s="8">
        <f t="shared" si="54"/>
        <v>0</v>
      </c>
      <c r="N156" s="8">
        <f t="shared" si="54"/>
        <v>0</v>
      </c>
      <c r="O156" s="8">
        <f t="shared" si="54"/>
        <v>0</v>
      </c>
      <c r="P156" s="8">
        <f t="shared" si="54"/>
        <v>0</v>
      </c>
      <c r="Q156" s="8">
        <f t="shared" si="54"/>
        <v>0</v>
      </c>
      <c r="R156" s="8">
        <f t="shared" si="54"/>
        <v>0</v>
      </c>
      <c r="S156" s="8">
        <f t="shared" si="54"/>
        <v>0</v>
      </c>
      <c r="T156" s="8">
        <f t="shared" si="54"/>
        <v>0</v>
      </c>
      <c r="U156" s="8">
        <f t="shared" si="54"/>
        <v>0</v>
      </c>
      <c r="V156" s="8">
        <f t="shared" si="54"/>
        <v>0</v>
      </c>
      <c r="W156" s="8">
        <f t="shared" si="54"/>
        <v>84.38646507264535</v>
      </c>
      <c r="X156" s="8">
        <f t="shared" si="54"/>
        <v>83.484442896509677</v>
      </c>
      <c r="Y156" s="8">
        <f t="shared" si="54"/>
        <v>89.302194609514217</v>
      </c>
      <c r="Z156" s="8">
        <f t="shared" si="54"/>
        <v>83.969304494659212</v>
      </c>
      <c r="AA156" s="8">
        <f t="shared" si="54"/>
        <v>90.151796463158689</v>
      </c>
      <c r="AB156" s="8">
        <f t="shared" si="54"/>
        <v>90.452248029303377</v>
      </c>
      <c r="AC156" s="8">
        <f t="shared" si="54"/>
        <v>91.318352825105222</v>
      </c>
      <c r="AD156" s="8">
        <f t="shared" si="54"/>
        <v>87.034960156035197</v>
      </c>
      <c r="AE156" s="8">
        <f t="shared" si="54"/>
        <v>95.088428877705169</v>
      </c>
      <c r="AF156" s="8">
        <f t="shared" si="54"/>
        <v>100.73204473212057</v>
      </c>
      <c r="AG156" s="8">
        <f t="shared" si="54"/>
        <v>94.669482791098488</v>
      </c>
      <c r="AH156" s="8">
        <f t="shared" si="54"/>
        <v>89.239057889947091</v>
      </c>
      <c r="AI156" s="59">
        <f t="shared" si="58"/>
        <v>89.854271469273527</v>
      </c>
      <c r="AJ156" s="59">
        <f>AJ$163*(AVERAGE(AE156:AI156)/AVERAGE(AE$163:AI$163))</f>
        <v>90.253464184983869</v>
      </c>
      <c r="AK156" s="59">
        <f t="shared" si="55"/>
        <v>90.231021972064042</v>
      </c>
      <c r="AL156" s="59">
        <f t="shared" si="55"/>
        <v>89.808562518378039</v>
      </c>
      <c r="AM156" s="59">
        <f t="shared" si="55"/>
        <v>89.799936644232673</v>
      </c>
      <c r="AN156" s="59">
        <f t="shared" si="55"/>
        <v>89.989451357786436</v>
      </c>
      <c r="AO156" s="59">
        <f>AO$163*(AVERAGE(AJ156:AN156)/AVERAGE(AJ$163:AN$163))</f>
        <v>90.016487335489018</v>
      </c>
      <c r="AP156" s="59">
        <f t="shared" si="55"/>
        <v>89.969091965590039</v>
      </c>
      <c r="AQ156" s="59">
        <f t="shared" si="55"/>
        <v>89.916705964295247</v>
      </c>
      <c r="AR156" s="59">
        <f t="shared" si="55"/>
        <v>89.938334653478691</v>
      </c>
      <c r="AS156" s="59">
        <f t="shared" si="55"/>
        <v>89.966014255327892</v>
      </c>
      <c r="AT156" s="59">
        <f t="shared" si="55"/>
        <v>89.961326834836171</v>
      </c>
      <c r="AU156" s="59">
        <f t="shared" si="55"/>
        <v>89.950294734705608</v>
      </c>
      <c r="AV156" s="59">
        <f t="shared" si="55"/>
        <v>89.946535288528736</v>
      </c>
      <c r="AW156" s="59">
        <f t="shared" si="55"/>
        <v>89.952501153375422</v>
      </c>
      <c r="AX156" s="59">
        <f t="shared" si="55"/>
        <v>89.955334453354766</v>
      </c>
      <c r="AY156" s="59">
        <f t="shared" si="55"/>
        <v>89.953198492960126</v>
      </c>
      <c r="AZ156" s="59">
        <f t="shared" si="56"/>
        <v>89.951572824584943</v>
      </c>
      <c r="BA156" s="59">
        <f t="shared" si="56"/>
        <v>89.95182844256081</v>
      </c>
      <c r="BB156" s="59">
        <f t="shared" si="56"/>
        <v>89.952887073367222</v>
      </c>
      <c r="BC156" s="59">
        <f t="shared" si="56"/>
        <v>89.952964257365565</v>
      </c>
      <c r="BD156" s="59">
        <f t="shared" si="56"/>
        <v>89.952490218167725</v>
      </c>
      <c r="BE156" s="59">
        <f t="shared" si="56"/>
        <v>89.952348563209256</v>
      </c>
      <c r="BF156" s="59">
        <f t="shared" si="56"/>
        <v>89.95250371093411</v>
      </c>
      <c r="BG156" s="59">
        <f t="shared" si="56"/>
        <v>89.952638764608793</v>
      </c>
      <c r="BH156" s="59">
        <f t="shared" si="56"/>
        <v>89.95258910285709</v>
      </c>
    </row>
    <row r="157" spans="1:60">
      <c r="A157" s="3" t="s">
        <v>23</v>
      </c>
      <c r="B157" s="8">
        <f t="shared" si="57"/>
        <v>0</v>
      </c>
      <c r="C157" s="8">
        <f t="shared" si="54"/>
        <v>0</v>
      </c>
      <c r="D157" s="8">
        <f t="shared" si="54"/>
        <v>0</v>
      </c>
      <c r="E157" s="8">
        <f t="shared" si="54"/>
        <v>0</v>
      </c>
      <c r="F157" s="8">
        <f t="shared" si="54"/>
        <v>0</v>
      </c>
      <c r="G157" s="8">
        <f t="shared" si="54"/>
        <v>0</v>
      </c>
      <c r="H157" s="8">
        <f t="shared" si="54"/>
        <v>0</v>
      </c>
      <c r="I157" s="8">
        <f t="shared" si="54"/>
        <v>0</v>
      </c>
      <c r="J157" s="8">
        <f t="shared" si="54"/>
        <v>0</v>
      </c>
      <c r="K157" s="8">
        <f t="shared" si="54"/>
        <v>0</v>
      </c>
      <c r="L157" s="8">
        <f t="shared" si="54"/>
        <v>0</v>
      </c>
      <c r="M157" s="8">
        <f t="shared" si="54"/>
        <v>0</v>
      </c>
      <c r="N157" s="8">
        <f t="shared" si="54"/>
        <v>0</v>
      </c>
      <c r="O157" s="8">
        <f t="shared" si="54"/>
        <v>0</v>
      </c>
      <c r="P157" s="8">
        <f t="shared" si="54"/>
        <v>0</v>
      </c>
      <c r="Q157" s="8">
        <f t="shared" si="54"/>
        <v>0</v>
      </c>
      <c r="R157" s="8">
        <f t="shared" si="54"/>
        <v>0</v>
      </c>
      <c r="S157" s="8">
        <f t="shared" si="54"/>
        <v>0</v>
      </c>
      <c r="T157" s="8">
        <f t="shared" si="54"/>
        <v>0</v>
      </c>
      <c r="U157" s="8">
        <f t="shared" si="54"/>
        <v>0</v>
      </c>
      <c r="V157" s="8">
        <f t="shared" si="54"/>
        <v>0</v>
      </c>
      <c r="W157" s="8">
        <f t="shared" si="54"/>
        <v>82.395481191726461</v>
      </c>
      <c r="X157" s="8">
        <f t="shared" si="54"/>
        <v>87.362731980409336</v>
      </c>
      <c r="Y157" s="8">
        <f t="shared" si="54"/>
        <v>86.51842328664921</v>
      </c>
      <c r="Z157" s="8">
        <f t="shared" si="54"/>
        <v>86.258048242800925</v>
      </c>
      <c r="AA157" s="8">
        <f t="shared" si="54"/>
        <v>88.996529267234479</v>
      </c>
      <c r="AB157" s="8">
        <f t="shared" si="54"/>
        <v>88.431029214984022</v>
      </c>
      <c r="AC157" s="8">
        <f t="shared" si="54"/>
        <v>91.922472030072612</v>
      </c>
      <c r="AD157" s="8">
        <f t="shared" si="54"/>
        <v>80.376773062660973</v>
      </c>
      <c r="AE157" s="8">
        <f t="shared" si="54"/>
        <v>89.968992298550177</v>
      </c>
      <c r="AF157" s="8">
        <f t="shared" si="54"/>
        <v>95.237499282301755</v>
      </c>
      <c r="AG157" s="8">
        <f t="shared" si="54"/>
        <v>89.093200264801638</v>
      </c>
      <c r="AH157" s="8">
        <f t="shared" si="54"/>
        <v>82.294117250661415</v>
      </c>
      <c r="AI157" s="59">
        <f t="shared" si="58"/>
        <v>84.118902620804732</v>
      </c>
      <c r="AJ157" s="59">
        <f t="shared" si="58"/>
        <v>84.704567110902246</v>
      </c>
      <c r="AK157" s="59">
        <f t="shared" si="58"/>
        <v>84.542411727912963</v>
      </c>
      <c r="AL157" s="59">
        <f t="shared" si="58"/>
        <v>83.977327696119744</v>
      </c>
      <c r="AM157" s="59">
        <f t="shared" si="58"/>
        <v>83.855246101706953</v>
      </c>
      <c r="AN157" s="59">
        <f t="shared" si="58"/>
        <v>84.239691051489331</v>
      </c>
      <c r="AO157" s="59">
        <f t="shared" si="58"/>
        <v>84.263848737626247</v>
      </c>
      <c r="AP157" s="59">
        <f t="shared" si="58"/>
        <v>84.175705062971048</v>
      </c>
      <c r="AQ157" s="59">
        <f t="shared" si="58"/>
        <v>84.102363729982656</v>
      </c>
      <c r="AR157" s="59">
        <f t="shared" si="58"/>
        <v>84.127370936755241</v>
      </c>
      <c r="AS157" s="59">
        <f t="shared" si="58"/>
        <v>84.181795903764908</v>
      </c>
      <c r="AT157" s="59">
        <f t="shared" si="58"/>
        <v>84.170216874220017</v>
      </c>
      <c r="AU157" s="59">
        <f t="shared" si="58"/>
        <v>84.151490501538774</v>
      </c>
      <c r="AV157" s="59">
        <f t="shared" si="58"/>
        <v>84.146647589252325</v>
      </c>
      <c r="AW157" s="59">
        <f t="shared" si="58"/>
        <v>84.155504361106253</v>
      </c>
      <c r="AX157" s="59">
        <f t="shared" si="58"/>
        <v>84.161131045976447</v>
      </c>
      <c r="AY157" s="59">
        <f t="shared" si="55"/>
        <v>84.156998074418766</v>
      </c>
      <c r="AZ157" s="59">
        <f t="shared" si="56"/>
        <v>84.154354314458516</v>
      </c>
      <c r="BA157" s="59">
        <f t="shared" si="56"/>
        <v>84.154927077042458</v>
      </c>
      <c r="BB157" s="59">
        <f t="shared" si="56"/>
        <v>84.156582974600468</v>
      </c>
      <c r="BC157" s="59">
        <f t="shared" si="56"/>
        <v>84.156798697299337</v>
      </c>
      <c r="BD157" s="59">
        <f t="shared" si="56"/>
        <v>84.155932227563909</v>
      </c>
      <c r="BE157" s="59">
        <f t="shared" si="56"/>
        <v>84.155719058192929</v>
      </c>
      <c r="BF157" s="59">
        <f t="shared" si="56"/>
        <v>84.155992006939812</v>
      </c>
      <c r="BG157" s="59">
        <f t="shared" si="56"/>
        <v>84.156204992919285</v>
      </c>
      <c r="BH157" s="59">
        <f t="shared" si="56"/>
        <v>84.156129396583054</v>
      </c>
    </row>
    <row r="158" spans="1:60">
      <c r="A158" s="3" t="s">
        <v>24</v>
      </c>
      <c r="B158" s="8">
        <f t="shared" si="57"/>
        <v>0</v>
      </c>
      <c r="C158" s="8">
        <f t="shared" si="54"/>
        <v>0</v>
      </c>
      <c r="D158" s="8">
        <f t="shared" si="54"/>
        <v>0</v>
      </c>
      <c r="E158" s="8">
        <f t="shared" si="54"/>
        <v>0</v>
      </c>
      <c r="F158" s="8">
        <f t="shared" si="54"/>
        <v>0</v>
      </c>
      <c r="G158" s="8">
        <f t="shared" si="54"/>
        <v>0</v>
      </c>
      <c r="H158" s="8">
        <f t="shared" si="54"/>
        <v>0</v>
      </c>
      <c r="I158" s="8">
        <f t="shared" si="54"/>
        <v>0</v>
      </c>
      <c r="J158" s="8">
        <f t="shared" si="54"/>
        <v>0</v>
      </c>
      <c r="K158" s="8">
        <f t="shared" si="54"/>
        <v>0</v>
      </c>
      <c r="L158" s="8">
        <f t="shared" si="54"/>
        <v>0</v>
      </c>
      <c r="M158" s="8">
        <f t="shared" si="54"/>
        <v>0</v>
      </c>
      <c r="N158" s="8">
        <f t="shared" si="54"/>
        <v>0</v>
      </c>
      <c r="O158" s="8">
        <f t="shared" si="54"/>
        <v>0</v>
      </c>
      <c r="P158" s="8">
        <f t="shared" si="54"/>
        <v>0</v>
      </c>
      <c r="Q158" s="8">
        <f t="shared" si="54"/>
        <v>0</v>
      </c>
      <c r="R158" s="8">
        <f t="shared" si="54"/>
        <v>0</v>
      </c>
      <c r="S158" s="8">
        <f t="shared" si="54"/>
        <v>0</v>
      </c>
      <c r="T158" s="8">
        <f t="shared" si="54"/>
        <v>0</v>
      </c>
      <c r="U158" s="8">
        <f t="shared" si="54"/>
        <v>0</v>
      </c>
      <c r="V158" s="8">
        <f t="shared" si="54"/>
        <v>0</v>
      </c>
      <c r="W158" s="8">
        <f t="shared" si="54"/>
        <v>85.953915293402673</v>
      </c>
      <c r="X158" s="8">
        <f t="shared" si="54"/>
        <v>90.59317020813215</v>
      </c>
      <c r="Y158" s="8">
        <f t="shared" si="54"/>
        <v>90.50817460565213</v>
      </c>
      <c r="Z158" s="8">
        <f t="shared" si="54"/>
        <v>87.504761646885427</v>
      </c>
      <c r="AA158" s="8">
        <f t="shared" si="54"/>
        <v>90.044167998258487</v>
      </c>
      <c r="AB158" s="8">
        <f t="shared" si="54"/>
        <v>89.781128187536439</v>
      </c>
      <c r="AC158" s="8">
        <f t="shared" si="54"/>
        <v>93.214760620683222</v>
      </c>
      <c r="AD158" s="8">
        <f t="shared" si="54"/>
        <v>84.95514293707933</v>
      </c>
      <c r="AE158" s="8">
        <f t="shared" si="54"/>
        <v>96.778174292876713</v>
      </c>
      <c r="AF158" s="8">
        <f t="shared" si="54"/>
        <v>97.625999856180528</v>
      </c>
      <c r="AG158" s="8">
        <f t="shared" si="54"/>
        <v>94.391712133514304</v>
      </c>
      <c r="AH158" s="8">
        <f t="shared" si="54"/>
        <v>87.268462380182086</v>
      </c>
      <c r="AI158" s="59">
        <f t="shared" si="58"/>
        <v>88.748431367103763</v>
      </c>
      <c r="AJ158" s="59">
        <f t="shared" si="58"/>
        <v>89.336577487503135</v>
      </c>
      <c r="AK158" s="59">
        <f t="shared" si="58"/>
        <v>88.79874851001388</v>
      </c>
      <c r="AL158" s="59">
        <f t="shared" si="58"/>
        <v>88.680958364391529</v>
      </c>
      <c r="AM158" s="59">
        <f t="shared" si="58"/>
        <v>88.490424458535685</v>
      </c>
      <c r="AN158" s="59">
        <f t="shared" si="58"/>
        <v>88.811028037509601</v>
      </c>
      <c r="AO158" s="59">
        <f t="shared" si="58"/>
        <v>88.823547371590763</v>
      </c>
      <c r="AP158" s="59">
        <f t="shared" si="58"/>
        <v>88.720941348408289</v>
      </c>
      <c r="AQ158" s="59">
        <f t="shared" si="58"/>
        <v>88.705379916087182</v>
      </c>
      <c r="AR158" s="59">
        <f t="shared" si="58"/>
        <v>88.71026422642629</v>
      </c>
      <c r="AS158" s="59">
        <f t="shared" si="58"/>
        <v>88.754232180004422</v>
      </c>
      <c r="AT158" s="59">
        <f t="shared" si="58"/>
        <v>88.742873008503381</v>
      </c>
      <c r="AU158" s="59">
        <f t="shared" si="58"/>
        <v>88.726738135885924</v>
      </c>
      <c r="AV158" s="59">
        <f t="shared" si="58"/>
        <v>88.727897493381434</v>
      </c>
      <c r="AW158" s="59">
        <f t="shared" si="58"/>
        <v>88.732401008840284</v>
      </c>
      <c r="AX158" s="59">
        <f t="shared" si="58"/>
        <v>88.736828365323078</v>
      </c>
      <c r="AY158" s="59">
        <f t="shared" si="55"/>
        <v>88.733347602386814</v>
      </c>
      <c r="AZ158" s="59">
        <f t="shared" si="56"/>
        <v>88.731442521163501</v>
      </c>
      <c r="BA158" s="59">
        <f t="shared" si="56"/>
        <v>88.732383398219014</v>
      </c>
      <c r="BB158" s="59">
        <f t="shared" si="56"/>
        <v>88.733280579186541</v>
      </c>
      <c r="BC158" s="59">
        <f t="shared" si="56"/>
        <v>88.733456493255801</v>
      </c>
      <c r="BD158" s="59">
        <f t="shared" si="56"/>
        <v>88.732782118842323</v>
      </c>
      <c r="BE158" s="59">
        <f t="shared" si="56"/>
        <v>88.732669022133422</v>
      </c>
      <c r="BF158" s="59">
        <f t="shared" si="56"/>
        <v>88.732914322327431</v>
      </c>
      <c r="BG158" s="59">
        <f t="shared" si="56"/>
        <v>88.733020507149121</v>
      </c>
      <c r="BH158" s="59">
        <f t="shared" si="56"/>
        <v>88.732968492741605</v>
      </c>
    </row>
    <row r="159" spans="1:60">
      <c r="A159" s="3" t="s">
        <v>25</v>
      </c>
      <c r="B159" s="8">
        <f t="shared" si="57"/>
        <v>0</v>
      </c>
      <c r="C159" s="8">
        <f t="shared" si="54"/>
        <v>0</v>
      </c>
      <c r="D159" s="8">
        <f t="shared" si="54"/>
        <v>0</v>
      </c>
      <c r="E159" s="8">
        <f t="shared" si="54"/>
        <v>0</v>
      </c>
      <c r="F159" s="8">
        <f t="shared" si="54"/>
        <v>0</v>
      </c>
      <c r="G159" s="8">
        <f t="shared" si="54"/>
        <v>0</v>
      </c>
      <c r="H159" s="8">
        <f t="shared" si="54"/>
        <v>0</v>
      </c>
      <c r="I159" s="8">
        <f t="shared" si="54"/>
        <v>0</v>
      </c>
      <c r="J159" s="8">
        <f t="shared" si="54"/>
        <v>0</v>
      </c>
      <c r="K159" s="8">
        <f t="shared" si="54"/>
        <v>0</v>
      </c>
      <c r="L159" s="8">
        <f t="shared" si="54"/>
        <v>0</v>
      </c>
      <c r="M159" s="8">
        <f t="shared" si="54"/>
        <v>0</v>
      </c>
      <c r="N159" s="8">
        <f t="shared" si="54"/>
        <v>0</v>
      </c>
      <c r="O159" s="8">
        <f t="shared" si="54"/>
        <v>0</v>
      </c>
      <c r="P159" s="8">
        <f t="shared" si="54"/>
        <v>0</v>
      </c>
      <c r="Q159" s="8">
        <f t="shared" ref="C159:AU162" si="59">Q82-Q144</f>
        <v>0</v>
      </c>
      <c r="R159" s="8">
        <f t="shared" si="59"/>
        <v>0</v>
      </c>
      <c r="S159" s="8">
        <f t="shared" si="59"/>
        <v>0</v>
      </c>
      <c r="T159" s="8">
        <f t="shared" si="59"/>
        <v>0</v>
      </c>
      <c r="U159" s="8">
        <f t="shared" si="59"/>
        <v>0</v>
      </c>
      <c r="V159" s="8">
        <f t="shared" si="59"/>
        <v>0</v>
      </c>
      <c r="W159" s="8">
        <f t="shared" si="59"/>
        <v>83.827795141917335</v>
      </c>
      <c r="X159" s="8">
        <f t="shared" si="59"/>
        <v>94.039835605603344</v>
      </c>
      <c r="Y159" s="8">
        <f t="shared" si="59"/>
        <v>93.195464172535594</v>
      </c>
      <c r="Z159" s="8">
        <f t="shared" si="59"/>
        <v>92.856832582773919</v>
      </c>
      <c r="AA159" s="8">
        <f t="shared" si="59"/>
        <v>93.751288967353332</v>
      </c>
      <c r="AB159" s="8">
        <f t="shared" si="59"/>
        <v>91.008012362936469</v>
      </c>
      <c r="AC159" s="8">
        <f t="shared" si="59"/>
        <v>95.138479008396956</v>
      </c>
      <c r="AD159" s="8">
        <f t="shared" si="59"/>
        <v>86.886151014350432</v>
      </c>
      <c r="AE159" s="8">
        <f t="shared" si="59"/>
        <v>97.277044941862499</v>
      </c>
      <c r="AF159" s="8">
        <f t="shared" si="59"/>
        <v>100.23870827386951</v>
      </c>
      <c r="AG159" s="8">
        <f t="shared" si="59"/>
        <v>96.062418872703375</v>
      </c>
      <c r="AH159" s="8">
        <f>AH82-AH144</f>
        <v>87.256397322705098</v>
      </c>
      <c r="AI159" s="59">
        <f t="shared" si="58"/>
        <v>90.038449592678873</v>
      </c>
      <c r="AJ159" s="59">
        <f t="shared" si="58"/>
        <v>90.501349696768472</v>
      </c>
      <c r="AK159" s="59">
        <f t="shared" si="58"/>
        <v>90.104630654866853</v>
      </c>
      <c r="AL159" s="59">
        <f t="shared" si="58"/>
        <v>89.752402983799811</v>
      </c>
      <c r="AM159" s="59">
        <f t="shared" si="58"/>
        <v>89.453605360530958</v>
      </c>
      <c r="AN159" s="59">
        <f t="shared" si="58"/>
        <v>89.970087657728996</v>
      </c>
      <c r="AO159" s="59">
        <f t="shared" si="58"/>
        <v>89.956415270739015</v>
      </c>
      <c r="AP159" s="59">
        <f t="shared" si="58"/>
        <v>89.847428385533121</v>
      </c>
      <c r="AQ159" s="59">
        <f t="shared" si="58"/>
        <v>89.795987931666374</v>
      </c>
      <c r="AR159" s="59">
        <f t="shared" si="58"/>
        <v>89.80470492123969</v>
      </c>
      <c r="AS159" s="59">
        <f t="shared" si="58"/>
        <v>89.874924833381442</v>
      </c>
      <c r="AT159" s="59">
        <f t="shared" si="58"/>
        <v>89.855892268511937</v>
      </c>
      <c r="AU159" s="59">
        <f t="shared" si="58"/>
        <v>89.835787668066502</v>
      </c>
      <c r="AV159" s="59">
        <f t="shared" si="58"/>
        <v>89.833459524573186</v>
      </c>
      <c r="AW159" s="59">
        <f t="shared" si="58"/>
        <v>89.840953843154551</v>
      </c>
      <c r="AX159" s="59">
        <f t="shared" si="58"/>
        <v>89.848203627537529</v>
      </c>
      <c r="AY159" s="59">
        <f t="shared" si="55"/>
        <v>89.842859386368758</v>
      </c>
      <c r="AZ159" s="59">
        <f t="shared" si="56"/>
        <v>89.840252809940097</v>
      </c>
      <c r="BA159" s="59">
        <f t="shared" si="56"/>
        <v>89.84114583831483</v>
      </c>
      <c r="BB159" s="59">
        <f t="shared" si="56"/>
        <v>89.842683101063159</v>
      </c>
      <c r="BC159" s="59">
        <f t="shared" si="56"/>
        <v>89.843028952644886</v>
      </c>
      <c r="BD159" s="59">
        <f t="shared" si="56"/>
        <v>89.841994017666323</v>
      </c>
      <c r="BE159" s="59">
        <f t="shared" si="56"/>
        <v>89.841820943925853</v>
      </c>
      <c r="BF159" s="59">
        <f t="shared" si="56"/>
        <v>89.842134570723005</v>
      </c>
      <c r="BG159" s="59">
        <f t="shared" si="56"/>
        <v>89.842332317204665</v>
      </c>
      <c r="BH159" s="59">
        <f t="shared" si="56"/>
        <v>89.842262160432938</v>
      </c>
    </row>
    <row r="160" spans="1:60">
      <c r="A160" s="3" t="s">
        <v>26</v>
      </c>
      <c r="B160" s="8">
        <f t="shared" si="57"/>
        <v>0</v>
      </c>
      <c r="C160" s="8">
        <f t="shared" si="59"/>
        <v>0</v>
      </c>
      <c r="D160" s="8">
        <f t="shared" si="59"/>
        <v>0</v>
      </c>
      <c r="E160" s="8">
        <f t="shared" si="59"/>
        <v>0</v>
      </c>
      <c r="F160" s="8">
        <f t="shared" si="59"/>
        <v>0</v>
      </c>
      <c r="G160" s="8">
        <f t="shared" si="59"/>
        <v>0</v>
      </c>
      <c r="H160" s="8">
        <f t="shared" si="59"/>
        <v>0</v>
      </c>
      <c r="I160" s="8">
        <f t="shared" si="59"/>
        <v>0</v>
      </c>
      <c r="J160" s="8">
        <f t="shared" si="59"/>
        <v>0</v>
      </c>
      <c r="K160" s="8">
        <f t="shared" si="59"/>
        <v>0</v>
      </c>
      <c r="L160" s="8">
        <f t="shared" si="59"/>
        <v>0</v>
      </c>
      <c r="M160" s="8">
        <f t="shared" si="59"/>
        <v>0</v>
      </c>
      <c r="N160" s="8">
        <f t="shared" si="59"/>
        <v>0</v>
      </c>
      <c r="O160" s="8">
        <f t="shared" si="59"/>
        <v>0</v>
      </c>
      <c r="P160" s="8">
        <f t="shared" si="59"/>
        <v>0</v>
      </c>
      <c r="Q160" s="8">
        <f t="shared" si="59"/>
        <v>0</v>
      </c>
      <c r="R160" s="8">
        <f t="shared" si="59"/>
        <v>0</v>
      </c>
      <c r="S160" s="8">
        <f t="shared" si="59"/>
        <v>0</v>
      </c>
      <c r="T160" s="8">
        <f t="shared" si="59"/>
        <v>0</v>
      </c>
      <c r="U160" s="8">
        <f t="shared" si="59"/>
        <v>0</v>
      </c>
      <c r="V160" s="8">
        <f t="shared" si="59"/>
        <v>0</v>
      </c>
      <c r="W160" s="8">
        <f t="shared" si="59"/>
        <v>89.927602444084542</v>
      </c>
      <c r="X160" s="8">
        <f t="shared" si="59"/>
        <v>95.025329013666266</v>
      </c>
      <c r="Y160" s="8">
        <f t="shared" si="59"/>
        <v>92.803776886307105</v>
      </c>
      <c r="Z160" s="8">
        <f t="shared" si="59"/>
        <v>92.458633172670829</v>
      </c>
      <c r="AA160" s="8">
        <f t="shared" si="59"/>
        <v>93.450243806614921</v>
      </c>
      <c r="AB160" s="8">
        <f t="shared" si="59"/>
        <v>92.137523183727581</v>
      </c>
      <c r="AC160" s="8">
        <f t="shared" si="59"/>
        <v>96.553507133219767</v>
      </c>
      <c r="AD160" s="8">
        <f t="shared" si="59"/>
        <v>86.235190610826535</v>
      </c>
      <c r="AE160" s="8">
        <f t="shared" si="59"/>
        <v>96.460284594175178</v>
      </c>
      <c r="AF160" s="8">
        <f t="shared" si="59"/>
        <v>96.621336668547215</v>
      </c>
      <c r="AG160" s="8">
        <f t="shared" si="59"/>
        <v>94.782976879213024</v>
      </c>
      <c r="AH160" s="8">
        <f t="shared" si="59"/>
        <v>91.470306442196147</v>
      </c>
      <c r="AI160" s="59">
        <f t="shared" si="58"/>
        <v>89.624444069819177</v>
      </c>
      <c r="AJ160" s="59">
        <f t="shared" si="58"/>
        <v>90.133544062238371</v>
      </c>
      <c r="AK160" s="59">
        <f t="shared" si="58"/>
        <v>89.820255687152311</v>
      </c>
      <c r="AL160" s="59">
        <f t="shared" si="58"/>
        <v>90.12177806141969</v>
      </c>
      <c r="AM160" s="59">
        <f t="shared" si="58"/>
        <v>90.156419685742662</v>
      </c>
      <c r="AN160" s="59">
        <f t="shared" si="58"/>
        <v>89.971288313274457</v>
      </c>
      <c r="AO160" s="59">
        <f t="shared" si="58"/>
        <v>90.040657161965498</v>
      </c>
      <c r="AP160" s="59">
        <f t="shared" si="58"/>
        <v>90.022079781910918</v>
      </c>
      <c r="AQ160" s="59">
        <f t="shared" si="58"/>
        <v>90.062444600862648</v>
      </c>
      <c r="AR160" s="59">
        <f t="shared" si="58"/>
        <v>90.050577908751237</v>
      </c>
      <c r="AS160" s="59">
        <f t="shared" si="58"/>
        <v>90.029409553352949</v>
      </c>
      <c r="AT160" s="59">
        <f t="shared" si="58"/>
        <v>90.041033801368641</v>
      </c>
      <c r="AU160" s="59">
        <f t="shared" si="58"/>
        <v>90.041109129249278</v>
      </c>
      <c r="AV160" s="59">
        <f t="shared" si="58"/>
        <v>90.044914998716948</v>
      </c>
      <c r="AW160" s="59">
        <f t="shared" si="58"/>
        <v>90.041409078287799</v>
      </c>
      <c r="AX160" s="59">
        <f t="shared" si="58"/>
        <v>90.039575312195126</v>
      </c>
      <c r="AY160" s="59">
        <f t="shared" si="55"/>
        <v>90.041608463963556</v>
      </c>
      <c r="AZ160" s="59">
        <f t="shared" si="56"/>
        <v>90.041723396482539</v>
      </c>
      <c r="BA160" s="59">
        <f t="shared" si="56"/>
        <v>90.041846249929193</v>
      </c>
      <c r="BB160" s="59">
        <f t="shared" si="56"/>
        <v>90.041232500171645</v>
      </c>
      <c r="BC160" s="59">
        <f t="shared" si="56"/>
        <v>90.041197184548423</v>
      </c>
      <c r="BD160" s="59">
        <f t="shared" si="56"/>
        <v>90.04152155901906</v>
      </c>
      <c r="BE160" s="59">
        <f t="shared" si="56"/>
        <v>90.041504178030166</v>
      </c>
      <c r="BF160" s="59">
        <f t="shared" si="56"/>
        <v>90.041460334339703</v>
      </c>
      <c r="BG160" s="59">
        <f t="shared" si="56"/>
        <v>90.041383151221808</v>
      </c>
      <c r="BH160" s="59">
        <f t="shared" si="56"/>
        <v>90.041413281431829</v>
      </c>
    </row>
    <row r="161" spans="1:76">
      <c r="A161" s="3" t="s">
        <v>27</v>
      </c>
      <c r="B161" s="8">
        <f t="shared" si="57"/>
        <v>0</v>
      </c>
      <c r="C161" s="8">
        <f t="shared" si="59"/>
        <v>0</v>
      </c>
      <c r="D161" s="8">
        <f t="shared" si="59"/>
        <v>0</v>
      </c>
      <c r="E161" s="8">
        <f t="shared" si="59"/>
        <v>0</v>
      </c>
      <c r="F161" s="8">
        <f t="shared" si="59"/>
        <v>0</v>
      </c>
      <c r="G161" s="8">
        <f t="shared" si="59"/>
        <v>0</v>
      </c>
      <c r="H161" s="8">
        <f t="shared" si="59"/>
        <v>0</v>
      </c>
      <c r="I161" s="8">
        <f t="shared" si="59"/>
        <v>0</v>
      </c>
      <c r="J161" s="8">
        <f t="shared" si="59"/>
        <v>0</v>
      </c>
      <c r="K161" s="8">
        <f t="shared" si="59"/>
        <v>0</v>
      </c>
      <c r="L161" s="8">
        <f t="shared" si="59"/>
        <v>0</v>
      </c>
      <c r="M161" s="8">
        <f t="shared" si="59"/>
        <v>0</v>
      </c>
      <c r="N161" s="8">
        <f t="shared" si="59"/>
        <v>0</v>
      </c>
      <c r="O161" s="8">
        <f t="shared" si="59"/>
        <v>0</v>
      </c>
      <c r="P161" s="8">
        <f t="shared" si="59"/>
        <v>0</v>
      </c>
      <c r="Q161" s="8">
        <f t="shared" si="59"/>
        <v>0</v>
      </c>
      <c r="R161" s="8">
        <f t="shared" si="59"/>
        <v>0</v>
      </c>
      <c r="S161" s="8">
        <f t="shared" si="59"/>
        <v>0</v>
      </c>
      <c r="T161" s="8">
        <f t="shared" si="59"/>
        <v>0</v>
      </c>
      <c r="U161" s="8">
        <f t="shared" si="59"/>
        <v>0</v>
      </c>
      <c r="V161" s="8">
        <f t="shared" si="59"/>
        <v>0</v>
      </c>
      <c r="W161" s="8">
        <f t="shared" si="59"/>
        <v>88.058785052303691</v>
      </c>
      <c r="X161" s="8">
        <f t="shared" si="59"/>
        <v>94.12145085588017</v>
      </c>
      <c r="Y161" s="8">
        <f t="shared" si="59"/>
        <v>93.178995562423708</v>
      </c>
      <c r="Z161" s="8">
        <f t="shared" si="59"/>
        <v>88.769605028790636</v>
      </c>
      <c r="AA161" s="8">
        <f t="shared" si="59"/>
        <v>94.095961010150944</v>
      </c>
      <c r="AB161" s="8">
        <f t="shared" si="59"/>
        <v>92.598763563227863</v>
      </c>
      <c r="AC161" s="8">
        <f t="shared" si="59"/>
        <v>95.154068175586247</v>
      </c>
      <c r="AD161" s="8">
        <f t="shared" si="59"/>
        <v>85.427035791812443</v>
      </c>
      <c r="AE161" s="8">
        <f t="shared" si="59"/>
        <v>95.424713133615882</v>
      </c>
      <c r="AF161" s="8">
        <f t="shared" si="59"/>
        <v>97.886348848878654</v>
      </c>
      <c r="AG161" s="8">
        <f t="shared" si="59"/>
        <v>91.411956401556068</v>
      </c>
      <c r="AH161" s="8">
        <f t="shared" si="59"/>
        <v>88.99212423338119</v>
      </c>
      <c r="AI161" s="59">
        <f t="shared" si="58"/>
        <v>88.387039703876326</v>
      </c>
      <c r="AJ161" s="59">
        <f t="shared" si="58"/>
        <v>88.815603167021465</v>
      </c>
      <c r="AK161" s="59">
        <f t="shared" si="58"/>
        <v>88.434112737329485</v>
      </c>
      <c r="AL161" s="59">
        <f t="shared" si="58"/>
        <v>88.186075022923703</v>
      </c>
      <c r="AM161" s="59">
        <f t="shared" si="58"/>
        <v>88.486782945806098</v>
      </c>
      <c r="AN161" s="59">
        <f t="shared" si="58"/>
        <v>88.461922715391424</v>
      </c>
      <c r="AO161" s="59">
        <f t="shared" si="58"/>
        <v>88.476899317694432</v>
      </c>
      <c r="AP161" s="59">
        <f t="shared" si="58"/>
        <v>88.409158547829037</v>
      </c>
      <c r="AQ161" s="59">
        <f t="shared" si="58"/>
        <v>88.404167709928942</v>
      </c>
      <c r="AR161" s="59">
        <f t="shared" si="58"/>
        <v>88.447786247329987</v>
      </c>
      <c r="AS161" s="59">
        <f t="shared" si="58"/>
        <v>88.439986907634761</v>
      </c>
      <c r="AT161" s="59">
        <f t="shared" si="58"/>
        <v>88.435599746083426</v>
      </c>
      <c r="AU161" s="59">
        <f t="shared" si="58"/>
        <v>88.42733983176123</v>
      </c>
      <c r="AV161" s="59">
        <f t="shared" si="58"/>
        <v>88.430976088547681</v>
      </c>
      <c r="AW161" s="59">
        <f t="shared" si="58"/>
        <v>88.436337764271414</v>
      </c>
      <c r="AX161" s="59">
        <f t="shared" si="58"/>
        <v>88.434048067659688</v>
      </c>
      <c r="AY161" s="59">
        <f t="shared" si="55"/>
        <v>88.432860299664682</v>
      </c>
      <c r="AZ161" s="59">
        <f t="shared" si="56"/>
        <v>88.432312410380945</v>
      </c>
      <c r="BA161" s="59">
        <f t="shared" si="56"/>
        <v>88.433306926104891</v>
      </c>
      <c r="BB161" s="59">
        <f t="shared" si="56"/>
        <v>88.433773093616324</v>
      </c>
      <c r="BC161" s="59">
        <f t="shared" si="56"/>
        <v>88.433260159485286</v>
      </c>
      <c r="BD161" s="59">
        <f t="shared" si="56"/>
        <v>88.43310257785042</v>
      </c>
      <c r="BE161" s="59">
        <f t="shared" si="56"/>
        <v>88.433151033487576</v>
      </c>
      <c r="BF161" s="59">
        <f t="shared" si="56"/>
        <v>88.433318758108911</v>
      </c>
      <c r="BG161" s="59">
        <f t="shared" si="56"/>
        <v>88.433321124509703</v>
      </c>
      <c r="BH161" s="59">
        <f t="shared" si="56"/>
        <v>88.433230730688379</v>
      </c>
    </row>
    <row r="162" spans="1:76">
      <c r="A162" s="3" t="s">
        <v>28</v>
      </c>
      <c r="B162" s="8">
        <f t="shared" si="57"/>
        <v>0</v>
      </c>
      <c r="C162" s="8">
        <f t="shared" si="59"/>
        <v>0</v>
      </c>
      <c r="D162" s="8">
        <f t="shared" si="59"/>
        <v>0</v>
      </c>
      <c r="E162" s="8">
        <f t="shared" si="59"/>
        <v>0</v>
      </c>
      <c r="F162" s="8">
        <f t="shared" si="59"/>
        <v>0</v>
      </c>
      <c r="G162" s="8">
        <f t="shared" si="59"/>
        <v>0</v>
      </c>
      <c r="H162" s="8">
        <f t="shared" si="59"/>
        <v>0</v>
      </c>
      <c r="I162" s="8">
        <f t="shared" si="59"/>
        <v>0</v>
      </c>
      <c r="J162" s="8">
        <f t="shared" si="59"/>
        <v>0</v>
      </c>
      <c r="K162" s="8">
        <f t="shared" si="59"/>
        <v>0</v>
      </c>
      <c r="L162" s="8">
        <f t="shared" si="59"/>
        <v>0</v>
      </c>
      <c r="M162" s="8">
        <f t="shared" si="59"/>
        <v>0</v>
      </c>
      <c r="N162" s="8">
        <f t="shared" si="59"/>
        <v>0</v>
      </c>
      <c r="O162" s="8">
        <f t="shared" si="59"/>
        <v>0</v>
      </c>
      <c r="P162" s="8">
        <f t="shared" si="59"/>
        <v>0</v>
      </c>
      <c r="Q162" s="8">
        <f t="shared" si="59"/>
        <v>0</v>
      </c>
      <c r="R162" s="8">
        <f t="shared" si="59"/>
        <v>0</v>
      </c>
      <c r="S162" s="8">
        <f t="shared" si="59"/>
        <v>0</v>
      </c>
      <c r="T162" s="8">
        <f t="shared" si="59"/>
        <v>0</v>
      </c>
      <c r="U162" s="8">
        <f t="shared" si="59"/>
        <v>0</v>
      </c>
      <c r="V162" s="8">
        <f t="shared" si="59"/>
        <v>0</v>
      </c>
      <c r="W162" s="8">
        <f t="shared" si="59"/>
        <v>58.096257562535335</v>
      </c>
      <c r="X162" s="8">
        <f t="shared" si="59"/>
        <v>91.237405739491635</v>
      </c>
      <c r="Y162" s="8">
        <f t="shared" si="59"/>
        <v>91.845867709499913</v>
      </c>
      <c r="Z162" s="8">
        <f t="shared" si="59"/>
        <v>89.789689145406584</v>
      </c>
      <c r="AA162" s="8">
        <f t="shared" si="59"/>
        <v>93.840039085026717</v>
      </c>
      <c r="AB162" s="8">
        <f t="shared" si="59"/>
        <v>91.077126986491265</v>
      </c>
      <c r="AC162" s="8">
        <f t="shared" si="59"/>
        <v>94.516021726237909</v>
      </c>
      <c r="AD162" s="8">
        <f t="shared" si="59"/>
        <v>86.790712838052571</v>
      </c>
      <c r="AE162" s="8">
        <f t="shared" si="59"/>
        <v>93.935916532198391</v>
      </c>
      <c r="AF162" s="8">
        <f t="shared" si="59"/>
        <v>92.872658903558829</v>
      </c>
      <c r="AG162" s="8">
        <f t="shared" si="59"/>
        <v>91.707536987574969</v>
      </c>
      <c r="AH162" s="8">
        <f t="shared" si="59"/>
        <v>88.290650110963284</v>
      </c>
      <c r="AI162" s="59">
        <f>AI163-SUM(AI151:AI161)</f>
        <v>87.319658159522646</v>
      </c>
      <c r="AJ162" s="59">
        <f t="shared" ref="AJ162:BH162" si="60">AJ163-SUM(AJ151:AJ161)</f>
        <v>87.28266931221151</v>
      </c>
      <c r="AK162" s="59">
        <f t="shared" si="60"/>
        <v>86.877047032449582</v>
      </c>
      <c r="AL162" s="59">
        <f t="shared" si="60"/>
        <v>87.283876732781209</v>
      </c>
      <c r="AM162" s="59">
        <f t="shared" si="60"/>
        <v>87.335563714244927</v>
      </c>
      <c r="AN162" s="59">
        <f t="shared" si="60"/>
        <v>87.219762990241861</v>
      </c>
      <c r="AO162" s="59">
        <f t="shared" si="60"/>
        <v>87.199783956385772</v>
      </c>
      <c r="AP162" s="59">
        <f t="shared" si="60"/>
        <v>87.183206885220898</v>
      </c>
      <c r="AQ162" s="59">
        <f t="shared" si="60"/>
        <v>87.244438855775115</v>
      </c>
      <c r="AR162" s="59">
        <f t="shared" si="60"/>
        <v>87.23655128037376</v>
      </c>
      <c r="AS162" s="59">
        <f t="shared" si="60"/>
        <v>87.216748793599436</v>
      </c>
      <c r="AT162" s="59">
        <f t="shared" si="60"/>
        <v>87.216145954271042</v>
      </c>
      <c r="AU162" s="59">
        <f t="shared" si="60"/>
        <v>87.219418353847914</v>
      </c>
      <c r="AV162" s="59">
        <f t="shared" si="60"/>
        <v>87.22666064757334</v>
      </c>
      <c r="AW162" s="59">
        <f t="shared" si="60"/>
        <v>87.223105005933121</v>
      </c>
      <c r="AX162" s="59">
        <f t="shared" si="60"/>
        <v>87.220415751045266</v>
      </c>
      <c r="AY162" s="59">
        <f t="shared" si="60"/>
        <v>87.221149142534045</v>
      </c>
      <c r="AZ162" s="59">
        <f t="shared" si="60"/>
        <v>87.222149780186783</v>
      </c>
      <c r="BA162" s="59">
        <f t="shared" si="60"/>
        <v>87.222696065454556</v>
      </c>
      <c r="BB162" s="59">
        <f t="shared" si="60"/>
        <v>87.221903149030709</v>
      </c>
      <c r="BC162" s="59">
        <f t="shared" si="60"/>
        <v>87.221662777650295</v>
      </c>
      <c r="BD162" s="59">
        <f t="shared" si="60"/>
        <v>87.221912182971323</v>
      </c>
      <c r="BE162" s="59">
        <f t="shared" si="60"/>
        <v>87.222064791058528</v>
      </c>
      <c r="BF162" s="59">
        <f t="shared" si="60"/>
        <v>87.222047793232832</v>
      </c>
      <c r="BG162" s="59">
        <f t="shared" si="60"/>
        <v>87.221918138788851</v>
      </c>
      <c r="BH162" s="59">
        <f t="shared" si="60"/>
        <v>87.221921136740434</v>
      </c>
    </row>
    <row r="163" spans="1:76" ht="12" thickBot="1">
      <c r="A163" s="3" t="s">
        <v>29</v>
      </c>
      <c r="B163" s="8">
        <f>SUM(B151:B162)</f>
        <v>0</v>
      </c>
      <c r="C163" s="8">
        <f t="shared" ref="C163:AH163" si="61">SUM(C151:C162)</f>
        <v>0</v>
      </c>
      <c r="D163" s="8">
        <f t="shared" si="61"/>
        <v>0</v>
      </c>
      <c r="E163" s="8">
        <f t="shared" si="61"/>
        <v>0</v>
      </c>
      <c r="F163" s="8">
        <f t="shared" si="61"/>
        <v>0</v>
      </c>
      <c r="G163" s="8">
        <f t="shared" si="61"/>
        <v>0</v>
      </c>
      <c r="H163" s="8">
        <f t="shared" si="61"/>
        <v>0</v>
      </c>
      <c r="I163" s="8">
        <f t="shared" si="61"/>
        <v>0</v>
      </c>
      <c r="J163" s="8">
        <f t="shared" si="61"/>
        <v>0</v>
      </c>
      <c r="K163" s="8">
        <f t="shared" si="61"/>
        <v>0</v>
      </c>
      <c r="L163" s="8">
        <f t="shared" si="61"/>
        <v>0</v>
      </c>
      <c r="M163" s="8">
        <f t="shared" si="61"/>
        <v>0</v>
      </c>
      <c r="N163" s="8">
        <f t="shared" si="61"/>
        <v>0</v>
      </c>
      <c r="O163" s="8">
        <f t="shared" si="61"/>
        <v>0</v>
      </c>
      <c r="P163" s="8">
        <f t="shared" si="61"/>
        <v>0</v>
      </c>
      <c r="Q163" s="8">
        <f t="shared" si="61"/>
        <v>0</v>
      </c>
      <c r="R163" s="8">
        <f t="shared" si="61"/>
        <v>0</v>
      </c>
      <c r="S163" s="8">
        <f t="shared" si="61"/>
        <v>0</v>
      </c>
      <c r="T163" s="8">
        <f t="shared" si="61"/>
        <v>0</v>
      </c>
      <c r="U163" s="8">
        <f t="shared" si="61"/>
        <v>0</v>
      </c>
      <c r="V163" s="8">
        <f t="shared" si="61"/>
        <v>0</v>
      </c>
      <c r="W163" s="8">
        <f t="shared" si="61"/>
        <v>976.24800000000027</v>
      </c>
      <c r="X163" s="8">
        <f t="shared" si="61"/>
        <v>1062.7137723136987</v>
      </c>
      <c r="Y163" s="8">
        <f t="shared" si="61"/>
        <v>1078.8961796466683</v>
      </c>
      <c r="Z163" s="8">
        <f t="shared" si="61"/>
        <v>1044.128843527312</v>
      </c>
      <c r="AA163" s="8">
        <f t="shared" si="61"/>
        <v>1088.8496166400221</v>
      </c>
      <c r="AB163" s="8">
        <f t="shared" si="61"/>
        <v>1085.1747273565352</v>
      </c>
      <c r="AC163" s="8">
        <f t="shared" si="61"/>
        <v>1104.9466180175359</v>
      </c>
      <c r="AD163" s="8">
        <f t="shared" si="61"/>
        <v>1041.325368617948</v>
      </c>
      <c r="AE163" s="8">
        <f t="shared" si="61"/>
        <v>1104.9047220848961</v>
      </c>
      <c r="AF163" s="8">
        <f t="shared" si="61"/>
        <v>1147.332996788685</v>
      </c>
      <c r="AG163" s="8">
        <f t="shared" si="61"/>
        <v>1106.326939252041</v>
      </c>
      <c r="AH163" s="8">
        <f t="shared" si="61"/>
        <v>1054.5214904300653</v>
      </c>
      <c r="AI163" s="59">
        <v>1050</v>
      </c>
      <c r="AJ163" s="59">
        <v>1050</v>
      </c>
      <c r="AK163" s="59">
        <v>1050</v>
      </c>
      <c r="AL163" s="59">
        <v>1050</v>
      </c>
      <c r="AM163" s="59">
        <v>1050</v>
      </c>
      <c r="AN163" s="59">
        <v>1050</v>
      </c>
      <c r="AO163" s="59">
        <v>1050</v>
      </c>
      <c r="AP163" s="59">
        <v>1050</v>
      </c>
      <c r="AQ163" s="59">
        <v>1050</v>
      </c>
      <c r="AR163" s="59">
        <v>1050</v>
      </c>
      <c r="AS163" s="59">
        <v>1050</v>
      </c>
      <c r="AT163" s="59">
        <v>1050</v>
      </c>
      <c r="AU163" s="59">
        <v>1050</v>
      </c>
      <c r="AV163" s="59">
        <v>1050</v>
      </c>
      <c r="AW163" s="59">
        <v>1050</v>
      </c>
      <c r="AX163" s="59">
        <v>1050</v>
      </c>
      <c r="AY163" s="59">
        <v>1050</v>
      </c>
      <c r="AZ163" s="59">
        <v>1050</v>
      </c>
      <c r="BA163" s="59">
        <v>1050</v>
      </c>
      <c r="BB163" s="59">
        <v>1050</v>
      </c>
      <c r="BC163" s="59">
        <v>1050</v>
      </c>
      <c r="BD163" s="59">
        <v>1050</v>
      </c>
      <c r="BE163" s="59">
        <v>1050</v>
      </c>
      <c r="BF163" s="59">
        <v>1050</v>
      </c>
      <c r="BG163" s="59">
        <v>1050</v>
      </c>
      <c r="BH163" s="59">
        <v>1050</v>
      </c>
    </row>
    <row r="164" spans="1:76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</row>
    <row r="165" spans="1:76" ht="12" thickBot="1">
      <c r="A165" s="3" t="s">
        <v>73</v>
      </c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</row>
    <row r="166" spans="1:76" ht="12" thickBot="1">
      <c r="A166" s="18"/>
      <c r="B166" s="19">
        <f t="shared" ref="B166:BH166" si="62">B73</f>
        <v>1992</v>
      </c>
      <c r="C166" s="19">
        <f t="shared" si="62"/>
        <v>1993</v>
      </c>
      <c r="D166" s="19">
        <f t="shared" si="62"/>
        <v>1994</v>
      </c>
      <c r="E166" s="19">
        <f t="shared" si="62"/>
        <v>1995</v>
      </c>
      <c r="F166" s="19">
        <f t="shared" si="62"/>
        <v>1996</v>
      </c>
      <c r="G166" s="19">
        <f t="shared" si="62"/>
        <v>1997</v>
      </c>
      <c r="H166" s="19">
        <f t="shared" si="62"/>
        <v>1998</v>
      </c>
      <c r="I166" s="19">
        <f t="shared" si="62"/>
        <v>1999</v>
      </c>
      <c r="J166" s="19">
        <f t="shared" si="62"/>
        <v>2000</v>
      </c>
      <c r="K166" s="19">
        <f t="shared" si="62"/>
        <v>2001</v>
      </c>
      <c r="L166" s="19">
        <f t="shared" si="62"/>
        <v>2002</v>
      </c>
      <c r="M166" s="19">
        <f t="shared" si="62"/>
        <v>2003</v>
      </c>
      <c r="N166" s="19">
        <f t="shared" si="62"/>
        <v>2004</v>
      </c>
      <c r="O166" s="19">
        <f t="shared" si="62"/>
        <v>2005</v>
      </c>
      <c r="P166" s="19">
        <f t="shared" si="62"/>
        <v>2006</v>
      </c>
      <c r="Q166" s="19">
        <f t="shared" si="62"/>
        <v>2007</v>
      </c>
      <c r="R166" s="19">
        <f t="shared" si="62"/>
        <v>2008</v>
      </c>
      <c r="S166" s="19">
        <f t="shared" si="62"/>
        <v>2009</v>
      </c>
      <c r="T166" s="19">
        <f t="shared" si="62"/>
        <v>2010</v>
      </c>
      <c r="U166" s="19">
        <f t="shared" si="62"/>
        <v>2011</v>
      </c>
      <c r="V166" s="19">
        <f t="shared" si="62"/>
        <v>2012</v>
      </c>
      <c r="W166" s="19">
        <f t="shared" si="62"/>
        <v>2013</v>
      </c>
      <c r="X166" s="19">
        <f t="shared" si="62"/>
        <v>2014</v>
      </c>
      <c r="Y166" s="19">
        <f t="shared" si="62"/>
        <v>2015</v>
      </c>
      <c r="Z166" s="19">
        <f t="shared" si="62"/>
        <v>2016</v>
      </c>
      <c r="AA166" s="19">
        <f t="shared" si="62"/>
        <v>2017</v>
      </c>
      <c r="AB166" s="19">
        <f t="shared" si="62"/>
        <v>2018</v>
      </c>
      <c r="AC166" s="19">
        <f t="shared" si="62"/>
        <v>2019</v>
      </c>
      <c r="AD166" s="19">
        <f t="shared" si="62"/>
        <v>2020</v>
      </c>
      <c r="AE166" s="19">
        <f t="shared" si="62"/>
        <v>2021</v>
      </c>
      <c r="AF166" s="19">
        <f t="shared" si="62"/>
        <v>2022</v>
      </c>
      <c r="AG166" s="19">
        <f t="shared" si="62"/>
        <v>2023</v>
      </c>
      <c r="AH166" s="19">
        <f t="shared" si="62"/>
        <v>2024</v>
      </c>
      <c r="AI166" s="19">
        <f t="shared" si="62"/>
        <v>2025</v>
      </c>
      <c r="AJ166" s="19">
        <f t="shared" si="62"/>
        <v>2026</v>
      </c>
      <c r="AK166" s="19">
        <f t="shared" si="62"/>
        <v>2027</v>
      </c>
      <c r="AL166" s="19">
        <f t="shared" si="62"/>
        <v>2028</v>
      </c>
      <c r="AM166" s="19">
        <f t="shared" si="62"/>
        <v>2029</v>
      </c>
      <c r="AN166" s="19">
        <f t="shared" si="62"/>
        <v>2030</v>
      </c>
      <c r="AO166" s="19">
        <f t="shared" si="62"/>
        <v>2031</v>
      </c>
      <c r="AP166" s="19">
        <f t="shared" si="62"/>
        <v>2032</v>
      </c>
      <c r="AQ166" s="19">
        <f t="shared" si="62"/>
        <v>2033</v>
      </c>
      <c r="AR166" s="19">
        <f t="shared" si="62"/>
        <v>2034</v>
      </c>
      <c r="AS166" s="19">
        <f t="shared" si="62"/>
        <v>2035</v>
      </c>
      <c r="AT166" s="19">
        <f t="shared" si="62"/>
        <v>2036</v>
      </c>
      <c r="AU166" s="19">
        <f t="shared" si="62"/>
        <v>2037</v>
      </c>
      <c r="AV166" s="19">
        <f t="shared" si="62"/>
        <v>2038</v>
      </c>
      <c r="AW166" s="19">
        <f t="shared" si="62"/>
        <v>2039</v>
      </c>
      <c r="AX166" s="19">
        <f t="shared" si="62"/>
        <v>2040</v>
      </c>
      <c r="AY166" s="19">
        <f t="shared" si="62"/>
        <v>2041</v>
      </c>
      <c r="AZ166" s="19">
        <f t="shared" si="62"/>
        <v>2042</v>
      </c>
      <c r="BA166" s="19">
        <f t="shared" si="62"/>
        <v>2043</v>
      </c>
      <c r="BB166" s="19">
        <f t="shared" si="62"/>
        <v>2044</v>
      </c>
      <c r="BC166" s="19">
        <f t="shared" si="62"/>
        <v>2045</v>
      </c>
      <c r="BD166" s="19">
        <f t="shared" si="62"/>
        <v>2046</v>
      </c>
      <c r="BE166" s="19">
        <f t="shared" si="62"/>
        <v>2047</v>
      </c>
      <c r="BF166" s="19">
        <f t="shared" si="62"/>
        <v>2048</v>
      </c>
      <c r="BG166" s="19">
        <f t="shared" si="62"/>
        <v>2049</v>
      </c>
      <c r="BH166" s="19">
        <f t="shared" si="62"/>
        <v>2050</v>
      </c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</row>
    <row r="167" spans="1:76">
      <c r="A167" s="3" t="s">
        <v>17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>
        <f t="shared" ref="X167:AC177" si="63">X26*0.36</f>
        <v>27.919320161458785</v>
      </c>
      <c r="Y167" s="8">
        <f t="shared" si="63"/>
        <v>28.824395270742855</v>
      </c>
      <c r="Z167" s="8">
        <f t="shared" si="63"/>
        <v>28.384773454629812</v>
      </c>
      <c r="AA167" s="8">
        <f t="shared" si="63"/>
        <v>29.247631313900076</v>
      </c>
      <c r="AB167" s="8">
        <f t="shared" si="63"/>
        <v>30.059853709767786</v>
      </c>
      <c r="AC167" s="8">
        <f t="shared" si="63"/>
        <v>30.624865445221587</v>
      </c>
      <c r="AD167" s="56">
        <f>AD$4*('[2]Used Cooking Oil Complex'!AD186/'[2]Used Cooking Oil Complex'!AB$5)/1000</f>
        <v>3.8437366675751844E-2</v>
      </c>
      <c r="AE167" s="56">
        <f>AE$4*('[2]Used Cooking Oil Complex'!AE186/'[2]Used Cooking Oil Complex'!AC$5)/1000</f>
        <v>4.6509598260106061E-2</v>
      </c>
      <c r="AF167" s="56">
        <f>AF$4*('[2]Used Cooking Oil Complex'!AF186/'[2]Used Cooking Oil Complex'!AD$5)/1000</f>
        <v>2.9479532566526637E-2</v>
      </c>
      <c r="AG167" s="56">
        <f>AG$4*('[2]Used Cooking Oil Complex'!AG186/'[2]Used Cooking Oil Complex'!AE$5)/1000</f>
        <v>2.0674335541408014E-2</v>
      </c>
      <c r="AH167" s="56">
        <f>AH$4*('[2]Used Cooking Oil Complex'!AH186/'[2]Used Cooking Oil Complex'!AF$5)/1000</f>
        <v>0.13010372408273924</v>
      </c>
      <c r="AI167" s="56">
        <f>AI$4*('[2]Used Cooking Oil Complex'!AI186/'[2]Used Cooking Oil Complex'!AG$5)/1000</f>
        <v>0.22243870410392483</v>
      </c>
      <c r="AJ167" s="56">
        <f>AJ$4*('[2]Used Cooking Oil Complex'!AJ186/'[2]Used Cooking Oil Complex'!AH$5)/1000</f>
        <v>0.16615802945290892</v>
      </c>
      <c r="AK167" s="56">
        <f>AK$4*('[2]Used Cooking Oil Complex'!AK186/'[2]Used Cooking Oil Complex'!AI$5)/1000</f>
        <v>0.30810483990272236</v>
      </c>
      <c r="AL167" s="56">
        <f>AL$4*('[2]Used Cooking Oil Complex'!AL186/'[2]Used Cooking Oil Complex'!AJ$5)/1000</f>
        <v>0.17886715689919414</v>
      </c>
      <c r="AM167" s="56">
        <f>AM$4*('[2]Used Cooking Oil Complex'!AM186/'[2]Used Cooking Oil Complex'!AK$5)/1000</f>
        <v>0.23911771575677818</v>
      </c>
      <c r="AN167" s="56">
        <f>AN$4*('[2]Used Cooking Oil Complex'!AN186/'[2]Used Cooking Oil Complex'!AL$5)/1000</f>
        <v>0.25684602129095963</v>
      </c>
      <c r="AO167" s="56">
        <f>AO$4*('[2]Used Cooking Oil Complex'!AO186/'[2]Used Cooking Oil Complex'!AM$5)/1000</f>
        <v>0.26265403579365731</v>
      </c>
      <c r="AP167" s="56">
        <f>AP$4*('[2]Used Cooking Oil Complex'!AP186/'[2]Used Cooking Oil Complex'!AN$5)/1000</f>
        <v>0.24679945129701505</v>
      </c>
      <c r="AQ167" s="56">
        <f>AQ$4*('[2]Used Cooking Oil Complex'!AQ186/'[2]Used Cooking Oil Complex'!AO$5)/1000</f>
        <v>0.24589915199119192</v>
      </c>
      <c r="AR167" s="56">
        <f>AR$4*('[2]Used Cooking Oil Complex'!AR186/'[2]Used Cooking Oil Complex'!AP$5)/1000</f>
        <v>0.21891559993070056</v>
      </c>
      <c r="AS167" s="56">
        <f>AS$4*('[2]Used Cooking Oil Complex'!AS186/'[2]Used Cooking Oil Complex'!AQ$5)/1000</f>
        <v>0.21027564543400656</v>
      </c>
      <c r="AT167" s="56">
        <f>AT$4*('[2]Used Cooking Oil Complex'!AT186/'[2]Used Cooking Oil Complex'!AR$5)/1000</f>
        <v>0.21884263338456278</v>
      </c>
      <c r="AU167" s="56">
        <f>AU$4*('[2]Used Cooking Oil Complex'!AU186/'[2]Used Cooking Oil Complex'!AS$5)/1000</f>
        <v>0.22754989644251816</v>
      </c>
      <c r="AV167" s="56">
        <f>AV$4*('[2]Used Cooking Oil Complex'!AV186/'[2]Used Cooking Oil Complex'!AT$5)/1000</f>
        <v>0.20171627096299513</v>
      </c>
      <c r="AW167" s="56">
        <f>AW$4*('[2]Used Cooking Oil Complex'!AW186/'[2]Used Cooking Oil Complex'!AU$5)/1000</f>
        <v>0.18737179880605043</v>
      </c>
      <c r="AX167" s="56">
        <f>AX$4*('[2]Used Cooking Oil Complex'!AX186/'[2]Used Cooking Oil Complex'!AV$5)/1000</f>
        <v>0.19212702441139332</v>
      </c>
      <c r="AY167" s="56">
        <f>AY$4*('[2]Used Cooking Oil Complex'!AY186/'[2]Used Cooking Oil Complex'!AW$5)/1000</f>
        <v>0.18955398594693743</v>
      </c>
      <c r="AZ167" s="56">
        <f>AZ$4*('[2]Used Cooking Oil Complex'!AZ186/'[2]Used Cooking Oil Complex'!AX$5)/1000</f>
        <v>0.15867494413634486</v>
      </c>
      <c r="BA167" s="56">
        <f>BA$4*('[2]Used Cooking Oil Complex'!BA186/'[2]Used Cooking Oil Complex'!AY$5)/1000</f>
        <v>0.14698664057654798</v>
      </c>
      <c r="BB167" s="56">
        <f>BB$4*('[2]Used Cooking Oil Complex'!BB186/'[2]Used Cooking Oil Complex'!AZ$5)/1000</f>
        <v>0.15095086003616331</v>
      </c>
      <c r="BC167" s="56">
        <f>BC$4*('[2]Used Cooking Oil Complex'!BC186/'[2]Used Cooking Oil Complex'!BA$5)/1000</f>
        <v>0.1380538355440076</v>
      </c>
      <c r="BD167" s="56">
        <f>BD$4*('[2]Used Cooking Oil Complex'!BD186/'[2]Used Cooking Oil Complex'!BB$5)/1000</f>
        <v>0.14924842008346942</v>
      </c>
      <c r="BE167" s="56">
        <f>BE$4*('[2]Used Cooking Oil Complex'!BE186/'[2]Used Cooking Oil Complex'!BC$5)/1000</f>
        <v>0.11507727845697463</v>
      </c>
      <c r="BF167" s="56">
        <f>BF$4*('[2]Used Cooking Oil Complex'!BF186/'[2]Used Cooking Oil Complex'!BD$5)/1000</f>
        <v>0.12508832218998622</v>
      </c>
      <c r="BG167" s="56">
        <f>BG$4*('[2]Used Cooking Oil Complex'!BG186/'[2]Used Cooking Oil Complex'!BE$5)/1000</f>
        <v>0.12251201391770064</v>
      </c>
      <c r="BH167" s="56">
        <f>BH$4*('[2]Used Cooking Oil Complex'!BH186/'[2]Used Cooking Oil Complex'!BF$5)/1000</f>
        <v>2.2930850079079346E-2</v>
      </c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</row>
    <row r="168" spans="1:76">
      <c r="A168" s="3" t="s">
        <v>18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>
        <f t="shared" si="63"/>
        <v>27.325779132735477</v>
      </c>
      <c r="Y168" s="8">
        <f t="shared" si="63"/>
        <v>28.211613114071959</v>
      </c>
      <c r="Z168" s="8">
        <f t="shared" si="63"/>
        <v>27.781337284303714</v>
      </c>
      <c r="AA168" s="8">
        <f t="shared" si="63"/>
        <v>28.625851518497448</v>
      </c>
      <c r="AB168" s="8">
        <f t="shared" si="63"/>
        <v>29.420806756224938</v>
      </c>
      <c r="AC168" s="8">
        <f t="shared" si="63"/>
        <v>29.973806822169504</v>
      </c>
      <c r="AD168" s="56">
        <f>AD$4*('[2]Used Cooking Oil Complex'!AD187/'[2]Used Cooking Oil Complex'!AB$5)/1000</f>
        <v>4.4768209232612405E-2</v>
      </c>
      <c r="AE168" s="56">
        <f>AE$4*('[2]Used Cooking Oil Complex'!AE187/'[2]Used Cooking Oil Complex'!AC$5)/1000</f>
        <v>5.4714347217915585E-2</v>
      </c>
      <c r="AF168" s="56">
        <f>AF$4*('[2]Used Cooking Oil Complex'!AF187/'[2]Used Cooking Oil Complex'!AD$5)/1000</f>
        <v>2.9535365014569305E-2</v>
      </c>
      <c r="AG168" s="56">
        <f>AG$4*('[2]Used Cooking Oil Complex'!AG187/'[2]Used Cooking Oil Complex'!AE$5)/1000</f>
        <v>1.6426885100080512E-2</v>
      </c>
      <c r="AH168" s="56">
        <f>AH$4*('[2]Used Cooking Oil Complex'!AH187/'[2]Used Cooking Oil Complex'!AF$5)/1000</f>
        <v>6.5087265896735802E-2</v>
      </c>
      <c r="AI168" s="56">
        <f>AI$4*('[2]Used Cooking Oil Complex'!AI187/'[2]Used Cooking Oil Complex'!AG$5)/1000</f>
        <v>0.17463202702277617</v>
      </c>
      <c r="AJ168" s="56">
        <f>AJ$4*('[2]Used Cooking Oil Complex'!AJ187/'[2]Used Cooking Oil Complex'!AH$5)/1000</f>
        <v>0.16956311220157866</v>
      </c>
      <c r="AK168" s="56">
        <f>AK$4*('[2]Used Cooking Oil Complex'!AK187/'[2]Used Cooking Oil Complex'!AI$5)/1000</f>
        <v>0.20133451071707495</v>
      </c>
      <c r="AL168" s="56">
        <f>AL$4*('[2]Used Cooking Oil Complex'!AL187/'[2]Used Cooking Oil Complex'!AJ$5)/1000</f>
        <v>7.4853933703526485E-2</v>
      </c>
      <c r="AM168" s="56">
        <f>AM$4*('[2]Used Cooking Oil Complex'!AM187/'[2]Used Cooking Oil Complex'!AK$5)/1000</f>
        <v>9.8422383561219531E-2</v>
      </c>
      <c r="AN168" s="56">
        <f>AN$4*('[2]Used Cooking Oil Complex'!AN187/'[2]Used Cooking Oil Complex'!AL$5)/1000</f>
        <v>9.7655893971408281E-2</v>
      </c>
      <c r="AO168" s="56">
        <f>AO$4*('[2]Used Cooking Oil Complex'!AO187/'[2]Used Cooking Oil Complex'!AM$5)/1000</f>
        <v>0.11835108158122769</v>
      </c>
      <c r="AP168" s="56">
        <f>AP$4*('[2]Used Cooking Oil Complex'!AP187/'[2]Used Cooking Oil Complex'!AN$5)/1000</f>
        <v>0.12545952211143638</v>
      </c>
      <c r="AQ168" s="56">
        <f>AQ$4*('[2]Used Cooking Oil Complex'!AQ187/'[2]Used Cooking Oil Complex'!AO$5)/1000</f>
        <v>0.12410595789748122</v>
      </c>
      <c r="AR168" s="56">
        <f>AR$4*('[2]Used Cooking Oil Complex'!AR187/'[2]Used Cooking Oil Complex'!AP$5)/1000</f>
        <v>0.12064228699142011</v>
      </c>
      <c r="AS168" s="56">
        <f>AS$4*('[2]Used Cooking Oil Complex'!AS187/'[2]Used Cooking Oil Complex'!AQ$5)/1000</f>
        <v>0.10246576231509552</v>
      </c>
      <c r="AT168" s="56">
        <f>AT$4*('[2]Used Cooking Oil Complex'!AT187/'[2]Used Cooking Oil Complex'!AR$5)/1000</f>
        <v>0.10579734510635576</v>
      </c>
      <c r="AU168" s="56">
        <f>AU$4*('[2]Used Cooking Oil Complex'!AU187/'[2]Used Cooking Oil Complex'!AS$5)/1000</f>
        <v>8.0187717485303386E-2</v>
      </c>
      <c r="AV168" s="56">
        <f>AV$4*('[2]Used Cooking Oil Complex'!AV187/'[2]Used Cooking Oil Complex'!AT$5)/1000</f>
        <v>0.10781711137881755</v>
      </c>
      <c r="AW168" s="56">
        <f>AW$4*('[2]Used Cooking Oil Complex'!AW187/'[2]Used Cooking Oil Complex'!AU$5)/1000</f>
        <v>8.7554695305768149E-2</v>
      </c>
      <c r="AX168" s="56">
        <f>AX$4*('[2]Used Cooking Oil Complex'!AX187/'[2]Used Cooking Oil Complex'!AV$5)/1000</f>
        <v>9.7002005370862412E-2</v>
      </c>
      <c r="AY168" s="56">
        <f>AY$4*('[2]Used Cooking Oil Complex'!AY187/'[2]Used Cooking Oil Complex'!AW$5)/1000</f>
        <v>9.2188545763171093E-2</v>
      </c>
      <c r="AZ168" s="56">
        <f>AZ$4*('[2]Used Cooking Oil Complex'!AZ187/'[2]Used Cooking Oil Complex'!AX$5)/1000</f>
        <v>7.6898430459765771E-2</v>
      </c>
      <c r="BA168" s="56">
        <f>BA$4*('[2]Used Cooking Oil Complex'!BA187/'[2]Used Cooking Oil Complex'!AY$5)/1000</f>
        <v>7.3776050293279563E-2</v>
      </c>
      <c r="BB168" s="56">
        <f>BB$4*('[2]Used Cooking Oil Complex'!BB187/'[2]Used Cooking Oil Complex'!AZ$5)/1000</f>
        <v>7.8266931609566201E-2</v>
      </c>
      <c r="BC168" s="56">
        <f>BC$4*('[2]Used Cooking Oil Complex'!BC187/'[2]Used Cooking Oil Complex'!BA$5)/1000</f>
        <v>0.10224853235404346</v>
      </c>
      <c r="BD168" s="56">
        <f>BD$4*('[2]Used Cooking Oil Complex'!BD187/'[2]Used Cooking Oil Complex'!BB$5)/1000</f>
        <v>8.8620940616218433E-2</v>
      </c>
      <c r="BE168" s="56">
        <f>BE$4*('[2]Used Cooking Oil Complex'!BE187/'[2]Used Cooking Oil Complex'!BC$5)/1000</f>
        <v>3.9494082770701822E-2</v>
      </c>
      <c r="BF168" s="56">
        <f>BF$4*('[2]Used Cooking Oil Complex'!BF187/'[2]Used Cooking Oil Complex'!BD$5)/1000</f>
        <v>7.2819089562413231E-2</v>
      </c>
      <c r="BG168" s="56">
        <f>BG$4*('[2]Used Cooking Oil Complex'!BG187/'[2]Used Cooking Oil Complex'!BE$5)/1000</f>
        <v>7.9674749454924296E-2</v>
      </c>
      <c r="BH168" s="56">
        <f>BH$4*('[2]Used Cooking Oil Complex'!BH187/'[2]Used Cooking Oil Complex'!BF$5)/1000</f>
        <v>4.8560130345079243E-2</v>
      </c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</row>
    <row r="169" spans="1:76">
      <c r="A169" s="3" t="s">
        <v>19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>
        <f t="shared" si="63"/>
        <v>29.241710948177239</v>
      </c>
      <c r="Y169" s="8">
        <f t="shared" si="63"/>
        <v>30.189654686743253</v>
      </c>
      <c r="Z169" s="8">
        <f t="shared" si="63"/>
        <v>29.729210306330422</v>
      </c>
      <c r="AA169" s="8">
        <f t="shared" si="63"/>
        <v>30.632937186649478</v>
      </c>
      <c r="AB169" s="8">
        <f t="shared" si="63"/>
        <v>31.483630269011357</v>
      </c>
      <c r="AC169" s="8">
        <f t="shared" si="63"/>
        <v>32.075403627206363</v>
      </c>
      <c r="AD169" s="56">
        <f>AD$4*('[2]Used Cooking Oil Complex'!AD188/'[2]Used Cooking Oil Complex'!AB$5)/1000</f>
        <v>5.8835849802004153E-2</v>
      </c>
      <c r="AE169" s="56">
        <f>AE$4*('[2]Used Cooking Oil Complex'!AE188/'[2]Used Cooking Oil Complex'!AC$5)/1000</f>
        <v>5.9585000720255341E-2</v>
      </c>
      <c r="AF169" s="56">
        <f>AF$4*('[2]Used Cooking Oil Complex'!AF188/'[2]Used Cooking Oil Complex'!AD$5)/1000</f>
        <v>2.9702862358697291E-2</v>
      </c>
      <c r="AG169" s="56">
        <f>AG$4*('[2]Used Cooking Oil Complex'!AG188/'[2]Used Cooking Oil Complex'!AE$5)/1000</f>
        <v>6.4772935207551813E-2</v>
      </c>
      <c r="AH169" s="56">
        <f>AH$4*('[2]Used Cooking Oil Complex'!AH188/'[2]Used Cooking Oil Complex'!AF$5)/1000</f>
        <v>0.13005222943045142</v>
      </c>
      <c r="AI169" s="56">
        <f>AI$4*('[2]Used Cooking Oil Complex'!AI188/'[2]Used Cooking Oil Complex'!AG$5)/1000</f>
        <v>0.25997670363207714</v>
      </c>
      <c r="AJ169" s="56">
        <f>AJ$4*('[2]Used Cooking Oil Complex'!AJ188/'[2]Used Cooking Oil Complex'!AH$5)/1000</f>
        <v>0.29957811150789154</v>
      </c>
      <c r="AK169" s="56">
        <f>AK$4*('[2]Used Cooking Oil Complex'!AK188/'[2]Used Cooking Oil Complex'!AI$5)/1000</f>
        <v>0.34723031617550132</v>
      </c>
      <c r="AL169" s="56">
        <f>AL$4*('[2]Used Cooking Oil Complex'!AL188/'[2]Used Cooking Oil Complex'!AJ$5)/1000</f>
        <v>0.22927974506110177</v>
      </c>
      <c r="AM169" s="56">
        <f>AM$4*('[2]Used Cooking Oil Complex'!AM188/'[2]Used Cooking Oil Complex'!AK$5)/1000</f>
        <v>0.28962940340582743</v>
      </c>
      <c r="AN169" s="56">
        <f>AN$4*('[2]Used Cooking Oil Complex'!AN188/'[2]Used Cooking Oil Complex'!AL$5)/1000</f>
        <v>0.32392851696219488</v>
      </c>
      <c r="AO169" s="56">
        <f>AO$4*('[2]Used Cooking Oil Complex'!AO188/'[2]Used Cooking Oil Complex'!AM$5)/1000</f>
        <v>0.29560944304403242</v>
      </c>
      <c r="AP169" s="56">
        <f>AP$4*('[2]Used Cooking Oil Complex'!AP188/'[2]Used Cooking Oil Complex'!AN$5)/1000</f>
        <v>0.32042859346921559</v>
      </c>
      <c r="AQ169" s="56">
        <f>AQ$4*('[2]Used Cooking Oil Complex'!AQ188/'[2]Used Cooking Oil Complex'!AO$5)/1000</f>
        <v>0.31727429645406674</v>
      </c>
      <c r="AR169" s="56">
        <f>AR$4*('[2]Used Cooking Oil Complex'!AR188/'[2]Used Cooking Oil Complex'!AP$5)/1000</f>
        <v>0.29106827853113931</v>
      </c>
      <c r="AS169" s="56">
        <f>AS$4*('[2]Used Cooking Oil Complex'!AS188/'[2]Used Cooking Oil Complex'!AQ$5)/1000</f>
        <v>0.25398383175507416</v>
      </c>
      <c r="AT169" s="56">
        <f>AT$4*('[2]Used Cooking Oil Complex'!AT188/'[2]Used Cooking Oil Complex'!AR$5)/1000</f>
        <v>0.26347306650940017</v>
      </c>
      <c r="AU169" s="56">
        <f>AU$4*('[2]Used Cooking Oil Complex'!AU188/'[2]Used Cooking Oil Complex'!AS$5)/1000</f>
        <v>0.22242375782841395</v>
      </c>
      <c r="AV169" s="56">
        <f>AV$4*('[2]Used Cooking Oil Complex'!AV188/'[2]Used Cooking Oil Complex'!AT$5)/1000</f>
        <v>0.25405399413286039</v>
      </c>
      <c r="AW169" s="56">
        <f>AW$4*('[2]Used Cooking Oil Complex'!AW188/'[2]Used Cooking Oil Complex'!AU$5)/1000</f>
        <v>0.21756782391470553</v>
      </c>
      <c r="AX169" s="56">
        <f>AX$4*('[2]Used Cooking Oil Complex'!AX188/'[2]Used Cooking Oil Complex'!AV$5)/1000</f>
        <v>0.23238473919932545</v>
      </c>
      <c r="AY169" s="56">
        <f>AY$4*('[2]Used Cooking Oil Complex'!AY188/'[2]Used Cooking Oil Complex'!AW$5)/1000</f>
        <v>0.22469175129305147</v>
      </c>
      <c r="AZ169" s="56">
        <f>AZ$4*('[2]Used Cooking Oil Complex'!AZ188/'[2]Used Cooking Oil Complex'!AX$5)/1000</f>
        <v>0.21847632124942026</v>
      </c>
      <c r="BA169" s="56">
        <f>BA$4*('[2]Used Cooking Oil Complex'!BA188/'[2]Used Cooking Oil Complex'!AY$5)/1000</f>
        <v>0.21018921237138463</v>
      </c>
      <c r="BB169" s="56">
        <f>BB$4*('[2]Used Cooking Oil Complex'!BB188/'[2]Used Cooking Oil Complex'!AZ$5)/1000</f>
        <v>0.19863914491794013</v>
      </c>
      <c r="BC169" s="56">
        <f>BC$4*('[2]Used Cooking Oil Complex'!BC188/'[2]Used Cooking Oil Complex'!BA$5)/1000</f>
        <v>0.23690366405069227</v>
      </c>
      <c r="BD169" s="56">
        <f>BD$4*('[2]Used Cooking Oil Complex'!BD188/'[2]Used Cooking Oil Complex'!BB$5)/1000</f>
        <v>0.19613338058670848</v>
      </c>
      <c r="BE169" s="56">
        <f>BE$4*('[2]Used Cooking Oil Complex'!BE188/'[2]Used Cooking Oil Complex'!BC$5)/1000</f>
        <v>0.15394318632148749</v>
      </c>
      <c r="BF169" s="56">
        <f>BF$4*('[2]Used Cooking Oil Complex'!BF188/'[2]Used Cooking Oil Complex'!BD$5)/1000</f>
        <v>0.18043544014058069</v>
      </c>
      <c r="BG169" s="56">
        <f>BG$4*('[2]Used Cooking Oil Complex'!BG188/'[2]Used Cooking Oil Complex'!BE$5)/1000</f>
        <v>0.18575050863658063</v>
      </c>
      <c r="BH169" s="56">
        <f>BH$4*('[2]Used Cooking Oil Complex'!BH188/'[2]Used Cooking Oil Complex'!BF$5)/1000</f>
        <v>4.2156465146176617E-2</v>
      </c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</row>
    <row r="170" spans="1:76">
      <c r="A170" s="3" t="s">
        <v>20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>
        <f t="shared" si="63"/>
        <v>26.73563984275091</v>
      </c>
      <c r="Y170" s="8">
        <f t="shared" si="63"/>
        <v>27.60234297207213</v>
      </c>
      <c r="Z170" s="8">
        <f t="shared" si="63"/>
        <v>27.181359564358658</v>
      </c>
      <c r="AA170" s="8">
        <f t="shared" si="63"/>
        <v>28.00763530558471</v>
      </c>
      <c r="AB170" s="8">
        <f t="shared" si="63"/>
        <v>28.785422347767497</v>
      </c>
      <c r="AC170" s="8">
        <f t="shared" si="63"/>
        <v>29.326479586219655</v>
      </c>
      <c r="AD170" s="56">
        <f>AD$4*('[2]Used Cooking Oil Complex'!AD189/'[2]Used Cooking Oil Complex'!AB$5)/1000</f>
        <v>3.0970944712388086E-2</v>
      </c>
      <c r="AE170" s="56">
        <f>AE$4*('[2]Used Cooking Oil Complex'!AE189/'[2]Used Cooking Oil Complex'!AC$5)/1000</f>
        <v>5.4359165360975681E-2</v>
      </c>
      <c r="AF170" s="56">
        <f>AF$4*('[2]Used Cooking Oil Complex'!AF189/'[2]Used Cooking Oil Complex'!AD$5)/1000</f>
        <v>2.9842443478803955E-2</v>
      </c>
      <c r="AG170" s="56">
        <f>AG$4*('[2]Used Cooking Oil Complex'!AG189/'[2]Used Cooking Oil Complex'!AE$5)/1000</f>
        <v>1.8861467117467664E-2</v>
      </c>
      <c r="AH170" s="56">
        <f>AH$4*('[2]Used Cooking Oil Complex'!AH189/'[2]Used Cooking Oil Complex'!AF$5)/1000</f>
        <v>7.8044876055132523E-2</v>
      </c>
      <c r="AI170" s="56">
        <f>AI$4*('[2]Used Cooking Oil Complex'!AI189/'[2]Used Cooking Oil Complex'!AG$5)/1000</f>
        <v>0.18433676595893803</v>
      </c>
      <c r="AJ170" s="56">
        <f>AJ$4*('[2]Used Cooking Oil Complex'!AJ189/'[2]Used Cooking Oil Complex'!AH$5)/1000</f>
        <v>0.25853707942199139</v>
      </c>
      <c r="AK170" s="56">
        <f>AK$4*('[2]Used Cooking Oil Complex'!AK189/'[2]Used Cooking Oil Complex'!AI$5)/1000</f>
        <v>0.24389145098849108</v>
      </c>
      <c r="AL170" s="56">
        <f>AL$4*('[2]Used Cooking Oil Complex'!AL189/'[2]Used Cooking Oil Complex'!AJ$5)/1000</f>
        <v>0.18720476198284638</v>
      </c>
      <c r="AM170" s="56">
        <f>AM$4*('[2]Used Cooking Oil Complex'!AM189/'[2]Used Cooking Oil Complex'!AK$5)/1000</f>
        <v>0.22268719509402227</v>
      </c>
      <c r="AN170" s="56">
        <f>AN$4*('[2]Used Cooking Oil Complex'!AN189/'[2]Used Cooking Oil Complex'!AL$5)/1000</f>
        <v>0.25358518210274011</v>
      </c>
      <c r="AO170" s="56">
        <f>AO$4*('[2]Used Cooking Oil Complex'!AO189/'[2]Used Cooking Oil Complex'!AM$5)/1000</f>
        <v>0.18605367693430888</v>
      </c>
      <c r="AP170" s="56">
        <f>AP$4*('[2]Used Cooking Oil Complex'!AP189/'[2]Used Cooking Oil Complex'!AN$5)/1000</f>
        <v>0.25995514072068587</v>
      </c>
      <c r="AQ170" s="56">
        <f>AQ$4*('[2]Used Cooking Oil Complex'!AQ189/'[2]Used Cooking Oil Complex'!AO$5)/1000</f>
        <v>0.25540779220526383</v>
      </c>
      <c r="AR170" s="56">
        <f>AR$4*('[2]Used Cooking Oil Complex'!AR189/'[2]Used Cooking Oil Complex'!AP$5)/1000</f>
        <v>0.24354899512174699</v>
      </c>
      <c r="AS170" s="56">
        <f>AS$4*('[2]Used Cooking Oil Complex'!AS189/'[2]Used Cooking Oil Complex'!AQ$5)/1000</f>
        <v>0.18682319040425022</v>
      </c>
      <c r="AT170" s="56">
        <f>AT$4*('[2]Used Cooking Oil Complex'!AT189/'[2]Used Cooking Oil Complex'!AR$5)/1000</f>
        <v>0.19200047368416034</v>
      </c>
      <c r="AU170" s="56">
        <f>AU$4*('[2]Used Cooking Oil Complex'!AU189/'[2]Used Cooking Oil Complex'!AS$5)/1000</f>
        <v>0.13791533736318928</v>
      </c>
      <c r="AV170" s="56">
        <f>AV$4*('[2]Used Cooking Oil Complex'!AV189/'[2]Used Cooking Oil Complex'!AT$5)/1000</f>
        <v>0.20775083796040394</v>
      </c>
      <c r="AW170" s="56">
        <f>AW$4*('[2]Used Cooking Oil Complex'!AW189/'[2]Used Cooking Oil Complex'!AU$5)/1000</f>
        <v>0.16368969129006408</v>
      </c>
      <c r="AX170" s="56">
        <f>AX$4*('[2]Used Cooking Oil Complex'!AX189/'[2]Used Cooking Oil Complex'!AV$5)/1000</f>
        <v>0.18343462558755802</v>
      </c>
      <c r="AY170" s="56">
        <f>AY$4*('[2]Used Cooking Oil Complex'!AY189/'[2]Used Cooking Oil Complex'!AW$5)/1000</f>
        <v>0.17475794322162022</v>
      </c>
      <c r="AZ170" s="56">
        <f>AZ$4*('[2]Used Cooking Oil Complex'!AZ189/'[2]Used Cooking Oil Complex'!AX$5)/1000</f>
        <v>0.18486307818960238</v>
      </c>
      <c r="BA170" s="56">
        <f>BA$4*('[2]Used Cooking Oil Complex'!BA189/'[2]Used Cooking Oil Complex'!AY$5)/1000</f>
        <v>0.18067082859516209</v>
      </c>
      <c r="BB170" s="56">
        <f>BB$4*('[2]Used Cooking Oil Complex'!BB189/'[2]Used Cooking Oil Complex'!AZ$5)/1000</f>
        <v>0.16881822896318779</v>
      </c>
      <c r="BC170" s="56">
        <f>BC$4*('[2]Used Cooking Oil Complex'!BC189/'[2]Used Cooking Oil Complex'!BA$5)/1000</f>
        <v>0.23226095140420547</v>
      </c>
      <c r="BD170" s="56">
        <f>BD$4*('[2]Used Cooking Oil Complex'!BD189/'[2]Used Cooking Oil Complex'!BB$5)/1000</f>
        <v>0.17228990962880938</v>
      </c>
      <c r="BE170" s="56">
        <f>BE$4*('[2]Used Cooking Oil Complex'!BE189/'[2]Used Cooking Oil Complex'!BC$5)/1000</f>
        <v>0.14204171007523012</v>
      </c>
      <c r="BF170" s="56">
        <f>BF$4*('[2]Used Cooking Oil Complex'!BF189/'[2]Used Cooking Oil Complex'!BD$5)/1000</f>
        <v>0.17043317450831796</v>
      </c>
      <c r="BG170" s="56">
        <f>BG$4*('[2]Used Cooking Oil Complex'!BG189/'[2]Used Cooking Oil Complex'!BE$5)/1000</f>
        <v>0.18290672290475876</v>
      </c>
      <c r="BH170" s="56">
        <f>BH$4*('[2]Used Cooking Oil Complex'!BH189/'[2]Used Cooking Oil Complex'!BF$5)/1000</f>
        <v>3.1296304399175398E-2</v>
      </c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</row>
    <row r="171" spans="1:76">
      <c r="A171" s="3" t="s">
        <v>21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>
        <f t="shared" si="63"/>
        <v>26.253650124874596</v>
      </c>
      <c r="Y171" s="8">
        <f t="shared" si="63"/>
        <v>27.104728343056937</v>
      </c>
      <c r="Z171" s="8">
        <f t="shared" si="63"/>
        <v>26.691334417963212</v>
      </c>
      <c r="AA171" s="8">
        <f t="shared" si="63"/>
        <v>27.502714072402338</v>
      </c>
      <c r="AB171" s="8">
        <f t="shared" si="63"/>
        <v>28.266479181344163</v>
      </c>
      <c r="AC171" s="8">
        <f t="shared" si="63"/>
        <v>28.797782247939939</v>
      </c>
      <c r="AD171" s="56">
        <f>AD$4*('[2]Used Cooking Oil Complex'!AD190/'[2]Used Cooking Oil Complex'!AB$5)/1000</f>
        <v>4.3602307278539018E-2</v>
      </c>
      <c r="AE171" s="56">
        <f>AE$4*('[2]Used Cooking Oil Complex'!AE190/'[2]Used Cooking Oil Complex'!AC$5)/1000</f>
        <v>4.995904370971059E-2</v>
      </c>
      <c r="AF171" s="56">
        <f>AF$4*('[2]Used Cooking Oil Complex'!AF190/'[2]Used Cooking Oil Complex'!AD$5)/1000</f>
        <v>2.9898275926846619E-2</v>
      </c>
      <c r="AG171" s="56">
        <f>AG$4*('[2]Used Cooking Oil Complex'!AG190/'[2]Used Cooking Oil Complex'!AE$5)/1000</f>
        <v>-6.1315913911909013E-3</v>
      </c>
      <c r="AH171" s="56">
        <f>AH$4*('[2]Used Cooking Oil Complex'!AH190/'[2]Used Cooking Oil Complex'!AF$5)/1000</f>
        <v>2.8769606341401389E-2</v>
      </c>
      <c r="AI171" s="56">
        <f>AI$4*('[2]Used Cooking Oil Complex'!AI190/'[2]Used Cooking Oil Complex'!AG$5)/1000</f>
        <v>0.11288039362004003</v>
      </c>
      <c r="AJ171" s="56">
        <f>AJ$4*('[2]Used Cooking Oil Complex'!AJ190/'[2]Used Cooking Oil Complex'!AH$5)/1000</f>
        <v>0.14268083588983574</v>
      </c>
      <c r="AK171" s="56">
        <f>AK$4*('[2]Used Cooking Oil Complex'!AK190/'[2]Used Cooking Oil Complex'!AI$5)/1000</f>
        <v>0.13079701351514025</v>
      </c>
      <c r="AL171" s="56">
        <f>AL$4*('[2]Used Cooking Oil Complex'!AL190/'[2]Used Cooking Oil Complex'!AJ$5)/1000</f>
        <v>8.9879598866565824E-2</v>
      </c>
      <c r="AM171" s="56">
        <f>AM$4*('[2]Used Cooking Oil Complex'!AM190/'[2]Used Cooking Oil Complex'!AK$5)/1000</f>
        <v>7.1375114288893954E-2</v>
      </c>
      <c r="AN171" s="56">
        <f>AN$4*('[2]Used Cooking Oil Complex'!AN190/'[2]Used Cooking Oil Complex'!AL$5)/1000</f>
        <v>0.10513383100053514</v>
      </c>
      <c r="AO171" s="56">
        <f>AO$4*('[2]Used Cooking Oil Complex'!AO190/'[2]Used Cooking Oil Complex'!AM$5)/1000</f>
        <v>3.3308666093180575E-2</v>
      </c>
      <c r="AP171" s="56">
        <f>AP$4*('[2]Used Cooking Oil Complex'!AP190/'[2]Used Cooking Oil Complex'!AN$5)/1000</f>
        <v>0.14122373681958722</v>
      </c>
      <c r="AQ171" s="56">
        <f>AQ$4*('[2]Used Cooking Oil Complex'!AQ190/'[2]Used Cooking Oil Complex'!AO$5)/1000</f>
        <v>0.13047413355836332</v>
      </c>
      <c r="AR171" s="56">
        <f>AR$4*('[2]Used Cooking Oil Complex'!AR190/'[2]Used Cooking Oil Complex'!AP$5)/1000</f>
        <v>0.14411659530888477</v>
      </c>
      <c r="AS171" s="56">
        <f>AS$4*('[2]Used Cooking Oil Complex'!AS190/'[2]Used Cooking Oil Complex'!AQ$5)/1000</f>
        <v>7.2472182080422692E-2</v>
      </c>
      <c r="AT171" s="56">
        <f>AT$4*('[2]Used Cooking Oil Complex'!AT190/'[2]Used Cooking Oil Complex'!AR$5)/1000</f>
        <v>6.5136239977386282E-2</v>
      </c>
      <c r="AU171" s="56">
        <f>AU$4*('[2]Used Cooking Oil Complex'!AU190/'[2]Used Cooking Oil Complex'!AS$5)/1000</f>
        <v>-9.8848494285718132E-6</v>
      </c>
      <c r="AV171" s="56">
        <f>AV$4*('[2]Used Cooking Oil Complex'!AV190/'[2]Used Cooking Oil Complex'!AT$5)/1000</f>
        <v>0.11413680957374128</v>
      </c>
      <c r="AW171" s="56">
        <f>AW$4*('[2]Used Cooking Oil Complex'!AW190/'[2]Used Cooking Oil Complex'!AU$5)/1000</f>
        <v>6.109028998867809E-2</v>
      </c>
      <c r="AX171" s="56">
        <f>AX$4*('[2]Used Cooking Oil Complex'!AX190/'[2]Used Cooking Oil Complex'!AV$5)/1000</f>
        <v>8.6674311451745104E-2</v>
      </c>
      <c r="AY171" s="56">
        <f>AY$4*('[2]Used Cooking Oil Complex'!AY190/'[2]Used Cooking Oil Complex'!AW$5)/1000</f>
        <v>7.7657083318495426E-2</v>
      </c>
      <c r="AZ171" s="56">
        <f>AZ$4*('[2]Used Cooking Oil Complex'!AZ190/'[2]Used Cooking Oil Complex'!AX$5)/1000</f>
        <v>0.10735010456288643</v>
      </c>
      <c r="BA171" s="56">
        <f>BA$4*('[2]Used Cooking Oil Complex'!BA190/'[2]Used Cooking Oil Complex'!AY$5)/1000</f>
        <v>0.10834086287682061</v>
      </c>
      <c r="BB171" s="56">
        <f>BB$4*('[2]Used Cooking Oil Complex'!BB190/'[2]Used Cooking Oil Complex'!AZ$5)/1000</f>
        <v>9.4647503256232293E-2</v>
      </c>
      <c r="BC171" s="56">
        <f>BC$4*('[2]Used Cooking Oil Complex'!BC190/'[2]Used Cooking Oil Complex'!BA$5)/1000</f>
        <v>0.15417894024271145</v>
      </c>
      <c r="BD171" s="56">
        <f>BD$4*('[2]Used Cooking Oil Complex'!BD190/'[2]Used Cooking Oil Complex'!BB$5)/1000</f>
        <v>9.8052198205958355E-2</v>
      </c>
      <c r="BE171" s="56">
        <f>BE$4*('[2]Used Cooking Oil Complex'!BE190/'[2]Used Cooking Oil Complex'!BC$5)/1000</f>
        <v>0.10796668141985823</v>
      </c>
      <c r="BF171" s="56">
        <f>BF$4*('[2]Used Cooking Oil Complex'!BF190/'[2]Used Cooking Oil Complex'!BD$5)/1000</f>
        <v>0.11609529926835291</v>
      </c>
      <c r="BG171" s="56">
        <f>BG$4*('[2]Used Cooking Oil Complex'!BG190/'[2]Used Cooking Oil Complex'!BE$5)/1000</f>
        <v>0.13767086207687934</v>
      </c>
      <c r="BH171" s="56">
        <f>BH$4*('[2]Used Cooking Oil Complex'!BH190/'[2]Used Cooking Oil Complex'!BF$5)/1000</f>
        <v>1.0860160747001217E-2</v>
      </c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</row>
    <row r="172" spans="1:76">
      <c r="A172" s="3" t="s">
        <v>22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>
        <f t="shared" si="63"/>
        <v>29.596383434044725</v>
      </c>
      <c r="Y172" s="8">
        <f t="shared" si="63"/>
        <v>30.555824774882222</v>
      </c>
      <c r="Z172" s="8">
        <f t="shared" si="63"/>
        <v>30.089795668141505</v>
      </c>
      <c r="AA172" s="8">
        <f t="shared" si="63"/>
        <v>31.00448384480044</v>
      </c>
      <c r="AB172" s="8">
        <f t="shared" si="63"/>
        <v>31.865494976977057</v>
      </c>
      <c r="AC172" s="8">
        <f t="shared" si="63"/>
        <v>32.46444594965547</v>
      </c>
      <c r="AD172" s="56">
        <f>AD$4*('[2]Used Cooking Oil Complex'!AD191/'[2]Used Cooking Oil Complex'!AB$5)/1000</f>
        <v>5.2158319451257873E-2</v>
      </c>
      <c r="AE172" s="56">
        <f>AE$4*('[2]Used Cooking Oil Complex'!AE191/'[2]Used Cooking Oil Complex'!AC$5)/1000</f>
        <v>4.6840268243292335E-2</v>
      </c>
      <c r="AF172" s="56">
        <f>AF$4*('[2]Used Cooking Oil Complex'!AF191/'[2]Used Cooking Oil Complex'!AD$5)/1000</f>
        <v>2.6632077716350771E-2</v>
      </c>
      <c r="AG172" s="56">
        <f>AG$4*('[2]Used Cooking Oil Complex'!AG191/'[2]Used Cooking Oil Complex'!AE$5)/1000</f>
        <v>-2.3763224431238961E-2</v>
      </c>
      <c r="AH172" s="56">
        <f>AH$4*('[2]Used Cooking Oil Complex'!AG179/'[2]Used Cooking Oil Complex'!AF$5)/1000</f>
        <v>0.11930746354726374</v>
      </c>
      <c r="AI172" s="56">
        <f>AI$4*('[2]Used Cooking Oil Complex'!AH179/'[2]Used Cooking Oil Complex'!AG$5)/1000</f>
        <v>0.11621534415591531</v>
      </c>
      <c r="AJ172" s="56">
        <f>AJ$4*('[2]Used Cooking Oil Complex'!AI179/'[2]Used Cooking Oil Complex'!AH$5)/1000</f>
        <v>0.11175902073290726</v>
      </c>
      <c r="AK172" s="56">
        <f>AK$4*('[2]Used Cooking Oil Complex'!AJ179/'[2]Used Cooking Oil Complex'!AI$5)/1000</f>
        <v>0.10684672173174517</v>
      </c>
      <c r="AL172" s="56">
        <f>AL$4*('[2]Used Cooking Oil Complex'!AK179/'[2]Used Cooking Oil Complex'!AJ$5)/1000</f>
        <v>0.10160948151484304</v>
      </c>
      <c r="AM172" s="56">
        <f>AM$4*('[2]Used Cooking Oil Complex'!AL179/'[2]Used Cooking Oil Complex'!AK$5)/1000</f>
        <v>9.7778967468123298E-2</v>
      </c>
      <c r="AN172" s="56">
        <f>AN$4*('[2]Used Cooking Oil Complex'!AM179/'[2]Used Cooking Oil Complex'!AL$5)/1000</f>
        <v>9.3390369994147168E-2</v>
      </c>
      <c r="AO172" s="56">
        <f>AO$4*('[2]Used Cooking Oil Complex'!AN179/'[2]Used Cooking Oil Complex'!AM$5)/1000</f>
        <v>8.6497371454889282E-2</v>
      </c>
      <c r="AP172" s="56">
        <f>AP$4*('[2]Used Cooking Oil Complex'!AO179/'[2]Used Cooking Oil Complex'!AN$5)/1000</f>
        <v>7.6994265198195494E-2</v>
      </c>
      <c r="AQ172" s="56">
        <f>AQ$4*('[2]Used Cooking Oil Complex'!AP179/'[2]Used Cooking Oil Complex'!AO$5)/1000</f>
        <v>7.5154586540648549E-2</v>
      </c>
      <c r="AR172" s="56">
        <f>AR$4*('[2]Used Cooking Oil Complex'!AQ179/'[2]Used Cooking Oil Complex'!AP$5)/1000</f>
        <v>7.1458730078179183E-2</v>
      </c>
      <c r="AS172" s="56">
        <f>AS$4*('[2]Used Cooking Oil Complex'!AR179/'[2]Used Cooking Oil Complex'!AQ$5)/1000</f>
        <v>6.7395709379059116E-2</v>
      </c>
      <c r="AT172" s="56">
        <f>AT$4*('[2]Used Cooking Oil Complex'!AS179/'[2]Used Cooking Oil Complex'!AR$5)/1000</f>
        <v>6.355372287148732E-2</v>
      </c>
      <c r="AU172" s="56">
        <f>AU$4*('[2]Used Cooking Oil Complex'!AT179/'[2]Used Cooking Oil Complex'!AS$5)/1000</f>
        <v>5.9922947214303322E-2</v>
      </c>
      <c r="AV172" s="56">
        <f>AV$4*('[2]Used Cooking Oil Complex'!AU179/'[2]Used Cooking Oil Complex'!AT$5)/1000</f>
        <v>5.6493405502501898E-2</v>
      </c>
      <c r="AW172" s="56">
        <f>AW$4*('[2]Used Cooking Oil Complex'!AV179/'[2]Used Cooking Oil Complex'!AU$5)/1000</f>
        <v>5.3255134038383209E-2</v>
      </c>
      <c r="AX172" s="56">
        <f>AX$4*('[2]Used Cooking Oil Complex'!AW179/'[2]Used Cooking Oil Complex'!AV$5)/1000</f>
        <v>5.0198373433596705E-2</v>
      </c>
      <c r="AY172" s="56">
        <f>AY$4*('[2]Used Cooking Oil Complex'!AX179/'[2]Used Cooking Oil Complex'!AW$5)/1000</f>
        <v>4.7313760116121373E-2</v>
      </c>
      <c r="AZ172" s="56">
        <f>AZ$4*('[2]Used Cooking Oil Complex'!AY179/'[2]Used Cooking Oil Complex'!AX$5)/1000</f>
        <v>4.4591561279260915E-2</v>
      </c>
      <c r="BA172" s="56">
        <f>BA$4*('[2]Used Cooking Oil Complex'!AZ179/'[2]Used Cooking Oil Complex'!AY$5)/1000</f>
        <v>4.2022017420685252E-2</v>
      </c>
      <c r="BB172" s="56">
        <f>BB$4*('[2]Used Cooking Oil Complex'!BA179/'[2]Used Cooking Oil Complex'!AZ$5)/1000</f>
        <v>3.9595984445590454E-2</v>
      </c>
      <c r="BC172" s="56">
        <f>BC$4*('[2]Used Cooking Oil Complex'!BB179/'[2]Used Cooking Oil Complex'!BA$5)/1000</f>
        <v>3.7305483632280492E-2</v>
      </c>
      <c r="BD172" s="56">
        <f>BD$4*('[2]Used Cooking Oil Complex'!BC179/'[2]Used Cooking Oil Complex'!BB$5)/1000</f>
        <v>3.5143967199300095E-2</v>
      </c>
      <c r="BE172" s="56">
        <f>BE$4*('[2]Used Cooking Oil Complex'!BD179/'[2]Used Cooking Oil Complex'!BC$5)/1000</f>
        <v>3.3104716102760647E-2</v>
      </c>
      <c r="BF172" s="56">
        <f>BF$4*('[2]Used Cooking Oil Complex'!BE179/'[2]Used Cooking Oil Complex'!BD$5)/1000</f>
        <v>3.118123401478393E-2</v>
      </c>
      <c r="BG172" s="56">
        <f>BG$4*('[2]Used Cooking Oil Complex'!BF179/'[2]Used Cooking Oil Complex'!BE$5)/1000</f>
        <v>2.936739537872491E-2</v>
      </c>
      <c r="BH172" s="56">
        <f>BH$4*('[2]Used Cooking Oil Complex'!BG179/'[2]Used Cooking Oil Complex'!BF$5)/1000</f>
        <v>2.7657553456383405E-2</v>
      </c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</row>
    <row r="173" spans="1:76">
      <c r="A173" s="3" t="s">
        <v>23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>
        <f t="shared" si="63"/>
        <v>27.697696057330084</v>
      </c>
      <c r="Y173" s="8">
        <f t="shared" si="63"/>
        <v>28.595586662868925</v>
      </c>
      <c r="Z173" s="8">
        <f t="shared" si="63"/>
        <v>28.159454573245924</v>
      </c>
      <c r="AA173" s="8">
        <f t="shared" si="63"/>
        <v>29.015463050119148</v>
      </c>
      <c r="AB173" s="8">
        <f t="shared" si="63"/>
        <v>29.821238008878918</v>
      </c>
      <c r="AC173" s="8">
        <f t="shared" si="63"/>
        <v>30.381764670234642</v>
      </c>
      <c r="AD173" s="56">
        <f>AD$4*('[2]Used Cooking Oil Complex'!AD192/'[2]Used Cooking Oil Complex'!AB$5)/1000</f>
        <v>5.1531653468140842E-2</v>
      </c>
      <c r="AE173" s="56">
        <f>AE$4*('[2]Used Cooking Oil Complex'!AE192/'[2]Used Cooking Oil Complex'!AC$5)/1000</f>
        <v>5.2214616720020479E-2</v>
      </c>
      <c r="AF173" s="56">
        <f>AF$4*('[2]Used Cooking Oil Complex'!AF192/'[2]Used Cooking Oil Complex'!AD$5)/1000</f>
        <v>2.6715826388414764E-2</v>
      </c>
      <c r="AG173" s="56">
        <f>AG$4*('[2]Used Cooking Oil Complex'!AG192/'[2]Used Cooking Oil Complex'!AE$5)/1000</f>
        <v>7.7605237452921484E-3</v>
      </c>
      <c r="AH173" s="56">
        <f>AH$4*('[2]Used Cooking Oil Complex'!AG180/'[2]Used Cooking Oil Complex'!AF$5)/1000</f>
        <v>0.11930746354726374</v>
      </c>
      <c r="AI173" s="56">
        <f>AI$4*('[2]Used Cooking Oil Complex'!AH180/'[2]Used Cooking Oil Complex'!AG$5)/1000</f>
        <v>0.11621534415591489</v>
      </c>
      <c r="AJ173" s="56">
        <f>AJ$4*('[2]Used Cooking Oil Complex'!AI180/'[2]Used Cooking Oil Complex'!AH$5)/1000</f>
        <v>0.11175902073290685</v>
      </c>
      <c r="AK173" s="56">
        <f>AK$4*('[2]Used Cooking Oil Complex'!AJ180/'[2]Used Cooking Oil Complex'!AI$5)/1000</f>
        <v>0.10684672173174517</v>
      </c>
      <c r="AL173" s="56">
        <f>AL$4*('[2]Used Cooking Oil Complex'!AK180/'[2]Used Cooking Oil Complex'!AJ$5)/1000</f>
        <v>0.10160948151484378</v>
      </c>
      <c r="AM173" s="56">
        <f>AM$4*('[2]Used Cooking Oil Complex'!AL180/'[2]Used Cooking Oil Complex'!AK$5)/1000</f>
        <v>9.7778967468122577E-2</v>
      </c>
      <c r="AN173" s="56">
        <f>AN$4*('[2]Used Cooking Oil Complex'!AM180/'[2]Used Cooking Oil Complex'!AL$5)/1000</f>
        <v>9.3390369994147168E-2</v>
      </c>
      <c r="AO173" s="56">
        <f>AO$4*('[2]Used Cooking Oil Complex'!AN180/'[2]Used Cooking Oil Complex'!AM$5)/1000</f>
        <v>8.6497371454889282E-2</v>
      </c>
      <c r="AP173" s="56">
        <f>AP$4*('[2]Used Cooking Oil Complex'!AO180/'[2]Used Cooking Oil Complex'!AN$5)/1000</f>
        <v>7.6994265198195494E-2</v>
      </c>
      <c r="AQ173" s="56">
        <f>AQ$4*('[2]Used Cooking Oil Complex'!AP180/'[2]Used Cooking Oil Complex'!AO$5)/1000</f>
        <v>7.5154586540648008E-2</v>
      </c>
      <c r="AR173" s="56">
        <f>AR$4*('[2]Used Cooking Oil Complex'!AQ180/'[2]Used Cooking Oil Complex'!AP$5)/1000</f>
        <v>7.1458730078179183E-2</v>
      </c>
      <c r="AS173" s="56">
        <f>AS$4*('[2]Used Cooking Oil Complex'!AR180/'[2]Used Cooking Oil Complex'!AQ$5)/1000</f>
        <v>0</v>
      </c>
      <c r="AT173" s="56">
        <f>AT$4*('[2]Used Cooking Oil Complex'!AS180/'[2]Used Cooking Oil Complex'!AR$5)/1000</f>
        <v>0</v>
      </c>
      <c r="AU173" s="56">
        <f>AU$4*('[2]Used Cooking Oil Complex'!AT180/'[2]Used Cooking Oil Complex'!AS$5)/1000</f>
        <v>0</v>
      </c>
      <c r="AV173" s="56">
        <f>AV$4*('[2]Used Cooking Oil Complex'!AU180/'[2]Used Cooking Oil Complex'!AT$5)/1000</f>
        <v>0</v>
      </c>
      <c r="AW173" s="56">
        <f>AW$4*('[2]Used Cooking Oil Complex'!AV180/'[2]Used Cooking Oil Complex'!AU$5)/1000</f>
        <v>0</v>
      </c>
      <c r="AX173" s="56">
        <f>AX$4*('[2]Used Cooking Oil Complex'!AW180/'[2]Used Cooking Oil Complex'!AV$5)/1000</f>
        <v>0</v>
      </c>
      <c r="AY173" s="56">
        <f>AY$4*('[2]Used Cooking Oil Complex'!AX180/'[2]Used Cooking Oil Complex'!AW$5)/1000</f>
        <v>4.731376011612206E-2</v>
      </c>
      <c r="AZ173" s="56">
        <f>AZ$4*('[2]Used Cooking Oil Complex'!AY180/'[2]Used Cooking Oil Complex'!AX$5)/1000</f>
        <v>4.4591561279260263E-2</v>
      </c>
      <c r="BA173" s="56">
        <f>BA$4*('[2]Used Cooking Oil Complex'!AZ180/'[2]Used Cooking Oil Complex'!AY$5)/1000</f>
        <v>4.2022017420685863E-2</v>
      </c>
      <c r="BB173" s="56">
        <f>BB$4*('[2]Used Cooking Oil Complex'!BA180/'[2]Used Cooking Oil Complex'!AZ$5)/1000</f>
        <v>3.9595984445592182E-2</v>
      </c>
      <c r="BC173" s="56">
        <f>BC$4*('[2]Used Cooking Oil Complex'!BB180/'[2]Used Cooking Oil Complex'!BA$5)/1000</f>
        <v>3.7305483632282116E-2</v>
      </c>
      <c r="BD173" s="56">
        <f>BD$4*('[2]Used Cooking Oil Complex'!BC180/'[2]Used Cooking Oil Complex'!BB$5)/1000</f>
        <v>3.5143967199301115E-2</v>
      </c>
      <c r="BE173" s="56">
        <f>BE$4*('[2]Used Cooking Oil Complex'!BD180/'[2]Used Cooking Oil Complex'!BC$5)/1000</f>
        <v>3.3104716102761132E-2</v>
      </c>
      <c r="BF173" s="56">
        <f>BF$4*('[2]Used Cooking Oil Complex'!BE180/'[2]Used Cooking Oil Complex'!BD$5)/1000</f>
        <v>3.118123401478393E-2</v>
      </c>
      <c r="BG173" s="56">
        <f>BG$4*('[2]Used Cooking Oil Complex'!BF180/'[2]Used Cooking Oil Complex'!BE$5)/1000</f>
        <v>2.936739537872534E-2</v>
      </c>
      <c r="BH173" s="56">
        <f>BH$4*('[2]Used Cooking Oil Complex'!BG180/'[2]Used Cooking Oil Complex'!BF$5)/1000</f>
        <v>2.7657553456383811E-2</v>
      </c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</row>
    <row r="174" spans="1:76">
      <c r="A174" s="3" t="s">
        <v>24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>
        <f t="shared" si="63"/>
        <v>28.909954209826154</v>
      </c>
      <c r="Y174" s="8">
        <f t="shared" si="63"/>
        <v>29.847143217815553</v>
      </c>
      <c r="Z174" s="8">
        <f t="shared" si="63"/>
        <v>29.391922728922221</v>
      </c>
      <c r="AA174" s="8">
        <f t="shared" si="63"/>
        <v>30.285396533328377</v>
      </c>
      <c r="AB174" s="8">
        <f t="shared" si="63"/>
        <v>31.126438225494844</v>
      </c>
      <c r="AC174" s="8">
        <f t="shared" si="63"/>
        <v>31.711497722127312</v>
      </c>
      <c r="AD174" s="56">
        <f>AD$4*('[2]Used Cooking Oil Complex'!AD193/'[2]Used Cooking Oil Complex'!AB$5)/1000</f>
        <v>4.6578465322552096E-2</v>
      </c>
      <c r="AE174" s="56">
        <f>AE$4*('[2]Used Cooking Oil Complex'!AE193/'[2]Used Cooking Oil Complex'!AC$5)/1000</f>
        <v>4.8261956921003109E-2</v>
      </c>
      <c r="AF174" s="56">
        <f>AF$4*('[2]Used Cooking Oil Complex'!AF193/'[2]Used Cooking Oil Complex'!AD$5)/1000</f>
        <v>2.6743742612436096E-2</v>
      </c>
      <c r="AG174" s="56">
        <f>AG$4*('[2]Used Cooking Oil Complex'!AG193/'[2]Used Cooking Oil Complex'!AE$5)/1000</f>
        <v>2.7226273856369027E-2</v>
      </c>
      <c r="AH174" s="56">
        <f>AH$4*('[2]Used Cooking Oil Complex'!AG181/'[2]Used Cooking Oil Complex'!AF$5)/1000</f>
        <v>0</v>
      </c>
      <c r="AI174" s="56">
        <f>AI$4*('[2]Used Cooking Oil Complex'!AH181/'[2]Used Cooking Oil Complex'!AG$5)/1000</f>
        <v>0</v>
      </c>
      <c r="AJ174" s="56">
        <f>AJ$4*('[2]Used Cooking Oil Complex'!AI181/'[2]Used Cooking Oil Complex'!AH$5)/1000</f>
        <v>0</v>
      </c>
      <c r="AK174" s="56">
        <f>AK$4*('[2]Used Cooking Oil Complex'!AJ181/'[2]Used Cooking Oil Complex'!AI$5)/1000</f>
        <v>0</v>
      </c>
      <c r="AL174" s="56">
        <f>AL$4*('[2]Used Cooking Oil Complex'!AK181/'[2]Used Cooking Oil Complex'!AJ$5)/1000</f>
        <v>0</v>
      </c>
      <c r="AM174" s="56">
        <f>AM$4*('[2]Used Cooking Oil Complex'!AL181/'[2]Used Cooking Oil Complex'!AK$5)/1000</f>
        <v>0</v>
      </c>
      <c r="AN174" s="56">
        <f>AN$4*('[2]Used Cooking Oil Complex'!AM181/'[2]Used Cooking Oil Complex'!AL$5)/1000</f>
        <v>0</v>
      </c>
      <c r="AO174" s="56">
        <f>AO$4*('[2]Used Cooking Oil Complex'!AN181/'[2]Used Cooking Oil Complex'!AM$5)/1000</f>
        <v>0</v>
      </c>
      <c r="AP174" s="56">
        <f>AP$4*('[2]Used Cooking Oil Complex'!AO181/'[2]Used Cooking Oil Complex'!AN$5)/1000</f>
        <v>0</v>
      </c>
      <c r="AQ174" s="56">
        <f>AQ$4*('[2]Used Cooking Oil Complex'!AP181/'[2]Used Cooking Oil Complex'!AO$5)/1000</f>
        <v>0</v>
      </c>
      <c r="AR174" s="56">
        <f>AR$4*('[2]Used Cooking Oil Complex'!AQ181/'[2]Used Cooking Oil Complex'!AP$5)/1000</f>
        <v>0</v>
      </c>
      <c r="AS174" s="56">
        <f>AS$4*('[2]Used Cooking Oil Complex'!AR181/'[2]Used Cooking Oil Complex'!AQ$5)/1000</f>
        <v>0</v>
      </c>
      <c r="AT174" s="56">
        <f>AT$4*('[2]Used Cooking Oil Complex'!AS181/'[2]Used Cooking Oil Complex'!AR$5)/1000</f>
        <v>0</v>
      </c>
      <c r="AU174" s="56">
        <f>AU$4*('[2]Used Cooking Oil Complex'!AT181/'[2]Used Cooking Oil Complex'!AS$5)/1000</f>
        <v>0</v>
      </c>
      <c r="AV174" s="56">
        <f>AV$4*('[2]Used Cooking Oil Complex'!AU181/'[2]Used Cooking Oil Complex'!AT$5)/1000</f>
        <v>0</v>
      </c>
      <c r="AW174" s="56">
        <f>AW$4*('[2]Used Cooking Oil Complex'!AV181/'[2]Used Cooking Oil Complex'!AU$5)/1000</f>
        <v>0</v>
      </c>
      <c r="AX174" s="56">
        <f>AX$4*('[2]Used Cooking Oil Complex'!AW181/'[2]Used Cooking Oil Complex'!AV$5)/1000</f>
        <v>0</v>
      </c>
      <c r="AY174" s="56">
        <f>AY$4*('[2]Used Cooking Oil Complex'!AX181/'[2]Used Cooking Oil Complex'!AW$5)/1000</f>
        <v>0</v>
      </c>
      <c r="AZ174" s="56">
        <f>AZ$4*('[2]Used Cooking Oil Complex'!AY181/'[2]Used Cooking Oil Complex'!AX$5)/1000</f>
        <v>0</v>
      </c>
      <c r="BA174" s="56">
        <f>BA$4*('[2]Used Cooking Oil Complex'!AZ181/'[2]Used Cooking Oil Complex'!AY$5)/1000</f>
        <v>0</v>
      </c>
      <c r="BB174" s="56">
        <f>BB$4*('[2]Used Cooking Oil Complex'!BA181/'[2]Used Cooking Oil Complex'!AZ$5)/1000</f>
        <v>0</v>
      </c>
      <c r="BC174" s="56">
        <f>BC$4*('[2]Used Cooking Oil Complex'!BB181/'[2]Used Cooking Oil Complex'!BA$5)/1000</f>
        <v>0</v>
      </c>
      <c r="BD174" s="56">
        <f>BD$4*('[2]Used Cooking Oil Complex'!BC181/'[2]Used Cooking Oil Complex'!BB$5)/1000</f>
        <v>0</v>
      </c>
      <c r="BE174" s="56">
        <f>BE$4*('[2]Used Cooking Oil Complex'!BD181/'[2]Used Cooking Oil Complex'!BC$5)/1000</f>
        <v>0</v>
      </c>
      <c r="BF174" s="56">
        <f>BF$4*('[2]Used Cooking Oil Complex'!BE181/'[2]Used Cooking Oil Complex'!BD$5)/1000</f>
        <v>0</v>
      </c>
      <c r="BG174" s="56">
        <f>BG$4*('[2]Used Cooking Oil Complex'!BF181/'[2]Used Cooking Oil Complex'!BE$5)/1000</f>
        <v>0</v>
      </c>
      <c r="BH174" s="56">
        <f>BH$4*('[2]Used Cooking Oil Complex'!BG181/'[2]Used Cooking Oil Complex'!BF$5)/1000</f>
        <v>0</v>
      </c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</row>
    <row r="175" spans="1:76">
      <c r="A175" s="3" t="s">
        <v>25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>
        <f t="shared" si="63"/>
        <v>29.557620785124662</v>
      </c>
      <c r="Y175" s="8">
        <f t="shared" si="63"/>
        <v>30.515805537030026</v>
      </c>
      <c r="Z175" s="8">
        <f t="shared" si="63"/>
        <v>30.050386792791585</v>
      </c>
      <c r="AA175" s="8">
        <f t="shared" si="63"/>
        <v>30.963876994139039</v>
      </c>
      <c r="AB175" s="8">
        <f t="shared" si="63"/>
        <v>31.823760452310918</v>
      </c>
      <c r="AC175" s="8">
        <f t="shared" si="63"/>
        <v>32.421926973526674</v>
      </c>
      <c r="AD175" s="56">
        <f>AD$4*('[2]Used Cooking Oil Complex'!AD194/'[2]Used Cooking Oil Complex'!AB$5)/1000</f>
        <v>4.8988097102795662E-2</v>
      </c>
      <c r="AE175" s="56">
        <f>AE$4*('[2]Used Cooking Oil Complex'!AE194/'[2]Used Cooking Oil Complex'!AC$5)/1000</f>
        <v>4.7952434436741541E-2</v>
      </c>
      <c r="AF175" s="56">
        <f>AF$4*('[2]Used Cooking Oil Complex'!AF194/'[2]Used Cooking Oil Complex'!AD$5)/1000</f>
        <v>2.679957506047876E-2</v>
      </c>
      <c r="AG175" s="56">
        <f>AG$4*('[2]Used Cooking Oil Complex'!AG194/'[2]Used Cooking Oil Complex'!AE$5)/1000</f>
        <v>2.9300993733753514E-2</v>
      </c>
      <c r="AH175" s="56">
        <f>AH$4*('[2]Used Cooking Oil Complex'!AG183/'[2]Used Cooking Oil Complex'!AF$5)/1000</f>
        <v>2.0594854357528669E-2</v>
      </c>
      <c r="AI175" s="56">
        <f>AI$4*('[2]Used Cooking Oil Complex'!AH183/'[2]Used Cooking Oil Complex'!AG$5)/1000</f>
        <v>3.9059588249075378E-2</v>
      </c>
      <c r="AJ175" s="56">
        <f>AJ$4*('[2]Used Cooking Oil Complex'!AI183/'[2]Used Cooking Oil Complex'!AH$5)/1000</f>
        <v>3.0551125657401364E-2</v>
      </c>
      <c r="AK175" s="56">
        <f>AK$4*('[2]Used Cooking Oil Complex'!AJ183/'[2]Used Cooking Oil Complex'!AI$5)/1000</f>
        <v>3.0643881692918495E-2</v>
      </c>
      <c r="AL175" s="56">
        <f>AL$4*('[2]Used Cooking Oil Complex'!AK183/'[2]Used Cooking Oil Complex'!AJ$5)/1000</f>
        <v>8.813439079475277E-2</v>
      </c>
      <c r="AM175" s="56">
        <f>AM$4*('[2]Used Cooking Oil Complex'!AL183/'[2]Used Cooking Oil Complex'!AK$5)/1000</f>
        <v>2.8994512882483385E-2</v>
      </c>
      <c r="AN175" s="56">
        <f>AN$4*('[2]Used Cooking Oil Complex'!AM183/'[2]Used Cooking Oil Complex'!AL$5)/1000</f>
        <v>5.2912102396951662E-2</v>
      </c>
      <c r="AO175" s="56">
        <f>AO$4*(-'[2]Used Cooking Oil Complex'!AN183/'[2]Used Cooking Oil Complex'!AM$5)/1000</f>
        <v>1.4113492581502117E-2</v>
      </c>
      <c r="AP175" s="56">
        <f>AP$4*(-'[2]Used Cooking Oil Complex'!AO183/'[2]Used Cooking Oil Complex'!AN$5)/1000</f>
        <v>7.3638928920436636E-2</v>
      </c>
      <c r="AQ175" s="56">
        <f>AQ$4*(-'[2]Used Cooking Oil Complex'!AP183/'[2]Used Cooking Oil Complex'!AO$5)/1000</f>
        <v>2.9643495186578515E-2</v>
      </c>
      <c r="AR175" s="56">
        <f>AR$4*('[2]Used Cooking Oil Complex'!AQ183/'[2]Used Cooking Oil Complex'!AP$5)/1000</f>
        <v>0.17713263985194988</v>
      </c>
      <c r="AS175" s="56">
        <f>AS$4*(-'[2]Used Cooking Oil Complex'!AR183/'[2]Used Cooking Oil Complex'!AQ$5)/1000</f>
        <v>4.8587348854145868E-2</v>
      </c>
      <c r="AT175" s="56">
        <f>AT$4*('[2]Used Cooking Oil Complex'!AS183/'[2]Used Cooking Oil Complex'!AR$5)/1000</f>
        <v>2.5339782025278493E-2</v>
      </c>
      <c r="AU175" s="56">
        <f>AU$4*('[2]Used Cooking Oil Complex'!AT183/'[2]Used Cooking Oil Complex'!AS$5)/1000</f>
        <v>4.2182454990360614E-2</v>
      </c>
      <c r="AV175" s="56">
        <f>AV$4*('[2]Used Cooking Oil Complex'!AU183/'[2]Used Cooking Oil Complex'!AT$5)/1000</f>
        <v>3.0338391445071514E-2</v>
      </c>
      <c r="AW175" s="56">
        <f>AW$4*('[2]Used Cooking Oil Complex'!AV183/'[2]Used Cooking Oil Complex'!AU$5)/1000</f>
        <v>3.3120568949343955E-3</v>
      </c>
      <c r="AX175" s="56">
        <f>AX$4*('[2]Used Cooking Oil Complex'!AW183/'[2]Used Cooking Oil Complex'!AV$5)/1000</f>
        <v>1.1425293256156035E-2</v>
      </c>
      <c r="AY175" s="56">
        <f>AY$4*('[2]Used Cooking Oil Complex'!AX183/'[2]Used Cooking Oil Complex'!AW$5)/1000</f>
        <v>0.12198836689784037</v>
      </c>
      <c r="AZ175" s="56">
        <f>AZ$4*('[2]Used Cooking Oil Complex'!AY183/'[2]Used Cooking Oil Complex'!AX$5)/1000</f>
        <v>0.14039127171546414</v>
      </c>
      <c r="BA175" s="56">
        <f>BA$4*('[2]Used Cooking Oil Complex'!AZ183/'[2]Used Cooking Oil Complex'!AY$5)/1000</f>
        <v>0.15267704723176551</v>
      </c>
      <c r="BB175" s="56">
        <f>BB$4*('[2]Used Cooking Oil Complex'!BA183/'[2]Used Cooking Oil Complex'!AZ$5)/1000</f>
        <v>0.16765965025673893</v>
      </c>
      <c r="BC175" s="56">
        <f>BC$4*('[2]Used Cooking Oil Complex'!BB183/'[2]Used Cooking Oil Complex'!BA$5)/1000</f>
        <v>0.22817357283024417</v>
      </c>
      <c r="BD175" s="56">
        <f>BD$4*('[2]Used Cooking Oil Complex'!BC183/'[2]Used Cooking Oil Complex'!BB$5)/1000</f>
        <v>0.20860843025606737</v>
      </c>
      <c r="BE175" s="56">
        <f>BE$4*('[2]Used Cooking Oil Complex'!BD183/'[2]Used Cooking Oil Complex'!BC$5)/1000</f>
        <v>0.24284286243399344</v>
      </c>
      <c r="BF175" s="56">
        <f>BF$4*('[2]Used Cooking Oil Complex'!BE183/'[2]Used Cooking Oil Complex'!BD$5)/1000</f>
        <v>0.20868350602457802</v>
      </c>
      <c r="BG175" s="56">
        <f>BG$4*('[2]Used Cooking Oil Complex'!BF183/'[2]Used Cooking Oil Complex'!BE$5)/1000</f>
        <v>0.24662868862652892</v>
      </c>
      <c r="BH175" s="56">
        <f>BH$4*('[2]Used Cooking Oil Complex'!BG183/'[2]Used Cooking Oil Complex'!BF$5)/1000</f>
        <v>0.21472038654511458</v>
      </c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</row>
    <row r="176" spans="1:76">
      <c r="A176" s="3" t="s">
        <v>26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>
        <f t="shared" si="63"/>
        <v>29.068710878554661</v>
      </c>
      <c r="Y176" s="8">
        <f t="shared" si="63"/>
        <v>30.011046383968356</v>
      </c>
      <c r="Z176" s="8">
        <f t="shared" si="63"/>
        <v>29.553326088682073</v>
      </c>
      <c r="AA176" s="8">
        <f t="shared" si="63"/>
        <v>30.451706332017675</v>
      </c>
      <c r="AB176" s="8">
        <f t="shared" si="63"/>
        <v>31.297366536421869</v>
      </c>
      <c r="AC176" s="8">
        <f t="shared" si="63"/>
        <v>31.885638839827372</v>
      </c>
      <c r="AD176" s="56">
        <f>AD$4*('[2]Used Cooking Oil Complex'!AC183/'[2]Used Cooking Oil Complex'!AB$5)/1000</f>
        <v>4.0800503883054465E-2</v>
      </c>
      <c r="AE176" s="56">
        <f>AE$4*('[2]Used Cooking Oil Complex'!AD183/'[2]Used Cooking Oil Complex'!AC$5)/1000</f>
        <v>6.3688096136623448E-2</v>
      </c>
      <c r="AF176" s="56">
        <f>AF$4*('[2]Used Cooking Oil Complex'!AE183/'[2]Used Cooking Oil Complex'!AD$5)/1000</f>
        <v>2.8106054344677101E-2</v>
      </c>
      <c r="AG176" s="56">
        <f>AG$4*('[2]Used Cooking Oil Complex'!AF183/'[2]Used Cooking Oil Complex'!AE$5)/1000</f>
        <v>2.0602397292228215E-2</v>
      </c>
      <c r="AH176" s="56">
        <f>AH$4*('[2]Used Cooking Oil Complex'!AG184/'[2]Used Cooking Oil Complex'!AF$5)/1000</f>
        <v>2.0573379014090162E-2</v>
      </c>
      <c r="AI176" s="56">
        <f>AI$4*('[2]Used Cooking Oil Complex'!AH184/'[2]Used Cooking Oil Complex'!AG$5)/1000</f>
        <v>6.0778611537002543E-2</v>
      </c>
      <c r="AJ176" s="56">
        <f>AJ$4*('[2]Used Cooking Oil Complex'!AI184/'[2]Used Cooking Oil Complex'!AH$5)/1000</f>
        <v>7.274678227300406E-2</v>
      </c>
      <c r="AK176" s="56">
        <f>AK$4*('[2]Used Cooking Oil Complex'!AJ184/'[2]Used Cooking Oil Complex'!AI$5)/1000</f>
        <v>9.4398355800915795E-2</v>
      </c>
      <c r="AL176" s="56">
        <f>AL$4*('[2]Used Cooking Oil Complex'!AK184/'[2]Used Cooking Oil Complex'!AJ$5)/1000</f>
        <v>0.17213526012435743</v>
      </c>
      <c r="AM176" s="56">
        <f>AM$4*('[2]Used Cooking Oil Complex'!AL184/'[2]Used Cooking Oil Complex'!AK$5)/1000</f>
        <v>9.1019433046577586E-2</v>
      </c>
      <c r="AN176" s="56">
        <f>AN$4*('[2]Used Cooking Oil Complex'!AM184/'[2]Used Cooking Oil Complex'!AL$5)/1000</f>
        <v>0.17010664769815562</v>
      </c>
      <c r="AO176" s="56">
        <f>AO$4*('[2]Used Cooking Oil Complex'!AN184/'[2]Used Cooking Oil Complex'!AM$5)/1000</f>
        <v>0.11055208932000313</v>
      </c>
      <c r="AP176" s="56">
        <f>AP$4*(-'[2]Used Cooking Oil Complex'!AO184/'[2]Used Cooking Oil Complex'!AN$5)/1000</f>
        <v>8.7619344424709894E-2</v>
      </c>
      <c r="AQ176" s="56">
        <f>AQ$4*('[2]Used Cooking Oil Complex'!AP184/'[2]Used Cooking Oil Complex'!AO$5)/1000</f>
        <v>9.7346161409172915E-3</v>
      </c>
      <c r="AR176" s="56">
        <f>AR$4*('[2]Used Cooking Oil Complex'!AQ184/'[2]Used Cooking Oil Complex'!AP$5)/1000</f>
        <v>0.3073078122559087</v>
      </c>
      <c r="AS176" s="56">
        <f>AS$4*(-'[2]Used Cooking Oil Complex'!AR184/'[2]Used Cooking Oil Complex'!AQ$5)/1000</f>
        <v>2.5383948196743052E-2</v>
      </c>
      <c r="AT176" s="56">
        <f>AT$4*('[2]Used Cooking Oil Complex'!AS184/'[2]Used Cooking Oil Complex'!AR$5)/1000</f>
        <v>8.4330245845348525E-2</v>
      </c>
      <c r="AU176" s="56">
        <f>AU$4*('[2]Used Cooking Oil Complex'!AT184/'[2]Used Cooking Oil Complex'!AS$5)/1000</f>
        <v>0.11645749468227537</v>
      </c>
      <c r="AV176" s="56">
        <f>AV$4*('[2]Used Cooking Oil Complex'!AU184/'[2]Used Cooking Oil Complex'!AT$5)/1000</f>
        <v>9.2841253509669319E-2</v>
      </c>
      <c r="AW176" s="56">
        <f>AW$4*('[2]Used Cooking Oil Complex'!AV184/'[2]Used Cooking Oil Complex'!AU$5)/1000</f>
        <v>3.1247158325819948E-2</v>
      </c>
      <c r="AX176" s="56">
        <f>AX$4*('[2]Used Cooking Oil Complex'!AW184/'[2]Used Cooking Oil Complex'!AV$5)/1000</f>
        <v>6.9555867415473954E-2</v>
      </c>
      <c r="AY176" s="56">
        <f>AY$4*('[2]Used Cooking Oil Complex'!AX184/'[2]Used Cooking Oil Complex'!AW$5)/1000</f>
        <v>0.19148785395924861</v>
      </c>
      <c r="AZ176" s="56">
        <f>AZ$4*('[2]Used Cooking Oil Complex'!AY184/'[2]Used Cooking Oil Complex'!AX$5)/1000</f>
        <v>0.25053394645354549</v>
      </c>
      <c r="BA176" s="56">
        <f>BA$4*('[2]Used Cooking Oil Complex'!AZ184/'[2]Used Cooking Oil Complex'!AY$5)/1000</f>
        <v>0.21883235197618178</v>
      </c>
      <c r="BB176" s="56">
        <f>BB$4*('[2]Used Cooking Oil Complex'!BA184/'[2]Used Cooking Oil Complex'!AZ$5)/1000</f>
        <v>0.2444127056450468</v>
      </c>
      <c r="BC176" s="56">
        <f>BC$4*('[2]Used Cooking Oil Complex'!BB184/'[2]Used Cooking Oil Complex'!BA$5)/1000</f>
        <v>0.3059572908998458</v>
      </c>
      <c r="BD176" s="56">
        <f>BD$4*('[2]Used Cooking Oil Complex'!BC184/'[2]Used Cooking Oil Complex'!BB$5)/1000</f>
        <v>0.29691701494358957</v>
      </c>
      <c r="BE176" s="56">
        <f>BE$4*('[2]Used Cooking Oil Complex'!BD184/'[2]Used Cooking Oil Complex'!BC$5)/1000</f>
        <v>0.34067657479210856</v>
      </c>
      <c r="BF176" s="56">
        <f>BF$4*('[2]Used Cooking Oil Complex'!BE184/'[2]Used Cooking Oil Complex'!BD$5)/1000</f>
        <v>0.29435948823405006</v>
      </c>
      <c r="BG176" s="56">
        <f>BG$4*('[2]Used Cooking Oil Complex'!BF184/'[2]Used Cooking Oil Complex'!BE$5)/1000</f>
        <v>0.32000750582190701</v>
      </c>
      <c r="BH176" s="56">
        <f>BH$4*('[2]Used Cooking Oil Complex'!BG184/'[2]Used Cooking Oil Complex'!BF$5)/1000</f>
        <v>0.28049397064972131</v>
      </c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</row>
    <row r="177" spans="1:96">
      <c r="A177" s="3" t="s">
        <v>27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>
        <f t="shared" si="63"/>
        <v>29.102478737245605</v>
      </c>
      <c r="Y177" s="8">
        <f t="shared" si="63"/>
        <v>30.045908912881142</v>
      </c>
      <c r="Z177" s="8">
        <f t="shared" si="63"/>
        <v>29.587656903811066</v>
      </c>
      <c r="AA177" s="8">
        <f t="shared" si="63"/>
        <v>30.487080756449966</v>
      </c>
      <c r="AB177" s="8">
        <f t="shared" si="63"/>
        <v>31.333723327578372</v>
      </c>
      <c r="AC177" s="8">
        <f t="shared" si="63"/>
        <v>31.922679001364358</v>
      </c>
      <c r="AD177" s="56">
        <f>AD$4*('[2]Used Cooking Oil Complex'!AC184/'[2]Used Cooking Oil Complex'!AB$5)/1000</f>
        <v>4.3832253264279544E-2</v>
      </c>
      <c r="AE177" s="56">
        <f>AE$4*('[2]Used Cooking Oil Complex'!AD184/'[2]Used Cooking Oil Complex'!AC$5)/1000</f>
        <v>4.7464600086546668E-2</v>
      </c>
      <c r="AF177" s="56">
        <f>AF$4*('[2]Used Cooking Oil Complex'!AE184/'[2]Used Cooking Oil Complex'!AD$5)/1000</f>
        <v>2.8937957820512793E-2</v>
      </c>
      <c r="AG177" s="56">
        <f>AG$4*('[2]Used Cooking Oil Complex'!AF184/'[2]Used Cooking Oil Complex'!AE$5)/1000</f>
        <v>2.4579886295266039E-2</v>
      </c>
      <c r="AH177" s="56">
        <f>AH$4*('[2]Used Cooking Oil Complex'!AG185/'[2]Used Cooking Oil Complex'!AF$5)/1000</f>
        <v>2.074518176159822E-2</v>
      </c>
      <c r="AI177" s="56">
        <f>AI$4*('[2]Used Cooking Oil Complex'!AH185/'[2]Used Cooking Oil Complex'!AG$5)/1000</f>
        <v>2.2146297957861497E-2</v>
      </c>
      <c r="AJ177" s="56">
        <f>AJ$4*('[2]Used Cooking Oil Complex'!AI185/'[2]Used Cooking Oil Complex'!AH$5)/1000</f>
        <v>2.1821253271107226E-2</v>
      </c>
      <c r="AK177" s="56">
        <f>AK$4*('[2]Used Cooking Oil Complex'!AJ185/'[2]Used Cooking Oil Complex'!AI$5)/1000</f>
        <v>2.1791958271692016E-2</v>
      </c>
      <c r="AL177" s="56">
        <f>AL$4*('[2]Used Cooking Oil Complex'!AK185/'[2]Used Cooking Oil Complex'!AJ$5)/1000</f>
        <v>2.0049431754688575E-2</v>
      </c>
      <c r="AM177" s="56">
        <f>AM$4*('[2]Used Cooking Oil Complex'!AL185/'[2]Used Cooking Oil Complex'!AK$5)/1000</f>
        <v>1.9682805122535518E-2</v>
      </c>
      <c r="AN177" s="56">
        <f>AN$4*('[2]Used Cooking Oil Complex'!AM185/'[2]Used Cooking Oil Complex'!AL$5)/1000</f>
        <v>1.7855642327981609E-2</v>
      </c>
      <c r="AO177" s="56">
        <f>AO$4*('[2]Used Cooking Oil Complex'!AN185/'[2]Used Cooking Oil Complex'!AM$5)/1000</f>
        <v>1.8049998331988011E-2</v>
      </c>
      <c r="AP177" s="56">
        <f>AP$4*('[2]Used Cooking Oil Complex'!AO185/'[2]Used Cooking Oil Complex'!AN$5)/1000</f>
        <v>1.5013293095105735E-2</v>
      </c>
      <c r="AQ177" s="56">
        <f>AQ$4*('[2]Used Cooking Oil Complex'!AP185/'[2]Used Cooking Oil Complex'!AO$5)/1000</f>
        <v>1.6727924718999167E-2</v>
      </c>
      <c r="AR177" s="56">
        <f>AR$4*('[2]Used Cooking Oil Complex'!AQ185/'[2]Used Cooking Oil Complex'!AP$5)/1000</f>
        <v>1.4797223779871416E-2</v>
      </c>
      <c r="AS177" s="56">
        <f>AS$4*('[2]Used Cooking Oil Complex'!AR185/'[2]Used Cooking Oil Complex'!AQ$5)/1000</f>
        <v>1.3698806304243366E-2</v>
      </c>
      <c r="AT177" s="56">
        <f>AT$4*('[2]Used Cooking Oil Complex'!AS185/'[2]Used Cooking Oil Complex'!AR$5)/1000</f>
        <v>1.2633338956624388E-2</v>
      </c>
      <c r="AU177" s="56">
        <f>AU$4*('[2]Used Cooking Oil Complex'!AT185/'[2]Used Cooking Oil Complex'!AS$5)/1000</f>
        <v>1.1654913856310732E-2</v>
      </c>
      <c r="AV177" s="56">
        <f>AV$4*('[2]Used Cooking Oil Complex'!AU185/'[2]Used Cooking Oil Complex'!AT$5)/1000</f>
        <v>1.0412246740182806E-2</v>
      </c>
      <c r="AW177" s="56">
        <f>AW$4*('[2]Used Cooking Oil Complex'!AV185/'[2]Used Cooking Oil Complex'!AU$5)/1000</f>
        <v>1.0993742577253517E-2</v>
      </c>
      <c r="AX177" s="56">
        <f>AX$4*('[2]Used Cooking Oil Complex'!AW185/'[2]Used Cooking Oil Complex'!AV$5)/1000</f>
        <v>1.0488629612520339E-2</v>
      </c>
      <c r="AY177" s="56">
        <f>AY$4*('[2]Used Cooking Oil Complex'!AX185/'[2]Used Cooking Oil Complex'!AW$5)/1000</f>
        <v>9.4421762296478043E-3</v>
      </c>
      <c r="AZ177" s="56">
        <f>AZ$4*('[2]Used Cooking Oil Complex'!AY185/'[2]Used Cooking Oil Complex'!AX$5)/1000</f>
        <v>9.3886512914874553E-3</v>
      </c>
      <c r="BA177" s="56">
        <f>BA$4*('[2]Used Cooking Oil Complex'!AZ185/'[2]Used Cooking Oil Complex'!AY$5)/1000</f>
        <v>8.8947045167502257E-3</v>
      </c>
      <c r="BB177" s="56">
        <f>BB$4*('[2]Used Cooking Oil Complex'!BA185/'[2]Used Cooking Oil Complex'!AZ$5)/1000</f>
        <v>8.0988097925057505E-3</v>
      </c>
      <c r="BC177" s="56">
        <f>BC$4*('[2]Used Cooking Oil Complex'!BB185/'[2]Used Cooking Oil Complex'!BA$5)/1000</f>
        <v>7.8480115942263211E-3</v>
      </c>
      <c r="BD177" s="56">
        <f>BD$4*('[2]Used Cooking Oil Complex'!BC185/'[2]Used Cooking Oil Complex'!BB$5)/1000</f>
        <v>7.0099614356926038E-3</v>
      </c>
      <c r="BE177" s="56">
        <f>BE$4*('[2]Used Cooking Oil Complex'!BD185/'[2]Used Cooking Oil Complex'!BC$5)/1000</f>
        <v>6.1493960355017054E-3</v>
      </c>
      <c r="BF177" s="56">
        <f>BF$4*('[2]Used Cooking Oil Complex'!BE185/'[2]Used Cooking Oil Complex'!BD$5)/1000</f>
        <v>6.1716561259651933E-3</v>
      </c>
      <c r="BG177" s="56">
        <f>BG$4*('[2]Used Cooking Oil Complex'!BF185/'[2]Used Cooking Oil Complex'!BE$5)/1000</f>
        <v>5.9809825926571301E-3</v>
      </c>
      <c r="BH177" s="56">
        <f>BH$4*('[2]Used Cooking Oil Complex'!BG185/'[2]Used Cooking Oil Complex'!BF$5)/1000</f>
        <v>5.4759693672511598E-3</v>
      </c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</row>
    <row r="178" spans="1:96" ht="12" thickBot="1">
      <c r="A178" s="3" t="s">
        <v>28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>
        <f t="shared" ref="W178:AC178" si="64">W14</f>
        <v>27.54</v>
      </c>
      <c r="X178" s="8">
        <f t="shared" si="64"/>
        <v>28.330415638567995</v>
      </c>
      <c r="Y178" s="8">
        <f t="shared" si="64"/>
        <v>29.248817443549491</v>
      </c>
      <c r="Z178" s="8">
        <f t="shared" si="64"/>
        <v>28.802722456198843</v>
      </c>
      <c r="AA178" s="8">
        <f t="shared" si="64"/>
        <v>29.678285387128547</v>
      </c>
      <c r="AB178" s="8">
        <f t="shared" si="64"/>
        <v>30.502467277404325</v>
      </c>
      <c r="AC178" s="8">
        <f t="shared" si="64"/>
        <v>31.07579847649891</v>
      </c>
      <c r="AD178" s="56">
        <f>AD$4*('[2]Used Cooking Oil Complex'!AC185/'[2]Used Cooking Oil Complex'!AB$5)/1000</f>
        <v>4.448974717075959E-2</v>
      </c>
      <c r="AE178" s="56">
        <f>AE$4*('[2]Used Cooking Oil Complex'!AD185/'[2]Used Cooking Oil Complex'!AC$5)/1000</f>
        <v>4.3729663401458625E-2</v>
      </c>
      <c r="AF178" s="56">
        <f>AF$4*('[2]Used Cooking Oil Complex'!AE185/'[2]Used Cooking Oil Complex'!AD$5)/1000</f>
        <v>2.7630641049593816E-2</v>
      </c>
      <c r="AG178" s="56">
        <f>AG$4*('[2]Used Cooking Oil Complex'!AF185/'[2]Used Cooking Oil Complex'!AE$5)/1000</f>
        <v>2.1834629883017646E-2</v>
      </c>
      <c r="AH178" s="56">
        <f>AH$4*('[2]Used Cooking Oil Complex'!AG186/'[2]Used Cooking Oil Complex'!AF$5)/1000</f>
        <v>2.1045836569737325E-2</v>
      </c>
      <c r="AI178" s="56">
        <f>AI$4*('[2]Used Cooking Oil Complex'!AH186/'[2]Used Cooking Oil Complex'!AG$5)/1000</f>
        <v>0.12673179548613878</v>
      </c>
      <c r="AJ178" s="56">
        <f>AJ$4*('[2]Used Cooking Oil Complex'!AI186/'[2]Used Cooking Oil Complex'!AH$5)/1000</f>
        <v>0.21390920385177226</v>
      </c>
      <c r="AK178" s="56">
        <f>AK$4*('[2]Used Cooking Oil Complex'!AJ186/'[2]Used Cooking Oil Complex'!AI$5)/1000</f>
        <v>0.15885465549021768</v>
      </c>
      <c r="AL178" s="56">
        <f>AL$4*('[2]Used Cooking Oil Complex'!AK186/'[2]Used Cooking Oil Complex'!AJ$5)/1000</f>
        <v>0.29300265396376612</v>
      </c>
      <c r="AM178" s="56">
        <f>AM$4*('[2]Used Cooking Oil Complex'!AL186/'[2]Used Cooking Oil Complex'!AK$5)/1000</f>
        <v>0.17212415273477369</v>
      </c>
      <c r="AN178" s="56">
        <f>AN$4*('[2]Used Cooking Oil Complex'!AM186/'[2]Used Cooking Oil Complex'!AL$5)/1000</f>
        <v>0.228385434259786</v>
      </c>
      <c r="AO178" s="56">
        <f>AO$4*('[2]Used Cooking Oil Complex'!AN186/'[2]Used Cooking Oil Complex'!AM$5)/1000</f>
        <v>0.23788861433686212</v>
      </c>
      <c r="AP178" s="56">
        <f>AP$4*('[2]Used Cooking Oil Complex'!AO186/'[2]Used Cooking Oil Complex'!AN$5)/1000</f>
        <v>0.233797329874006</v>
      </c>
      <c r="AQ178" s="56">
        <f>AQ$4*('[2]Used Cooking Oil Complex'!AP186/'[2]Used Cooking Oil Complex'!AO$5)/1000</f>
        <v>0.24090249673713113</v>
      </c>
      <c r="AR178" s="56">
        <f>AR$4*('[2]Used Cooking Oil Complex'!AQ186/'[2]Used Cooking Oil Complex'!AP$5)/1000</f>
        <v>0.2338066369254502</v>
      </c>
      <c r="AS178" s="56">
        <f>AS$4*('[2]Used Cooking Oil Complex'!AR186/'[2]Used Cooking Oil Complex'!AQ$5)/1000</f>
        <v>0.20646843479208676</v>
      </c>
      <c r="AT178" s="56">
        <f>AT$4*('[2]Used Cooking Oil Complex'!AS186/'[2]Used Cooking Oil Complex'!AR$5)/1000</f>
        <v>0.19828858869001417</v>
      </c>
      <c r="AU178" s="56">
        <f>AU$4*('[2]Used Cooking Oil Complex'!AT186/'[2]Used Cooking Oil Complex'!AS$5)/1000</f>
        <v>0.20634032085043447</v>
      </c>
      <c r="AV178" s="56">
        <f>AV$4*('[2]Used Cooking Oil Complex'!AU186/'[2]Used Cooking Oil Complex'!AT$5)/1000</f>
        <v>0.21452664078430123</v>
      </c>
      <c r="AW178" s="56">
        <f>AW$4*('[2]Used Cooking Oil Complex'!AV186/'[2]Used Cooking Oil Complex'!AU$5)/1000</f>
        <v>0.19015364629383849</v>
      </c>
      <c r="AX178" s="56">
        <f>AX$4*('[2]Used Cooking Oil Complex'!AW186/'[2]Used Cooking Oil Complex'!AV$5)/1000</f>
        <v>0.17661695341169817</v>
      </c>
      <c r="AY178" s="56">
        <f>AY$4*('[2]Used Cooking Oil Complex'!AX186/'[2]Used Cooking Oil Complex'!AW$5)/1000</f>
        <v>0.18108658354935747</v>
      </c>
      <c r="AZ178" s="56">
        <f>AZ$4*('[2]Used Cooking Oil Complex'!AY186/'[2]Used Cooking Oil Complex'!AX$5)/1000</f>
        <v>0.17864799076074639</v>
      </c>
      <c r="BA178" s="56">
        <f>BA$4*('[2]Used Cooking Oil Complex'!AZ186/'[2]Used Cooking Oil Complex'!AY$5)/1000</f>
        <v>0.14953146011115084</v>
      </c>
      <c r="BB178" s="56">
        <f>BB$4*('[2]Used Cooking Oil Complex'!BA186/'[2]Used Cooking Oil Complex'!AZ$5)/1000</f>
        <v>0.13850074535245102</v>
      </c>
      <c r="BC178" s="56">
        <f>BC$4*('[2]Used Cooking Oil Complex'!BB186/'[2]Used Cooking Oil Complex'!BA$5)/1000</f>
        <v>0.14221883651095518</v>
      </c>
      <c r="BD178" s="56">
        <f>BD$4*('[2]Used Cooking Oil Complex'!BC186/'[2]Used Cooking Oil Complex'!BB$5)/1000</f>
        <v>0.13005486045751027</v>
      </c>
      <c r="BE178" s="56">
        <f>BE$4*('[2]Used Cooking Oil Complex'!BD186/'[2]Used Cooking Oil Complex'!BC$5)/1000</f>
        <v>0.14058818538127971</v>
      </c>
      <c r="BF178" s="56">
        <f>BF$4*('[2]Used Cooking Oil Complex'!BE186/'[2]Used Cooking Oil Complex'!BD$5)/1000</f>
        <v>0.10839094762852081</v>
      </c>
      <c r="BG178" s="56">
        <f>BG$4*('[2]Used Cooking Oil Complex'!BF186/'[2]Used Cooking Oil Complex'!BE$5)/1000</f>
        <v>0.1178118291685612</v>
      </c>
      <c r="BH178" s="56">
        <f>BH$4*('[2]Used Cooking Oil Complex'!BG186/'[2]Used Cooking Oil Complex'!BF$5)/1000</f>
        <v>0.11537906342326473</v>
      </c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</row>
    <row r="179" spans="1:96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</row>
    <row r="182" spans="1:96" ht="12" thickBot="1"/>
    <row r="183" spans="1:96" s="62" customFormat="1" ht="12" thickBot="1">
      <c r="A183" s="60"/>
      <c r="B183" s="61">
        <f t="shared" ref="B183:BH183" si="65">B2</f>
        <v>1992</v>
      </c>
      <c r="C183" s="61">
        <f t="shared" si="65"/>
        <v>1993</v>
      </c>
      <c r="D183" s="61">
        <f t="shared" si="65"/>
        <v>1994</v>
      </c>
      <c r="E183" s="61">
        <f t="shared" si="65"/>
        <v>1995</v>
      </c>
      <c r="F183" s="61">
        <f t="shared" si="65"/>
        <v>1996</v>
      </c>
      <c r="G183" s="61">
        <f t="shared" si="65"/>
        <v>1997</v>
      </c>
      <c r="H183" s="61">
        <f t="shared" si="65"/>
        <v>1998</v>
      </c>
      <c r="I183" s="61">
        <f t="shared" si="65"/>
        <v>1999</v>
      </c>
      <c r="J183" s="61">
        <f t="shared" si="65"/>
        <v>2000</v>
      </c>
      <c r="K183" s="61">
        <f t="shared" si="65"/>
        <v>2001</v>
      </c>
      <c r="L183" s="61">
        <f t="shared" si="65"/>
        <v>2002</v>
      </c>
      <c r="M183" s="61">
        <f t="shared" si="65"/>
        <v>2003</v>
      </c>
      <c r="N183" s="61">
        <f t="shared" si="65"/>
        <v>2004</v>
      </c>
      <c r="O183" s="61">
        <f t="shared" si="65"/>
        <v>2005</v>
      </c>
      <c r="P183" s="61">
        <f t="shared" si="65"/>
        <v>2006</v>
      </c>
      <c r="Q183" s="61">
        <f t="shared" si="65"/>
        <v>2007</v>
      </c>
      <c r="R183" s="61">
        <f t="shared" si="65"/>
        <v>2008</v>
      </c>
      <c r="S183" s="61">
        <f t="shared" si="65"/>
        <v>2009</v>
      </c>
      <c r="T183" s="61">
        <f t="shared" si="65"/>
        <v>2010</v>
      </c>
      <c r="U183" s="61">
        <f t="shared" si="65"/>
        <v>2011</v>
      </c>
      <c r="V183" s="61">
        <f t="shared" si="65"/>
        <v>2012</v>
      </c>
      <c r="W183" s="61">
        <f t="shared" si="65"/>
        <v>2013</v>
      </c>
      <c r="X183" s="61">
        <f t="shared" si="65"/>
        <v>2014</v>
      </c>
      <c r="Y183" s="61">
        <f t="shared" si="65"/>
        <v>2015</v>
      </c>
      <c r="Z183" s="61">
        <f t="shared" si="65"/>
        <v>2016</v>
      </c>
      <c r="AA183" s="61">
        <f t="shared" si="65"/>
        <v>2017</v>
      </c>
      <c r="AB183" s="61">
        <f t="shared" si="65"/>
        <v>2018</v>
      </c>
      <c r="AC183" s="61">
        <f t="shared" si="65"/>
        <v>2019</v>
      </c>
      <c r="AD183" s="61">
        <f t="shared" si="65"/>
        <v>2020</v>
      </c>
      <c r="AE183" s="61">
        <f t="shared" si="65"/>
        <v>2021</v>
      </c>
      <c r="AF183" s="61">
        <f t="shared" si="65"/>
        <v>2022</v>
      </c>
      <c r="AG183" s="61">
        <f t="shared" si="65"/>
        <v>2023</v>
      </c>
      <c r="AH183" s="61">
        <f t="shared" si="65"/>
        <v>2024</v>
      </c>
      <c r="AI183" s="61">
        <f t="shared" si="65"/>
        <v>2025</v>
      </c>
      <c r="AJ183" s="61">
        <f t="shared" si="65"/>
        <v>2026</v>
      </c>
      <c r="AK183" s="61">
        <f t="shared" si="65"/>
        <v>2027</v>
      </c>
      <c r="AL183" s="61">
        <f t="shared" si="65"/>
        <v>2028</v>
      </c>
      <c r="AM183" s="61">
        <f t="shared" si="65"/>
        <v>2029</v>
      </c>
      <c r="AN183" s="61">
        <f t="shared" si="65"/>
        <v>2030</v>
      </c>
      <c r="AO183" s="61">
        <f t="shared" si="65"/>
        <v>2031</v>
      </c>
      <c r="AP183" s="61">
        <f t="shared" si="65"/>
        <v>2032</v>
      </c>
      <c r="AQ183" s="61">
        <f t="shared" si="65"/>
        <v>2033</v>
      </c>
      <c r="AR183" s="61">
        <f t="shared" si="65"/>
        <v>2034</v>
      </c>
      <c r="AS183" s="61">
        <f t="shared" si="65"/>
        <v>2035</v>
      </c>
      <c r="AT183" s="61">
        <f t="shared" si="65"/>
        <v>2036</v>
      </c>
      <c r="AU183" s="61">
        <f t="shared" si="65"/>
        <v>2037</v>
      </c>
      <c r="AV183" s="61">
        <f t="shared" si="65"/>
        <v>2038</v>
      </c>
      <c r="AW183" s="61">
        <f t="shared" si="65"/>
        <v>2039</v>
      </c>
      <c r="AX183" s="61">
        <f t="shared" si="65"/>
        <v>2040</v>
      </c>
      <c r="AY183" s="61">
        <f t="shared" si="65"/>
        <v>2041</v>
      </c>
      <c r="AZ183" s="61">
        <f t="shared" si="65"/>
        <v>2042</v>
      </c>
      <c r="BA183" s="61">
        <f t="shared" si="65"/>
        <v>2043</v>
      </c>
      <c r="BB183" s="61">
        <f t="shared" si="65"/>
        <v>2044</v>
      </c>
      <c r="BC183" s="61">
        <f t="shared" si="65"/>
        <v>2045</v>
      </c>
      <c r="BD183" s="61">
        <f t="shared" si="65"/>
        <v>2046</v>
      </c>
      <c r="BE183" s="61">
        <f t="shared" si="65"/>
        <v>2047</v>
      </c>
      <c r="BF183" s="61">
        <f t="shared" si="65"/>
        <v>2048</v>
      </c>
      <c r="BG183" s="61">
        <f t="shared" si="65"/>
        <v>2049</v>
      </c>
      <c r="BH183" s="61">
        <f t="shared" si="65"/>
        <v>2050</v>
      </c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</row>
    <row r="184" spans="1:96">
      <c r="A184" s="3" t="s">
        <v>74</v>
      </c>
      <c r="B184" s="8">
        <f>'Canada Used Cooking Oil'!B4</f>
        <v>0</v>
      </c>
      <c r="C184" s="8">
        <f>'Canada Used Cooking Oil'!C4</f>
        <v>0</v>
      </c>
      <c r="D184" s="8">
        <f>'Canada Used Cooking Oil'!D4</f>
        <v>0</v>
      </c>
      <c r="E184" s="8">
        <f>'Canada Used Cooking Oil'!E4</f>
        <v>0</v>
      </c>
      <c r="F184" s="8">
        <f>'Canada Used Cooking Oil'!F4</f>
        <v>0</v>
      </c>
      <c r="G184" s="8">
        <f>'Canada Used Cooking Oil'!G4</f>
        <v>0</v>
      </c>
      <c r="H184" s="8">
        <f>'Canada Used Cooking Oil'!H4</f>
        <v>0</v>
      </c>
      <c r="I184" s="8">
        <f>'Canada Used Cooking Oil'!I4</f>
        <v>0</v>
      </c>
      <c r="J184" s="8">
        <f>'Canada Used Cooking Oil'!J4</f>
        <v>0</v>
      </c>
      <c r="K184" s="8">
        <f>'Canada Used Cooking Oil'!K4</f>
        <v>0</v>
      </c>
      <c r="L184" s="8">
        <f>'Canada Used Cooking Oil'!L4</f>
        <v>0</v>
      </c>
      <c r="M184" s="8">
        <f>'Canada Used Cooking Oil'!M4</f>
        <v>0</v>
      </c>
      <c r="N184" s="8">
        <f>'Canada Used Cooking Oil'!N4</f>
        <v>0</v>
      </c>
      <c r="O184" s="8">
        <f>'Canada Used Cooking Oil'!O4</f>
        <v>0</v>
      </c>
      <c r="P184" s="8">
        <f>'Canada Used Cooking Oil'!P4</f>
        <v>0</v>
      </c>
      <c r="Q184" s="8">
        <f>'Canada Used Cooking Oil'!Q4</f>
        <v>0</v>
      </c>
      <c r="R184" s="8">
        <f>'Canada Used Cooking Oil'!R4</f>
        <v>0</v>
      </c>
      <c r="S184" s="8">
        <f>'Canada Used Cooking Oil'!S4</f>
        <v>0</v>
      </c>
      <c r="T184" s="8">
        <f>'Canada Used Cooking Oil'!T4</f>
        <v>0</v>
      </c>
      <c r="U184" s="8">
        <f>'Canada Used Cooking Oil'!U4</f>
        <v>0</v>
      </c>
      <c r="V184" s="8"/>
      <c r="W184" s="8">
        <f>'Canada Used Cooking Oil'!W4</f>
        <v>918</v>
      </c>
      <c r="X184" s="8">
        <f>'Canada Used Cooking Oil'!X4</f>
        <v>944.34718795226649</v>
      </c>
      <c r="Y184" s="8">
        <f>'Canada Used Cooking Oil'!Y4</f>
        <v>974.96058145164977</v>
      </c>
      <c r="Z184" s="8">
        <f>'Canada Used Cooking Oil'!Z4</f>
        <v>960.09074853996151</v>
      </c>
      <c r="AA184" s="8">
        <f>'Canada Used Cooking Oil'!AA4</f>
        <v>989.27617957095163</v>
      </c>
      <c r="AB184" s="8">
        <f>'Canada Used Cooking Oil'!AB4</f>
        <v>1016.7489092468109</v>
      </c>
      <c r="AC184" s="8">
        <f>'Canada Used Cooking Oil'!AC4</f>
        <v>1035.8599492166304</v>
      </c>
      <c r="AD184" s="8">
        <f>'Canada Used Cooking Oil'!AD4</f>
        <v>981.65285986885067</v>
      </c>
      <c r="AE184" s="8">
        <f>'Canada Used Cooking Oil'!AE4</f>
        <v>1026.2282143262769</v>
      </c>
      <c r="AF184" s="8">
        <f>'Canada Used Cooking Oil'!AF4</f>
        <v>1059.5743694752496</v>
      </c>
      <c r="AG184" s="8">
        <f>'Canada Used Cooking Oil'!AG4</f>
        <v>1070.5212687739395</v>
      </c>
      <c r="AH184" s="8">
        <f>'Canada Used Cooking Oil'!AH4</f>
        <v>1084.8076003695508</v>
      </c>
      <c r="AI184" s="8">
        <f>'Canada Used Cooking Oil'!AI4</f>
        <v>1101.079714375094</v>
      </c>
      <c r="AJ184" s="8">
        <f>'Canada Used Cooking Oil'!AJ4</f>
        <v>1118.1561309140793</v>
      </c>
      <c r="AK184" s="8">
        <f>'Canada Used Cooking Oil'!AK4</f>
        <v>1135.2938122102719</v>
      </c>
      <c r="AL184" s="8">
        <f>'Canada Used Cooking Oil'!AL4</f>
        <v>1152.4904891985898</v>
      </c>
      <c r="AM184" s="8">
        <f>'Canada Used Cooking Oil'!AM4</f>
        <v>1169.7325474885429</v>
      </c>
      <c r="AN184" s="8">
        <f>'Canada Used Cooking Oil'!AN4</f>
        <v>1187.0154489499673</v>
      </c>
      <c r="AO184" s="8">
        <f>'Canada Used Cooking Oil'!AO4</f>
        <v>1304.3482698431906</v>
      </c>
      <c r="AP184" s="8">
        <f>'Canada Used Cooking Oil'!AP4</f>
        <v>1313.1718843944145</v>
      </c>
      <c r="AQ184" s="8">
        <f>'Canada Used Cooking Oil'!AQ4</f>
        <v>1331.8855530567821</v>
      </c>
      <c r="AR184" s="8">
        <f>'Canada Used Cooking Oil'!AR4</f>
        <v>1350.6138551105184</v>
      </c>
      <c r="AS184" s="8">
        <f>'Canada Used Cooking Oil'!AS4</f>
        <v>1369.356790555624</v>
      </c>
      <c r="AT184" s="8">
        <f>'Canada Used Cooking Oil'!AT4</f>
        <v>1388.1417970009152</v>
      </c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96">
      <c r="A185" s="3" t="s">
        <v>75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 t="e">
        <f t="shared" ref="W185:AT185" si="66">(W191/W193)*(W189/W188)</f>
        <v>#DIV/0!</v>
      </c>
      <c r="X185" s="8" t="e">
        <f t="shared" si="66"/>
        <v>#DIV/0!</v>
      </c>
      <c r="Y185" s="8" t="e">
        <f t="shared" si="66"/>
        <v>#DIV/0!</v>
      </c>
      <c r="Z185" s="8" t="e">
        <f t="shared" si="66"/>
        <v>#DIV/0!</v>
      </c>
      <c r="AA185" s="8" t="e">
        <f t="shared" si="66"/>
        <v>#DIV/0!</v>
      </c>
      <c r="AB185" s="8" t="e">
        <f t="shared" si="66"/>
        <v>#DIV/0!</v>
      </c>
      <c r="AC185" s="8" t="e">
        <f t="shared" si="66"/>
        <v>#DIV/0!</v>
      </c>
      <c r="AD185" s="8">
        <f>(AD191/AD193)*(AD189/AD188)</f>
        <v>1029.6758830613564</v>
      </c>
      <c r="AE185" s="8">
        <f t="shared" si="66"/>
        <v>992.7171164101369</v>
      </c>
      <c r="AF185" s="8">
        <f t="shared" si="66"/>
        <v>1030.3531851228304</v>
      </c>
      <c r="AG185" s="8">
        <f t="shared" si="66"/>
        <v>1105.560130115914</v>
      </c>
      <c r="AH185" s="8">
        <f t="shared" si="66"/>
        <v>1177.3383590379512</v>
      </c>
      <c r="AI185" s="8">
        <f t="shared" si="66"/>
        <v>1239.4279803393481</v>
      </c>
      <c r="AJ185" s="8">
        <f t="shared" si="66"/>
        <v>1293.2474914499676</v>
      </c>
      <c r="AK185" s="8">
        <f t="shared" si="66"/>
        <v>1341.6721648178659</v>
      </c>
      <c r="AL185" s="8">
        <f t="shared" si="66"/>
        <v>1387.643588186944</v>
      </c>
      <c r="AM185" s="8">
        <f t="shared" si="66"/>
        <v>1432.9550280739415</v>
      </c>
      <c r="AN185" s="8">
        <f>(AN191/AN193)*(AN189/AN188)</f>
        <v>1478.6615809516018</v>
      </c>
      <c r="AO185" s="8">
        <f t="shared" si="66"/>
        <v>1639.7682097519341</v>
      </c>
      <c r="AP185" s="8">
        <f t="shared" si="66"/>
        <v>1494.5651428204608</v>
      </c>
      <c r="AQ185" s="8">
        <f t="shared" si="66"/>
        <v>1538.2776425228797</v>
      </c>
      <c r="AR185" s="8">
        <f t="shared" si="66"/>
        <v>1611.6247062879397</v>
      </c>
      <c r="AS185" s="8" t="e">
        <f t="shared" si="66"/>
        <v>#DIV/0!</v>
      </c>
      <c r="AT185" s="8" t="e">
        <f t="shared" si="66"/>
        <v>#DIV/0!</v>
      </c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96" s="64" customFormat="1">
      <c r="A186" s="3" t="s">
        <v>76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>
        <v>1540201.55036122</v>
      </c>
      <c r="X186" s="8">
        <v>1584405.8899567099</v>
      </c>
      <c r="Y186" s="8">
        <v>1594849.9274062701</v>
      </c>
      <c r="Z186" s="8">
        <v>1610820.6656945101</v>
      </c>
      <c r="AA186" s="8">
        <v>1659787.68406544</v>
      </c>
      <c r="AB186" s="8">
        <v>1705880.6614889901</v>
      </c>
      <c r="AC186" s="8">
        <v>1738091.50217834</v>
      </c>
      <c r="AD186" s="8">
        <v>1649894.52505771</v>
      </c>
      <c r="AE186" s="8">
        <f>'[3]Canadian GDP'!$B$4</f>
        <v>1683116</v>
      </c>
      <c r="AF186" s="8">
        <f>'[3]Canadian GDP'!$B$5</f>
        <v>1737807</v>
      </c>
      <c r="AG186" s="8">
        <f>'[3]Canadian GDP'!$B$6</f>
        <v>1755761</v>
      </c>
      <c r="AH186" s="8">
        <f>'[3]Canadian GDP'!$B$7</f>
        <v>1779192</v>
      </c>
      <c r="AI186" s="8">
        <f>'[3]Canadian GDP'!$B$8</f>
        <v>1805879.88</v>
      </c>
      <c r="AJ186" s="8">
        <f>'[3]Canadian GDP'!$B$9</f>
        <v>1833886.8958841807</v>
      </c>
      <c r="AK186" s="8">
        <f>'[3]Canadian GDP'!$B$10</f>
        <v>1861994.3920432676</v>
      </c>
      <c r="AL186" s="8">
        <f>'[3]Canadian GDP'!$B$11</f>
        <v>1890198.646985597</v>
      </c>
      <c r="AM186" s="8">
        <f>'[3]Canadian GDP'!$B$12</f>
        <v>1918477.3317611902</v>
      </c>
      <c r="AN186" s="8">
        <f>'[3]Canadian GDP'!$B$13</f>
        <v>1946823.0033867203</v>
      </c>
      <c r="AO186" s="8">
        <f>'[3]Canadian GDP'!$B$14</f>
        <v>1975250.5478288408</v>
      </c>
      <c r="AP186" s="8">
        <f>'[3]Canadian GDP'!$B$15</f>
        <v>2003756.2435958877</v>
      </c>
      <c r="AQ186" s="8">
        <f>'[3]Canadian GDP'!$B$16</f>
        <v>2032311.2491274721</v>
      </c>
      <c r="AR186" s="8">
        <f>'[3]Canadian GDP'!$B$17</f>
        <v>2060888.5836090352</v>
      </c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3"/>
      <c r="CM186" s="63"/>
      <c r="CN186" s="63"/>
      <c r="CO186" s="63"/>
      <c r="CP186" s="63"/>
      <c r="CQ186" s="63"/>
      <c r="CR186" s="63"/>
    </row>
    <row r="187" spans="1:96" s="64" customFormat="1">
      <c r="A187" s="3" t="s">
        <v>77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>
        <v>2099047.1914589</v>
      </c>
      <c r="X187" s="8">
        <v>2158865.2767281798</v>
      </c>
      <c r="Y187" s="8">
        <v>2229959.9817102598</v>
      </c>
      <c r="Z187" s="8">
        <v>2288619.8020140897</v>
      </c>
      <c r="AA187" s="8">
        <v>2336981.2934616203</v>
      </c>
      <c r="AB187" s="8">
        <v>2388277.9099107003</v>
      </c>
      <c r="AC187" s="8">
        <v>2383524.0956130801</v>
      </c>
      <c r="AD187" s="8">
        <v>2193130.2804865199</v>
      </c>
      <c r="AE187" s="8">
        <f>'[3]Mexico GDP'!$B$4</f>
        <v>2299481.04046711</v>
      </c>
      <c r="AF187" s="8">
        <f>'[3]Mexico GDP'!$B$5</f>
        <v>2372532.89558018</v>
      </c>
      <c r="AG187" s="8">
        <f>'[3]Mexico GDP'!$B$6</f>
        <v>2485282</v>
      </c>
      <c r="AH187" s="8">
        <f>'[3]Mexico GDP'!$B$7</f>
        <v>2592371</v>
      </c>
      <c r="AI187" s="8">
        <f>'[3]Mexico GDP'!$B$8</f>
        <v>2687380</v>
      </c>
      <c r="AJ187" s="8">
        <f>'[3]Mexico GDP'!$B$9</f>
        <v>2772470</v>
      </c>
      <c r="AK187" s="8">
        <f>'[3]Mexico GDP'!$B$10</f>
        <v>2850996</v>
      </c>
      <c r="AL187" s="8">
        <f>'[3]Mexico GDP'!$B$11</f>
        <v>2926182</v>
      </c>
      <c r="AM187" s="8">
        <f>'[3]Mexico GDP'!$B$12</f>
        <v>2999927</v>
      </c>
      <c r="AN187" s="8">
        <f>'[3]Mexico GDP'!$B$13</f>
        <v>3073297</v>
      </c>
      <c r="AO187" s="8">
        <f>'[3]Mexico GDP'!$B$14</f>
        <v>3146855</v>
      </c>
      <c r="AP187" s="8">
        <f>'[3]Mexico GDP'!$B$15</f>
        <v>3220864</v>
      </c>
      <c r="AQ187" s="8">
        <f>'[3]Mexico GDP'!$B$16</f>
        <v>3295445</v>
      </c>
      <c r="AR187" s="8">
        <f>'[3]Mexico GDP'!$B$17</f>
        <v>3370625</v>
      </c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3"/>
      <c r="CO187" s="63"/>
      <c r="CP187" s="63"/>
      <c r="CQ187" s="63"/>
      <c r="CR187" s="63"/>
    </row>
    <row r="188" spans="1:96" s="64" customFormat="1">
      <c r="A188" s="3" t="s">
        <v>78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>
        <f>'[3]Canadian GDP'!$D$13</f>
        <v>42844</v>
      </c>
      <c r="AE188" s="8">
        <f>'[3]Canadian GDP'!$D$4</f>
        <v>38246.1</v>
      </c>
      <c r="AF188" s="8">
        <f>'[3]Canadian GDP'!$D$5</f>
        <v>38882.1</v>
      </c>
      <c r="AG188" s="8">
        <f>'[3]Canadian GDP'!$D$6</f>
        <v>39426.199999999997</v>
      </c>
      <c r="AH188" s="8">
        <f>'[3]Canadian GDP'!$D$7</f>
        <v>39953.599999999999</v>
      </c>
      <c r="AI188" s="8">
        <f>'[3]Canadian GDP'!$D$8</f>
        <v>40465.599999999999</v>
      </c>
      <c r="AJ188" s="8">
        <f>'[3]Canadian GDP'!$D$9</f>
        <v>40965.9</v>
      </c>
      <c r="AK188" s="8">
        <f>'[3]Canadian GDP'!$D$10</f>
        <v>41454.400000000001</v>
      </c>
      <c r="AL188" s="8">
        <f>'[3]Canadian GDP'!$D$11</f>
        <v>41930.6</v>
      </c>
      <c r="AM188" s="8">
        <f>'[3]Canadian GDP'!$D$12</f>
        <v>42394</v>
      </c>
      <c r="AN188" s="8">
        <f>'[3]Canadian GDP'!$D$13</f>
        <v>42844</v>
      </c>
      <c r="AO188" s="8">
        <f>'[3]Canadian GDP'!$D$13</f>
        <v>42844</v>
      </c>
      <c r="AP188" s="8">
        <f>'[3]Canadian GDP'!$D$4</f>
        <v>38246.1</v>
      </c>
      <c r="AQ188" s="8">
        <f>'[3]Canadian GDP'!$D$5</f>
        <v>38882.1</v>
      </c>
      <c r="AR188" s="8">
        <f>'[3]Canadian GDP'!$D$6</f>
        <v>39426.199999999997</v>
      </c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3"/>
      <c r="CO188" s="63"/>
      <c r="CP188" s="63"/>
      <c r="CQ188" s="63"/>
      <c r="CR188" s="63"/>
    </row>
    <row r="189" spans="1:96" s="64" customFormat="1">
      <c r="A189" s="3" t="s">
        <v>79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>
        <f>'[3]Mexico GDP'!$E$13</f>
        <v>22258.933641116702</v>
      </c>
      <c r="AE189" s="8">
        <f>'[3]Mexico GDP'!$E$4</f>
        <v>17829.243660865483</v>
      </c>
      <c r="AF189" s="8">
        <f>'[3]Mexico GDP'!$E$5</f>
        <v>18233.652564594191</v>
      </c>
      <c r="AG189" s="8">
        <f>'[3]Mexico GDP'!$E$6</f>
        <v>18938.330951197189</v>
      </c>
      <c r="AH189" s="8">
        <f>'[3]Mexico GDP'!$E$7</f>
        <v>19593.415305328293</v>
      </c>
      <c r="AI189" s="8">
        <f>'[3]Mexico GDP'!$E$8</f>
        <v>20152.470161632726</v>
      </c>
      <c r="AJ189" s="8">
        <f>'[3]Mexico GDP'!$E$9</f>
        <v>20634.187699414186</v>
      </c>
      <c r="AK189" s="8">
        <f>'[3]Mexico GDP'!$E$10</f>
        <v>21065.439402740238</v>
      </c>
      <c r="AL189" s="8">
        <f>'[3]Mexico GDP'!$E$11</f>
        <v>21471.271464579539</v>
      </c>
      <c r="AM189" s="8">
        <f>'[3]Mexico GDP'!$E$12</f>
        <v>21866.35308192718</v>
      </c>
      <c r="AN189" s="8">
        <f>'[3]Mexico GDP'!$E$13</f>
        <v>22258.933641116702</v>
      </c>
      <c r="AO189" s="8">
        <f>'[3]Mexico GDP'!$E$13</f>
        <v>22258.933641116702</v>
      </c>
      <c r="AP189" s="8">
        <f>'[3]Mexico GDP'!$E$4</f>
        <v>17829.243660865483</v>
      </c>
      <c r="AQ189" s="8">
        <f>'[3]Mexico GDP'!$E$5</f>
        <v>18233.652564594191</v>
      </c>
      <c r="AR189" s="8">
        <f>'[3]Mexico GDP'!$E$6</f>
        <v>18938.330951197189</v>
      </c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3"/>
      <c r="CO189" s="63"/>
      <c r="CP189" s="63"/>
      <c r="CQ189" s="63"/>
      <c r="CR189" s="63"/>
    </row>
    <row r="190" spans="1:96" s="64" customFormat="1">
      <c r="A190" s="3" t="s">
        <v>80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>
        <f t="shared" ref="W190:BH191" si="67">W186*($C$200+$D$200)</f>
        <v>44665.844960475377</v>
      </c>
      <c r="X190" s="8">
        <f t="shared" si="67"/>
        <v>45947.770808744586</v>
      </c>
      <c r="Y190" s="8">
        <f t="shared" si="67"/>
        <v>46250.647894781825</v>
      </c>
      <c r="Z190" s="8">
        <f t="shared" si="67"/>
        <v>46713.79930514079</v>
      </c>
      <c r="AA190" s="8">
        <f t="shared" si="67"/>
        <v>48133.842837897755</v>
      </c>
      <c r="AB190" s="8">
        <f t="shared" si="67"/>
        <v>49470.539183180706</v>
      </c>
      <c r="AC190" s="8">
        <f t="shared" si="67"/>
        <v>50404.653563171858</v>
      </c>
      <c r="AD190" s="8">
        <f t="shared" si="67"/>
        <v>47846.941226673589</v>
      </c>
      <c r="AE190" s="8">
        <f t="shared" si="67"/>
        <v>48810.363999999994</v>
      </c>
      <c r="AF190" s="8">
        <f t="shared" si="67"/>
        <v>50396.402999999998</v>
      </c>
      <c r="AG190" s="8">
        <f t="shared" si="67"/>
        <v>50917.068999999996</v>
      </c>
      <c r="AH190" s="8">
        <f t="shared" si="67"/>
        <v>51596.567999999999</v>
      </c>
      <c r="AI190" s="8">
        <f t="shared" si="67"/>
        <v>52370.51651999999</v>
      </c>
      <c r="AJ190" s="8">
        <f t="shared" si="67"/>
        <v>53182.719980641239</v>
      </c>
      <c r="AK190" s="8">
        <f t="shared" si="67"/>
        <v>53997.837369254754</v>
      </c>
      <c r="AL190" s="8">
        <f t="shared" si="67"/>
        <v>54815.760762582308</v>
      </c>
      <c r="AM190" s="8">
        <f t="shared" si="67"/>
        <v>55635.842621074509</v>
      </c>
      <c r="AN190" s="8">
        <f t="shared" si="67"/>
        <v>56457.867098214883</v>
      </c>
      <c r="AO190" s="8">
        <f t="shared" si="67"/>
        <v>57282.265887036381</v>
      </c>
      <c r="AP190" s="8">
        <f t="shared" si="67"/>
        <v>58108.93106428074</v>
      </c>
      <c r="AQ190" s="8">
        <f t="shared" si="67"/>
        <v>58937.026224696689</v>
      </c>
      <c r="AR190" s="8">
        <f t="shared" si="67"/>
        <v>59765.768924662021</v>
      </c>
      <c r="AS190" s="8">
        <f t="shared" si="67"/>
        <v>0</v>
      </c>
      <c r="AT190" s="8">
        <f t="shared" si="67"/>
        <v>0</v>
      </c>
      <c r="AU190" s="8">
        <f t="shared" si="67"/>
        <v>0</v>
      </c>
      <c r="AV190" s="8">
        <f t="shared" si="67"/>
        <v>0</v>
      </c>
      <c r="AW190" s="8">
        <f t="shared" si="67"/>
        <v>0</v>
      </c>
      <c r="AX190" s="8">
        <f t="shared" si="67"/>
        <v>0</v>
      </c>
      <c r="AY190" s="8">
        <f t="shared" si="67"/>
        <v>0</v>
      </c>
      <c r="AZ190" s="8">
        <f t="shared" si="67"/>
        <v>0</v>
      </c>
      <c r="BA190" s="8">
        <f t="shared" si="67"/>
        <v>0</v>
      </c>
      <c r="BB190" s="8">
        <f t="shared" si="67"/>
        <v>0</v>
      </c>
      <c r="BC190" s="8">
        <f t="shared" si="67"/>
        <v>0</v>
      </c>
      <c r="BD190" s="8">
        <f t="shared" si="67"/>
        <v>0</v>
      </c>
      <c r="BE190" s="8">
        <f t="shared" si="67"/>
        <v>0</v>
      </c>
      <c r="BF190" s="8">
        <f t="shared" si="67"/>
        <v>0</v>
      </c>
      <c r="BG190" s="8">
        <f t="shared" si="67"/>
        <v>0</v>
      </c>
      <c r="BH190" s="8">
        <f t="shared" si="67"/>
        <v>0</v>
      </c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</row>
    <row r="191" spans="1:96" s="64" customFormat="1">
      <c r="A191" s="3" t="s">
        <v>81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>
        <f t="shared" si="67"/>
        <v>60872.368552308093</v>
      </c>
      <c r="X191" s="8">
        <f t="shared" si="67"/>
        <v>62607.09302511721</v>
      </c>
      <c r="Y191" s="8">
        <f t="shared" si="67"/>
        <v>64668.839469597529</v>
      </c>
      <c r="Z191" s="8">
        <f t="shared" si="67"/>
        <v>66369.974258408591</v>
      </c>
      <c r="AA191" s="8">
        <f t="shared" si="67"/>
        <v>67772.457510386987</v>
      </c>
      <c r="AB191" s="8">
        <f t="shared" si="67"/>
        <v>69260.059387410307</v>
      </c>
      <c r="AC191" s="8">
        <f t="shared" si="67"/>
        <v>69122.198772779317</v>
      </c>
      <c r="AD191" s="8">
        <f t="shared" si="67"/>
        <v>63600.778134109074</v>
      </c>
      <c r="AE191" s="8">
        <f t="shared" ref="AE191:BH191" si="68">AE187*($C$201+$D$200)</f>
        <v>66684.950173546182</v>
      </c>
      <c r="AF191" s="8">
        <f t="shared" si="68"/>
        <v>68803.45397182522</v>
      </c>
      <c r="AG191" s="8">
        <f t="shared" si="68"/>
        <v>72073.178</v>
      </c>
      <c r="AH191" s="8">
        <f t="shared" si="68"/>
        <v>75178.758999999991</v>
      </c>
      <c r="AI191" s="8">
        <f t="shared" si="68"/>
        <v>77934.01999999999</v>
      </c>
      <c r="AJ191" s="8">
        <f t="shared" si="68"/>
        <v>80401.62999999999</v>
      </c>
      <c r="AK191" s="8">
        <f t="shared" si="68"/>
        <v>82678.883999999991</v>
      </c>
      <c r="AL191" s="8">
        <f t="shared" si="68"/>
        <v>84859.277999999991</v>
      </c>
      <c r="AM191" s="8">
        <f t="shared" si="68"/>
        <v>86997.882999999987</v>
      </c>
      <c r="AN191" s="8">
        <f t="shared" si="68"/>
        <v>89125.612999999998</v>
      </c>
      <c r="AO191" s="8">
        <f t="shared" si="68"/>
        <v>91258.794999999998</v>
      </c>
      <c r="AP191" s="8">
        <f t="shared" si="68"/>
        <v>93405.055999999997</v>
      </c>
      <c r="AQ191" s="8">
        <f t="shared" si="68"/>
        <v>95567.904999999999</v>
      </c>
      <c r="AR191" s="8">
        <f t="shared" si="68"/>
        <v>97748.125</v>
      </c>
      <c r="AS191" s="8">
        <f t="shared" si="68"/>
        <v>0</v>
      </c>
      <c r="AT191" s="8">
        <f t="shared" si="68"/>
        <v>0</v>
      </c>
      <c r="AU191" s="8">
        <f t="shared" si="68"/>
        <v>0</v>
      </c>
      <c r="AV191" s="8">
        <f t="shared" si="68"/>
        <v>0</v>
      </c>
      <c r="AW191" s="8">
        <f t="shared" si="68"/>
        <v>0</v>
      </c>
      <c r="AX191" s="8">
        <f t="shared" si="68"/>
        <v>0</v>
      </c>
      <c r="AY191" s="8">
        <f t="shared" si="68"/>
        <v>0</v>
      </c>
      <c r="AZ191" s="8">
        <f t="shared" si="68"/>
        <v>0</v>
      </c>
      <c r="BA191" s="8">
        <f t="shared" si="68"/>
        <v>0</v>
      </c>
      <c r="BB191" s="8">
        <f t="shared" si="68"/>
        <v>0</v>
      </c>
      <c r="BC191" s="8">
        <f t="shared" si="68"/>
        <v>0</v>
      </c>
      <c r="BD191" s="8">
        <f t="shared" si="68"/>
        <v>0</v>
      </c>
      <c r="BE191" s="8">
        <f t="shared" si="68"/>
        <v>0</v>
      </c>
      <c r="BF191" s="8">
        <f t="shared" si="68"/>
        <v>0</v>
      </c>
      <c r="BG191" s="8">
        <f t="shared" si="68"/>
        <v>0</v>
      </c>
      <c r="BH191" s="8">
        <f t="shared" si="68"/>
        <v>0</v>
      </c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</row>
    <row r="192" spans="1:96" s="64" customFormat="1">
      <c r="A192" s="3" t="s">
        <v>82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W192" s="64">
        <f t="shared" ref="W192:AV192" si="69">W190/W184</f>
        <v>48.655604532108256</v>
      </c>
      <c r="X192" s="64">
        <f t="shared" si="69"/>
        <v>48.655591285635396</v>
      </c>
      <c r="Y192" s="64">
        <f t="shared" si="69"/>
        <v>47.438479846967525</v>
      </c>
      <c r="Z192" s="64">
        <f t="shared" si="69"/>
        <v>48.655608208057259</v>
      </c>
      <c r="AA192" s="64">
        <f t="shared" si="69"/>
        <v>48.655616936792484</v>
      </c>
      <c r="AB192" s="64">
        <f t="shared" si="69"/>
        <v>48.655610773979177</v>
      </c>
      <c r="AC192" s="64">
        <f t="shared" si="69"/>
        <v>48.659718527867014</v>
      </c>
      <c r="AD192" s="64">
        <f t="shared" si="69"/>
        <v>48.74120290656105</v>
      </c>
      <c r="AE192" s="64">
        <f t="shared" si="69"/>
        <v>47.562874727668834</v>
      </c>
      <c r="AF192" s="64">
        <f t="shared" si="69"/>
        <v>47.562874727668842</v>
      </c>
      <c r="AG192" s="64">
        <f t="shared" si="69"/>
        <v>47.562874727668849</v>
      </c>
      <c r="AH192" s="64">
        <f t="shared" si="69"/>
        <v>47.562874727668856</v>
      </c>
      <c r="AI192" s="64">
        <f t="shared" si="69"/>
        <v>47.562874727668849</v>
      </c>
      <c r="AJ192" s="64">
        <f t="shared" si="69"/>
        <v>47.562874727668842</v>
      </c>
      <c r="AK192" s="64">
        <f t="shared" si="69"/>
        <v>47.562874727668842</v>
      </c>
      <c r="AL192" s="64">
        <f t="shared" si="69"/>
        <v>47.562874727668842</v>
      </c>
      <c r="AM192" s="64">
        <f t="shared" si="69"/>
        <v>47.562874727668842</v>
      </c>
      <c r="AN192" s="64">
        <f t="shared" si="69"/>
        <v>47.562874727668842</v>
      </c>
      <c r="AO192" s="64">
        <f t="shared" si="69"/>
        <v>43.916388905796524</v>
      </c>
      <c r="AP192" s="64">
        <f t="shared" si="69"/>
        <v>44.250818765494962</v>
      </c>
      <c r="AQ192" s="64">
        <f t="shared" si="69"/>
        <v>44.250818765494962</v>
      </c>
      <c r="AR192" s="64">
        <f t="shared" si="69"/>
        <v>44.250818765494962</v>
      </c>
      <c r="AS192" s="64">
        <f t="shared" si="69"/>
        <v>0</v>
      </c>
      <c r="AT192" s="64">
        <f t="shared" si="69"/>
        <v>0</v>
      </c>
      <c r="AU192" s="64" t="e">
        <f t="shared" si="69"/>
        <v>#DIV/0!</v>
      </c>
      <c r="AV192" s="64" t="e">
        <f t="shared" si="69"/>
        <v>#DIV/0!</v>
      </c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</row>
    <row r="193" spans="1:76">
      <c r="A193" s="3" t="s">
        <v>83</v>
      </c>
      <c r="V193" s="65"/>
      <c r="W193" s="65">
        <f t="shared" ref="W193:AV193" si="70">W192*$C$195</f>
        <v>32.034124723002954</v>
      </c>
      <c r="X193" s="65">
        <f t="shared" si="70"/>
        <v>32.034116001722687</v>
      </c>
      <c r="Y193" s="65">
        <f t="shared" si="70"/>
        <v>31.23278797377986</v>
      </c>
      <c r="Z193" s="65">
        <f t="shared" si="70"/>
        <v>32.034127143192983</v>
      </c>
      <c r="AA193" s="65">
        <f t="shared" si="70"/>
        <v>32.034132890062132</v>
      </c>
      <c r="AB193" s="65">
        <f t="shared" si="70"/>
        <v>32.03412883255772</v>
      </c>
      <c r="AC193" s="65">
        <f t="shared" si="70"/>
        <v>32.036833316483872</v>
      </c>
      <c r="AD193" s="65">
        <f t="shared" si="70"/>
        <v>32.090481416742058</v>
      </c>
      <c r="AE193" s="65">
        <f t="shared" si="70"/>
        <v>31.314687708899978</v>
      </c>
      <c r="AF193" s="65">
        <f t="shared" si="70"/>
        <v>31.314687708899985</v>
      </c>
      <c r="AG193" s="65">
        <f t="shared" si="70"/>
        <v>31.314687708899989</v>
      </c>
      <c r="AH193" s="65">
        <f t="shared" si="70"/>
        <v>31.314687708899992</v>
      </c>
      <c r="AI193" s="65">
        <f t="shared" si="70"/>
        <v>31.314687708899989</v>
      </c>
      <c r="AJ193" s="65">
        <f t="shared" si="70"/>
        <v>31.314687708899985</v>
      </c>
      <c r="AK193" s="65">
        <f t="shared" si="70"/>
        <v>31.314687708899985</v>
      </c>
      <c r="AL193" s="65">
        <f t="shared" si="70"/>
        <v>31.314687708899985</v>
      </c>
      <c r="AM193" s="65">
        <f t="shared" si="70"/>
        <v>31.314687708899985</v>
      </c>
      <c r="AN193" s="65">
        <f t="shared" si="70"/>
        <v>31.314687708899985</v>
      </c>
      <c r="AO193" s="65">
        <f t="shared" si="70"/>
        <v>28.913895801331872</v>
      </c>
      <c r="AP193" s="65">
        <f t="shared" si="70"/>
        <v>29.134079435667491</v>
      </c>
      <c r="AQ193" s="65">
        <f t="shared" si="70"/>
        <v>29.134079435667491</v>
      </c>
      <c r="AR193" s="65">
        <f t="shared" si="70"/>
        <v>29.134079435667491</v>
      </c>
      <c r="AS193" s="65">
        <f t="shared" si="70"/>
        <v>0</v>
      </c>
      <c r="AT193" s="65">
        <f t="shared" si="70"/>
        <v>0</v>
      </c>
      <c r="AU193" s="65" t="e">
        <f t="shared" si="70"/>
        <v>#DIV/0!</v>
      </c>
      <c r="AV193" s="65" t="e">
        <f t="shared" si="70"/>
        <v>#DIV/0!</v>
      </c>
    </row>
    <row r="195" spans="1:76">
      <c r="A195" s="3" t="s">
        <v>84</v>
      </c>
      <c r="B195" s="3">
        <v>161</v>
      </c>
      <c r="C195" s="3">
        <f>B196/B195</f>
        <v>0.65838509316770188</v>
      </c>
    </row>
    <row r="196" spans="1:76">
      <c r="A196" s="3" t="s">
        <v>85</v>
      </c>
      <c r="B196" s="3">
        <v>106</v>
      </c>
    </row>
    <row r="197" spans="1:76">
      <c r="A197" s="3" t="s">
        <v>86</v>
      </c>
    </row>
    <row r="199" spans="1:76">
      <c r="A199" s="3" t="s">
        <v>87</v>
      </c>
      <c r="B199" s="3" t="s">
        <v>88</v>
      </c>
      <c r="C199" s="3" t="s">
        <v>89</v>
      </c>
      <c r="D199" s="3" t="s">
        <v>90</v>
      </c>
      <c r="E199" s="3" t="s">
        <v>91</v>
      </c>
      <c r="F199" s="3" t="s">
        <v>92</v>
      </c>
    </row>
    <row r="200" spans="1:76">
      <c r="A200" s="3" t="s">
        <v>93</v>
      </c>
      <c r="B200" s="3">
        <v>2140</v>
      </c>
      <c r="C200" s="3">
        <v>1.6E-2</v>
      </c>
      <c r="D200" s="3">
        <v>1.2999999999999999E-2</v>
      </c>
      <c r="E200" s="3">
        <v>35.9</v>
      </c>
      <c r="F200" s="3">
        <v>62.059999999999995</v>
      </c>
    </row>
    <row r="201" spans="1:76" ht="12" thickBot="1">
      <c r="A201" s="3" t="s">
        <v>94</v>
      </c>
      <c r="B201" s="3">
        <v>25460</v>
      </c>
      <c r="C201" s="3">
        <v>1.6E-2</v>
      </c>
      <c r="D201" s="3">
        <v>1.6E-2</v>
      </c>
      <c r="E201" s="3">
        <v>333.3</v>
      </c>
      <c r="F201" s="3">
        <v>814.72</v>
      </c>
      <c r="G201" s="3">
        <v>4.2094206174405642</v>
      </c>
    </row>
    <row r="202" spans="1:76">
      <c r="A202" s="22" t="s">
        <v>95</v>
      </c>
      <c r="B202" s="22">
        <v>11.897196261682243</v>
      </c>
      <c r="C202" s="22"/>
      <c r="D202" s="22"/>
      <c r="E202" s="22">
        <v>9.2841225626740957</v>
      </c>
      <c r="F202" s="22">
        <v>13.127940702545924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spans="1:76">
      <c r="A203" s="66" t="s">
        <v>96</v>
      </c>
    </row>
    <row r="204" spans="1:76" ht="12" thickBot="1"/>
    <row r="205" spans="1:76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</row>
    <row r="206" spans="1:76" ht="12" thickBot="1"/>
    <row r="207" spans="1:76" ht="12.75" thickTop="1" thickBot="1">
      <c r="A207" s="67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</row>
    <row r="208" spans="1:76" ht="12.95" customHeight="1" thickTop="1">
      <c r="A208" s="69"/>
      <c r="B208" s="69"/>
      <c r="D208" s="69"/>
      <c r="E208" s="69"/>
      <c r="F208" s="69"/>
      <c r="G208" s="69"/>
    </row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40" spans="30:76">
      <c r="AD240" s="70">
        <f>AD178/AVERAGE(AD26:AD37)</f>
        <v>5.4385515274762324E-4</v>
      </c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</row>
    <row r="241" spans="1:76"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</row>
    <row r="242" spans="1:76"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</row>
    <row r="243" spans="1:76"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</row>
    <row r="244" spans="1:76"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</row>
    <row r="245" spans="1:76"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</row>
    <row r="246" spans="1:76"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</row>
    <row r="247" spans="1:76"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</row>
    <row r="248" spans="1:76"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</row>
    <row r="249" spans="1:76"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</row>
    <row r="250" spans="1:76"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</row>
    <row r="251" spans="1:76" ht="12" thickBot="1"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</row>
    <row r="252" spans="1:76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</row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  <row r="413" s="3" customFormat="1"/>
    <row r="414" s="3" customFormat="1"/>
    <row r="415" s="3" customFormat="1"/>
    <row r="416" s="3" customFormat="1"/>
    <row r="417" s="3" customFormat="1"/>
    <row r="418" s="3" customFormat="1"/>
    <row r="419" s="3" customFormat="1"/>
    <row r="420" s="3" customFormat="1"/>
    <row r="421" s="3" customFormat="1"/>
    <row r="422" s="3" customFormat="1"/>
    <row r="423" s="3" customFormat="1"/>
    <row r="424" s="3" customFormat="1"/>
    <row r="425" s="3" customFormat="1"/>
    <row r="426" s="3" customFormat="1"/>
    <row r="427" s="3" customFormat="1"/>
    <row r="428" s="3" customFormat="1"/>
    <row r="429" s="3" customFormat="1"/>
    <row r="430" s="3" customFormat="1"/>
    <row r="431" s="3" customFormat="1"/>
    <row r="432" s="3" customFormat="1"/>
    <row r="433" s="3" customFormat="1"/>
    <row r="434" s="3" customFormat="1"/>
    <row r="435" s="3" customFormat="1"/>
    <row r="436" s="3" customFormat="1"/>
    <row r="437" s="3" customFormat="1"/>
    <row r="438" s="3" customFormat="1"/>
    <row r="439" s="3" customFormat="1"/>
    <row r="440" s="3" customFormat="1"/>
    <row r="441" s="3" customFormat="1"/>
    <row r="442" s="3" customFormat="1"/>
    <row r="443" s="3" customFormat="1"/>
    <row r="444" s="3" customFormat="1"/>
    <row r="445" s="3" customFormat="1"/>
    <row r="446" s="3" customFormat="1"/>
    <row r="447" s="3" customFormat="1"/>
    <row r="448" s="3" customFormat="1"/>
    <row r="449" s="3" customFormat="1"/>
    <row r="450" s="3" customFormat="1"/>
    <row r="451" s="3" customFormat="1"/>
    <row r="452" s="3" customFormat="1"/>
    <row r="453" s="3" customFormat="1"/>
    <row r="454" s="3" customFormat="1"/>
    <row r="455" s="3" customFormat="1"/>
    <row r="456" s="3" customFormat="1"/>
    <row r="457" s="3" customFormat="1"/>
    <row r="458" s="3" customFormat="1"/>
    <row r="459" s="3" customFormat="1"/>
    <row r="460" s="3" customFormat="1"/>
    <row r="461" s="3" customForma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5B31-1EE2-48B8-9C48-C9A38DEAFCE7}">
  <dimension ref="A1:AX329"/>
  <sheetViews>
    <sheetView workbookViewId="0">
      <pane xSplit="2" ySplit="2" topLeftCell="C3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RowHeight="12.75"/>
  <cols>
    <col min="1" max="1" width="69" bestFit="1" customWidth="1"/>
  </cols>
  <sheetData>
    <row r="1" spans="1:50" ht="14.25">
      <c r="A1" s="71" t="s">
        <v>97</v>
      </c>
    </row>
    <row r="2" spans="1:50" ht="13.5" thickBot="1">
      <c r="A2" s="72"/>
      <c r="B2">
        <f>'Canada Choice White Grease'!B2</f>
        <v>1992</v>
      </c>
      <c r="C2" t="str">
        <f>'Canada Choice White Grease'!C2</f>
        <v xml:space="preserve">93/94 </v>
      </c>
      <c r="D2" t="str">
        <f>'Canada Choice White Grease'!D2</f>
        <v xml:space="preserve">94/95 </v>
      </c>
      <c r="E2" t="str">
        <f>'Canada Choice White Grease'!E2</f>
        <v xml:space="preserve">95/96 </v>
      </c>
      <c r="F2" t="str">
        <f>'Canada Choice White Grease'!F2</f>
        <v xml:space="preserve">96/97 </v>
      </c>
      <c r="G2" t="str">
        <f>'Canada Choice White Grease'!G2</f>
        <v xml:space="preserve">97/98 </v>
      </c>
      <c r="H2" t="str">
        <f>'Canada Choice White Grease'!H2</f>
        <v xml:space="preserve">98/99 </v>
      </c>
      <c r="I2" t="str">
        <f>'Canada Choice White Grease'!I2</f>
        <v xml:space="preserve">99/00 </v>
      </c>
      <c r="J2" t="str">
        <f>'Canada Choice White Grease'!J2</f>
        <v xml:space="preserve">00/01 </v>
      </c>
      <c r="K2" t="str">
        <f>'Canada Choice White Grease'!K2</f>
        <v xml:space="preserve">01/02 </v>
      </c>
      <c r="L2" t="str">
        <f>'Canada Choice White Grease'!L2</f>
        <v xml:space="preserve">02/03 </v>
      </c>
      <c r="M2" t="str">
        <f>'Canada Choice White Grease'!M2</f>
        <v xml:space="preserve">03/04 </v>
      </c>
      <c r="N2" t="str">
        <f>'Canada Choice White Grease'!N2</f>
        <v xml:space="preserve">04/05 </v>
      </c>
      <c r="O2" t="str">
        <f>'Canada Choice White Grease'!O2</f>
        <v xml:space="preserve">05/06 </v>
      </c>
      <c r="P2" t="str">
        <f>'Canada Choice White Grease'!P2</f>
        <v xml:space="preserve">06/07 </v>
      </c>
      <c r="Q2" t="str">
        <f>'Canada Choice White Grease'!Q2</f>
        <v xml:space="preserve">07/08 </v>
      </c>
      <c r="R2" t="str">
        <f>'Canada Choice White Grease'!R2</f>
        <v xml:space="preserve">08/09 </v>
      </c>
      <c r="S2" t="str">
        <f>'Canada Choice White Grease'!S2</f>
        <v xml:space="preserve">09/10 </v>
      </c>
      <c r="T2" t="str">
        <f>'Canada Choice White Grease'!T2</f>
        <v xml:space="preserve">10/11 </v>
      </c>
      <c r="U2" t="str">
        <f>'Canada Choice White Grease'!U2</f>
        <v xml:space="preserve">11/12 </v>
      </c>
      <c r="V2" t="str">
        <f>'Canada Choice White Grease'!V2</f>
        <v xml:space="preserve">12/13 </v>
      </c>
      <c r="W2" t="str">
        <f>'Canada Choice White Grease'!W2</f>
        <v xml:space="preserve">13/14 </v>
      </c>
      <c r="X2" t="str">
        <f>'Canada Choice White Grease'!X2</f>
        <v xml:space="preserve">14/15 </v>
      </c>
      <c r="Y2" t="str">
        <f>'Canada Choice White Grease'!Y2</f>
        <v xml:space="preserve">15/16 </v>
      </c>
      <c r="Z2" t="str">
        <f>'Canada Choice White Grease'!Z2</f>
        <v xml:space="preserve">16/17 </v>
      </c>
      <c r="AA2" t="str">
        <f>'Canada Choice White Grease'!AA2</f>
        <v xml:space="preserve">17/18 </v>
      </c>
      <c r="AB2" t="str">
        <f>'Canada Choice White Grease'!AB2</f>
        <v xml:space="preserve">18/19 </v>
      </c>
      <c r="AC2" t="str">
        <f>'Canada Choice White Grease'!AC2</f>
        <v>19/20</v>
      </c>
      <c r="AD2" t="str">
        <f>'Canada Choice White Grease'!AD2</f>
        <v>20/21</v>
      </c>
      <c r="AE2" t="str">
        <f>'Canada Choice White Grease'!AE2</f>
        <v xml:space="preserve">21/22 </v>
      </c>
      <c r="AF2" t="str">
        <f>'Canada Choice White Grease'!AF2</f>
        <v xml:space="preserve">22/23 </v>
      </c>
      <c r="AG2" t="str">
        <f>'Canada Choice White Grease'!AG2</f>
        <v xml:space="preserve">23/24 </v>
      </c>
      <c r="AH2" t="str">
        <f>'Canada Choice White Grease'!AH2</f>
        <v xml:space="preserve">24/25 </v>
      </c>
      <c r="AI2" t="str">
        <f>'Canada Choice White Grease'!AI2</f>
        <v>25/26</v>
      </c>
      <c r="AJ2" t="str">
        <f>'Canada Choice White Grease'!AJ2</f>
        <v>26/27</v>
      </c>
      <c r="AK2" t="str">
        <f>'Canada Choice White Grease'!AK2</f>
        <v>27/28</v>
      </c>
      <c r="AL2" t="str">
        <f>'Canada Choice White Grease'!AL2</f>
        <v>28/29</v>
      </c>
      <c r="AM2" t="str">
        <f>'Canada Choice White Grease'!AM2</f>
        <v>29/30</v>
      </c>
      <c r="AN2" t="str">
        <f>'Canada Choice White Grease'!AN2</f>
        <v>30/31</v>
      </c>
      <c r="AO2" t="str">
        <f>'Canada Choice White Grease'!AO2</f>
        <v>31/32</v>
      </c>
      <c r="AP2" t="str">
        <f>'Canada Choice White Grease'!AP2</f>
        <v>32/33</v>
      </c>
      <c r="AQ2" t="str">
        <f>'Canada Choice White Grease'!AQ2</f>
        <v>33/34</v>
      </c>
      <c r="AR2" t="str">
        <f>'Canada Choice White Grease'!AR2</f>
        <v>34/35</v>
      </c>
      <c r="AS2" t="str">
        <f>'Canada Choice White Grease'!AS2</f>
        <v>35/36</v>
      </c>
      <c r="AT2" t="str">
        <f>'Canada Choice White Grease'!AT2</f>
        <v>36/37</v>
      </c>
      <c r="AU2" t="str">
        <f>'Canada Choice White Grease'!AU2</f>
        <v>37/38</v>
      </c>
      <c r="AV2" t="str">
        <f>'Canada Choice White Grease'!AV2</f>
        <v>38/39</v>
      </c>
      <c r="AW2" t="str">
        <f>'Canada Choice White Grease'!AW2</f>
        <v>39/40</v>
      </c>
      <c r="AX2" t="str">
        <f>'Canada Choice White Grease'!AX2</f>
        <v>40/41</v>
      </c>
    </row>
    <row r="3" spans="1:50" ht="14.25">
      <c r="A3" s="73" t="s">
        <v>98</v>
      </c>
      <c r="C3" s="74">
        <f>('[2]Yellow Grease Complex'!B$4/'[2]Used Cooking Oil Complex'!B$4)*'Mexico Used Cooking Oil'!C3</f>
        <v>0</v>
      </c>
      <c r="D3" s="74">
        <f>('[2]Yellow Grease Complex'!C$4/'[2]Used Cooking Oil Complex'!C$4)*'Mexico Used Cooking Oil'!D3</f>
        <v>0</v>
      </c>
      <c r="E3" s="74">
        <f>('[2]Yellow Grease Complex'!D$4/'[2]Used Cooking Oil Complex'!D$4)*'Mexico Used Cooking Oil'!E3</f>
        <v>0</v>
      </c>
      <c r="F3" s="74">
        <f>('[2]Yellow Grease Complex'!E$4/'[2]Used Cooking Oil Complex'!E$4)*'Mexico Used Cooking Oil'!F3</f>
        <v>0</v>
      </c>
      <c r="G3" s="74">
        <f>('[2]Yellow Grease Complex'!F$4/'[2]Used Cooking Oil Complex'!F$4)*'Mexico Used Cooking Oil'!G3</f>
        <v>0</v>
      </c>
      <c r="H3" s="74">
        <f>('[2]Yellow Grease Complex'!G$4/'[2]Used Cooking Oil Complex'!G$4)*'Mexico Used Cooking Oil'!H3</f>
        <v>0</v>
      </c>
      <c r="I3" s="74">
        <f>('[2]Yellow Grease Complex'!H$4/'[2]Used Cooking Oil Complex'!H$4)*'Mexico Used Cooking Oil'!I3</f>
        <v>0</v>
      </c>
      <c r="J3" s="74">
        <f>('[2]Yellow Grease Complex'!I$4/'[2]Used Cooking Oil Complex'!I$4)*'Mexico Used Cooking Oil'!J3</f>
        <v>0</v>
      </c>
      <c r="K3" s="74">
        <f>('[2]Yellow Grease Complex'!J$4/'[2]Used Cooking Oil Complex'!J$4)*'Mexico Used Cooking Oil'!K3</f>
        <v>0</v>
      </c>
      <c r="L3" s="74">
        <f>('[2]Yellow Grease Complex'!K$4/'[2]Used Cooking Oil Complex'!K$4)*'Mexico Used Cooking Oil'!L3</f>
        <v>0</v>
      </c>
      <c r="M3" s="74">
        <f>('[2]Yellow Grease Complex'!L$4/'[2]Used Cooking Oil Complex'!L$4)*'Mexico Used Cooking Oil'!M3</f>
        <v>0</v>
      </c>
      <c r="N3" s="74">
        <f>('[2]Yellow Grease Complex'!M$4/'[2]Used Cooking Oil Complex'!M$4)*'Mexico Used Cooking Oil'!N3</f>
        <v>0</v>
      </c>
      <c r="O3" s="74">
        <f>('[2]Yellow Grease Complex'!N$4/'[2]Used Cooking Oil Complex'!N$4)*'Mexico Used Cooking Oil'!O3</f>
        <v>0</v>
      </c>
      <c r="P3" s="74">
        <f>('[2]Yellow Grease Complex'!O$4/'[2]Used Cooking Oil Complex'!O$4)*'Mexico Used Cooking Oil'!P3</f>
        <v>0</v>
      </c>
      <c r="Q3" s="74">
        <f>('[2]Yellow Grease Complex'!P$4/'[2]Used Cooking Oil Complex'!P$4)*'Mexico Used Cooking Oil'!Q3</f>
        <v>0</v>
      </c>
      <c r="R3" s="74">
        <f>('[2]Yellow Grease Complex'!Q$4/'[2]Used Cooking Oil Complex'!Q$4)*'Mexico Used Cooking Oil'!R3</f>
        <v>0</v>
      </c>
      <c r="S3" s="74">
        <f>('[2]Yellow Grease Complex'!R$4/'[2]Used Cooking Oil Complex'!R$4)*'Mexico Used Cooking Oil'!S3</f>
        <v>0</v>
      </c>
      <c r="T3" s="74">
        <f>('[2]Yellow Grease Complex'!S$4/'[2]Used Cooking Oil Complex'!S$4)*'Mexico Used Cooking Oil'!T3</f>
        <v>0</v>
      </c>
      <c r="U3" s="74">
        <f>('[2]Yellow Grease Complex'!T$4/'[2]Used Cooking Oil Complex'!T$4)*'Mexico Used Cooking Oil'!U3</f>
        <v>0</v>
      </c>
      <c r="V3" s="74">
        <f>('[2]Yellow Grease Complex'!U$4/'[2]Used Cooking Oil Complex'!U$4)*'Mexico Used Cooking Oil'!V3</f>
        <v>0</v>
      </c>
      <c r="W3" s="74">
        <f>('[2]Yellow Grease Complex'!V$4/'[2]Used Cooking Oil Complex'!V$4)*'Mexico Used Cooking Oil'!W3</f>
        <v>0</v>
      </c>
      <c r="X3" s="74">
        <f>('[2]Yellow Grease Complex'!W$4/'[2]Used Cooking Oil Complex'!W$4)*'Mexico Used Cooking Oil'!X3</f>
        <v>3.0600000000000005</v>
      </c>
      <c r="Y3" s="74">
        <f>('[2]Yellow Grease Complex'!X$4/'[2]Used Cooking Oil Complex'!X$4)*'Mexico Used Cooking Oil'!Y3</f>
        <v>3.1478239598408884</v>
      </c>
      <c r="Z3" s="74">
        <f>('[2]Yellow Grease Complex'!Y$4/'[2]Used Cooking Oil Complex'!Y$4)*'Mexico Used Cooking Oil'!Z3</f>
        <v>3.2498686048388321</v>
      </c>
      <c r="AA3" s="74">
        <f>('[2]Yellow Grease Complex'!Z$4/'[2]Used Cooking Oil Complex'!Z$4)*'Mexico Used Cooking Oil'!AA3</f>
        <v>3.2003024951332044</v>
      </c>
      <c r="AB3" s="74">
        <f>('[2]Yellow Grease Complex'!AA$4/'[2]Used Cooking Oil Complex'!AA$4)*'Mexico Used Cooking Oil'!AB3</f>
        <v>3.2975872652365048</v>
      </c>
      <c r="AC3" s="74">
        <f>('[2]Yellow Grease Complex'!AB$4/'[2]Used Cooking Oil Complex'!AB$4)*'Mexico Used Cooking Oil'!AC3</f>
        <v>3.3891630308227034</v>
      </c>
      <c r="AD3" s="74">
        <f>('[2]Yellow Grease Complex'!AC$4/'[2]Used Cooking Oil Complex'!AC$4)*'Mexico Used Cooking Oil'!AD3</f>
        <v>3.4528664973887682</v>
      </c>
      <c r="AE3" s="74">
        <f>('[2]Yellow Grease Complex'!AD$4/'[2]Used Cooking Oil Complex'!AD$4)*'Mexico Used Cooking Oil'!AE3</f>
        <v>4.94330524119551E-3</v>
      </c>
      <c r="AF3" s="74">
        <f>('[2]Yellow Grease Complex'!AE$4/'[2]Used Cooking Oil Complex'!AE$4)*'Mexico Used Cooking Oil'!AF3</f>
        <v>4.8588514890509586E-3</v>
      </c>
      <c r="AG3" s="74">
        <f>('[2]Yellow Grease Complex'!AF$4/'[2]Used Cooking Oil Complex'!AF$4)*'Mexico Used Cooking Oil'!AG3</f>
        <v>3.0700712277326458E-3</v>
      </c>
      <c r="AH3" s="74">
        <f>('[2]Yellow Grease Complex'!AG$4/'[2]Used Cooking Oil Complex'!AG$4)*'Mexico Used Cooking Oil'!AH3</f>
        <v>2.4260699870019609E-3</v>
      </c>
      <c r="AI3" s="74">
        <f>('[2]Yellow Grease Complex'!AH$4/'[2]Used Cooking Oil Complex'!AH$4)*'Mexico Used Cooking Oil'!AI3</f>
        <v>1.0556638791902548E-3</v>
      </c>
      <c r="AJ3" s="74">
        <f>('[2]Yellow Grease Complex'!AI$4/'[2]Used Cooking Oil Complex'!AI$4)*'Mexico Used Cooking Oil'!AJ3</f>
        <v>6.0976856635832303E-3</v>
      </c>
      <c r="AK3" s="74">
        <f>('[2]Yellow Grease Complex'!AJ$4/'[2]Used Cooking Oil Complex'!AJ$4)*'Mexico Used Cooking Oil'!AK3</f>
        <v>1.7757091339642948E-2</v>
      </c>
      <c r="AL3" s="74">
        <f>('[2]Yellow Grease Complex'!AK$4/'[2]Used Cooking Oil Complex'!AK$4)*'Mexico Used Cooking Oil'!AL3</f>
        <v>1.4862909438941457E-2</v>
      </c>
      <c r="AM3" s="74">
        <f>('[2]Yellow Grease Complex'!AL$4/'[2]Used Cooking Oil Complex'!AL$4)*'Mexico Used Cooking Oil'!AM3</f>
        <v>1.8984673966681423E-2</v>
      </c>
      <c r="AN3" s="74">
        <f>('[2]Yellow Grease Complex'!AM$4/'[2]Used Cooking Oil Complex'!AM$4)*'Mexico Used Cooking Oil'!AN3</f>
        <v>1.362474385530793E-2</v>
      </c>
      <c r="AO3" s="74">
        <f>('[2]Yellow Grease Complex'!AN$4/'[2]Used Cooking Oil Complex'!AN$4)*'Mexico Used Cooking Oil'!AO3</f>
        <v>2.4708597961038033E-2</v>
      </c>
      <c r="AP3" s="74">
        <f>('[2]Yellow Grease Complex'!AO$4/'[2]Used Cooking Oil Complex'!AO$4)*'Mexico Used Cooking Oil'!AP3</f>
        <v>2.518646684127851E-2</v>
      </c>
      <c r="AQ3" s="74">
        <f>('[2]Yellow Grease Complex'!AP$4/'[2]Used Cooking Oil Complex'!AP$4)*'Mexico Used Cooking Oil'!AQ3</f>
        <v>2.0734996256587264E-2</v>
      </c>
      <c r="AR3" s="74">
        <f>('[2]Yellow Grease Complex'!AQ$4/'[2]Used Cooking Oil Complex'!AQ$4)*'Mexico Used Cooking Oil'!AR3</f>
        <v>1.5880193160032433E-2</v>
      </c>
      <c r="AS3" s="74">
        <f>('[2]Yellow Grease Complex'!AR$4/'[2]Used Cooking Oil Complex'!AR$4)*'Mexico Used Cooking Oil'!AS3</f>
        <v>1.3755060282749712E-2</v>
      </c>
      <c r="AT3" s="74">
        <f>('[2]Yellow Grease Complex'!AS$4/'[2]Used Cooking Oil Complex'!AS$4)*'Mexico Used Cooking Oil'!AT3</f>
        <v>6.539520113923428E-3</v>
      </c>
      <c r="AU3" s="74">
        <f>('[2]Yellow Grease Complex'!AT$4/'[2]Used Cooking Oil Complex'!AT$4)*'Mexico Used Cooking Oil'!AU3</f>
        <v>1.1386286788834807E-2</v>
      </c>
      <c r="AV3" s="74">
        <f>('[2]Yellow Grease Complex'!AU$4/'[2]Used Cooking Oil Complex'!AU$4)*'Mexico Used Cooking Oil'!AV3</f>
        <v>5.6041944686092676E-3</v>
      </c>
    </row>
    <row r="4" spans="1:50" ht="14.25">
      <c r="A4" s="73" t="s">
        <v>2</v>
      </c>
      <c r="C4" s="74">
        <f>('[2]Yellow Grease Complex'!B$4/'[2]Used Cooking Oil Complex'!B$4)*'Mexico Used Cooking Oil'!C4</f>
        <v>0</v>
      </c>
      <c r="D4" s="74">
        <f>('[2]Yellow Grease Complex'!C$4/'[2]Used Cooking Oil Complex'!C$4)*'Mexico Used Cooking Oil'!D4</f>
        <v>0</v>
      </c>
      <c r="E4" s="74">
        <f>('[2]Yellow Grease Complex'!D$4/'[2]Used Cooking Oil Complex'!D$4)*'Mexico Used Cooking Oil'!E4</f>
        <v>0</v>
      </c>
      <c r="F4" s="74">
        <f>('[2]Yellow Grease Complex'!E$4/'[2]Used Cooking Oil Complex'!E$4)*'Mexico Used Cooking Oil'!F4</f>
        <v>0</v>
      </c>
      <c r="G4" s="74">
        <f>('[2]Yellow Grease Complex'!F$4/'[2]Used Cooking Oil Complex'!F$4)*'Mexico Used Cooking Oil'!G4</f>
        <v>0</v>
      </c>
      <c r="H4" s="74">
        <f>('[2]Yellow Grease Complex'!G$4/'[2]Used Cooking Oil Complex'!G$4)*'Mexico Used Cooking Oil'!H4</f>
        <v>0</v>
      </c>
      <c r="I4" s="74">
        <f>('[2]Yellow Grease Complex'!H$4/'[2]Used Cooking Oil Complex'!H$4)*'Mexico Used Cooking Oil'!I4</f>
        <v>0</v>
      </c>
      <c r="J4" s="74">
        <f>('[2]Yellow Grease Complex'!I$4/'[2]Used Cooking Oil Complex'!I$4)*'Mexico Used Cooking Oil'!J4</f>
        <v>0</v>
      </c>
      <c r="K4" s="74">
        <f>('[2]Yellow Grease Complex'!J$4/'[2]Used Cooking Oil Complex'!J$4)*'Mexico Used Cooking Oil'!K4</f>
        <v>0</v>
      </c>
      <c r="L4" s="74">
        <f>('[2]Yellow Grease Complex'!K$4/'[2]Used Cooking Oil Complex'!K$4)*'Mexico Used Cooking Oil'!L4</f>
        <v>0</v>
      </c>
      <c r="M4" s="74">
        <f>('[2]Yellow Grease Complex'!L$4/'[2]Used Cooking Oil Complex'!L$4)*'Mexico Used Cooking Oil'!M4</f>
        <v>0</v>
      </c>
      <c r="N4" s="74">
        <f>('[2]Yellow Grease Complex'!M$4/'[2]Used Cooking Oil Complex'!M$4)*'Mexico Used Cooking Oil'!N4</f>
        <v>0</v>
      </c>
      <c r="O4" s="74">
        <f>('[2]Yellow Grease Complex'!N$4/'[2]Used Cooking Oil Complex'!N$4)*'Mexico Used Cooking Oil'!O4</f>
        <v>0</v>
      </c>
      <c r="P4" s="74">
        <f>('[2]Yellow Grease Complex'!O$4/'[2]Used Cooking Oil Complex'!O$4)*'Mexico Used Cooking Oil'!P4</f>
        <v>0</v>
      </c>
      <c r="Q4" s="74">
        <f>('[2]Yellow Grease Complex'!P$4/'[2]Used Cooking Oil Complex'!P$4)*'Mexico Used Cooking Oil'!Q4</f>
        <v>0</v>
      </c>
      <c r="R4" s="74">
        <f>('[2]Yellow Grease Complex'!Q$4/'[2]Used Cooking Oil Complex'!Q$4)*'Mexico Used Cooking Oil'!R4</f>
        <v>0</v>
      </c>
      <c r="S4" s="74">
        <f>('[2]Yellow Grease Complex'!R$4/'[2]Used Cooking Oil Complex'!R$4)*'Mexico Used Cooking Oil'!S4</f>
        <v>0</v>
      </c>
      <c r="T4" s="74">
        <f>('[2]Yellow Grease Complex'!S$4/'[2]Used Cooking Oil Complex'!S$4)*'Mexico Used Cooking Oil'!T4</f>
        <v>0</v>
      </c>
      <c r="U4" s="74">
        <f>('[2]Yellow Grease Complex'!T$4/'[2]Used Cooking Oil Complex'!T$4)*'Mexico Used Cooking Oil'!U4</f>
        <v>0</v>
      </c>
      <c r="V4" s="74">
        <f>('[2]Yellow Grease Complex'!U$4/'[2]Used Cooking Oil Complex'!U$4)*'Mexico Used Cooking Oil'!V4</f>
        <v>0</v>
      </c>
      <c r="W4" s="74">
        <f>('[2]Yellow Grease Complex'!V$4/'[2]Used Cooking Oil Complex'!V$4)*'Mexico Used Cooking Oil'!W4</f>
        <v>102.00000000000001</v>
      </c>
      <c r="X4" s="74">
        <f>('[2]Yellow Grease Complex'!W$4/'[2]Used Cooking Oil Complex'!W$4)*'Mexico Used Cooking Oil'!X4</f>
        <v>104.92746532802963</v>
      </c>
      <c r="Y4" s="74">
        <f>('[2]Yellow Grease Complex'!X$4/'[2]Used Cooking Oil Complex'!X$4)*'Mexico Used Cooking Oil'!Y4</f>
        <v>108.32895349462774</v>
      </c>
      <c r="Z4" s="74">
        <f>('[2]Yellow Grease Complex'!Y$4/'[2]Used Cooking Oil Complex'!Y$4)*'Mexico Used Cooking Oil'!Z4</f>
        <v>106.6767498377735</v>
      </c>
      <c r="AA4" s="74">
        <f>('[2]Yellow Grease Complex'!Z$4/'[2]Used Cooking Oil Complex'!Z$4)*'Mexico Used Cooking Oil'!AA4</f>
        <v>109.91957550788351</v>
      </c>
      <c r="AB4" s="74">
        <f>('[2]Yellow Grease Complex'!AA$4/'[2]Used Cooking Oil Complex'!AA$4)*'Mexico Used Cooking Oil'!AB4</f>
        <v>112.97210102742342</v>
      </c>
      <c r="AC4" s="74">
        <f>('[2]Yellow Grease Complex'!AB$4/'[2]Used Cooking Oil Complex'!AB$4)*'Mexico Used Cooking Oil'!AC4</f>
        <v>115.09554991295896</v>
      </c>
      <c r="AD4" s="74">
        <f>('[2]Yellow Grease Complex'!AC$4/'[2]Used Cooking Oil Complex'!AC$4)*'Mexico Used Cooking Oil'!AD4</f>
        <v>109.07253998542787</v>
      </c>
      <c r="AE4" s="74">
        <f>('[2]Yellow Grease Complex'!AD$4/'[2]Used Cooking Oil Complex'!AD$4)*'Mexico Used Cooking Oil'!AE4</f>
        <v>114.0253571473641</v>
      </c>
      <c r="AF4" s="74">
        <f>('[2]Yellow Grease Complex'!AE$4/'[2]Used Cooking Oil Complex'!AE$4)*'Mexico Used Cooking Oil'!AF4</f>
        <v>117.73048549724996</v>
      </c>
      <c r="AG4" s="74">
        <f>('[2]Yellow Grease Complex'!AF$4/'[2]Used Cooking Oil Complex'!AF$4)*'Mexico Used Cooking Oil'!AG4</f>
        <v>118.94680764154883</v>
      </c>
      <c r="AH4" s="74">
        <f>('[2]Yellow Grease Complex'!AG$4/'[2]Used Cooking Oil Complex'!AG$4)*'Mexico Used Cooking Oil'!AH4</f>
        <v>120.53417781883898</v>
      </c>
      <c r="AI4" s="74">
        <f>('[2]Yellow Grease Complex'!AH$4/'[2]Used Cooking Oil Complex'!AH$4)*'Mexico Used Cooking Oil'!AI4</f>
        <v>55.230405250144784</v>
      </c>
      <c r="AJ4" s="74">
        <f>('[2]Yellow Grease Complex'!AI$4/'[2]Used Cooking Oil Complex'!AI$4)*'Mexico Used Cooking Oil'!AJ4</f>
        <v>53.799952750359388</v>
      </c>
      <c r="AK4" s="74">
        <f>('[2]Yellow Grease Complex'!AJ$4/'[2]Used Cooking Oil Complex'!AJ$4)*'Mexico Used Cooking Oil'!AK4</f>
        <v>94.243331085083767</v>
      </c>
      <c r="AL4" s="74">
        <f>('[2]Yellow Grease Complex'!AK$4/'[2]Used Cooking Oil Complex'!AK$4)*'Mexico Used Cooking Oil'!AL4</f>
        <v>107.83040457542529</v>
      </c>
      <c r="AM4" s="74">
        <f>('[2]Yellow Grease Complex'!AL$4/'[2]Used Cooking Oil Complex'!AL$4)*'Mexico Used Cooking Oil'!AM4</f>
        <v>75.79109179342754</v>
      </c>
      <c r="AN4" s="74">
        <f>('[2]Yellow Grease Complex'!AM$4/'[2]Used Cooking Oil Complex'!AM$4)*'Mexico Used Cooking Oil'!AN4</f>
        <v>93.959977070488819</v>
      </c>
      <c r="AO4" s="74">
        <f>('[2]Yellow Grease Complex'!AN$4/'[2]Used Cooking Oil Complex'!AN$4)*'Mexico Used Cooking Oil'!AO4</f>
        <v>130.29621307100527</v>
      </c>
      <c r="AP4" s="74">
        <f>('[2]Yellow Grease Complex'!AO$4/'[2]Used Cooking Oil Complex'!AO$4)*'Mexico Used Cooking Oil'!AP4</f>
        <v>129.35058078592033</v>
      </c>
      <c r="AQ4" s="74">
        <f>('[2]Yellow Grease Complex'!AP$4/'[2]Used Cooking Oil Complex'!AP$4)*'Mexico Used Cooking Oil'!AQ4</f>
        <v>109.89667116253662</v>
      </c>
      <c r="AR4" s="74">
        <f>('[2]Yellow Grease Complex'!AQ$4/'[2]Used Cooking Oil Complex'!AQ$4)*'Mexico Used Cooking Oil'!AR4</f>
        <v>82.832142582684128</v>
      </c>
      <c r="AS4" s="74">
        <f>('[2]Yellow Grease Complex'!AR$4/'[2]Used Cooking Oil Complex'!AR$4)*'Mexico Used Cooking Oil'!AS4</f>
        <v>74.950666267791306</v>
      </c>
      <c r="AT4" s="74">
        <f>('[2]Yellow Grease Complex'!AS$4/'[2]Used Cooking Oil Complex'!AS$4)*'Mexico Used Cooking Oil'!AT4</f>
        <v>40.905269706750907</v>
      </c>
      <c r="AU4" s="74">
        <f>('[2]Yellow Grease Complex'!AT$4/'[2]Used Cooking Oil Complex'!AT$4)*'Mexico Used Cooking Oil'!AU4</f>
        <v>75.167840975613061</v>
      </c>
      <c r="AV4" s="74">
        <f>('[2]Yellow Grease Complex'!AU$4/'[2]Used Cooking Oil Complex'!AU$4)*'Mexico Used Cooking Oil'!AV4</f>
        <v>36.032121205238042</v>
      </c>
    </row>
    <row r="5" spans="1:50" ht="14.25">
      <c r="A5" s="73" t="s">
        <v>3</v>
      </c>
      <c r="C5" s="74">
        <f>('[2]Yellow Grease Complex'!B$4/'[2]Used Cooking Oil Complex'!B$4)*'Mexico Used Cooking Oil'!C5</f>
        <v>0</v>
      </c>
      <c r="D5" s="74">
        <f>('[2]Yellow Grease Complex'!C$4/'[2]Used Cooking Oil Complex'!C$4)*'Mexico Used Cooking Oil'!D5</f>
        <v>0</v>
      </c>
      <c r="E5" s="74">
        <f>('[2]Yellow Grease Complex'!D$4/'[2]Used Cooking Oil Complex'!D$4)*'Mexico Used Cooking Oil'!E5</f>
        <v>0</v>
      </c>
      <c r="F5" s="74">
        <f>('[2]Yellow Grease Complex'!E$4/'[2]Used Cooking Oil Complex'!E$4)*'Mexico Used Cooking Oil'!F5</f>
        <v>0</v>
      </c>
      <c r="G5" s="74">
        <f>('[2]Yellow Grease Complex'!F$4/'[2]Used Cooking Oil Complex'!F$4)*'Mexico Used Cooking Oil'!G5</f>
        <v>0</v>
      </c>
      <c r="H5" s="74">
        <f>('[2]Yellow Grease Complex'!G$4/'[2]Used Cooking Oil Complex'!G$4)*'Mexico Used Cooking Oil'!H5</f>
        <v>8.0046666666666653</v>
      </c>
      <c r="I5" s="74">
        <f>('[2]Yellow Grease Complex'!H$4/'[2]Used Cooking Oil Complex'!H$4)*'Mexico Used Cooking Oil'!I5</f>
        <v>11.148555555555555</v>
      </c>
      <c r="J5" s="74">
        <f>('[2]Yellow Grease Complex'!I$4/'[2]Used Cooking Oil Complex'!I$4)*'Mexico Used Cooking Oil'!J5</f>
        <v>12.69311111111111</v>
      </c>
      <c r="K5" s="74">
        <f>('[2]Yellow Grease Complex'!J$4/'[2]Used Cooking Oil Complex'!J$4)*'Mexico Used Cooking Oil'!K5</f>
        <v>13.079444444444443</v>
      </c>
      <c r="L5" s="74">
        <f>('[2]Yellow Grease Complex'!K$4/'[2]Used Cooking Oil Complex'!K$4)*'Mexico Used Cooking Oil'!L5</f>
        <v>13.351444444444441</v>
      </c>
      <c r="M5" s="74">
        <f>('[2]Yellow Grease Complex'!L$4/'[2]Used Cooking Oil Complex'!L$4)*'Mexico Used Cooking Oil'!M5</f>
        <v>12.839777777777782</v>
      </c>
      <c r="N5" s="74">
        <f>('[2]Yellow Grease Complex'!M$4/'[2]Used Cooking Oil Complex'!M$4)*'Mexico Used Cooking Oil'!N5</f>
        <v>17.989444444444441</v>
      </c>
      <c r="O5" s="74">
        <f>('[2]Yellow Grease Complex'!N$4/'[2]Used Cooking Oil Complex'!N$4)*'Mexico Used Cooking Oil'!O5</f>
        <v>13.806888888888892</v>
      </c>
      <c r="P5" s="74">
        <f>('[2]Yellow Grease Complex'!O$4/'[2]Used Cooking Oil Complex'!O$4)*'Mexico Used Cooking Oil'!P5</f>
        <v>13.262444444444442</v>
      </c>
      <c r="Q5" s="74">
        <f>('[2]Yellow Grease Complex'!P$4/'[2]Used Cooking Oil Complex'!P$4)*'Mexico Used Cooking Oil'!Q5</f>
        <v>13.276888888888886</v>
      </c>
      <c r="R5" s="74">
        <f>('[2]Yellow Grease Complex'!Q$4/'[2]Used Cooking Oil Complex'!Q$4)*'Mexico Used Cooking Oil'!R5</f>
        <v>18.228444444444445</v>
      </c>
      <c r="S5" s="74">
        <f>('[2]Yellow Grease Complex'!R$4/'[2]Used Cooking Oil Complex'!R$4)*'Mexico Used Cooking Oil'!S5</f>
        <v>19.685333333333332</v>
      </c>
      <c r="T5" s="74">
        <f>('[2]Yellow Grease Complex'!S$4/'[2]Used Cooking Oil Complex'!S$4)*'Mexico Used Cooking Oil'!T5</f>
        <v>18.873111111111111</v>
      </c>
      <c r="U5" s="74">
        <f>('[2]Yellow Grease Complex'!T$4/'[2]Used Cooking Oil Complex'!T$4)*'Mexico Used Cooking Oil'!U5</f>
        <v>14.599111111111112</v>
      </c>
      <c r="V5" s="74">
        <f>('[2]Yellow Grease Complex'!U$4/'[2]Used Cooking Oil Complex'!U$4)*'Mexico Used Cooking Oil'!V5</f>
        <v>13.280000000000003</v>
      </c>
      <c r="W5" s="74">
        <f>('[2]Yellow Grease Complex'!V$4/'[2]Used Cooking Oil Complex'!V$4)*'Mexico Used Cooking Oil'!W5</f>
        <v>10.314666666666669</v>
      </c>
      <c r="X5" s="74">
        <f>('[2]Yellow Grease Complex'!W$4/'[2]Used Cooking Oil Complex'!W$4)*'Mexico Used Cooking Oil'!X5</f>
        <v>13.465333333333335</v>
      </c>
      <c r="Y5" s="74">
        <f>('[2]Yellow Grease Complex'!X$4/'[2]Used Cooking Oil Complex'!X$4)*'Mexico Used Cooking Oil'!Y5</f>
        <v>11.719444444444447</v>
      </c>
      <c r="Z5" s="74">
        <f>('[2]Yellow Grease Complex'!Y$4/'[2]Used Cooking Oil Complex'!Y$4)*'Mexico Used Cooking Oil'!Z5</f>
        <v>9.3579999999999988</v>
      </c>
      <c r="AA5" s="74">
        <f>('[2]Yellow Grease Complex'!Z$4/'[2]Used Cooking Oil Complex'!Z$4)*'Mexico Used Cooking Oil'!AA5</f>
        <v>11.35</v>
      </c>
      <c r="AB5" s="74">
        <f>('[2]Yellow Grease Complex'!AA$4/'[2]Used Cooking Oil Complex'!AA$4)*'Mexico Used Cooking Oil'!AB5</f>
        <v>8.1930000000000014</v>
      </c>
      <c r="AC5" s="74">
        <f>('[2]Yellow Grease Complex'!AB$4/'[2]Used Cooking Oil Complex'!AB$4)*'Mexico Used Cooking Oil'!AC5</f>
        <v>7.9722222222222241</v>
      </c>
      <c r="AD5" s="74">
        <f>('[2]Yellow Grease Complex'!AC$4/'[2]Used Cooking Oil Complex'!AC$4)*'Mexico Used Cooking Oil'!AD5</f>
        <v>9.0642222222222237</v>
      </c>
      <c r="AE5" s="74">
        <f>('[2]Yellow Grease Complex'!AD$4/'[2]Used Cooking Oil Complex'!AD$4)*'Mexico Used Cooking Oil'!AE5</f>
        <v>12.652555555555557</v>
      </c>
      <c r="AF5" s="74">
        <f>('[2]Yellow Grease Complex'!AE$4/'[2]Used Cooking Oil Complex'!AE$4)*'Mexico Used Cooking Oil'!AF5</f>
        <v>12.499000000000001</v>
      </c>
      <c r="AG5" s="74">
        <f>('[2]Yellow Grease Complex'!AF$4/'[2]Used Cooking Oil Complex'!AF$4)*'Mexico Used Cooking Oil'!AG5</f>
        <v>9.4444444444444446</v>
      </c>
      <c r="AH5" s="74">
        <f>('[2]Yellow Grease Complex'!AG$4/'[2]Used Cooking Oil Complex'!AG$4)*'Mexico Used Cooking Oil'!AH5</f>
        <v>11.111111111111112</v>
      </c>
      <c r="AI5" s="74">
        <f>('[2]Yellow Grease Complex'!AH$4/'[2]Used Cooking Oil Complex'!AH$4)*'Mexico Used Cooking Oil'!AI5</f>
        <v>5.0160224122819486</v>
      </c>
      <c r="AJ5" s="74">
        <f>('[2]Yellow Grease Complex'!AI$4/'[2]Used Cooking Oil Complex'!AI$4)*'Mexico Used Cooking Oil'!AJ5</f>
        <v>4.8114884194552126</v>
      </c>
      <c r="AK5" s="74">
        <f>('[2]Yellow Grease Complex'!AJ$4/'[2]Used Cooking Oil Complex'!AJ$4)*'Mexico Used Cooking Oil'!AK5</f>
        <v>8.3012282874689554</v>
      </c>
      <c r="AL5" s="74">
        <f>('[2]Yellow Grease Complex'!AK$4/'[2]Used Cooking Oil Complex'!AK$4)*'Mexico Used Cooking Oil'!AL5</f>
        <v>9.3562945278973704</v>
      </c>
      <c r="AM5" s="74">
        <f>('[2]Yellow Grease Complex'!AL$4/'[2]Used Cooking Oil Complex'!AL$4)*'Mexico Used Cooking Oil'!AM5</f>
        <v>6.4793522208263497</v>
      </c>
      <c r="AN5" s="74">
        <f>('[2]Yellow Grease Complex'!AM$4/'[2]Used Cooking Oil Complex'!AM$4)*'Mexico Used Cooking Oil'!AN5</f>
        <v>7.994805537294547</v>
      </c>
      <c r="AO5" s="74">
        <f>('[2]Yellow Grease Complex'!AN$4/'[2]Used Cooking Oil Complex'!AN$4)*'Mexico Used Cooking Oil'!AO5</f>
        <v>11.035191452529721</v>
      </c>
      <c r="AP5" s="74">
        <f>('[2]Yellow Grease Complex'!AO$4/'[2]Used Cooking Oil Complex'!AO$4)*'Mexico Used Cooking Oil'!AP5</f>
        <v>10.905129242453619</v>
      </c>
      <c r="AQ5" s="74">
        <f>('[2]Yellow Grease Complex'!AP$4/'[2]Used Cooking Oil Complex'!AP$4)*'Mexico Used Cooking Oil'!AQ5</f>
        <v>9.2235425094340755</v>
      </c>
      <c r="AR5" s="74">
        <f>('[2]Yellow Grease Complex'!AQ$4/'[2]Used Cooking Oil Complex'!AQ$4)*'Mexico Used Cooking Oil'!AR5</f>
        <v>6.9215566645739974</v>
      </c>
      <c r="AS5" s="74">
        <f>('[2]Yellow Grease Complex'!AR$4/'[2]Used Cooking Oil Complex'!AR$4)*'Mexico Used Cooking Oil'!AS5</f>
        <v>6.2360778511020962</v>
      </c>
      <c r="AT5" s="74">
        <f>('[2]Yellow Grease Complex'!AS$4/'[2]Used Cooking Oil Complex'!AS$4)*'Mexico Used Cooking Oil'!AT5</f>
        <v>3.3890345170409799</v>
      </c>
      <c r="AU5" s="74">
        <f>('[2]Yellow Grease Complex'!AT$4/'[2]Used Cooking Oil Complex'!AT$4)*'Mexico Used Cooking Oil'!AU5</f>
        <v>6.201662845644571</v>
      </c>
      <c r="AV5" s="74">
        <f>('[2]Yellow Grease Complex'!AU$4/'[2]Used Cooking Oil Complex'!AU$4)*'Mexico Used Cooking Oil'!AV5</f>
        <v>2.9604354328846338</v>
      </c>
    </row>
    <row r="6" spans="1:50" ht="14.25">
      <c r="A6" s="75" t="s">
        <v>4</v>
      </c>
      <c r="C6" s="74">
        <f>SUM(C3:C5)</f>
        <v>0</v>
      </c>
      <c r="D6" s="74">
        <f t="shared" ref="D6:AV6" si="0">SUM(D3:D5)</f>
        <v>0</v>
      </c>
      <c r="E6" s="74">
        <f t="shared" si="0"/>
        <v>0</v>
      </c>
      <c r="F6" s="74">
        <f t="shared" si="0"/>
        <v>0</v>
      </c>
      <c r="G6" s="74">
        <f t="shared" si="0"/>
        <v>0</v>
      </c>
      <c r="H6" s="74">
        <f t="shared" si="0"/>
        <v>8.0046666666666653</v>
      </c>
      <c r="I6" s="74">
        <f t="shared" si="0"/>
        <v>11.148555555555555</v>
      </c>
      <c r="J6" s="74">
        <f t="shared" si="0"/>
        <v>12.69311111111111</v>
      </c>
      <c r="K6" s="74">
        <f t="shared" si="0"/>
        <v>13.079444444444443</v>
      </c>
      <c r="L6" s="74">
        <f t="shared" si="0"/>
        <v>13.351444444444441</v>
      </c>
      <c r="M6" s="74">
        <f t="shared" si="0"/>
        <v>12.839777777777782</v>
      </c>
      <c r="N6" s="74">
        <f t="shared" si="0"/>
        <v>17.989444444444441</v>
      </c>
      <c r="O6" s="74">
        <f t="shared" si="0"/>
        <v>13.806888888888892</v>
      </c>
      <c r="P6" s="74">
        <f t="shared" si="0"/>
        <v>13.262444444444442</v>
      </c>
      <c r="Q6" s="74">
        <f t="shared" si="0"/>
        <v>13.276888888888886</v>
      </c>
      <c r="R6" s="74">
        <f t="shared" si="0"/>
        <v>18.228444444444445</v>
      </c>
      <c r="S6" s="74">
        <f t="shared" si="0"/>
        <v>19.685333333333332</v>
      </c>
      <c r="T6" s="74">
        <f t="shared" si="0"/>
        <v>18.873111111111111</v>
      </c>
      <c r="U6" s="74">
        <f t="shared" si="0"/>
        <v>14.599111111111112</v>
      </c>
      <c r="V6" s="74">
        <f t="shared" si="0"/>
        <v>13.280000000000003</v>
      </c>
      <c r="W6" s="74">
        <f t="shared" si="0"/>
        <v>112.31466666666668</v>
      </c>
      <c r="X6" s="74">
        <f t="shared" si="0"/>
        <v>121.45279866136296</v>
      </c>
      <c r="Y6" s="74">
        <f t="shared" si="0"/>
        <v>123.19622189891308</v>
      </c>
      <c r="Z6" s="74">
        <f t="shared" si="0"/>
        <v>119.28461844261234</v>
      </c>
      <c r="AA6" s="74">
        <f t="shared" si="0"/>
        <v>124.4698780030167</v>
      </c>
      <c r="AB6" s="74">
        <f t="shared" si="0"/>
        <v>124.46268829265992</v>
      </c>
      <c r="AC6" s="74">
        <f t="shared" si="0"/>
        <v>126.45693516600389</v>
      </c>
      <c r="AD6" s="74">
        <f t="shared" si="0"/>
        <v>121.58962870503886</v>
      </c>
      <c r="AE6" s="74">
        <f t="shared" si="0"/>
        <v>126.68285600816085</v>
      </c>
      <c r="AF6" s="74">
        <f t="shared" si="0"/>
        <v>130.234344348739</v>
      </c>
      <c r="AG6" s="74">
        <f t="shared" si="0"/>
        <v>128.39432215722101</v>
      </c>
      <c r="AH6" s="74">
        <f t="shared" si="0"/>
        <v>131.64771499993708</v>
      </c>
      <c r="AI6" s="74">
        <f t="shared" si="0"/>
        <v>60.247483326305925</v>
      </c>
      <c r="AJ6" s="74">
        <f t="shared" si="0"/>
        <v>58.617538855478188</v>
      </c>
      <c r="AK6" s="74">
        <f t="shared" si="0"/>
        <v>102.56231646389237</v>
      </c>
      <c r="AL6" s="74">
        <f t="shared" si="0"/>
        <v>117.20156201276161</v>
      </c>
      <c r="AM6" s="74">
        <f t="shared" si="0"/>
        <v>82.289428688220568</v>
      </c>
      <c r="AN6" s="74">
        <f t="shared" si="0"/>
        <v>101.96840735163867</v>
      </c>
      <c r="AO6" s="74">
        <f t="shared" si="0"/>
        <v>141.35611312149604</v>
      </c>
      <c r="AP6" s="74">
        <f t="shared" si="0"/>
        <v>140.28089649521525</v>
      </c>
      <c r="AQ6" s="74">
        <f t="shared" si="0"/>
        <v>119.14094866822728</v>
      </c>
      <c r="AR6" s="74">
        <f t="shared" si="0"/>
        <v>89.769579440418156</v>
      </c>
      <c r="AS6" s="74">
        <f t="shared" si="0"/>
        <v>81.200499179176148</v>
      </c>
      <c r="AT6" s="74">
        <f t="shared" si="0"/>
        <v>44.300843743905816</v>
      </c>
      <c r="AU6" s="74">
        <f t="shared" si="0"/>
        <v>81.380890108046472</v>
      </c>
      <c r="AV6" s="74">
        <f t="shared" si="0"/>
        <v>38.998160832591289</v>
      </c>
    </row>
    <row r="7" spans="1:50" ht="14.25">
      <c r="A7" s="73" t="s">
        <v>5</v>
      </c>
      <c r="C7" s="74">
        <f>C13-C12</f>
        <v>0</v>
      </c>
      <c r="D7" s="74">
        <f t="shared" ref="D7:P7" si="1">D13-D12</f>
        <v>0</v>
      </c>
      <c r="E7" s="74">
        <f t="shared" si="1"/>
        <v>0</v>
      </c>
      <c r="F7" s="74">
        <f t="shared" si="1"/>
        <v>0</v>
      </c>
      <c r="G7" s="74">
        <f t="shared" si="1"/>
        <v>0</v>
      </c>
      <c r="H7" s="74">
        <f t="shared" si="1"/>
        <v>4.0810876165094001</v>
      </c>
      <c r="I7" s="74">
        <f t="shared" si="1"/>
        <v>-57.698799033111065</v>
      </c>
      <c r="J7" s="74">
        <f t="shared" si="1"/>
        <v>6.2668535557077645</v>
      </c>
      <c r="K7" s="74">
        <f t="shared" si="1"/>
        <v>7.3640819270474953</v>
      </c>
      <c r="L7" s="74">
        <f t="shared" si="1"/>
        <v>1.5318739458596031</v>
      </c>
      <c r="M7" s="74">
        <f t="shared" si="1"/>
        <v>3.6433653329808173</v>
      </c>
      <c r="N7" s="74">
        <f t="shared" si="1"/>
        <v>4.9836755950154021</v>
      </c>
      <c r="O7" s="74">
        <f t="shared" si="1"/>
        <v>11.560547186199566</v>
      </c>
      <c r="P7" s="74">
        <f t="shared" si="1"/>
        <v>12.429580350628488</v>
      </c>
      <c r="Q7" s="74">
        <f>Q13-Q12</f>
        <v>12.249878124457883</v>
      </c>
      <c r="R7" s="74">
        <f t="shared" ref="R7:AV7" si="2">R13-R12</f>
        <v>11.403442051234627</v>
      </c>
      <c r="S7" s="74">
        <f t="shared" si="2"/>
        <v>18.104583097035142</v>
      </c>
      <c r="T7" s="74">
        <f t="shared" si="2"/>
        <v>17.937307290829228</v>
      </c>
      <c r="U7" s="74">
        <f t="shared" si="2"/>
        <v>8.9474690805906505</v>
      </c>
      <c r="V7" s="74">
        <f t="shared" si="2"/>
        <v>6.7961182217015201</v>
      </c>
      <c r="W7" s="74">
        <f t="shared" si="2"/>
        <v>101.91898619414033</v>
      </c>
      <c r="X7" s="74">
        <f t="shared" si="2"/>
        <v>115.34979664788341</v>
      </c>
      <c r="Y7" s="74">
        <f t="shared" si="2"/>
        <v>119.83220378123275</v>
      </c>
      <c r="Z7" s="74">
        <f t="shared" si="2"/>
        <v>116.05349429883331</v>
      </c>
      <c r="AA7" s="74">
        <f t="shared" si="2"/>
        <v>121.05206085322202</v>
      </c>
      <c r="AB7" s="74">
        <f t="shared" si="2"/>
        <v>121.054956317362</v>
      </c>
      <c r="AC7" s="74">
        <f t="shared" si="2"/>
        <v>122.98927954258242</v>
      </c>
      <c r="AD7" s="74">
        <f t="shared" si="2"/>
        <v>121.56021412972112</v>
      </c>
      <c r="AE7" s="74">
        <f t="shared" si="2"/>
        <v>126.67768311352894</v>
      </c>
      <c r="AF7" s="74">
        <f t="shared" si="2"/>
        <v>130.23126520312573</v>
      </c>
      <c r="AG7" s="74">
        <f t="shared" si="2"/>
        <v>128.39189533346629</v>
      </c>
      <c r="AH7" s="74">
        <f t="shared" si="2"/>
        <v>131.64665933605789</v>
      </c>
      <c r="AI7" s="74">
        <f t="shared" si="2"/>
        <v>60.241385640642342</v>
      </c>
      <c r="AJ7" s="74">
        <f t="shared" si="2"/>
        <v>58.599781764138548</v>
      </c>
      <c r="AK7" s="74">
        <f t="shared" si="2"/>
        <v>102.54745355445343</v>
      </c>
      <c r="AL7" s="74">
        <f t="shared" si="2"/>
        <v>117.18257733879493</v>
      </c>
      <c r="AM7" s="74">
        <f t="shared" si="2"/>
        <v>82.275803944365265</v>
      </c>
      <c r="AN7" s="74">
        <f t="shared" si="2"/>
        <v>141.94369875367764</v>
      </c>
      <c r="AO7" s="74">
        <f t="shared" si="2"/>
        <v>226.33092665465475</v>
      </c>
      <c r="AP7" s="74">
        <f>AP13-AP12</f>
        <v>270.26016149895867</v>
      </c>
      <c r="AQ7" s="74">
        <f t="shared" si="2"/>
        <v>269.12506847506722</v>
      </c>
      <c r="AR7" s="74">
        <f t="shared" si="2"/>
        <v>289.75582438013544</v>
      </c>
      <c r="AS7" s="74">
        <f t="shared" si="2"/>
        <v>331.19395965906222</v>
      </c>
      <c r="AT7" s="74">
        <f t="shared" si="2"/>
        <v>364.28945745711701</v>
      </c>
      <c r="AU7" s="74">
        <f t="shared" si="2"/>
        <v>81.375285913577869</v>
      </c>
      <c r="AV7" s="74">
        <f t="shared" si="2"/>
        <v>38.986718760281882</v>
      </c>
    </row>
    <row r="8" spans="1:50" ht="14.25">
      <c r="A8" s="73" t="s">
        <v>6</v>
      </c>
      <c r="C8" s="74" t="e">
        <f>C9+C10</f>
        <v>#DIV/0!</v>
      </c>
      <c r="D8" s="74" t="e">
        <f t="shared" ref="D8:AV8" si="3">D9+D10</f>
        <v>#DIV/0!</v>
      </c>
      <c r="E8" s="74" t="e">
        <f t="shared" si="3"/>
        <v>#DIV/0!</v>
      </c>
      <c r="F8" s="74" t="e">
        <f t="shared" si="3"/>
        <v>#DIV/0!</v>
      </c>
      <c r="G8" s="74" t="e">
        <f t="shared" si="3"/>
        <v>#DIV/0!</v>
      </c>
      <c r="H8" s="74" t="e">
        <f t="shared" si="3"/>
        <v>#DIV/0!</v>
      </c>
      <c r="I8" s="74" t="e">
        <f t="shared" si="3"/>
        <v>#DIV/0!</v>
      </c>
      <c r="J8" s="74" t="e">
        <f t="shared" si="3"/>
        <v>#DIV/0!</v>
      </c>
      <c r="K8" s="74" t="e">
        <f t="shared" si="3"/>
        <v>#DIV/0!</v>
      </c>
      <c r="L8" s="74" t="e">
        <f t="shared" si="3"/>
        <v>#DIV/0!</v>
      </c>
      <c r="M8" s="74" t="e">
        <f t="shared" si="3"/>
        <v>#DIV/0!</v>
      </c>
      <c r="N8" s="74" t="e">
        <f t="shared" si="3"/>
        <v>#DIV/0!</v>
      </c>
      <c r="O8" s="74" t="e">
        <f t="shared" si="3"/>
        <v>#DIV/0!</v>
      </c>
      <c r="P8" s="74">
        <f t="shared" si="3"/>
        <v>0</v>
      </c>
      <c r="Q8" s="74">
        <f t="shared" si="3"/>
        <v>0</v>
      </c>
      <c r="R8" s="74">
        <f t="shared" si="3"/>
        <v>0</v>
      </c>
      <c r="S8" s="74">
        <f t="shared" si="3"/>
        <v>0</v>
      </c>
      <c r="T8" s="74">
        <f t="shared" si="3"/>
        <v>0</v>
      </c>
      <c r="U8" s="74">
        <f t="shared" si="3"/>
        <v>0</v>
      </c>
      <c r="V8" s="74">
        <f t="shared" si="3"/>
        <v>0</v>
      </c>
      <c r="W8" s="74">
        <f t="shared" si="3"/>
        <v>0</v>
      </c>
      <c r="X8" s="74">
        <f t="shared" si="3"/>
        <v>0</v>
      </c>
      <c r="Y8" s="74">
        <f t="shared" si="3"/>
        <v>0</v>
      </c>
      <c r="Z8" s="74">
        <f t="shared" si="3"/>
        <v>0</v>
      </c>
      <c r="AA8" s="74">
        <f t="shared" si="3"/>
        <v>0</v>
      </c>
      <c r="AB8" s="74">
        <f t="shared" si="3"/>
        <v>0</v>
      </c>
      <c r="AC8" s="74">
        <f t="shared" si="3"/>
        <v>0</v>
      </c>
      <c r="AD8" s="74">
        <f t="shared" si="3"/>
        <v>0</v>
      </c>
      <c r="AE8" s="74">
        <f t="shared" si="3"/>
        <v>0</v>
      </c>
      <c r="AF8" s="74">
        <f t="shared" si="3"/>
        <v>0</v>
      </c>
      <c r="AG8" s="74">
        <f t="shared" si="3"/>
        <v>0</v>
      </c>
      <c r="AH8" s="74">
        <f t="shared" si="3"/>
        <v>0</v>
      </c>
      <c r="AI8" s="74">
        <f t="shared" si="3"/>
        <v>0</v>
      </c>
      <c r="AJ8" s="74">
        <f t="shared" si="3"/>
        <v>0</v>
      </c>
      <c r="AK8" s="74">
        <f t="shared" si="3"/>
        <v>0</v>
      </c>
      <c r="AL8" s="74">
        <f t="shared" si="3"/>
        <v>0</v>
      </c>
      <c r="AM8" s="74">
        <f t="shared" si="3"/>
        <v>0</v>
      </c>
      <c r="AN8" s="74">
        <f t="shared" si="3"/>
        <v>0</v>
      </c>
      <c r="AO8" s="74">
        <f t="shared" si="3"/>
        <v>0</v>
      </c>
      <c r="AP8" s="74">
        <f t="shared" si="3"/>
        <v>0</v>
      </c>
      <c r="AQ8" s="74">
        <f t="shared" si="3"/>
        <v>0</v>
      </c>
      <c r="AR8" s="74">
        <f t="shared" si="3"/>
        <v>0</v>
      </c>
      <c r="AS8" s="74">
        <f t="shared" si="3"/>
        <v>0</v>
      </c>
      <c r="AT8" s="74">
        <f t="shared" si="3"/>
        <v>0</v>
      </c>
      <c r="AU8" s="74">
        <f t="shared" si="3"/>
        <v>0</v>
      </c>
      <c r="AV8" s="74">
        <f t="shared" si="3"/>
        <v>0</v>
      </c>
    </row>
    <row r="9" spans="1:50" ht="14.25">
      <c r="A9" s="73" t="s">
        <v>7</v>
      </c>
      <c r="C9" s="74" t="e">
        <f>('[2]Yellow Grease Complex'!B$10/'[2]Used Cooking Oil Complex'!B$10)*'Mexico Used Cooking Oil'!C9</f>
        <v>#DIV/0!</v>
      </c>
      <c r="D9" s="74" t="e">
        <f>('[2]Yellow Grease Complex'!C$10/'[2]Used Cooking Oil Complex'!C$10)*'Mexico Used Cooking Oil'!D9</f>
        <v>#DIV/0!</v>
      </c>
      <c r="E9" s="74" t="e">
        <f>('[2]Yellow Grease Complex'!D$10/'[2]Used Cooking Oil Complex'!D$10)*'Mexico Used Cooking Oil'!E9</f>
        <v>#DIV/0!</v>
      </c>
      <c r="F9" s="74" t="e">
        <f>('[2]Yellow Grease Complex'!E$10/'[2]Used Cooking Oil Complex'!E$10)*'Mexico Used Cooking Oil'!F9</f>
        <v>#DIV/0!</v>
      </c>
      <c r="G9" s="74" t="e">
        <f>('[2]Yellow Grease Complex'!F$10/'[2]Used Cooking Oil Complex'!F$10)*'Mexico Used Cooking Oil'!G9</f>
        <v>#DIV/0!</v>
      </c>
      <c r="H9" s="74" t="e">
        <f>('[2]Yellow Grease Complex'!G$10/'[2]Used Cooking Oil Complex'!G$10)*'Mexico Used Cooking Oil'!H9</f>
        <v>#DIV/0!</v>
      </c>
      <c r="I9" s="74" t="e">
        <f>('[2]Yellow Grease Complex'!H$10/'[2]Used Cooking Oil Complex'!H$10)*'Mexico Used Cooking Oil'!I9</f>
        <v>#DIV/0!</v>
      </c>
      <c r="J9" s="74" t="e">
        <f>('[2]Yellow Grease Complex'!I$10/'[2]Used Cooking Oil Complex'!I$10)*'Mexico Used Cooking Oil'!J9</f>
        <v>#DIV/0!</v>
      </c>
      <c r="K9" s="74" t="e">
        <f>('[2]Yellow Grease Complex'!J$10/'[2]Used Cooking Oil Complex'!J$10)*'Mexico Used Cooking Oil'!K9</f>
        <v>#DIV/0!</v>
      </c>
      <c r="L9" s="74" t="e">
        <f>('[2]Yellow Grease Complex'!K$10/'[2]Used Cooking Oil Complex'!K$10)*'Mexico Used Cooking Oil'!L9</f>
        <v>#DIV/0!</v>
      </c>
      <c r="M9" s="74" t="e">
        <f>('[2]Yellow Grease Complex'!L$10/'[2]Used Cooking Oil Complex'!L$10)*'Mexico Used Cooking Oil'!M9</f>
        <v>#DIV/0!</v>
      </c>
      <c r="N9" s="74" t="e">
        <f>('[2]Yellow Grease Complex'!M$10/'[2]Used Cooking Oil Complex'!M$10)*'Mexico Used Cooking Oil'!N9</f>
        <v>#DIV/0!</v>
      </c>
      <c r="O9" s="74" t="e">
        <f>('[2]Yellow Grease Complex'!N$10/'[2]Used Cooking Oil Complex'!N$10)*'Mexico Used Cooking Oil'!O9</f>
        <v>#DIV/0!</v>
      </c>
      <c r="P9" s="74">
        <f>('[2]Yellow Grease Complex'!O$10/'[2]Used Cooking Oil Complex'!O$10)*'Mexico Used Cooking Oil'!P9</f>
        <v>0</v>
      </c>
      <c r="Q9" s="74">
        <f>('[2]Yellow Grease Complex'!P$10/'[2]Used Cooking Oil Complex'!P$10)*'Mexico Used Cooking Oil'!Q9</f>
        <v>0</v>
      </c>
      <c r="R9" s="74">
        <f>('[2]Yellow Grease Complex'!Q$10/'[2]Used Cooking Oil Complex'!Q$10)*'Mexico Used Cooking Oil'!R9</f>
        <v>0</v>
      </c>
      <c r="S9" s="74">
        <f>('[2]Yellow Grease Complex'!R$10/'[2]Used Cooking Oil Complex'!R$10)*'Mexico Used Cooking Oil'!S9</f>
        <v>0</v>
      </c>
      <c r="T9" s="74">
        <f>('[2]Yellow Grease Complex'!S$10/'[2]Used Cooking Oil Complex'!S$10)*'Mexico Used Cooking Oil'!T9</f>
        <v>0</v>
      </c>
      <c r="U9" s="74">
        <f>('[2]Yellow Grease Complex'!T$10/'[2]Used Cooking Oil Complex'!T$10)*'Mexico Used Cooking Oil'!U9</f>
        <v>0</v>
      </c>
      <c r="V9" s="74">
        <f>('[2]Yellow Grease Complex'!U$10/'[2]Used Cooking Oil Complex'!U$10)*'Mexico Used Cooking Oil'!V9</f>
        <v>0</v>
      </c>
      <c r="W9" s="74">
        <f>('[2]Yellow Grease Complex'!V$10/'[2]Used Cooking Oil Complex'!V$10)*'Mexico Used Cooking Oil'!W9</f>
        <v>0</v>
      </c>
      <c r="X9" s="74">
        <f>('[2]Yellow Grease Complex'!W$10/'[2]Used Cooking Oil Complex'!W$10)*'Mexico Used Cooking Oil'!X9*0</f>
        <v>0</v>
      </c>
      <c r="Y9" s="74">
        <f>('[2]Yellow Grease Complex'!X$10/'[2]Used Cooking Oil Complex'!X$10)*'Mexico Used Cooking Oil'!Y9*0</f>
        <v>0</v>
      </c>
      <c r="Z9" s="74">
        <f>('[2]Yellow Grease Complex'!Y$10/'[2]Used Cooking Oil Complex'!Y$10)*'Mexico Used Cooking Oil'!Z9*0</f>
        <v>0</v>
      </c>
      <c r="AA9" s="74">
        <f>('[2]Yellow Grease Complex'!Z$10/'[2]Used Cooking Oil Complex'!Z$10)*'Mexico Used Cooking Oil'!AA9*0</f>
        <v>0</v>
      </c>
      <c r="AB9" s="74">
        <f>('[2]Yellow Grease Complex'!AA$10/'[2]Used Cooking Oil Complex'!AA$10)*'Mexico Used Cooking Oil'!AB9*0</f>
        <v>0</v>
      </c>
      <c r="AC9" s="74">
        <f>('[2]Yellow Grease Complex'!AB$10/'[2]Used Cooking Oil Complex'!AB$10)*'Mexico Used Cooking Oil'!AC9*0</f>
        <v>0</v>
      </c>
      <c r="AD9" s="74">
        <f>('[2]Yellow Grease Complex'!AC$10/'[2]Used Cooking Oil Complex'!AC$10)*'Mexico Used Cooking Oil'!AD9*0</f>
        <v>0</v>
      </c>
      <c r="AE9" s="74">
        <f>('[2]Yellow Grease Complex'!AD$10/'[2]Used Cooking Oil Complex'!AD$10)*'Mexico Used Cooking Oil'!AE9*0</f>
        <v>0</v>
      </c>
      <c r="AF9" s="74">
        <f>('[2]Yellow Grease Complex'!AE$10/'[2]Used Cooking Oil Complex'!AE$10)*'Mexico Used Cooking Oil'!AF9*0</f>
        <v>0</v>
      </c>
      <c r="AG9" s="74">
        <f>('[2]Yellow Grease Complex'!AF$10/'[2]Used Cooking Oil Complex'!AF$10)*'Mexico Used Cooking Oil'!AG9*0</f>
        <v>0</v>
      </c>
      <c r="AH9" s="74">
        <f>('[2]Yellow Grease Complex'!AG$10/'[2]Used Cooking Oil Complex'!AG$10)*'Mexico Used Cooking Oil'!AH9*0</f>
        <v>0</v>
      </c>
      <c r="AI9" s="74">
        <f>('[2]Yellow Grease Complex'!AH$10/'[2]Used Cooking Oil Complex'!AH$10)*'Mexico Used Cooking Oil'!AI9*0</f>
        <v>0</v>
      </c>
      <c r="AJ9" s="74">
        <f>('[2]Yellow Grease Complex'!AI$10/'[2]Used Cooking Oil Complex'!AI$10)*'Mexico Used Cooking Oil'!AJ9*0</f>
        <v>0</v>
      </c>
      <c r="AK9" s="74">
        <f>('[2]Yellow Grease Complex'!AJ$10/'[2]Used Cooking Oil Complex'!AJ$10)*'Mexico Used Cooking Oil'!AK9*0</f>
        <v>0</v>
      </c>
      <c r="AL9" s="74">
        <f>('[2]Yellow Grease Complex'!AK$10/'[2]Used Cooking Oil Complex'!AK$10)*'Mexico Used Cooking Oil'!AL9*0</f>
        <v>0</v>
      </c>
      <c r="AM9" s="74">
        <f>('[2]Yellow Grease Complex'!AL$10/'[2]Used Cooking Oil Complex'!AL$10)*'Mexico Used Cooking Oil'!AM9*0</f>
        <v>0</v>
      </c>
      <c r="AN9" s="74">
        <f>('[2]Yellow Grease Complex'!AM$10/'[2]Used Cooking Oil Complex'!AM$10)*'Mexico Used Cooking Oil'!AN9*0</f>
        <v>0</v>
      </c>
      <c r="AO9" s="74">
        <f>('[2]Yellow Grease Complex'!AN$10/'[2]Used Cooking Oil Complex'!AN$10)*'Mexico Used Cooking Oil'!AO9*0</f>
        <v>0</v>
      </c>
      <c r="AP9" s="74">
        <f>('[2]Yellow Grease Complex'!AO$10/'[2]Used Cooking Oil Complex'!AO$10)*'Mexico Used Cooking Oil'!AP9*0</f>
        <v>0</v>
      </c>
      <c r="AQ9" s="74">
        <f>('[2]Yellow Grease Complex'!AP$10/'[2]Used Cooking Oil Complex'!AP$10)*'Mexico Used Cooking Oil'!AQ9*0</f>
        <v>0</v>
      </c>
      <c r="AR9" s="74">
        <f>('[2]Yellow Grease Complex'!AQ$10/'[2]Used Cooking Oil Complex'!AQ$10)*'Mexico Used Cooking Oil'!AR9*0</f>
        <v>0</v>
      </c>
      <c r="AS9" s="74">
        <f>('[2]Yellow Grease Complex'!AR$10/'[2]Used Cooking Oil Complex'!AR$10)*'Mexico Used Cooking Oil'!AS9*0</f>
        <v>0</v>
      </c>
      <c r="AT9" s="74">
        <f>('[2]Yellow Grease Complex'!AS$10/'[2]Used Cooking Oil Complex'!AS$10)*'Mexico Used Cooking Oil'!AT9*0</f>
        <v>0</v>
      </c>
      <c r="AU9" s="74">
        <f>('[2]Yellow Grease Complex'!AT$10/'[2]Used Cooking Oil Complex'!AT$10)*'Mexico Used Cooking Oil'!AU9*0</f>
        <v>0</v>
      </c>
      <c r="AV9" s="74">
        <f>('[2]Yellow Grease Complex'!AU$10/'[2]Used Cooking Oil Complex'!AU$10)*'Mexico Used Cooking Oil'!AV9*0</f>
        <v>0</v>
      </c>
    </row>
    <row r="10" spans="1:50" ht="14.25">
      <c r="A10" s="73" t="s">
        <v>99</v>
      </c>
      <c r="C10" s="74" t="e">
        <f>('[2]Yellow Grease Complex'!B$10/'[2]Used Cooking Oil Complex'!B$10)*'Mexico Used Cooking Oil'!C10</f>
        <v>#DIV/0!</v>
      </c>
      <c r="D10" s="74" t="e">
        <f>('[2]Yellow Grease Complex'!C$10/'[2]Used Cooking Oil Complex'!C$10)*'Mexico Used Cooking Oil'!D10</f>
        <v>#DIV/0!</v>
      </c>
      <c r="E10" s="74" t="e">
        <f>('[2]Yellow Grease Complex'!D$10/'[2]Used Cooking Oil Complex'!D$10)*'Mexico Used Cooking Oil'!E10</f>
        <v>#DIV/0!</v>
      </c>
      <c r="F10" s="74" t="e">
        <f>('[2]Yellow Grease Complex'!E$10/'[2]Used Cooking Oil Complex'!E$10)*'Mexico Used Cooking Oil'!F10</f>
        <v>#DIV/0!</v>
      </c>
      <c r="G10" s="74" t="e">
        <f>('[2]Yellow Grease Complex'!F$10/'[2]Used Cooking Oil Complex'!F$10)*'Mexico Used Cooking Oil'!G10</f>
        <v>#DIV/0!</v>
      </c>
      <c r="H10" s="74" t="e">
        <f>('[2]Yellow Grease Complex'!G$10/'[2]Used Cooking Oil Complex'!G$10)*'Mexico Used Cooking Oil'!H10</f>
        <v>#DIV/0!</v>
      </c>
      <c r="I10" s="74" t="e">
        <f>('[2]Yellow Grease Complex'!H$10/'[2]Used Cooking Oil Complex'!H$10)*'Mexico Used Cooking Oil'!I10</f>
        <v>#DIV/0!</v>
      </c>
      <c r="J10" s="74" t="e">
        <f>('[2]Yellow Grease Complex'!I$10/'[2]Used Cooking Oil Complex'!I$10)*'Mexico Used Cooking Oil'!J10</f>
        <v>#DIV/0!</v>
      </c>
      <c r="K10" s="74" t="e">
        <f>('[2]Yellow Grease Complex'!J$10/'[2]Used Cooking Oil Complex'!J$10)*'Mexico Used Cooking Oil'!K10</f>
        <v>#DIV/0!</v>
      </c>
      <c r="L10" s="74" t="e">
        <f>('[2]Yellow Grease Complex'!K$10/'[2]Used Cooking Oil Complex'!K$10)*'Mexico Used Cooking Oil'!L10</f>
        <v>#DIV/0!</v>
      </c>
      <c r="M10" s="74" t="e">
        <f>('[2]Yellow Grease Complex'!L$10/'[2]Used Cooking Oil Complex'!L$10)*'Mexico Used Cooking Oil'!M10</f>
        <v>#DIV/0!</v>
      </c>
      <c r="N10" s="74" t="e">
        <f>('[2]Yellow Grease Complex'!M$10/'[2]Used Cooking Oil Complex'!M$10)*'Mexico Used Cooking Oil'!N10</f>
        <v>#DIV/0!</v>
      </c>
      <c r="O10" s="74" t="e">
        <f>('[2]Yellow Grease Complex'!N$10/'[2]Used Cooking Oil Complex'!N$10)*'Mexico Used Cooking Oil'!O10</f>
        <v>#DIV/0!</v>
      </c>
      <c r="P10" s="74">
        <f>('[2]Yellow Grease Complex'!O$10/'[2]Used Cooking Oil Complex'!O$10)*'Mexico Used Cooking Oil'!P10</f>
        <v>0</v>
      </c>
      <c r="Q10" s="74">
        <f>('[2]Yellow Grease Complex'!P$10/'[2]Used Cooking Oil Complex'!P$10)*'Mexico Used Cooking Oil'!Q10</f>
        <v>0</v>
      </c>
      <c r="R10" s="74">
        <f>('[2]Yellow Grease Complex'!Q$10/'[2]Used Cooking Oil Complex'!Q$10)*'Mexico Used Cooking Oil'!R10</f>
        <v>0</v>
      </c>
      <c r="S10" s="74">
        <f>('[2]Yellow Grease Complex'!R$10/'[2]Used Cooking Oil Complex'!R$10)*'Mexico Used Cooking Oil'!S10</f>
        <v>0</v>
      </c>
      <c r="T10" s="74">
        <f>('[2]Yellow Grease Complex'!S$10/'[2]Used Cooking Oil Complex'!S$10)*'Mexico Used Cooking Oil'!T10</f>
        <v>0</v>
      </c>
      <c r="U10" s="74">
        <f>('[2]Yellow Grease Complex'!T$10/'[2]Used Cooking Oil Complex'!T$10)*'Mexico Used Cooking Oil'!U10</f>
        <v>0</v>
      </c>
      <c r="V10" s="74">
        <f>('[2]Yellow Grease Complex'!U$10/'[2]Used Cooking Oil Complex'!U$10)*'Mexico Used Cooking Oil'!V10</f>
        <v>0</v>
      </c>
      <c r="W10" s="74">
        <f>('[2]Yellow Grease Complex'!V$10/'[2]Used Cooking Oil Complex'!V$10)*'Mexico Used Cooking Oil'!W10</f>
        <v>0</v>
      </c>
      <c r="X10" s="74">
        <f>('[2]Yellow Grease Complex'!W$10/'[2]Used Cooking Oil Complex'!W$10)*'Mexico Used Cooking Oil'!X10</f>
        <v>0</v>
      </c>
      <c r="Y10" s="74">
        <f>('[2]Yellow Grease Complex'!X$10/'[2]Used Cooking Oil Complex'!X$10)*'Mexico Used Cooking Oil'!Y10</f>
        <v>0</v>
      </c>
      <c r="Z10" s="74">
        <f>('[2]Yellow Grease Complex'!Y$10/'[2]Used Cooking Oil Complex'!Y$10)*'Mexico Used Cooking Oil'!Z10</f>
        <v>0</v>
      </c>
      <c r="AA10" s="74">
        <f>('[2]Yellow Grease Complex'!Z$10/'[2]Used Cooking Oil Complex'!Z$10)*'Mexico Used Cooking Oil'!AA10</f>
        <v>0</v>
      </c>
      <c r="AB10" s="74">
        <f>('[2]Yellow Grease Complex'!AA$10/'[2]Used Cooking Oil Complex'!AA$10)*'Mexico Used Cooking Oil'!AB10</f>
        <v>0</v>
      </c>
      <c r="AC10" s="74">
        <f>('[2]Yellow Grease Complex'!AB$10/'[2]Used Cooking Oil Complex'!AB$10)*'Mexico Used Cooking Oil'!AC10</f>
        <v>0</v>
      </c>
      <c r="AD10" s="74">
        <f>('[2]Yellow Grease Complex'!AC$10/'[2]Used Cooking Oil Complex'!AC$10)*'Mexico Used Cooking Oil'!AD10</f>
        <v>0</v>
      </c>
      <c r="AE10" s="74">
        <f>('[2]Yellow Grease Complex'!AD$10/'[2]Used Cooking Oil Complex'!AD$10)*'Mexico Used Cooking Oil'!AE10</f>
        <v>0</v>
      </c>
      <c r="AF10" s="74">
        <f>('[2]Yellow Grease Complex'!AE$10/'[2]Used Cooking Oil Complex'!AE$10)*'Mexico Used Cooking Oil'!AF10</f>
        <v>0</v>
      </c>
      <c r="AG10" s="74">
        <f>('[2]Yellow Grease Complex'!AF$10/'[2]Used Cooking Oil Complex'!AF$10)*'Mexico Used Cooking Oil'!AG10</f>
        <v>0</v>
      </c>
      <c r="AH10" s="74">
        <f>('[2]Yellow Grease Complex'!AG$10/'[2]Used Cooking Oil Complex'!AG$10)*'Mexico Used Cooking Oil'!AH10</f>
        <v>0</v>
      </c>
      <c r="AI10" s="74">
        <f>('[2]Yellow Grease Complex'!AH$10/'[2]Used Cooking Oil Complex'!AH$10)*'Mexico Used Cooking Oil'!AI10</f>
        <v>0</v>
      </c>
      <c r="AJ10" s="74">
        <f>('[2]Yellow Grease Complex'!AI$10/'[2]Used Cooking Oil Complex'!AI$10)*'Mexico Used Cooking Oil'!AJ10</f>
        <v>0</v>
      </c>
      <c r="AK10" s="74">
        <f>('[2]Yellow Grease Complex'!AJ$10/'[2]Used Cooking Oil Complex'!AJ$10)*'Mexico Used Cooking Oil'!AK10</f>
        <v>0</v>
      </c>
      <c r="AL10" s="74">
        <f>('[2]Yellow Grease Complex'!AK$10/'[2]Used Cooking Oil Complex'!AK$10)*'Mexico Used Cooking Oil'!AL10</f>
        <v>0</v>
      </c>
      <c r="AM10" s="74">
        <f>('[2]Yellow Grease Complex'!AL$10/'[2]Used Cooking Oil Complex'!AL$10)*'Mexico Used Cooking Oil'!AM10</f>
        <v>0</v>
      </c>
      <c r="AN10" s="74">
        <f>('[2]Yellow Grease Complex'!AM$10/'[2]Used Cooking Oil Complex'!AM$10)*'Mexico Used Cooking Oil'!AN10</f>
        <v>0</v>
      </c>
      <c r="AO10" s="74">
        <f>('[2]Yellow Grease Complex'!AN$10/'[2]Used Cooking Oil Complex'!AN$10)*'Mexico Used Cooking Oil'!AO10</f>
        <v>0</v>
      </c>
      <c r="AP10" s="74">
        <f>('[2]Yellow Grease Complex'!AO$10/'[2]Used Cooking Oil Complex'!AO$10)*'Mexico Used Cooking Oil'!AP10</f>
        <v>0</v>
      </c>
      <c r="AQ10" s="74">
        <f>('[2]Yellow Grease Complex'!AP$10/'[2]Used Cooking Oil Complex'!AP$10)*'Mexico Used Cooking Oil'!AQ10</f>
        <v>0</v>
      </c>
      <c r="AR10" s="74">
        <f>('[2]Yellow Grease Complex'!AQ$10/'[2]Used Cooking Oil Complex'!AQ$10)*'Mexico Used Cooking Oil'!AR10</f>
        <v>0</v>
      </c>
      <c r="AS10" s="74">
        <f>('[2]Yellow Grease Complex'!AR$10/'[2]Used Cooking Oil Complex'!AR$10)*'Mexico Used Cooking Oil'!AS10</f>
        <v>0</v>
      </c>
      <c r="AT10" s="74">
        <f>('[2]Yellow Grease Complex'!AS$10/'[2]Used Cooking Oil Complex'!AS$10)*'Mexico Used Cooking Oil'!AT10</f>
        <v>0</v>
      </c>
      <c r="AU10" s="74">
        <f>('[2]Yellow Grease Complex'!AT$10/'[2]Used Cooking Oil Complex'!AT$10)*'Mexico Used Cooking Oil'!AU10</f>
        <v>0</v>
      </c>
      <c r="AV10" s="74">
        <f>('[2]Yellow Grease Complex'!AU$10/'[2]Used Cooking Oil Complex'!AU$10)*'Mexico Used Cooking Oil'!AV10</f>
        <v>0</v>
      </c>
    </row>
    <row r="11" spans="1:50" ht="14.25">
      <c r="A11" s="73" t="s">
        <v>9</v>
      </c>
      <c r="C11" s="74" t="e">
        <f>C7-C8</f>
        <v>#DIV/0!</v>
      </c>
      <c r="D11" s="74" t="e">
        <f t="shared" ref="D11:P11" si="4">D7-D8</f>
        <v>#DIV/0!</v>
      </c>
      <c r="E11" s="74" t="e">
        <f t="shared" si="4"/>
        <v>#DIV/0!</v>
      </c>
      <c r="F11" s="74" t="e">
        <f t="shared" si="4"/>
        <v>#DIV/0!</v>
      </c>
      <c r="G11" s="74" t="e">
        <f t="shared" si="4"/>
        <v>#DIV/0!</v>
      </c>
      <c r="H11" s="74" t="e">
        <f t="shared" si="4"/>
        <v>#DIV/0!</v>
      </c>
      <c r="I11" s="74" t="e">
        <f t="shared" si="4"/>
        <v>#DIV/0!</v>
      </c>
      <c r="J11" s="74" t="e">
        <f t="shared" si="4"/>
        <v>#DIV/0!</v>
      </c>
      <c r="K11" s="74" t="e">
        <f t="shared" si="4"/>
        <v>#DIV/0!</v>
      </c>
      <c r="L11" s="74" t="e">
        <f t="shared" si="4"/>
        <v>#DIV/0!</v>
      </c>
      <c r="M11" s="74" t="e">
        <f t="shared" si="4"/>
        <v>#DIV/0!</v>
      </c>
      <c r="N11" s="74" t="e">
        <f t="shared" si="4"/>
        <v>#DIV/0!</v>
      </c>
      <c r="O11" s="74" t="e">
        <f t="shared" si="4"/>
        <v>#DIV/0!</v>
      </c>
      <c r="P11" s="74">
        <f t="shared" si="4"/>
        <v>12.429580350628488</v>
      </c>
      <c r="Q11" s="74">
        <f>Q7-Q8</f>
        <v>12.249878124457883</v>
      </c>
      <c r="R11" s="74">
        <f t="shared" ref="R11:AV11" si="5">R7-R8</f>
        <v>11.403442051234627</v>
      </c>
      <c r="S11" s="74">
        <f t="shared" si="5"/>
        <v>18.104583097035142</v>
      </c>
      <c r="T11" s="74">
        <f t="shared" si="5"/>
        <v>17.937307290829228</v>
      </c>
      <c r="U11" s="74">
        <f t="shared" si="5"/>
        <v>8.9474690805906505</v>
      </c>
      <c r="V11" s="74">
        <f t="shared" si="5"/>
        <v>6.7961182217015201</v>
      </c>
      <c r="W11" s="74">
        <f t="shared" si="5"/>
        <v>101.91898619414033</v>
      </c>
      <c r="X11" s="74">
        <f t="shared" si="5"/>
        <v>115.34979664788341</v>
      </c>
      <c r="Y11" s="74">
        <f t="shared" si="5"/>
        <v>119.83220378123275</v>
      </c>
      <c r="Z11" s="74">
        <f t="shared" si="5"/>
        <v>116.05349429883331</v>
      </c>
      <c r="AA11" s="74">
        <f t="shared" si="5"/>
        <v>121.05206085322202</v>
      </c>
      <c r="AB11" s="74">
        <f t="shared" si="5"/>
        <v>121.054956317362</v>
      </c>
      <c r="AC11" s="74">
        <f t="shared" si="5"/>
        <v>122.98927954258242</v>
      </c>
      <c r="AD11" s="74">
        <f t="shared" si="5"/>
        <v>121.56021412972112</v>
      </c>
      <c r="AE11" s="74">
        <f t="shared" si="5"/>
        <v>126.67768311352894</v>
      </c>
      <c r="AF11" s="74">
        <f t="shared" si="5"/>
        <v>130.23126520312573</v>
      </c>
      <c r="AG11" s="74">
        <f t="shared" si="5"/>
        <v>128.39189533346629</v>
      </c>
      <c r="AH11" s="74">
        <f t="shared" si="5"/>
        <v>131.64665933605789</v>
      </c>
      <c r="AI11" s="74">
        <f t="shared" si="5"/>
        <v>60.241385640642342</v>
      </c>
      <c r="AJ11" s="74">
        <f t="shared" si="5"/>
        <v>58.599781764138548</v>
      </c>
      <c r="AK11" s="74">
        <f t="shared" si="5"/>
        <v>102.54745355445343</v>
      </c>
      <c r="AL11" s="74">
        <f t="shared" si="5"/>
        <v>117.18257733879493</v>
      </c>
      <c r="AM11" s="74">
        <f t="shared" si="5"/>
        <v>82.275803944365265</v>
      </c>
      <c r="AN11" s="74">
        <f t="shared" si="5"/>
        <v>141.94369875367764</v>
      </c>
      <c r="AO11" s="74">
        <f t="shared" si="5"/>
        <v>226.33092665465475</v>
      </c>
      <c r="AP11" s="74">
        <f t="shared" si="5"/>
        <v>270.26016149895867</v>
      </c>
      <c r="AQ11" s="74">
        <f t="shared" si="5"/>
        <v>269.12506847506722</v>
      </c>
      <c r="AR11" s="74">
        <f t="shared" si="5"/>
        <v>289.75582438013544</v>
      </c>
      <c r="AS11" s="74">
        <f t="shared" si="5"/>
        <v>331.19395965906222</v>
      </c>
      <c r="AT11" s="74">
        <f t="shared" si="5"/>
        <v>364.28945745711701</v>
      </c>
      <c r="AU11" s="74">
        <f t="shared" si="5"/>
        <v>81.375285913577869</v>
      </c>
      <c r="AV11" s="74">
        <f t="shared" si="5"/>
        <v>38.986718760281882</v>
      </c>
    </row>
    <row r="12" spans="1:50" ht="14.25">
      <c r="A12" s="73" t="s">
        <v>10</v>
      </c>
      <c r="C12" s="74">
        <f>('[2]Yellow Grease Complex'!B$14/'[2]Used Cooking Oil Complex'!B$14)*'Mexico Used Cooking Oil'!C12</f>
        <v>0</v>
      </c>
      <c r="D12" s="74">
        <f>('[2]Yellow Grease Complex'!C$14/'[2]Used Cooking Oil Complex'!C$14)*'Mexico Used Cooking Oil'!D12</f>
        <v>0</v>
      </c>
      <c r="E12" s="74">
        <f>('[2]Yellow Grease Complex'!D$14/'[2]Used Cooking Oil Complex'!D$14)*'Mexico Used Cooking Oil'!E12</f>
        <v>0</v>
      </c>
      <c r="F12" s="74">
        <f>('[2]Yellow Grease Complex'!E$14/'[2]Used Cooking Oil Complex'!E$14)*'Mexico Used Cooking Oil'!F12</f>
        <v>0</v>
      </c>
      <c r="G12" s="74">
        <f>('[2]Yellow Grease Complex'!F$14/'[2]Used Cooking Oil Complex'!F$14)*'Mexico Used Cooking Oil'!G12</f>
        <v>0</v>
      </c>
      <c r="H12" s="74">
        <f>('[2]Yellow Grease Complex'!G$14/'[2]Used Cooking Oil Complex'!G$14)*'Mexico Used Cooking Oil'!H12</f>
        <v>3.9235790501572652</v>
      </c>
      <c r="I12" s="74">
        <f>('[2]Yellow Grease Complex'!H$14/'[2]Used Cooking Oil Complex'!H$14)*'Mexico Used Cooking Oil'!I12</f>
        <v>68.847354588666619</v>
      </c>
      <c r="J12" s="74">
        <f>('[2]Yellow Grease Complex'!I$14/'[2]Used Cooking Oil Complex'!I$14)*'Mexico Used Cooking Oil'!J12</f>
        <v>6.4262575554033452</v>
      </c>
      <c r="K12" s="74">
        <f>('[2]Yellow Grease Complex'!J$14/'[2]Used Cooking Oil Complex'!J$14)*'Mexico Used Cooking Oil'!K12</f>
        <v>5.7153625173969473</v>
      </c>
      <c r="L12" s="74">
        <f>('[2]Yellow Grease Complex'!K$14/'[2]Used Cooking Oil Complex'!K$14)*'Mexico Used Cooking Oil'!L12</f>
        <v>11.819570498584838</v>
      </c>
      <c r="M12" s="74">
        <f>('[2]Yellow Grease Complex'!L$14/'[2]Used Cooking Oil Complex'!L$14)*'Mexico Used Cooking Oil'!M12</f>
        <v>9.1964124447969642</v>
      </c>
      <c r="N12" s="74">
        <f>('[2]Yellow Grease Complex'!M$14/'[2]Used Cooking Oil Complex'!M$14)*'Mexico Used Cooking Oil'!N12</f>
        <v>13.005768849429039</v>
      </c>
      <c r="O12" s="74">
        <f>('[2]Yellow Grease Complex'!N$14/'[2]Used Cooking Oil Complex'!N$14)*'Mexico Used Cooking Oil'!O12</f>
        <v>2.2463417026893269</v>
      </c>
      <c r="P12" s="74">
        <f>('[2]Yellow Grease Complex'!O$14/'[2]Used Cooking Oil Complex'!O$14)*'Mexico Used Cooking Oil'!P12</f>
        <v>0.83286409381595561</v>
      </c>
      <c r="Q12" s="74">
        <f>('[2]Yellow Grease Complex'!P$14/'[2]Used Cooking Oil Complex'!P$14)*'Mexico Used Cooking Oil'!Q12</f>
        <v>1.027010764431002</v>
      </c>
      <c r="R12" s="74">
        <f>('[2]Yellow Grease Complex'!Q$14/'[2]Used Cooking Oil Complex'!Q$14)*'Mexico Used Cooking Oil'!R12</f>
        <v>6.8250023932098181</v>
      </c>
      <c r="S12" s="74">
        <f>('[2]Yellow Grease Complex'!R$14/'[2]Used Cooking Oil Complex'!R$14)*'Mexico Used Cooking Oil'!S12</f>
        <v>1.5807502362981884</v>
      </c>
      <c r="T12" s="74">
        <f>('[2]Yellow Grease Complex'!S$14/'[2]Used Cooking Oil Complex'!S$14)*'Mexico Used Cooking Oil'!T12</f>
        <v>0.9358038202818838</v>
      </c>
      <c r="U12" s="74">
        <f>('[2]Yellow Grease Complex'!T$14/'[2]Used Cooking Oil Complex'!T$14)*'Mexico Used Cooking Oil'!U12</f>
        <v>5.6516420305204624</v>
      </c>
      <c r="V12" s="74">
        <f>('[2]Yellow Grease Complex'!U$14/'[2]Used Cooking Oil Complex'!U$14)*'Mexico Used Cooking Oil'!V12</f>
        <v>6.4838817782984828</v>
      </c>
      <c r="W12" s="74">
        <f>('[2]Yellow Grease Complex'!V$14/'[2]Used Cooking Oil Complex'!V$14)*'Mexico Used Cooking Oil'!W12</f>
        <v>7.3356804725263434</v>
      </c>
      <c r="X12" s="74">
        <f>('[2]Yellow Grease Complex'!W$14/'[2]Used Cooking Oil Complex'!W$14)*'Mexico Used Cooking Oil'!X12</f>
        <v>2.9551780536386638</v>
      </c>
      <c r="Y12" s="74">
        <f>('[2]Yellow Grease Complex'!X$14/'[2]Used Cooking Oil Complex'!X$14)*'Mexico Used Cooking Oil'!Y12</f>
        <v>0.11414951284149007</v>
      </c>
      <c r="Z12" s="74">
        <f>('[2]Yellow Grease Complex'!Y$14/'[2]Used Cooking Oil Complex'!Y$14)*'Mexico Used Cooking Oil'!Z12</f>
        <v>3.0821648645825296E-2</v>
      </c>
      <c r="AA12" s="74">
        <f>('[2]Yellow Grease Complex'!Z$14/'[2]Used Cooking Oil Complex'!Z$14)*'Mexico Used Cooking Oil'!AA12</f>
        <v>0.12022988455819075</v>
      </c>
      <c r="AB12" s="74">
        <f>('[2]Yellow Grease Complex'!AA$14/'[2]Used Cooking Oil Complex'!AA$14)*'Mexico Used Cooking Oil'!AB12</f>
        <v>1.8568944475217862E-2</v>
      </c>
      <c r="AC12" s="74">
        <f>('[2]Yellow Grease Complex'!AB$14/'[2]Used Cooking Oil Complex'!AB$14)*'Mexico Used Cooking Oil'!AC12</f>
        <v>1.4789126032692227E-2</v>
      </c>
      <c r="AD12" s="74">
        <f>('[2]Yellow Grease Complex'!AC$14/'[2]Used Cooking Oil Complex'!AC$14)*'Mexico Used Cooking Oil'!AD12</f>
        <v>2.4471270076540739E-2</v>
      </c>
      <c r="AE12" s="74">
        <f>('[2]Yellow Grease Complex'!AD$14/'[2]Used Cooking Oil Complex'!AD$14)*'Mexico Used Cooking Oil'!AE12</f>
        <v>3.1404314286764037E-4</v>
      </c>
      <c r="AF12" s="74">
        <f>('[2]Yellow Grease Complex'!AE$14/'[2]Used Cooking Oil Complex'!AE$14)*'Mexico Used Cooking Oil'!AF12</f>
        <v>9.074385522265431E-6</v>
      </c>
      <c r="AG12" s="74">
        <f>('[2]Yellow Grease Complex'!AF$14/'[2]Used Cooking Oil Complex'!AF$14)*'Mexico Used Cooking Oil'!AG12</f>
        <v>7.5376772472241884E-7</v>
      </c>
      <c r="AH12" s="74">
        <f>('[2]Yellow Grease Complex'!AG$14/'[2]Used Cooking Oil Complex'!AG$14)*'Mexico Used Cooking Oil'!AH12</f>
        <v>0</v>
      </c>
      <c r="AI12" s="74">
        <f>('[2]Yellow Grease Complex'!AH$14/'[2]Used Cooking Oil Complex'!AH$14)*'Mexico Used Cooking Oil'!AI12</f>
        <v>0</v>
      </c>
      <c r="AJ12" s="74">
        <f>('[2]Yellow Grease Complex'!AI$14/'[2]Used Cooking Oil Complex'!AI$14)*'Mexico Used Cooking Oil'!AJ12</f>
        <v>0</v>
      </c>
      <c r="AK12" s="74">
        <f>('[2]Yellow Grease Complex'!AJ$14/'[2]Used Cooking Oil Complex'!AJ$14)*'Mexico Used Cooking Oil'!AK12</f>
        <v>0</v>
      </c>
      <c r="AL12" s="74">
        <f>('[2]Yellow Grease Complex'!AK$14/'[2]Used Cooking Oil Complex'!AK$14)*'Mexico Used Cooking Oil'!AL12</f>
        <v>0</v>
      </c>
      <c r="AM12" s="74">
        <f>('[2]Yellow Grease Complex'!AL$14/'[2]Used Cooking Oil Complex'!AL$14)*'Mexico Used Cooking Oil'!AM12</f>
        <v>0</v>
      </c>
      <c r="AN12" s="74">
        <f>('[2]Yellow Grease Complex'!AM$14/'[2]Used Cooking Oil Complex'!AM$14)*'Mexico Used Cooking Oil'!AN12-40</f>
        <v>-40</v>
      </c>
      <c r="AO12" s="74">
        <f>('[2]Yellow Grease Complex'!AN$14/'[2]Used Cooking Oil Complex'!AN$14)*'Mexico Used Cooking Oil'!AO12-85</f>
        <v>-85</v>
      </c>
      <c r="AP12" s="74">
        <f>('[2]Yellow Grease Complex'!AO$14/'[2]Used Cooking Oil Complex'!AO$14)*'Mexico Used Cooking Oil'!AP12-130</f>
        <v>-130</v>
      </c>
      <c r="AQ12" s="74">
        <f>('[2]Yellow Grease Complex'!AP$14/'[2]Used Cooking Oil Complex'!AP$14)*'Mexico Used Cooking Oil'!AQ12-150</f>
        <v>-150</v>
      </c>
      <c r="AR12" s="74">
        <f>('[2]Yellow Grease Complex'!AQ$14/'[2]Used Cooking Oil Complex'!AQ$14)*'Mexico Used Cooking Oil'!AR12-200</f>
        <v>-200</v>
      </c>
      <c r="AS12" s="74">
        <f>('[2]Yellow Grease Complex'!AR$14/'[2]Used Cooking Oil Complex'!AR$14)*'Mexico Used Cooking Oil'!AS12-250</f>
        <v>-250</v>
      </c>
      <c r="AT12" s="74">
        <f>('[2]Yellow Grease Complex'!AS$14/'[2]Used Cooking Oil Complex'!AS$14)*'Mexico Used Cooking Oil'!AT12-320</f>
        <v>-320</v>
      </c>
      <c r="AU12" s="74">
        <f>('[2]Yellow Grease Complex'!AT$14/'[2]Used Cooking Oil Complex'!AT$14)*'Mexico Used Cooking Oil'!AU12</f>
        <v>0</v>
      </c>
      <c r="AV12" s="74">
        <f>('[2]Yellow Grease Complex'!AU$14/'[2]Used Cooking Oil Complex'!AU$14)*'Mexico Used Cooking Oil'!AV12</f>
        <v>0</v>
      </c>
    </row>
    <row r="13" spans="1:50" ht="14.25">
      <c r="A13" s="75" t="s">
        <v>11</v>
      </c>
      <c r="C13" s="74">
        <f>C6-C14</f>
        <v>0</v>
      </c>
      <c r="D13" s="74">
        <f t="shared" ref="D13:AV13" si="6">D6-D14</f>
        <v>0</v>
      </c>
      <c r="E13" s="74">
        <f t="shared" si="6"/>
        <v>0</v>
      </c>
      <c r="F13" s="74">
        <f t="shared" si="6"/>
        <v>0</v>
      </c>
      <c r="G13" s="74">
        <f t="shared" si="6"/>
        <v>0</v>
      </c>
      <c r="H13" s="74">
        <f t="shared" si="6"/>
        <v>8.0046666666666653</v>
      </c>
      <c r="I13" s="74">
        <f t="shared" si="6"/>
        <v>11.148555555555555</v>
      </c>
      <c r="J13" s="74">
        <f t="shared" si="6"/>
        <v>12.69311111111111</v>
      </c>
      <c r="K13" s="74">
        <f t="shared" si="6"/>
        <v>13.079444444444443</v>
      </c>
      <c r="L13" s="74">
        <f t="shared" si="6"/>
        <v>13.351444444444441</v>
      </c>
      <c r="M13" s="74">
        <f t="shared" si="6"/>
        <v>12.839777777777782</v>
      </c>
      <c r="N13" s="74">
        <f t="shared" si="6"/>
        <v>17.989444444444441</v>
      </c>
      <c r="O13" s="74">
        <f t="shared" si="6"/>
        <v>13.806888888888892</v>
      </c>
      <c r="P13" s="74">
        <f t="shared" si="6"/>
        <v>13.262444444444442</v>
      </c>
      <c r="Q13" s="74">
        <f t="shared" si="6"/>
        <v>13.276888888888886</v>
      </c>
      <c r="R13" s="74">
        <f t="shared" si="6"/>
        <v>18.228444444444445</v>
      </c>
      <c r="S13" s="74">
        <f t="shared" si="6"/>
        <v>19.685333333333332</v>
      </c>
      <c r="T13" s="74">
        <f t="shared" si="6"/>
        <v>18.873111111111111</v>
      </c>
      <c r="U13" s="74">
        <f t="shared" si="6"/>
        <v>14.599111111111112</v>
      </c>
      <c r="V13" s="74">
        <f t="shared" si="6"/>
        <v>13.280000000000003</v>
      </c>
      <c r="W13" s="74">
        <f t="shared" si="6"/>
        <v>109.25466666666668</v>
      </c>
      <c r="X13" s="74">
        <f t="shared" si="6"/>
        <v>118.30497470152207</v>
      </c>
      <c r="Y13" s="74">
        <f t="shared" si="6"/>
        <v>119.94635329407424</v>
      </c>
      <c r="Z13" s="74">
        <f t="shared" si="6"/>
        <v>116.08431594747914</v>
      </c>
      <c r="AA13" s="74">
        <f t="shared" si="6"/>
        <v>121.1722907377802</v>
      </c>
      <c r="AB13" s="74">
        <f t="shared" si="6"/>
        <v>121.07352526183722</v>
      </c>
      <c r="AC13" s="74">
        <f t="shared" si="6"/>
        <v>123.00406866861512</v>
      </c>
      <c r="AD13" s="74">
        <f t="shared" si="6"/>
        <v>121.58468539979766</v>
      </c>
      <c r="AE13" s="74">
        <f t="shared" si="6"/>
        <v>126.67799715667181</v>
      </c>
      <c r="AF13" s="74">
        <f t="shared" si="6"/>
        <v>130.23127427751126</v>
      </c>
      <c r="AG13" s="74">
        <f t="shared" si="6"/>
        <v>128.39189608723402</v>
      </c>
      <c r="AH13" s="74">
        <f t="shared" si="6"/>
        <v>131.64665933605789</v>
      </c>
      <c r="AI13" s="74">
        <f t="shared" si="6"/>
        <v>60.241385640642342</v>
      </c>
      <c r="AJ13" s="74">
        <f t="shared" si="6"/>
        <v>58.599781764138548</v>
      </c>
      <c r="AK13" s="74">
        <f t="shared" si="6"/>
        <v>102.54745355445343</v>
      </c>
      <c r="AL13" s="74">
        <f t="shared" si="6"/>
        <v>117.18257733879493</v>
      </c>
      <c r="AM13" s="74">
        <f t="shared" si="6"/>
        <v>82.275803944365265</v>
      </c>
      <c r="AN13" s="74">
        <f t="shared" si="6"/>
        <v>101.94369875367764</v>
      </c>
      <c r="AO13" s="74">
        <f t="shared" si="6"/>
        <v>141.33092665465475</v>
      </c>
      <c r="AP13" s="74">
        <f t="shared" si="6"/>
        <v>140.26016149895867</v>
      </c>
      <c r="AQ13" s="74">
        <f t="shared" si="6"/>
        <v>119.12506847506725</v>
      </c>
      <c r="AR13" s="74">
        <f t="shared" si="6"/>
        <v>89.755824380135408</v>
      </c>
      <c r="AS13" s="74">
        <f t="shared" si="6"/>
        <v>81.19395965906223</v>
      </c>
      <c r="AT13" s="74">
        <f t="shared" si="6"/>
        <v>44.289457457116981</v>
      </c>
      <c r="AU13" s="74">
        <f t="shared" si="6"/>
        <v>81.375285913577869</v>
      </c>
      <c r="AV13" s="74">
        <f t="shared" si="6"/>
        <v>38.986718760281882</v>
      </c>
    </row>
    <row r="14" spans="1:50" ht="14.25">
      <c r="A14" s="73" t="s">
        <v>100</v>
      </c>
      <c r="C14" s="74">
        <f>('[2]Yellow Grease Complex'!B$16/'[2]Used Cooking Oil Complex'!B$16*'Mexico Used Cooking Oil'!C14)</f>
        <v>0</v>
      </c>
      <c r="D14" s="74">
        <f>('[2]Yellow Grease Complex'!C$16/'[2]Used Cooking Oil Complex'!C$16*'Mexico Used Cooking Oil'!D14)</f>
        <v>0</v>
      </c>
      <c r="E14" s="74">
        <f>('[2]Yellow Grease Complex'!D$16/'[2]Used Cooking Oil Complex'!D$16*'Mexico Used Cooking Oil'!E14)</f>
        <v>0</v>
      </c>
      <c r="F14" s="74">
        <f>('[2]Yellow Grease Complex'!E$16/'[2]Used Cooking Oil Complex'!E$16*'Mexico Used Cooking Oil'!F14)</f>
        <v>0</v>
      </c>
      <c r="G14" s="74">
        <f>('[2]Yellow Grease Complex'!F$16/'[2]Used Cooking Oil Complex'!F$16*'Mexico Used Cooking Oil'!G14)</f>
        <v>0</v>
      </c>
      <c r="H14" s="74">
        <f>('[2]Yellow Grease Complex'!G$16/'[2]Used Cooking Oil Complex'!G$16*'Mexico Used Cooking Oil'!H14)</f>
        <v>0</v>
      </c>
      <c r="I14" s="74">
        <f>('[2]Yellow Grease Complex'!H$16/'[2]Used Cooking Oil Complex'!H$16*'Mexico Used Cooking Oil'!I14)</f>
        <v>0</v>
      </c>
      <c r="J14" s="74">
        <f>('[2]Yellow Grease Complex'!I$16/'[2]Used Cooking Oil Complex'!I$16*'Mexico Used Cooking Oil'!J14)</f>
        <v>0</v>
      </c>
      <c r="K14" s="74">
        <f>('[2]Yellow Grease Complex'!J$16/'[2]Used Cooking Oil Complex'!J$16*'Mexico Used Cooking Oil'!K14)</f>
        <v>0</v>
      </c>
      <c r="L14" s="74">
        <f>('[2]Yellow Grease Complex'!K$16/'[2]Used Cooking Oil Complex'!K$16*'Mexico Used Cooking Oil'!L14)</f>
        <v>0</v>
      </c>
      <c r="M14" s="74">
        <f>('[2]Yellow Grease Complex'!L$16/'[2]Used Cooking Oil Complex'!L$16*'Mexico Used Cooking Oil'!M14)</f>
        <v>0</v>
      </c>
      <c r="N14" s="74">
        <f>('[2]Yellow Grease Complex'!M$16/'[2]Used Cooking Oil Complex'!M$16*'Mexico Used Cooking Oil'!N14)</f>
        <v>0</v>
      </c>
      <c r="O14" s="74">
        <f>('[2]Yellow Grease Complex'!N$16/'[2]Used Cooking Oil Complex'!N$16*'Mexico Used Cooking Oil'!O14)</f>
        <v>0</v>
      </c>
      <c r="P14" s="74">
        <f>('[2]Yellow Grease Complex'!O$16/'[2]Used Cooking Oil Complex'!O$16*'Mexico Used Cooking Oil'!P14)</f>
        <v>0</v>
      </c>
      <c r="Q14" s="74">
        <f>('[2]Yellow Grease Complex'!P$16/'[2]Used Cooking Oil Complex'!P$16*'Mexico Used Cooking Oil'!Q14)</f>
        <v>0</v>
      </c>
      <c r="R14" s="74">
        <f>('[2]Yellow Grease Complex'!Q$16/'[2]Used Cooking Oil Complex'!Q$16*'Mexico Used Cooking Oil'!R14)</f>
        <v>0</v>
      </c>
      <c r="S14" s="74">
        <f>('[2]Yellow Grease Complex'!R$16/'[2]Used Cooking Oil Complex'!R$16*'Mexico Used Cooking Oil'!S14)</f>
        <v>0</v>
      </c>
      <c r="T14" s="74">
        <f>('[2]Yellow Grease Complex'!S$16/'[2]Used Cooking Oil Complex'!S$16*'Mexico Used Cooking Oil'!T14)</f>
        <v>0</v>
      </c>
      <c r="U14" s="74">
        <f>('[2]Yellow Grease Complex'!T$16/'[2]Used Cooking Oil Complex'!T$16*'Mexico Used Cooking Oil'!U14)</f>
        <v>0</v>
      </c>
      <c r="V14" s="74">
        <f>('[2]Yellow Grease Complex'!U$16/'[2]Used Cooking Oil Complex'!U$16*'Mexico Used Cooking Oil'!V14)</f>
        <v>0</v>
      </c>
      <c r="W14" s="74">
        <f>('[2]Yellow Grease Complex'!V$16/'[2]Used Cooking Oil Complex'!V$16*'Mexico Used Cooking Oil'!W14)</f>
        <v>3.0600000000000005</v>
      </c>
      <c r="X14" s="74">
        <f>('[2]Yellow Grease Complex'!W$16/'[2]Used Cooking Oil Complex'!W$16*'Mexico Used Cooking Oil'!X14)</f>
        <v>3.1478239598408884</v>
      </c>
      <c r="Y14" s="74">
        <f>('[2]Yellow Grease Complex'!X$16/'[2]Used Cooking Oil Complex'!X$16*'Mexico Used Cooking Oil'!Y14)</f>
        <v>3.2498686048388321</v>
      </c>
      <c r="Z14" s="74">
        <f>('[2]Yellow Grease Complex'!Y$16/'[2]Used Cooking Oil Complex'!Y$16*'Mexico Used Cooking Oil'!Z14)</f>
        <v>3.2003024951332044</v>
      </c>
      <c r="AA14" s="74">
        <f>('[2]Yellow Grease Complex'!Z$16/'[2]Used Cooking Oil Complex'!Z$16*'Mexico Used Cooking Oil'!AA14)</f>
        <v>3.2975872652365048</v>
      </c>
      <c r="AB14" s="74">
        <f>('[2]Yellow Grease Complex'!AA$16/'[2]Used Cooking Oil Complex'!AA$16*'Mexico Used Cooking Oil'!AB14)</f>
        <v>3.3891630308227034</v>
      </c>
      <c r="AC14" s="74">
        <f>('[2]Yellow Grease Complex'!AB$16/'[2]Used Cooking Oil Complex'!AB$16*'Mexico Used Cooking Oil'!AC14)</f>
        <v>3.4528664973887682</v>
      </c>
      <c r="AD14" s="74">
        <f>('[2]Yellow Grease Complex'!AC$16/'[2]Used Cooking Oil Complex'!AC$16*'Mexico Used Cooking Oil'!AD14)</f>
        <v>4.94330524119551E-3</v>
      </c>
      <c r="AE14" s="74">
        <f>('[2]Yellow Grease Complex'!AD$16/'[2]Used Cooking Oil Complex'!AD$16*'Mexico Used Cooking Oil'!AE14)</f>
        <v>4.8588514890509586E-3</v>
      </c>
      <c r="AF14" s="74">
        <f>('[2]Yellow Grease Complex'!AE$16/'[2]Used Cooking Oil Complex'!AE$16*'Mexico Used Cooking Oil'!AF14)</f>
        <v>3.0700712277326458E-3</v>
      </c>
      <c r="AG14" s="74">
        <f>('[2]Yellow Grease Complex'!AF$16/'[2]Used Cooking Oil Complex'!AF$16*'Mexico Used Cooking Oil'!AG14)</f>
        <v>2.4260699870019609E-3</v>
      </c>
      <c r="AH14" s="74">
        <f>('[2]Yellow Grease Complex'!AG$16/'[2]Used Cooking Oil Complex'!AG$16*'Mexico Used Cooking Oil'!AH14)</f>
        <v>1.0556638791902548E-3</v>
      </c>
      <c r="AI14" s="74">
        <f>('[2]Yellow Grease Complex'!AH$16/'[2]Used Cooking Oil Complex'!AH$16*'Mexico Used Cooking Oil'!AI14)</f>
        <v>6.0976856635832303E-3</v>
      </c>
      <c r="AJ14" s="74">
        <f>('[2]Yellow Grease Complex'!AI$16/'[2]Used Cooking Oil Complex'!AI$16*'Mexico Used Cooking Oil'!AJ14)</f>
        <v>1.7757091339642948E-2</v>
      </c>
      <c r="AK14" s="74">
        <f>('[2]Yellow Grease Complex'!AJ$16/'[2]Used Cooking Oil Complex'!AJ$16*'Mexico Used Cooking Oil'!AK14)</f>
        <v>1.4862909438941457E-2</v>
      </c>
      <c r="AL14" s="74">
        <f>('[2]Yellow Grease Complex'!AK$16/'[2]Used Cooking Oil Complex'!AK$16*'Mexico Used Cooking Oil'!AL14)</f>
        <v>1.8984673966681423E-2</v>
      </c>
      <c r="AM14" s="74">
        <f>('[2]Yellow Grease Complex'!AL$16/'[2]Used Cooking Oil Complex'!AL$16*'Mexico Used Cooking Oil'!AM14)</f>
        <v>1.362474385530793E-2</v>
      </c>
      <c r="AN14" s="74">
        <f>('[2]Yellow Grease Complex'!AM$16/'[2]Used Cooking Oil Complex'!AM$16*'Mexico Used Cooking Oil'!AN14)</f>
        <v>2.4708597961038033E-2</v>
      </c>
      <c r="AO14" s="74">
        <f>('[2]Yellow Grease Complex'!AN$16/'[2]Used Cooking Oil Complex'!AN$16*'Mexico Used Cooking Oil'!AO14)</f>
        <v>2.518646684127851E-2</v>
      </c>
      <c r="AP14" s="74">
        <f>('[2]Yellow Grease Complex'!AO$16/'[2]Used Cooking Oil Complex'!AO$16*'Mexico Used Cooking Oil'!AP14)</f>
        <v>2.0734996256587264E-2</v>
      </c>
      <c r="AQ14" s="74">
        <f>('[2]Yellow Grease Complex'!AP$16/'[2]Used Cooking Oil Complex'!AP$16*'Mexico Used Cooking Oil'!AQ14)</f>
        <v>1.5880193160032433E-2</v>
      </c>
      <c r="AR14" s="74">
        <f>('[2]Yellow Grease Complex'!AQ$16/'[2]Used Cooking Oil Complex'!AQ$16*'Mexico Used Cooking Oil'!AR14)</f>
        <v>1.3755060282749712E-2</v>
      </c>
      <c r="AS14" s="74">
        <f>('[2]Yellow Grease Complex'!AR$16/'[2]Used Cooking Oil Complex'!AR$16*'Mexico Used Cooking Oil'!AS14)</f>
        <v>6.539520113923428E-3</v>
      </c>
      <c r="AT14" s="74">
        <f>('[2]Yellow Grease Complex'!AS$16/'[2]Used Cooking Oil Complex'!AS$16*'Mexico Used Cooking Oil'!AT14)</f>
        <v>1.1386286788834807E-2</v>
      </c>
      <c r="AU14" s="74">
        <f>('[2]Yellow Grease Complex'!AT$16/'[2]Used Cooking Oil Complex'!AT$16*'Mexico Used Cooking Oil'!AU14)</f>
        <v>5.6041944686092676E-3</v>
      </c>
      <c r="AV14" s="74">
        <f>('[2]Yellow Grease Complex'!AU$16/'[2]Used Cooking Oil Complex'!AU$16*'Mexico Used Cooking Oil'!AV14)</f>
        <v>1.1442072309404316E-2</v>
      </c>
    </row>
    <row r="15" spans="1:50" ht="15" thickBot="1">
      <c r="A15" s="73" t="s">
        <v>13</v>
      </c>
    </row>
    <row r="16" spans="1:50" ht="15" thickBot="1">
      <c r="A16" s="76" t="s">
        <v>101</v>
      </c>
    </row>
    <row r="17" spans="1:1">
      <c r="A17" s="77" t="s">
        <v>15</v>
      </c>
    </row>
    <row r="19" spans="1:1" ht="13.5" thickBot="1">
      <c r="A19" s="78" t="s">
        <v>102</v>
      </c>
    </row>
    <row r="20" spans="1:1" ht="13.5" thickBot="1">
      <c r="A20" s="79"/>
    </row>
    <row r="21" spans="1:1">
      <c r="A21" s="78" t="s">
        <v>17</v>
      </c>
    </row>
    <row r="22" spans="1:1">
      <c r="A22" s="78" t="s">
        <v>18</v>
      </c>
    </row>
    <row r="23" spans="1:1">
      <c r="A23" s="78" t="s">
        <v>19</v>
      </c>
    </row>
    <row r="24" spans="1:1">
      <c r="A24" s="78" t="s">
        <v>20</v>
      </c>
    </row>
    <row r="25" spans="1:1">
      <c r="A25" s="78" t="s">
        <v>21</v>
      </c>
    </row>
    <row r="26" spans="1:1">
      <c r="A26" s="78" t="s">
        <v>22</v>
      </c>
    </row>
    <row r="27" spans="1:1">
      <c r="A27" s="78" t="s">
        <v>23</v>
      </c>
    </row>
    <row r="28" spans="1:1">
      <c r="A28" s="78" t="s">
        <v>24</v>
      </c>
    </row>
    <row r="29" spans="1:1">
      <c r="A29" s="78" t="s">
        <v>25</v>
      </c>
    </row>
    <row r="30" spans="1:1">
      <c r="A30" s="78" t="s">
        <v>26</v>
      </c>
    </row>
    <row r="31" spans="1:1">
      <c r="A31" s="78" t="s">
        <v>27</v>
      </c>
    </row>
    <row r="32" spans="1:1">
      <c r="A32" s="78" t="s">
        <v>28</v>
      </c>
    </row>
    <row r="33" spans="1:1" ht="13.5" thickBot="1">
      <c r="A33" s="78" t="s">
        <v>29</v>
      </c>
    </row>
    <row r="34" spans="1:1">
      <c r="A34" s="80"/>
    </row>
    <row r="35" spans="1:1" ht="13.5" thickBot="1">
      <c r="A35" s="78" t="s">
        <v>103</v>
      </c>
    </row>
    <row r="36" spans="1:1" ht="13.5" thickBot="1">
      <c r="A36" s="79"/>
    </row>
    <row r="37" spans="1:1">
      <c r="A37" s="78" t="s">
        <v>17</v>
      </c>
    </row>
    <row r="38" spans="1:1">
      <c r="A38" s="78" t="s">
        <v>18</v>
      </c>
    </row>
    <row r="39" spans="1:1">
      <c r="A39" s="78" t="s">
        <v>19</v>
      </c>
    </row>
    <row r="40" spans="1:1">
      <c r="A40" s="78" t="s">
        <v>20</v>
      </c>
    </row>
    <row r="41" spans="1:1">
      <c r="A41" s="78" t="s">
        <v>21</v>
      </c>
    </row>
    <row r="42" spans="1:1">
      <c r="A42" s="78" t="s">
        <v>22</v>
      </c>
    </row>
    <row r="43" spans="1:1">
      <c r="A43" s="78" t="s">
        <v>23</v>
      </c>
    </row>
    <row r="44" spans="1:1">
      <c r="A44" s="78" t="s">
        <v>24</v>
      </c>
    </row>
    <row r="45" spans="1:1">
      <c r="A45" s="78" t="s">
        <v>25</v>
      </c>
    </row>
    <row r="46" spans="1:1">
      <c r="A46" s="78" t="s">
        <v>26</v>
      </c>
    </row>
    <row r="47" spans="1:1">
      <c r="A47" s="78" t="s">
        <v>27</v>
      </c>
    </row>
    <row r="48" spans="1:1">
      <c r="A48" s="78" t="s">
        <v>28</v>
      </c>
    </row>
    <row r="49" spans="1:1" ht="13.5" thickBot="1">
      <c r="A49" s="78" t="s">
        <v>29</v>
      </c>
    </row>
    <row r="50" spans="1:1">
      <c r="A50" s="80"/>
    </row>
    <row r="51" spans="1:1" ht="13.5" thickBot="1">
      <c r="A51" s="78" t="s">
        <v>104</v>
      </c>
    </row>
    <row r="52" spans="1:1" ht="13.5" thickBot="1">
      <c r="A52" s="79"/>
    </row>
    <row r="53" spans="1:1">
      <c r="A53" s="78" t="s">
        <v>17</v>
      </c>
    </row>
    <row r="54" spans="1:1">
      <c r="A54" s="78" t="s">
        <v>18</v>
      </c>
    </row>
    <row r="55" spans="1:1">
      <c r="A55" s="78" t="s">
        <v>19</v>
      </c>
    </row>
    <row r="56" spans="1:1">
      <c r="A56" s="78" t="s">
        <v>20</v>
      </c>
    </row>
    <row r="57" spans="1:1">
      <c r="A57" s="78" t="s">
        <v>21</v>
      </c>
    </row>
    <row r="58" spans="1:1">
      <c r="A58" s="78" t="s">
        <v>22</v>
      </c>
    </row>
    <row r="59" spans="1:1">
      <c r="A59" s="78" t="s">
        <v>23</v>
      </c>
    </row>
    <row r="60" spans="1:1">
      <c r="A60" s="78" t="s">
        <v>24</v>
      </c>
    </row>
    <row r="61" spans="1:1">
      <c r="A61" s="78" t="s">
        <v>25</v>
      </c>
    </row>
    <row r="62" spans="1:1">
      <c r="A62" s="78" t="s">
        <v>26</v>
      </c>
    </row>
    <row r="63" spans="1:1">
      <c r="A63" s="78" t="s">
        <v>27</v>
      </c>
    </row>
    <row r="64" spans="1:1">
      <c r="A64" s="78" t="s">
        <v>28</v>
      </c>
    </row>
    <row r="65" spans="1:1" ht="13.5" thickBot="1">
      <c r="A65" s="78" t="s">
        <v>29</v>
      </c>
    </row>
    <row r="66" spans="1:1">
      <c r="A66" s="80"/>
    </row>
    <row r="67" spans="1:1" ht="13.5" thickBot="1">
      <c r="A67" s="78" t="s">
        <v>105</v>
      </c>
    </row>
    <row r="68" spans="1:1" ht="13.5" thickBot="1">
      <c r="A68" s="79"/>
    </row>
    <row r="69" spans="1:1">
      <c r="A69" s="78" t="s">
        <v>17</v>
      </c>
    </row>
    <row r="70" spans="1:1">
      <c r="A70" s="78" t="s">
        <v>18</v>
      </c>
    </row>
    <row r="71" spans="1:1">
      <c r="A71" s="78" t="s">
        <v>19</v>
      </c>
    </row>
    <row r="72" spans="1:1">
      <c r="A72" s="78" t="s">
        <v>20</v>
      </c>
    </row>
    <row r="73" spans="1:1">
      <c r="A73" s="78" t="s">
        <v>21</v>
      </c>
    </row>
    <row r="74" spans="1:1">
      <c r="A74" s="78" t="s">
        <v>22</v>
      </c>
    </row>
    <row r="75" spans="1:1">
      <c r="A75" s="78" t="s">
        <v>23</v>
      </c>
    </row>
    <row r="76" spans="1:1">
      <c r="A76" s="78" t="s">
        <v>24</v>
      </c>
    </row>
    <row r="77" spans="1:1">
      <c r="A77" s="78" t="s">
        <v>25</v>
      </c>
    </row>
    <row r="78" spans="1:1">
      <c r="A78" s="78" t="s">
        <v>26</v>
      </c>
    </row>
    <row r="79" spans="1:1">
      <c r="A79" s="78" t="s">
        <v>27</v>
      </c>
    </row>
    <row r="80" spans="1:1">
      <c r="A80" s="78" t="s">
        <v>28</v>
      </c>
    </row>
    <row r="81" spans="1:1" ht="13.5" thickBot="1">
      <c r="A81" s="78" t="s">
        <v>29</v>
      </c>
    </row>
    <row r="82" spans="1:1">
      <c r="A82" s="80"/>
    </row>
    <row r="83" spans="1:1" ht="13.5" thickBot="1">
      <c r="A83" s="78" t="s">
        <v>106</v>
      </c>
    </row>
    <row r="84" spans="1:1" ht="13.5" thickBot="1">
      <c r="A84" s="79"/>
    </row>
    <row r="85" spans="1:1">
      <c r="A85" s="78" t="s">
        <v>17</v>
      </c>
    </row>
    <row r="86" spans="1:1">
      <c r="A86" s="78" t="s">
        <v>18</v>
      </c>
    </row>
    <row r="87" spans="1:1">
      <c r="A87" s="78" t="s">
        <v>19</v>
      </c>
    </row>
    <row r="88" spans="1:1">
      <c r="A88" s="78" t="s">
        <v>20</v>
      </c>
    </row>
    <row r="89" spans="1:1">
      <c r="A89" s="78" t="s">
        <v>21</v>
      </c>
    </row>
    <row r="90" spans="1:1">
      <c r="A90" s="78" t="s">
        <v>22</v>
      </c>
    </row>
    <row r="91" spans="1:1">
      <c r="A91" s="78" t="s">
        <v>23</v>
      </c>
    </row>
    <row r="92" spans="1:1">
      <c r="A92" s="78" t="s">
        <v>24</v>
      </c>
    </row>
    <row r="93" spans="1:1">
      <c r="A93" s="78" t="s">
        <v>25</v>
      </c>
    </row>
    <row r="94" spans="1:1">
      <c r="A94" s="78" t="s">
        <v>26</v>
      </c>
    </row>
    <row r="95" spans="1:1">
      <c r="A95" s="78" t="s">
        <v>27</v>
      </c>
    </row>
    <row r="96" spans="1:1">
      <c r="A96" s="78" t="s">
        <v>28</v>
      </c>
    </row>
    <row r="97" spans="1:1" ht="13.5" thickBot="1">
      <c r="A97" s="78" t="s">
        <v>29</v>
      </c>
    </row>
    <row r="98" spans="1:1">
      <c r="A98" s="80"/>
    </row>
    <row r="99" spans="1:1" ht="13.5" thickBot="1">
      <c r="A99" s="78" t="s">
        <v>107</v>
      </c>
    </row>
    <row r="100" spans="1:1" ht="13.5" thickBot="1">
      <c r="A100" s="79"/>
    </row>
    <row r="101" spans="1:1">
      <c r="A101" s="78" t="s">
        <v>17</v>
      </c>
    </row>
    <row r="102" spans="1:1">
      <c r="A102" s="78" t="s">
        <v>18</v>
      </c>
    </row>
    <row r="103" spans="1:1">
      <c r="A103" s="78" t="s">
        <v>19</v>
      </c>
    </row>
    <row r="104" spans="1:1">
      <c r="A104" s="78" t="s">
        <v>20</v>
      </c>
    </row>
    <row r="105" spans="1:1">
      <c r="A105" s="78" t="s">
        <v>21</v>
      </c>
    </row>
    <row r="106" spans="1:1">
      <c r="A106" s="78" t="s">
        <v>22</v>
      </c>
    </row>
    <row r="107" spans="1:1">
      <c r="A107" s="78" t="s">
        <v>23</v>
      </c>
    </row>
    <row r="108" spans="1:1">
      <c r="A108" s="78" t="s">
        <v>24</v>
      </c>
    </row>
    <row r="109" spans="1:1">
      <c r="A109" s="78" t="s">
        <v>25</v>
      </c>
    </row>
    <row r="110" spans="1:1">
      <c r="A110" s="78" t="s">
        <v>26</v>
      </c>
    </row>
    <row r="111" spans="1:1">
      <c r="A111" s="78" t="s">
        <v>27</v>
      </c>
    </row>
    <row r="112" spans="1:1">
      <c r="A112" s="78" t="s">
        <v>28</v>
      </c>
    </row>
    <row r="113" spans="1:1" ht="13.5" thickBot="1">
      <c r="A113" s="78" t="s">
        <v>29</v>
      </c>
    </row>
    <row r="114" spans="1:1">
      <c r="A114" s="80"/>
    </row>
    <row r="115" spans="1:1" ht="13.5" thickBot="1">
      <c r="A115" s="78" t="s">
        <v>108</v>
      </c>
    </row>
    <row r="116" spans="1:1" ht="13.5" thickBot="1">
      <c r="A116" s="79"/>
    </row>
    <row r="117" spans="1:1">
      <c r="A117" s="78" t="s">
        <v>17</v>
      </c>
    </row>
    <row r="118" spans="1:1">
      <c r="A118" s="78" t="s">
        <v>18</v>
      </c>
    </row>
    <row r="119" spans="1:1">
      <c r="A119" s="78" t="s">
        <v>19</v>
      </c>
    </row>
    <row r="120" spans="1:1">
      <c r="A120" s="78" t="s">
        <v>20</v>
      </c>
    </row>
    <row r="121" spans="1:1">
      <c r="A121" s="78" t="s">
        <v>21</v>
      </c>
    </row>
    <row r="122" spans="1:1">
      <c r="A122" s="78" t="s">
        <v>22</v>
      </c>
    </row>
    <row r="123" spans="1:1">
      <c r="A123" s="78" t="s">
        <v>23</v>
      </c>
    </row>
    <row r="124" spans="1:1">
      <c r="A124" s="78" t="s">
        <v>24</v>
      </c>
    </row>
    <row r="125" spans="1:1">
      <c r="A125" s="78" t="s">
        <v>25</v>
      </c>
    </row>
    <row r="126" spans="1:1">
      <c r="A126" s="78" t="s">
        <v>26</v>
      </c>
    </row>
    <row r="127" spans="1:1">
      <c r="A127" s="78" t="s">
        <v>27</v>
      </c>
    </row>
    <row r="128" spans="1:1">
      <c r="A128" s="78" t="s">
        <v>28</v>
      </c>
    </row>
    <row r="129" spans="1:1" ht="13.5" thickBot="1">
      <c r="A129" s="78" t="s">
        <v>29</v>
      </c>
    </row>
    <row r="130" spans="1:1">
      <c r="A130" s="80"/>
    </row>
    <row r="131" spans="1:1" ht="13.5" thickBot="1">
      <c r="A131" s="78" t="s">
        <v>109</v>
      </c>
    </row>
    <row r="132" spans="1:1" ht="13.5" thickBot="1">
      <c r="A132" s="79"/>
    </row>
    <row r="133" spans="1:1">
      <c r="A133" s="78" t="s">
        <v>17</v>
      </c>
    </row>
    <row r="134" spans="1:1">
      <c r="A134" s="78" t="s">
        <v>18</v>
      </c>
    </row>
    <row r="135" spans="1:1">
      <c r="A135" s="78" t="s">
        <v>19</v>
      </c>
    </row>
    <row r="136" spans="1:1">
      <c r="A136" s="78" t="s">
        <v>20</v>
      </c>
    </row>
    <row r="137" spans="1:1">
      <c r="A137" s="78" t="s">
        <v>21</v>
      </c>
    </row>
    <row r="138" spans="1:1">
      <c r="A138" s="78" t="s">
        <v>22</v>
      </c>
    </row>
    <row r="139" spans="1:1">
      <c r="A139" s="78" t="s">
        <v>23</v>
      </c>
    </row>
    <row r="140" spans="1:1">
      <c r="A140" s="78" t="s">
        <v>24</v>
      </c>
    </row>
    <row r="141" spans="1:1">
      <c r="A141" s="78" t="s">
        <v>25</v>
      </c>
    </row>
    <row r="142" spans="1:1">
      <c r="A142" s="78" t="s">
        <v>26</v>
      </c>
    </row>
    <row r="143" spans="1:1">
      <c r="A143" s="78" t="s">
        <v>27</v>
      </c>
    </row>
    <row r="144" spans="1:1">
      <c r="A144" s="78" t="s">
        <v>28</v>
      </c>
    </row>
    <row r="145" spans="1:1" ht="13.5" thickBot="1">
      <c r="A145" s="78" t="s">
        <v>29</v>
      </c>
    </row>
    <row r="146" spans="1:1">
      <c r="A146" s="80"/>
    </row>
    <row r="147" spans="1:1" ht="13.5" thickBot="1">
      <c r="A147" s="78" t="s">
        <v>110</v>
      </c>
    </row>
    <row r="148" spans="1:1" ht="13.5" thickBot="1">
      <c r="A148" s="79"/>
    </row>
    <row r="149" spans="1:1">
      <c r="A149" s="78" t="s">
        <v>17</v>
      </c>
    </row>
    <row r="150" spans="1:1">
      <c r="A150" s="78" t="s">
        <v>18</v>
      </c>
    </row>
    <row r="151" spans="1:1">
      <c r="A151" s="78" t="s">
        <v>19</v>
      </c>
    </row>
    <row r="152" spans="1:1">
      <c r="A152" s="78" t="s">
        <v>20</v>
      </c>
    </row>
    <row r="153" spans="1:1">
      <c r="A153" s="78" t="s">
        <v>21</v>
      </c>
    </row>
    <row r="154" spans="1:1">
      <c r="A154" s="78" t="s">
        <v>22</v>
      </c>
    </row>
    <row r="155" spans="1:1">
      <c r="A155" s="78" t="s">
        <v>23</v>
      </c>
    </row>
    <row r="156" spans="1:1">
      <c r="A156" s="78" t="s">
        <v>24</v>
      </c>
    </row>
    <row r="157" spans="1:1">
      <c r="A157" s="78" t="s">
        <v>25</v>
      </c>
    </row>
    <row r="158" spans="1:1">
      <c r="A158" s="78" t="s">
        <v>26</v>
      </c>
    </row>
    <row r="159" spans="1:1">
      <c r="A159" s="78" t="s">
        <v>27</v>
      </c>
    </row>
    <row r="160" spans="1:1">
      <c r="A160" s="78" t="s">
        <v>28</v>
      </c>
    </row>
    <row r="161" spans="1:1" ht="13.5" thickBot="1">
      <c r="A161" s="78" t="s">
        <v>29</v>
      </c>
    </row>
    <row r="162" spans="1:1">
      <c r="A162" s="80"/>
    </row>
    <row r="163" spans="1:1" ht="13.5" thickBot="1">
      <c r="A163" s="81" t="s">
        <v>111</v>
      </c>
    </row>
    <row r="164" spans="1:1" ht="13.5" thickBot="1">
      <c r="A164" s="82"/>
    </row>
    <row r="165" spans="1:1">
      <c r="A165" s="78" t="s">
        <v>26</v>
      </c>
    </row>
    <row r="166" spans="1:1">
      <c r="A166" s="78" t="s">
        <v>27</v>
      </c>
    </row>
    <row r="167" spans="1:1">
      <c r="A167" s="78" t="s">
        <v>28</v>
      </c>
    </row>
    <row r="168" spans="1:1">
      <c r="A168" s="78" t="s">
        <v>17</v>
      </c>
    </row>
    <row r="169" spans="1:1">
      <c r="A169" s="78" t="s">
        <v>18</v>
      </c>
    </row>
    <row r="170" spans="1:1">
      <c r="A170" s="78" t="s">
        <v>19</v>
      </c>
    </row>
    <row r="171" spans="1:1">
      <c r="A171" s="78" t="s">
        <v>20</v>
      </c>
    </row>
    <row r="172" spans="1:1">
      <c r="A172" s="78" t="s">
        <v>21</v>
      </c>
    </row>
    <row r="173" spans="1:1">
      <c r="A173" s="78" t="s">
        <v>22</v>
      </c>
    </row>
    <row r="174" spans="1:1">
      <c r="A174" s="78" t="s">
        <v>23</v>
      </c>
    </row>
    <row r="175" spans="1:1">
      <c r="A175" s="78" t="s">
        <v>24</v>
      </c>
    </row>
    <row r="176" spans="1:1">
      <c r="A176" s="78" t="s">
        <v>25</v>
      </c>
    </row>
    <row r="177" spans="1:1" ht="13.5" thickBot="1">
      <c r="A177" s="78" t="s">
        <v>29</v>
      </c>
    </row>
    <row r="178" spans="1:1">
      <c r="A178" s="83"/>
    </row>
    <row r="179" spans="1:1" ht="13.5" thickBot="1">
      <c r="A179" s="81" t="s">
        <v>112</v>
      </c>
    </row>
    <row r="180" spans="1:1" ht="13.5" thickBot="1">
      <c r="A180" s="82"/>
    </row>
    <row r="181" spans="1:1">
      <c r="A181" s="78" t="s">
        <v>26</v>
      </c>
    </row>
    <row r="182" spans="1:1">
      <c r="A182" s="78" t="s">
        <v>27</v>
      </c>
    </row>
    <row r="183" spans="1:1">
      <c r="A183" s="78" t="s">
        <v>28</v>
      </c>
    </row>
    <row r="184" spans="1:1">
      <c r="A184" s="78" t="s">
        <v>17</v>
      </c>
    </row>
    <row r="185" spans="1:1">
      <c r="A185" s="78" t="s">
        <v>18</v>
      </c>
    </row>
    <row r="186" spans="1:1">
      <c r="A186" s="78" t="s">
        <v>19</v>
      </c>
    </row>
    <row r="187" spans="1:1">
      <c r="A187" s="78" t="s">
        <v>20</v>
      </c>
    </row>
    <row r="188" spans="1:1">
      <c r="A188" s="78" t="s">
        <v>21</v>
      </c>
    </row>
    <row r="189" spans="1:1">
      <c r="A189" s="78" t="s">
        <v>22</v>
      </c>
    </row>
    <row r="190" spans="1:1">
      <c r="A190" s="78" t="s">
        <v>23</v>
      </c>
    </row>
    <row r="191" spans="1:1">
      <c r="A191" s="78" t="s">
        <v>24</v>
      </c>
    </row>
    <row r="192" spans="1:1">
      <c r="A192" s="78" t="s">
        <v>25</v>
      </c>
    </row>
    <row r="193" spans="1:1" ht="13.5" thickBot="1">
      <c r="A193" s="78" t="s">
        <v>29</v>
      </c>
    </row>
    <row r="194" spans="1:1">
      <c r="A194" s="83"/>
    </row>
    <row r="195" spans="1:1" ht="13.5" thickBot="1">
      <c r="A195" s="78" t="s">
        <v>113</v>
      </c>
    </row>
    <row r="196" spans="1:1" ht="13.5" thickBot="1">
      <c r="A196" s="79"/>
    </row>
    <row r="197" spans="1:1">
      <c r="A197" s="78" t="s">
        <v>17</v>
      </c>
    </row>
    <row r="198" spans="1:1">
      <c r="A198" s="78" t="s">
        <v>18</v>
      </c>
    </row>
    <row r="199" spans="1:1">
      <c r="A199" s="78" t="s">
        <v>19</v>
      </c>
    </row>
    <row r="200" spans="1:1">
      <c r="A200" s="78" t="s">
        <v>20</v>
      </c>
    </row>
    <row r="201" spans="1:1">
      <c r="A201" s="78" t="s">
        <v>21</v>
      </c>
    </row>
    <row r="202" spans="1:1">
      <c r="A202" s="78" t="s">
        <v>22</v>
      </c>
    </row>
    <row r="203" spans="1:1">
      <c r="A203" s="78" t="s">
        <v>23</v>
      </c>
    </row>
    <row r="204" spans="1:1">
      <c r="A204" s="78" t="s">
        <v>24</v>
      </c>
    </row>
    <row r="205" spans="1:1">
      <c r="A205" s="78" t="s">
        <v>25</v>
      </c>
    </row>
    <row r="206" spans="1:1">
      <c r="A206" s="78" t="s">
        <v>26</v>
      </c>
    </row>
    <row r="207" spans="1:1">
      <c r="A207" s="78" t="s">
        <v>27</v>
      </c>
    </row>
    <row r="208" spans="1:1" ht="13.5" thickBot="1">
      <c r="A208" s="78" t="s">
        <v>28</v>
      </c>
    </row>
    <row r="209" spans="1:1">
      <c r="A209" s="80"/>
    </row>
    <row r="210" spans="1:1" ht="13.5" thickBot="1">
      <c r="A210" s="78" t="s">
        <v>114</v>
      </c>
    </row>
    <row r="211" spans="1:1" ht="13.5" thickBot="1">
      <c r="A211" s="79"/>
    </row>
    <row r="212" spans="1:1">
      <c r="A212" s="78" t="s">
        <v>17</v>
      </c>
    </row>
    <row r="213" spans="1:1">
      <c r="A213" s="78" t="s">
        <v>18</v>
      </c>
    </row>
    <row r="214" spans="1:1">
      <c r="A214" s="78" t="s">
        <v>19</v>
      </c>
    </row>
    <row r="215" spans="1:1">
      <c r="A215" s="78" t="s">
        <v>20</v>
      </c>
    </row>
    <row r="216" spans="1:1">
      <c r="A216" s="78" t="s">
        <v>21</v>
      </c>
    </row>
    <row r="217" spans="1:1">
      <c r="A217" s="78" t="s">
        <v>22</v>
      </c>
    </row>
    <row r="218" spans="1:1">
      <c r="A218" s="78" t="s">
        <v>23</v>
      </c>
    </row>
    <row r="219" spans="1:1">
      <c r="A219" s="78" t="s">
        <v>24</v>
      </c>
    </row>
    <row r="220" spans="1:1">
      <c r="A220" s="78" t="s">
        <v>25</v>
      </c>
    </row>
    <row r="221" spans="1:1">
      <c r="A221" s="78" t="s">
        <v>26</v>
      </c>
    </row>
    <row r="222" spans="1:1">
      <c r="A222" s="78" t="s">
        <v>27</v>
      </c>
    </row>
    <row r="223" spans="1:1">
      <c r="A223" s="78" t="s">
        <v>28</v>
      </c>
    </row>
    <row r="224" spans="1:1" ht="13.5" thickBot="1">
      <c r="A224" s="78" t="s">
        <v>29</v>
      </c>
    </row>
    <row r="225" spans="1:1">
      <c r="A225" s="80"/>
    </row>
    <row r="226" spans="1:1" ht="13.5" thickBot="1">
      <c r="A226" s="78" t="s">
        <v>115</v>
      </c>
    </row>
    <row r="227" spans="1:1" ht="13.5" thickBot="1">
      <c r="A227" s="79"/>
    </row>
    <row r="228" spans="1:1">
      <c r="A228" s="78" t="s">
        <v>17</v>
      </c>
    </row>
    <row r="229" spans="1:1">
      <c r="A229" s="78" t="s">
        <v>18</v>
      </c>
    </row>
    <row r="230" spans="1:1">
      <c r="A230" s="78" t="s">
        <v>19</v>
      </c>
    </row>
    <row r="231" spans="1:1">
      <c r="A231" s="78" t="s">
        <v>20</v>
      </c>
    </row>
    <row r="232" spans="1:1">
      <c r="A232" s="78" t="s">
        <v>21</v>
      </c>
    </row>
    <row r="233" spans="1:1">
      <c r="A233" s="78" t="s">
        <v>22</v>
      </c>
    </row>
    <row r="234" spans="1:1">
      <c r="A234" s="78" t="s">
        <v>23</v>
      </c>
    </row>
    <row r="235" spans="1:1">
      <c r="A235" s="78" t="s">
        <v>24</v>
      </c>
    </row>
    <row r="236" spans="1:1">
      <c r="A236" s="78" t="s">
        <v>25</v>
      </c>
    </row>
    <row r="237" spans="1:1">
      <c r="A237" s="78" t="s">
        <v>26</v>
      </c>
    </row>
    <row r="238" spans="1:1">
      <c r="A238" s="78" t="s">
        <v>27</v>
      </c>
    </row>
    <row r="239" spans="1:1">
      <c r="A239" s="78" t="s">
        <v>28</v>
      </c>
    </row>
    <row r="240" spans="1:1" ht="13.5" thickBot="1">
      <c r="A240" s="78" t="s">
        <v>29</v>
      </c>
    </row>
    <row r="241" spans="1:1">
      <c r="A241" s="80"/>
    </row>
    <row r="242" spans="1:1" ht="13.5" thickBot="1">
      <c r="A242" s="78" t="s">
        <v>116</v>
      </c>
    </row>
    <row r="243" spans="1:1" ht="13.5" thickBot="1">
      <c r="A243" s="79"/>
    </row>
    <row r="244" spans="1:1">
      <c r="A244" s="78" t="s">
        <v>17</v>
      </c>
    </row>
    <row r="245" spans="1:1">
      <c r="A245" s="78" t="s">
        <v>18</v>
      </c>
    </row>
    <row r="246" spans="1:1">
      <c r="A246" s="78" t="s">
        <v>19</v>
      </c>
    </row>
    <row r="247" spans="1:1">
      <c r="A247" s="78" t="s">
        <v>20</v>
      </c>
    </row>
    <row r="248" spans="1:1">
      <c r="A248" s="78" t="s">
        <v>21</v>
      </c>
    </row>
    <row r="249" spans="1:1">
      <c r="A249" s="78" t="s">
        <v>22</v>
      </c>
    </row>
    <row r="250" spans="1:1">
      <c r="A250" s="78" t="s">
        <v>23</v>
      </c>
    </row>
    <row r="251" spans="1:1">
      <c r="A251" s="78" t="s">
        <v>24</v>
      </c>
    </row>
    <row r="252" spans="1:1">
      <c r="A252" s="78" t="s">
        <v>25</v>
      </c>
    </row>
    <row r="253" spans="1:1">
      <c r="A253" s="78" t="s">
        <v>26</v>
      </c>
    </row>
    <row r="254" spans="1:1">
      <c r="A254" s="78" t="s">
        <v>27</v>
      </c>
    </row>
    <row r="255" spans="1:1">
      <c r="A255" s="78" t="s">
        <v>28</v>
      </c>
    </row>
    <row r="256" spans="1:1" ht="13.5" thickBot="1">
      <c r="A256" s="78" t="s">
        <v>29</v>
      </c>
    </row>
    <row r="257" spans="1:1">
      <c r="A257" s="80"/>
    </row>
    <row r="258" spans="1:1" ht="13.5" thickBot="1">
      <c r="A258" s="78" t="s">
        <v>117</v>
      </c>
    </row>
    <row r="259" spans="1:1" ht="13.5" thickBot="1">
      <c r="A259" s="79"/>
    </row>
    <row r="260" spans="1:1">
      <c r="A260" s="78" t="s">
        <v>17</v>
      </c>
    </row>
    <row r="261" spans="1:1">
      <c r="A261" s="78" t="s">
        <v>18</v>
      </c>
    </row>
    <row r="262" spans="1:1">
      <c r="A262" s="78" t="s">
        <v>19</v>
      </c>
    </row>
    <row r="263" spans="1:1">
      <c r="A263" s="78" t="s">
        <v>20</v>
      </c>
    </row>
    <row r="264" spans="1:1">
      <c r="A264" s="78" t="s">
        <v>21</v>
      </c>
    </row>
    <row r="265" spans="1:1">
      <c r="A265" s="78" t="s">
        <v>22</v>
      </c>
    </row>
    <row r="266" spans="1:1">
      <c r="A266" s="78" t="s">
        <v>23</v>
      </c>
    </row>
    <row r="267" spans="1:1">
      <c r="A267" s="78" t="s">
        <v>24</v>
      </c>
    </row>
    <row r="268" spans="1:1">
      <c r="A268" s="78" t="s">
        <v>25</v>
      </c>
    </row>
    <row r="269" spans="1:1">
      <c r="A269" s="78" t="s">
        <v>26</v>
      </c>
    </row>
    <row r="270" spans="1:1">
      <c r="A270" s="78" t="s">
        <v>27</v>
      </c>
    </row>
    <row r="271" spans="1:1">
      <c r="A271" s="78" t="s">
        <v>28</v>
      </c>
    </row>
    <row r="272" spans="1:1" ht="13.5" thickBot="1">
      <c r="A272" s="78" t="s">
        <v>29</v>
      </c>
    </row>
    <row r="273" spans="1:1">
      <c r="A273" s="80"/>
    </row>
    <row r="274" spans="1:1" ht="13.5" thickBot="1">
      <c r="A274" s="78" t="s">
        <v>118</v>
      </c>
    </row>
    <row r="275" spans="1:1" ht="13.5" thickBot="1">
      <c r="A275" s="79" t="s">
        <v>47</v>
      </c>
    </row>
    <row r="276" spans="1:1" ht="13.5" thickBot="1">
      <c r="A276" s="78" t="s">
        <v>29</v>
      </c>
    </row>
    <row r="277" spans="1:1">
      <c r="A277" s="80"/>
    </row>
    <row r="278" spans="1:1" ht="13.5" thickBot="1">
      <c r="A278" s="78" t="s">
        <v>119</v>
      </c>
    </row>
    <row r="279" spans="1:1" ht="13.5" thickBot="1">
      <c r="A279" s="79"/>
    </row>
    <row r="280" spans="1:1">
      <c r="A280" s="78" t="s">
        <v>17</v>
      </c>
    </row>
    <row r="281" spans="1:1">
      <c r="A281" s="78" t="s">
        <v>18</v>
      </c>
    </row>
    <row r="282" spans="1:1">
      <c r="A282" s="78" t="s">
        <v>19</v>
      </c>
    </row>
    <row r="283" spans="1:1">
      <c r="A283" s="78" t="s">
        <v>20</v>
      </c>
    </row>
    <row r="284" spans="1:1">
      <c r="A284" s="78" t="s">
        <v>21</v>
      </c>
    </row>
    <row r="285" spans="1:1">
      <c r="A285" s="78" t="s">
        <v>22</v>
      </c>
    </row>
    <row r="286" spans="1:1">
      <c r="A286" s="78" t="s">
        <v>23</v>
      </c>
    </row>
    <row r="287" spans="1:1">
      <c r="A287" s="78" t="s">
        <v>24</v>
      </c>
    </row>
    <row r="288" spans="1:1">
      <c r="A288" s="78" t="s">
        <v>25</v>
      </c>
    </row>
    <row r="289" spans="1:1">
      <c r="A289" s="78" t="s">
        <v>26</v>
      </c>
    </row>
    <row r="290" spans="1:1">
      <c r="A290" s="78" t="s">
        <v>27</v>
      </c>
    </row>
    <row r="291" spans="1:1">
      <c r="A291" s="78" t="s">
        <v>28</v>
      </c>
    </row>
    <row r="292" spans="1:1" ht="13.5" thickBot="1">
      <c r="A292" s="78" t="s">
        <v>29</v>
      </c>
    </row>
    <row r="293" spans="1:1">
      <c r="A293" s="80"/>
    </row>
    <row r="294" spans="1:1" ht="13.5" thickBot="1">
      <c r="A294" s="78" t="s">
        <v>120</v>
      </c>
    </row>
    <row r="295" spans="1:1" ht="13.5" thickBot="1">
      <c r="A295" s="79"/>
    </row>
    <row r="296" spans="1:1">
      <c r="A296" s="78" t="s">
        <v>17</v>
      </c>
    </row>
    <row r="297" spans="1:1">
      <c r="A297" s="78" t="s">
        <v>18</v>
      </c>
    </row>
    <row r="298" spans="1:1">
      <c r="A298" s="78" t="s">
        <v>19</v>
      </c>
    </row>
    <row r="299" spans="1:1">
      <c r="A299" s="78" t="s">
        <v>20</v>
      </c>
    </row>
    <row r="300" spans="1:1">
      <c r="A300" s="78" t="s">
        <v>21</v>
      </c>
    </row>
    <row r="301" spans="1:1">
      <c r="A301" s="78" t="s">
        <v>22</v>
      </c>
    </row>
    <row r="302" spans="1:1">
      <c r="A302" s="78" t="s">
        <v>23</v>
      </c>
    </row>
    <row r="303" spans="1:1">
      <c r="A303" s="78" t="s">
        <v>24</v>
      </c>
    </row>
    <row r="304" spans="1:1">
      <c r="A304" s="78" t="s">
        <v>25</v>
      </c>
    </row>
    <row r="305" spans="1:1">
      <c r="A305" s="78" t="s">
        <v>26</v>
      </c>
    </row>
    <row r="306" spans="1:1">
      <c r="A306" s="78" t="s">
        <v>27</v>
      </c>
    </row>
    <row r="307" spans="1:1">
      <c r="A307" s="78" t="s">
        <v>28</v>
      </c>
    </row>
    <row r="308" spans="1:1" ht="13.5" thickBot="1">
      <c r="A308" s="78" t="s">
        <v>29</v>
      </c>
    </row>
    <row r="309" spans="1:1">
      <c r="A309" s="80"/>
    </row>
    <row r="310" spans="1:1" ht="13.5" thickBot="1">
      <c r="A310" s="78" t="s">
        <v>121</v>
      </c>
    </row>
    <row r="311" spans="1:1" ht="13.5" thickBot="1">
      <c r="A311" s="79"/>
    </row>
    <row r="312" spans="1:1" ht="13.5" thickBot="1">
      <c r="A312" s="78" t="s">
        <v>51</v>
      </c>
    </row>
    <row r="313" spans="1:1">
      <c r="A313" s="80"/>
    </row>
    <row r="314" spans="1:1" ht="13.5" thickBot="1">
      <c r="A314" s="78" t="s">
        <v>122</v>
      </c>
    </row>
    <row r="315" spans="1:1" ht="13.5" thickBot="1">
      <c r="A315" s="79"/>
    </row>
    <row r="316" spans="1:1">
      <c r="A316" s="78" t="s">
        <v>17</v>
      </c>
    </row>
    <row r="317" spans="1:1">
      <c r="A317" s="78" t="s">
        <v>18</v>
      </c>
    </row>
    <row r="318" spans="1:1">
      <c r="A318" s="78" t="s">
        <v>19</v>
      </c>
    </row>
    <row r="319" spans="1:1">
      <c r="A319" s="78" t="s">
        <v>20</v>
      </c>
    </row>
    <row r="320" spans="1:1">
      <c r="A320" s="78" t="s">
        <v>21</v>
      </c>
    </row>
    <row r="321" spans="1:1">
      <c r="A321" s="78" t="s">
        <v>22</v>
      </c>
    </row>
    <row r="322" spans="1:1">
      <c r="A322" s="78" t="s">
        <v>23</v>
      </c>
    </row>
    <row r="323" spans="1:1">
      <c r="A323" s="78" t="s">
        <v>24</v>
      </c>
    </row>
    <row r="324" spans="1:1">
      <c r="A324" s="78" t="s">
        <v>25</v>
      </c>
    </row>
    <row r="325" spans="1:1">
      <c r="A325" s="78" t="s">
        <v>26</v>
      </c>
    </row>
    <row r="326" spans="1:1">
      <c r="A326" s="78" t="s">
        <v>27</v>
      </c>
    </row>
    <row r="327" spans="1:1">
      <c r="A327" s="78" t="s">
        <v>28</v>
      </c>
    </row>
    <row r="328" spans="1:1" ht="13.5" thickBot="1">
      <c r="A328" s="78" t="s">
        <v>51</v>
      </c>
    </row>
    <row r="329" spans="1:1">
      <c r="A329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9792-CC67-4868-80E1-F89D31F569AD}">
  <sheetPr>
    <tabColor theme="9"/>
  </sheetPr>
  <dimension ref="A1:BH328"/>
  <sheetViews>
    <sheetView workbookViewId="0">
      <pane xSplit="1" ySplit="2" topLeftCell="AC3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2.75"/>
  <cols>
    <col min="1" max="1" width="69" bestFit="1" customWidth="1"/>
    <col min="2" max="60" width="11.6640625" customWidth="1"/>
  </cols>
  <sheetData>
    <row r="1" spans="1:60" ht="14.25">
      <c r="A1" s="71" t="s">
        <v>123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</row>
    <row r="2" spans="1:60" ht="13.5" thickBot="1">
      <c r="A2" s="72"/>
      <c r="B2" s="85">
        <v>1992</v>
      </c>
      <c r="C2" s="85">
        <v>1993</v>
      </c>
      <c r="D2" s="85">
        <v>1994</v>
      </c>
      <c r="E2" s="85">
        <v>1995</v>
      </c>
      <c r="F2" s="85">
        <v>1996</v>
      </c>
      <c r="G2" s="85">
        <v>1997</v>
      </c>
      <c r="H2" s="85">
        <v>1998</v>
      </c>
      <c r="I2" s="85">
        <v>1999</v>
      </c>
      <c r="J2" s="85">
        <v>2000</v>
      </c>
      <c r="K2" s="85">
        <v>2001</v>
      </c>
      <c r="L2" s="85">
        <v>2002</v>
      </c>
      <c r="M2" s="85">
        <v>2003</v>
      </c>
      <c r="N2" s="85">
        <v>2004</v>
      </c>
      <c r="O2" s="85">
        <v>2005</v>
      </c>
      <c r="P2" s="85">
        <v>2006</v>
      </c>
      <c r="Q2" s="85">
        <v>2007</v>
      </c>
      <c r="R2" s="85">
        <v>2008</v>
      </c>
      <c r="S2" s="85">
        <v>2009</v>
      </c>
      <c r="T2" s="85">
        <v>2010</v>
      </c>
      <c r="U2" s="85">
        <v>2011</v>
      </c>
      <c r="V2" s="85">
        <v>2012</v>
      </c>
      <c r="W2" s="85">
        <v>2013</v>
      </c>
      <c r="X2" s="85">
        <v>2014</v>
      </c>
      <c r="Y2" s="85">
        <v>2015</v>
      </c>
      <c r="Z2" s="85">
        <v>2016</v>
      </c>
      <c r="AA2" s="85">
        <v>2017</v>
      </c>
      <c r="AB2" s="85">
        <v>2018</v>
      </c>
      <c r="AC2" s="85">
        <v>2019</v>
      </c>
      <c r="AD2" s="85">
        <v>2020</v>
      </c>
      <c r="AE2" s="85">
        <v>2021</v>
      </c>
      <c r="AF2" s="85">
        <v>2022</v>
      </c>
      <c r="AG2" s="85">
        <v>2023</v>
      </c>
      <c r="AH2" s="85">
        <v>2024</v>
      </c>
      <c r="AI2" s="85">
        <v>2025</v>
      </c>
      <c r="AJ2" s="85">
        <v>2026</v>
      </c>
      <c r="AK2" s="85">
        <v>2027</v>
      </c>
      <c r="AL2" s="85">
        <v>2028</v>
      </c>
      <c r="AM2" s="85">
        <v>2029</v>
      </c>
      <c r="AN2" s="85">
        <v>2030</v>
      </c>
      <c r="AO2" s="85">
        <v>2031</v>
      </c>
      <c r="AP2" s="85">
        <v>2032</v>
      </c>
      <c r="AQ2" s="85">
        <v>2033</v>
      </c>
      <c r="AR2" s="85">
        <v>2034</v>
      </c>
      <c r="AS2" s="85">
        <v>2035</v>
      </c>
      <c r="AT2" s="85">
        <v>2036</v>
      </c>
      <c r="AU2" s="85">
        <v>2037</v>
      </c>
      <c r="AV2" s="85">
        <v>2038</v>
      </c>
      <c r="AW2" s="85">
        <v>2039</v>
      </c>
      <c r="AX2" s="85">
        <v>2040</v>
      </c>
      <c r="AY2" s="85">
        <v>2041</v>
      </c>
      <c r="AZ2" s="85">
        <v>2042</v>
      </c>
      <c r="BA2" s="85">
        <v>2043</v>
      </c>
      <c r="BB2" s="85">
        <v>2044</v>
      </c>
      <c r="BC2" s="85">
        <v>2045</v>
      </c>
      <c r="BD2" s="85">
        <v>2046</v>
      </c>
      <c r="BE2" s="85">
        <v>2047</v>
      </c>
      <c r="BF2" s="85">
        <v>2048</v>
      </c>
      <c r="BG2" s="85">
        <v>2049</v>
      </c>
      <c r="BH2" s="85">
        <v>2050</v>
      </c>
    </row>
    <row r="3" spans="1:60" ht="14.25">
      <c r="A3" s="73" t="s">
        <v>98</v>
      </c>
      <c r="C3">
        <f>B15</f>
        <v>0</v>
      </c>
      <c r="D3" s="86">
        <v>25</v>
      </c>
      <c r="E3" s="86">
        <f t="shared" ref="E3:BH3" si="0">D14</f>
        <v>2.9596943097742496</v>
      </c>
      <c r="F3" s="86">
        <f t="shared" si="0"/>
        <v>3.0853881895650077</v>
      </c>
      <c r="G3" s="86">
        <f t="shared" si="0"/>
        <v>3.4396547320922863</v>
      </c>
      <c r="H3" s="86">
        <f t="shared" si="0"/>
        <v>3.6965684113960977</v>
      </c>
      <c r="I3" s="86">
        <f t="shared" si="0"/>
        <v>3.7202361475957688</v>
      </c>
      <c r="J3" s="86">
        <f t="shared" si="0"/>
        <v>3.6472581821082564</v>
      </c>
      <c r="K3" s="86">
        <f t="shared" si="0"/>
        <v>3.9072246453621076</v>
      </c>
      <c r="L3" s="86">
        <f t="shared" si="0"/>
        <v>4.098067253067561</v>
      </c>
      <c r="M3" s="86">
        <f t="shared" si="0"/>
        <v>4.6906634800950577</v>
      </c>
      <c r="N3" s="86">
        <f t="shared" si="0"/>
        <v>4.1085344766420295</v>
      </c>
      <c r="O3" s="86">
        <f t="shared" si="0"/>
        <v>4.5979828275272441</v>
      </c>
      <c r="P3" s="86">
        <f t="shared" si="0"/>
        <v>4.7433708882723833</v>
      </c>
      <c r="Q3" s="86">
        <f t="shared" si="0"/>
        <v>5.8537323121408802</v>
      </c>
      <c r="R3" s="86">
        <f t="shared" si="0"/>
        <v>5.9450318015395069</v>
      </c>
      <c r="S3" s="86">
        <f t="shared" si="0"/>
        <v>5.838252916517356</v>
      </c>
      <c r="T3" s="86">
        <f t="shared" si="0"/>
        <v>6.3353500373619367</v>
      </c>
      <c r="U3" s="86">
        <f t="shared" si="0"/>
        <v>6.001661991832095</v>
      </c>
      <c r="V3" s="86">
        <f t="shared" si="0"/>
        <v>6.5761334315710069</v>
      </c>
      <c r="W3" s="86">
        <f t="shared" si="0"/>
        <v>7.4532503216940142</v>
      </c>
      <c r="X3" s="86">
        <f t="shared" si="0"/>
        <v>7.7886729921733977</v>
      </c>
      <c r="Y3" s="86">
        <f t="shared" si="0"/>
        <v>6.1567432469991985</v>
      </c>
      <c r="Z3" s="86">
        <f t="shared" si="0"/>
        <v>7.53534707198307</v>
      </c>
      <c r="AA3" s="86">
        <f t="shared" si="0"/>
        <v>7.9950812226020869</v>
      </c>
      <c r="AB3" s="86">
        <f t="shared" si="0"/>
        <v>8.6098926004521346</v>
      </c>
      <c r="AC3" s="86">
        <f t="shared" si="0"/>
        <v>7.4603665292926733</v>
      </c>
      <c r="AD3" s="86">
        <f t="shared" si="0"/>
        <v>8.3313440576185638</v>
      </c>
      <c r="AE3" s="86">
        <f t="shared" si="0"/>
        <v>9.7725476744774387</v>
      </c>
      <c r="AF3" s="86">
        <f t="shared" si="0"/>
        <v>9.8640543740161863</v>
      </c>
      <c r="AG3" s="86">
        <f t="shared" si="0"/>
        <v>8.8864166808478604</v>
      </c>
      <c r="AH3" s="86">
        <f t="shared" si="0"/>
        <v>10.507935755625246</v>
      </c>
      <c r="AI3" s="87">
        <f t="shared" si="0"/>
        <v>9.9164672551993398</v>
      </c>
      <c r="AJ3" s="87">
        <f t="shared" si="0"/>
        <v>10</v>
      </c>
      <c r="AK3" s="87">
        <f t="shared" si="0"/>
        <v>10</v>
      </c>
      <c r="AL3" s="87">
        <f t="shared" si="0"/>
        <v>10</v>
      </c>
      <c r="AM3" s="87">
        <f t="shared" si="0"/>
        <v>10</v>
      </c>
      <c r="AN3" s="87">
        <f t="shared" si="0"/>
        <v>10</v>
      </c>
      <c r="AO3" s="87">
        <f t="shared" si="0"/>
        <v>10</v>
      </c>
      <c r="AP3" s="87">
        <f t="shared" si="0"/>
        <v>10</v>
      </c>
      <c r="AQ3" s="87">
        <f t="shared" si="0"/>
        <v>10</v>
      </c>
      <c r="AR3" s="87">
        <f t="shared" si="0"/>
        <v>10</v>
      </c>
      <c r="AS3" s="87">
        <f t="shared" si="0"/>
        <v>10</v>
      </c>
      <c r="AT3" s="87">
        <f t="shared" si="0"/>
        <v>10</v>
      </c>
      <c r="AU3" s="87">
        <f t="shared" si="0"/>
        <v>10</v>
      </c>
      <c r="AV3" s="87">
        <f t="shared" si="0"/>
        <v>10</v>
      </c>
      <c r="AW3" s="87">
        <f t="shared" si="0"/>
        <v>10</v>
      </c>
      <c r="AX3" s="87">
        <f t="shared" si="0"/>
        <v>10</v>
      </c>
      <c r="AY3" s="87">
        <f t="shared" si="0"/>
        <v>10</v>
      </c>
      <c r="AZ3" s="87">
        <f t="shared" si="0"/>
        <v>10</v>
      </c>
      <c r="BA3" s="87">
        <f t="shared" si="0"/>
        <v>10</v>
      </c>
      <c r="BB3" s="87">
        <f t="shared" si="0"/>
        <v>10</v>
      </c>
      <c r="BC3" s="87">
        <f t="shared" si="0"/>
        <v>10</v>
      </c>
      <c r="BD3" s="87">
        <f t="shared" si="0"/>
        <v>10</v>
      </c>
      <c r="BE3" s="87">
        <f t="shared" si="0"/>
        <v>10</v>
      </c>
      <c r="BF3" s="87">
        <f t="shared" si="0"/>
        <v>10</v>
      </c>
      <c r="BG3" s="87">
        <f t="shared" si="0"/>
        <v>10</v>
      </c>
      <c r="BH3" s="87">
        <f t="shared" si="0"/>
        <v>10</v>
      </c>
    </row>
    <row r="4" spans="1:60" ht="14.25">
      <c r="A4" s="73" t="s">
        <v>2</v>
      </c>
      <c r="C4" s="86">
        <f t="shared" ref="C4:BH4" si="1">C32</f>
        <v>0</v>
      </c>
      <c r="D4" s="86">
        <f t="shared" si="1"/>
        <v>133.20000000000002</v>
      </c>
      <c r="E4" s="86">
        <f t="shared" si="1"/>
        <v>140.29999999999998</v>
      </c>
      <c r="F4" s="86">
        <f t="shared" si="1"/>
        <v>147.60000000000002</v>
      </c>
      <c r="G4" s="86">
        <f t="shared" si="1"/>
        <v>155.19999999999999</v>
      </c>
      <c r="H4" s="86">
        <f t="shared" si="1"/>
        <v>163.09999999999994</v>
      </c>
      <c r="I4" s="86">
        <f t="shared" si="1"/>
        <v>171.4</v>
      </c>
      <c r="J4" s="86">
        <f t="shared" si="1"/>
        <v>179.90000000000003</v>
      </c>
      <c r="K4" s="86">
        <f t="shared" si="1"/>
        <v>188.7</v>
      </c>
      <c r="L4" s="86">
        <f t="shared" si="1"/>
        <v>198.58198398501011</v>
      </c>
      <c r="M4" s="86">
        <f t="shared" si="1"/>
        <v>199.55007683347148</v>
      </c>
      <c r="N4" s="86">
        <f t="shared" si="1"/>
        <v>220.55680813497543</v>
      </c>
      <c r="O4" s="86">
        <f t="shared" si="1"/>
        <v>227.51739286670835</v>
      </c>
      <c r="P4" s="86">
        <f t="shared" si="1"/>
        <v>240.70561344780978</v>
      </c>
      <c r="Q4" s="86">
        <f t="shared" si="1"/>
        <v>245.0471745553304</v>
      </c>
      <c r="R4" s="86">
        <f t="shared" si="1"/>
        <v>254.96212810219936</v>
      </c>
      <c r="S4" s="86">
        <f t="shared" si="1"/>
        <v>270.88099350782591</v>
      </c>
      <c r="T4" s="86">
        <f t="shared" si="1"/>
        <v>278.61289055845543</v>
      </c>
      <c r="U4" s="86">
        <f t="shared" si="1"/>
        <v>293.90260752672162</v>
      </c>
      <c r="V4" s="86">
        <f t="shared" si="1"/>
        <v>302.00965383871267</v>
      </c>
      <c r="W4" s="86">
        <f t="shared" si="1"/>
        <v>314.3130171982877</v>
      </c>
      <c r="X4" s="86">
        <f t="shared" si="1"/>
        <v>314.10498125623297</v>
      </c>
      <c r="Y4" s="86">
        <f t="shared" si="1"/>
        <v>357.5545750172879</v>
      </c>
      <c r="Z4" s="86">
        <f t="shared" si="1"/>
        <v>354.0743901227259</v>
      </c>
      <c r="AA4" s="86">
        <f t="shared" si="1"/>
        <v>366.83447134271694</v>
      </c>
      <c r="AB4" s="86">
        <f t="shared" si="1"/>
        <v>359.69802622699621</v>
      </c>
      <c r="AC4" s="86">
        <f t="shared" si="1"/>
        <v>407.5628209601544</v>
      </c>
      <c r="AD4" s="86">
        <f t="shared" si="1"/>
        <v>423.0390486877335</v>
      </c>
      <c r="AE4" s="86">
        <f t="shared" si="1"/>
        <v>412.85512354667793</v>
      </c>
      <c r="AF4" s="86">
        <f t="shared" si="1"/>
        <v>430.29888403798191</v>
      </c>
      <c r="AG4" s="86">
        <f t="shared" si="1"/>
        <v>447.87799196794197</v>
      </c>
      <c r="AH4" s="86">
        <f t="shared" si="1"/>
        <v>446.47757398232164</v>
      </c>
      <c r="AI4" s="87">
        <f t="shared" si="1"/>
        <v>469.24972400972149</v>
      </c>
      <c r="AJ4" s="87">
        <f t="shared" si="1"/>
        <v>485.16119186268793</v>
      </c>
      <c r="AK4" s="87">
        <f t="shared" si="1"/>
        <v>501.03509486720282</v>
      </c>
      <c r="AL4" s="87">
        <f t="shared" si="1"/>
        <v>516.86988169882397</v>
      </c>
      <c r="AM4" s="87">
        <f t="shared" si="1"/>
        <v>532.69089542025631</v>
      </c>
      <c r="AN4" s="87">
        <f t="shared" si="1"/>
        <v>548.57662247617236</v>
      </c>
      <c r="AO4" s="87">
        <f t="shared" si="1"/>
        <v>564.54650436760789</v>
      </c>
      <c r="AP4" s="87">
        <f t="shared" si="1"/>
        <v>580.63574908183489</v>
      </c>
      <c r="AQ4" s="87">
        <f t="shared" si="1"/>
        <v>596.90998321995971</v>
      </c>
      <c r="AR4" s="87">
        <f t="shared" si="1"/>
        <v>613.36370814093038</v>
      </c>
      <c r="AS4" s="87">
        <f t="shared" si="1"/>
        <v>629.99947893310309</v>
      </c>
      <c r="AT4" s="87">
        <f t="shared" si="1"/>
        <v>646.80804160793934</v>
      </c>
      <c r="AU4" s="87">
        <f t="shared" si="1"/>
        <v>663.78237375199615</v>
      </c>
      <c r="AV4" s="87">
        <f t="shared" si="1"/>
        <v>680.92938351721295</v>
      </c>
      <c r="AW4" s="87">
        <f t="shared" si="1"/>
        <v>698.25927917150773</v>
      </c>
      <c r="AX4" s="87">
        <f t="shared" si="1"/>
        <v>713.61036667633823</v>
      </c>
      <c r="AY4" s="87">
        <f t="shared" si="1"/>
        <v>731.18915771951606</v>
      </c>
      <c r="AZ4" s="87">
        <f t="shared" si="1"/>
        <v>749.07998822802176</v>
      </c>
      <c r="BA4" s="87">
        <f t="shared" si="1"/>
        <v>767.07376432848412</v>
      </c>
      <c r="BB4" s="87">
        <f t="shared" si="1"/>
        <v>785.52325489054465</v>
      </c>
      <c r="BC4" s="87">
        <f t="shared" si="1"/>
        <v>803.9928980238019</v>
      </c>
      <c r="BD4" s="87">
        <f t="shared" si="1"/>
        <v>822.96301317548057</v>
      </c>
      <c r="BE4" s="87">
        <f t="shared" si="1"/>
        <v>841.99662579343317</v>
      </c>
      <c r="BF4" s="87">
        <f t="shared" si="1"/>
        <v>861.59540225666785</v>
      </c>
      <c r="BG4" s="87">
        <f t="shared" si="1"/>
        <v>881.3300882858623</v>
      </c>
      <c r="BH4" s="87">
        <f t="shared" si="1"/>
        <v>1199.0095105129762</v>
      </c>
    </row>
    <row r="5" spans="1:60" ht="14.25">
      <c r="A5" s="73" t="s">
        <v>3</v>
      </c>
      <c r="C5" s="86">
        <f t="shared" ref="C5:I5" si="2">C48</f>
        <v>0</v>
      </c>
      <c r="D5" s="86">
        <f t="shared" si="2"/>
        <v>0</v>
      </c>
      <c r="E5" s="86">
        <f t="shared" si="2"/>
        <v>0</v>
      </c>
      <c r="F5" s="86">
        <f t="shared" si="2"/>
        <v>0</v>
      </c>
      <c r="G5" s="86">
        <f t="shared" si="2"/>
        <v>0</v>
      </c>
      <c r="H5" s="86">
        <f t="shared" si="2"/>
        <v>0</v>
      </c>
      <c r="I5" s="86">
        <f t="shared" si="2"/>
        <v>0</v>
      </c>
      <c r="J5" s="86"/>
      <c r="K5" s="86">
        <f t="shared" ref="K5:AH5" si="3">K48</f>
        <v>0</v>
      </c>
      <c r="L5" s="86">
        <f t="shared" si="3"/>
        <v>0</v>
      </c>
      <c r="M5" s="86">
        <f t="shared" si="3"/>
        <v>0</v>
      </c>
      <c r="N5" s="86">
        <f t="shared" si="3"/>
        <v>0</v>
      </c>
      <c r="O5" s="86">
        <f t="shared" si="3"/>
        <v>0</v>
      </c>
      <c r="P5" s="86">
        <f t="shared" si="3"/>
        <v>0</v>
      </c>
      <c r="Q5" s="86">
        <f t="shared" si="3"/>
        <v>0</v>
      </c>
      <c r="R5" s="86">
        <f t="shared" si="3"/>
        <v>0</v>
      </c>
      <c r="S5" s="86">
        <f t="shared" si="3"/>
        <v>0</v>
      </c>
      <c r="T5" s="86">
        <f t="shared" si="3"/>
        <v>0</v>
      </c>
      <c r="U5" s="86">
        <f t="shared" si="3"/>
        <v>0</v>
      </c>
      <c r="V5" s="86">
        <f t="shared" si="3"/>
        <v>0.47200000000000003</v>
      </c>
      <c r="W5" s="86">
        <f t="shared" si="3"/>
        <v>0.998</v>
      </c>
      <c r="X5" s="86">
        <f t="shared" si="3"/>
        <v>1.2830000000000001</v>
      </c>
      <c r="Y5" s="86">
        <f t="shared" si="3"/>
        <v>1.7560000000000002</v>
      </c>
      <c r="Z5" s="86">
        <f t="shared" si="3"/>
        <v>1.4550000000000001</v>
      </c>
      <c r="AA5" s="86">
        <f t="shared" si="3"/>
        <v>1.5579999999999998</v>
      </c>
      <c r="AB5" s="86">
        <f t="shared" si="3"/>
        <v>1.0959999999999999</v>
      </c>
      <c r="AC5" s="86">
        <f t="shared" si="3"/>
        <v>0.93699999999999983</v>
      </c>
      <c r="AD5" s="86">
        <f t="shared" si="3"/>
        <v>1.0609999999999999</v>
      </c>
      <c r="AE5" s="86">
        <f t="shared" si="3"/>
        <v>1.0499999999999998</v>
      </c>
      <c r="AF5" s="86">
        <f t="shared" si="3"/>
        <v>0.16899999999999998</v>
      </c>
      <c r="AG5" s="86">
        <f t="shared" si="3"/>
        <v>0.08</v>
      </c>
      <c r="AH5" s="86">
        <f t="shared" si="3"/>
        <v>0.20200000000000001</v>
      </c>
      <c r="AI5" s="87">
        <v>0.25</v>
      </c>
      <c r="AJ5" s="87">
        <v>0.17499999999999999</v>
      </c>
      <c r="AK5" s="87">
        <v>0.17499999999999999</v>
      </c>
      <c r="AL5" s="87">
        <v>0.17499999999999999</v>
      </c>
      <c r="AM5" s="87">
        <v>0.17499999999999999</v>
      </c>
      <c r="AN5" s="87">
        <v>0.17499999999999999</v>
      </c>
      <c r="AO5" s="87">
        <v>0.17499999999999999</v>
      </c>
      <c r="AP5" s="87">
        <v>0.17499999999999999</v>
      </c>
      <c r="AQ5" s="87">
        <v>0.17499999999999999</v>
      </c>
      <c r="AR5" s="87">
        <v>0.17499999999999999</v>
      </c>
      <c r="AS5" s="87">
        <v>0.17499999999999999</v>
      </c>
      <c r="AT5" s="87">
        <v>0.17499999999999999</v>
      </c>
      <c r="AU5" s="87">
        <v>0.17499999999999999</v>
      </c>
      <c r="AV5" s="87">
        <v>0.17499999999999999</v>
      </c>
      <c r="AW5" s="87">
        <v>0.17499999999999999</v>
      </c>
      <c r="AX5" s="87">
        <v>0.17499999999999999</v>
      </c>
      <c r="AY5" s="87">
        <v>0.17499999999999999</v>
      </c>
      <c r="AZ5" s="87">
        <v>0.17499999999999999</v>
      </c>
      <c r="BA5" s="87">
        <v>0.17499999999999999</v>
      </c>
      <c r="BB5" s="87">
        <v>0.17499999999999999</v>
      </c>
      <c r="BC5" s="87">
        <v>0.17499999999999999</v>
      </c>
      <c r="BD5" s="87">
        <v>0.17499999999999999</v>
      </c>
      <c r="BE5" s="87">
        <v>0.17499999999999999</v>
      </c>
      <c r="BF5" s="87">
        <v>0.17499999999999999</v>
      </c>
      <c r="BG5" s="87">
        <v>0.17499999999999999</v>
      </c>
      <c r="BH5" s="87">
        <v>0.17499999999999999</v>
      </c>
    </row>
    <row r="6" spans="1:60" ht="14.25">
      <c r="A6" s="75" t="s">
        <v>4</v>
      </c>
      <c r="B6" s="88"/>
      <c r="C6" s="88">
        <f t="shared" ref="C6:AW6" si="4">SUM(C3:C5)</f>
        <v>0</v>
      </c>
      <c r="D6" s="88">
        <f t="shared" si="4"/>
        <v>158.20000000000002</v>
      </c>
      <c r="E6" s="88">
        <f t="shared" si="4"/>
        <v>143.25969430977423</v>
      </c>
      <c r="F6" s="88">
        <f t="shared" si="4"/>
        <v>150.68538818956503</v>
      </c>
      <c r="G6" s="88">
        <f t="shared" si="4"/>
        <v>158.63965473209228</v>
      </c>
      <c r="H6" s="88">
        <f t="shared" si="4"/>
        <v>166.79656841139604</v>
      </c>
      <c r="I6" s="88">
        <f t="shared" si="4"/>
        <v>175.12023614759576</v>
      </c>
      <c r="J6" s="88">
        <f t="shared" si="4"/>
        <v>183.54725818210829</v>
      </c>
      <c r="K6" s="88">
        <f t="shared" si="4"/>
        <v>192.60722464536209</v>
      </c>
      <c r="L6" s="88">
        <f t="shared" si="4"/>
        <v>202.68005123807768</v>
      </c>
      <c r="M6" s="88">
        <f t="shared" si="4"/>
        <v>204.24074031356653</v>
      </c>
      <c r="N6" s="88">
        <f t="shared" si="4"/>
        <v>224.66534261161746</v>
      </c>
      <c r="O6" s="88">
        <f t="shared" si="4"/>
        <v>232.11537569423558</v>
      </c>
      <c r="P6" s="88">
        <f t="shared" si="4"/>
        <v>245.44898433608216</v>
      </c>
      <c r="Q6" s="88">
        <f t="shared" si="4"/>
        <v>250.90090686747129</v>
      </c>
      <c r="R6" s="88">
        <f t="shared" si="4"/>
        <v>260.90715990373889</v>
      </c>
      <c r="S6" s="88">
        <f t="shared" si="4"/>
        <v>276.71924642434328</v>
      </c>
      <c r="T6" s="88">
        <f t="shared" si="4"/>
        <v>284.94824059581737</v>
      </c>
      <c r="U6" s="88">
        <f t="shared" si="4"/>
        <v>299.90426951855375</v>
      </c>
      <c r="V6" s="88">
        <f t="shared" si="4"/>
        <v>309.05778727028365</v>
      </c>
      <c r="W6" s="88">
        <f t="shared" si="4"/>
        <v>322.76426751998173</v>
      </c>
      <c r="X6" s="88">
        <f t="shared" si="4"/>
        <v>323.17665424840641</v>
      </c>
      <c r="Y6" s="88">
        <f t="shared" si="4"/>
        <v>365.46731826428709</v>
      </c>
      <c r="Z6" s="88">
        <f t="shared" si="4"/>
        <v>363.06473719470898</v>
      </c>
      <c r="AA6" s="88">
        <f t="shared" si="4"/>
        <v>376.38755256531903</v>
      </c>
      <c r="AB6" s="88">
        <f t="shared" si="4"/>
        <v>369.40391882744836</v>
      </c>
      <c r="AC6" s="88">
        <f t="shared" si="4"/>
        <v>415.96018748944709</v>
      </c>
      <c r="AD6" s="88">
        <f t="shared" si="4"/>
        <v>432.43139274535201</v>
      </c>
      <c r="AE6" s="88">
        <f t="shared" si="4"/>
        <v>423.67767122115538</v>
      </c>
      <c r="AF6" s="88">
        <f t="shared" si="4"/>
        <v>440.33193841199807</v>
      </c>
      <c r="AG6" s="88">
        <f t="shared" ref="AG6:AH6" si="5">SUM(AG3:AG5)</f>
        <v>456.84440864878979</v>
      </c>
      <c r="AH6" s="88">
        <f t="shared" si="5"/>
        <v>457.18750973794687</v>
      </c>
      <c r="AI6" s="89">
        <f t="shared" si="4"/>
        <v>479.41619126492083</v>
      </c>
      <c r="AJ6" s="89">
        <f t="shared" si="4"/>
        <v>495.33619186268794</v>
      </c>
      <c r="AK6" s="89">
        <f t="shared" si="4"/>
        <v>511.21009486720283</v>
      </c>
      <c r="AL6" s="89">
        <f t="shared" si="4"/>
        <v>527.04488169882393</v>
      </c>
      <c r="AM6" s="89">
        <f t="shared" si="4"/>
        <v>542.86589542025627</v>
      </c>
      <c r="AN6" s="89">
        <f t="shared" si="4"/>
        <v>558.75162247617232</v>
      </c>
      <c r="AO6" s="89">
        <f t="shared" si="4"/>
        <v>574.72150436760785</v>
      </c>
      <c r="AP6" s="89">
        <f t="shared" si="4"/>
        <v>590.81074908183484</v>
      </c>
      <c r="AQ6" s="89">
        <f t="shared" si="4"/>
        <v>607.08498321995967</v>
      </c>
      <c r="AR6" s="89">
        <f t="shared" si="4"/>
        <v>623.53870814093034</v>
      </c>
      <c r="AS6" s="89">
        <f t="shared" si="4"/>
        <v>640.17447893310305</v>
      </c>
      <c r="AT6" s="89">
        <f t="shared" si="4"/>
        <v>656.9830416079393</v>
      </c>
      <c r="AU6" s="89">
        <f t="shared" si="4"/>
        <v>673.9573737519961</v>
      </c>
      <c r="AV6" s="89">
        <f t="shared" si="4"/>
        <v>691.10438351721291</v>
      </c>
      <c r="AW6" s="89">
        <f t="shared" si="4"/>
        <v>708.43427917150768</v>
      </c>
      <c r="AX6" s="89">
        <f>SUM(AX3:AX5)</f>
        <v>723.78536667633819</v>
      </c>
      <c r="AY6" s="89">
        <f t="shared" ref="AY6:BH6" si="6">SUM(AY3:AY5)</f>
        <v>741.36415771951602</v>
      </c>
      <c r="AZ6" s="89">
        <f t="shared" si="6"/>
        <v>759.25498822802172</v>
      </c>
      <c r="BA6" s="89">
        <f t="shared" si="6"/>
        <v>777.24876432848407</v>
      </c>
      <c r="BB6" s="89">
        <f t="shared" si="6"/>
        <v>795.6982548905446</v>
      </c>
      <c r="BC6" s="89">
        <f t="shared" si="6"/>
        <v>814.16789802380185</v>
      </c>
      <c r="BD6" s="89">
        <f t="shared" si="6"/>
        <v>833.13801317548052</v>
      </c>
      <c r="BE6" s="89">
        <f t="shared" si="6"/>
        <v>852.17162579343312</v>
      </c>
      <c r="BF6" s="89">
        <f t="shared" si="6"/>
        <v>871.77040225666781</v>
      </c>
      <c r="BG6" s="89">
        <f t="shared" si="6"/>
        <v>891.50508828586226</v>
      </c>
      <c r="BH6" s="89">
        <f t="shared" si="6"/>
        <v>1209.1845105129762</v>
      </c>
    </row>
    <row r="7" spans="1:60" ht="14.25">
      <c r="A7" s="73" t="s">
        <v>5</v>
      </c>
      <c r="C7" s="86">
        <f t="shared" ref="C7:AE7" si="7">C13-C12</f>
        <v>0</v>
      </c>
      <c r="D7" s="86">
        <f t="shared" si="7"/>
        <v>155.24030569022577</v>
      </c>
      <c r="E7" s="86">
        <f t="shared" si="7"/>
        <v>140.17430612020922</v>
      </c>
      <c r="F7" s="86">
        <f t="shared" si="7"/>
        <v>147.24573345747274</v>
      </c>
      <c r="G7" s="86">
        <f t="shared" si="7"/>
        <v>154.94308632069618</v>
      </c>
      <c r="H7" s="86">
        <f t="shared" si="7"/>
        <v>163.07633226380028</v>
      </c>
      <c r="I7" s="86">
        <f t="shared" si="7"/>
        <v>171.4729779654875</v>
      </c>
      <c r="J7" s="86">
        <f t="shared" si="7"/>
        <v>179.64003353674619</v>
      </c>
      <c r="K7" s="86">
        <f t="shared" si="7"/>
        <v>188.50915739229453</v>
      </c>
      <c r="L7" s="86">
        <f t="shared" si="7"/>
        <v>197.98938775798263</v>
      </c>
      <c r="M7" s="86">
        <f t="shared" si="7"/>
        <v>200.1322058369245</v>
      </c>
      <c r="N7" s="86">
        <f t="shared" si="7"/>
        <v>220.06735978409023</v>
      </c>
      <c r="O7" s="86">
        <f t="shared" si="7"/>
        <v>227.3720048059632</v>
      </c>
      <c r="P7" s="86">
        <f t="shared" si="7"/>
        <v>239.59525202394127</v>
      </c>
      <c r="Q7" s="86">
        <f t="shared" si="7"/>
        <v>244.95587506593179</v>
      </c>
      <c r="R7" s="86">
        <f t="shared" si="7"/>
        <v>255.06890698722154</v>
      </c>
      <c r="S7" s="86">
        <f t="shared" si="7"/>
        <v>270.38389638698135</v>
      </c>
      <c r="T7" s="86">
        <f t="shared" si="7"/>
        <v>278.94657860398524</v>
      </c>
      <c r="U7" s="86">
        <f t="shared" si="7"/>
        <v>293.32813608698274</v>
      </c>
      <c r="V7" s="86">
        <f t="shared" si="7"/>
        <v>301.53453694858962</v>
      </c>
      <c r="W7" s="86">
        <f t="shared" si="7"/>
        <v>314.9085945278083</v>
      </c>
      <c r="X7" s="86">
        <f t="shared" si="7"/>
        <v>317.01291100140719</v>
      </c>
      <c r="Y7" s="86">
        <f t="shared" si="7"/>
        <v>357.93197119230399</v>
      </c>
      <c r="Z7" s="86">
        <f t="shared" si="7"/>
        <v>355.06965597210689</v>
      </c>
      <c r="AA7" s="86">
        <f t="shared" si="7"/>
        <v>367.77765996486687</v>
      </c>
      <c r="AB7" s="86">
        <f t="shared" si="7"/>
        <v>361.94355229815568</v>
      </c>
      <c r="AC7" s="86">
        <f t="shared" si="7"/>
        <v>407.62884343182856</v>
      </c>
      <c r="AD7" s="86">
        <f t="shared" si="7"/>
        <v>422.65884507087458</v>
      </c>
      <c r="AE7" s="86">
        <f t="shared" si="7"/>
        <v>413.76961684713922</v>
      </c>
      <c r="AF7" s="86">
        <f>AF13-AF12</f>
        <v>431.44552173115022</v>
      </c>
      <c r="AG7" s="86">
        <f t="shared" ref="AG7:BH7" si="8">AG13-AG12</f>
        <v>446.33647289316457</v>
      </c>
      <c r="AH7" s="86">
        <f t="shared" si="8"/>
        <v>447.27104248274753</v>
      </c>
      <c r="AI7" s="87">
        <f t="shared" si="8"/>
        <v>469.40819126492084</v>
      </c>
      <c r="AJ7" s="87">
        <f t="shared" si="8"/>
        <v>485.32819186268796</v>
      </c>
      <c r="AK7" s="87">
        <f t="shared" si="8"/>
        <v>501.20209486720285</v>
      </c>
      <c r="AL7" s="87">
        <f t="shared" si="8"/>
        <v>517.03688169882389</v>
      </c>
      <c r="AM7" s="87">
        <f t="shared" si="8"/>
        <v>532.85789542025623</v>
      </c>
      <c r="AN7" s="87">
        <f t="shared" si="8"/>
        <v>548.74362247617228</v>
      </c>
      <c r="AO7" s="87">
        <f t="shared" si="8"/>
        <v>564.71350436760781</v>
      </c>
      <c r="AP7" s="87">
        <f t="shared" si="8"/>
        <v>580.8027490818348</v>
      </c>
      <c r="AQ7" s="87">
        <f t="shared" si="8"/>
        <v>597.07698321995963</v>
      </c>
      <c r="AR7" s="87">
        <f t="shared" si="8"/>
        <v>613.5307081409303</v>
      </c>
      <c r="AS7" s="87">
        <f t="shared" si="8"/>
        <v>630.16647893310301</v>
      </c>
      <c r="AT7" s="87">
        <f t="shared" si="8"/>
        <v>646.97504160793926</v>
      </c>
      <c r="AU7" s="87">
        <f t="shared" si="8"/>
        <v>663.94937375199606</v>
      </c>
      <c r="AV7" s="87">
        <f t="shared" si="8"/>
        <v>681.09638351721287</v>
      </c>
      <c r="AW7" s="87">
        <f t="shared" si="8"/>
        <v>698.42627917150764</v>
      </c>
      <c r="AX7" s="87">
        <f t="shared" si="8"/>
        <v>713.77736667633815</v>
      </c>
      <c r="AY7" s="87">
        <f t="shared" si="8"/>
        <v>731.35615771951598</v>
      </c>
      <c r="AZ7" s="87">
        <f t="shared" si="8"/>
        <v>749.24698822802168</v>
      </c>
      <c r="BA7" s="87">
        <f t="shared" si="8"/>
        <v>767.24076432848403</v>
      </c>
      <c r="BB7" s="87">
        <f t="shared" si="8"/>
        <v>785.69025489054457</v>
      </c>
      <c r="BC7" s="87">
        <f t="shared" si="8"/>
        <v>804.15989802380182</v>
      </c>
      <c r="BD7" s="87">
        <f t="shared" si="8"/>
        <v>823.13001317548049</v>
      </c>
      <c r="BE7" s="87">
        <f t="shared" si="8"/>
        <v>842.16362579343308</v>
      </c>
      <c r="BF7" s="87">
        <f t="shared" si="8"/>
        <v>861.76240225666777</v>
      </c>
      <c r="BG7" s="87">
        <f t="shared" si="8"/>
        <v>881.49708828586222</v>
      </c>
      <c r="BH7" s="87">
        <f t="shared" si="8"/>
        <v>1199.1765105129762</v>
      </c>
    </row>
    <row r="8" spans="1:60" ht="14.25">
      <c r="A8" s="73" t="s">
        <v>6</v>
      </c>
      <c r="C8" s="86" t="e">
        <f>C9+C10+#REF!</f>
        <v>#REF!</v>
      </c>
      <c r="D8" s="86" t="e">
        <f>D9+D10+#REF!</f>
        <v>#REF!</v>
      </c>
      <c r="E8" s="86" t="e">
        <f>E9+E10+#REF!</f>
        <v>#REF!</v>
      </c>
      <c r="F8" s="86" t="e">
        <f>F9+F10+#REF!</f>
        <v>#REF!</v>
      </c>
      <c r="G8" s="86" t="e">
        <f>G9+G10+#REF!</f>
        <v>#REF!</v>
      </c>
      <c r="H8" s="86" t="e">
        <f>H9+H10+#REF!</f>
        <v>#REF!</v>
      </c>
      <c r="I8" s="86" t="e">
        <f>I9+I10+#REF!</f>
        <v>#REF!</v>
      </c>
      <c r="J8" s="86" t="e">
        <f>J9+J10+#REF!</f>
        <v>#REF!</v>
      </c>
      <c r="K8" s="86" t="e">
        <f>K9+K10+#REF!</f>
        <v>#REF!</v>
      </c>
      <c r="L8" s="86" t="e">
        <f>L9+L10+#REF!</f>
        <v>#REF!</v>
      </c>
      <c r="M8" s="86" t="e">
        <f>M9+M10+#REF!</f>
        <v>#REF!</v>
      </c>
      <c r="N8" s="86" t="e">
        <f>N9+N10+#REF!</f>
        <v>#REF!</v>
      </c>
      <c r="O8" s="86" t="e">
        <f>O9+O10+#REF!</f>
        <v>#REF!</v>
      </c>
      <c r="P8" s="86" t="e">
        <f>P9+P10+#REF!</f>
        <v>#REF!</v>
      </c>
      <c r="Q8" s="86" t="e">
        <f>Q9+Q10+#REF!</f>
        <v>#REF!</v>
      </c>
      <c r="R8" s="86">
        <f>R9+R10</f>
        <v>0</v>
      </c>
      <c r="S8" s="86">
        <f t="shared" ref="S8:BH8" si="9">S9+S10</f>
        <v>0</v>
      </c>
      <c r="T8" s="86">
        <f t="shared" si="9"/>
        <v>0</v>
      </c>
      <c r="U8" s="86">
        <f t="shared" si="9"/>
        <v>0</v>
      </c>
      <c r="V8" s="86">
        <f t="shared" si="9"/>
        <v>0</v>
      </c>
      <c r="W8" s="86">
        <f t="shared" si="9"/>
        <v>0</v>
      </c>
      <c r="X8" s="86">
        <f t="shared" si="9"/>
        <v>0</v>
      </c>
      <c r="Y8" s="86">
        <f t="shared" si="9"/>
        <v>0</v>
      </c>
      <c r="Z8" s="86">
        <f t="shared" si="9"/>
        <v>0</v>
      </c>
      <c r="AA8" s="86">
        <f t="shared" si="9"/>
        <v>0</v>
      </c>
      <c r="AB8" s="86">
        <f t="shared" si="9"/>
        <v>0</v>
      </c>
      <c r="AC8" s="86">
        <f t="shared" si="9"/>
        <v>0</v>
      </c>
      <c r="AD8" s="86">
        <f t="shared" si="9"/>
        <v>0</v>
      </c>
      <c r="AE8" s="86">
        <f t="shared" si="9"/>
        <v>0</v>
      </c>
      <c r="AF8" s="86">
        <f t="shared" si="9"/>
        <v>0</v>
      </c>
      <c r="AG8" s="86">
        <f t="shared" si="9"/>
        <v>0</v>
      </c>
      <c r="AH8" s="86">
        <f t="shared" si="9"/>
        <v>0</v>
      </c>
      <c r="AI8" s="86">
        <f t="shared" si="9"/>
        <v>0</v>
      </c>
      <c r="AJ8" s="86">
        <f t="shared" si="9"/>
        <v>0</v>
      </c>
      <c r="AK8" s="86">
        <f t="shared" si="9"/>
        <v>0</v>
      </c>
      <c r="AL8" s="86">
        <f t="shared" si="9"/>
        <v>0</v>
      </c>
      <c r="AM8" s="86">
        <f t="shared" si="9"/>
        <v>0</v>
      </c>
      <c r="AN8" s="86">
        <f t="shared" si="9"/>
        <v>0</v>
      </c>
      <c r="AO8" s="86">
        <f t="shared" si="9"/>
        <v>0</v>
      </c>
      <c r="AP8" s="86">
        <f t="shared" si="9"/>
        <v>0</v>
      </c>
      <c r="AQ8" s="86">
        <f t="shared" si="9"/>
        <v>0</v>
      </c>
      <c r="AR8" s="86">
        <f t="shared" si="9"/>
        <v>0</v>
      </c>
      <c r="AS8" s="86">
        <f t="shared" si="9"/>
        <v>0</v>
      </c>
      <c r="AT8" s="86">
        <f t="shared" si="9"/>
        <v>0</v>
      </c>
      <c r="AU8" s="86">
        <f t="shared" si="9"/>
        <v>0</v>
      </c>
      <c r="AV8" s="86">
        <f t="shared" si="9"/>
        <v>0</v>
      </c>
      <c r="AW8" s="86">
        <f t="shared" si="9"/>
        <v>0</v>
      </c>
      <c r="AX8" s="86">
        <f t="shared" si="9"/>
        <v>0</v>
      </c>
      <c r="AY8" s="86">
        <f t="shared" si="9"/>
        <v>0</v>
      </c>
      <c r="AZ8" s="86">
        <f t="shared" si="9"/>
        <v>0</v>
      </c>
      <c r="BA8" s="86">
        <f t="shared" si="9"/>
        <v>0</v>
      </c>
      <c r="BB8" s="86">
        <f t="shared" si="9"/>
        <v>0</v>
      </c>
      <c r="BC8" s="86">
        <f t="shared" si="9"/>
        <v>0</v>
      </c>
      <c r="BD8" s="86">
        <f t="shared" si="9"/>
        <v>0</v>
      </c>
      <c r="BE8" s="86">
        <f t="shared" si="9"/>
        <v>0</v>
      </c>
      <c r="BF8" s="86">
        <f t="shared" si="9"/>
        <v>0</v>
      </c>
      <c r="BG8" s="86">
        <f t="shared" si="9"/>
        <v>0</v>
      </c>
      <c r="BH8" s="86">
        <f t="shared" si="9"/>
        <v>0</v>
      </c>
    </row>
    <row r="9" spans="1:60" ht="14.25">
      <c r="A9" s="73" t="s">
        <v>7</v>
      </c>
      <c r="C9" s="86">
        <f t="shared" ref="C9:BH9" si="10">C112</f>
        <v>0</v>
      </c>
      <c r="D9" s="86">
        <f t="shared" si="10"/>
        <v>0</v>
      </c>
      <c r="E9" s="86">
        <f t="shared" si="10"/>
        <v>0</v>
      </c>
      <c r="F9" s="86">
        <f t="shared" si="10"/>
        <v>0</v>
      </c>
      <c r="G9" s="86">
        <f t="shared" si="10"/>
        <v>0</v>
      </c>
      <c r="H9" s="86">
        <f t="shared" si="10"/>
        <v>0</v>
      </c>
      <c r="I9" s="86">
        <f t="shared" si="10"/>
        <v>0</v>
      </c>
      <c r="J9" s="86">
        <f t="shared" si="10"/>
        <v>0</v>
      </c>
      <c r="K9" s="86">
        <f t="shared" si="10"/>
        <v>0</v>
      </c>
      <c r="L9" s="86">
        <f t="shared" si="10"/>
        <v>0</v>
      </c>
      <c r="M9" s="86">
        <f t="shared" si="10"/>
        <v>0</v>
      </c>
      <c r="N9" s="86">
        <f t="shared" si="10"/>
        <v>0</v>
      </c>
      <c r="O9" s="86">
        <f t="shared" si="10"/>
        <v>0</v>
      </c>
      <c r="P9" s="86">
        <f t="shared" si="10"/>
        <v>0</v>
      </c>
      <c r="Q9" s="86">
        <f t="shared" si="10"/>
        <v>0</v>
      </c>
      <c r="R9" s="86">
        <f t="shared" si="10"/>
        <v>0</v>
      </c>
      <c r="S9" s="86">
        <f t="shared" si="10"/>
        <v>0</v>
      </c>
      <c r="T9" s="86">
        <f t="shared" si="10"/>
        <v>0</v>
      </c>
      <c r="U9" s="86">
        <f t="shared" si="10"/>
        <v>0</v>
      </c>
      <c r="V9" s="86">
        <f t="shared" si="10"/>
        <v>0</v>
      </c>
      <c r="W9" s="86">
        <f t="shared" si="10"/>
        <v>0</v>
      </c>
      <c r="X9" s="86">
        <f t="shared" si="10"/>
        <v>0</v>
      </c>
      <c r="Y9" s="86">
        <f t="shared" si="10"/>
        <v>0</v>
      </c>
      <c r="Z9" s="86">
        <f t="shared" si="10"/>
        <v>0</v>
      </c>
      <c r="AA9" s="86">
        <f t="shared" si="10"/>
        <v>0</v>
      </c>
      <c r="AB9" s="86">
        <f t="shared" si="10"/>
        <v>0</v>
      </c>
      <c r="AC9" s="86">
        <f t="shared" si="10"/>
        <v>0</v>
      </c>
      <c r="AD9" s="86">
        <f t="shared" si="10"/>
        <v>0</v>
      </c>
      <c r="AE9" s="86">
        <f t="shared" si="10"/>
        <v>0</v>
      </c>
      <c r="AF9" s="86">
        <f t="shared" si="10"/>
        <v>0</v>
      </c>
      <c r="AG9" s="86">
        <f t="shared" si="10"/>
        <v>0</v>
      </c>
      <c r="AH9" s="86">
        <f t="shared" si="10"/>
        <v>0</v>
      </c>
      <c r="AI9" s="87">
        <f t="shared" si="10"/>
        <v>0</v>
      </c>
      <c r="AJ9" s="87">
        <f t="shared" si="10"/>
        <v>0</v>
      </c>
      <c r="AK9" s="87">
        <f t="shared" si="10"/>
        <v>0</v>
      </c>
      <c r="AL9" s="87">
        <f t="shared" si="10"/>
        <v>0</v>
      </c>
      <c r="AM9" s="87">
        <f t="shared" si="10"/>
        <v>0</v>
      </c>
      <c r="AN9" s="87">
        <f t="shared" si="10"/>
        <v>0</v>
      </c>
      <c r="AO9" s="87">
        <f t="shared" si="10"/>
        <v>0</v>
      </c>
      <c r="AP9" s="87">
        <f t="shared" si="10"/>
        <v>0</v>
      </c>
      <c r="AQ9" s="87">
        <f t="shared" si="10"/>
        <v>0</v>
      </c>
      <c r="AR9" s="87">
        <f t="shared" si="10"/>
        <v>0</v>
      </c>
      <c r="AS9" s="87">
        <f t="shared" si="10"/>
        <v>0</v>
      </c>
      <c r="AT9" s="87">
        <f t="shared" si="10"/>
        <v>0</v>
      </c>
      <c r="AU9" s="87">
        <f t="shared" si="10"/>
        <v>0</v>
      </c>
      <c r="AV9" s="87">
        <f t="shared" si="10"/>
        <v>0</v>
      </c>
      <c r="AW9" s="87">
        <f t="shared" si="10"/>
        <v>0</v>
      </c>
      <c r="AX9" s="87">
        <f t="shared" si="10"/>
        <v>0</v>
      </c>
      <c r="AY9" s="87">
        <f t="shared" si="10"/>
        <v>0</v>
      </c>
      <c r="AZ9" s="87">
        <f t="shared" si="10"/>
        <v>0</v>
      </c>
      <c r="BA9" s="87">
        <f t="shared" si="10"/>
        <v>0</v>
      </c>
      <c r="BB9" s="87">
        <f t="shared" si="10"/>
        <v>0</v>
      </c>
      <c r="BC9" s="87">
        <f t="shared" si="10"/>
        <v>0</v>
      </c>
      <c r="BD9" s="87">
        <f t="shared" si="10"/>
        <v>0</v>
      </c>
      <c r="BE9" s="87">
        <f t="shared" si="10"/>
        <v>0</v>
      </c>
      <c r="BF9" s="87">
        <f t="shared" si="10"/>
        <v>0</v>
      </c>
      <c r="BG9" s="87">
        <f t="shared" si="10"/>
        <v>0</v>
      </c>
      <c r="BH9" s="87">
        <f t="shared" si="10"/>
        <v>0</v>
      </c>
    </row>
    <row r="10" spans="1:60" ht="14.25">
      <c r="A10" s="73" t="s">
        <v>99</v>
      </c>
      <c r="C10" s="86">
        <f t="shared" ref="C10:BH10" si="11">C128</f>
        <v>0</v>
      </c>
      <c r="D10" s="86">
        <f t="shared" si="11"/>
        <v>0</v>
      </c>
      <c r="E10" s="86">
        <f t="shared" si="11"/>
        <v>0</v>
      </c>
      <c r="F10" s="86">
        <f t="shared" si="11"/>
        <v>0</v>
      </c>
      <c r="G10" s="86">
        <f t="shared" si="11"/>
        <v>0</v>
      </c>
      <c r="H10" s="86">
        <f t="shared" si="11"/>
        <v>0</v>
      </c>
      <c r="I10" s="86">
        <f t="shared" si="11"/>
        <v>0</v>
      </c>
      <c r="J10" s="86">
        <f t="shared" si="11"/>
        <v>0</v>
      </c>
      <c r="K10" s="86">
        <f t="shared" si="11"/>
        <v>0</v>
      </c>
      <c r="L10" s="86">
        <f t="shared" si="11"/>
        <v>0</v>
      </c>
      <c r="M10" s="86">
        <f t="shared" si="11"/>
        <v>0</v>
      </c>
      <c r="N10" s="86">
        <f t="shared" si="11"/>
        <v>0</v>
      </c>
      <c r="O10" s="86">
        <f t="shared" si="11"/>
        <v>0</v>
      </c>
      <c r="P10" s="86">
        <f t="shared" si="11"/>
        <v>0</v>
      </c>
      <c r="Q10" s="86">
        <f t="shared" si="11"/>
        <v>0</v>
      </c>
      <c r="R10" s="86">
        <f t="shared" si="11"/>
        <v>0</v>
      </c>
      <c r="S10" s="86">
        <f t="shared" si="11"/>
        <v>0</v>
      </c>
      <c r="T10" s="86">
        <f t="shared" si="11"/>
        <v>0</v>
      </c>
      <c r="U10" s="86">
        <f t="shared" si="11"/>
        <v>0</v>
      </c>
      <c r="V10" s="86">
        <f t="shared" si="11"/>
        <v>0</v>
      </c>
      <c r="W10" s="86">
        <f t="shared" si="11"/>
        <v>0</v>
      </c>
      <c r="X10" s="86">
        <f t="shared" si="11"/>
        <v>0</v>
      </c>
      <c r="Y10" s="86">
        <f t="shared" si="11"/>
        <v>0</v>
      </c>
      <c r="Z10" s="86">
        <f t="shared" si="11"/>
        <v>0</v>
      </c>
      <c r="AA10" s="86">
        <f t="shared" si="11"/>
        <v>0</v>
      </c>
      <c r="AB10" s="86">
        <f t="shared" si="11"/>
        <v>0</v>
      </c>
      <c r="AC10" s="86">
        <f t="shared" si="11"/>
        <v>0</v>
      </c>
      <c r="AD10" s="86">
        <f t="shared" si="11"/>
        <v>0</v>
      </c>
      <c r="AE10" s="86">
        <f t="shared" si="11"/>
        <v>0</v>
      </c>
      <c r="AF10" s="86">
        <f t="shared" si="11"/>
        <v>0</v>
      </c>
      <c r="AG10" s="86">
        <f t="shared" si="11"/>
        <v>0</v>
      </c>
      <c r="AH10" s="86">
        <f t="shared" si="11"/>
        <v>0</v>
      </c>
      <c r="AI10" s="87">
        <f t="shared" si="11"/>
        <v>0</v>
      </c>
      <c r="AJ10" s="87">
        <f t="shared" si="11"/>
        <v>0</v>
      </c>
      <c r="AK10" s="87">
        <f t="shared" si="11"/>
        <v>0</v>
      </c>
      <c r="AL10" s="87">
        <f t="shared" si="11"/>
        <v>0</v>
      </c>
      <c r="AM10" s="87">
        <f t="shared" si="11"/>
        <v>0</v>
      </c>
      <c r="AN10" s="87">
        <f t="shared" si="11"/>
        <v>0</v>
      </c>
      <c r="AO10" s="87">
        <f t="shared" si="11"/>
        <v>0</v>
      </c>
      <c r="AP10" s="87">
        <f t="shared" si="11"/>
        <v>0</v>
      </c>
      <c r="AQ10" s="87">
        <f t="shared" si="11"/>
        <v>0</v>
      </c>
      <c r="AR10" s="87">
        <f t="shared" si="11"/>
        <v>0</v>
      </c>
      <c r="AS10" s="87">
        <f t="shared" si="11"/>
        <v>0</v>
      </c>
      <c r="AT10" s="87">
        <f t="shared" si="11"/>
        <v>0</v>
      </c>
      <c r="AU10" s="87">
        <f t="shared" si="11"/>
        <v>0</v>
      </c>
      <c r="AV10" s="87">
        <f t="shared" si="11"/>
        <v>0</v>
      </c>
      <c r="AW10" s="87">
        <f t="shared" si="11"/>
        <v>0</v>
      </c>
      <c r="AX10" s="87">
        <f t="shared" si="11"/>
        <v>0</v>
      </c>
      <c r="AY10" s="87">
        <f t="shared" si="11"/>
        <v>0</v>
      </c>
      <c r="AZ10" s="87">
        <f t="shared" si="11"/>
        <v>0</v>
      </c>
      <c r="BA10" s="87">
        <f t="shared" si="11"/>
        <v>0</v>
      </c>
      <c r="BB10" s="87">
        <f t="shared" si="11"/>
        <v>0</v>
      </c>
      <c r="BC10" s="87">
        <f t="shared" si="11"/>
        <v>0</v>
      </c>
      <c r="BD10" s="87">
        <f t="shared" si="11"/>
        <v>0</v>
      </c>
      <c r="BE10" s="87">
        <f t="shared" si="11"/>
        <v>0</v>
      </c>
      <c r="BF10" s="87">
        <f t="shared" si="11"/>
        <v>0</v>
      </c>
      <c r="BG10" s="87">
        <f t="shared" si="11"/>
        <v>0</v>
      </c>
      <c r="BH10" s="87">
        <f t="shared" si="11"/>
        <v>0</v>
      </c>
    </row>
    <row r="11" spans="1:60" ht="14.25">
      <c r="A11" s="73" t="s">
        <v>9</v>
      </c>
      <c r="C11" s="86" t="e">
        <f t="shared" ref="C11:BH11" si="12">C7-C8</f>
        <v>#REF!</v>
      </c>
      <c r="D11" s="86" t="e">
        <f t="shared" si="12"/>
        <v>#REF!</v>
      </c>
      <c r="E11" s="86" t="e">
        <f t="shared" si="12"/>
        <v>#REF!</v>
      </c>
      <c r="F11" s="86" t="e">
        <f t="shared" si="12"/>
        <v>#REF!</v>
      </c>
      <c r="G11" s="86" t="e">
        <f t="shared" si="12"/>
        <v>#REF!</v>
      </c>
      <c r="H11" s="86" t="e">
        <f t="shared" si="12"/>
        <v>#REF!</v>
      </c>
      <c r="I11" s="86" t="e">
        <f t="shared" si="12"/>
        <v>#REF!</v>
      </c>
      <c r="J11" s="86" t="e">
        <f t="shared" si="12"/>
        <v>#REF!</v>
      </c>
      <c r="K11" s="86" t="e">
        <f t="shared" si="12"/>
        <v>#REF!</v>
      </c>
      <c r="L11" s="86" t="e">
        <f t="shared" si="12"/>
        <v>#REF!</v>
      </c>
      <c r="M11" s="86" t="e">
        <f t="shared" si="12"/>
        <v>#REF!</v>
      </c>
      <c r="N11" s="86" t="e">
        <f t="shared" si="12"/>
        <v>#REF!</v>
      </c>
      <c r="O11" s="86" t="e">
        <f t="shared" si="12"/>
        <v>#REF!</v>
      </c>
      <c r="P11" s="86" t="e">
        <f t="shared" si="12"/>
        <v>#REF!</v>
      </c>
      <c r="Q11" s="86" t="e">
        <f t="shared" si="12"/>
        <v>#REF!</v>
      </c>
      <c r="R11" s="86">
        <f t="shared" si="12"/>
        <v>255.06890698722154</v>
      </c>
      <c r="S11" s="86">
        <f t="shared" si="12"/>
        <v>270.38389638698135</v>
      </c>
      <c r="T11" s="86">
        <f t="shared" si="12"/>
        <v>278.94657860398524</v>
      </c>
      <c r="U11" s="86">
        <f t="shared" si="12"/>
        <v>293.32813608698274</v>
      </c>
      <c r="V11" s="86">
        <f t="shared" si="12"/>
        <v>301.53453694858962</v>
      </c>
      <c r="W11" s="86">
        <f t="shared" si="12"/>
        <v>314.9085945278083</v>
      </c>
      <c r="X11" s="86">
        <f t="shared" si="12"/>
        <v>317.01291100140719</v>
      </c>
      <c r="Y11" s="86">
        <f t="shared" si="12"/>
        <v>357.93197119230399</v>
      </c>
      <c r="Z11" s="86">
        <f t="shared" si="12"/>
        <v>355.06965597210689</v>
      </c>
      <c r="AA11" s="86">
        <f t="shared" si="12"/>
        <v>367.77765996486687</v>
      </c>
      <c r="AB11" s="86">
        <f t="shared" si="12"/>
        <v>361.94355229815568</v>
      </c>
      <c r="AC11" s="86">
        <f t="shared" si="12"/>
        <v>407.62884343182856</v>
      </c>
      <c r="AD11" s="86">
        <f t="shared" si="12"/>
        <v>422.65884507087458</v>
      </c>
      <c r="AE11" s="86">
        <f t="shared" si="12"/>
        <v>413.76961684713922</v>
      </c>
      <c r="AF11" s="86">
        <f t="shared" si="12"/>
        <v>431.44552173115022</v>
      </c>
      <c r="AG11" s="86">
        <f t="shared" si="12"/>
        <v>446.33647289316457</v>
      </c>
      <c r="AH11" s="86">
        <f t="shared" si="12"/>
        <v>447.27104248274753</v>
      </c>
      <c r="AI11" s="87">
        <f t="shared" si="12"/>
        <v>469.40819126492084</v>
      </c>
      <c r="AJ11" s="87">
        <f t="shared" si="12"/>
        <v>485.32819186268796</v>
      </c>
      <c r="AK11" s="87">
        <f t="shared" si="12"/>
        <v>501.20209486720285</v>
      </c>
      <c r="AL11" s="87">
        <f t="shared" si="12"/>
        <v>517.03688169882389</v>
      </c>
      <c r="AM11" s="87">
        <f t="shared" si="12"/>
        <v>532.85789542025623</v>
      </c>
      <c r="AN11" s="87">
        <f t="shared" si="12"/>
        <v>548.74362247617228</v>
      </c>
      <c r="AO11" s="87">
        <f t="shared" si="12"/>
        <v>564.71350436760781</v>
      </c>
      <c r="AP11" s="87">
        <f t="shared" si="12"/>
        <v>580.8027490818348</v>
      </c>
      <c r="AQ11" s="87">
        <f t="shared" si="12"/>
        <v>597.07698321995963</v>
      </c>
      <c r="AR11" s="87">
        <f t="shared" si="12"/>
        <v>613.5307081409303</v>
      </c>
      <c r="AS11" s="87">
        <f t="shared" si="12"/>
        <v>630.16647893310301</v>
      </c>
      <c r="AT11" s="87">
        <f t="shared" si="12"/>
        <v>646.97504160793926</v>
      </c>
      <c r="AU11" s="87">
        <f t="shared" si="12"/>
        <v>663.94937375199606</v>
      </c>
      <c r="AV11" s="87">
        <f t="shared" si="12"/>
        <v>681.09638351721287</v>
      </c>
      <c r="AW11" s="87">
        <f t="shared" si="12"/>
        <v>698.42627917150764</v>
      </c>
      <c r="AX11" s="87">
        <f t="shared" si="12"/>
        <v>713.77736667633815</v>
      </c>
      <c r="AY11" s="87">
        <f t="shared" si="12"/>
        <v>731.35615771951598</v>
      </c>
      <c r="AZ11" s="87">
        <f t="shared" si="12"/>
        <v>749.24698822802168</v>
      </c>
      <c r="BA11" s="87">
        <f t="shared" si="12"/>
        <v>767.24076432848403</v>
      </c>
      <c r="BB11" s="87">
        <f t="shared" si="12"/>
        <v>785.69025489054457</v>
      </c>
      <c r="BC11" s="87">
        <f t="shared" si="12"/>
        <v>804.15989802380182</v>
      </c>
      <c r="BD11" s="87">
        <f t="shared" si="12"/>
        <v>823.13001317548049</v>
      </c>
      <c r="BE11" s="87">
        <f t="shared" si="12"/>
        <v>842.16362579343308</v>
      </c>
      <c r="BF11" s="87">
        <f t="shared" si="12"/>
        <v>861.76240225666777</v>
      </c>
      <c r="BG11" s="87">
        <f t="shared" si="12"/>
        <v>881.49708828586222</v>
      </c>
      <c r="BH11" s="87">
        <f t="shared" si="12"/>
        <v>1199.1765105129762</v>
      </c>
    </row>
    <row r="12" spans="1:60" ht="14.25">
      <c r="A12" s="73" t="s">
        <v>10</v>
      </c>
      <c r="C12" s="86">
        <f t="shared" ref="C12:AH12" si="13">C64</f>
        <v>0</v>
      </c>
      <c r="D12" s="86">
        <f t="shared" si="13"/>
        <v>0</v>
      </c>
      <c r="E12" s="86">
        <f t="shared" si="13"/>
        <v>0</v>
      </c>
      <c r="F12" s="86">
        <f t="shared" si="13"/>
        <v>0</v>
      </c>
      <c r="G12" s="86">
        <f t="shared" si="13"/>
        <v>0</v>
      </c>
      <c r="H12" s="86">
        <f t="shared" si="13"/>
        <v>0</v>
      </c>
      <c r="I12" s="86">
        <f t="shared" si="13"/>
        <v>0</v>
      </c>
      <c r="J12" s="86">
        <f t="shared" si="13"/>
        <v>0</v>
      </c>
      <c r="K12" s="86">
        <f t="shared" si="13"/>
        <v>0</v>
      </c>
      <c r="L12" s="86">
        <f t="shared" si="13"/>
        <v>0</v>
      </c>
      <c r="M12" s="86">
        <f t="shared" si="13"/>
        <v>0</v>
      </c>
      <c r="N12" s="86">
        <f t="shared" si="13"/>
        <v>0</v>
      </c>
      <c r="O12" s="86">
        <f t="shared" si="13"/>
        <v>0</v>
      </c>
      <c r="P12" s="86">
        <f t="shared" si="13"/>
        <v>0</v>
      </c>
      <c r="Q12" s="86">
        <f t="shared" si="13"/>
        <v>0</v>
      </c>
      <c r="R12" s="86">
        <f t="shared" si="13"/>
        <v>0</v>
      </c>
      <c r="S12" s="86">
        <f t="shared" si="13"/>
        <v>0</v>
      </c>
      <c r="T12" s="86">
        <f t="shared" si="13"/>
        <v>0</v>
      </c>
      <c r="U12" s="86">
        <f t="shared" si="13"/>
        <v>0</v>
      </c>
      <c r="V12" s="86">
        <f t="shared" si="13"/>
        <v>6.9999999999999993E-2</v>
      </c>
      <c r="W12" s="86">
        <f t="shared" si="13"/>
        <v>6.7000000000000004E-2</v>
      </c>
      <c r="X12" s="86">
        <f t="shared" si="13"/>
        <v>7.0000000000000001E-3</v>
      </c>
      <c r="Y12" s="86">
        <f t="shared" si="13"/>
        <v>0</v>
      </c>
      <c r="Z12" s="86">
        <f t="shared" si="13"/>
        <v>0</v>
      </c>
      <c r="AA12" s="86">
        <f t="shared" si="13"/>
        <v>0</v>
      </c>
      <c r="AB12" s="86">
        <f t="shared" si="13"/>
        <v>0</v>
      </c>
      <c r="AC12" s="86">
        <f t="shared" si="13"/>
        <v>0</v>
      </c>
      <c r="AD12" s="86">
        <f t="shared" si="13"/>
        <v>0</v>
      </c>
      <c r="AE12" s="86">
        <f t="shared" si="13"/>
        <v>4.3999999999999997E-2</v>
      </c>
      <c r="AF12" s="86">
        <f t="shared" si="13"/>
        <v>0</v>
      </c>
      <c r="AG12" s="86">
        <f t="shared" si="13"/>
        <v>0</v>
      </c>
      <c r="AH12" s="86">
        <f t="shared" si="13"/>
        <v>0</v>
      </c>
      <c r="AI12" s="87">
        <v>8.0000000000000002E-3</v>
      </c>
      <c r="AJ12" s="87">
        <v>8.0000000000000002E-3</v>
      </c>
      <c r="AK12" s="87">
        <v>8.0000000000000002E-3</v>
      </c>
      <c r="AL12" s="87">
        <v>8.0000000000000002E-3</v>
      </c>
      <c r="AM12" s="87">
        <v>8.0000000000000002E-3</v>
      </c>
      <c r="AN12" s="87">
        <v>8.0000000000000002E-3</v>
      </c>
      <c r="AO12" s="87">
        <v>8.0000000000000002E-3</v>
      </c>
      <c r="AP12" s="87">
        <v>8.0000000000000002E-3</v>
      </c>
      <c r="AQ12" s="87">
        <v>8.0000000000000002E-3</v>
      </c>
      <c r="AR12" s="87">
        <v>8.0000000000000002E-3</v>
      </c>
      <c r="AS12" s="87">
        <v>8.0000000000000002E-3</v>
      </c>
      <c r="AT12" s="87">
        <v>8.0000000000000002E-3</v>
      </c>
      <c r="AU12" s="87">
        <v>8.0000000000000002E-3</v>
      </c>
      <c r="AV12" s="87">
        <v>8.0000000000000002E-3</v>
      </c>
      <c r="AW12" s="87">
        <v>8.0000000000000002E-3</v>
      </c>
      <c r="AX12" s="87">
        <v>8.0000000000000002E-3</v>
      </c>
      <c r="AY12" s="87">
        <v>8.0000000000000002E-3</v>
      </c>
      <c r="AZ12" s="87">
        <v>8.0000000000000002E-3</v>
      </c>
      <c r="BA12" s="87">
        <v>8.0000000000000002E-3</v>
      </c>
      <c r="BB12" s="87">
        <v>8.0000000000000002E-3</v>
      </c>
      <c r="BC12" s="87">
        <v>8.0000000000000002E-3</v>
      </c>
      <c r="BD12" s="87">
        <v>8.0000000000000002E-3</v>
      </c>
      <c r="BE12" s="87">
        <v>8.0000000000000002E-3</v>
      </c>
      <c r="BF12" s="87">
        <v>8.0000000000000002E-3</v>
      </c>
      <c r="BG12" s="87">
        <v>8.0000000000000002E-3</v>
      </c>
      <c r="BH12" s="87">
        <v>8.0000000000000002E-3</v>
      </c>
    </row>
    <row r="13" spans="1:60" ht="14.25">
      <c r="A13" s="75" t="s">
        <v>11</v>
      </c>
      <c r="B13" s="88"/>
      <c r="C13" s="88">
        <f t="shared" ref="C13:BH13" si="14">C6-C14</f>
        <v>0</v>
      </c>
      <c r="D13" s="88">
        <f t="shared" si="14"/>
        <v>155.24030569022577</v>
      </c>
      <c r="E13" s="88">
        <f t="shared" si="14"/>
        <v>140.17430612020922</v>
      </c>
      <c r="F13" s="88">
        <f t="shared" si="14"/>
        <v>147.24573345747274</v>
      </c>
      <c r="G13" s="88">
        <f t="shared" si="14"/>
        <v>154.94308632069618</v>
      </c>
      <c r="H13" s="88">
        <f t="shared" si="14"/>
        <v>163.07633226380028</v>
      </c>
      <c r="I13" s="88">
        <f t="shared" si="14"/>
        <v>171.4729779654875</v>
      </c>
      <c r="J13" s="88">
        <f t="shared" si="14"/>
        <v>179.64003353674619</v>
      </c>
      <c r="K13" s="88">
        <f t="shared" si="14"/>
        <v>188.50915739229453</v>
      </c>
      <c r="L13" s="88">
        <f t="shared" si="14"/>
        <v>197.98938775798263</v>
      </c>
      <c r="M13" s="88">
        <f t="shared" si="14"/>
        <v>200.1322058369245</v>
      </c>
      <c r="N13" s="88">
        <f t="shared" si="14"/>
        <v>220.06735978409023</v>
      </c>
      <c r="O13" s="88">
        <f t="shared" si="14"/>
        <v>227.3720048059632</v>
      </c>
      <c r="P13" s="88">
        <f t="shared" si="14"/>
        <v>239.59525202394127</v>
      </c>
      <c r="Q13" s="88">
        <f t="shared" si="14"/>
        <v>244.95587506593179</v>
      </c>
      <c r="R13" s="88">
        <f t="shared" si="14"/>
        <v>255.06890698722154</v>
      </c>
      <c r="S13" s="88">
        <f t="shared" si="14"/>
        <v>270.38389638698135</v>
      </c>
      <c r="T13" s="88">
        <f t="shared" si="14"/>
        <v>278.94657860398524</v>
      </c>
      <c r="U13" s="88">
        <f t="shared" si="14"/>
        <v>293.32813608698274</v>
      </c>
      <c r="V13" s="88">
        <f t="shared" si="14"/>
        <v>301.60453694858961</v>
      </c>
      <c r="W13" s="88">
        <f t="shared" si="14"/>
        <v>314.97559452780831</v>
      </c>
      <c r="X13" s="88">
        <f t="shared" si="14"/>
        <v>317.01991100140719</v>
      </c>
      <c r="Y13" s="88">
        <f t="shared" si="14"/>
        <v>357.93197119230399</v>
      </c>
      <c r="Z13" s="88">
        <f t="shared" si="14"/>
        <v>355.06965597210689</v>
      </c>
      <c r="AA13" s="88">
        <f t="shared" si="14"/>
        <v>367.77765996486687</v>
      </c>
      <c r="AB13" s="88">
        <f t="shared" si="14"/>
        <v>361.94355229815568</v>
      </c>
      <c r="AC13" s="88">
        <f t="shared" si="14"/>
        <v>407.62884343182856</v>
      </c>
      <c r="AD13" s="88">
        <f t="shared" si="14"/>
        <v>422.65884507087458</v>
      </c>
      <c r="AE13" s="88">
        <f t="shared" si="14"/>
        <v>413.8136168471392</v>
      </c>
      <c r="AF13" s="88">
        <f t="shared" si="14"/>
        <v>431.44552173115022</v>
      </c>
      <c r="AG13" s="88">
        <f t="shared" si="14"/>
        <v>446.33647289316457</v>
      </c>
      <c r="AH13" s="88">
        <f t="shared" si="14"/>
        <v>447.27104248274753</v>
      </c>
      <c r="AI13" s="89">
        <f t="shared" si="14"/>
        <v>469.41619126492083</v>
      </c>
      <c r="AJ13" s="89">
        <f t="shared" si="14"/>
        <v>485.33619186268794</v>
      </c>
      <c r="AK13" s="89">
        <f t="shared" si="14"/>
        <v>501.21009486720283</v>
      </c>
      <c r="AL13" s="89">
        <f t="shared" si="14"/>
        <v>517.04488169882393</v>
      </c>
      <c r="AM13" s="89">
        <f t="shared" si="14"/>
        <v>532.86589542025627</v>
      </c>
      <c r="AN13" s="89">
        <f t="shared" si="14"/>
        <v>548.75162247617232</v>
      </c>
      <c r="AO13" s="89">
        <f t="shared" si="14"/>
        <v>564.72150436760785</v>
      </c>
      <c r="AP13" s="89">
        <f t="shared" si="14"/>
        <v>580.81074908183484</v>
      </c>
      <c r="AQ13" s="89">
        <f t="shared" si="14"/>
        <v>597.08498321995967</v>
      </c>
      <c r="AR13" s="89">
        <f t="shared" si="14"/>
        <v>613.53870814093034</v>
      </c>
      <c r="AS13" s="89">
        <f t="shared" si="14"/>
        <v>630.17447893310305</v>
      </c>
      <c r="AT13" s="89">
        <f t="shared" si="14"/>
        <v>646.9830416079393</v>
      </c>
      <c r="AU13" s="89">
        <f t="shared" si="14"/>
        <v>663.9573737519961</v>
      </c>
      <c r="AV13" s="89">
        <f t="shared" si="14"/>
        <v>681.10438351721291</v>
      </c>
      <c r="AW13" s="89">
        <f t="shared" si="14"/>
        <v>698.43427917150768</v>
      </c>
      <c r="AX13" s="89">
        <f t="shared" si="14"/>
        <v>713.78536667633819</v>
      </c>
      <c r="AY13" s="89">
        <f t="shared" si="14"/>
        <v>731.36415771951602</v>
      </c>
      <c r="AZ13" s="89">
        <f t="shared" si="14"/>
        <v>749.25498822802172</v>
      </c>
      <c r="BA13" s="89">
        <f t="shared" si="14"/>
        <v>767.24876432848407</v>
      </c>
      <c r="BB13" s="89">
        <f t="shared" si="14"/>
        <v>785.6982548905446</v>
      </c>
      <c r="BC13" s="89">
        <f t="shared" si="14"/>
        <v>804.16789802380185</v>
      </c>
      <c r="BD13" s="89">
        <f t="shared" si="14"/>
        <v>823.13801317548052</v>
      </c>
      <c r="BE13" s="89">
        <f t="shared" si="14"/>
        <v>842.17162579343312</v>
      </c>
      <c r="BF13" s="89">
        <f t="shared" si="14"/>
        <v>861.77040225666781</v>
      </c>
      <c r="BG13" s="89">
        <f t="shared" si="14"/>
        <v>881.50508828586226</v>
      </c>
      <c r="BH13" s="89">
        <f t="shared" si="14"/>
        <v>1199.1845105129762</v>
      </c>
    </row>
    <row r="14" spans="1:60" ht="14.25">
      <c r="A14" s="73" t="s">
        <v>100</v>
      </c>
      <c r="C14" s="86">
        <f t="shared" ref="C14:AH14" si="15">C207</f>
        <v>0</v>
      </c>
      <c r="D14" s="86">
        <f t="shared" si="15"/>
        <v>2.9596943097742496</v>
      </c>
      <c r="E14" s="86">
        <f t="shared" si="15"/>
        <v>3.0853881895650077</v>
      </c>
      <c r="F14" s="86">
        <f t="shared" si="15"/>
        <v>3.4396547320922863</v>
      </c>
      <c r="G14" s="86">
        <f t="shared" si="15"/>
        <v>3.6965684113960977</v>
      </c>
      <c r="H14" s="86">
        <f t="shared" si="15"/>
        <v>3.7202361475957688</v>
      </c>
      <c r="I14" s="86">
        <f t="shared" si="15"/>
        <v>3.6472581821082564</v>
      </c>
      <c r="J14" s="86">
        <f t="shared" si="15"/>
        <v>3.9072246453621076</v>
      </c>
      <c r="K14" s="86">
        <f t="shared" si="15"/>
        <v>4.098067253067561</v>
      </c>
      <c r="L14" s="86">
        <f t="shared" si="15"/>
        <v>4.6906634800950577</v>
      </c>
      <c r="M14" s="86">
        <f t="shared" si="15"/>
        <v>4.1085344766420295</v>
      </c>
      <c r="N14" s="86">
        <f t="shared" si="15"/>
        <v>4.5979828275272441</v>
      </c>
      <c r="O14" s="86">
        <f t="shared" si="15"/>
        <v>4.7433708882723833</v>
      </c>
      <c r="P14" s="86">
        <f t="shared" si="15"/>
        <v>5.8537323121408802</v>
      </c>
      <c r="Q14" s="86">
        <f t="shared" si="15"/>
        <v>5.9450318015395069</v>
      </c>
      <c r="R14" s="86">
        <f t="shared" si="15"/>
        <v>5.838252916517356</v>
      </c>
      <c r="S14" s="86">
        <f t="shared" si="15"/>
        <v>6.3353500373619367</v>
      </c>
      <c r="T14" s="86">
        <f t="shared" si="15"/>
        <v>6.001661991832095</v>
      </c>
      <c r="U14" s="86">
        <f t="shared" si="15"/>
        <v>6.5761334315710069</v>
      </c>
      <c r="V14" s="86">
        <f t="shared" si="15"/>
        <v>7.4532503216940142</v>
      </c>
      <c r="W14" s="86">
        <f t="shared" si="15"/>
        <v>7.7886729921733977</v>
      </c>
      <c r="X14" s="86">
        <f t="shared" si="15"/>
        <v>6.1567432469991985</v>
      </c>
      <c r="Y14" s="86">
        <f t="shared" si="15"/>
        <v>7.53534707198307</v>
      </c>
      <c r="Z14" s="86">
        <f t="shared" si="15"/>
        <v>7.9950812226020869</v>
      </c>
      <c r="AA14" s="86">
        <f t="shared" si="15"/>
        <v>8.6098926004521346</v>
      </c>
      <c r="AB14" s="86">
        <f t="shared" si="15"/>
        <v>7.4603665292926733</v>
      </c>
      <c r="AC14" s="86">
        <f t="shared" si="15"/>
        <v>8.3313440576185638</v>
      </c>
      <c r="AD14" s="86">
        <f t="shared" si="15"/>
        <v>9.7725476744774387</v>
      </c>
      <c r="AE14" s="86">
        <f t="shared" si="15"/>
        <v>9.8640543740161863</v>
      </c>
      <c r="AF14" s="86">
        <f t="shared" si="15"/>
        <v>8.8864166808478604</v>
      </c>
      <c r="AG14" s="86">
        <f t="shared" si="15"/>
        <v>10.507935755625246</v>
      </c>
      <c r="AH14" s="86">
        <f t="shared" si="15"/>
        <v>9.9164672551993398</v>
      </c>
      <c r="AI14" s="90">
        <v>10</v>
      </c>
      <c r="AJ14" s="90">
        <v>10</v>
      </c>
      <c r="AK14" s="90">
        <v>10</v>
      </c>
      <c r="AL14" s="90">
        <v>10</v>
      </c>
      <c r="AM14" s="90">
        <v>10</v>
      </c>
      <c r="AN14" s="90">
        <v>10</v>
      </c>
      <c r="AO14" s="90">
        <v>10</v>
      </c>
      <c r="AP14" s="90">
        <v>10</v>
      </c>
      <c r="AQ14" s="90">
        <v>10</v>
      </c>
      <c r="AR14" s="90">
        <v>10</v>
      </c>
      <c r="AS14" s="90">
        <v>10</v>
      </c>
      <c r="AT14" s="90">
        <v>10</v>
      </c>
      <c r="AU14" s="90">
        <v>10</v>
      </c>
      <c r="AV14" s="90">
        <v>10</v>
      </c>
      <c r="AW14" s="90">
        <v>10</v>
      </c>
      <c r="AX14" s="90">
        <v>10</v>
      </c>
      <c r="AY14" s="90">
        <v>10</v>
      </c>
      <c r="AZ14" s="90">
        <v>10</v>
      </c>
      <c r="BA14" s="90">
        <v>10</v>
      </c>
      <c r="BB14" s="90">
        <v>10</v>
      </c>
      <c r="BC14" s="90">
        <v>10</v>
      </c>
      <c r="BD14" s="90">
        <v>10</v>
      </c>
      <c r="BE14" s="90">
        <v>10</v>
      </c>
      <c r="BF14" s="90">
        <v>10</v>
      </c>
      <c r="BG14" s="90">
        <v>10</v>
      </c>
      <c r="BH14" s="90">
        <v>10</v>
      </c>
    </row>
    <row r="15" spans="1:60" ht="15" thickBot="1">
      <c r="A15" s="73" t="s">
        <v>13</v>
      </c>
      <c r="C15" s="91" t="e">
        <f t="shared" ref="C15:BH15" si="16">C14/C13</f>
        <v>#DIV/0!</v>
      </c>
      <c r="D15" s="91">
        <f t="shared" si="16"/>
        <v>1.9065244020326597E-2</v>
      </c>
      <c r="E15" s="91">
        <f t="shared" si="16"/>
        <v>2.201108230861562E-2</v>
      </c>
      <c r="F15" s="91">
        <f t="shared" si="16"/>
        <v>2.3359961958325411E-2</v>
      </c>
      <c r="G15" s="91">
        <f t="shared" si="16"/>
        <v>2.3857588609956175E-2</v>
      </c>
      <c r="H15" s="91">
        <f t="shared" si="16"/>
        <v>2.2812851478519473E-2</v>
      </c>
      <c r="I15" s="91">
        <f t="shared" si="16"/>
        <v>2.1270162945687822E-2</v>
      </c>
      <c r="J15" s="91">
        <f t="shared" si="16"/>
        <v>2.1750300133198688E-2</v>
      </c>
      <c r="K15" s="91">
        <f t="shared" si="16"/>
        <v>2.173935372560884E-2</v>
      </c>
      <c r="L15" s="91">
        <f t="shared" si="16"/>
        <v>2.3691489393506331E-2</v>
      </c>
      <c r="M15" s="91">
        <f t="shared" si="16"/>
        <v>2.0529102047622576E-2</v>
      </c>
      <c r="N15" s="91">
        <f t="shared" si="16"/>
        <v>2.0893524746415645E-2</v>
      </c>
      <c r="O15" s="91">
        <f t="shared" si="16"/>
        <v>2.0861719068362549E-2</v>
      </c>
      <c r="P15" s="91">
        <f t="shared" si="16"/>
        <v>2.4431754230071108E-2</v>
      </c>
      <c r="Q15" s="91">
        <f t="shared" si="16"/>
        <v>2.4269806959883511E-2</v>
      </c>
      <c r="R15" s="91">
        <f t="shared" si="16"/>
        <v>2.2888924351762881E-2</v>
      </c>
      <c r="S15" s="91">
        <f t="shared" si="16"/>
        <v>2.3430944379522509E-2</v>
      </c>
      <c r="T15" s="91">
        <f t="shared" si="16"/>
        <v>2.1515452965467384E-2</v>
      </c>
      <c r="U15" s="91">
        <f t="shared" si="16"/>
        <v>2.241903391640868E-2</v>
      </c>
      <c r="V15" s="91">
        <f t="shared" si="16"/>
        <v>2.4711996699719633E-2</v>
      </c>
      <c r="W15" s="91">
        <f t="shared" si="16"/>
        <v>2.472786186450315E-2</v>
      </c>
      <c r="X15" s="91">
        <f t="shared" si="16"/>
        <v>1.9420683160092964E-2</v>
      </c>
      <c r="Y15" s="91">
        <f t="shared" si="16"/>
        <v>2.105245599291436E-2</v>
      </c>
      <c r="Z15" s="91">
        <f t="shared" si="16"/>
        <v>2.25169374181334E-2</v>
      </c>
      <c r="AA15" s="91">
        <f t="shared" si="16"/>
        <v>2.3410591609274532E-2</v>
      </c>
      <c r="AB15" s="91">
        <f t="shared" si="16"/>
        <v>2.0611961400950996E-2</v>
      </c>
      <c r="AC15" s="91">
        <f t="shared" si="16"/>
        <v>2.0438553826262515E-2</v>
      </c>
      <c r="AD15" s="91">
        <f t="shared" si="16"/>
        <v>2.3121597450157953E-2</v>
      </c>
      <c r="AE15" s="91">
        <f t="shared" si="16"/>
        <v>2.3836949709801169E-2</v>
      </c>
      <c r="AF15" s="91">
        <f t="shared" si="16"/>
        <v>2.0596845333314916E-2</v>
      </c>
      <c r="AG15" s="92">
        <f t="shared" si="16"/>
        <v>2.354263295471359E-2</v>
      </c>
      <c r="AH15" s="92">
        <f t="shared" si="16"/>
        <v>2.2171046889497312E-2</v>
      </c>
      <c r="AI15" s="92">
        <f t="shared" si="16"/>
        <v>2.1303057257256761E-2</v>
      </c>
      <c r="AJ15" s="92">
        <f t="shared" si="16"/>
        <v>2.0604274248785501E-2</v>
      </c>
      <c r="AK15" s="92">
        <f t="shared" si="16"/>
        <v>1.9951713068846969E-2</v>
      </c>
      <c r="AL15" s="92">
        <f t="shared" si="16"/>
        <v>1.9340680768647374E-2</v>
      </c>
      <c r="AM15" s="92">
        <f t="shared" si="16"/>
        <v>1.8766447779723795E-2</v>
      </c>
      <c r="AN15" s="92">
        <f t="shared" si="16"/>
        <v>1.8223180744097421E-2</v>
      </c>
      <c r="AO15" s="92">
        <f t="shared" si="16"/>
        <v>1.7707843463829663E-2</v>
      </c>
      <c r="AP15" s="92">
        <f t="shared" si="16"/>
        <v>1.7217312206787384E-2</v>
      </c>
      <c r="AQ15" s="92">
        <f t="shared" si="16"/>
        <v>1.6748034670160356E-2</v>
      </c>
      <c r="AR15" s="92">
        <f t="shared" si="16"/>
        <v>1.6298890138978797E-2</v>
      </c>
      <c r="AS15" s="92">
        <f t="shared" si="16"/>
        <v>1.5868621047507643E-2</v>
      </c>
      <c r="AT15" s="92">
        <f t="shared" si="16"/>
        <v>1.5456355664511883E-2</v>
      </c>
      <c r="AU15" s="92">
        <f t="shared" si="16"/>
        <v>1.5061207835512702E-2</v>
      </c>
      <c r="AV15" s="92">
        <f t="shared" si="16"/>
        <v>1.4682037352865281E-2</v>
      </c>
      <c r="AW15" s="92">
        <f t="shared" si="16"/>
        <v>1.4317739404002531E-2</v>
      </c>
      <c r="AX15" s="92">
        <f t="shared" si="16"/>
        <v>1.4009813687500884E-2</v>
      </c>
      <c r="AY15" s="92">
        <f t="shared" si="16"/>
        <v>1.3673079128161323E-2</v>
      </c>
      <c r="AZ15" s="92">
        <f t="shared" si="16"/>
        <v>1.3346591156703367E-2</v>
      </c>
      <c r="BA15" s="92">
        <f t="shared" si="16"/>
        <v>1.3033582411504121E-2</v>
      </c>
      <c r="BB15" s="92">
        <f t="shared" si="16"/>
        <v>1.2727532405418282E-2</v>
      </c>
      <c r="BC15" s="92">
        <f t="shared" si="16"/>
        <v>1.2435214119556932E-2</v>
      </c>
      <c r="BD15" s="92">
        <f t="shared" si="16"/>
        <v>1.2148631019265237E-2</v>
      </c>
      <c r="BE15" s="92">
        <f t="shared" si="16"/>
        <v>1.1874064256889116E-2</v>
      </c>
      <c r="BF15" s="92">
        <f t="shared" si="16"/>
        <v>1.1604018859099343E-2</v>
      </c>
      <c r="BG15" s="92">
        <f t="shared" si="16"/>
        <v>1.1344234007140651E-2</v>
      </c>
      <c r="BH15" s="92">
        <f t="shared" si="16"/>
        <v>8.3390003059014596E-3</v>
      </c>
    </row>
    <row r="16" spans="1:60">
      <c r="A16" s="77" t="s">
        <v>15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</row>
    <row r="18" spans="1:60" ht="13.5" thickBot="1">
      <c r="A18" s="78" t="s">
        <v>124</v>
      </c>
    </row>
    <row r="19" spans="1:60" ht="13.5" thickBot="1">
      <c r="A19" s="79"/>
      <c r="B19" s="93">
        <f t="shared" ref="B19:BH19" si="17">B2</f>
        <v>1992</v>
      </c>
      <c r="C19" s="93">
        <f t="shared" si="17"/>
        <v>1993</v>
      </c>
      <c r="D19" s="93">
        <f t="shared" si="17"/>
        <v>1994</v>
      </c>
      <c r="E19" s="93">
        <f t="shared" si="17"/>
        <v>1995</v>
      </c>
      <c r="F19" s="93">
        <f t="shared" si="17"/>
        <v>1996</v>
      </c>
      <c r="G19" s="93">
        <f t="shared" si="17"/>
        <v>1997</v>
      </c>
      <c r="H19" s="93">
        <f t="shared" si="17"/>
        <v>1998</v>
      </c>
      <c r="I19" s="93">
        <f t="shared" si="17"/>
        <v>1999</v>
      </c>
      <c r="J19" s="93">
        <f t="shared" si="17"/>
        <v>2000</v>
      </c>
      <c r="K19" s="93">
        <f t="shared" si="17"/>
        <v>2001</v>
      </c>
      <c r="L19" s="93">
        <f t="shared" si="17"/>
        <v>2002</v>
      </c>
      <c r="M19" s="93">
        <f t="shared" si="17"/>
        <v>2003</v>
      </c>
      <c r="N19" s="93">
        <f t="shared" si="17"/>
        <v>2004</v>
      </c>
      <c r="O19" s="93">
        <f t="shared" si="17"/>
        <v>2005</v>
      </c>
      <c r="P19" s="93">
        <f t="shared" si="17"/>
        <v>2006</v>
      </c>
      <c r="Q19" s="93">
        <f t="shared" si="17"/>
        <v>2007</v>
      </c>
      <c r="R19" s="93">
        <f t="shared" si="17"/>
        <v>2008</v>
      </c>
      <c r="S19" s="93">
        <f t="shared" si="17"/>
        <v>2009</v>
      </c>
      <c r="T19" s="93">
        <f t="shared" si="17"/>
        <v>2010</v>
      </c>
      <c r="U19" s="93">
        <f t="shared" si="17"/>
        <v>2011</v>
      </c>
      <c r="V19" s="93">
        <f t="shared" si="17"/>
        <v>2012</v>
      </c>
      <c r="W19" s="93">
        <f t="shared" si="17"/>
        <v>2013</v>
      </c>
      <c r="X19" s="93">
        <f t="shared" si="17"/>
        <v>2014</v>
      </c>
      <c r="Y19" s="93">
        <f t="shared" si="17"/>
        <v>2015</v>
      </c>
      <c r="Z19" s="93">
        <f t="shared" si="17"/>
        <v>2016</v>
      </c>
      <c r="AA19" s="93">
        <f t="shared" si="17"/>
        <v>2017</v>
      </c>
      <c r="AB19" s="93">
        <f t="shared" si="17"/>
        <v>2018</v>
      </c>
      <c r="AC19" s="93">
        <f t="shared" si="17"/>
        <v>2019</v>
      </c>
      <c r="AD19" s="93">
        <f t="shared" si="17"/>
        <v>2020</v>
      </c>
      <c r="AE19" s="93">
        <f t="shared" si="17"/>
        <v>2021</v>
      </c>
      <c r="AF19" s="93">
        <f t="shared" si="17"/>
        <v>2022</v>
      </c>
      <c r="AG19" s="93">
        <f t="shared" si="17"/>
        <v>2023</v>
      </c>
      <c r="AH19" s="93">
        <f t="shared" si="17"/>
        <v>2024</v>
      </c>
      <c r="AI19" s="93">
        <f t="shared" si="17"/>
        <v>2025</v>
      </c>
      <c r="AJ19" s="93">
        <f t="shared" si="17"/>
        <v>2026</v>
      </c>
      <c r="AK19" s="93">
        <f t="shared" si="17"/>
        <v>2027</v>
      </c>
      <c r="AL19" s="93">
        <f t="shared" si="17"/>
        <v>2028</v>
      </c>
      <c r="AM19" s="93">
        <f t="shared" si="17"/>
        <v>2029</v>
      </c>
      <c r="AN19" s="93">
        <f t="shared" si="17"/>
        <v>2030</v>
      </c>
      <c r="AO19" s="93">
        <f t="shared" si="17"/>
        <v>2031</v>
      </c>
      <c r="AP19" s="93">
        <f t="shared" si="17"/>
        <v>2032</v>
      </c>
      <c r="AQ19" s="93">
        <f t="shared" si="17"/>
        <v>2033</v>
      </c>
      <c r="AR19" s="93">
        <f t="shared" si="17"/>
        <v>2034</v>
      </c>
      <c r="AS19" s="93">
        <f t="shared" si="17"/>
        <v>2035</v>
      </c>
      <c r="AT19" s="93">
        <f t="shared" si="17"/>
        <v>2036</v>
      </c>
      <c r="AU19" s="93">
        <f t="shared" si="17"/>
        <v>2037</v>
      </c>
      <c r="AV19" s="93">
        <f t="shared" si="17"/>
        <v>2038</v>
      </c>
      <c r="AW19" s="93">
        <f t="shared" si="17"/>
        <v>2039</v>
      </c>
      <c r="AX19" s="93">
        <f t="shared" si="17"/>
        <v>2040</v>
      </c>
      <c r="AY19" s="93">
        <f t="shared" si="17"/>
        <v>2041</v>
      </c>
      <c r="AZ19" s="93">
        <f t="shared" si="17"/>
        <v>2042</v>
      </c>
      <c r="BA19" s="93">
        <f t="shared" si="17"/>
        <v>2043</v>
      </c>
      <c r="BB19" s="93">
        <f t="shared" si="17"/>
        <v>2044</v>
      </c>
      <c r="BC19" s="93">
        <f t="shared" si="17"/>
        <v>2045</v>
      </c>
      <c r="BD19" s="93">
        <f t="shared" si="17"/>
        <v>2046</v>
      </c>
      <c r="BE19" s="93">
        <f t="shared" si="17"/>
        <v>2047</v>
      </c>
      <c r="BF19" s="93">
        <f t="shared" si="17"/>
        <v>2048</v>
      </c>
      <c r="BG19" s="93">
        <f t="shared" si="17"/>
        <v>2049</v>
      </c>
      <c r="BH19" s="93">
        <f t="shared" si="17"/>
        <v>2050</v>
      </c>
    </row>
    <row r="20" spans="1:60">
      <c r="A20" s="78" t="s">
        <v>17</v>
      </c>
      <c r="D20" s="74">
        <f t="shared" ref="D20:BH24" si="18">D243*D259</f>
        <v>11.003863269146567</v>
      </c>
      <c r="E20" s="74">
        <f t="shared" si="18"/>
        <v>12.134865681980051</v>
      </c>
      <c r="F20" s="74">
        <f t="shared" si="18"/>
        <v>12.91174442117727</v>
      </c>
      <c r="G20" s="74">
        <f t="shared" si="18"/>
        <v>13.188096717663935</v>
      </c>
      <c r="H20" s="74">
        <f t="shared" si="18"/>
        <v>13.381806943878948</v>
      </c>
      <c r="I20" s="74">
        <f t="shared" si="18"/>
        <v>13.726456805844098</v>
      </c>
      <c r="J20" s="74">
        <f t="shared" si="18"/>
        <v>15.177692483994585</v>
      </c>
      <c r="K20" s="74">
        <f t="shared" si="18"/>
        <v>16.312587932992805</v>
      </c>
      <c r="L20" s="74">
        <f t="shared" si="18"/>
        <v>16.794570658730969</v>
      </c>
      <c r="M20" s="74">
        <f t="shared" si="18"/>
        <v>17.60437492163776</v>
      </c>
      <c r="N20" s="74">
        <f t="shared" si="18"/>
        <v>16.833973647447792</v>
      </c>
      <c r="O20" s="74">
        <f t="shared" si="18"/>
        <v>19.240359642534976</v>
      </c>
      <c r="P20" s="74">
        <f t="shared" si="18"/>
        <v>19.326841700107213</v>
      </c>
      <c r="Q20" s="74">
        <f t="shared" si="18"/>
        <v>21.202912320216704</v>
      </c>
      <c r="R20" s="74">
        <f t="shared" si="18"/>
        <v>22.641079365439161</v>
      </c>
      <c r="S20" s="74">
        <f t="shared" si="18"/>
        <v>20.376201511672157</v>
      </c>
      <c r="T20" s="74">
        <f t="shared" si="18"/>
        <v>23.770911301112982</v>
      </c>
      <c r="U20" s="74">
        <f t="shared" si="18"/>
        <v>23.999590418537402</v>
      </c>
      <c r="V20" s="74">
        <f t="shared" si="18"/>
        <v>26.067647782476911</v>
      </c>
      <c r="W20" s="74">
        <f t="shared" si="18"/>
        <v>24.961693277445253</v>
      </c>
      <c r="X20" s="74">
        <f t="shared" si="18"/>
        <v>27.526642637358634</v>
      </c>
      <c r="Y20" s="74">
        <f t="shared" si="18"/>
        <v>22.495882139803868</v>
      </c>
      <c r="Z20" s="74">
        <f t="shared" si="18"/>
        <v>29.532759621454272</v>
      </c>
      <c r="AA20" s="74">
        <f t="shared" si="18"/>
        <v>29.21214770628643</v>
      </c>
      <c r="AB20" s="74">
        <f t="shared" si="18"/>
        <v>29.536563212028167</v>
      </c>
      <c r="AC20" s="74">
        <f t="shared" si="18"/>
        <v>35.581341089314414</v>
      </c>
      <c r="AD20" s="74">
        <f t="shared" si="18"/>
        <v>29.460360743339638</v>
      </c>
      <c r="AE20" s="74">
        <f t="shared" si="18"/>
        <v>31.421163795381517</v>
      </c>
      <c r="AF20" s="74">
        <f t="shared" si="18"/>
        <v>34.176665961055555</v>
      </c>
      <c r="AG20" s="94">
        <f t="shared" si="18"/>
        <v>32.344275146279401</v>
      </c>
      <c r="AH20" s="94">
        <f t="shared" si="18"/>
        <v>31.54242305895988</v>
      </c>
      <c r="AI20" s="94">
        <f t="shared" si="18"/>
        <v>39.15823762844893</v>
      </c>
      <c r="AJ20" s="94">
        <f t="shared" si="18"/>
        <v>40.466505112372381</v>
      </c>
      <c r="AK20" s="94">
        <f t="shared" si="18"/>
        <v>41.832632644630742</v>
      </c>
      <c r="AL20" s="94">
        <f t="shared" si="18"/>
        <v>43.157272670604641</v>
      </c>
      <c r="AM20" s="94">
        <f t="shared" si="18"/>
        <v>44.496609033912051</v>
      </c>
      <c r="AN20" s="94">
        <f t="shared" si="18"/>
        <v>45.809643763573092</v>
      </c>
      <c r="AO20" s="94">
        <f t="shared" si="18"/>
        <v>47.145786530010639</v>
      </c>
      <c r="AP20" s="94">
        <f t="shared" si="18"/>
        <v>48.50019851743518</v>
      </c>
      <c r="AQ20" s="94">
        <f t="shared" si="18"/>
        <v>49.853543035392967</v>
      </c>
      <c r="AR20" s="94">
        <f t="shared" si="18"/>
        <v>51.230296573731096</v>
      </c>
      <c r="AS20" s="94">
        <f t="shared" si="18"/>
        <v>52.596636881141329</v>
      </c>
      <c r="AT20" s="94">
        <f t="shared" si="18"/>
        <v>54.029196966572826</v>
      </c>
      <c r="AU20" s="94">
        <f t="shared" si="18"/>
        <v>55.440862458107432</v>
      </c>
      <c r="AV20" s="94">
        <f t="shared" si="18"/>
        <v>56.875793509113834</v>
      </c>
      <c r="AW20" s="94">
        <f t="shared" si="18"/>
        <v>58.335027685554529</v>
      </c>
      <c r="AX20" s="94">
        <f t="shared" si="18"/>
        <v>59.810572761732075</v>
      </c>
      <c r="AY20" s="94">
        <f t="shared" si="18"/>
        <v>61.283922379182542</v>
      </c>
      <c r="AZ20" s="94">
        <f t="shared" si="18"/>
        <v>62.783425287023732</v>
      </c>
      <c r="BA20" s="94">
        <f t="shared" si="18"/>
        <v>64.29155648154034</v>
      </c>
      <c r="BB20" s="94">
        <f t="shared" si="18"/>
        <v>65.837882949327621</v>
      </c>
      <c r="BC20" s="94">
        <f t="shared" si="18"/>
        <v>67.385898485662921</v>
      </c>
      <c r="BD20" s="94">
        <f t="shared" si="18"/>
        <v>68.975860607236953</v>
      </c>
      <c r="BE20" s="94">
        <f t="shared" si="18"/>
        <v>70.571144708429131</v>
      </c>
      <c r="BF20" s="94">
        <f t="shared" si="18"/>
        <v>72.213797478672404</v>
      </c>
      <c r="BG20" s="94">
        <f t="shared" si="18"/>
        <v>73.867841379655161</v>
      </c>
      <c r="BH20" s="94">
        <f t="shared" si="18"/>
        <v>100.49383938262086</v>
      </c>
    </row>
    <row r="21" spans="1:60">
      <c r="A21" s="78" t="s">
        <v>18</v>
      </c>
      <c r="D21" s="74">
        <f t="shared" si="18"/>
        <v>10.104269295081203</v>
      </c>
      <c r="E21" s="74">
        <f t="shared" si="18"/>
        <v>11.561312755456081</v>
      </c>
      <c r="F21" s="74">
        <f t="shared" si="18"/>
        <v>11.394333482353861</v>
      </c>
      <c r="G21" s="74">
        <f t="shared" si="18"/>
        <v>11.948767463215196</v>
      </c>
      <c r="H21" s="74">
        <f t="shared" si="18"/>
        <v>12.453833718469212</v>
      </c>
      <c r="I21" s="74">
        <f t="shared" si="18"/>
        <v>14.038271079103296</v>
      </c>
      <c r="J21" s="74">
        <f t="shared" si="18"/>
        <v>13.368456005499123</v>
      </c>
      <c r="K21" s="74">
        <f t="shared" si="18"/>
        <v>14.402509252664174</v>
      </c>
      <c r="L21" s="74">
        <f t="shared" si="18"/>
        <v>14.671583527520971</v>
      </c>
      <c r="M21" s="74">
        <f t="shared" si="18"/>
        <v>15.360873092190381</v>
      </c>
      <c r="N21" s="74">
        <f t="shared" si="18"/>
        <v>17.37494161497645</v>
      </c>
      <c r="O21" s="74">
        <f t="shared" si="18"/>
        <v>17.50504069640078</v>
      </c>
      <c r="P21" s="74">
        <f t="shared" si="18"/>
        <v>17.799342955612339</v>
      </c>
      <c r="Q21" s="74">
        <f t="shared" si="18"/>
        <v>18.961980106570838</v>
      </c>
      <c r="R21" s="74">
        <f t="shared" si="18"/>
        <v>19.676548359669848</v>
      </c>
      <c r="S21" s="74">
        <f t="shared" si="18"/>
        <v>19.469187850835642</v>
      </c>
      <c r="T21" s="74">
        <f t="shared" si="18"/>
        <v>20.2591089003548</v>
      </c>
      <c r="U21" s="74">
        <f t="shared" si="18"/>
        <v>23.087593923100325</v>
      </c>
      <c r="V21" s="74">
        <f t="shared" si="18"/>
        <v>21.586467745680537</v>
      </c>
      <c r="W21" s="74">
        <f t="shared" si="18"/>
        <v>23.915733405181243</v>
      </c>
      <c r="X21" s="74">
        <f t="shared" si="18"/>
        <v>23.505573722332333</v>
      </c>
      <c r="Y21" s="74">
        <f t="shared" si="18"/>
        <v>22.43425050352608</v>
      </c>
      <c r="Z21" s="74">
        <f t="shared" si="18"/>
        <v>28.114728441544997</v>
      </c>
      <c r="AA21" s="74">
        <f t="shared" si="18"/>
        <v>30.839755624713195</v>
      </c>
      <c r="AB21" s="74">
        <f t="shared" si="18"/>
        <v>32.394264614991712</v>
      </c>
      <c r="AC21" s="74">
        <f t="shared" si="18"/>
        <v>34.20206873455156</v>
      </c>
      <c r="AD21" s="74">
        <f t="shared" si="18"/>
        <v>32.92237260333966</v>
      </c>
      <c r="AE21" s="74">
        <f t="shared" si="18"/>
        <v>34.129737903100612</v>
      </c>
      <c r="AF21" s="74">
        <f t="shared" si="18"/>
        <v>34.601896252556898</v>
      </c>
      <c r="AG21" s="94">
        <f t="shared" si="18"/>
        <v>39.494960454448318</v>
      </c>
      <c r="AH21" s="94">
        <f t="shared" si="18"/>
        <v>39.567118584605595</v>
      </c>
      <c r="AI21" s="94">
        <f t="shared" si="18"/>
        <v>36.191809290579371</v>
      </c>
      <c r="AJ21" s="94">
        <f t="shared" si="18"/>
        <v>37.400969103349496</v>
      </c>
      <c r="AK21" s="94">
        <f t="shared" si="18"/>
        <v>38.663605782334855</v>
      </c>
      <c r="AL21" s="94">
        <f t="shared" si="18"/>
        <v>39.887897836885507</v>
      </c>
      <c r="AM21" s="94">
        <f t="shared" si="18"/>
        <v>41.125772909218767</v>
      </c>
      <c r="AN21" s="94">
        <f t="shared" si="18"/>
        <v>42.339338825506971</v>
      </c>
      <c r="AO21" s="94">
        <f t="shared" si="18"/>
        <v>43.574262231578828</v>
      </c>
      <c r="AP21" s="94">
        <f t="shared" si="18"/>
        <v>44.826070875646373</v>
      </c>
      <c r="AQ21" s="94">
        <f t="shared" si="18"/>
        <v>46.076892916288848</v>
      </c>
      <c r="AR21" s="94">
        <f t="shared" si="18"/>
        <v>47.349350629336271</v>
      </c>
      <c r="AS21" s="94">
        <f t="shared" si="18"/>
        <v>48.612183964713374</v>
      </c>
      <c r="AT21" s="94">
        <f t="shared" si="18"/>
        <v>49.936220605513675</v>
      </c>
      <c r="AU21" s="94">
        <f t="shared" si="18"/>
        <v>51.240945520268156</v>
      </c>
      <c r="AV21" s="94">
        <f t="shared" si="18"/>
        <v>52.567173514385644</v>
      </c>
      <c r="AW21" s="94">
        <f t="shared" si="18"/>
        <v>53.91586355312397</v>
      </c>
      <c r="AX21" s="94">
        <f t="shared" si="18"/>
        <v>55.279628861036414</v>
      </c>
      <c r="AY21" s="94">
        <f t="shared" si="18"/>
        <v>56.641365026976025</v>
      </c>
      <c r="AZ21" s="94">
        <f t="shared" si="18"/>
        <v>58.027273243433399</v>
      </c>
      <c r="BA21" s="94">
        <f t="shared" si="18"/>
        <v>59.42115611158026</v>
      </c>
      <c r="BB21" s="94">
        <f t="shared" si="18"/>
        <v>60.850340773927606</v>
      </c>
      <c r="BC21" s="94">
        <f t="shared" si="18"/>
        <v>62.281086549605654</v>
      </c>
      <c r="BD21" s="94">
        <f t="shared" si="18"/>
        <v>63.750601251192926</v>
      </c>
      <c r="BE21" s="94">
        <f t="shared" si="18"/>
        <v>65.225034766369646</v>
      </c>
      <c r="BF21" s="94">
        <f t="shared" si="18"/>
        <v>66.743248541856204</v>
      </c>
      <c r="BG21" s="94">
        <f t="shared" si="18"/>
        <v>68.271990514123175</v>
      </c>
      <c r="BH21" s="94">
        <f t="shared" si="18"/>
        <v>92.880938726710369</v>
      </c>
    </row>
    <row r="22" spans="1:60">
      <c r="A22" s="78" t="s">
        <v>19</v>
      </c>
      <c r="D22" s="74">
        <f t="shared" si="18"/>
        <v>11.725690401571596</v>
      </c>
      <c r="E22" s="74">
        <f t="shared" si="18"/>
        <v>11.51061605283668</v>
      </c>
      <c r="F22" s="74">
        <f t="shared" si="18"/>
        <v>11.792072050609718</v>
      </c>
      <c r="G22" s="74">
        <f t="shared" si="18"/>
        <v>13.039609019066374</v>
      </c>
      <c r="H22" s="74">
        <f t="shared" si="18"/>
        <v>14.335137912470787</v>
      </c>
      <c r="I22" s="74">
        <f t="shared" si="18"/>
        <v>15.135473623637761</v>
      </c>
      <c r="J22" s="74">
        <f t="shared" si="18"/>
        <v>14.939964715669996</v>
      </c>
      <c r="K22" s="74">
        <f t="shared" si="18"/>
        <v>15.168748219585718</v>
      </c>
      <c r="L22" s="74">
        <f t="shared" si="18"/>
        <v>15.645244894170659</v>
      </c>
      <c r="M22" s="74">
        <f t="shared" si="18"/>
        <v>18.124719200542351</v>
      </c>
      <c r="N22" s="74">
        <f t="shared" si="18"/>
        <v>19.674205729631193</v>
      </c>
      <c r="O22" s="74">
        <f t="shared" si="18"/>
        <v>20.045710715158325</v>
      </c>
      <c r="P22" s="74">
        <f t="shared" si="18"/>
        <v>19.68105755018205</v>
      </c>
      <c r="Q22" s="74">
        <f t="shared" si="18"/>
        <v>20.258020150850427</v>
      </c>
      <c r="R22" s="74">
        <f t="shared" si="18"/>
        <v>21.47239403911377</v>
      </c>
      <c r="S22" s="74">
        <f t="shared" si="18"/>
        <v>21.861102219035804</v>
      </c>
      <c r="T22" s="74">
        <f t="shared" si="18"/>
        <v>23.928864210813476</v>
      </c>
      <c r="U22" s="74">
        <f t="shared" si="18"/>
        <v>23.69771768296226</v>
      </c>
      <c r="V22" s="74">
        <f t="shared" si="18"/>
        <v>23.913156443063912</v>
      </c>
      <c r="W22" s="74">
        <f t="shared" si="18"/>
        <v>26.242764227647971</v>
      </c>
      <c r="X22" s="74">
        <f t="shared" si="18"/>
        <v>28.374913532126012</v>
      </c>
      <c r="Y22" s="74">
        <f t="shared" si="18"/>
        <v>23.71896710431286</v>
      </c>
      <c r="Z22" s="74">
        <f t="shared" si="18"/>
        <v>29.4981501917256</v>
      </c>
      <c r="AA22" s="74">
        <f t="shared" si="18"/>
        <v>28.232887137205825</v>
      </c>
      <c r="AB22" s="74">
        <f t="shared" si="18"/>
        <v>31.068319077845366</v>
      </c>
      <c r="AC22" s="74">
        <f t="shared" si="18"/>
        <v>36.441237459064098</v>
      </c>
      <c r="AD22" s="74">
        <f t="shared" si="18"/>
        <v>35.040433346779416</v>
      </c>
      <c r="AE22" s="74">
        <f t="shared" si="18"/>
        <v>32.689152426321357</v>
      </c>
      <c r="AF22" s="74">
        <f t="shared" si="18"/>
        <v>33.07715089517788</v>
      </c>
      <c r="AG22" s="94">
        <f t="shared" si="18"/>
        <v>32.057151130314431</v>
      </c>
      <c r="AH22" s="94">
        <f t="shared" si="18"/>
        <v>36.721141657480146</v>
      </c>
      <c r="AI22" s="94">
        <f t="shared" si="18"/>
        <v>39.263660853816873</v>
      </c>
      <c r="AJ22" s="94">
        <f t="shared" si="18"/>
        <v>40.575450502836411</v>
      </c>
      <c r="AK22" s="94">
        <f t="shared" si="18"/>
        <v>41.945255973108246</v>
      </c>
      <c r="AL22" s="94">
        <f t="shared" si="18"/>
        <v>43.273462242928851</v>
      </c>
      <c r="AM22" s="94">
        <f t="shared" si="18"/>
        <v>44.616404416094497</v>
      </c>
      <c r="AN22" s="94">
        <f t="shared" si="18"/>
        <v>45.932974145403229</v>
      </c>
      <c r="AO22" s="94">
        <f t="shared" si="18"/>
        <v>47.272714123781903</v>
      </c>
      <c r="AP22" s="94">
        <f t="shared" si="18"/>
        <v>48.630772508205872</v>
      </c>
      <c r="AQ22" s="94">
        <f t="shared" si="18"/>
        <v>49.987760549283124</v>
      </c>
      <c r="AR22" s="94">
        <f t="shared" si="18"/>
        <v>51.36822063335309</v>
      </c>
      <c r="AS22" s="94">
        <f t="shared" si="18"/>
        <v>52.738239451617787</v>
      </c>
      <c r="AT22" s="94">
        <f t="shared" si="18"/>
        <v>54.17465632718811</v>
      </c>
      <c r="AU22" s="94">
        <f t="shared" si="18"/>
        <v>55.59012235567922</v>
      </c>
      <c r="AV22" s="94">
        <f t="shared" si="18"/>
        <v>57.028916580023832</v>
      </c>
      <c r="AW22" s="94">
        <f t="shared" si="18"/>
        <v>58.492079359557103</v>
      </c>
      <c r="AX22" s="94">
        <f t="shared" si="18"/>
        <v>59.971596951622182</v>
      </c>
      <c r="AY22" s="94">
        <f t="shared" si="18"/>
        <v>61.448913174266693</v>
      </c>
      <c r="AZ22" s="94">
        <f t="shared" si="18"/>
        <v>62.952453098137383</v>
      </c>
      <c r="BA22" s="94">
        <f t="shared" si="18"/>
        <v>64.464644538069351</v>
      </c>
      <c r="BB22" s="94">
        <f t="shared" si="18"/>
        <v>66.015134081969805</v>
      </c>
      <c r="BC22" s="94">
        <f t="shared" si="18"/>
        <v>67.567317241789809</v>
      </c>
      <c r="BD22" s="94">
        <f t="shared" si="18"/>
        <v>69.16155991696435</v>
      </c>
      <c r="BE22" s="94">
        <f t="shared" si="18"/>
        <v>70.761138899783248</v>
      </c>
      <c r="BF22" s="94">
        <f t="shared" si="18"/>
        <v>72.408214079299427</v>
      </c>
      <c r="BG22" s="94">
        <f t="shared" si="18"/>
        <v>74.066711057169769</v>
      </c>
      <c r="BH22" s="94">
        <f t="shared" si="18"/>
        <v>100.76439253615776</v>
      </c>
    </row>
    <row r="23" spans="1:60">
      <c r="A23" s="78" t="s">
        <v>20</v>
      </c>
      <c r="D23" s="74">
        <f t="shared" si="18"/>
        <v>10.242502236632875</v>
      </c>
      <c r="E23" s="74">
        <f t="shared" si="18"/>
        <v>11.739909518059131</v>
      </c>
      <c r="F23" s="74">
        <f t="shared" si="18"/>
        <v>12.79334675396041</v>
      </c>
      <c r="G23" s="74">
        <f t="shared" si="18"/>
        <v>13.287224460862383</v>
      </c>
      <c r="H23" s="74">
        <f t="shared" si="18"/>
        <v>13.883541831878992</v>
      </c>
      <c r="I23" s="74">
        <f t="shared" si="18"/>
        <v>13.206522838471098</v>
      </c>
      <c r="J23" s="74">
        <f t="shared" si="18"/>
        <v>14.495516964046281</v>
      </c>
      <c r="K23" s="74">
        <f t="shared" si="18"/>
        <v>16.09200680028183</v>
      </c>
      <c r="L23" s="74">
        <f t="shared" si="18"/>
        <v>16.478550594346068</v>
      </c>
      <c r="M23" s="74">
        <f t="shared" si="18"/>
        <v>16.601493245850584</v>
      </c>
      <c r="N23" s="74">
        <f t="shared" si="18"/>
        <v>18.707590800017471</v>
      </c>
      <c r="O23" s="74">
        <f t="shared" si="18"/>
        <v>18.177510234690473</v>
      </c>
      <c r="P23" s="74">
        <f t="shared" si="18"/>
        <v>18.879166468594811</v>
      </c>
      <c r="Q23" s="74">
        <f t="shared" si="18"/>
        <v>20.842429192498134</v>
      </c>
      <c r="R23" s="74">
        <f t="shared" si="18"/>
        <v>22.967175321036805</v>
      </c>
      <c r="S23" s="74">
        <f t="shared" si="18"/>
        <v>22.020530891103917</v>
      </c>
      <c r="T23" s="74">
        <f t="shared" si="18"/>
        <v>22.182563366456428</v>
      </c>
      <c r="U23" s="74">
        <f t="shared" si="18"/>
        <v>23.646256769457604</v>
      </c>
      <c r="V23" s="74">
        <f t="shared" si="18"/>
        <v>26.062005714322577</v>
      </c>
      <c r="W23" s="74">
        <f t="shared" si="18"/>
        <v>25.454478825585813</v>
      </c>
      <c r="X23" s="74">
        <f t="shared" si="18"/>
        <v>27.063850005066435</v>
      </c>
      <c r="Y23" s="74">
        <f t="shared" si="18"/>
        <v>22.494207385434414</v>
      </c>
      <c r="Z23" s="74">
        <f t="shared" si="18"/>
        <v>26.971234687916748</v>
      </c>
      <c r="AA23" s="74">
        <f t="shared" si="18"/>
        <v>30.142262526794692</v>
      </c>
      <c r="AB23" s="74">
        <f t="shared" si="18"/>
        <v>30.803723580287542</v>
      </c>
      <c r="AC23" s="74">
        <f t="shared" si="18"/>
        <v>30.19878138286219</v>
      </c>
      <c r="AD23" s="74">
        <f t="shared" si="18"/>
        <v>30.832193802849417</v>
      </c>
      <c r="AE23" s="74">
        <f t="shared" si="18"/>
        <v>30.180250760106034</v>
      </c>
      <c r="AF23" s="74">
        <f t="shared" si="18"/>
        <v>30.003005293677418</v>
      </c>
      <c r="AG23" s="94">
        <f t="shared" si="18"/>
        <v>36.284863994582722</v>
      </c>
      <c r="AH23" s="94">
        <f t="shared" si="18"/>
        <v>31.516638539348559</v>
      </c>
      <c r="AI23" s="94">
        <f t="shared" si="18"/>
        <v>38.446388750517464</v>
      </c>
      <c r="AJ23" s="94">
        <f t="shared" si="18"/>
        <v>39.730873531314643</v>
      </c>
      <c r="AK23" s="94">
        <f t="shared" si="18"/>
        <v>41.07216653551847</v>
      </c>
      <c r="AL23" s="94">
        <f t="shared" si="18"/>
        <v>42.37272622557176</v>
      </c>
      <c r="AM23" s="94">
        <f t="shared" si="18"/>
        <v>43.687715091516296</v>
      </c>
      <c r="AN23" s="94">
        <f t="shared" si="18"/>
        <v>44.976880455352891</v>
      </c>
      <c r="AO23" s="94">
        <f t="shared" si="18"/>
        <v>46.288733780113603</v>
      </c>
      <c r="AP23" s="94">
        <f t="shared" si="18"/>
        <v>47.61852421376306</v>
      </c>
      <c r="AQ23" s="94">
        <f t="shared" si="18"/>
        <v>48.947266583235425</v>
      </c>
      <c r="AR23" s="94">
        <f t="shared" si="18"/>
        <v>50.298992425721821</v>
      </c>
      <c r="AS23" s="94">
        <f t="shared" si="18"/>
        <v>51.64049433708545</v>
      </c>
      <c r="AT23" s="94">
        <f t="shared" si="18"/>
        <v>53.047012231878547</v>
      </c>
      <c r="AU23" s="94">
        <f t="shared" si="18"/>
        <v>54.433015370942201</v>
      </c>
      <c r="AV23" s="94">
        <f t="shared" si="18"/>
        <v>55.841861130055214</v>
      </c>
      <c r="AW23" s="94">
        <f t="shared" si="18"/>
        <v>57.274568213499677</v>
      </c>
      <c r="AX23" s="94">
        <f t="shared" si="18"/>
        <v>58.723289684468483</v>
      </c>
      <c r="AY23" s="94">
        <f t="shared" si="18"/>
        <v>60.169855607465351</v>
      </c>
      <c r="AZ23" s="94">
        <f t="shared" si="18"/>
        <v>61.642099386013513</v>
      </c>
      <c r="BA23" s="94">
        <f t="shared" si="18"/>
        <v>63.12281459953585</v>
      </c>
      <c r="BB23" s="94">
        <f t="shared" si="18"/>
        <v>64.641030742965455</v>
      </c>
      <c r="BC23" s="94">
        <f t="shared" si="18"/>
        <v>66.160905249742271</v>
      </c>
      <c r="BD23" s="94">
        <f t="shared" si="18"/>
        <v>67.721963804129871</v>
      </c>
      <c r="BE23" s="94">
        <f t="shared" si="18"/>
        <v>69.288247591053803</v>
      </c>
      <c r="BF23" s="94">
        <f t="shared" si="18"/>
        <v>70.901038942547245</v>
      </c>
      <c r="BG23" s="94">
        <f t="shared" si="18"/>
        <v>72.525014347952222</v>
      </c>
      <c r="BH23" s="94">
        <f t="shared" si="18"/>
        <v>98.666984265127738</v>
      </c>
    </row>
    <row r="24" spans="1:60">
      <c r="A24" s="78" t="s">
        <v>21</v>
      </c>
      <c r="D24" s="74">
        <f t="shared" si="18"/>
        <v>11.811221816053331</v>
      </c>
      <c r="E24" s="74">
        <f t="shared" si="18"/>
        <v>12.259506918517552</v>
      </c>
      <c r="F24" s="74">
        <f t="shared" si="18"/>
        <v>12.752201521621961</v>
      </c>
      <c r="G24" s="74">
        <f t="shared" si="18"/>
        <v>12.58425190924426</v>
      </c>
      <c r="H24" s="74">
        <f t="shared" si="18"/>
        <v>13.649631975360002</v>
      </c>
      <c r="I24" s="74">
        <f t="shared" si="18"/>
        <v>15.494511226771964</v>
      </c>
      <c r="J24" s="74">
        <f t="shared" si="18"/>
        <v>16.287449934165192</v>
      </c>
      <c r="K24" s="74">
        <f t="shared" si="18"/>
        <v>16.867668843321415</v>
      </c>
      <c r="L24" s="74">
        <f t="shared" si="18"/>
        <v>16.846179161018696</v>
      </c>
      <c r="M24" s="74">
        <f t="shared" si="18"/>
        <v>16.61199402862237</v>
      </c>
      <c r="N24" s="74">
        <f t="shared" si="18"/>
        <v>19.633647115205498</v>
      </c>
      <c r="O24" s="74">
        <f t="shared" si="18"/>
        <v>21.411250138417756</v>
      </c>
      <c r="P24" s="74">
        <f t="shared" si="18"/>
        <v>21.429942680770054</v>
      </c>
      <c r="Q24" s="74">
        <f t="shared" si="18"/>
        <v>21.022713224076572</v>
      </c>
      <c r="R24" s="74">
        <f t="shared" si="18"/>
        <v>22.321806087260445</v>
      </c>
      <c r="S24" s="74">
        <f t="shared" si="18"/>
        <v>23.248336861765164</v>
      </c>
      <c r="T24" s="74">
        <f t="shared" si="18"/>
        <v>24.785507787737302</v>
      </c>
      <c r="U24" s="74">
        <f t="shared" si="18"/>
        <v>25.79261140304175</v>
      </c>
      <c r="V24" s="74">
        <f t="shared" si="18"/>
        <v>25.867535951375533</v>
      </c>
      <c r="W24" s="74">
        <f t="shared" si="18"/>
        <v>26.278640170640784</v>
      </c>
      <c r="X24" s="74">
        <f t="shared" si="18"/>
        <v>27.819283221601712</v>
      </c>
      <c r="Y24" s="74">
        <f t="shared" si="18"/>
        <v>38.498874380182123</v>
      </c>
      <c r="Z24" s="74">
        <f t="shared" si="18"/>
        <v>31.150930628363739</v>
      </c>
      <c r="AA24" s="74">
        <f t="shared" si="18"/>
        <v>30.374834787518044</v>
      </c>
      <c r="AB24" s="74">
        <f t="shared" si="18"/>
        <v>33.732089640607242</v>
      </c>
      <c r="AC24" s="74">
        <f t="shared" si="18"/>
        <v>33.130932787210035</v>
      </c>
      <c r="AD24" s="74">
        <f t="shared" si="18"/>
        <v>37.725063325207451</v>
      </c>
      <c r="AE24" s="74">
        <f t="shared" ref="AE24:BH31" si="19">AE247*AE263</f>
        <v>37.887929235213988</v>
      </c>
      <c r="AF24" s="74">
        <f t="shared" si="19"/>
        <v>37.362097959102577</v>
      </c>
      <c r="AG24" s="94">
        <f t="shared" si="19"/>
        <v>37.632045099440219</v>
      </c>
      <c r="AH24" s="94">
        <f t="shared" si="19"/>
        <v>38.955020713789793</v>
      </c>
      <c r="AI24" s="94">
        <f t="shared" si="19"/>
        <v>39.815651663670174</v>
      </c>
      <c r="AJ24" s="94">
        <f t="shared" si="19"/>
        <v>41.145883195463071</v>
      </c>
      <c r="AK24" s="94">
        <f t="shared" si="19"/>
        <v>42.534946167822945</v>
      </c>
      <c r="AL24" s="94">
        <f t="shared" si="19"/>
        <v>43.881825114581673</v>
      </c>
      <c r="AM24" s="94">
        <f t="shared" si="19"/>
        <v>45.243647130371052</v>
      </c>
      <c r="AN24" s="94">
        <f t="shared" si="19"/>
        <v>46.578725943532554</v>
      </c>
      <c r="AO24" s="94">
        <f t="shared" si="19"/>
        <v>47.937300746264746</v>
      </c>
      <c r="AP24" s="94">
        <f t="shared" si="19"/>
        <v>49.314451485582389</v>
      </c>
      <c r="AQ24" s="94">
        <f t="shared" si="19"/>
        <v>50.690516834059594</v>
      </c>
      <c r="AR24" s="94">
        <f t="shared" si="19"/>
        <v>52.090384208820375</v>
      </c>
      <c r="AS24" s="94">
        <f t="shared" si="19"/>
        <v>53.479663528540193</v>
      </c>
      <c r="AT24" s="94">
        <f t="shared" si="19"/>
        <v>54.936274367108133</v>
      </c>
      <c r="AU24" s="94">
        <f t="shared" si="19"/>
        <v>56.371639819707859</v>
      </c>
      <c r="AV24" s="94">
        <f t="shared" si="19"/>
        <v>57.8306614291673</v>
      </c>
      <c r="AW24" s="94">
        <f t="shared" si="19"/>
        <v>59.314394180783125</v>
      </c>
      <c r="AX24" s="94">
        <f t="shared" si="19"/>
        <v>60.814711670159767</v>
      </c>
      <c r="AY24" s="94">
        <f t="shared" si="19"/>
        <v>62.312796842016205</v>
      </c>
      <c r="AZ24" s="94">
        <f t="shared" si="19"/>
        <v>63.837474382761577</v>
      </c>
      <c r="BA24" s="94">
        <f t="shared" si="19"/>
        <v>65.370925067487036</v>
      </c>
      <c r="BB24" s="94">
        <f t="shared" si="19"/>
        <v>66.943212272644629</v>
      </c>
      <c r="BC24" s="94">
        <f t="shared" si="19"/>
        <v>68.517216903534802</v>
      </c>
      <c r="BD24" s="94">
        <f t="shared" si="19"/>
        <v>70.133872346297366</v>
      </c>
      <c r="BE24" s="94">
        <f t="shared" si="19"/>
        <v>71.755939117543264</v>
      </c>
      <c r="BF24" s="94">
        <f t="shared" si="19"/>
        <v>73.426169813953706</v>
      </c>
      <c r="BG24" s="94">
        <f t="shared" si="19"/>
        <v>75.107982882836609</v>
      </c>
      <c r="BH24" s="94">
        <f t="shared" si="19"/>
        <v>102.18099550773223</v>
      </c>
    </row>
    <row r="25" spans="1:60">
      <c r="A25" s="78" t="s">
        <v>22</v>
      </c>
      <c r="D25" s="74">
        <f t="shared" ref="D25:AG31" si="20">D248*D264</f>
        <v>11.873027462131521</v>
      </c>
      <c r="E25" s="74">
        <f t="shared" si="20"/>
        <v>11.020153390547446</v>
      </c>
      <c r="F25" s="74">
        <f t="shared" si="20"/>
        <v>12.109051397891209</v>
      </c>
      <c r="G25" s="74">
        <f t="shared" si="20"/>
        <v>13.010383749266321</v>
      </c>
      <c r="H25" s="74">
        <f t="shared" si="20"/>
        <v>14.169276172754399</v>
      </c>
      <c r="I25" s="74">
        <f t="shared" si="20"/>
        <v>15.116093670470283</v>
      </c>
      <c r="J25" s="74">
        <f t="shared" si="20"/>
        <v>15.129393938756891</v>
      </c>
      <c r="K25" s="74">
        <f t="shared" si="20"/>
        <v>15.086258533550087</v>
      </c>
      <c r="L25" s="74">
        <f t="shared" si="20"/>
        <v>16.639865659483601</v>
      </c>
      <c r="M25" s="74">
        <f t="shared" si="20"/>
        <v>17.8850758649182</v>
      </c>
      <c r="N25" s="74">
        <f t="shared" si="20"/>
        <v>20.492842909477286</v>
      </c>
      <c r="O25" s="74">
        <f t="shared" si="20"/>
        <v>19.92980832603034</v>
      </c>
      <c r="P25" s="74">
        <f t="shared" si="20"/>
        <v>20.646380870436396</v>
      </c>
      <c r="Q25" s="74">
        <f t="shared" si="20"/>
        <v>19.98191293732469</v>
      </c>
      <c r="R25" s="74">
        <f t="shared" si="20"/>
        <v>21.970766800778108</v>
      </c>
      <c r="S25" s="74">
        <f t="shared" si="20"/>
        <v>23.663973886309577</v>
      </c>
      <c r="T25" s="74">
        <f t="shared" si="20"/>
        <v>25.017759451581927</v>
      </c>
      <c r="U25" s="74">
        <f t="shared" si="20"/>
        <v>24.823248578165288</v>
      </c>
      <c r="V25" s="74">
        <f t="shared" si="20"/>
        <v>24.482441422860074</v>
      </c>
      <c r="W25" s="74">
        <f t="shared" si="20"/>
        <v>28.170252284174556</v>
      </c>
      <c r="X25" s="74">
        <f t="shared" si="20"/>
        <v>28.690176975348379</v>
      </c>
      <c r="Y25" s="74">
        <f t="shared" si="20"/>
        <v>35.108203534169398</v>
      </c>
      <c r="Z25" s="74">
        <f t="shared" si="20"/>
        <v>29.508332687692377</v>
      </c>
      <c r="AA25" s="74">
        <f t="shared" si="20"/>
        <v>30.238046969547927</v>
      </c>
      <c r="AB25" s="74">
        <f t="shared" si="20"/>
        <v>32.493716467493662</v>
      </c>
      <c r="AC25" s="74">
        <f t="shared" si="20"/>
        <v>37.358045486398879</v>
      </c>
      <c r="AD25" s="74">
        <f t="shared" si="20"/>
        <v>34.57963598636583</v>
      </c>
      <c r="AE25" s="74">
        <f t="shared" si="20"/>
        <v>34.330581574269779</v>
      </c>
      <c r="AF25" s="74">
        <f t="shared" si="20"/>
        <v>38.351822756025726</v>
      </c>
      <c r="AG25" s="94">
        <f t="shared" si="20"/>
        <v>32.990445717496911</v>
      </c>
      <c r="AH25" s="94">
        <f t="shared" si="19"/>
        <v>39.047840891611244</v>
      </c>
      <c r="AI25" s="94">
        <f t="shared" si="19"/>
        <v>39.435707926016875</v>
      </c>
      <c r="AJ25" s="94">
        <f t="shared" si="19"/>
        <v>40.753245627142306</v>
      </c>
      <c r="AK25" s="94">
        <f t="shared" si="19"/>
        <v>42.129053365555201</v>
      </c>
      <c r="AL25" s="94">
        <f t="shared" si="19"/>
        <v>43.463079622484265</v>
      </c>
      <c r="AM25" s="94">
        <f t="shared" si="19"/>
        <v>44.811906353126282</v>
      </c>
      <c r="AN25" s="94">
        <f t="shared" si="19"/>
        <v>46.134245080087027</v>
      </c>
      <c r="AO25" s="94">
        <f t="shared" si="19"/>
        <v>47.47985558443748</v>
      </c>
      <c r="AP25" s="94">
        <f t="shared" si="19"/>
        <v>48.843864763154066</v>
      </c>
      <c r="AQ25" s="94">
        <f t="shared" si="19"/>
        <v>50.206798908450878</v>
      </c>
      <c r="AR25" s="94">
        <f t="shared" si="19"/>
        <v>51.593307947472773</v>
      </c>
      <c r="AS25" s="94">
        <f t="shared" si="19"/>
        <v>52.969329968735238</v>
      </c>
      <c r="AT25" s="94">
        <f t="shared" si="19"/>
        <v>54.41204099295414</v>
      </c>
      <c r="AU25" s="94">
        <f t="shared" si="19"/>
        <v>55.833709366838022</v>
      </c>
      <c r="AV25" s="94">
        <f t="shared" si="19"/>
        <v>57.278808156992696</v>
      </c>
      <c r="AW25" s="94">
        <f t="shared" si="19"/>
        <v>58.748382281441273</v>
      </c>
      <c r="AX25" s="94">
        <f t="shared" si="19"/>
        <v>60.234382882590246</v>
      </c>
      <c r="AY25" s="94">
        <f t="shared" si="19"/>
        <v>61.718172468270531</v>
      </c>
      <c r="AZ25" s="94">
        <f t="shared" si="19"/>
        <v>63.228300663234975</v>
      </c>
      <c r="BA25" s="94">
        <f t="shared" si="19"/>
        <v>64.747118283818168</v>
      </c>
      <c r="BB25" s="94">
        <f t="shared" si="19"/>
        <v>66.304401824526479</v>
      </c>
      <c r="BC25" s="94">
        <f t="shared" si="19"/>
        <v>67.863386402307967</v>
      </c>
      <c r="BD25" s="94">
        <f t="shared" si="19"/>
        <v>69.464614793502705</v>
      </c>
      <c r="BE25" s="94">
        <f t="shared" si="19"/>
        <v>71.07120287518714</v>
      </c>
      <c r="BF25" s="94">
        <f t="shared" si="19"/>
        <v>72.72549527429436</v>
      </c>
      <c r="BG25" s="94">
        <f t="shared" si="19"/>
        <v>74.391259520246422</v>
      </c>
      <c r="BH25" s="94">
        <f t="shared" si="19"/>
        <v>101.20592596276316</v>
      </c>
    </row>
    <row r="26" spans="1:60">
      <c r="A26" s="78" t="s">
        <v>23</v>
      </c>
      <c r="D26" s="74">
        <f t="shared" si="20"/>
        <v>10.328805252342319</v>
      </c>
      <c r="E26" s="74">
        <f t="shared" si="20"/>
        <v>11.890500645001229</v>
      </c>
      <c r="F26" s="74">
        <f t="shared" si="20"/>
        <v>12.438006975063725</v>
      </c>
      <c r="G26" s="74">
        <f t="shared" si="20"/>
        <v>13.097345851966089</v>
      </c>
      <c r="H26" s="74">
        <f t="shared" si="20"/>
        <v>13.546003170247017</v>
      </c>
      <c r="I26" s="74">
        <f t="shared" si="20"/>
        <v>13.613161491706959</v>
      </c>
      <c r="J26" s="74">
        <f t="shared" si="20"/>
        <v>14.912891864032716</v>
      </c>
      <c r="K26" s="74">
        <f t="shared" si="20"/>
        <v>16.516131557028604</v>
      </c>
      <c r="L26" s="74">
        <f t="shared" si="20"/>
        <v>17.434144745112267</v>
      </c>
      <c r="M26" s="74">
        <f t="shared" si="20"/>
        <v>17.402179321859428</v>
      </c>
      <c r="N26" s="74">
        <f t="shared" si="20"/>
        <v>18.235587768241622</v>
      </c>
      <c r="O26" s="74">
        <f t="shared" si="20"/>
        <v>18.56718614792571</v>
      </c>
      <c r="P26" s="74">
        <f t="shared" si="20"/>
        <v>20.570128207660499</v>
      </c>
      <c r="Q26" s="74">
        <f t="shared" si="20"/>
        <v>20.970661348821725</v>
      </c>
      <c r="R26" s="74">
        <f t="shared" si="20"/>
        <v>21.964652090511262</v>
      </c>
      <c r="S26" s="74">
        <f t="shared" si="20"/>
        <v>24.282068852925327</v>
      </c>
      <c r="T26" s="74">
        <f t="shared" si="20"/>
        <v>23.854591385548332</v>
      </c>
      <c r="U26" s="74">
        <f t="shared" si="20"/>
        <v>26.227254386179784</v>
      </c>
      <c r="V26" s="74">
        <f t="shared" si="20"/>
        <v>26.794373914770841</v>
      </c>
      <c r="W26" s="74">
        <f t="shared" si="20"/>
        <v>26.8918361685575</v>
      </c>
      <c r="X26" s="74">
        <f t="shared" si="20"/>
        <v>28.233454122278818</v>
      </c>
      <c r="Y26" s="74">
        <f t="shared" si="20"/>
        <v>31.027860400131527</v>
      </c>
      <c r="Z26" s="74">
        <f t="shared" si="20"/>
        <v>27.572053752721448</v>
      </c>
      <c r="AA26" s="74">
        <f t="shared" si="20"/>
        <v>30.265218118807226</v>
      </c>
      <c r="AB26" s="74">
        <f t="shared" si="20"/>
        <v>32.860136446327509</v>
      </c>
      <c r="AC26" s="74">
        <f t="shared" si="20"/>
        <v>32.613312096984508</v>
      </c>
      <c r="AD26" s="74">
        <f t="shared" si="20"/>
        <v>31.254426155286311</v>
      </c>
      <c r="AE26" s="74">
        <f t="shared" si="20"/>
        <v>31.834843723163861</v>
      </c>
      <c r="AF26" s="74">
        <f t="shared" si="20"/>
        <v>35.764277879034488</v>
      </c>
      <c r="AG26" s="94">
        <f t="shared" si="20"/>
        <v>37.045527751212944</v>
      </c>
      <c r="AH26" s="94">
        <f t="shared" si="19"/>
        <v>33.375659262715253</v>
      </c>
      <c r="AI26" s="94">
        <f t="shared" si="19"/>
        <v>39.464723345643229</v>
      </c>
      <c r="AJ26" s="94">
        <f t="shared" si="19"/>
        <v>40.783230445095256</v>
      </c>
      <c r="AK26" s="94">
        <f t="shared" si="19"/>
        <v>42.160050454897558</v>
      </c>
      <c r="AL26" s="94">
        <f t="shared" si="19"/>
        <v>43.495058241857997</v>
      </c>
      <c r="AM26" s="94">
        <f t="shared" si="19"/>
        <v>44.844877392204175</v>
      </c>
      <c r="AN26" s="94">
        <f t="shared" si="19"/>
        <v>46.168189049919015</v>
      </c>
      <c r="AO26" s="94">
        <f t="shared" si="19"/>
        <v>47.51478960758638</v>
      </c>
      <c r="AP26" s="94">
        <f t="shared" si="19"/>
        <v>48.879802376723326</v>
      </c>
      <c r="AQ26" s="94">
        <f t="shared" si="19"/>
        <v>50.243739321468368</v>
      </c>
      <c r="AR26" s="94">
        <f t="shared" si="19"/>
        <v>51.631268505523785</v>
      </c>
      <c r="AS26" s="94">
        <f t="shared" si="19"/>
        <v>53.008302955837515</v>
      </c>
      <c r="AT26" s="94">
        <f t="shared" si="19"/>
        <v>54.452075476552054</v>
      </c>
      <c r="AU26" s="94">
        <f t="shared" si="19"/>
        <v>55.874789864482814</v>
      </c>
      <c r="AV26" s="94">
        <f t="shared" si="19"/>
        <v>57.320951907968073</v>
      </c>
      <c r="AW26" s="94">
        <f t="shared" si="19"/>
        <v>58.791607293845345</v>
      </c>
      <c r="AX26" s="94">
        <f t="shared" si="19"/>
        <v>60.278701242452122</v>
      </c>
      <c r="AY26" s="94">
        <f t="shared" si="19"/>
        <v>61.763582548802056</v>
      </c>
      <c r="AZ26" s="94">
        <f t="shared" si="19"/>
        <v>63.274821843467024</v>
      </c>
      <c r="BA26" s="94">
        <f t="shared" si="19"/>
        <v>64.794756957127305</v>
      </c>
      <c r="BB26" s="94">
        <f t="shared" si="19"/>
        <v>66.353186292796238</v>
      </c>
      <c r="BC26" s="94">
        <f t="shared" si="19"/>
        <v>67.913317917102177</v>
      </c>
      <c r="BD26" s="94">
        <f t="shared" si="19"/>
        <v>69.51572443634717</v>
      </c>
      <c r="BE26" s="94">
        <f t="shared" si="19"/>
        <v>71.123494589555293</v>
      </c>
      <c r="BF26" s="94">
        <f t="shared" si="19"/>
        <v>72.779004159360568</v>
      </c>
      <c r="BG26" s="94">
        <f t="shared" si="19"/>
        <v>74.445994016595833</v>
      </c>
      <c r="BH26" s="94">
        <f t="shared" si="19"/>
        <v>101.28038975623662</v>
      </c>
    </row>
    <row r="27" spans="1:60">
      <c r="A27" s="78" t="s">
        <v>24</v>
      </c>
      <c r="D27" s="74">
        <f t="shared" si="20"/>
        <v>11.573824545866154</v>
      </c>
      <c r="E27" s="74">
        <f t="shared" si="20"/>
        <v>12.111485473145901</v>
      </c>
      <c r="F27" s="74">
        <f t="shared" si="20"/>
        <v>12.142060410452736</v>
      </c>
      <c r="G27" s="74">
        <f t="shared" si="20"/>
        <v>12.616389102381911</v>
      </c>
      <c r="H27" s="74">
        <f t="shared" si="20"/>
        <v>13.760640658021213</v>
      </c>
      <c r="I27" s="74">
        <f t="shared" si="20"/>
        <v>15.547279987666832</v>
      </c>
      <c r="J27" s="74">
        <f t="shared" si="20"/>
        <v>16.320743889992865</v>
      </c>
      <c r="K27" s="74">
        <f t="shared" si="20"/>
        <v>16.531006463259832</v>
      </c>
      <c r="L27" s="74">
        <f t="shared" si="20"/>
        <v>16.585583673422601</v>
      </c>
      <c r="M27" s="74">
        <f t="shared" si="20"/>
        <v>18.186184831395725</v>
      </c>
      <c r="N27" s="74">
        <f t="shared" si="20"/>
        <v>19.363332631890398</v>
      </c>
      <c r="O27" s="74">
        <f t="shared" si="20"/>
        <v>20.09179788260202</v>
      </c>
      <c r="P27" s="74">
        <f t="shared" si="20"/>
        <v>20.971437195185445</v>
      </c>
      <c r="Q27" s="74">
        <f t="shared" si="20"/>
        <v>21.19539310227205</v>
      </c>
      <c r="R27" s="74">
        <f t="shared" si="20"/>
        <v>20.284785240873404</v>
      </c>
      <c r="S27" s="74">
        <f t="shared" si="20"/>
        <v>23.502934716689339</v>
      </c>
      <c r="T27" s="74">
        <f t="shared" si="20"/>
        <v>25.614403397195801</v>
      </c>
      <c r="U27" s="74">
        <f t="shared" si="20"/>
        <v>25.531830376714648</v>
      </c>
      <c r="V27" s="74">
        <f t="shared" si="20"/>
        <v>25.168899316777924</v>
      </c>
      <c r="W27" s="74">
        <f t="shared" si="20"/>
        <v>25.796133849217309</v>
      </c>
      <c r="X27" s="74">
        <f t="shared" si="20"/>
        <v>28.719285932490195</v>
      </c>
      <c r="Y27" s="74">
        <f t="shared" si="20"/>
        <v>38.723413265111795</v>
      </c>
      <c r="Z27" s="74">
        <f t="shared" si="20"/>
        <v>31.840103263367777</v>
      </c>
      <c r="AA27" s="74">
        <f t="shared" si="20"/>
        <v>32.93850379819569</v>
      </c>
      <c r="AB27" s="74">
        <f t="shared" si="20"/>
        <v>27.385871975577761</v>
      </c>
      <c r="AC27" s="74">
        <f t="shared" si="20"/>
        <v>36.727274712104546</v>
      </c>
      <c r="AD27" s="74">
        <f t="shared" si="20"/>
        <v>37.948388524090603</v>
      </c>
      <c r="AE27" s="74">
        <f t="shared" si="20"/>
        <v>35.218968286616153</v>
      </c>
      <c r="AF27" s="74">
        <f t="shared" si="20"/>
        <v>42.375968429787967</v>
      </c>
      <c r="AG27" s="94">
        <f t="shared" si="20"/>
        <v>40.417770895078768</v>
      </c>
      <c r="AH27" s="94">
        <f t="shared" si="19"/>
        <v>42.510131597088005</v>
      </c>
      <c r="AI27" s="94">
        <f t="shared" si="19"/>
        <v>40.929645107413727</v>
      </c>
      <c r="AJ27" s="94">
        <f t="shared" si="19"/>
        <v>42.297094897433198</v>
      </c>
      <c r="AK27" s="94">
        <f t="shared" si="19"/>
        <v>43.725022160078417</v>
      </c>
      <c r="AL27" s="94">
        <f t="shared" si="19"/>
        <v>45.109585139460258</v>
      </c>
      <c r="AM27" s="94">
        <f t="shared" si="19"/>
        <v>46.509509276745732</v>
      </c>
      <c r="AN27" s="94">
        <f t="shared" si="19"/>
        <v>47.881941969163215</v>
      </c>
      <c r="AO27" s="94">
        <f t="shared" si="19"/>
        <v>49.278528040324787</v>
      </c>
      <c r="AP27" s="94">
        <f t="shared" si="19"/>
        <v>50.69420978015463</v>
      </c>
      <c r="AQ27" s="94">
        <f t="shared" si="19"/>
        <v>52.108775761230177</v>
      </c>
      <c r="AR27" s="94">
        <f t="shared" si="19"/>
        <v>53.547809720297231</v>
      </c>
      <c r="AS27" s="94">
        <f t="shared" si="19"/>
        <v>54.975959383438003</v>
      </c>
      <c r="AT27" s="94">
        <f t="shared" si="19"/>
        <v>56.473324419324072</v>
      </c>
      <c r="AU27" s="94">
        <f t="shared" si="19"/>
        <v>57.948849649216363</v>
      </c>
      <c r="AV27" s="94">
        <f t="shared" si="19"/>
        <v>59.448692906427489</v>
      </c>
      <c r="AW27" s="94">
        <f t="shared" si="19"/>
        <v>60.973938693457889</v>
      </c>
      <c r="AX27" s="94">
        <f t="shared" si="19"/>
        <v>62.516233239013765</v>
      </c>
      <c r="AY27" s="94">
        <f t="shared" si="19"/>
        <v>64.056233009523893</v>
      </c>
      <c r="AZ27" s="94">
        <f t="shared" si="19"/>
        <v>65.623569171018715</v>
      </c>
      <c r="BA27" s="94">
        <f t="shared" si="19"/>
        <v>67.199923938377765</v>
      </c>
      <c r="BB27" s="94">
        <f t="shared" si="19"/>
        <v>68.816201824713275</v>
      </c>
      <c r="BC27" s="94">
        <f t="shared" si="19"/>
        <v>70.434245188261769</v>
      </c>
      <c r="BD27" s="94">
        <f t="shared" si="19"/>
        <v>72.09613268145624</v>
      </c>
      <c r="BE27" s="94">
        <f t="shared" si="19"/>
        <v>73.763582905514781</v>
      </c>
      <c r="BF27" s="94">
        <f t="shared" si="19"/>
        <v>75.480544622707114</v>
      </c>
      <c r="BG27" s="94">
        <f t="shared" si="19"/>
        <v>77.209412773048044</v>
      </c>
      <c r="BH27" s="94">
        <f t="shared" si="19"/>
        <v>105.0398953201059</v>
      </c>
    </row>
    <row r="28" spans="1:60">
      <c r="A28" s="78" t="s">
        <v>25</v>
      </c>
      <c r="D28" s="74">
        <f t="shared" si="20"/>
        <v>10.93158090690129</v>
      </c>
      <c r="E28" s="74">
        <f t="shared" si="20"/>
        <v>11.273504526108985</v>
      </c>
      <c r="F28" s="74">
        <f t="shared" si="20"/>
        <v>12.385789978026418</v>
      </c>
      <c r="G28" s="74">
        <f t="shared" si="20"/>
        <v>12.953034357146819</v>
      </c>
      <c r="H28" s="74">
        <f t="shared" si="20"/>
        <v>13.692769980897365</v>
      </c>
      <c r="I28" s="74">
        <f t="shared" si="20"/>
        <v>13.584238914351856</v>
      </c>
      <c r="J28" s="74">
        <f t="shared" si="20"/>
        <v>14.028764174242676</v>
      </c>
      <c r="K28" s="74">
        <f t="shared" si="20"/>
        <v>15.169538152214942</v>
      </c>
      <c r="L28" s="74">
        <f t="shared" si="20"/>
        <v>16.921362523557551</v>
      </c>
      <c r="M28" s="74">
        <f t="shared" si="20"/>
        <v>18.176049865541334</v>
      </c>
      <c r="N28" s="74">
        <f t="shared" si="20"/>
        <v>18.985887116021654</v>
      </c>
      <c r="O28" s="74">
        <f t="shared" si="20"/>
        <v>18.748657827341511</v>
      </c>
      <c r="P28" s="74">
        <f t="shared" si="20"/>
        <v>18.974044462496337</v>
      </c>
      <c r="Q28" s="74">
        <f t="shared" si="20"/>
        <v>21.334235060424383</v>
      </c>
      <c r="R28" s="74">
        <f t="shared" si="20"/>
        <v>19.994179052565524</v>
      </c>
      <c r="S28" s="74">
        <f t="shared" si="20"/>
        <v>23.653799999885848</v>
      </c>
      <c r="T28" s="74">
        <f t="shared" si="20"/>
        <v>24.008824483195497</v>
      </c>
      <c r="U28" s="74">
        <f t="shared" si="20"/>
        <v>23.855280434236864</v>
      </c>
      <c r="V28" s="74">
        <f t="shared" si="20"/>
        <v>25.895573963707967</v>
      </c>
      <c r="W28" s="74">
        <f t="shared" si="20"/>
        <v>27.278470518479843</v>
      </c>
      <c r="X28" s="74">
        <f t="shared" si="20"/>
        <v>27.24804406975775</v>
      </c>
      <c r="Y28" s="74">
        <f t="shared" si="20"/>
        <v>37.839446397320238</v>
      </c>
      <c r="Z28" s="74">
        <f t="shared" si="20"/>
        <v>29.099525788760022</v>
      </c>
      <c r="AA28" s="74">
        <f t="shared" si="20"/>
        <v>30.710832236139549</v>
      </c>
      <c r="AB28" s="74">
        <f t="shared" si="20"/>
        <v>28.808467661802894</v>
      </c>
      <c r="AC28" s="74">
        <f t="shared" si="20"/>
        <v>36.448409919424698</v>
      </c>
      <c r="AD28" s="74">
        <f t="shared" si="20"/>
        <v>38.948771588049738</v>
      </c>
      <c r="AE28" s="74">
        <f t="shared" si="20"/>
        <v>33.077880955316687</v>
      </c>
      <c r="AF28" s="74">
        <f t="shared" si="20"/>
        <v>39.012585860513532</v>
      </c>
      <c r="AG28" s="94">
        <f t="shared" si="20"/>
        <v>42.847166194979863</v>
      </c>
      <c r="AH28" s="94">
        <f t="shared" si="19"/>
        <v>38.607181129850012</v>
      </c>
      <c r="AI28" s="94">
        <f t="shared" si="19"/>
        <v>39.656924020247679</v>
      </c>
      <c r="AJ28" s="94">
        <f t="shared" si="19"/>
        <v>40.981852498908808</v>
      </c>
      <c r="AK28" s="94">
        <f t="shared" si="19"/>
        <v>42.365377882834096</v>
      </c>
      <c r="AL28" s="94">
        <f t="shared" si="19"/>
        <v>43.706887410475929</v>
      </c>
      <c r="AM28" s="94">
        <f t="shared" si="19"/>
        <v>45.063280435647442</v>
      </c>
      <c r="AN28" s="94">
        <f t="shared" si="19"/>
        <v>46.393036871679847</v>
      </c>
      <c r="AO28" s="94">
        <f t="shared" si="19"/>
        <v>47.746195629016782</v>
      </c>
      <c r="AP28" s="94">
        <f t="shared" si="19"/>
        <v>49.11785626877915</v>
      </c>
      <c r="AQ28" s="94">
        <f t="shared" si="19"/>
        <v>50.488435844681092</v>
      </c>
      <c r="AR28" s="94">
        <f t="shared" si="19"/>
        <v>51.882722558565753</v>
      </c>
      <c r="AS28" s="94">
        <f t="shared" si="19"/>
        <v>53.26646342736845</v>
      </c>
      <c r="AT28" s="94">
        <f t="shared" si="19"/>
        <v>54.7172673936103</v>
      </c>
      <c r="AU28" s="94">
        <f t="shared" si="19"/>
        <v>56.146910669974844</v>
      </c>
      <c r="AV28" s="94">
        <f t="shared" si="19"/>
        <v>57.600115796415658</v>
      </c>
      <c r="AW28" s="94">
        <f t="shared" si="19"/>
        <v>59.077933552463492</v>
      </c>
      <c r="AX28" s="94">
        <f t="shared" si="19"/>
        <v>60.572269930153496</v>
      </c>
      <c r="AY28" s="94">
        <f t="shared" si="19"/>
        <v>62.064382889599912</v>
      </c>
      <c r="AZ28" s="94">
        <f t="shared" si="19"/>
        <v>63.582982205755023</v>
      </c>
      <c r="BA28" s="94">
        <f t="shared" si="19"/>
        <v>65.110319691190199</v>
      </c>
      <c r="BB28" s="94">
        <f t="shared" si="19"/>
        <v>66.676338872783575</v>
      </c>
      <c r="BC28" s="94">
        <f t="shared" si="19"/>
        <v>68.244068633481859</v>
      </c>
      <c r="BD28" s="94">
        <f t="shared" si="19"/>
        <v>69.854279175861166</v>
      </c>
      <c r="BE28" s="94">
        <f t="shared" si="19"/>
        <v>71.46987947411688</v>
      </c>
      <c r="BF28" s="94">
        <f t="shared" si="19"/>
        <v>73.133451688967028</v>
      </c>
      <c r="BG28" s="94">
        <f t="shared" si="19"/>
        <v>74.808560102420643</v>
      </c>
      <c r="BH28" s="94">
        <f t="shared" si="19"/>
        <v>101.77364442990688</v>
      </c>
    </row>
    <row r="29" spans="1:60">
      <c r="A29" s="78" t="s">
        <v>26</v>
      </c>
      <c r="D29" s="74">
        <f t="shared" si="20"/>
        <v>11.833815385670496</v>
      </c>
      <c r="E29" s="74">
        <f t="shared" si="20"/>
        <v>12.859574286700237</v>
      </c>
      <c r="F29" s="74">
        <f t="shared" si="20"/>
        <v>13.489618339920641</v>
      </c>
      <c r="G29" s="74">
        <f t="shared" si="20"/>
        <v>13.811590891126405</v>
      </c>
      <c r="H29" s="74">
        <f t="shared" si="20"/>
        <v>13.567715334574693</v>
      </c>
      <c r="I29" s="74">
        <f t="shared" si="20"/>
        <v>14.759567284227558</v>
      </c>
      <c r="J29" s="74">
        <f t="shared" si="20"/>
        <v>16.624086460096017</v>
      </c>
      <c r="K29" s="74">
        <f t="shared" si="20"/>
        <v>17.26598481760837</v>
      </c>
      <c r="L29" s="74">
        <f t="shared" si="20"/>
        <v>18.689967800745347</v>
      </c>
      <c r="M29" s="74">
        <f t="shared" si="20"/>
        <v>15.666613661121131</v>
      </c>
      <c r="N29" s="74">
        <f t="shared" si="20"/>
        <v>16.762497799456266</v>
      </c>
      <c r="O29" s="74">
        <f t="shared" si="20"/>
        <v>18.637226764074935</v>
      </c>
      <c r="P29" s="74">
        <f t="shared" si="20"/>
        <v>20.072748046915073</v>
      </c>
      <c r="Q29" s="74">
        <f t="shared" si="20"/>
        <v>20.035328247473583</v>
      </c>
      <c r="R29" s="74">
        <f t="shared" si="20"/>
        <v>20.697391690176666</v>
      </c>
      <c r="S29" s="74">
        <f t="shared" si="20"/>
        <v>22.922409425806705</v>
      </c>
      <c r="T29" s="74">
        <f t="shared" si="20"/>
        <v>21.990537573410847</v>
      </c>
      <c r="U29" s="74">
        <f t="shared" si="20"/>
        <v>25.628823355145663</v>
      </c>
      <c r="V29" s="74">
        <f t="shared" si="20"/>
        <v>25.627297788808836</v>
      </c>
      <c r="W29" s="74">
        <f t="shared" si="20"/>
        <v>26.347243953290704</v>
      </c>
      <c r="X29" s="74">
        <f t="shared" si="20"/>
        <v>21.812578392256682</v>
      </c>
      <c r="Y29" s="74">
        <f t="shared" si="20"/>
        <v>27.408877643603219</v>
      </c>
      <c r="Z29" s="74">
        <f t="shared" si="20"/>
        <v>30.956257524242339</v>
      </c>
      <c r="AA29" s="74">
        <f t="shared" si="20"/>
        <v>31.400854652400941</v>
      </c>
      <c r="AB29" s="74">
        <f t="shared" si="20"/>
        <v>27.765288559442091</v>
      </c>
      <c r="AC29" s="74">
        <f t="shared" si="20"/>
        <v>30.793633361317205</v>
      </c>
      <c r="AD29" s="74">
        <f t="shared" si="20"/>
        <v>37.519644200119089</v>
      </c>
      <c r="AE29" s="74">
        <f t="shared" si="20"/>
        <v>38.648033948649719</v>
      </c>
      <c r="AF29" s="74">
        <f t="shared" si="20"/>
        <v>36.700400526873693</v>
      </c>
      <c r="AG29" s="94">
        <f t="shared" si="20"/>
        <v>37.06875408479587</v>
      </c>
      <c r="AH29" s="94">
        <f t="shared" si="19"/>
        <v>37.615441899591133</v>
      </c>
      <c r="AI29" s="94">
        <f t="shared" si="19"/>
        <v>41.437886888362215</v>
      </c>
      <c r="AJ29" s="94">
        <f t="shared" si="19"/>
        <v>42.905253415614865</v>
      </c>
      <c r="AK29" s="94">
        <f t="shared" si="19"/>
        <v>44.174725932154054</v>
      </c>
      <c r="AL29" s="94">
        <f t="shared" si="19"/>
        <v>45.562678754500546</v>
      </c>
      <c r="AM29" s="94">
        <f t="shared" si="19"/>
        <v>46.898866696246969</v>
      </c>
      <c r="AN29" s="94">
        <f t="shared" si="19"/>
        <v>48.341900009008874</v>
      </c>
      <c r="AO29" s="94">
        <f t="shared" si="19"/>
        <v>49.741051322398761</v>
      </c>
      <c r="AP29" s="94">
        <f t="shared" si="19"/>
        <v>51.124238400101234</v>
      </c>
      <c r="AQ29" s="94">
        <f t="shared" si="19"/>
        <v>52.576411817453028</v>
      </c>
      <c r="AR29" s="94">
        <f t="shared" si="19"/>
        <v>54.01754086015621</v>
      </c>
      <c r="AS29" s="94">
        <f t="shared" si="19"/>
        <v>55.556426220542299</v>
      </c>
      <c r="AT29" s="94">
        <f t="shared" si="19"/>
        <v>56.945323640952978</v>
      </c>
      <c r="AU29" s="94">
        <f t="shared" si="19"/>
        <v>58.459643328749848</v>
      </c>
      <c r="AV29" s="94">
        <f t="shared" si="19"/>
        <v>59.960960939680938</v>
      </c>
      <c r="AW29" s="94">
        <f t="shared" si="19"/>
        <v>61.449585538007774</v>
      </c>
      <c r="AX29" s="94">
        <f t="shared" si="19"/>
        <v>62.184665344056164</v>
      </c>
      <c r="AY29" s="94">
        <f t="shared" si="19"/>
        <v>63.716497404266292</v>
      </c>
      <c r="AZ29" s="94">
        <f t="shared" si="19"/>
        <v>65.275520871204293</v>
      </c>
      <c r="BA29" s="94">
        <f t="shared" si="19"/>
        <v>66.843515111947497</v>
      </c>
      <c r="BB29" s="94">
        <f t="shared" si="19"/>
        <v>68.451220731070578</v>
      </c>
      <c r="BC29" s="94">
        <f t="shared" si="19"/>
        <v>70.060682463829636</v>
      </c>
      <c r="BD29" s="94">
        <f t="shared" si="19"/>
        <v>71.713755789739452</v>
      </c>
      <c r="BE29" s="94">
        <f t="shared" si="19"/>
        <v>73.372362343408838</v>
      </c>
      <c r="BF29" s="94">
        <f t="shared" si="19"/>
        <v>75.080217795671302</v>
      </c>
      <c r="BG29" s="94">
        <f t="shared" si="19"/>
        <v>76.799916532828348</v>
      </c>
      <c r="BH29" s="94">
        <f t="shared" si="19"/>
        <v>104.48279430532307</v>
      </c>
    </row>
    <row r="30" spans="1:60">
      <c r="A30" s="78" t="s">
        <v>27</v>
      </c>
      <c r="D30" s="74">
        <f t="shared" si="20"/>
        <v>11.024506510032406</v>
      </c>
      <c r="E30" s="74">
        <f t="shared" si="20"/>
        <v>10.735273040807895</v>
      </c>
      <c r="F30" s="74">
        <f t="shared" si="20"/>
        <v>10.902106070184638</v>
      </c>
      <c r="G30" s="74">
        <f t="shared" si="20"/>
        <v>12.240763226803587</v>
      </c>
      <c r="H30" s="74">
        <f t="shared" si="20"/>
        <v>13.151159557817074</v>
      </c>
      <c r="I30" s="74">
        <f t="shared" si="20"/>
        <v>13.934929315554212</v>
      </c>
      <c r="J30" s="74">
        <f t="shared" si="20"/>
        <v>14.427586245748758</v>
      </c>
      <c r="K30" s="74">
        <f t="shared" si="20"/>
        <v>14.407140934145927</v>
      </c>
      <c r="L30" s="74">
        <f t="shared" si="20"/>
        <v>14.842746723317305</v>
      </c>
      <c r="M30" s="74">
        <f t="shared" si="20"/>
        <v>13.012092958680986</v>
      </c>
      <c r="N30" s="74">
        <f t="shared" si="20"/>
        <v>17.796648034101317</v>
      </c>
      <c r="O30" s="74">
        <f t="shared" si="20"/>
        <v>17.939275543556317</v>
      </c>
      <c r="P30" s="74">
        <f t="shared" si="20"/>
        <v>21.099140912823859</v>
      </c>
      <c r="Q30" s="74">
        <f t="shared" si="20"/>
        <v>17.654690529508976</v>
      </c>
      <c r="R30" s="74">
        <f t="shared" si="20"/>
        <v>19.772174613534865</v>
      </c>
      <c r="S30" s="74">
        <f t="shared" si="20"/>
        <v>22.876271411760314</v>
      </c>
      <c r="T30" s="74">
        <f t="shared" si="20"/>
        <v>21.407291497590911</v>
      </c>
      <c r="U30" s="74">
        <f t="shared" si="20"/>
        <v>23.733920055494405</v>
      </c>
      <c r="V30" s="74">
        <f t="shared" si="20"/>
        <v>23.480890244780316</v>
      </c>
      <c r="W30" s="74">
        <f t="shared" si="20"/>
        <v>24.694459725861243</v>
      </c>
      <c r="X30" s="74">
        <f t="shared" si="20"/>
        <v>22.755538678298624</v>
      </c>
      <c r="Y30" s="74">
        <f t="shared" si="20"/>
        <v>30.443128676244868</v>
      </c>
      <c r="Z30" s="74">
        <f t="shared" si="20"/>
        <v>30.799517519678407</v>
      </c>
      <c r="AA30" s="74">
        <f t="shared" si="20"/>
        <v>31.215901203945016</v>
      </c>
      <c r="AB30" s="74">
        <f t="shared" si="20"/>
        <v>25.760381906740879</v>
      </c>
      <c r="AC30" s="74">
        <f t="shared" si="20"/>
        <v>33.815989967165613</v>
      </c>
      <c r="AD30" s="74">
        <f t="shared" si="20"/>
        <v>41.322835847028792</v>
      </c>
      <c r="AE30" s="74">
        <f t="shared" si="20"/>
        <v>37.619390037971137</v>
      </c>
      <c r="AF30" s="74">
        <f t="shared" si="20"/>
        <v>36.605704014852087</v>
      </c>
      <c r="AG30" s="94">
        <f t="shared" si="20"/>
        <v>41.539854463636146</v>
      </c>
      <c r="AH30" s="94">
        <f t="shared" si="19"/>
        <v>41.011470274009163</v>
      </c>
      <c r="AI30" s="94">
        <f t="shared" si="19"/>
        <v>37.056856633893474</v>
      </c>
      <c r="AJ30" s="94">
        <f t="shared" si="19"/>
        <v>38.369085492866667</v>
      </c>
      <c r="AK30" s="94">
        <f t="shared" si="19"/>
        <v>39.504342731557379</v>
      </c>
      <c r="AL30" s="94">
        <f t="shared" si="19"/>
        <v>40.745553918094672</v>
      </c>
      <c r="AM30" s="94">
        <f t="shared" si="19"/>
        <v>41.940473078104731</v>
      </c>
      <c r="AN30" s="94">
        <f t="shared" si="19"/>
        <v>43.230941357363669</v>
      </c>
      <c r="AO30" s="94">
        <f t="shared" si="19"/>
        <v>44.482167071867316</v>
      </c>
      <c r="AP30" s="94">
        <f t="shared" si="19"/>
        <v>45.719116373224402</v>
      </c>
      <c r="AQ30" s="94">
        <f t="shared" si="19"/>
        <v>47.017758417384009</v>
      </c>
      <c r="AR30" s="94">
        <f t="shared" si="19"/>
        <v>48.306523755980244</v>
      </c>
      <c r="AS30" s="94">
        <f t="shared" si="19"/>
        <v>49.682710102775857</v>
      </c>
      <c r="AT30" s="94">
        <f t="shared" si="19"/>
        <v>50.9247660195267</v>
      </c>
      <c r="AU30" s="94">
        <f t="shared" si="19"/>
        <v>52.278983905196242</v>
      </c>
      <c r="AV30" s="94">
        <f t="shared" si="19"/>
        <v>53.621574361608658</v>
      </c>
      <c r="AW30" s="94">
        <f t="shared" si="19"/>
        <v>54.952813777134402</v>
      </c>
      <c r="AX30" s="94">
        <f t="shared" si="19"/>
        <v>55.610177099269798</v>
      </c>
      <c r="AY30" s="94">
        <f t="shared" si="19"/>
        <v>56.980055857695362</v>
      </c>
      <c r="AZ30" s="94">
        <f t="shared" si="19"/>
        <v>58.374251205031541</v>
      </c>
      <c r="BA30" s="94">
        <f t="shared" si="19"/>
        <v>59.776468889020386</v>
      </c>
      <c r="BB30" s="94">
        <f t="shared" si="19"/>
        <v>61.214199456649332</v>
      </c>
      <c r="BC30" s="94">
        <f t="shared" si="19"/>
        <v>62.65350047239059</v>
      </c>
      <c r="BD30" s="94">
        <f t="shared" si="19"/>
        <v>64.131802235426605</v>
      </c>
      <c r="BE30" s="94">
        <f t="shared" si="19"/>
        <v>65.615052224426975</v>
      </c>
      <c r="BF30" s="94">
        <f t="shared" si="19"/>
        <v>67.142344260732003</v>
      </c>
      <c r="BG30" s="94">
        <f t="shared" si="19"/>
        <v>68.680227447874316</v>
      </c>
      <c r="BH30" s="94">
        <f t="shared" si="19"/>
        <v>93.43632651230412</v>
      </c>
    </row>
    <row r="31" spans="1:60">
      <c r="A31" s="78" t="s">
        <v>28</v>
      </c>
      <c r="D31" s="74">
        <f t="shared" si="20"/>
        <v>10.746892918570261</v>
      </c>
      <c r="E31" s="74">
        <f t="shared" si="20"/>
        <v>11.203297710838809</v>
      </c>
      <c r="F31" s="74">
        <f t="shared" si="20"/>
        <v>12.489668598737424</v>
      </c>
      <c r="G31" s="74">
        <f t="shared" si="20"/>
        <v>13.422543251256711</v>
      </c>
      <c r="H31" s="74">
        <f t="shared" si="20"/>
        <v>13.508482743630244</v>
      </c>
      <c r="I31" s="74">
        <f t="shared" si="20"/>
        <v>13.243493762194106</v>
      </c>
      <c r="J31" s="74">
        <f t="shared" si="20"/>
        <v>14.18745332375493</v>
      </c>
      <c r="K31" s="74">
        <f t="shared" si="20"/>
        <v>14.880418493346266</v>
      </c>
      <c r="L31" s="74">
        <f t="shared" si="20"/>
        <v>17.03218402358409</v>
      </c>
      <c r="M31" s="74">
        <f t="shared" si="20"/>
        <v>14.918425841111221</v>
      </c>
      <c r="N31" s="74">
        <f t="shared" si="20"/>
        <v>16.695652968508512</v>
      </c>
      <c r="O31" s="74">
        <f t="shared" si="20"/>
        <v>17.223568947975249</v>
      </c>
      <c r="P31" s="74">
        <f t="shared" si="20"/>
        <v>21.255382397025709</v>
      </c>
      <c r="Q31" s="74">
        <f t="shared" si="20"/>
        <v>21.586898335292329</v>
      </c>
      <c r="R31" s="74">
        <f t="shared" si="20"/>
        <v>21.199175441239493</v>
      </c>
      <c r="S31" s="74">
        <f t="shared" si="20"/>
        <v>23.004175880036083</v>
      </c>
      <c r="T31" s="74">
        <f t="shared" si="20"/>
        <v>21.792527203457137</v>
      </c>
      <c r="U31" s="74">
        <f t="shared" si="20"/>
        <v>23.878480143685575</v>
      </c>
      <c r="V31" s="74">
        <f t="shared" si="20"/>
        <v>27.0633635500872</v>
      </c>
      <c r="W31" s="74">
        <f t="shared" si="20"/>
        <v>28.281310792205513</v>
      </c>
      <c r="X31" s="74">
        <f t="shared" si="20"/>
        <v>22.355639967317352</v>
      </c>
      <c r="Y31" s="74">
        <f t="shared" si="20"/>
        <v>27.361463587447606</v>
      </c>
      <c r="Z31" s="74">
        <f t="shared" si="20"/>
        <v>29.030796015258126</v>
      </c>
      <c r="AA31" s="74">
        <f t="shared" si="20"/>
        <v>31.263226581162435</v>
      </c>
      <c r="AB31" s="74">
        <f t="shared" si="20"/>
        <v>27.089203083851395</v>
      </c>
      <c r="AC31" s="74">
        <f t="shared" si="20"/>
        <v>30.251793963756587</v>
      </c>
      <c r="AD31" s="74">
        <f t="shared" si="20"/>
        <v>35.484922565277557</v>
      </c>
      <c r="AE31" s="74">
        <f t="shared" si="20"/>
        <v>35.817190900567127</v>
      </c>
      <c r="AF31" s="74">
        <f t="shared" si="20"/>
        <v>32.267308209324113</v>
      </c>
      <c r="AG31" s="94">
        <f t="shared" si="20"/>
        <v>38.155177035676274</v>
      </c>
      <c r="AH31" s="94">
        <f t="shared" si="19"/>
        <v>36.00750637327284</v>
      </c>
      <c r="AI31" s="94">
        <f t="shared" si="19"/>
        <v>38.392231901111558</v>
      </c>
      <c r="AJ31" s="94">
        <f t="shared" si="19"/>
        <v>39.751748040290813</v>
      </c>
      <c r="AK31" s="94">
        <f t="shared" si="19"/>
        <v>40.927915236710952</v>
      </c>
      <c r="AL31" s="94">
        <f t="shared" si="19"/>
        <v>42.213854521377876</v>
      </c>
      <c r="AM31" s="94">
        <f t="shared" si="19"/>
        <v>43.451833607068288</v>
      </c>
      <c r="AN31" s="94">
        <f t="shared" si="19"/>
        <v>44.788805005581942</v>
      </c>
      <c r="AO31" s="94">
        <f t="shared" si="19"/>
        <v>46.085119700226656</v>
      </c>
      <c r="AP31" s="94">
        <f t="shared" si="19"/>
        <v>47.366643519065207</v>
      </c>
      <c r="AQ31" s="94">
        <f t="shared" si="19"/>
        <v>48.712083231032217</v>
      </c>
      <c r="AR31" s="94">
        <f t="shared" si="19"/>
        <v>50.047290321971666</v>
      </c>
      <c r="AS31" s="94">
        <f t="shared" si="19"/>
        <v>51.473068711307484</v>
      </c>
      <c r="AT31" s="94">
        <f t="shared" si="19"/>
        <v>52.759883166757845</v>
      </c>
      <c r="AU31" s="94">
        <f t="shared" si="19"/>
        <v>54.162901442833231</v>
      </c>
      <c r="AV31" s="94">
        <f t="shared" si="19"/>
        <v>55.55387328537369</v>
      </c>
      <c r="AW31" s="94">
        <f t="shared" si="19"/>
        <v>56.9330850426391</v>
      </c>
      <c r="AX31" s="94">
        <f t="shared" si="19"/>
        <v>57.614137009783676</v>
      </c>
      <c r="AY31" s="94">
        <f t="shared" si="19"/>
        <v>59.033380511451256</v>
      </c>
      <c r="AZ31" s="94">
        <f t="shared" si="19"/>
        <v>60.477816870940657</v>
      </c>
      <c r="BA31" s="94">
        <f t="shared" si="19"/>
        <v>61.930564658789997</v>
      </c>
      <c r="BB31" s="94">
        <f t="shared" si="19"/>
        <v>63.420105067169963</v>
      </c>
      <c r="BC31" s="94">
        <f t="shared" si="19"/>
        <v>64.911272516092311</v>
      </c>
      <c r="BD31" s="94">
        <f t="shared" si="19"/>
        <v>66.442846137325759</v>
      </c>
      <c r="BE31" s="94">
        <f t="shared" si="19"/>
        <v>67.979546298044184</v>
      </c>
      <c r="BF31" s="94">
        <f t="shared" si="19"/>
        <v>69.561875598606406</v>
      </c>
      <c r="BG31" s="94">
        <f t="shared" si="19"/>
        <v>71.155177711111676</v>
      </c>
      <c r="BH31" s="94">
        <f t="shared" si="19"/>
        <v>96.803383807987515</v>
      </c>
    </row>
    <row r="32" spans="1:60" ht="13.5" thickBot="1">
      <c r="A32" s="78" t="s">
        <v>29</v>
      </c>
      <c r="C32" s="86">
        <f>C255*C271</f>
        <v>0</v>
      </c>
      <c r="D32" s="74">
        <f t="shared" ref="D32:BH32" si="21">SUM(D20:D31)</f>
        <v>133.20000000000002</v>
      </c>
      <c r="E32" s="74">
        <f t="shared" si="21"/>
        <v>140.29999999999998</v>
      </c>
      <c r="F32" s="74">
        <f t="shared" si="21"/>
        <v>147.60000000000002</v>
      </c>
      <c r="G32" s="74">
        <f t="shared" si="21"/>
        <v>155.19999999999999</v>
      </c>
      <c r="H32" s="74">
        <f t="shared" si="21"/>
        <v>163.09999999999994</v>
      </c>
      <c r="I32" s="74">
        <f t="shared" si="21"/>
        <v>171.4</v>
      </c>
      <c r="J32" s="74">
        <f t="shared" si="21"/>
        <v>179.90000000000003</v>
      </c>
      <c r="K32" s="74">
        <f t="shared" si="21"/>
        <v>188.7</v>
      </c>
      <c r="L32" s="74">
        <f t="shared" si="21"/>
        <v>198.58198398501011</v>
      </c>
      <c r="M32" s="74">
        <f t="shared" si="21"/>
        <v>199.55007683347148</v>
      </c>
      <c r="N32" s="74">
        <f t="shared" si="21"/>
        <v>220.55680813497543</v>
      </c>
      <c r="O32" s="74">
        <f t="shared" si="21"/>
        <v>227.51739286670835</v>
      </c>
      <c r="P32" s="74">
        <f t="shared" si="21"/>
        <v>240.70561344780978</v>
      </c>
      <c r="Q32" s="74">
        <f t="shared" si="21"/>
        <v>245.0471745553304</v>
      </c>
      <c r="R32" s="74">
        <f t="shared" si="21"/>
        <v>254.96212810219936</v>
      </c>
      <c r="S32" s="74">
        <f t="shared" si="21"/>
        <v>270.88099350782591</v>
      </c>
      <c r="T32" s="74">
        <f t="shared" si="21"/>
        <v>278.61289055845543</v>
      </c>
      <c r="U32" s="74">
        <f t="shared" si="21"/>
        <v>293.90260752672162</v>
      </c>
      <c r="V32" s="74">
        <f t="shared" si="21"/>
        <v>302.00965383871267</v>
      </c>
      <c r="W32" s="74">
        <f t="shared" si="21"/>
        <v>314.3130171982877</v>
      </c>
      <c r="X32" s="74">
        <f t="shared" si="21"/>
        <v>314.10498125623297</v>
      </c>
      <c r="Y32" s="74">
        <f t="shared" si="21"/>
        <v>357.5545750172879</v>
      </c>
      <c r="Z32" s="74">
        <f t="shared" si="21"/>
        <v>354.0743901227259</v>
      </c>
      <c r="AA32" s="74">
        <f t="shared" si="21"/>
        <v>366.83447134271694</v>
      </c>
      <c r="AB32" s="74">
        <f t="shared" si="21"/>
        <v>359.69802622699621</v>
      </c>
      <c r="AC32" s="74">
        <f t="shared" si="21"/>
        <v>407.5628209601544</v>
      </c>
      <c r="AD32" s="74">
        <f t="shared" si="21"/>
        <v>423.0390486877335</v>
      </c>
      <c r="AE32" s="74">
        <f t="shared" si="21"/>
        <v>412.85512354667793</v>
      </c>
      <c r="AF32" s="74">
        <f t="shared" si="21"/>
        <v>430.29888403798191</v>
      </c>
      <c r="AG32" s="94">
        <f t="shared" si="21"/>
        <v>447.87799196794197</v>
      </c>
      <c r="AH32" s="94">
        <f t="shared" si="21"/>
        <v>446.47757398232164</v>
      </c>
      <c r="AI32" s="94">
        <f t="shared" si="21"/>
        <v>469.24972400972149</v>
      </c>
      <c r="AJ32" s="94">
        <f t="shared" si="21"/>
        <v>485.16119186268793</v>
      </c>
      <c r="AK32" s="94">
        <f t="shared" si="21"/>
        <v>501.03509486720282</v>
      </c>
      <c r="AL32" s="94">
        <f t="shared" si="21"/>
        <v>516.86988169882397</v>
      </c>
      <c r="AM32" s="94">
        <f t="shared" si="21"/>
        <v>532.69089542025631</v>
      </c>
      <c r="AN32" s="94">
        <f t="shared" si="21"/>
        <v>548.57662247617236</v>
      </c>
      <c r="AO32" s="94">
        <f t="shared" si="21"/>
        <v>564.54650436760789</v>
      </c>
      <c r="AP32" s="94">
        <f t="shared" si="21"/>
        <v>580.63574908183489</v>
      </c>
      <c r="AQ32" s="94">
        <f t="shared" si="21"/>
        <v>596.90998321995971</v>
      </c>
      <c r="AR32" s="94">
        <f t="shared" si="21"/>
        <v>613.36370814093038</v>
      </c>
      <c r="AS32" s="94">
        <f t="shared" si="21"/>
        <v>629.99947893310309</v>
      </c>
      <c r="AT32" s="94">
        <f t="shared" si="21"/>
        <v>646.80804160793934</v>
      </c>
      <c r="AU32" s="94">
        <f t="shared" si="21"/>
        <v>663.78237375199615</v>
      </c>
      <c r="AV32" s="94">
        <f t="shared" si="21"/>
        <v>680.92938351721295</v>
      </c>
      <c r="AW32" s="94">
        <f t="shared" si="21"/>
        <v>698.25927917150773</v>
      </c>
      <c r="AX32" s="94">
        <f t="shared" si="21"/>
        <v>713.61036667633823</v>
      </c>
      <c r="AY32" s="94">
        <f t="shared" si="21"/>
        <v>731.18915771951606</v>
      </c>
      <c r="AZ32" s="94">
        <f t="shared" si="21"/>
        <v>749.07998822802176</v>
      </c>
      <c r="BA32" s="94">
        <f t="shared" si="21"/>
        <v>767.07376432848412</v>
      </c>
      <c r="BB32" s="94">
        <f t="shared" si="21"/>
        <v>785.52325489054465</v>
      </c>
      <c r="BC32" s="94">
        <f t="shared" si="21"/>
        <v>803.9928980238019</v>
      </c>
      <c r="BD32" s="94">
        <f t="shared" si="21"/>
        <v>822.96301317548057</v>
      </c>
      <c r="BE32" s="94">
        <f t="shared" si="21"/>
        <v>841.99662579343317</v>
      </c>
      <c r="BF32" s="94">
        <f t="shared" si="21"/>
        <v>861.59540225666785</v>
      </c>
      <c r="BG32" s="94">
        <f t="shared" si="21"/>
        <v>881.3300882858623</v>
      </c>
      <c r="BH32" s="94">
        <f t="shared" si="21"/>
        <v>1199.0095105129762</v>
      </c>
    </row>
    <row r="33" spans="1:60">
      <c r="A33" s="80"/>
      <c r="B33" s="80"/>
      <c r="C33" s="80">
        <v>0</v>
      </c>
      <c r="D33" s="80">
        <v>0</v>
      </c>
      <c r="E33" s="80">
        <v>0</v>
      </c>
      <c r="F33" s="80">
        <v>0</v>
      </c>
      <c r="G33" s="80">
        <v>0</v>
      </c>
      <c r="H33" s="80">
        <v>0</v>
      </c>
      <c r="I33" s="80">
        <v>201.31516228849833</v>
      </c>
      <c r="J33" s="80">
        <v>220.92381858547412</v>
      </c>
      <c r="K33" s="80">
        <v>238.79202889677978</v>
      </c>
      <c r="L33" s="80">
        <v>253.34480373786067</v>
      </c>
      <c r="M33" s="80">
        <v>261.27982871041854</v>
      </c>
      <c r="N33" s="80">
        <v>292.27100253113178</v>
      </c>
      <c r="O33" s="80">
        <v>305.77769894694529</v>
      </c>
      <c r="P33" s="80">
        <v>326.39138008510849</v>
      </c>
      <c r="Q33" s="80">
        <v>334.3197295964855</v>
      </c>
      <c r="R33" s="80">
        <v>359.95675927448264</v>
      </c>
      <c r="S33" s="80">
        <v>362.83980227981891</v>
      </c>
      <c r="T33" s="80">
        <v>369.1946346339534</v>
      </c>
      <c r="U33" s="80">
        <v>391.90839059176119</v>
      </c>
      <c r="V33" s="80">
        <v>400.36481666302166</v>
      </c>
      <c r="W33" s="80">
        <v>400.40682095321648</v>
      </c>
      <c r="X33" s="80">
        <v>407.10167000193599</v>
      </c>
      <c r="Y33" s="80">
        <v>474.66335626933159</v>
      </c>
      <c r="Z33" s="80">
        <v>476.90156944476456</v>
      </c>
      <c r="AA33" s="80">
        <v>504.08960641212263</v>
      </c>
      <c r="AB33" s="80">
        <v>497.72353847528905</v>
      </c>
      <c r="AC33" s="80">
        <v>569.82480366888694</v>
      </c>
      <c r="AD33" s="80">
        <v>601.25095479724769</v>
      </c>
      <c r="AE33" s="80">
        <v>590.33507959001304</v>
      </c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</row>
    <row r="34" spans="1:60" ht="13.5" thickBot="1">
      <c r="A34" s="78" t="s">
        <v>125</v>
      </c>
      <c r="C34">
        <v>0</v>
      </c>
      <c r="D34">
        <v>133.20000000000007</v>
      </c>
      <c r="E34">
        <v>140.30000000000001</v>
      </c>
      <c r="F34">
        <v>147.6</v>
      </c>
      <c r="G34">
        <v>155.19999999999999</v>
      </c>
      <c r="H34">
        <v>163.09999999999994</v>
      </c>
      <c r="I34">
        <v>171.40000000000009</v>
      </c>
      <c r="J34">
        <v>179.89999999999998</v>
      </c>
      <c r="K34">
        <v>188.70000000000002</v>
      </c>
      <c r="L34">
        <v>198.57675460343114</v>
      </c>
      <c r="M34">
        <v>199.37134178540842</v>
      </c>
      <c r="N34">
        <v>220.64075055039609</v>
      </c>
      <c r="O34">
        <v>227.55834361183804</v>
      </c>
      <c r="P34">
        <v>241.01585705358707</v>
      </c>
      <c r="Q34">
        <v>245.28825483066774</v>
      </c>
      <c r="R34">
        <v>255.17439384249602</v>
      </c>
      <c r="S34">
        <v>270.84471253242583</v>
      </c>
      <c r="T34">
        <v>278.49206900967283</v>
      </c>
      <c r="U34">
        <v>294.12009946372058</v>
      </c>
      <c r="V34">
        <v>302.1685102096672</v>
      </c>
      <c r="W34">
        <v>314.52665140924313</v>
      </c>
      <c r="X34">
        <v>314.0940785512459</v>
      </c>
      <c r="Y34">
        <v>356.36379286274195</v>
      </c>
      <c r="Z34">
        <v>354.27597810753218</v>
      </c>
      <c r="AA34">
        <v>367.92610802127155</v>
      </c>
      <c r="AB34">
        <v>361.28873322265093</v>
      </c>
      <c r="AC34">
        <v>407.94707402661737</v>
      </c>
      <c r="AD34">
        <v>423.58735051662205</v>
      </c>
      <c r="AE34">
        <v>413.26550381678845</v>
      </c>
    </row>
    <row r="35" spans="1:60" ht="13.5" thickBot="1">
      <c r="A35" s="79"/>
      <c r="B35" s="93">
        <f t="shared" ref="B35:BH35" si="22">B19</f>
        <v>1992</v>
      </c>
      <c r="C35" s="93">
        <f t="shared" si="22"/>
        <v>1993</v>
      </c>
      <c r="D35" s="93">
        <f t="shared" si="22"/>
        <v>1994</v>
      </c>
      <c r="E35" s="93">
        <f t="shared" si="22"/>
        <v>1995</v>
      </c>
      <c r="F35" s="93">
        <f t="shared" si="22"/>
        <v>1996</v>
      </c>
      <c r="G35" s="93">
        <f t="shared" si="22"/>
        <v>1997</v>
      </c>
      <c r="H35" s="93">
        <f t="shared" si="22"/>
        <v>1998</v>
      </c>
      <c r="I35" s="93">
        <f t="shared" si="22"/>
        <v>1999</v>
      </c>
      <c r="J35" s="93">
        <f t="shared" si="22"/>
        <v>2000</v>
      </c>
      <c r="K35" s="93">
        <f t="shared" si="22"/>
        <v>2001</v>
      </c>
      <c r="L35" s="93">
        <f t="shared" si="22"/>
        <v>2002</v>
      </c>
      <c r="M35" s="93">
        <f t="shared" si="22"/>
        <v>2003</v>
      </c>
      <c r="N35" s="93">
        <f t="shared" si="22"/>
        <v>2004</v>
      </c>
      <c r="O35" s="93">
        <f t="shared" si="22"/>
        <v>2005</v>
      </c>
      <c r="P35" s="93">
        <f t="shared" si="22"/>
        <v>2006</v>
      </c>
      <c r="Q35" s="93">
        <f t="shared" si="22"/>
        <v>2007</v>
      </c>
      <c r="R35" s="93">
        <f t="shared" si="22"/>
        <v>2008</v>
      </c>
      <c r="S35" s="93">
        <f t="shared" si="22"/>
        <v>2009</v>
      </c>
      <c r="T35" s="93">
        <f t="shared" si="22"/>
        <v>2010</v>
      </c>
      <c r="U35" s="93">
        <f t="shared" si="22"/>
        <v>2011</v>
      </c>
      <c r="V35" s="93">
        <f t="shared" si="22"/>
        <v>2012</v>
      </c>
      <c r="W35" s="93">
        <f t="shared" si="22"/>
        <v>2013</v>
      </c>
      <c r="X35" s="93">
        <f t="shared" si="22"/>
        <v>2014</v>
      </c>
      <c r="Y35" s="93">
        <f t="shared" si="22"/>
        <v>2015</v>
      </c>
      <c r="Z35" s="93">
        <f t="shared" si="22"/>
        <v>2016</v>
      </c>
      <c r="AA35" s="93">
        <f t="shared" si="22"/>
        <v>2017</v>
      </c>
      <c r="AB35" s="93">
        <f t="shared" si="22"/>
        <v>2018</v>
      </c>
      <c r="AC35" s="93">
        <f t="shared" si="22"/>
        <v>2019</v>
      </c>
      <c r="AD35" s="93">
        <f t="shared" si="22"/>
        <v>2020</v>
      </c>
      <c r="AE35" s="93">
        <f t="shared" si="22"/>
        <v>2021</v>
      </c>
      <c r="AF35" s="93">
        <f t="shared" si="22"/>
        <v>2022</v>
      </c>
      <c r="AG35" s="93">
        <f t="shared" si="22"/>
        <v>2023</v>
      </c>
      <c r="AH35" s="93">
        <f t="shared" si="22"/>
        <v>2024</v>
      </c>
      <c r="AI35" s="93">
        <f t="shared" si="22"/>
        <v>2025</v>
      </c>
      <c r="AJ35" s="93">
        <f t="shared" si="22"/>
        <v>2026</v>
      </c>
      <c r="AK35" s="93">
        <f t="shared" si="22"/>
        <v>2027</v>
      </c>
      <c r="AL35" s="93">
        <f t="shared" si="22"/>
        <v>2028</v>
      </c>
      <c r="AM35" s="93">
        <f t="shared" si="22"/>
        <v>2029</v>
      </c>
      <c r="AN35" s="93">
        <f t="shared" si="22"/>
        <v>2030</v>
      </c>
      <c r="AO35" s="93">
        <f t="shared" si="22"/>
        <v>2031</v>
      </c>
      <c r="AP35" s="93">
        <f t="shared" si="22"/>
        <v>2032</v>
      </c>
      <c r="AQ35" s="93">
        <f t="shared" si="22"/>
        <v>2033</v>
      </c>
      <c r="AR35" s="93">
        <f t="shared" si="22"/>
        <v>2034</v>
      </c>
      <c r="AS35" s="93">
        <f t="shared" si="22"/>
        <v>2035</v>
      </c>
      <c r="AT35" s="93">
        <f t="shared" si="22"/>
        <v>2036</v>
      </c>
      <c r="AU35" s="93">
        <f t="shared" si="22"/>
        <v>2037</v>
      </c>
      <c r="AV35" s="93">
        <f t="shared" si="22"/>
        <v>2038</v>
      </c>
      <c r="AW35" s="93">
        <f t="shared" si="22"/>
        <v>2039</v>
      </c>
      <c r="AX35" s="93">
        <f t="shared" si="22"/>
        <v>2040</v>
      </c>
      <c r="AY35" s="93">
        <f t="shared" si="22"/>
        <v>2041</v>
      </c>
      <c r="AZ35" s="93">
        <f t="shared" si="22"/>
        <v>2042</v>
      </c>
      <c r="BA35" s="93">
        <f t="shared" si="22"/>
        <v>2043</v>
      </c>
      <c r="BB35" s="93">
        <f t="shared" si="22"/>
        <v>2044</v>
      </c>
      <c r="BC35" s="93">
        <f t="shared" si="22"/>
        <v>2045</v>
      </c>
      <c r="BD35" s="93">
        <f t="shared" si="22"/>
        <v>2046</v>
      </c>
      <c r="BE35" s="93">
        <f t="shared" si="22"/>
        <v>2047</v>
      </c>
      <c r="BF35" s="93">
        <f t="shared" si="22"/>
        <v>2048</v>
      </c>
      <c r="BG35" s="93">
        <f t="shared" si="22"/>
        <v>2049</v>
      </c>
      <c r="BH35" s="93">
        <f t="shared" si="22"/>
        <v>2050</v>
      </c>
    </row>
    <row r="36" spans="1:60">
      <c r="A36" s="78" t="s">
        <v>17</v>
      </c>
      <c r="D36" s="95">
        <f>'[1]Mexico Poultry Fat Imports'!AV$290/1000</f>
        <v>0</v>
      </c>
      <c r="E36" s="95">
        <f>'[1]Mexico Poultry Fat Imports'!BH$290/1000</f>
        <v>0</v>
      </c>
      <c r="F36" s="95">
        <f>'[1]Mexico Poultry Fat Imports'!BT$290/1000</f>
        <v>0</v>
      </c>
      <c r="G36" s="95">
        <f>'[1]Mexico Poultry Fat Imports'!CF$290/1000</f>
        <v>0</v>
      </c>
      <c r="H36" s="95">
        <f>'[1]Mexico Poultry Fat Imports'!CR$290/1000</f>
        <v>0</v>
      </c>
      <c r="I36" s="95">
        <f>'[1]Mexico Poultry Fat Imports'!DD$290/1000</f>
        <v>0</v>
      </c>
      <c r="J36" s="95">
        <f>'[1]Mexico Poultry Fat Imports'!DP$290/1000</f>
        <v>0</v>
      </c>
      <c r="K36" s="95">
        <f>'[1]Mexico Poultry Fat Imports'!EB$290/1000</f>
        <v>0</v>
      </c>
      <c r="L36" s="95">
        <f>'[1]Mexico Poultry Fat Imports'!EN$290/1000</f>
        <v>0</v>
      </c>
      <c r="M36" s="95">
        <f>'[1]Mexico Poultry Fat Imports'!EZ$290/1000</f>
        <v>0</v>
      </c>
      <c r="N36" s="95">
        <f>'[1]Mexico Poultry Fat Imports'!FL$290/1000</f>
        <v>0</v>
      </c>
      <c r="O36" s="95">
        <f>'[1]Mexico Poultry Fat Imports'!FX$290/1000</f>
        <v>0</v>
      </c>
      <c r="P36" s="95">
        <f>'[1]Mexico Poultry Fat Imports'!GJ$290/1000</f>
        <v>0</v>
      </c>
      <c r="Q36" s="95">
        <f>'[1]Mexico Poultry Fat Imports'!GV$290/1000</f>
        <v>0</v>
      </c>
      <c r="R36" s="95">
        <f>'[1]Mexico Poultry Fat Imports'!HH$290/1000</f>
        <v>0</v>
      </c>
      <c r="S36" s="95">
        <f>'[1]Mexico Poultry Fat Imports'!HT$290/1000</f>
        <v>0</v>
      </c>
      <c r="T36" s="95">
        <f>'[1]Mexico Poultry Fat Imports'!IF$290/1000</f>
        <v>0</v>
      </c>
      <c r="U36" s="95">
        <f>'[1]Mexico Poultry Fat Imports'!IR$290/1000</f>
        <v>0</v>
      </c>
      <c r="V36" s="95">
        <f>'[1]Mexico Poultry Fat Imports'!JD$290/1000</f>
        <v>0</v>
      </c>
      <c r="W36" s="95">
        <f>'[1]Mexico Poultry Fat Imports'!JP$290/1000</f>
        <v>0.14799999999999999</v>
      </c>
      <c r="X36" s="95">
        <f>'[1]Mexico Poultry Fat Imports'!KB$290/1000</f>
        <v>0.159</v>
      </c>
      <c r="Y36" s="95">
        <f>'[1]Mexico Poultry Fat Imports'!KN$290/1000</f>
        <v>4.4999999999999998E-2</v>
      </c>
      <c r="Z36" s="95">
        <f>'[1]Mexico Poultry Fat Imports'!KZ$290/1000</f>
        <v>0.23599999999999999</v>
      </c>
      <c r="AA36" s="95">
        <f>'[1]Mexico Poultry Fat Imports'!LL$290/1000</f>
        <v>9.1999999999999998E-2</v>
      </c>
      <c r="AB36" s="95">
        <f>'[1]Mexico Poultry Fat Imports'!LX$290/1000</f>
        <v>5.1999999999999998E-2</v>
      </c>
      <c r="AC36" s="95">
        <f>'[1]Mexico Poultry Fat Imports'!MJ$290/1000</f>
        <v>5.1999999999999998E-2</v>
      </c>
      <c r="AD36" s="95">
        <f>'[1]Mexico Poultry Fat Imports'!MV$290/1000</f>
        <v>0.105</v>
      </c>
      <c r="AE36" s="95">
        <f>'[1]Mexico Poultry Fat Imports'!NH$290/1000</f>
        <v>8.8999999999999996E-2</v>
      </c>
      <c r="AF36" s="95">
        <f>'[1]Mexico Poultry Fat Imports'!NT$290/1000</f>
        <v>0</v>
      </c>
      <c r="AG36" s="95">
        <f>'[1]Mexico Poultry Fat Imports'!OF$290/1000</f>
        <v>0</v>
      </c>
      <c r="AH36" s="95">
        <f>'[1]Mexico Poultry Fat Imports'!OR$290/1000</f>
        <v>0</v>
      </c>
      <c r="AI36" s="95">
        <f>'[1]Mexico Poultry Fat Imports'!PD$290/1000</f>
        <v>0.122</v>
      </c>
      <c r="AJ36" s="96">
        <f t="shared" ref="AJ36:AJ46" si="23">(AJ$48*(SUM(AE36:AI36)/SUM(AE$48:AI$48)))</f>
        <v>2.1087949743003997E-2</v>
      </c>
      <c r="AK36" s="96">
        <f t="shared" ref="AK36:AK46" si="24">(AK$48*(SUM(AF36:AJ36)/SUM(AF$48:AJ$48)))</f>
        <v>2.8584921466924304E-2</v>
      </c>
      <c r="AL36" s="96">
        <f t="shared" ref="AL36:BA46" si="25">(AL$48*(SUM(AG36:AK36)/SUM(AG$48:AK$48)))</f>
        <v>3.4062077621017511E-2</v>
      </c>
      <c r="AM36" s="96">
        <f t="shared" si="25"/>
        <v>3.6851193495819355E-2</v>
      </c>
      <c r="AN36" s="96">
        <f t="shared" si="25"/>
        <v>4.4686920954930424E-2</v>
      </c>
      <c r="AO36" s="96">
        <f t="shared" si="25"/>
        <v>3.3054612656339119E-2</v>
      </c>
      <c r="AP36" s="96">
        <f t="shared" si="25"/>
        <v>3.5447945239006136E-2</v>
      </c>
      <c r="AQ36" s="96">
        <f t="shared" si="25"/>
        <v>3.6820549993422512E-2</v>
      </c>
      <c r="AR36" s="96">
        <f t="shared" si="25"/>
        <v>3.7372244467903507E-2</v>
      </c>
      <c r="AS36" s="96">
        <f t="shared" si="25"/>
        <v>3.747645466232033E-2</v>
      </c>
      <c r="AT36" s="96">
        <f t="shared" si="25"/>
        <v>3.6034361403798322E-2</v>
      </c>
      <c r="AU36" s="96">
        <f t="shared" si="25"/>
        <v>3.6630311153290157E-2</v>
      </c>
      <c r="AV36" s="96">
        <f t="shared" si="25"/>
        <v>3.6866784336146957E-2</v>
      </c>
      <c r="AW36" s="96">
        <f t="shared" si="25"/>
        <v>3.6876031204691857E-2</v>
      </c>
      <c r="AX36" s="96">
        <f t="shared" si="25"/>
        <v>3.6776788552049515E-2</v>
      </c>
      <c r="AY36" s="96">
        <f t="shared" si="25"/>
        <v>3.6636855329995353E-2</v>
      </c>
      <c r="AZ36" s="96">
        <f t="shared" si="25"/>
        <v>3.6757354115234765E-2</v>
      </c>
      <c r="BA36" s="96">
        <f t="shared" si="25"/>
        <v>3.6782762707623685E-2</v>
      </c>
      <c r="BB36" s="96">
        <f t="shared" ref="BB36:BH46" si="26">(BB$48*(SUM(AW36:BA36)/SUM(AW$48:BA$48)))</f>
        <v>3.6765958381919032E-2</v>
      </c>
      <c r="BC36" s="96">
        <f t="shared" si="26"/>
        <v>3.6743943817364469E-2</v>
      </c>
      <c r="BD36" s="96">
        <f t="shared" si="26"/>
        <v>3.6737374870427462E-2</v>
      </c>
      <c r="BE36" s="96">
        <f t="shared" si="26"/>
        <v>3.6757478778513875E-2</v>
      </c>
      <c r="BF36" s="96">
        <f t="shared" si="26"/>
        <v>3.6757503711169703E-2</v>
      </c>
      <c r="BG36" s="96">
        <f t="shared" si="26"/>
        <v>3.6752451911878904E-2</v>
      </c>
      <c r="BH36" s="96">
        <f t="shared" si="26"/>
        <v>3.6749750617870877E-2</v>
      </c>
    </row>
    <row r="37" spans="1:60">
      <c r="A37" s="78" t="s">
        <v>18</v>
      </c>
      <c r="C37" s="95"/>
      <c r="D37" s="95">
        <f>'[1]Mexico Poultry Fat Imports'!AW$290/1000</f>
        <v>0</v>
      </c>
      <c r="E37" s="95">
        <f>'[1]Mexico Poultry Fat Imports'!BI$290/1000</f>
        <v>0</v>
      </c>
      <c r="F37" s="95">
        <f>'[1]Mexico Poultry Fat Imports'!BU$290/1000</f>
        <v>0</v>
      </c>
      <c r="G37" s="95">
        <f>'[1]Mexico Poultry Fat Imports'!CG$290/1000</f>
        <v>0</v>
      </c>
      <c r="H37" s="95">
        <f>'[1]Mexico Poultry Fat Imports'!CS$290/1000</f>
        <v>0</v>
      </c>
      <c r="I37" s="95">
        <f>'[1]Mexico Poultry Fat Imports'!DE$290/1000</f>
        <v>0</v>
      </c>
      <c r="J37" s="95">
        <f>'[1]Mexico Poultry Fat Imports'!DQ$290/1000</f>
        <v>0</v>
      </c>
      <c r="K37" s="95">
        <f>'[1]Mexico Poultry Fat Imports'!EC$290/1000</f>
        <v>0</v>
      </c>
      <c r="L37" s="95">
        <f>'[1]Mexico Poultry Fat Imports'!EO$290/1000</f>
        <v>0</v>
      </c>
      <c r="M37" s="95">
        <f>'[1]Mexico Poultry Fat Imports'!FA$290/1000</f>
        <v>0</v>
      </c>
      <c r="N37" s="95">
        <f>'[1]Mexico Poultry Fat Imports'!FM$290/1000</f>
        <v>0</v>
      </c>
      <c r="O37" s="95">
        <f>'[1]Mexico Poultry Fat Imports'!FY$290/1000</f>
        <v>0</v>
      </c>
      <c r="P37" s="95">
        <f>'[1]Mexico Poultry Fat Imports'!GK$290/1000</f>
        <v>0</v>
      </c>
      <c r="Q37" s="95">
        <f>'[1]Mexico Poultry Fat Imports'!GW$290/1000</f>
        <v>0</v>
      </c>
      <c r="R37" s="95">
        <f>'[1]Mexico Poultry Fat Imports'!HI$290/1000</f>
        <v>0</v>
      </c>
      <c r="S37" s="95">
        <f>'[1]Mexico Poultry Fat Imports'!HU$290/1000</f>
        <v>0</v>
      </c>
      <c r="T37" s="95">
        <f>'[1]Mexico Poultry Fat Imports'!IG$290/1000</f>
        <v>0</v>
      </c>
      <c r="U37" s="95">
        <f>'[1]Mexico Poultry Fat Imports'!IS$290/1000</f>
        <v>0</v>
      </c>
      <c r="V37" s="95">
        <f>'[1]Mexico Poultry Fat Imports'!JE$290/1000</f>
        <v>0</v>
      </c>
      <c r="W37" s="95">
        <f>'[1]Mexico Poultry Fat Imports'!JQ$290/1000</f>
        <v>0.11700000000000001</v>
      </c>
      <c r="X37" s="95">
        <f>'[1]Mexico Poultry Fat Imports'!KC$290/1000</f>
        <v>0.151</v>
      </c>
      <c r="Y37" s="95">
        <f>'[1]Mexico Poultry Fat Imports'!KO$290/1000</f>
        <v>0.247</v>
      </c>
      <c r="Z37" s="95">
        <f>'[1]Mexico Poultry Fat Imports'!LA$290/1000</f>
        <v>9.2999999999999999E-2</v>
      </c>
      <c r="AA37" s="95">
        <f>'[1]Mexico Poultry Fat Imports'!LM$290/1000</f>
        <v>7.5999999999999998E-2</v>
      </c>
      <c r="AB37" s="95">
        <f>'[1]Mexico Poultry Fat Imports'!LY$290/1000</f>
        <v>0.10100000000000001</v>
      </c>
      <c r="AC37" s="95">
        <f>'[1]Mexico Poultry Fat Imports'!MK$290/1000</f>
        <v>6.7000000000000004E-2</v>
      </c>
      <c r="AD37" s="95">
        <f>'[1]Mexico Poultry Fat Imports'!MW$290/1000</f>
        <v>7.6999999999999999E-2</v>
      </c>
      <c r="AE37" s="95">
        <f>'[1]Mexico Poultry Fat Imports'!NI$290/1000</f>
        <v>6.2E-2</v>
      </c>
      <c r="AF37" s="95">
        <f>'[1]Mexico Poultry Fat Imports'!NU$290/1000</f>
        <v>0</v>
      </c>
      <c r="AG37" s="95">
        <f>'[1]Mexico Poultry Fat Imports'!OG$290/1000</f>
        <v>0</v>
      </c>
      <c r="AH37" s="95">
        <f>'[1]Mexico Poultry Fat Imports'!OS$290/1000</f>
        <v>0</v>
      </c>
      <c r="AI37" s="95">
        <f>'[1]Mexico Poultry Fat Imports'!PE$290/1000</f>
        <v>0</v>
      </c>
      <c r="AJ37" s="96">
        <f t="shared" si="23"/>
        <v>6.1964591661907474E-3</v>
      </c>
      <c r="AK37" s="96">
        <f t="shared" si="24"/>
        <v>1.2378771165335394E-3</v>
      </c>
      <c r="AL37" s="96">
        <f t="shared" si="25"/>
        <v>1.4750667227627549E-3</v>
      </c>
      <c r="AM37" s="96">
        <f t="shared" si="25"/>
        <v>1.5958500777484461E-3</v>
      </c>
      <c r="AN37" s="96">
        <f t="shared" si="25"/>
        <v>1.9351781995433791E-3</v>
      </c>
      <c r="AO37" s="96">
        <f t="shared" si="25"/>
        <v>2.4880862565557732E-3</v>
      </c>
      <c r="AP37" s="96">
        <f t="shared" si="25"/>
        <v>1.7464116746287784E-3</v>
      </c>
      <c r="AQ37" s="96">
        <f t="shared" si="25"/>
        <v>1.8481185862478263E-3</v>
      </c>
      <c r="AR37" s="96">
        <f t="shared" si="25"/>
        <v>1.9227289589448405E-3</v>
      </c>
      <c r="AS37" s="96">
        <f t="shared" si="25"/>
        <v>1.988104735184119E-3</v>
      </c>
      <c r="AT37" s="96">
        <f t="shared" si="25"/>
        <v>1.9986900423122674E-3</v>
      </c>
      <c r="AU37" s="96">
        <f t="shared" si="25"/>
        <v>1.9008107994635661E-3</v>
      </c>
      <c r="AV37" s="96">
        <f t="shared" si="25"/>
        <v>1.9316906244305236E-3</v>
      </c>
      <c r="AW37" s="96">
        <f t="shared" si="25"/>
        <v>1.9484050320670628E-3</v>
      </c>
      <c r="AX37" s="96">
        <f t="shared" si="25"/>
        <v>1.9535402466915081E-3</v>
      </c>
      <c r="AY37" s="96">
        <f t="shared" si="25"/>
        <v>1.9466273489929856E-3</v>
      </c>
      <c r="AZ37" s="96">
        <f t="shared" si="25"/>
        <v>1.936214810329129E-3</v>
      </c>
      <c r="BA37" s="96">
        <f t="shared" si="25"/>
        <v>1.9432956125022421E-3</v>
      </c>
      <c r="BB37" s="96">
        <f t="shared" si="26"/>
        <v>1.9456166101165851E-3</v>
      </c>
      <c r="BC37" s="96">
        <f t="shared" si="26"/>
        <v>1.9450589257264895E-3</v>
      </c>
      <c r="BD37" s="96">
        <f t="shared" si="26"/>
        <v>1.9433626615334861E-3</v>
      </c>
      <c r="BE37" s="96">
        <f t="shared" si="26"/>
        <v>1.9427097240415862E-3</v>
      </c>
      <c r="BF37" s="96">
        <f t="shared" si="26"/>
        <v>1.9440087067840778E-3</v>
      </c>
      <c r="BG37" s="96">
        <f t="shared" si="26"/>
        <v>1.9441513256404448E-3</v>
      </c>
      <c r="BH37" s="96">
        <f t="shared" si="26"/>
        <v>1.9438582687452165E-3</v>
      </c>
    </row>
    <row r="38" spans="1:60">
      <c r="A38" s="78" t="s">
        <v>19</v>
      </c>
      <c r="C38" s="95"/>
      <c r="D38" s="95">
        <f>'[1]Mexico Poultry Fat Imports'!AX$290/1000</f>
        <v>0</v>
      </c>
      <c r="E38" s="95">
        <f>'[1]Mexico Poultry Fat Imports'!BJ$290/1000</f>
        <v>0</v>
      </c>
      <c r="F38" s="95">
        <f>'[1]Mexico Poultry Fat Imports'!BV$290/1000</f>
        <v>0</v>
      </c>
      <c r="G38" s="95">
        <f>'[1]Mexico Poultry Fat Imports'!CH$290/1000</f>
        <v>0</v>
      </c>
      <c r="H38" s="95">
        <f>'[1]Mexico Poultry Fat Imports'!CT$290/1000</f>
        <v>0</v>
      </c>
      <c r="I38" s="95">
        <f>'[1]Mexico Poultry Fat Imports'!DF$290/1000</f>
        <v>0</v>
      </c>
      <c r="J38" s="95">
        <f>'[1]Mexico Poultry Fat Imports'!DR$290/1000</f>
        <v>0</v>
      </c>
      <c r="K38" s="95">
        <f>'[1]Mexico Poultry Fat Imports'!ED$290/1000</f>
        <v>0</v>
      </c>
      <c r="L38" s="95">
        <f>'[1]Mexico Poultry Fat Imports'!EP$290/1000</f>
        <v>0</v>
      </c>
      <c r="M38" s="95">
        <f>'[1]Mexico Poultry Fat Imports'!FB$290/1000</f>
        <v>0</v>
      </c>
      <c r="N38" s="95">
        <f>'[1]Mexico Poultry Fat Imports'!FN$290/1000</f>
        <v>0</v>
      </c>
      <c r="O38" s="95">
        <f>'[1]Mexico Poultry Fat Imports'!FZ$290/1000</f>
        <v>0</v>
      </c>
      <c r="P38" s="95">
        <f>'[1]Mexico Poultry Fat Imports'!GL$290/1000</f>
        <v>0</v>
      </c>
      <c r="Q38" s="95">
        <f>'[1]Mexico Poultry Fat Imports'!GX$290/1000</f>
        <v>0</v>
      </c>
      <c r="R38" s="95">
        <f>'[1]Mexico Poultry Fat Imports'!HJ$290/1000</f>
        <v>0</v>
      </c>
      <c r="S38" s="95">
        <f>'[1]Mexico Poultry Fat Imports'!HV$290/1000</f>
        <v>0</v>
      </c>
      <c r="T38" s="95">
        <f>'[1]Mexico Poultry Fat Imports'!IH$290/1000</f>
        <v>0</v>
      </c>
      <c r="U38" s="95">
        <f>'[1]Mexico Poultry Fat Imports'!IT$290/1000</f>
        <v>0</v>
      </c>
      <c r="V38" s="95">
        <f>'[1]Mexico Poultry Fat Imports'!JF$290/1000</f>
        <v>0</v>
      </c>
      <c r="W38" s="95">
        <f>'[1]Mexico Poultry Fat Imports'!JR$290/1000</f>
        <v>0.08</v>
      </c>
      <c r="X38" s="95">
        <f>'[1]Mexico Poultry Fat Imports'!KD$290/1000</f>
        <v>9.2999999999999999E-2</v>
      </c>
      <c r="Y38" s="95">
        <f>'[1]Mexico Poultry Fat Imports'!KP$290/1000</f>
        <v>0.17599999999999999</v>
      </c>
      <c r="Z38" s="95">
        <f>'[1]Mexico Poultry Fat Imports'!LB$290/1000</f>
        <v>0.151</v>
      </c>
      <c r="AA38" s="95">
        <f>'[1]Mexico Poultry Fat Imports'!LN$290/1000</f>
        <v>0.13200000000000001</v>
      </c>
      <c r="AB38" s="95">
        <f>'[1]Mexico Poultry Fat Imports'!LZ$290/1000</f>
        <v>0.08</v>
      </c>
      <c r="AC38" s="95">
        <f>'[1]Mexico Poultry Fat Imports'!ML$290/1000</f>
        <v>0.14199999999999999</v>
      </c>
      <c r="AD38" s="95">
        <f>'[1]Mexico Poultry Fat Imports'!MX$290/1000</f>
        <v>7.2999999999999995E-2</v>
      </c>
      <c r="AE38" s="95">
        <f>'[1]Mexico Poultry Fat Imports'!NJ$290/1000</f>
        <v>0.123</v>
      </c>
      <c r="AF38" s="95">
        <f>'[1]Mexico Poultry Fat Imports'!NV$290/1000</f>
        <v>0</v>
      </c>
      <c r="AG38" s="95">
        <f>'[1]Mexico Poultry Fat Imports'!OH$290/1000</f>
        <v>0</v>
      </c>
      <c r="AH38" s="95">
        <f>'[1]Mexico Poultry Fat Imports'!OT$290/1000</f>
        <v>0</v>
      </c>
      <c r="AI38" s="95">
        <f>'[1]Mexico Poultry Fat Imports'!PF$290/1000</f>
        <v>0</v>
      </c>
      <c r="AJ38" s="96">
        <f t="shared" si="23"/>
        <v>1.2292975442604225E-2</v>
      </c>
      <c r="AK38" s="96">
        <f t="shared" si="24"/>
        <v>2.45578847312299E-3</v>
      </c>
      <c r="AL38" s="96">
        <f t="shared" si="25"/>
        <v>2.9263420467712719E-3</v>
      </c>
      <c r="AM38" s="96">
        <f t="shared" si="25"/>
        <v>3.1659606381138536E-3</v>
      </c>
      <c r="AN38" s="96">
        <f t="shared" si="25"/>
        <v>3.8391438474812203E-3</v>
      </c>
      <c r="AO38" s="96">
        <f t="shared" si="25"/>
        <v>4.9360420896187116E-3</v>
      </c>
      <c r="AP38" s="96">
        <f t="shared" si="25"/>
        <v>3.4646554190216092E-3</v>
      </c>
      <c r="AQ38" s="96">
        <f t="shared" si="25"/>
        <v>3.6664288082013325E-3</v>
      </c>
      <c r="AR38" s="96">
        <f t="shared" si="25"/>
        <v>3.8144461604873452E-3</v>
      </c>
      <c r="AS38" s="96">
        <f t="shared" si="25"/>
        <v>3.9441432649620434E-3</v>
      </c>
      <c r="AT38" s="96">
        <f t="shared" si="25"/>
        <v>3.9651431484582084E-3</v>
      </c>
      <c r="AU38" s="96">
        <f t="shared" si="25"/>
        <v>3.7709633602261072E-3</v>
      </c>
      <c r="AV38" s="96">
        <f t="shared" si="25"/>
        <v>3.8322249484670072E-3</v>
      </c>
      <c r="AW38" s="96">
        <f t="shared" si="25"/>
        <v>3.8653841765201426E-3</v>
      </c>
      <c r="AX38" s="96">
        <f t="shared" si="25"/>
        <v>3.8755717797267016E-3</v>
      </c>
      <c r="AY38" s="96">
        <f t="shared" si="25"/>
        <v>3.861857482679633E-3</v>
      </c>
      <c r="AZ38" s="96">
        <f t="shared" si="25"/>
        <v>3.8412003495239184E-3</v>
      </c>
      <c r="BA38" s="96">
        <f t="shared" si="25"/>
        <v>3.8552477473834802E-3</v>
      </c>
      <c r="BB38" s="96">
        <f t="shared" si="26"/>
        <v>3.8598523071667746E-3</v>
      </c>
      <c r="BC38" s="96">
        <f t="shared" si="26"/>
        <v>3.8587459332961017E-3</v>
      </c>
      <c r="BD38" s="96">
        <f t="shared" si="26"/>
        <v>3.8553807640099814E-3</v>
      </c>
      <c r="BE38" s="96">
        <f t="shared" si="26"/>
        <v>3.8540854202760515E-3</v>
      </c>
      <c r="BF38" s="96">
        <f t="shared" si="26"/>
        <v>3.8566624344264777E-3</v>
      </c>
      <c r="BG38" s="96">
        <f t="shared" si="26"/>
        <v>3.8569453718350767E-3</v>
      </c>
      <c r="BH38" s="96">
        <f t="shared" si="26"/>
        <v>3.8563639847687373E-3</v>
      </c>
    </row>
    <row r="39" spans="1:60">
      <c r="A39" s="78" t="s">
        <v>20</v>
      </c>
      <c r="C39" s="95"/>
      <c r="D39" s="95">
        <f>'[1]Mexico Poultry Fat Imports'!AY$290/1000</f>
        <v>0</v>
      </c>
      <c r="E39" s="95">
        <f>'[1]Mexico Poultry Fat Imports'!BK$290/1000</f>
        <v>0</v>
      </c>
      <c r="F39" s="95">
        <f>'[1]Mexico Poultry Fat Imports'!BW$290/1000</f>
        <v>0</v>
      </c>
      <c r="G39" s="95">
        <f>'[1]Mexico Poultry Fat Imports'!CI$290/1000</f>
        <v>0</v>
      </c>
      <c r="H39" s="95">
        <f>'[1]Mexico Poultry Fat Imports'!CU$290/1000</f>
        <v>0</v>
      </c>
      <c r="I39" s="95">
        <f>'[1]Mexico Poultry Fat Imports'!DG$290/1000</f>
        <v>0</v>
      </c>
      <c r="J39" s="95">
        <f>'[1]Mexico Poultry Fat Imports'!DS$290/1000</f>
        <v>0</v>
      </c>
      <c r="K39" s="95">
        <f>'[1]Mexico Poultry Fat Imports'!EE$290/1000</f>
        <v>0</v>
      </c>
      <c r="L39" s="95">
        <f>'[1]Mexico Poultry Fat Imports'!EQ$290/1000</f>
        <v>0</v>
      </c>
      <c r="M39" s="95">
        <f>'[1]Mexico Poultry Fat Imports'!FC$290/1000</f>
        <v>0</v>
      </c>
      <c r="N39" s="95">
        <f>'[1]Mexico Poultry Fat Imports'!FO$290/1000</f>
        <v>0</v>
      </c>
      <c r="O39" s="95">
        <f>'[1]Mexico Poultry Fat Imports'!GA$290/1000</f>
        <v>0</v>
      </c>
      <c r="P39" s="95">
        <f>'[1]Mexico Poultry Fat Imports'!GM$290/1000</f>
        <v>0</v>
      </c>
      <c r="Q39" s="95">
        <f>'[1]Mexico Poultry Fat Imports'!GY$290/1000</f>
        <v>0</v>
      </c>
      <c r="R39" s="95">
        <f>'[1]Mexico Poultry Fat Imports'!HK$290/1000</f>
        <v>0</v>
      </c>
      <c r="S39" s="95">
        <f>'[1]Mexico Poultry Fat Imports'!HW$290/1000</f>
        <v>0</v>
      </c>
      <c r="T39" s="95">
        <f>'[1]Mexico Poultry Fat Imports'!II$290/1000</f>
        <v>0</v>
      </c>
      <c r="U39" s="95">
        <f>'[1]Mexico Poultry Fat Imports'!IU$290/1000</f>
        <v>0</v>
      </c>
      <c r="V39" s="95">
        <f>'[1]Mexico Poultry Fat Imports'!JG$290/1000</f>
        <v>0</v>
      </c>
      <c r="W39" s="95">
        <f>'[1]Mexico Poultry Fat Imports'!JS$290/1000</f>
        <v>0.09</v>
      </c>
      <c r="X39" s="95">
        <f>'[1]Mexico Poultry Fat Imports'!KE$290/1000</f>
        <v>0.157</v>
      </c>
      <c r="Y39" s="95">
        <f>'[1]Mexico Poultry Fat Imports'!KQ$290/1000</f>
        <v>7.0000000000000007E-2</v>
      </c>
      <c r="Z39" s="95">
        <f>'[1]Mexico Poultry Fat Imports'!LC$290/1000</f>
        <v>0.13900000000000001</v>
      </c>
      <c r="AA39" s="95">
        <f>'[1]Mexico Poultry Fat Imports'!LO$290/1000</f>
        <v>8.4000000000000005E-2</v>
      </c>
      <c r="AB39" s="95">
        <f>'[1]Mexico Poultry Fat Imports'!MA$290/1000</f>
        <v>9.4E-2</v>
      </c>
      <c r="AC39" s="95">
        <f>'[1]Mexico Poultry Fat Imports'!MM$290/1000</f>
        <v>5.8000000000000003E-2</v>
      </c>
      <c r="AD39" s="95">
        <f>'[1]Mexico Poultry Fat Imports'!MY$290/1000</f>
        <v>7.9000000000000001E-2</v>
      </c>
      <c r="AE39" s="95">
        <f>'[1]Mexico Poultry Fat Imports'!NK$290/1000</f>
        <v>8.5999999999999993E-2</v>
      </c>
      <c r="AF39" s="95">
        <f>'[1]Mexico Poultry Fat Imports'!NW$290/1000</f>
        <v>7.9000000000000001E-2</v>
      </c>
      <c r="AG39" s="95">
        <f>'[1]Mexico Poultry Fat Imports'!OI$290/1000</f>
        <v>0.08</v>
      </c>
      <c r="AH39" s="95">
        <f>'[1]Mexico Poultry Fat Imports'!OU$290/1000</f>
        <v>0</v>
      </c>
      <c r="AI39" s="96">
        <f>(AI$48*(SUM(AD39:AH39)/SUM(AD$48:AH$48)))-0.01</f>
        <v>2.1615925058548008E-2</v>
      </c>
      <c r="AJ39" s="96">
        <f t="shared" si="23"/>
        <v>2.6646366010991379E-2</v>
      </c>
      <c r="AK39" s="96">
        <f t="shared" si="24"/>
        <v>4.1405138056129435E-2</v>
      </c>
      <c r="AL39" s="96">
        <f t="shared" si="25"/>
        <v>3.3664172445569206E-2</v>
      </c>
      <c r="AM39" s="96">
        <f t="shared" si="25"/>
        <v>2.2091126177038539E-2</v>
      </c>
      <c r="AN39" s="96">
        <f t="shared" si="25"/>
        <v>2.6788397216787791E-2</v>
      </c>
      <c r="AO39" s="96">
        <f t="shared" si="25"/>
        <v>3.0119039981303275E-2</v>
      </c>
      <c r="AP39" s="96">
        <f t="shared" si="25"/>
        <v>3.0813574775365647E-2</v>
      </c>
      <c r="AQ39" s="96">
        <f t="shared" si="25"/>
        <v>2.8695262119212892E-2</v>
      </c>
      <c r="AR39" s="96">
        <f t="shared" si="25"/>
        <v>2.7701480053941629E-2</v>
      </c>
      <c r="AS39" s="96">
        <f t="shared" si="25"/>
        <v>2.8823550829322243E-2</v>
      </c>
      <c r="AT39" s="96">
        <f t="shared" si="25"/>
        <v>2.9230581551829133E-2</v>
      </c>
      <c r="AU39" s="96">
        <f t="shared" si="25"/>
        <v>2.9052889865934302E-2</v>
      </c>
      <c r="AV39" s="96">
        <f t="shared" si="25"/>
        <v>2.8700752884048036E-2</v>
      </c>
      <c r="AW39" s="96">
        <f t="shared" si="25"/>
        <v>2.8701851037015062E-2</v>
      </c>
      <c r="AX39" s="96">
        <f t="shared" si="25"/>
        <v>2.8901925233629749E-2</v>
      </c>
      <c r="AY39" s="96">
        <f t="shared" si="25"/>
        <v>2.8917600114491258E-2</v>
      </c>
      <c r="AZ39" s="96">
        <f t="shared" si="25"/>
        <v>2.8855003827023676E-2</v>
      </c>
      <c r="BA39" s="96">
        <f t="shared" si="25"/>
        <v>2.8815426619241559E-2</v>
      </c>
      <c r="BB39" s="96">
        <f t="shared" si="26"/>
        <v>2.8838361366280259E-2</v>
      </c>
      <c r="BC39" s="96">
        <f t="shared" si="26"/>
        <v>2.8865663432133294E-2</v>
      </c>
      <c r="BD39" s="96">
        <f t="shared" si="26"/>
        <v>2.8858411071834008E-2</v>
      </c>
      <c r="BE39" s="96">
        <f t="shared" si="26"/>
        <v>2.8846573263302557E-2</v>
      </c>
      <c r="BF39" s="96">
        <f t="shared" si="26"/>
        <v>2.8844887150558333E-2</v>
      </c>
      <c r="BG39" s="96">
        <f t="shared" si="26"/>
        <v>2.8850779256821689E-2</v>
      </c>
      <c r="BH39" s="96">
        <f t="shared" si="26"/>
        <v>2.8853262834929973E-2</v>
      </c>
    </row>
    <row r="40" spans="1:60">
      <c r="A40" s="78" t="s">
        <v>21</v>
      </c>
      <c r="C40" s="95"/>
      <c r="D40" s="95">
        <f>'[1]Mexico Poultry Fat Imports'!AZ$290/1000</f>
        <v>0</v>
      </c>
      <c r="E40" s="95">
        <f>'[1]Mexico Poultry Fat Imports'!BL$290/1000</f>
        <v>0</v>
      </c>
      <c r="F40" s="95">
        <f>'[1]Mexico Poultry Fat Imports'!BX$290/1000</f>
        <v>0</v>
      </c>
      <c r="G40" s="95">
        <f>'[1]Mexico Poultry Fat Imports'!CJ$290/1000</f>
        <v>0</v>
      </c>
      <c r="H40" s="95">
        <f>'[1]Mexico Poultry Fat Imports'!CV$290/1000</f>
        <v>0</v>
      </c>
      <c r="I40" s="95">
        <f>'[1]Mexico Poultry Fat Imports'!DH$290/1000</f>
        <v>0</v>
      </c>
      <c r="J40" s="95">
        <f>'[1]Mexico Poultry Fat Imports'!DT$290/1000</f>
        <v>0</v>
      </c>
      <c r="K40" s="95">
        <f>'[1]Mexico Poultry Fat Imports'!EF$290/1000</f>
        <v>0</v>
      </c>
      <c r="L40" s="95">
        <f>'[1]Mexico Poultry Fat Imports'!ER$290/1000</f>
        <v>0</v>
      </c>
      <c r="M40" s="95">
        <f>'[1]Mexico Poultry Fat Imports'!FD$290/1000</f>
        <v>0</v>
      </c>
      <c r="N40" s="95">
        <f>'[1]Mexico Poultry Fat Imports'!FP$290/1000</f>
        <v>0</v>
      </c>
      <c r="O40" s="95">
        <f>'[1]Mexico Poultry Fat Imports'!GB$290/1000</f>
        <v>0</v>
      </c>
      <c r="P40" s="95">
        <f>'[1]Mexico Poultry Fat Imports'!GN$290/1000</f>
        <v>0</v>
      </c>
      <c r="Q40" s="95">
        <f>'[1]Mexico Poultry Fat Imports'!GZ$290/1000</f>
        <v>0</v>
      </c>
      <c r="R40" s="95">
        <f>'[1]Mexico Poultry Fat Imports'!HL$290/1000</f>
        <v>0</v>
      </c>
      <c r="S40" s="95">
        <f>'[1]Mexico Poultry Fat Imports'!HX$290/1000</f>
        <v>0</v>
      </c>
      <c r="T40" s="95">
        <f>'[1]Mexico Poultry Fat Imports'!IJ$290/1000</f>
        <v>0</v>
      </c>
      <c r="U40" s="95">
        <f>'[1]Mexico Poultry Fat Imports'!IV$290/1000</f>
        <v>0</v>
      </c>
      <c r="V40" s="95">
        <f>'[1]Mexico Poultry Fat Imports'!JH$290/1000</f>
        <v>0</v>
      </c>
      <c r="W40" s="95">
        <f>'[1]Mexico Poultry Fat Imports'!JT$290/1000</f>
        <v>7.2999999999999995E-2</v>
      </c>
      <c r="X40" s="95">
        <f>'[1]Mexico Poultry Fat Imports'!KF$290/1000</f>
        <v>2.5999999999999999E-2</v>
      </c>
      <c r="Y40" s="95">
        <f>'[1]Mexico Poultry Fat Imports'!KR$290/1000</f>
        <v>0.152</v>
      </c>
      <c r="Z40" s="95">
        <f>'[1]Mexico Poultry Fat Imports'!LD$290/1000</f>
        <v>0.14799999999999999</v>
      </c>
      <c r="AA40" s="95">
        <f>'[1]Mexico Poultry Fat Imports'!LP$290/1000</f>
        <v>0.20399999999999999</v>
      </c>
      <c r="AB40" s="95">
        <f>'[1]Mexico Poultry Fat Imports'!MB$290/1000</f>
        <v>0.109</v>
      </c>
      <c r="AC40" s="95">
        <f>'[1]Mexico Poultry Fat Imports'!MN$290/1000</f>
        <v>7.9000000000000001E-2</v>
      </c>
      <c r="AD40" s="95">
        <f>'[1]Mexico Poultry Fat Imports'!MZ$290/1000</f>
        <v>7.0000000000000007E-2</v>
      </c>
      <c r="AE40" s="95">
        <f>'[1]Mexico Poultry Fat Imports'!NL$290/1000</f>
        <v>5.8999999999999997E-2</v>
      </c>
      <c r="AF40" s="95">
        <f>'[1]Mexico Poultry Fat Imports'!NX$290/1000</f>
        <v>0</v>
      </c>
      <c r="AG40" s="95">
        <f>'[1]Mexico Poultry Fat Imports'!OJ$290/1000</f>
        <v>0</v>
      </c>
      <c r="AH40" s="95">
        <f>'[1]Mexico Poultry Fat Imports'!OV$290/1000</f>
        <v>0</v>
      </c>
      <c r="AI40" s="96">
        <f t="shared" ref="AI40:AI45" si="27">(AI$48*(SUM(AD40:AH40)/SUM(AD$48:AH$48)))-0.01</f>
        <v>2.5878220140515239E-3</v>
      </c>
      <c r="AJ40" s="96">
        <f t="shared" si="23"/>
        <v>6.1552649071724827E-3</v>
      </c>
      <c r="AK40" s="96">
        <f t="shared" si="24"/>
        <v>1.7466212456783115E-3</v>
      </c>
      <c r="AL40" s="96">
        <f t="shared" si="25"/>
        <v>2.0812913029568088E-3</v>
      </c>
      <c r="AM40" s="96">
        <f t="shared" si="25"/>
        <v>2.2517143369757899E-3</v>
      </c>
      <c r="AN40" s="96">
        <f t="shared" si="25"/>
        <v>2.7304999117853794E-3</v>
      </c>
      <c r="AO40" s="96">
        <f t="shared" si="25"/>
        <v>2.993078340913754E-3</v>
      </c>
      <c r="AP40" s="96">
        <f t="shared" si="25"/>
        <v>2.3606410276620087E-3</v>
      </c>
      <c r="AQ40" s="96">
        <f t="shared" si="25"/>
        <v>2.4834449840587477E-3</v>
      </c>
      <c r="AR40" s="96">
        <f t="shared" si="25"/>
        <v>2.5638757202791356E-3</v>
      </c>
      <c r="AS40" s="96">
        <f t="shared" si="25"/>
        <v>2.626307996939805E-3</v>
      </c>
      <c r="AT40" s="96">
        <f t="shared" si="25"/>
        <v>2.6054696139706898E-3</v>
      </c>
      <c r="AU40" s="96">
        <f t="shared" si="25"/>
        <v>2.5279478685820774E-3</v>
      </c>
      <c r="AV40" s="96">
        <f t="shared" si="25"/>
        <v>2.5614092367660908E-3</v>
      </c>
      <c r="AW40" s="96">
        <f t="shared" si="25"/>
        <v>2.5770020873075597E-3</v>
      </c>
      <c r="AX40" s="96">
        <f t="shared" si="25"/>
        <v>2.5796273607132441E-3</v>
      </c>
      <c r="AY40" s="96">
        <f t="shared" si="25"/>
        <v>2.5702912334679326E-3</v>
      </c>
      <c r="AZ40" s="96">
        <f t="shared" si="25"/>
        <v>2.5632555573673809E-3</v>
      </c>
      <c r="BA40" s="96">
        <f t="shared" si="25"/>
        <v>2.5703170951244412E-3</v>
      </c>
      <c r="BB40" s="96">
        <f t="shared" si="26"/>
        <v>2.5720986667961119E-3</v>
      </c>
      <c r="BC40" s="96">
        <f t="shared" si="26"/>
        <v>2.5711179826938216E-3</v>
      </c>
      <c r="BD40" s="96">
        <f t="shared" si="26"/>
        <v>2.5694161070899378E-3</v>
      </c>
      <c r="BE40" s="96">
        <f t="shared" si="26"/>
        <v>2.5692410818143386E-3</v>
      </c>
      <c r="BF40" s="96">
        <f t="shared" si="26"/>
        <v>2.5704381867037301E-3</v>
      </c>
      <c r="BG40" s="96">
        <f t="shared" si="26"/>
        <v>2.5704624050195877E-3</v>
      </c>
      <c r="BH40" s="96">
        <f t="shared" si="26"/>
        <v>2.570135152664283E-3</v>
      </c>
    </row>
    <row r="41" spans="1:60">
      <c r="A41" s="78" t="s">
        <v>22</v>
      </c>
      <c r="C41" s="95"/>
      <c r="D41" s="95">
        <f>'[1]Mexico Poultry Fat Imports'!BA$290/1000</f>
        <v>0</v>
      </c>
      <c r="E41" s="95">
        <f>'[1]Mexico Poultry Fat Imports'!BM$290/1000</f>
        <v>0</v>
      </c>
      <c r="F41" s="95">
        <f>'[1]Mexico Poultry Fat Imports'!BY$290/1000</f>
        <v>0</v>
      </c>
      <c r="G41" s="95">
        <f>'[1]Mexico Poultry Fat Imports'!CK$290/1000</f>
        <v>0</v>
      </c>
      <c r="H41" s="95">
        <f>'[1]Mexico Poultry Fat Imports'!CW$290/1000</f>
        <v>0</v>
      </c>
      <c r="I41" s="95">
        <f>'[1]Mexico Poultry Fat Imports'!DI$290/1000</f>
        <v>0</v>
      </c>
      <c r="J41" s="95">
        <f>'[1]Mexico Poultry Fat Imports'!DU$290/1000</f>
        <v>0</v>
      </c>
      <c r="K41" s="95">
        <f>'[1]Mexico Poultry Fat Imports'!EG$290/1000</f>
        <v>0</v>
      </c>
      <c r="L41" s="95">
        <f>'[1]Mexico Poultry Fat Imports'!ES$290/1000</f>
        <v>0</v>
      </c>
      <c r="M41" s="95">
        <f>'[1]Mexico Poultry Fat Imports'!FE$290/1000</f>
        <v>0</v>
      </c>
      <c r="N41" s="95">
        <f>'[1]Mexico Poultry Fat Imports'!FQ$290/1000</f>
        <v>0</v>
      </c>
      <c r="O41" s="95">
        <f>'[1]Mexico Poultry Fat Imports'!GC$290/1000</f>
        <v>0</v>
      </c>
      <c r="P41" s="95">
        <f>'[1]Mexico Poultry Fat Imports'!GO$290/1000</f>
        <v>0</v>
      </c>
      <c r="Q41" s="95">
        <f>'[1]Mexico Poultry Fat Imports'!HA$290/1000</f>
        <v>0</v>
      </c>
      <c r="R41" s="95">
        <f>'[1]Mexico Poultry Fat Imports'!HM$290/1000</f>
        <v>0</v>
      </c>
      <c r="S41" s="95">
        <f>'[1]Mexico Poultry Fat Imports'!HY$290/1000</f>
        <v>0</v>
      </c>
      <c r="T41" s="95">
        <f>'[1]Mexico Poultry Fat Imports'!IK$290/1000</f>
        <v>0</v>
      </c>
      <c r="U41" s="95">
        <f>'[1]Mexico Poultry Fat Imports'!IW$290/1000</f>
        <v>0</v>
      </c>
      <c r="V41" s="95">
        <f>'[1]Mexico Poultry Fat Imports'!JI$290/1000</f>
        <v>0</v>
      </c>
      <c r="W41" s="95">
        <f>'[1]Mexico Poultry Fat Imports'!JU$290/1000</f>
        <v>5.8000000000000003E-2</v>
      </c>
      <c r="X41" s="95">
        <f>'[1]Mexico Poultry Fat Imports'!KG$290/1000</f>
        <v>8.7999999999999995E-2</v>
      </c>
      <c r="Y41" s="95">
        <f>'[1]Mexico Poultry Fat Imports'!KS$290/1000</f>
        <v>0.222</v>
      </c>
      <c r="Z41" s="95">
        <f>'[1]Mexico Poultry Fat Imports'!LE$290/1000</f>
        <v>8.1000000000000003E-2</v>
      </c>
      <c r="AA41" s="95">
        <f>'[1]Mexico Poultry Fat Imports'!LQ$290/1000</f>
        <v>8.4000000000000005E-2</v>
      </c>
      <c r="AB41" s="95">
        <f>'[1]Mexico Poultry Fat Imports'!MC$290/1000</f>
        <v>8.7999999999999995E-2</v>
      </c>
      <c r="AC41" s="95">
        <f>'[1]Mexico Poultry Fat Imports'!MO$290/1000</f>
        <v>7.3999999999999996E-2</v>
      </c>
      <c r="AD41" s="95">
        <f>'[1]Mexico Poultry Fat Imports'!NA$290/1000</f>
        <v>7.4999999999999997E-2</v>
      </c>
      <c r="AE41" s="95">
        <f>'[1]Mexico Poultry Fat Imports'!NM$290/1000</f>
        <v>0.10199999999999999</v>
      </c>
      <c r="AF41" s="95">
        <f>'[1]Mexico Poultry Fat Imports'!NY$290/1000</f>
        <v>0</v>
      </c>
      <c r="AG41" s="95">
        <f>'[1]Mexico Poultry Fat Imports'!OK$290/1000</f>
        <v>0</v>
      </c>
      <c r="AH41" s="95">
        <f>'[1]Mexico Poultry Fat Imports'!OW$290/1000</f>
        <v>0</v>
      </c>
      <c r="AI41" s="96">
        <f t="shared" si="27"/>
        <v>7.2716627634660438E-3</v>
      </c>
      <c r="AJ41" s="96">
        <f t="shared" si="23"/>
        <v>1.0920925747348119E-2</v>
      </c>
      <c r="AK41" s="96">
        <f t="shared" si="24"/>
        <v>3.6343641431420982E-3</v>
      </c>
      <c r="AL41" s="96">
        <f t="shared" si="25"/>
        <v>4.3307445741976704E-3</v>
      </c>
      <c r="AM41" s="96">
        <f t="shared" si="25"/>
        <v>4.6853603018699461E-3</v>
      </c>
      <c r="AN41" s="96">
        <f t="shared" si="25"/>
        <v>5.681615860793872E-3</v>
      </c>
      <c r="AO41" s="96">
        <f t="shared" si="25"/>
        <v>5.8506021254703397E-3</v>
      </c>
      <c r="AP41" s="96">
        <f t="shared" si="25"/>
        <v>4.8365374010947842E-3</v>
      </c>
      <c r="AQ41" s="96">
        <f t="shared" si="25"/>
        <v>5.0769720526853222E-3</v>
      </c>
      <c r="AR41" s="96">
        <f t="shared" si="25"/>
        <v>5.2262175483828522E-3</v>
      </c>
      <c r="AS41" s="96">
        <f t="shared" si="25"/>
        <v>5.3343889976854341E-3</v>
      </c>
      <c r="AT41" s="96">
        <f t="shared" si="25"/>
        <v>5.2649436250637449E-3</v>
      </c>
      <c r="AU41" s="96">
        <f t="shared" si="25"/>
        <v>5.1478119249824279E-3</v>
      </c>
      <c r="AV41" s="96">
        <f t="shared" si="25"/>
        <v>5.2100668297599554E-3</v>
      </c>
      <c r="AW41" s="96">
        <f t="shared" si="25"/>
        <v>5.2366857851748822E-3</v>
      </c>
      <c r="AX41" s="96">
        <f t="shared" si="25"/>
        <v>5.2387794325332885E-3</v>
      </c>
      <c r="AY41" s="96">
        <f t="shared" si="25"/>
        <v>5.2196575195028599E-3</v>
      </c>
      <c r="AZ41" s="96">
        <f t="shared" si="25"/>
        <v>5.2106002983906829E-3</v>
      </c>
      <c r="BA41" s="96">
        <f t="shared" si="25"/>
        <v>5.2231579730723336E-3</v>
      </c>
      <c r="BB41" s="96">
        <f t="shared" si="26"/>
        <v>5.2257762017348091E-3</v>
      </c>
      <c r="BC41" s="96">
        <f t="shared" si="26"/>
        <v>5.223594285046795E-3</v>
      </c>
      <c r="BD41" s="96">
        <f t="shared" si="26"/>
        <v>5.2205572555494954E-3</v>
      </c>
      <c r="BE41" s="96">
        <f t="shared" si="26"/>
        <v>5.2207372027588224E-3</v>
      </c>
      <c r="BF41" s="96">
        <f t="shared" si="26"/>
        <v>5.2227645836324509E-3</v>
      </c>
      <c r="BG41" s="96">
        <f t="shared" si="26"/>
        <v>5.2226859057444746E-3</v>
      </c>
      <c r="BH41" s="96">
        <f t="shared" si="26"/>
        <v>5.2220678465464063E-3</v>
      </c>
    </row>
    <row r="42" spans="1:60">
      <c r="A42" s="78" t="s">
        <v>23</v>
      </c>
      <c r="C42" s="95"/>
      <c r="D42" s="95">
        <f>'[1]Mexico Poultry Fat Imports'!BB$290/1000</f>
        <v>0</v>
      </c>
      <c r="E42" s="95">
        <f>'[1]Mexico Poultry Fat Imports'!BN$290/1000</f>
        <v>0</v>
      </c>
      <c r="F42" s="95">
        <f>'[1]Mexico Poultry Fat Imports'!BZ$290/1000</f>
        <v>0</v>
      </c>
      <c r="G42" s="95">
        <f>'[1]Mexico Poultry Fat Imports'!CL$290/1000</f>
        <v>0</v>
      </c>
      <c r="H42" s="95">
        <f>'[1]Mexico Poultry Fat Imports'!CX$290/1000</f>
        <v>0</v>
      </c>
      <c r="I42" s="95">
        <f>'[1]Mexico Poultry Fat Imports'!DJ$290/1000</f>
        <v>0</v>
      </c>
      <c r="J42" s="95">
        <f>'[1]Mexico Poultry Fat Imports'!DV$290/1000</f>
        <v>0</v>
      </c>
      <c r="K42" s="95">
        <f>'[1]Mexico Poultry Fat Imports'!EH$290/1000</f>
        <v>0</v>
      </c>
      <c r="L42" s="95">
        <f>'[1]Mexico Poultry Fat Imports'!ET$290/1000</f>
        <v>0</v>
      </c>
      <c r="M42" s="95">
        <f>'[1]Mexico Poultry Fat Imports'!FF$290/1000</f>
        <v>0</v>
      </c>
      <c r="N42" s="95">
        <f>'[1]Mexico Poultry Fat Imports'!FR$290/1000</f>
        <v>0</v>
      </c>
      <c r="O42" s="95">
        <f>'[1]Mexico Poultry Fat Imports'!GD$290/1000</f>
        <v>0</v>
      </c>
      <c r="P42" s="95">
        <f>'[1]Mexico Poultry Fat Imports'!GP$290/1000</f>
        <v>0</v>
      </c>
      <c r="Q42" s="95">
        <f>'[1]Mexico Poultry Fat Imports'!HB$290/1000</f>
        <v>0</v>
      </c>
      <c r="R42" s="95">
        <f>'[1]Mexico Poultry Fat Imports'!HN$290/1000</f>
        <v>0</v>
      </c>
      <c r="S42" s="95">
        <f>'[1]Mexico Poultry Fat Imports'!HZ$290/1000</f>
        <v>0</v>
      </c>
      <c r="T42" s="95">
        <f>'[1]Mexico Poultry Fat Imports'!IL$290/1000</f>
        <v>0</v>
      </c>
      <c r="U42" s="95">
        <f>'[1]Mexico Poultry Fat Imports'!IX$290/1000</f>
        <v>0</v>
      </c>
      <c r="V42" s="95">
        <f>'[1]Mexico Poultry Fat Imports'!JJ$290/1000</f>
        <v>5.7000000000000002E-2</v>
      </c>
      <c r="W42" s="95">
        <f>'[1]Mexico Poultry Fat Imports'!JV$290/1000</f>
        <v>0.11700000000000001</v>
      </c>
      <c r="X42" s="95">
        <f>'[1]Mexico Poultry Fat Imports'!KH$290/1000</f>
        <v>4.3999999999999997E-2</v>
      </c>
      <c r="Y42" s="95">
        <f>'[1]Mexico Poultry Fat Imports'!KT$290/1000</f>
        <v>0.03</v>
      </c>
      <c r="Z42" s="95">
        <f>'[1]Mexico Poultry Fat Imports'!LF$290/1000</f>
        <v>9.6000000000000002E-2</v>
      </c>
      <c r="AA42" s="95">
        <f>'[1]Mexico Poultry Fat Imports'!LR$290/1000</f>
        <v>0.251</v>
      </c>
      <c r="AB42" s="95">
        <f>'[1]Mexico Poultry Fat Imports'!MD$290/1000</f>
        <v>6.5000000000000002E-2</v>
      </c>
      <c r="AC42" s="95">
        <f>'[1]Mexico Poultry Fat Imports'!MP$290/1000</f>
        <v>8.5999999999999993E-2</v>
      </c>
      <c r="AD42" s="95">
        <f>'[1]Mexico Poultry Fat Imports'!NB$290/1000</f>
        <v>8.4000000000000005E-2</v>
      </c>
      <c r="AE42" s="95">
        <f>'[1]Mexico Poultry Fat Imports'!NN$290/1000</f>
        <v>0.11</v>
      </c>
      <c r="AF42" s="95">
        <f>'[1]Mexico Poultry Fat Imports'!NZ$290/1000</f>
        <v>0</v>
      </c>
      <c r="AG42" s="95">
        <f>'[1]Mexico Poultry Fat Imports'!OL$290/1000</f>
        <v>0</v>
      </c>
      <c r="AH42" s="95">
        <f>'[1]Mexico Poultry Fat Imports'!OX$290/1000</f>
        <v>0</v>
      </c>
      <c r="AI42" s="96">
        <f t="shared" si="27"/>
        <v>8.9305230288836846E-3</v>
      </c>
      <c r="AJ42" s="96">
        <f t="shared" si="23"/>
        <v>1.1886260154228809E-2</v>
      </c>
      <c r="AK42" s="96">
        <f t="shared" si="24"/>
        <v>4.1586039463980436E-3</v>
      </c>
      <c r="AL42" s="96">
        <f t="shared" si="25"/>
        <v>4.9554339542679637E-3</v>
      </c>
      <c r="AM42" s="96">
        <f t="shared" si="25"/>
        <v>5.3612013200217369E-3</v>
      </c>
      <c r="AN42" s="96">
        <f t="shared" si="25"/>
        <v>6.5011620217526756E-3</v>
      </c>
      <c r="AO42" s="96">
        <f t="shared" si="25"/>
        <v>6.5725322793338458E-3</v>
      </c>
      <c r="AP42" s="96">
        <f t="shared" si="25"/>
        <v>5.509786704354854E-3</v>
      </c>
      <c r="AQ42" s="96">
        <f t="shared" si="25"/>
        <v>5.7800232559462152E-3</v>
      </c>
      <c r="AR42" s="96">
        <f t="shared" si="25"/>
        <v>5.9449411162818648E-3</v>
      </c>
      <c r="AS42" s="96">
        <f t="shared" si="25"/>
        <v>6.0616890755338902E-3</v>
      </c>
      <c r="AT42" s="96">
        <f t="shared" si="25"/>
        <v>5.9737944862901342E-3</v>
      </c>
      <c r="AU42" s="96">
        <f t="shared" si="25"/>
        <v>5.8540469276813917E-3</v>
      </c>
      <c r="AV42" s="96">
        <f t="shared" si="25"/>
        <v>5.9228989723466982E-3</v>
      </c>
      <c r="AW42" s="96">
        <f t="shared" si="25"/>
        <v>5.9514741156267955E-3</v>
      </c>
      <c r="AX42" s="96">
        <f t="shared" si="25"/>
        <v>5.9527807154957811E-3</v>
      </c>
      <c r="AY42" s="96">
        <f t="shared" si="25"/>
        <v>5.9309990434881594E-3</v>
      </c>
      <c r="AZ42" s="96">
        <f t="shared" si="25"/>
        <v>5.9224399549277652E-3</v>
      </c>
      <c r="BA42" s="96">
        <f t="shared" si="25"/>
        <v>5.9361185603770406E-3</v>
      </c>
      <c r="BB42" s="96">
        <f t="shared" si="26"/>
        <v>5.938762477983109E-3</v>
      </c>
      <c r="BC42" s="96">
        <f t="shared" si="26"/>
        <v>5.9362201504543702E-3</v>
      </c>
      <c r="BD42" s="96">
        <f t="shared" si="26"/>
        <v>5.9329080374460885E-3</v>
      </c>
      <c r="BE42" s="96">
        <f t="shared" si="26"/>
        <v>5.9332898362376742E-3</v>
      </c>
      <c r="BF42" s="96">
        <f t="shared" si="26"/>
        <v>5.9354598124996558E-3</v>
      </c>
      <c r="BG42" s="96">
        <f t="shared" si="26"/>
        <v>5.935328062924179E-3</v>
      </c>
      <c r="BH42" s="96">
        <f t="shared" si="26"/>
        <v>5.9346411799123932E-3</v>
      </c>
    </row>
    <row r="43" spans="1:60">
      <c r="A43" s="78" t="s">
        <v>24</v>
      </c>
      <c r="C43" s="95"/>
      <c r="D43" s="95">
        <f>'[1]Mexico Poultry Fat Imports'!BC$290/1000</f>
        <v>0</v>
      </c>
      <c r="E43" s="95">
        <f>'[1]Mexico Poultry Fat Imports'!BO$290/1000</f>
        <v>0</v>
      </c>
      <c r="F43" s="95">
        <f>'[1]Mexico Poultry Fat Imports'!CA$290/1000</f>
        <v>0</v>
      </c>
      <c r="G43" s="95">
        <f>'[1]Mexico Poultry Fat Imports'!CM$290/1000</f>
        <v>0</v>
      </c>
      <c r="H43" s="95">
        <f>'[1]Mexico Poultry Fat Imports'!CY$290/1000</f>
        <v>0</v>
      </c>
      <c r="I43" s="95">
        <f>'[1]Mexico Poultry Fat Imports'!DK$290/1000</f>
        <v>0</v>
      </c>
      <c r="J43" s="95">
        <f>'[1]Mexico Poultry Fat Imports'!DW$290/1000</f>
        <v>0</v>
      </c>
      <c r="K43" s="95">
        <f>'[1]Mexico Poultry Fat Imports'!EI$290/1000</f>
        <v>0</v>
      </c>
      <c r="L43" s="95">
        <f>'[1]Mexico Poultry Fat Imports'!EU$290/1000</f>
        <v>0</v>
      </c>
      <c r="M43" s="95">
        <f>'[1]Mexico Poultry Fat Imports'!FG$290/1000</f>
        <v>0</v>
      </c>
      <c r="N43" s="95">
        <f>'[1]Mexico Poultry Fat Imports'!FS$290/1000</f>
        <v>0</v>
      </c>
      <c r="O43" s="95">
        <f>'[1]Mexico Poultry Fat Imports'!GE$290/1000</f>
        <v>0</v>
      </c>
      <c r="P43" s="95">
        <f>'[1]Mexico Poultry Fat Imports'!GQ$290/1000</f>
        <v>0</v>
      </c>
      <c r="Q43" s="95">
        <f>'[1]Mexico Poultry Fat Imports'!HC$290/1000</f>
        <v>0</v>
      </c>
      <c r="R43" s="95">
        <f>'[1]Mexico Poultry Fat Imports'!HO$290/1000</f>
        <v>0</v>
      </c>
      <c r="S43" s="95">
        <f>'[1]Mexico Poultry Fat Imports'!IA$290/1000</f>
        <v>0</v>
      </c>
      <c r="T43" s="95">
        <f>'[1]Mexico Poultry Fat Imports'!IM$290/1000</f>
        <v>0</v>
      </c>
      <c r="U43" s="95">
        <f>'[1]Mexico Poultry Fat Imports'!IY$290/1000</f>
        <v>0</v>
      </c>
      <c r="V43" s="95">
        <f>'[1]Mexico Poultry Fat Imports'!JK$290/1000</f>
        <v>0.115</v>
      </c>
      <c r="W43" s="95">
        <f>'[1]Mexico Poultry Fat Imports'!JW$290/1000</f>
        <v>9.5000000000000001E-2</v>
      </c>
      <c r="X43" s="95">
        <f>'[1]Mexico Poultry Fat Imports'!KI$290/1000</f>
        <v>0.17799999999999999</v>
      </c>
      <c r="Y43" s="95">
        <f>'[1]Mexico Poultry Fat Imports'!KU$290/1000</f>
        <v>6.9000000000000006E-2</v>
      </c>
      <c r="Z43" s="95">
        <f>'[1]Mexico Poultry Fat Imports'!LG$290/1000</f>
        <v>9.5000000000000001E-2</v>
      </c>
      <c r="AA43" s="95">
        <f>'[1]Mexico Poultry Fat Imports'!LS$290/1000</f>
        <v>7.0000000000000007E-2</v>
      </c>
      <c r="AB43" s="95">
        <f>'[1]Mexico Poultry Fat Imports'!ME$290/1000</f>
        <v>5.7000000000000002E-2</v>
      </c>
      <c r="AC43" s="95">
        <f>'[1]Mexico Poultry Fat Imports'!MQ$290/1000</f>
        <v>6.9000000000000006E-2</v>
      </c>
      <c r="AD43" s="95">
        <f>'[1]Mexico Poultry Fat Imports'!NC$290/1000</f>
        <v>8.3000000000000004E-2</v>
      </c>
      <c r="AE43" s="95">
        <f>'[1]Mexico Poultry Fat Imports'!NO$290/1000</f>
        <v>6.9000000000000006E-2</v>
      </c>
      <c r="AF43" s="95">
        <f>'[1]Mexico Poultry Fat Imports'!OA$290/1000</f>
        <v>0</v>
      </c>
      <c r="AG43" s="95">
        <f>'[1]Mexico Poultry Fat Imports'!OM$290/1000</f>
        <v>0</v>
      </c>
      <c r="AH43" s="95">
        <f>'[1]Mexico Poultry Fat Imports'!OY$290/1000</f>
        <v>0.20200000000000001</v>
      </c>
      <c r="AI43" s="96">
        <f>(AI$48*(SUM(AD43:AH43)/SUM(AD$48:AH$48)))-0.01</f>
        <v>2.4543325526932086E-2</v>
      </c>
      <c r="AJ43" s="96">
        <f t="shared" si="23"/>
        <v>2.9537454007546038E-2</v>
      </c>
      <c r="AK43" s="96">
        <f t="shared" si="24"/>
        <v>5.1157689975495059E-2</v>
      </c>
      <c r="AL43" s="96">
        <f t="shared" si="25"/>
        <v>6.0960013791661341E-2</v>
      </c>
      <c r="AM43" s="96">
        <f t="shared" si="25"/>
        <v>6.5951621881050193E-2</v>
      </c>
      <c r="AN43" s="96">
        <f t="shared" si="25"/>
        <v>4.2764493059968232E-2</v>
      </c>
      <c r="AO43" s="96">
        <f t="shared" si="25"/>
        <v>5.007425454314416E-2</v>
      </c>
      <c r="AP43" s="96">
        <f t="shared" si="25"/>
        <v>5.4181614650263797E-2</v>
      </c>
      <c r="AQ43" s="96">
        <f t="shared" si="25"/>
        <v>5.4786399585217541E-2</v>
      </c>
      <c r="AR43" s="96">
        <f t="shared" si="25"/>
        <v>5.3551676743928786E-2</v>
      </c>
      <c r="AS43" s="96">
        <f t="shared" si="25"/>
        <v>5.1071687716504506E-2</v>
      </c>
      <c r="AT43" s="96">
        <f t="shared" si="25"/>
        <v>5.2733126647811754E-2</v>
      </c>
      <c r="AU43" s="96">
        <f t="shared" si="25"/>
        <v>5.326490106874527E-2</v>
      </c>
      <c r="AV43" s="96">
        <f t="shared" si="25"/>
        <v>5.308155835244157E-2</v>
      </c>
      <c r="AW43" s="96">
        <f t="shared" si="25"/>
        <v>5.2740590105886373E-2</v>
      </c>
      <c r="AX43" s="96">
        <f t="shared" si="25"/>
        <v>5.2578372778277892E-2</v>
      </c>
      <c r="AY43" s="96">
        <f t="shared" si="25"/>
        <v>5.2879709790632563E-2</v>
      </c>
      <c r="AZ43" s="96">
        <f t="shared" si="25"/>
        <v>5.2909026419196731E-2</v>
      </c>
      <c r="BA43" s="96">
        <f t="shared" si="25"/>
        <v>5.2837851489287019E-2</v>
      </c>
      <c r="BB43" s="96">
        <f t="shared" si="26"/>
        <v>5.2789110116656116E-2</v>
      </c>
      <c r="BC43" s="96">
        <f t="shared" si="26"/>
        <v>5.2798814118810065E-2</v>
      </c>
      <c r="BD43" s="96">
        <f t="shared" si="26"/>
        <v>5.2842902386916489E-2</v>
      </c>
      <c r="BE43" s="96">
        <f t="shared" si="26"/>
        <v>5.2835540906173283E-2</v>
      </c>
      <c r="BF43" s="96">
        <f t="shared" si="26"/>
        <v>5.28208438035686E-2</v>
      </c>
      <c r="BG43" s="96">
        <f t="shared" si="26"/>
        <v>5.2817442266424909E-2</v>
      </c>
      <c r="BH43" s="96">
        <f t="shared" si="26"/>
        <v>5.2823108696378671E-2</v>
      </c>
    </row>
    <row r="44" spans="1:60">
      <c r="A44" s="78" t="s">
        <v>25</v>
      </c>
      <c r="C44" s="95"/>
      <c r="D44" s="95">
        <f>'[1]Mexico Poultry Fat Imports'!BD$290/1000</f>
        <v>0</v>
      </c>
      <c r="E44" s="95">
        <f>'[1]Mexico Poultry Fat Imports'!BP$290/1000</f>
        <v>0</v>
      </c>
      <c r="F44" s="95">
        <f>'[1]Mexico Poultry Fat Imports'!CB$290/1000</f>
        <v>0</v>
      </c>
      <c r="G44" s="95">
        <f>'[1]Mexico Poultry Fat Imports'!CN$290/1000</f>
        <v>0</v>
      </c>
      <c r="H44" s="95">
        <f>'[1]Mexico Poultry Fat Imports'!CZ$290/1000</f>
        <v>0</v>
      </c>
      <c r="I44" s="95">
        <f>'[1]Mexico Poultry Fat Imports'!DL$290/1000</f>
        <v>0</v>
      </c>
      <c r="J44" s="95">
        <f>'[1]Mexico Poultry Fat Imports'!DX$290/1000</f>
        <v>0</v>
      </c>
      <c r="K44" s="95">
        <f>'[1]Mexico Poultry Fat Imports'!EJ$290/1000</f>
        <v>0</v>
      </c>
      <c r="L44" s="95">
        <f>'[1]Mexico Poultry Fat Imports'!EV$290/1000</f>
        <v>0</v>
      </c>
      <c r="M44" s="95">
        <f>'[1]Mexico Poultry Fat Imports'!FH$290/1000</f>
        <v>0</v>
      </c>
      <c r="N44" s="95">
        <f>'[1]Mexico Poultry Fat Imports'!FT$290/1000</f>
        <v>0</v>
      </c>
      <c r="O44" s="95">
        <f>'[1]Mexico Poultry Fat Imports'!GF$290/1000</f>
        <v>0</v>
      </c>
      <c r="P44" s="95">
        <f>'[1]Mexico Poultry Fat Imports'!GR$290/1000</f>
        <v>0</v>
      </c>
      <c r="Q44" s="95">
        <f>'[1]Mexico Poultry Fat Imports'!HD$290/1000</f>
        <v>0</v>
      </c>
      <c r="R44" s="95">
        <f>'[1]Mexico Poultry Fat Imports'!HP$290/1000</f>
        <v>0</v>
      </c>
      <c r="S44" s="95">
        <f>'[1]Mexico Poultry Fat Imports'!IB$290/1000</f>
        <v>0</v>
      </c>
      <c r="T44" s="95">
        <f>'[1]Mexico Poultry Fat Imports'!IN$290/1000</f>
        <v>0</v>
      </c>
      <c r="U44" s="95">
        <f>'[1]Mexico Poultry Fat Imports'!IZ$290/1000</f>
        <v>0</v>
      </c>
      <c r="V44" s="95">
        <f>'[1]Mexico Poultry Fat Imports'!JL$290/1000</f>
        <v>9.5000000000000001E-2</v>
      </c>
      <c r="W44" s="95">
        <f>'[1]Mexico Poultry Fat Imports'!JX$290/1000</f>
        <v>4.2999999999999997E-2</v>
      </c>
      <c r="X44" s="95">
        <f>'[1]Mexico Poultry Fat Imports'!KJ$290/1000</f>
        <v>8.2000000000000003E-2</v>
      </c>
      <c r="Y44" s="95">
        <f>'[1]Mexico Poultry Fat Imports'!KV$290/1000</f>
        <v>0.245</v>
      </c>
      <c r="Z44" s="95">
        <f>'[1]Mexico Poultry Fat Imports'!LH$290/1000</f>
        <v>8.3000000000000004E-2</v>
      </c>
      <c r="AA44" s="95">
        <f>'[1]Mexico Poultry Fat Imports'!LT$290/1000</f>
        <v>0.11899999999999999</v>
      </c>
      <c r="AB44" s="95">
        <f>'[1]Mexico Poultry Fat Imports'!MF$290/1000</f>
        <v>5.1999999999999998E-2</v>
      </c>
      <c r="AC44" s="95">
        <f>'[1]Mexico Poultry Fat Imports'!MR$290/1000</f>
        <v>7.3999999999999996E-2</v>
      </c>
      <c r="AD44" s="95">
        <f>'[1]Mexico Poultry Fat Imports'!ND$290/1000</f>
        <v>0.1</v>
      </c>
      <c r="AE44" s="95">
        <f>'[1]Mexico Poultry Fat Imports'!NP$290/1000</f>
        <v>0.11799999999999999</v>
      </c>
      <c r="AF44" s="95">
        <f>'[1]Mexico Poultry Fat Imports'!OB$290/1000</f>
        <v>0</v>
      </c>
      <c r="AG44" s="95">
        <f>'[1]Mexico Poultry Fat Imports'!ON$290/1000</f>
        <v>0</v>
      </c>
      <c r="AH44" s="95">
        <f>'[1]Mexico Poultry Fat Imports'!OZ$290/1000</f>
        <v>0</v>
      </c>
      <c r="AI44" s="96">
        <f t="shared" si="27"/>
        <v>1.1272443403590947E-2</v>
      </c>
      <c r="AJ44" s="96">
        <f t="shared" si="23"/>
        <v>1.2919861562323482E-2</v>
      </c>
      <c r="AK44" s="96">
        <f t="shared" si="24"/>
        <v>4.832937635884731E-3</v>
      </c>
      <c r="AL44" s="96">
        <f t="shared" si="25"/>
        <v>5.7589767067061813E-3</v>
      </c>
      <c r="AM44" s="96">
        <f t="shared" si="25"/>
        <v>6.2305408177977823E-3</v>
      </c>
      <c r="AN44" s="96">
        <f t="shared" si="25"/>
        <v>7.555350549582153E-3</v>
      </c>
      <c r="AO44" s="96">
        <f t="shared" si="25"/>
        <v>7.4595334544588655E-3</v>
      </c>
      <c r="AP44" s="96">
        <f t="shared" si="25"/>
        <v>6.3674678328859424E-3</v>
      </c>
      <c r="AQ44" s="96">
        <f t="shared" si="25"/>
        <v>6.6743738722861851E-3</v>
      </c>
      <c r="AR44" s="96">
        <f t="shared" si="25"/>
        <v>6.8574533054021865E-3</v>
      </c>
      <c r="AS44" s="96">
        <f t="shared" si="25"/>
        <v>6.9828358029230663E-3</v>
      </c>
      <c r="AT44" s="96">
        <f t="shared" si="25"/>
        <v>6.8683328535912476E-3</v>
      </c>
      <c r="AU44" s="96">
        <f t="shared" si="25"/>
        <v>6.7500927334177251E-3</v>
      </c>
      <c r="AV44" s="96">
        <f t="shared" si="25"/>
        <v>6.8266177135240811E-3</v>
      </c>
      <c r="AW44" s="96">
        <f t="shared" si="25"/>
        <v>6.857066481771661E-3</v>
      </c>
      <c r="AX44" s="96">
        <f t="shared" si="25"/>
        <v>6.8569891170455555E-3</v>
      </c>
      <c r="AY44" s="96">
        <f t="shared" si="25"/>
        <v>6.8318197798700533E-3</v>
      </c>
      <c r="AZ44" s="96">
        <f t="shared" si="25"/>
        <v>6.8245171651258154E-3</v>
      </c>
      <c r="BA44" s="96">
        <f t="shared" si="25"/>
        <v>6.8394020514674324E-3</v>
      </c>
      <c r="BB44" s="96">
        <f t="shared" si="26"/>
        <v>6.8419589190561042E-3</v>
      </c>
      <c r="BC44" s="96">
        <f t="shared" si="26"/>
        <v>6.8389374065129915E-3</v>
      </c>
      <c r="BD44" s="96">
        <f t="shared" si="26"/>
        <v>6.8353270644064797E-3</v>
      </c>
      <c r="BE44" s="96">
        <f t="shared" si="26"/>
        <v>6.8360285213137657E-3</v>
      </c>
      <c r="BF44" s="96">
        <f t="shared" si="26"/>
        <v>6.8383307925513536E-3</v>
      </c>
      <c r="BG44" s="96">
        <f t="shared" si="26"/>
        <v>6.8381165407681395E-3</v>
      </c>
      <c r="BH44" s="96">
        <f t="shared" si="26"/>
        <v>6.8373480651105455E-3</v>
      </c>
    </row>
    <row r="45" spans="1:60">
      <c r="A45" s="78" t="s">
        <v>26</v>
      </c>
      <c r="C45" s="95"/>
      <c r="D45" s="95">
        <f>'[1]Mexico Poultry Fat Imports'!BE$290/1000</f>
        <v>0</v>
      </c>
      <c r="E45" s="95">
        <f>'[1]Mexico Poultry Fat Imports'!BQ$290/1000</f>
        <v>0</v>
      </c>
      <c r="F45" s="95">
        <f>'[1]Mexico Poultry Fat Imports'!CC$290/1000</f>
        <v>0</v>
      </c>
      <c r="G45" s="95">
        <f>'[1]Mexico Poultry Fat Imports'!CO$290/1000</f>
        <v>0</v>
      </c>
      <c r="H45" s="95">
        <f>'[1]Mexico Poultry Fat Imports'!DA$290/1000</f>
        <v>0</v>
      </c>
      <c r="I45" s="95">
        <f>'[1]Mexico Poultry Fat Imports'!DM$290/1000</f>
        <v>0</v>
      </c>
      <c r="J45" s="95">
        <f>'[1]Mexico Poultry Fat Imports'!DY$290/1000</f>
        <v>0</v>
      </c>
      <c r="K45" s="95">
        <f>'[1]Mexico Poultry Fat Imports'!EK$290/1000</f>
        <v>0</v>
      </c>
      <c r="L45" s="95">
        <f>'[1]Mexico Poultry Fat Imports'!EW$290/1000</f>
        <v>0</v>
      </c>
      <c r="M45" s="95">
        <f>'[1]Mexico Poultry Fat Imports'!FI$290/1000</f>
        <v>0</v>
      </c>
      <c r="N45" s="95">
        <f>'[1]Mexico Poultry Fat Imports'!FU$290/1000</f>
        <v>0</v>
      </c>
      <c r="O45" s="95">
        <f>'[1]Mexico Poultry Fat Imports'!GG$290/1000</f>
        <v>0</v>
      </c>
      <c r="P45" s="95">
        <f>'[1]Mexico Poultry Fat Imports'!GS$290/1000</f>
        <v>0</v>
      </c>
      <c r="Q45" s="95">
        <f>'[1]Mexico Poultry Fat Imports'!HE$290/1000</f>
        <v>0</v>
      </c>
      <c r="R45" s="95">
        <f>'[1]Mexico Poultry Fat Imports'!HQ$290/1000</f>
        <v>0</v>
      </c>
      <c r="S45" s="95">
        <f>'[1]Mexico Poultry Fat Imports'!IC$290/1000</f>
        <v>0</v>
      </c>
      <c r="T45" s="95">
        <f>'[1]Mexico Poultry Fat Imports'!IO$290/1000</f>
        <v>0</v>
      </c>
      <c r="U45" s="95">
        <f>'[1]Mexico Poultry Fat Imports'!JA$290/1000</f>
        <v>0</v>
      </c>
      <c r="V45" s="95">
        <f>'[1]Mexico Poultry Fat Imports'!JM$290/1000</f>
        <v>8.3000000000000004E-2</v>
      </c>
      <c r="W45" s="95">
        <f>'[1]Mexico Poultry Fat Imports'!JY$290/1000</f>
        <v>7.5999999999999998E-2</v>
      </c>
      <c r="X45" s="95">
        <f>'[1]Mexico Poultry Fat Imports'!KK$290/1000</f>
        <v>6.2E-2</v>
      </c>
      <c r="Y45" s="95">
        <f>'[1]Mexico Poultry Fat Imports'!KW$290/1000</f>
        <v>9.8000000000000004E-2</v>
      </c>
      <c r="Z45" s="95">
        <f>'[1]Mexico Poultry Fat Imports'!LI$290/1000</f>
        <v>8.5999999999999993E-2</v>
      </c>
      <c r="AA45" s="95">
        <f>'[1]Mexico Poultry Fat Imports'!LU$290/1000</f>
        <v>0.16200000000000001</v>
      </c>
      <c r="AB45" s="95">
        <f>'[1]Mexico Poultry Fat Imports'!MG$290/1000</f>
        <v>0.19900000000000001</v>
      </c>
      <c r="AC45" s="95">
        <f>'[1]Mexico Poultry Fat Imports'!MS$290/1000</f>
        <v>7.9000000000000001E-2</v>
      </c>
      <c r="AD45" s="95">
        <f>'[1]Mexico Poultry Fat Imports'!NE$290/1000</f>
        <v>8.8999999999999996E-2</v>
      </c>
      <c r="AE45" s="95">
        <f>'[1]Mexico Poultry Fat Imports'!NQ$290/1000</f>
        <v>8.1000000000000003E-2</v>
      </c>
      <c r="AF45" s="95">
        <f>'[1]Mexico Poultry Fat Imports'!OC$290/1000</f>
        <v>0</v>
      </c>
      <c r="AG45" s="95">
        <f>'[1]Mexico Poultry Fat Imports'!OO$290/1000</f>
        <v>0</v>
      </c>
      <c r="AH45" s="95">
        <f>'[1]Mexico Poultry Fat Imports'!PA$290/1000</f>
        <v>0</v>
      </c>
      <c r="AI45" s="96">
        <f t="shared" si="27"/>
        <v>6.5886026541764255E-3</v>
      </c>
      <c r="AJ45" s="96">
        <f t="shared" si="23"/>
        <v>8.7538580608114633E-3</v>
      </c>
      <c r="AK45" s="96">
        <f t="shared" si="24"/>
        <v>3.0649892980854796E-3</v>
      </c>
      <c r="AL45" s="96">
        <f t="shared" si="25"/>
        <v>3.6522718279907466E-3</v>
      </c>
      <c r="AM45" s="96">
        <f t="shared" si="25"/>
        <v>3.9513319572018618E-3</v>
      </c>
      <c r="AN45" s="96">
        <f t="shared" si="25"/>
        <v>4.791509910206891E-3</v>
      </c>
      <c r="AO45" s="96">
        <f t="shared" si="25"/>
        <v>4.8427922108592886E-3</v>
      </c>
      <c r="AP45" s="96">
        <f t="shared" si="25"/>
        <v>4.0605790408688525E-3</v>
      </c>
      <c r="AQ45" s="96">
        <f t="shared" si="25"/>
        <v>4.2596969894255271E-3</v>
      </c>
      <c r="AR45" s="96">
        <f t="shared" si="25"/>
        <v>4.3811820217124842E-3</v>
      </c>
      <c r="AS45" s="96">
        <f t="shared" si="25"/>
        <v>4.4671520346146083E-3</v>
      </c>
      <c r="AT45" s="96">
        <f t="shared" si="25"/>
        <v>4.4022804594961518E-3</v>
      </c>
      <c r="AU45" s="96">
        <f t="shared" si="25"/>
        <v>4.3141781092235244E-3</v>
      </c>
      <c r="AV45" s="96">
        <f t="shared" si="25"/>
        <v>4.3648979228944583E-3</v>
      </c>
      <c r="AW45" s="96">
        <f t="shared" si="25"/>
        <v>4.3859381095882445E-3</v>
      </c>
      <c r="AX45" s="96">
        <f t="shared" si="25"/>
        <v>4.3868893271633968E-3</v>
      </c>
      <c r="AY45" s="96">
        <f t="shared" si="25"/>
        <v>4.3708367856731545E-3</v>
      </c>
      <c r="AZ45" s="96">
        <f t="shared" si="25"/>
        <v>4.3645480509085554E-3</v>
      </c>
      <c r="BA45" s="96">
        <f t="shared" si="25"/>
        <v>4.3746220392455615E-3</v>
      </c>
      <c r="BB45" s="96">
        <f t="shared" si="26"/>
        <v>4.376566862515782E-3</v>
      </c>
      <c r="BC45" s="96">
        <f t="shared" si="26"/>
        <v>4.3746926131012906E-3</v>
      </c>
      <c r="BD45" s="96">
        <f t="shared" si="26"/>
        <v>4.3722532702888681E-3</v>
      </c>
      <c r="BE45" s="96">
        <f t="shared" si="26"/>
        <v>4.3725365672120115E-3</v>
      </c>
      <c r="BF45" s="96">
        <f t="shared" si="26"/>
        <v>4.3741342704727024E-3</v>
      </c>
      <c r="BG45" s="96">
        <f t="shared" si="26"/>
        <v>4.3740367167181306E-3</v>
      </c>
      <c r="BH45" s="96">
        <f t="shared" si="26"/>
        <v>4.3735306875586008E-3</v>
      </c>
    </row>
    <row r="46" spans="1:60">
      <c r="A46" s="78" t="s">
        <v>27</v>
      </c>
      <c r="C46" s="95">
        <f>'[1]Mexico Poultry Fat Imports'!AT$290/1000</f>
        <v>0</v>
      </c>
      <c r="D46" s="95">
        <f>'[1]Mexico Poultry Fat Imports'!BF$290/1000</f>
        <v>0</v>
      </c>
      <c r="E46" s="95">
        <f>'[1]Mexico Poultry Fat Imports'!BR$290/1000</f>
        <v>0</v>
      </c>
      <c r="F46" s="95">
        <f>'[1]Mexico Poultry Fat Imports'!CD$290/1000</f>
        <v>0</v>
      </c>
      <c r="G46" s="95">
        <f>'[1]Mexico Poultry Fat Imports'!CP$290/1000</f>
        <v>0</v>
      </c>
      <c r="H46" s="95">
        <f>'[1]Mexico Poultry Fat Imports'!DB$290/1000</f>
        <v>0</v>
      </c>
      <c r="I46" s="95">
        <f>'[1]Mexico Poultry Fat Imports'!DN$290/1000</f>
        <v>0</v>
      </c>
      <c r="J46" s="95">
        <f>'[1]Mexico Poultry Fat Imports'!DZ$290/1000</f>
        <v>0</v>
      </c>
      <c r="K46" s="95">
        <f>'[1]Mexico Poultry Fat Imports'!EL$290/1000</f>
        <v>0</v>
      </c>
      <c r="L46" s="95">
        <f>'[1]Mexico Poultry Fat Imports'!EX$290/1000</f>
        <v>0</v>
      </c>
      <c r="M46" s="95">
        <f>'[1]Mexico Poultry Fat Imports'!FJ$290/1000</f>
        <v>0</v>
      </c>
      <c r="N46" s="95">
        <f>'[1]Mexico Poultry Fat Imports'!FV$290/1000</f>
        <v>0</v>
      </c>
      <c r="O46" s="95">
        <f>'[1]Mexico Poultry Fat Imports'!GH$290/1000</f>
        <v>0</v>
      </c>
      <c r="P46" s="95">
        <f>'[1]Mexico Poultry Fat Imports'!GT$290/1000</f>
        <v>0</v>
      </c>
      <c r="Q46" s="95">
        <f>'[1]Mexico Poultry Fat Imports'!HF$290/1000</f>
        <v>0</v>
      </c>
      <c r="R46" s="95">
        <f>'[1]Mexico Poultry Fat Imports'!HR$290/1000</f>
        <v>0</v>
      </c>
      <c r="S46" s="95">
        <f>'[1]Mexico Poultry Fat Imports'!ID$290/1000</f>
        <v>0</v>
      </c>
      <c r="T46" s="95">
        <f>'[1]Mexico Poultry Fat Imports'!IP$290/1000</f>
        <v>0</v>
      </c>
      <c r="U46" s="95">
        <f>'[1]Mexico Poultry Fat Imports'!JB$290/1000</f>
        <v>0</v>
      </c>
      <c r="V46" s="95">
        <f>'[1]Mexico Poultry Fat Imports'!JN$290/1000</f>
        <v>4.5999999999999999E-2</v>
      </c>
      <c r="W46" s="95">
        <f>'[1]Mexico Poultry Fat Imports'!JZ$290/1000</f>
        <v>8.1000000000000003E-2</v>
      </c>
      <c r="X46" s="95">
        <f>'[1]Mexico Poultry Fat Imports'!KL$290/1000</f>
        <v>0.161</v>
      </c>
      <c r="Y46" s="95">
        <f>'[1]Mexico Poultry Fat Imports'!KX$290/1000</f>
        <v>0.14000000000000001</v>
      </c>
      <c r="Z46" s="95">
        <f>'[1]Mexico Poultry Fat Imports'!LJ$290/1000</f>
        <v>0.16500000000000001</v>
      </c>
      <c r="AA46" s="95">
        <f>'[1]Mexico Poultry Fat Imports'!LV$290/1000</f>
        <v>8.3000000000000004E-2</v>
      </c>
      <c r="AB46" s="95">
        <f>'[1]Mexico Poultry Fat Imports'!MH$290/1000</f>
        <v>0.13600000000000001</v>
      </c>
      <c r="AC46" s="95">
        <f>'[1]Mexico Poultry Fat Imports'!MT$290/1000</f>
        <v>8.6999999999999994E-2</v>
      </c>
      <c r="AD46" s="95">
        <f>'[1]Mexico Poultry Fat Imports'!NF$290/1000</f>
        <v>0.13300000000000001</v>
      </c>
      <c r="AE46" s="95">
        <f>'[1]Mexico Poultry Fat Imports'!NR$290/1000</f>
        <v>7.4999999999999997E-2</v>
      </c>
      <c r="AF46" s="95">
        <f>'[1]Mexico Poultry Fat Imports'!OD$290/1000</f>
        <v>0</v>
      </c>
      <c r="AG46" s="95">
        <f>'[1]Mexico Poultry Fat Imports'!OP$290/1000</f>
        <v>0</v>
      </c>
      <c r="AH46" s="95">
        <f>'[1]Mexico Poultry Fat Imports'!PB$290/1000</f>
        <v>0</v>
      </c>
      <c r="AI46" s="96">
        <f t="shared" ref="AI46" si="28">(AI$48*(SUM(AD46:AH46)/SUM(AD$48:AH$48)))</f>
        <v>2.0296643247462921E-2</v>
      </c>
      <c r="AJ46" s="96">
        <f t="shared" si="23"/>
        <v>9.5242219122250223E-3</v>
      </c>
      <c r="AK46" s="96">
        <f t="shared" si="24"/>
        <v>5.957364615234462E-3</v>
      </c>
      <c r="AL46" s="96">
        <f t="shared" si="25"/>
        <v>7.098855114071905E-3</v>
      </c>
      <c r="AM46" s="96">
        <f t="shared" si="25"/>
        <v>7.6801329125629507E-3</v>
      </c>
      <c r="AN46" s="96">
        <f t="shared" si="25"/>
        <v>9.3131717002868635E-3</v>
      </c>
      <c r="AO46" s="96">
        <f t="shared" si="25"/>
        <v>7.9147492508762404E-3</v>
      </c>
      <c r="AP46" s="96">
        <f t="shared" si="25"/>
        <v>7.5928547186064847E-3</v>
      </c>
      <c r="AQ46" s="96">
        <f t="shared" si="25"/>
        <v>7.9199527392808892E-3</v>
      </c>
      <c r="AR46" s="96">
        <f t="shared" si="25"/>
        <v>8.0841722643226858E-3</v>
      </c>
      <c r="AS46" s="96">
        <f t="shared" si="25"/>
        <v>8.1649801346746313E-3</v>
      </c>
      <c r="AT46" s="96">
        <f t="shared" si="25"/>
        <v>7.9353418215521859E-3</v>
      </c>
      <c r="AU46" s="96">
        <f t="shared" si="25"/>
        <v>7.9394603356873761E-3</v>
      </c>
      <c r="AV46" s="96">
        <f t="shared" si="25"/>
        <v>8.0087814591035516E-3</v>
      </c>
      <c r="AW46" s="96">
        <f t="shared" si="25"/>
        <v>8.0265472030680868E-3</v>
      </c>
      <c r="AX46" s="96">
        <f t="shared" si="25"/>
        <v>8.0150221908171643E-3</v>
      </c>
      <c r="AY46" s="96">
        <f t="shared" si="25"/>
        <v>7.9850306020456726E-3</v>
      </c>
      <c r="AZ46" s="96">
        <f t="shared" si="25"/>
        <v>7.9949683581443699E-3</v>
      </c>
      <c r="BA46" s="96">
        <f t="shared" si="25"/>
        <v>8.006069962635769E-3</v>
      </c>
      <c r="BB46" s="96">
        <f t="shared" si="26"/>
        <v>8.0055276633422129E-3</v>
      </c>
      <c r="BC46" s="96">
        <f t="shared" si="26"/>
        <v>8.0013237553970377E-3</v>
      </c>
      <c r="BD46" s="96">
        <f t="shared" si="26"/>
        <v>7.9985840683130111E-3</v>
      </c>
      <c r="BE46" s="96">
        <f t="shared" si="26"/>
        <v>8.0012947615664791E-3</v>
      </c>
      <c r="BF46" s="96">
        <f t="shared" si="26"/>
        <v>8.002560042250903E-3</v>
      </c>
      <c r="BG46" s="96">
        <f t="shared" si="26"/>
        <v>8.0018580581739281E-3</v>
      </c>
      <c r="BH46" s="96">
        <f t="shared" si="26"/>
        <v>8.0011241371402714E-3</v>
      </c>
    </row>
    <row r="47" spans="1:60">
      <c r="A47" s="78" t="s">
        <v>28</v>
      </c>
      <c r="C47" s="95">
        <f>'[1]Mexico Poultry Fat Imports'!AU$290/1000</f>
        <v>0</v>
      </c>
      <c r="D47" s="95">
        <f>'[1]Mexico Poultry Fat Imports'!BG$290/1000</f>
        <v>0</v>
      </c>
      <c r="E47" s="95">
        <f>'[1]Mexico Poultry Fat Imports'!BS$290/1000</f>
        <v>0</v>
      </c>
      <c r="F47" s="95">
        <f>'[1]Mexico Poultry Fat Imports'!CE$290/1000</f>
        <v>0</v>
      </c>
      <c r="G47" s="95">
        <f>'[1]Mexico Poultry Fat Imports'!CQ$290/1000</f>
        <v>0</v>
      </c>
      <c r="H47" s="95">
        <f>'[1]Mexico Poultry Fat Imports'!DC$290/1000</f>
        <v>0</v>
      </c>
      <c r="I47" s="95">
        <f>'[1]Mexico Poultry Fat Imports'!DO$290/1000</f>
        <v>0</v>
      </c>
      <c r="J47" s="95">
        <f>'[1]Mexico Poultry Fat Imports'!EA$290/1000</f>
        <v>0</v>
      </c>
      <c r="K47" s="95">
        <f>'[1]Mexico Poultry Fat Imports'!EM$290/1000</f>
        <v>0</v>
      </c>
      <c r="L47" s="95">
        <f>'[1]Mexico Poultry Fat Imports'!EY$290/1000</f>
        <v>0</v>
      </c>
      <c r="M47" s="95">
        <f>'[1]Mexico Poultry Fat Imports'!FK$290/1000</f>
        <v>0</v>
      </c>
      <c r="N47" s="95">
        <f>'[1]Mexico Poultry Fat Imports'!FW$290/1000</f>
        <v>0</v>
      </c>
      <c r="O47" s="95">
        <f>'[1]Mexico Poultry Fat Imports'!GI$290/1000</f>
        <v>0</v>
      </c>
      <c r="P47" s="95">
        <f>'[1]Mexico Poultry Fat Imports'!GU$290/1000</f>
        <v>0</v>
      </c>
      <c r="Q47" s="95">
        <f>'[1]Mexico Poultry Fat Imports'!HG$290/1000</f>
        <v>0</v>
      </c>
      <c r="R47" s="95">
        <f>'[1]Mexico Poultry Fat Imports'!HS$290/1000</f>
        <v>0</v>
      </c>
      <c r="S47" s="95">
        <f>'[1]Mexico Poultry Fat Imports'!IE$290/1000</f>
        <v>0</v>
      </c>
      <c r="T47" s="95">
        <f>'[1]Mexico Poultry Fat Imports'!IQ$290/1000</f>
        <v>0</v>
      </c>
      <c r="U47" s="95">
        <f>'[1]Mexico Poultry Fat Imports'!JC$290/1000</f>
        <v>0</v>
      </c>
      <c r="V47" s="95">
        <f>'[1]Mexico Poultry Fat Imports'!JO$290/1000</f>
        <v>7.5999999999999998E-2</v>
      </c>
      <c r="W47" s="95">
        <f>'[1]Mexico Poultry Fat Imports'!KA$290/1000</f>
        <v>0.02</v>
      </c>
      <c r="X47" s="95">
        <f>'[1]Mexico Poultry Fat Imports'!KM$290/1000</f>
        <v>8.2000000000000003E-2</v>
      </c>
      <c r="Y47" s="95">
        <f>'[1]Mexico Poultry Fat Imports'!KY$290/1000</f>
        <v>0.26200000000000001</v>
      </c>
      <c r="Z47" s="95">
        <f>'[1]Mexico Poultry Fat Imports'!LK$290/1000</f>
        <v>8.2000000000000003E-2</v>
      </c>
      <c r="AA47" s="95">
        <f>'[1]Mexico Poultry Fat Imports'!LW$290/1000</f>
        <v>0.20100000000000001</v>
      </c>
      <c r="AB47" s="95">
        <f>'[1]Mexico Poultry Fat Imports'!MI$290/1000</f>
        <v>6.3E-2</v>
      </c>
      <c r="AC47" s="95">
        <f>'[1]Mexico Poultry Fat Imports'!MU$290/1000</f>
        <v>7.0000000000000007E-2</v>
      </c>
      <c r="AD47" s="95">
        <f>'[1]Mexico Poultry Fat Imports'!NG$290/1000</f>
        <v>9.2999999999999999E-2</v>
      </c>
      <c r="AE47" s="95">
        <f>'[1]Mexico Poultry Fat Imports'!NS$290/1000</f>
        <v>7.5999999999999998E-2</v>
      </c>
      <c r="AF47" s="95">
        <f>'[1]Mexico Poultry Fat Imports'!OE$290/1000</f>
        <v>0.09</v>
      </c>
      <c r="AG47" s="95">
        <f>'[1]Mexico Poultry Fat Imports'!OQ$290/1000</f>
        <v>0</v>
      </c>
      <c r="AH47" s="95">
        <f>'[1]Mexico Poultry Fat Imports'!PC$290/1000</f>
        <v>0</v>
      </c>
      <c r="AI47" s="96">
        <f t="shared" ref="AI47:AX47" si="29">AI48-SUM(AI36:AI46)</f>
        <v>2.4893052302888324E-2</v>
      </c>
      <c r="AJ47" s="96">
        <f t="shared" si="29"/>
        <v>1.9078403285554241E-2</v>
      </c>
      <c r="AK47" s="96">
        <f t="shared" si="29"/>
        <v>2.6763704027371521E-2</v>
      </c>
      <c r="AL47" s="96">
        <f t="shared" si="29"/>
        <v>1.4034753892026602E-2</v>
      </c>
      <c r="AM47" s="96">
        <f t="shared" si="29"/>
        <v>1.5183966083799544E-2</v>
      </c>
      <c r="AN47" s="96">
        <f t="shared" si="29"/>
        <v>1.8412556766881139E-2</v>
      </c>
      <c r="AO47" s="96">
        <f t="shared" si="29"/>
        <v>1.8694676811126631E-2</v>
      </c>
      <c r="AP47" s="96">
        <f t="shared" si="29"/>
        <v>1.861793151624111E-2</v>
      </c>
      <c r="AQ47" s="96">
        <f t="shared" si="29"/>
        <v>1.6988777014014994E-2</v>
      </c>
      <c r="AR47" s="96">
        <f t="shared" si="29"/>
        <v>1.7579581638412667E-2</v>
      </c>
      <c r="AS47" s="96">
        <f t="shared" si="29"/>
        <v>1.8058704749335325E-2</v>
      </c>
      <c r="AT47" s="96">
        <f t="shared" si="29"/>
        <v>1.7987934345826129E-2</v>
      </c>
      <c r="AU47" s="96">
        <f t="shared" si="29"/>
        <v>1.784658585276605E-2</v>
      </c>
      <c r="AV47" s="96">
        <f t="shared" si="29"/>
        <v>1.7692316720071044E-2</v>
      </c>
      <c r="AW47" s="96">
        <f t="shared" si="29"/>
        <v>1.7833024661282254E-2</v>
      </c>
      <c r="AX47" s="96">
        <f t="shared" si="29"/>
        <v>1.7883713265856249E-2</v>
      </c>
      <c r="AY47" s="96">
        <f t="shared" ref="AY47:BH47" si="30">AY48-SUM(AY36:AY46)</f>
        <v>1.7848714969160379E-2</v>
      </c>
      <c r="AZ47" s="96">
        <f t="shared" si="30"/>
        <v>1.7820871093827212E-2</v>
      </c>
      <c r="BA47" s="96">
        <f t="shared" si="30"/>
        <v>1.7815728142039411E-2</v>
      </c>
      <c r="BB47" s="96">
        <f t="shared" si="30"/>
        <v>1.7840410426433084E-2</v>
      </c>
      <c r="BC47" s="96">
        <f t="shared" si="30"/>
        <v>1.7841887579463284E-2</v>
      </c>
      <c r="BD47" s="96">
        <f t="shared" si="30"/>
        <v>1.7833522442184668E-2</v>
      </c>
      <c r="BE47" s="96">
        <f t="shared" si="30"/>
        <v>1.7830483936789571E-2</v>
      </c>
      <c r="BF47" s="96">
        <f t="shared" si="30"/>
        <v>1.7832406505381981E-2</v>
      </c>
      <c r="BG47" s="96">
        <f t="shared" si="30"/>
        <v>1.7835742178050534E-2</v>
      </c>
      <c r="BH47" s="96">
        <f t="shared" si="30"/>
        <v>1.7834808528373991E-2</v>
      </c>
    </row>
    <row r="48" spans="1:60" ht="13.5" thickBot="1">
      <c r="A48" s="78" t="s">
        <v>29</v>
      </c>
      <c r="C48" s="95">
        <f>SUM(C36:C47)</f>
        <v>0</v>
      </c>
      <c r="D48" s="95">
        <f>SUM(D36:D47)</f>
        <v>0</v>
      </c>
      <c r="E48" s="95">
        <f t="shared" ref="E48:AH48" si="31">SUM(E36:E47)</f>
        <v>0</v>
      </c>
      <c r="F48" s="95">
        <f t="shared" si="31"/>
        <v>0</v>
      </c>
      <c r="G48" s="95">
        <f t="shared" si="31"/>
        <v>0</v>
      </c>
      <c r="H48" s="95">
        <f t="shared" si="31"/>
        <v>0</v>
      </c>
      <c r="I48" s="95">
        <f t="shared" si="31"/>
        <v>0</v>
      </c>
      <c r="J48" s="95">
        <f t="shared" si="31"/>
        <v>0</v>
      </c>
      <c r="K48" s="95">
        <f t="shared" si="31"/>
        <v>0</v>
      </c>
      <c r="L48" s="95">
        <f t="shared" si="31"/>
        <v>0</v>
      </c>
      <c r="M48" s="95">
        <f t="shared" si="31"/>
        <v>0</v>
      </c>
      <c r="N48" s="95">
        <f t="shared" si="31"/>
        <v>0</v>
      </c>
      <c r="O48" s="95">
        <f t="shared" si="31"/>
        <v>0</v>
      </c>
      <c r="P48" s="95">
        <f t="shared" si="31"/>
        <v>0</v>
      </c>
      <c r="Q48" s="95">
        <f t="shared" si="31"/>
        <v>0</v>
      </c>
      <c r="R48" s="95">
        <f t="shared" si="31"/>
        <v>0</v>
      </c>
      <c r="S48" s="95">
        <f t="shared" si="31"/>
        <v>0</v>
      </c>
      <c r="T48" s="95">
        <f t="shared" si="31"/>
        <v>0</v>
      </c>
      <c r="U48" s="95">
        <f t="shared" si="31"/>
        <v>0</v>
      </c>
      <c r="V48" s="95">
        <f t="shared" si="31"/>
        <v>0.47200000000000003</v>
      </c>
      <c r="W48" s="95">
        <f t="shared" si="31"/>
        <v>0.998</v>
      </c>
      <c r="X48" s="95">
        <f t="shared" si="31"/>
        <v>1.2830000000000001</v>
      </c>
      <c r="Y48" s="95">
        <f t="shared" si="31"/>
        <v>1.7560000000000002</v>
      </c>
      <c r="Z48" s="95">
        <f t="shared" si="31"/>
        <v>1.4550000000000001</v>
      </c>
      <c r="AA48" s="95">
        <f t="shared" si="31"/>
        <v>1.5579999999999998</v>
      </c>
      <c r="AB48" s="95">
        <f t="shared" si="31"/>
        <v>1.0959999999999999</v>
      </c>
      <c r="AC48" s="95">
        <f t="shared" si="31"/>
        <v>0.93699999999999983</v>
      </c>
      <c r="AD48" s="95">
        <f t="shared" si="31"/>
        <v>1.0609999999999999</v>
      </c>
      <c r="AE48" s="95">
        <f t="shared" si="31"/>
        <v>1.0499999999999998</v>
      </c>
      <c r="AF48" s="95">
        <f t="shared" si="31"/>
        <v>0.16899999999999998</v>
      </c>
      <c r="AG48" s="95">
        <f t="shared" si="31"/>
        <v>0.08</v>
      </c>
      <c r="AH48" s="95">
        <f t="shared" si="31"/>
        <v>0.20200000000000001</v>
      </c>
      <c r="AI48" s="96">
        <f t="shared" ref="AI48:BH48" si="32">AI5</f>
        <v>0.25</v>
      </c>
      <c r="AJ48" s="96">
        <f t="shared" si="32"/>
        <v>0.17499999999999999</v>
      </c>
      <c r="AK48" s="96">
        <f t="shared" si="32"/>
        <v>0.17499999999999999</v>
      </c>
      <c r="AL48" s="96">
        <f t="shared" si="32"/>
        <v>0.17499999999999999</v>
      </c>
      <c r="AM48" s="96">
        <f t="shared" si="32"/>
        <v>0.17499999999999999</v>
      </c>
      <c r="AN48" s="96">
        <f t="shared" si="32"/>
        <v>0.17499999999999999</v>
      </c>
      <c r="AO48" s="96">
        <f t="shared" si="32"/>
        <v>0.17499999999999999</v>
      </c>
      <c r="AP48" s="96">
        <f t="shared" si="32"/>
        <v>0.17499999999999999</v>
      </c>
      <c r="AQ48" s="96">
        <f t="shared" si="32"/>
        <v>0.17499999999999999</v>
      </c>
      <c r="AR48" s="96">
        <f t="shared" si="32"/>
        <v>0.17499999999999999</v>
      </c>
      <c r="AS48" s="96">
        <f t="shared" si="32"/>
        <v>0.17499999999999999</v>
      </c>
      <c r="AT48" s="96">
        <f t="shared" si="32"/>
        <v>0.17499999999999999</v>
      </c>
      <c r="AU48" s="96">
        <f t="shared" si="32"/>
        <v>0.17499999999999999</v>
      </c>
      <c r="AV48" s="96">
        <f t="shared" si="32"/>
        <v>0.17499999999999999</v>
      </c>
      <c r="AW48" s="96">
        <f t="shared" si="32"/>
        <v>0.17499999999999999</v>
      </c>
      <c r="AX48" s="96">
        <f t="shared" si="32"/>
        <v>0.17499999999999999</v>
      </c>
      <c r="AY48" s="96">
        <f t="shared" si="32"/>
        <v>0.17499999999999999</v>
      </c>
      <c r="AZ48" s="96">
        <f t="shared" si="32"/>
        <v>0.17499999999999999</v>
      </c>
      <c r="BA48" s="96">
        <f t="shared" si="32"/>
        <v>0.17499999999999999</v>
      </c>
      <c r="BB48" s="96">
        <f t="shared" si="32"/>
        <v>0.17499999999999999</v>
      </c>
      <c r="BC48" s="96">
        <f t="shared" si="32"/>
        <v>0.17499999999999999</v>
      </c>
      <c r="BD48" s="96">
        <f t="shared" si="32"/>
        <v>0.17499999999999999</v>
      </c>
      <c r="BE48" s="96">
        <f t="shared" si="32"/>
        <v>0.17499999999999999</v>
      </c>
      <c r="BF48" s="96">
        <f t="shared" si="32"/>
        <v>0.17499999999999999</v>
      </c>
      <c r="BG48" s="96">
        <f t="shared" si="32"/>
        <v>0.17499999999999999</v>
      </c>
      <c r="BH48" s="96">
        <f t="shared" si="32"/>
        <v>0.17499999999999999</v>
      </c>
    </row>
    <row r="49" spans="1:60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</row>
    <row r="50" spans="1:60" ht="13.5" thickBot="1">
      <c r="A50" s="78" t="s">
        <v>126</v>
      </c>
    </row>
    <row r="51" spans="1:60" ht="13.5" thickBot="1">
      <c r="A51" s="79"/>
      <c r="B51" s="93">
        <f t="shared" ref="B51:BH51" si="33">B2</f>
        <v>1992</v>
      </c>
      <c r="C51" s="93">
        <f t="shared" si="33"/>
        <v>1993</v>
      </c>
      <c r="D51" s="93">
        <f t="shared" si="33"/>
        <v>1994</v>
      </c>
      <c r="E51" s="93">
        <f t="shared" si="33"/>
        <v>1995</v>
      </c>
      <c r="F51" s="93">
        <f t="shared" si="33"/>
        <v>1996</v>
      </c>
      <c r="G51" s="93">
        <f t="shared" si="33"/>
        <v>1997</v>
      </c>
      <c r="H51" s="93">
        <f t="shared" si="33"/>
        <v>1998</v>
      </c>
      <c r="I51" s="93">
        <f t="shared" si="33"/>
        <v>1999</v>
      </c>
      <c r="J51" s="93">
        <f t="shared" si="33"/>
        <v>2000</v>
      </c>
      <c r="K51" s="93">
        <f t="shared" si="33"/>
        <v>2001</v>
      </c>
      <c r="L51" s="93">
        <f t="shared" si="33"/>
        <v>2002</v>
      </c>
      <c r="M51" s="93">
        <f t="shared" si="33"/>
        <v>2003</v>
      </c>
      <c r="N51" s="93">
        <f t="shared" si="33"/>
        <v>2004</v>
      </c>
      <c r="O51" s="93">
        <f t="shared" si="33"/>
        <v>2005</v>
      </c>
      <c r="P51" s="93">
        <f t="shared" si="33"/>
        <v>2006</v>
      </c>
      <c r="Q51" s="93">
        <f t="shared" si="33"/>
        <v>2007</v>
      </c>
      <c r="R51" s="93">
        <f t="shared" si="33"/>
        <v>2008</v>
      </c>
      <c r="S51" s="93">
        <f t="shared" si="33"/>
        <v>2009</v>
      </c>
      <c r="T51" s="93">
        <f t="shared" si="33"/>
        <v>2010</v>
      </c>
      <c r="U51" s="93">
        <f t="shared" si="33"/>
        <v>2011</v>
      </c>
      <c r="V51" s="93">
        <f t="shared" si="33"/>
        <v>2012</v>
      </c>
      <c r="W51" s="93">
        <f t="shared" si="33"/>
        <v>2013</v>
      </c>
      <c r="X51" s="93">
        <f t="shared" si="33"/>
        <v>2014</v>
      </c>
      <c r="Y51" s="93">
        <f t="shared" si="33"/>
        <v>2015</v>
      </c>
      <c r="Z51" s="93">
        <f t="shared" si="33"/>
        <v>2016</v>
      </c>
      <c r="AA51" s="93">
        <f t="shared" si="33"/>
        <v>2017</v>
      </c>
      <c r="AB51" s="93">
        <f t="shared" si="33"/>
        <v>2018</v>
      </c>
      <c r="AC51" s="93">
        <f t="shared" si="33"/>
        <v>2019</v>
      </c>
      <c r="AD51" s="93">
        <f t="shared" si="33"/>
        <v>2020</v>
      </c>
      <c r="AE51" s="93">
        <f t="shared" si="33"/>
        <v>2021</v>
      </c>
      <c r="AF51" s="93">
        <f t="shared" si="33"/>
        <v>2022</v>
      </c>
      <c r="AG51" s="93">
        <f t="shared" si="33"/>
        <v>2023</v>
      </c>
      <c r="AH51" s="93">
        <f t="shared" si="33"/>
        <v>2024</v>
      </c>
      <c r="AI51" s="93">
        <f t="shared" si="33"/>
        <v>2025</v>
      </c>
      <c r="AJ51" s="93">
        <f t="shared" si="33"/>
        <v>2026</v>
      </c>
      <c r="AK51" s="93">
        <f t="shared" si="33"/>
        <v>2027</v>
      </c>
      <c r="AL51" s="93">
        <f t="shared" si="33"/>
        <v>2028</v>
      </c>
      <c r="AM51" s="93">
        <f t="shared" si="33"/>
        <v>2029</v>
      </c>
      <c r="AN51" s="93">
        <f t="shared" si="33"/>
        <v>2030</v>
      </c>
      <c r="AO51" s="93">
        <f t="shared" si="33"/>
        <v>2031</v>
      </c>
      <c r="AP51" s="93">
        <f t="shared" si="33"/>
        <v>2032</v>
      </c>
      <c r="AQ51" s="93">
        <f t="shared" si="33"/>
        <v>2033</v>
      </c>
      <c r="AR51" s="93">
        <f t="shared" si="33"/>
        <v>2034</v>
      </c>
      <c r="AS51" s="93">
        <f t="shared" si="33"/>
        <v>2035</v>
      </c>
      <c r="AT51" s="93">
        <f t="shared" si="33"/>
        <v>2036</v>
      </c>
      <c r="AU51" s="93">
        <f t="shared" si="33"/>
        <v>2037</v>
      </c>
      <c r="AV51" s="93">
        <f t="shared" si="33"/>
        <v>2038</v>
      </c>
      <c r="AW51" s="93">
        <f t="shared" si="33"/>
        <v>2039</v>
      </c>
      <c r="AX51" s="93">
        <f t="shared" si="33"/>
        <v>2040</v>
      </c>
      <c r="AY51" s="93">
        <f t="shared" si="33"/>
        <v>2041</v>
      </c>
      <c r="AZ51" s="93">
        <f t="shared" si="33"/>
        <v>2042</v>
      </c>
      <c r="BA51" s="93">
        <f t="shared" si="33"/>
        <v>2043</v>
      </c>
      <c r="BB51" s="93">
        <f t="shared" si="33"/>
        <v>2044</v>
      </c>
      <c r="BC51" s="93">
        <f t="shared" si="33"/>
        <v>2045</v>
      </c>
      <c r="BD51" s="93">
        <f t="shared" si="33"/>
        <v>2046</v>
      </c>
      <c r="BE51" s="93">
        <f t="shared" si="33"/>
        <v>2047</v>
      </c>
      <c r="BF51" s="93">
        <f t="shared" si="33"/>
        <v>2048</v>
      </c>
      <c r="BG51" s="93">
        <f t="shared" si="33"/>
        <v>2049</v>
      </c>
      <c r="BH51" s="93">
        <f t="shared" si="33"/>
        <v>2050</v>
      </c>
    </row>
    <row r="52" spans="1:60">
      <c r="A52" s="78" t="s">
        <v>17</v>
      </c>
      <c r="C52" s="95"/>
      <c r="D52" s="95">
        <f>'[1]Mexico Poultry Fat Exports'!AW$290/1000</f>
        <v>0</v>
      </c>
      <c r="E52" s="95">
        <f>'[1]Mexico Poultry Fat Exports'!BI$290/1000</f>
        <v>0</v>
      </c>
      <c r="F52" s="95">
        <f>'[1]Mexico Poultry Fat Exports'!BU$290/1000</f>
        <v>0</v>
      </c>
      <c r="G52" s="95">
        <f>'[1]Mexico Poultry Fat Exports'!CG$290/1000</f>
        <v>0</v>
      </c>
      <c r="H52" s="95">
        <f>'[1]Mexico Poultry Fat Exports'!CS$290/1000</f>
        <v>0</v>
      </c>
      <c r="I52" s="95">
        <f>'[1]Mexico Poultry Fat Exports'!DE$290/1000</f>
        <v>0</v>
      </c>
      <c r="J52" s="95">
        <f>'[1]Mexico Poultry Fat Exports'!DQ$290/1000</f>
        <v>0</v>
      </c>
      <c r="K52" s="95">
        <f>'[1]Mexico Poultry Fat Exports'!EC$290/1000</f>
        <v>0</v>
      </c>
      <c r="L52" s="95">
        <f>'[1]Mexico Poultry Fat Exports'!EO$290/1000</f>
        <v>0</v>
      </c>
      <c r="M52" s="95">
        <f>'[1]Mexico Poultry Fat Exports'!FA$290/1000</f>
        <v>0</v>
      </c>
      <c r="N52" s="95">
        <f>'[1]Mexico Poultry Fat Exports'!FM$290/1000</f>
        <v>0</v>
      </c>
      <c r="O52" s="95">
        <f>'[1]Mexico Poultry Fat Exports'!FY$290/1000</f>
        <v>0</v>
      </c>
      <c r="P52" s="95">
        <f>'[1]Mexico Poultry Fat Exports'!GK$290/1000</f>
        <v>0</v>
      </c>
      <c r="Q52" s="95">
        <f>'[1]Mexico Poultry Fat Exports'!GW$290/1000</f>
        <v>0</v>
      </c>
      <c r="R52" s="95">
        <f>'[1]Mexico Poultry Fat Exports'!HI$290/1000</f>
        <v>0</v>
      </c>
      <c r="S52" s="95">
        <f>'[1]Mexico Poultry Fat Exports'!HU$290/1000</f>
        <v>0</v>
      </c>
      <c r="T52" s="95">
        <f>'[1]Mexico Poultry Fat Exports'!IG$290/1000</f>
        <v>0</v>
      </c>
      <c r="U52" s="95">
        <f>'[1]Mexico Poultry Fat Exports'!IS$290/1000</f>
        <v>0</v>
      </c>
      <c r="V52" s="95">
        <f>'[1]Mexico Poultry Fat Exports'!JE$290/1000</f>
        <v>0</v>
      </c>
      <c r="W52" s="95">
        <f>'[1]Mexico Poultry Fat Exports'!JQ$290/1000</f>
        <v>3.0000000000000001E-3</v>
      </c>
      <c r="X52" s="95">
        <f>'[1]Mexico Poultry Fat Exports'!KC$290/1000</f>
        <v>4.0000000000000001E-3</v>
      </c>
      <c r="Y52" s="95">
        <f>'[1]Mexico Poultry Fat Exports'!KO$290/1000</f>
        <v>0</v>
      </c>
      <c r="Z52" s="95">
        <f>'[1]Mexico Poultry Fat Exports'!LA$290/1000</f>
        <v>0</v>
      </c>
      <c r="AA52" s="95">
        <f>'[1]Mexico Poultry Fat Exports'!LM$290/1000</f>
        <v>0</v>
      </c>
      <c r="AB52" s="95">
        <f>'[1]Mexico Poultry Fat Exports'!LY$290/1000</f>
        <v>0</v>
      </c>
      <c r="AC52" s="95">
        <f>'[1]Mexico Poultry Fat Exports'!MK$290/1000</f>
        <v>0</v>
      </c>
      <c r="AD52" s="95">
        <f>'[1]Mexico Poultry Fat Exports'!MW$290/1000</f>
        <v>0</v>
      </c>
      <c r="AE52" s="95">
        <f>'[1]Mexico Poultry Fat Exports'!NI$290/1000</f>
        <v>0</v>
      </c>
      <c r="AF52" s="95">
        <f>'[1]Mexico Poultry Fat Exports'!NU$290/1000</f>
        <v>0</v>
      </c>
      <c r="AG52" s="95">
        <f>'[1]Mexico Poultry Fat Exports'!OG$290/1000</f>
        <v>0</v>
      </c>
      <c r="AH52" s="95">
        <f>'[1]Mexico Poultry Fat Exports'!OS$290/1000</f>
        <v>0</v>
      </c>
      <c r="AI52" s="95">
        <f>'[1]Mexico Poultry Fat Exports'!PE$290/1000</f>
        <v>0</v>
      </c>
      <c r="AJ52" s="96">
        <f t="shared" ref="AJ52:AZ63" si="34">AJ$64*(SUM($AE52,$V52:$X52)/SUM($AE$64,$V$64:$X$64))</f>
        <v>2.9787234042553192E-4</v>
      </c>
      <c r="AK52" s="96">
        <f t="shared" si="34"/>
        <v>2.9787234042553192E-4</v>
      </c>
      <c r="AL52" s="96">
        <f t="shared" si="34"/>
        <v>2.9787234042553192E-4</v>
      </c>
      <c r="AM52" s="96">
        <f t="shared" si="34"/>
        <v>2.9787234042553192E-4</v>
      </c>
      <c r="AN52" s="96">
        <f t="shared" si="34"/>
        <v>2.9787234042553192E-4</v>
      </c>
      <c r="AO52" s="96">
        <f t="shared" si="34"/>
        <v>2.9787234042553192E-4</v>
      </c>
      <c r="AP52" s="96">
        <f t="shared" si="34"/>
        <v>2.9787234042553192E-4</v>
      </c>
      <c r="AQ52" s="96">
        <f t="shared" si="34"/>
        <v>2.9787234042553192E-4</v>
      </c>
      <c r="AR52" s="96">
        <f t="shared" si="34"/>
        <v>2.9787234042553192E-4</v>
      </c>
      <c r="AS52" s="96">
        <f t="shared" si="34"/>
        <v>2.9787234042553192E-4</v>
      </c>
      <c r="AT52" s="96">
        <f t="shared" si="34"/>
        <v>2.9787234042553192E-4</v>
      </c>
      <c r="AU52" s="96">
        <f t="shared" si="34"/>
        <v>2.9787234042553192E-4</v>
      </c>
      <c r="AV52" s="96">
        <f t="shared" si="34"/>
        <v>2.9787234042553192E-4</v>
      </c>
      <c r="AW52" s="96">
        <f t="shared" si="34"/>
        <v>2.9787234042553192E-4</v>
      </c>
      <c r="AX52" s="96">
        <f t="shared" si="34"/>
        <v>2.9787234042553192E-4</v>
      </c>
      <c r="AY52" s="96">
        <f t="shared" si="34"/>
        <v>2.9787234042553192E-4</v>
      </c>
      <c r="AZ52" s="96">
        <f t="shared" si="34"/>
        <v>2.9787234042553192E-4</v>
      </c>
      <c r="BA52" s="96">
        <f t="shared" ref="AY52:BJ63" si="35">BA$64*(SUM($AE52,$V52:$X52)/SUM($AE$64,$V$64:$X$64))</f>
        <v>2.9787234042553192E-4</v>
      </c>
      <c r="BB52" s="96">
        <f t="shared" si="35"/>
        <v>2.9787234042553192E-4</v>
      </c>
      <c r="BC52" s="96">
        <f t="shared" si="35"/>
        <v>2.9787234042553192E-4</v>
      </c>
      <c r="BD52" s="96">
        <f t="shared" si="35"/>
        <v>2.9787234042553192E-4</v>
      </c>
      <c r="BE52" s="96">
        <f t="shared" si="35"/>
        <v>2.9787234042553192E-4</v>
      </c>
      <c r="BF52" s="96">
        <f t="shared" si="35"/>
        <v>2.9787234042553192E-4</v>
      </c>
      <c r="BG52" s="96">
        <f t="shared" si="35"/>
        <v>2.9787234042553192E-4</v>
      </c>
      <c r="BH52" s="96">
        <f t="shared" si="35"/>
        <v>2.9787234042553192E-4</v>
      </c>
    </row>
    <row r="53" spans="1:60">
      <c r="A53" s="78" t="s">
        <v>18</v>
      </c>
      <c r="C53" s="95"/>
      <c r="D53" s="95">
        <f>'[1]Mexico Poultry Fat Exports'!AX$290/1000</f>
        <v>0</v>
      </c>
      <c r="E53" s="95">
        <f>'[1]Mexico Poultry Fat Exports'!BJ$290/1000</f>
        <v>0</v>
      </c>
      <c r="F53" s="95">
        <f>'[1]Mexico Poultry Fat Exports'!BV$290/1000</f>
        <v>0</v>
      </c>
      <c r="G53" s="95">
        <f>'[1]Mexico Poultry Fat Exports'!CH$290/1000</f>
        <v>0</v>
      </c>
      <c r="H53" s="95">
        <f>'[1]Mexico Poultry Fat Exports'!CT$290/1000</f>
        <v>0</v>
      </c>
      <c r="I53" s="95">
        <f>'[1]Mexico Poultry Fat Exports'!DF$290/1000</f>
        <v>0</v>
      </c>
      <c r="J53" s="95">
        <f>'[1]Mexico Poultry Fat Exports'!DR$290/1000</f>
        <v>0</v>
      </c>
      <c r="K53" s="95">
        <f>'[1]Mexico Poultry Fat Exports'!ED$290/1000</f>
        <v>0</v>
      </c>
      <c r="L53" s="95">
        <f>'[1]Mexico Poultry Fat Exports'!EP$290/1000</f>
        <v>0</v>
      </c>
      <c r="M53" s="95">
        <f>'[1]Mexico Poultry Fat Exports'!FB$290/1000</f>
        <v>0</v>
      </c>
      <c r="N53" s="95">
        <f>'[1]Mexico Poultry Fat Exports'!FN$290/1000</f>
        <v>0</v>
      </c>
      <c r="O53" s="95">
        <f>'[1]Mexico Poultry Fat Exports'!FZ$290/1000</f>
        <v>0</v>
      </c>
      <c r="P53" s="95">
        <f>'[1]Mexico Poultry Fat Exports'!GL$290/1000</f>
        <v>0</v>
      </c>
      <c r="Q53" s="95">
        <f>'[1]Mexico Poultry Fat Exports'!GX$290/1000</f>
        <v>0</v>
      </c>
      <c r="R53" s="95">
        <f>'[1]Mexico Poultry Fat Exports'!HJ$290/1000</f>
        <v>0</v>
      </c>
      <c r="S53" s="95">
        <f>'[1]Mexico Poultry Fat Exports'!HV$290/1000</f>
        <v>0</v>
      </c>
      <c r="T53" s="95">
        <f>'[1]Mexico Poultry Fat Exports'!IH$290/1000</f>
        <v>0</v>
      </c>
      <c r="U53" s="95">
        <f>'[1]Mexico Poultry Fat Exports'!IT$290/1000</f>
        <v>0</v>
      </c>
      <c r="V53" s="95">
        <f>'[1]Mexico Poultry Fat Exports'!JF$290/1000</f>
        <v>0</v>
      </c>
      <c r="W53" s="95">
        <f>'[1]Mexico Poultry Fat Exports'!JR$290/1000</f>
        <v>4.0000000000000001E-3</v>
      </c>
      <c r="X53" s="95">
        <f>'[1]Mexico Poultry Fat Exports'!KD$290/1000</f>
        <v>3.0000000000000001E-3</v>
      </c>
      <c r="Y53" s="95">
        <f>'[1]Mexico Poultry Fat Exports'!KP$290/1000</f>
        <v>0</v>
      </c>
      <c r="Z53" s="95">
        <f>'[1]Mexico Poultry Fat Exports'!LB$290/1000</f>
        <v>0</v>
      </c>
      <c r="AA53" s="95">
        <f>'[1]Mexico Poultry Fat Exports'!LN$290/1000</f>
        <v>0</v>
      </c>
      <c r="AB53" s="95">
        <f>'[1]Mexico Poultry Fat Exports'!LZ$290/1000</f>
        <v>0</v>
      </c>
      <c r="AC53" s="95">
        <f>'[1]Mexico Poultry Fat Exports'!ML$290/1000</f>
        <v>0</v>
      </c>
      <c r="AD53" s="95">
        <f>'[1]Mexico Poultry Fat Exports'!MX$290/1000</f>
        <v>0</v>
      </c>
      <c r="AE53" s="95">
        <f>'[1]Mexico Poultry Fat Exports'!NJ$290/1000</f>
        <v>0</v>
      </c>
      <c r="AF53" s="95">
        <f>'[1]Mexico Poultry Fat Exports'!NV$290/1000</f>
        <v>0</v>
      </c>
      <c r="AG53" s="95">
        <f>'[1]Mexico Poultry Fat Exports'!OH$290/1000</f>
        <v>0</v>
      </c>
      <c r="AH53" s="95">
        <f>'[1]Mexico Poultry Fat Exports'!OT$290/1000</f>
        <v>0</v>
      </c>
      <c r="AI53" s="95">
        <f>'[1]Mexico Poultry Fat Exports'!PF$290/1000</f>
        <v>0</v>
      </c>
      <c r="AJ53" s="96">
        <f t="shared" si="34"/>
        <v>2.9787234042553192E-4</v>
      </c>
      <c r="AK53" s="96">
        <f t="shared" si="34"/>
        <v>2.9787234042553192E-4</v>
      </c>
      <c r="AL53" s="96">
        <f t="shared" si="34"/>
        <v>2.9787234042553192E-4</v>
      </c>
      <c r="AM53" s="96">
        <f t="shared" si="34"/>
        <v>2.9787234042553192E-4</v>
      </c>
      <c r="AN53" s="96">
        <f t="shared" si="34"/>
        <v>2.9787234042553192E-4</v>
      </c>
      <c r="AO53" s="96">
        <f t="shared" si="34"/>
        <v>2.9787234042553192E-4</v>
      </c>
      <c r="AP53" s="96">
        <f t="shared" si="34"/>
        <v>2.9787234042553192E-4</v>
      </c>
      <c r="AQ53" s="96">
        <f t="shared" si="34"/>
        <v>2.9787234042553192E-4</v>
      </c>
      <c r="AR53" s="96">
        <f t="shared" si="34"/>
        <v>2.9787234042553192E-4</v>
      </c>
      <c r="AS53" s="96">
        <f t="shared" si="34"/>
        <v>2.9787234042553192E-4</v>
      </c>
      <c r="AT53" s="96">
        <f t="shared" si="34"/>
        <v>2.9787234042553192E-4</v>
      </c>
      <c r="AU53" s="96">
        <f t="shared" si="34"/>
        <v>2.9787234042553192E-4</v>
      </c>
      <c r="AV53" s="96">
        <f t="shared" si="34"/>
        <v>2.9787234042553192E-4</v>
      </c>
      <c r="AW53" s="96">
        <f t="shared" si="34"/>
        <v>2.9787234042553192E-4</v>
      </c>
      <c r="AX53" s="96">
        <f t="shared" si="34"/>
        <v>2.9787234042553192E-4</v>
      </c>
      <c r="AY53" s="96">
        <f t="shared" si="35"/>
        <v>2.9787234042553192E-4</v>
      </c>
      <c r="AZ53" s="96">
        <f t="shared" si="35"/>
        <v>2.9787234042553192E-4</v>
      </c>
      <c r="BA53" s="96">
        <f t="shared" si="35"/>
        <v>2.9787234042553192E-4</v>
      </c>
      <c r="BB53" s="96">
        <f t="shared" si="35"/>
        <v>2.9787234042553192E-4</v>
      </c>
      <c r="BC53" s="96">
        <f t="shared" si="35"/>
        <v>2.9787234042553192E-4</v>
      </c>
      <c r="BD53" s="96">
        <f t="shared" si="35"/>
        <v>2.9787234042553192E-4</v>
      </c>
      <c r="BE53" s="96">
        <f t="shared" si="35"/>
        <v>2.9787234042553192E-4</v>
      </c>
      <c r="BF53" s="96">
        <f t="shared" si="35"/>
        <v>2.9787234042553192E-4</v>
      </c>
      <c r="BG53" s="96">
        <f t="shared" si="35"/>
        <v>2.9787234042553192E-4</v>
      </c>
      <c r="BH53" s="96">
        <f t="shared" si="35"/>
        <v>2.9787234042553192E-4</v>
      </c>
    </row>
    <row r="54" spans="1:60">
      <c r="A54" s="78" t="s">
        <v>19</v>
      </c>
      <c r="C54" s="95"/>
      <c r="D54" s="95">
        <f>'[1]Mexico Poultry Fat Exports'!AY$290/1000</f>
        <v>0</v>
      </c>
      <c r="E54" s="95">
        <f>'[1]Mexico Poultry Fat Exports'!BK$290/1000</f>
        <v>0</v>
      </c>
      <c r="F54" s="95">
        <f>'[1]Mexico Poultry Fat Exports'!BW$290/1000</f>
        <v>0</v>
      </c>
      <c r="G54" s="95">
        <f>'[1]Mexico Poultry Fat Exports'!CI$290/1000</f>
        <v>0</v>
      </c>
      <c r="H54" s="95">
        <f>'[1]Mexico Poultry Fat Exports'!CU$290/1000</f>
        <v>0</v>
      </c>
      <c r="I54" s="95">
        <f>'[1]Mexico Poultry Fat Exports'!DG$290/1000</f>
        <v>0</v>
      </c>
      <c r="J54" s="95">
        <f>'[1]Mexico Poultry Fat Exports'!DS$290/1000</f>
        <v>0</v>
      </c>
      <c r="K54" s="95">
        <f>'[1]Mexico Poultry Fat Exports'!EE$290/1000</f>
        <v>0</v>
      </c>
      <c r="L54" s="95">
        <f>'[1]Mexico Poultry Fat Exports'!EQ$290/1000</f>
        <v>0</v>
      </c>
      <c r="M54" s="95">
        <f>'[1]Mexico Poultry Fat Exports'!FC$290/1000</f>
        <v>0</v>
      </c>
      <c r="N54" s="95">
        <f>'[1]Mexico Poultry Fat Exports'!FO$290/1000</f>
        <v>0</v>
      </c>
      <c r="O54" s="95">
        <f>'[1]Mexico Poultry Fat Exports'!GA$290/1000</f>
        <v>0</v>
      </c>
      <c r="P54" s="95">
        <f>'[1]Mexico Poultry Fat Exports'!GM$290/1000</f>
        <v>0</v>
      </c>
      <c r="Q54" s="95">
        <f>'[1]Mexico Poultry Fat Exports'!GY$290/1000</f>
        <v>0</v>
      </c>
      <c r="R54" s="95">
        <f>'[1]Mexico Poultry Fat Exports'!HK$290/1000</f>
        <v>0</v>
      </c>
      <c r="S54" s="95">
        <f>'[1]Mexico Poultry Fat Exports'!HW$290/1000</f>
        <v>0</v>
      </c>
      <c r="T54" s="95">
        <f>'[1]Mexico Poultry Fat Exports'!II$290/1000</f>
        <v>0</v>
      </c>
      <c r="U54" s="95">
        <f>'[1]Mexico Poultry Fat Exports'!IU$290/1000</f>
        <v>0</v>
      </c>
      <c r="V54" s="95">
        <f>'[1]Mexico Poultry Fat Exports'!JG$290/1000</f>
        <v>0</v>
      </c>
      <c r="W54" s="95">
        <f>'[1]Mexico Poultry Fat Exports'!JS$290/1000</f>
        <v>8.0000000000000002E-3</v>
      </c>
      <c r="X54" s="95">
        <f>'[1]Mexico Poultry Fat Exports'!KE$290/1000</f>
        <v>0</v>
      </c>
      <c r="Y54" s="95">
        <f>'[1]Mexico Poultry Fat Exports'!KQ$290/1000</f>
        <v>0</v>
      </c>
      <c r="Z54" s="95">
        <f>'[1]Mexico Poultry Fat Exports'!LC$290/1000</f>
        <v>0</v>
      </c>
      <c r="AA54" s="95">
        <f>'[1]Mexico Poultry Fat Exports'!LO$290/1000</f>
        <v>0</v>
      </c>
      <c r="AB54" s="95">
        <f>'[1]Mexico Poultry Fat Exports'!MA$290/1000</f>
        <v>0</v>
      </c>
      <c r="AC54" s="95">
        <f>'[1]Mexico Poultry Fat Exports'!MM$290/1000</f>
        <v>0</v>
      </c>
      <c r="AD54" s="95">
        <f>'[1]Mexico Poultry Fat Exports'!MY$290/1000</f>
        <v>0</v>
      </c>
      <c r="AE54" s="95">
        <f>'[1]Mexico Poultry Fat Exports'!NK$290/1000</f>
        <v>0</v>
      </c>
      <c r="AF54" s="95">
        <f>'[1]Mexico Poultry Fat Exports'!NW$290/1000</f>
        <v>0</v>
      </c>
      <c r="AG54" s="95">
        <f>'[1]Mexico Poultry Fat Exports'!OI$290/1000</f>
        <v>0</v>
      </c>
      <c r="AH54" s="95">
        <f>'[1]Mexico Poultry Fat Exports'!OU$290/1000</f>
        <v>0</v>
      </c>
      <c r="AI54" s="95">
        <f>'[1]Mexico Poultry Fat Exports'!PG$290/1000</f>
        <v>0</v>
      </c>
      <c r="AJ54" s="96">
        <f t="shared" si="34"/>
        <v>3.4042553191489364E-4</v>
      </c>
      <c r="AK54" s="96">
        <f t="shared" si="34"/>
        <v>3.4042553191489364E-4</v>
      </c>
      <c r="AL54" s="96">
        <f t="shared" si="34"/>
        <v>3.4042553191489364E-4</v>
      </c>
      <c r="AM54" s="96">
        <f t="shared" si="34"/>
        <v>3.4042553191489364E-4</v>
      </c>
      <c r="AN54" s="96">
        <f t="shared" si="34"/>
        <v>3.4042553191489364E-4</v>
      </c>
      <c r="AO54" s="96">
        <f t="shared" si="34"/>
        <v>3.4042553191489364E-4</v>
      </c>
      <c r="AP54" s="96">
        <f t="shared" si="34"/>
        <v>3.4042553191489364E-4</v>
      </c>
      <c r="AQ54" s="96">
        <f t="shared" si="34"/>
        <v>3.4042553191489364E-4</v>
      </c>
      <c r="AR54" s="96">
        <f t="shared" si="34"/>
        <v>3.4042553191489364E-4</v>
      </c>
      <c r="AS54" s="96">
        <f t="shared" si="34"/>
        <v>3.4042553191489364E-4</v>
      </c>
      <c r="AT54" s="96">
        <f t="shared" si="34"/>
        <v>3.4042553191489364E-4</v>
      </c>
      <c r="AU54" s="96">
        <f t="shared" si="34"/>
        <v>3.4042553191489364E-4</v>
      </c>
      <c r="AV54" s="96">
        <f t="shared" si="34"/>
        <v>3.4042553191489364E-4</v>
      </c>
      <c r="AW54" s="96">
        <f t="shared" si="34"/>
        <v>3.4042553191489364E-4</v>
      </c>
      <c r="AX54" s="96">
        <f t="shared" si="34"/>
        <v>3.4042553191489364E-4</v>
      </c>
      <c r="AY54" s="96">
        <f t="shared" si="35"/>
        <v>3.4042553191489364E-4</v>
      </c>
      <c r="AZ54" s="96">
        <f t="shared" si="35"/>
        <v>3.4042553191489364E-4</v>
      </c>
      <c r="BA54" s="96">
        <f t="shared" si="35"/>
        <v>3.4042553191489364E-4</v>
      </c>
      <c r="BB54" s="96">
        <f t="shared" si="35"/>
        <v>3.4042553191489364E-4</v>
      </c>
      <c r="BC54" s="96">
        <f t="shared" si="35"/>
        <v>3.4042553191489364E-4</v>
      </c>
      <c r="BD54" s="96">
        <f t="shared" si="35"/>
        <v>3.4042553191489364E-4</v>
      </c>
      <c r="BE54" s="96">
        <f t="shared" si="35"/>
        <v>3.4042553191489364E-4</v>
      </c>
      <c r="BF54" s="96">
        <f t="shared" si="35"/>
        <v>3.4042553191489364E-4</v>
      </c>
      <c r="BG54" s="96">
        <f t="shared" si="35"/>
        <v>3.4042553191489364E-4</v>
      </c>
      <c r="BH54" s="96">
        <f t="shared" si="35"/>
        <v>3.4042553191489364E-4</v>
      </c>
    </row>
    <row r="55" spans="1:60">
      <c r="A55" s="78" t="s">
        <v>20</v>
      </c>
      <c r="C55" s="95"/>
      <c r="D55" s="95">
        <f>'[1]Mexico Poultry Fat Exports'!AZ$290/1000</f>
        <v>0</v>
      </c>
      <c r="E55" s="95">
        <f>'[1]Mexico Poultry Fat Exports'!BL$290/1000</f>
        <v>0</v>
      </c>
      <c r="F55" s="95">
        <f>'[1]Mexico Poultry Fat Exports'!BX$290/1000</f>
        <v>0</v>
      </c>
      <c r="G55" s="95">
        <f>'[1]Mexico Poultry Fat Exports'!CJ$290/1000</f>
        <v>0</v>
      </c>
      <c r="H55" s="95">
        <f>'[1]Mexico Poultry Fat Exports'!CV$290/1000</f>
        <v>0</v>
      </c>
      <c r="I55" s="95">
        <f>'[1]Mexico Poultry Fat Exports'!DH$290/1000</f>
        <v>0</v>
      </c>
      <c r="J55" s="95">
        <f>'[1]Mexico Poultry Fat Exports'!DT$290/1000</f>
        <v>0</v>
      </c>
      <c r="K55" s="95">
        <f>'[1]Mexico Poultry Fat Exports'!EF$290/1000</f>
        <v>0</v>
      </c>
      <c r="L55" s="95">
        <f>'[1]Mexico Poultry Fat Exports'!ER$290/1000</f>
        <v>0</v>
      </c>
      <c r="M55" s="95">
        <f>'[1]Mexico Poultry Fat Exports'!FD$290/1000</f>
        <v>0</v>
      </c>
      <c r="N55" s="95">
        <f>'[1]Mexico Poultry Fat Exports'!FP$290/1000</f>
        <v>0</v>
      </c>
      <c r="O55" s="95">
        <f>'[1]Mexico Poultry Fat Exports'!GB$290/1000</f>
        <v>0</v>
      </c>
      <c r="P55" s="95">
        <f>'[1]Mexico Poultry Fat Exports'!GN$290/1000</f>
        <v>0</v>
      </c>
      <c r="Q55" s="95">
        <f>'[1]Mexico Poultry Fat Exports'!GZ$290/1000</f>
        <v>0</v>
      </c>
      <c r="R55" s="95">
        <f>'[1]Mexico Poultry Fat Exports'!HL$290/1000</f>
        <v>0</v>
      </c>
      <c r="S55" s="95">
        <f>'[1]Mexico Poultry Fat Exports'!HX$290/1000</f>
        <v>0</v>
      </c>
      <c r="T55" s="95">
        <f>'[1]Mexico Poultry Fat Exports'!IJ$290/1000</f>
        <v>0</v>
      </c>
      <c r="U55" s="95">
        <f>'[1]Mexico Poultry Fat Exports'!IV$290/1000</f>
        <v>0</v>
      </c>
      <c r="V55" s="95">
        <f>'[1]Mexico Poultry Fat Exports'!JH$290/1000</f>
        <v>0</v>
      </c>
      <c r="W55" s="95">
        <f>'[1]Mexico Poultry Fat Exports'!JT$290/1000</f>
        <v>8.9999999999999993E-3</v>
      </c>
      <c r="X55" s="95">
        <f>'[1]Mexico Poultry Fat Exports'!KF$290/1000</f>
        <v>0</v>
      </c>
      <c r="Y55" s="95">
        <f>'[1]Mexico Poultry Fat Exports'!KR$290/1000</f>
        <v>0</v>
      </c>
      <c r="Z55" s="95">
        <f>'[1]Mexico Poultry Fat Exports'!LD$290/1000</f>
        <v>0</v>
      </c>
      <c r="AA55" s="95">
        <f>'[1]Mexico Poultry Fat Exports'!LP$290/1000</f>
        <v>0</v>
      </c>
      <c r="AB55" s="95">
        <f>'[1]Mexico Poultry Fat Exports'!MB$290/1000</f>
        <v>0</v>
      </c>
      <c r="AC55" s="95">
        <f>'[1]Mexico Poultry Fat Exports'!MN$290/1000</f>
        <v>0</v>
      </c>
      <c r="AD55" s="95">
        <f>'[1]Mexico Poultry Fat Exports'!MZ$290/1000</f>
        <v>0</v>
      </c>
      <c r="AE55" s="95">
        <f>'[1]Mexico Poultry Fat Exports'!NL$290/1000</f>
        <v>0</v>
      </c>
      <c r="AF55" s="95">
        <f>'[1]Mexico Poultry Fat Exports'!NX$290/1000</f>
        <v>0</v>
      </c>
      <c r="AG55" s="95">
        <f>'[1]Mexico Poultry Fat Exports'!OJ$290/1000</f>
        <v>0</v>
      </c>
      <c r="AH55" s="95">
        <f>'[1]Mexico Poultry Fat Exports'!OV$290/1000</f>
        <v>0</v>
      </c>
      <c r="AI55" s="96">
        <f t="shared" ref="AI55:AY66" si="36">AI$64*(SUM($AE55,$V55:$X55)/SUM($AE$64,$V$64:$X$64))</f>
        <v>3.829787234042553E-4</v>
      </c>
      <c r="AJ55" s="96">
        <f t="shared" si="36"/>
        <v>3.829787234042553E-4</v>
      </c>
      <c r="AK55" s="96">
        <f t="shared" si="36"/>
        <v>3.829787234042553E-4</v>
      </c>
      <c r="AL55" s="96">
        <f t="shared" si="36"/>
        <v>3.829787234042553E-4</v>
      </c>
      <c r="AM55" s="96">
        <f t="shared" si="36"/>
        <v>3.829787234042553E-4</v>
      </c>
      <c r="AN55" s="96">
        <f t="shared" si="36"/>
        <v>3.829787234042553E-4</v>
      </c>
      <c r="AO55" s="96">
        <f t="shared" si="36"/>
        <v>3.829787234042553E-4</v>
      </c>
      <c r="AP55" s="96">
        <f t="shared" si="36"/>
        <v>3.829787234042553E-4</v>
      </c>
      <c r="AQ55" s="96">
        <f t="shared" si="36"/>
        <v>3.829787234042553E-4</v>
      </c>
      <c r="AR55" s="96">
        <f t="shared" si="36"/>
        <v>3.829787234042553E-4</v>
      </c>
      <c r="AS55" s="96">
        <f t="shared" si="36"/>
        <v>3.829787234042553E-4</v>
      </c>
      <c r="AT55" s="96">
        <f t="shared" si="36"/>
        <v>3.829787234042553E-4</v>
      </c>
      <c r="AU55" s="96">
        <f t="shared" si="36"/>
        <v>3.829787234042553E-4</v>
      </c>
      <c r="AV55" s="96">
        <f t="shared" si="36"/>
        <v>3.829787234042553E-4</v>
      </c>
      <c r="AW55" s="96">
        <f t="shared" si="36"/>
        <v>3.829787234042553E-4</v>
      </c>
      <c r="AX55" s="96">
        <f t="shared" si="36"/>
        <v>3.829787234042553E-4</v>
      </c>
      <c r="AY55" s="96">
        <f t="shared" si="35"/>
        <v>3.829787234042553E-4</v>
      </c>
      <c r="AZ55" s="96">
        <f t="shared" si="35"/>
        <v>3.829787234042553E-4</v>
      </c>
      <c r="BA55" s="96">
        <f t="shared" si="35"/>
        <v>3.829787234042553E-4</v>
      </c>
      <c r="BB55" s="96">
        <f t="shared" si="35"/>
        <v>3.829787234042553E-4</v>
      </c>
      <c r="BC55" s="96">
        <f t="shared" si="35"/>
        <v>3.829787234042553E-4</v>
      </c>
      <c r="BD55" s="96">
        <f t="shared" si="35"/>
        <v>3.829787234042553E-4</v>
      </c>
      <c r="BE55" s="96">
        <f t="shared" si="35"/>
        <v>3.829787234042553E-4</v>
      </c>
      <c r="BF55" s="96">
        <f t="shared" si="35"/>
        <v>3.829787234042553E-4</v>
      </c>
      <c r="BG55" s="96">
        <f t="shared" si="35"/>
        <v>3.829787234042553E-4</v>
      </c>
      <c r="BH55" s="96">
        <f t="shared" si="35"/>
        <v>3.829787234042553E-4</v>
      </c>
    </row>
    <row r="56" spans="1:60">
      <c r="A56" s="78" t="s">
        <v>21</v>
      </c>
      <c r="C56" s="95"/>
      <c r="D56" s="95">
        <f>'[1]Mexico Poultry Fat Exports'!BA$290/1000</f>
        <v>0</v>
      </c>
      <c r="E56" s="95">
        <f>'[1]Mexico Poultry Fat Exports'!BM$290/1000</f>
        <v>0</v>
      </c>
      <c r="F56" s="95">
        <f>'[1]Mexico Poultry Fat Exports'!BY$290/1000</f>
        <v>0</v>
      </c>
      <c r="G56" s="95">
        <f>'[1]Mexico Poultry Fat Exports'!CK$290/1000</f>
        <v>0</v>
      </c>
      <c r="H56" s="95">
        <f>'[1]Mexico Poultry Fat Exports'!CW$290/1000</f>
        <v>0</v>
      </c>
      <c r="I56" s="95">
        <f>'[1]Mexico Poultry Fat Exports'!DI$290/1000</f>
        <v>0</v>
      </c>
      <c r="J56" s="95">
        <f>'[1]Mexico Poultry Fat Exports'!DU$290/1000</f>
        <v>0</v>
      </c>
      <c r="K56" s="95">
        <f>'[1]Mexico Poultry Fat Exports'!EG$290/1000</f>
        <v>0</v>
      </c>
      <c r="L56" s="95">
        <f>'[1]Mexico Poultry Fat Exports'!ES$290/1000</f>
        <v>0</v>
      </c>
      <c r="M56" s="95">
        <f>'[1]Mexico Poultry Fat Exports'!FE$290/1000</f>
        <v>0</v>
      </c>
      <c r="N56" s="95">
        <f>'[1]Mexico Poultry Fat Exports'!FQ$290/1000</f>
        <v>0</v>
      </c>
      <c r="O56" s="95">
        <f>'[1]Mexico Poultry Fat Exports'!GC$290/1000</f>
        <v>0</v>
      </c>
      <c r="P56" s="95">
        <f>'[1]Mexico Poultry Fat Exports'!GO$290/1000</f>
        <v>0</v>
      </c>
      <c r="Q56" s="95">
        <f>'[1]Mexico Poultry Fat Exports'!HA$290/1000</f>
        <v>0</v>
      </c>
      <c r="R56" s="95">
        <f>'[1]Mexico Poultry Fat Exports'!HM$290/1000</f>
        <v>0</v>
      </c>
      <c r="S56" s="95">
        <f>'[1]Mexico Poultry Fat Exports'!HY$290/1000</f>
        <v>0</v>
      </c>
      <c r="T56" s="95">
        <f>'[1]Mexico Poultry Fat Exports'!IK$290/1000</f>
        <v>0</v>
      </c>
      <c r="U56" s="95">
        <f>'[1]Mexico Poultry Fat Exports'!IW$290/1000</f>
        <v>0</v>
      </c>
      <c r="V56" s="95">
        <f>'[1]Mexico Poultry Fat Exports'!JI$290/1000</f>
        <v>0</v>
      </c>
      <c r="W56" s="95">
        <f>'[1]Mexico Poultry Fat Exports'!JU$290/1000</f>
        <v>7.0000000000000001E-3</v>
      </c>
      <c r="X56" s="95">
        <f>'[1]Mexico Poultry Fat Exports'!KG$290/1000</f>
        <v>0</v>
      </c>
      <c r="Y56" s="95">
        <f>'[1]Mexico Poultry Fat Exports'!KS$290/1000</f>
        <v>0</v>
      </c>
      <c r="Z56" s="95">
        <f>'[1]Mexico Poultry Fat Exports'!LE$290/1000</f>
        <v>0</v>
      </c>
      <c r="AA56" s="95">
        <f>'[1]Mexico Poultry Fat Exports'!LQ$290/1000</f>
        <v>0</v>
      </c>
      <c r="AB56" s="95">
        <f>'[1]Mexico Poultry Fat Exports'!MC$290/1000</f>
        <v>0</v>
      </c>
      <c r="AC56" s="95">
        <f>'[1]Mexico Poultry Fat Exports'!MO$290/1000</f>
        <v>0</v>
      </c>
      <c r="AD56" s="95">
        <f>'[1]Mexico Poultry Fat Exports'!NA$290/1000</f>
        <v>0</v>
      </c>
      <c r="AE56" s="95">
        <f>'[1]Mexico Poultry Fat Exports'!NM$290/1000</f>
        <v>1.9E-2</v>
      </c>
      <c r="AF56" s="95">
        <f>'[1]Mexico Poultry Fat Exports'!NY$290/1000</f>
        <v>0</v>
      </c>
      <c r="AG56" s="95">
        <f>'[1]Mexico Poultry Fat Exports'!OK$290/1000</f>
        <v>0</v>
      </c>
      <c r="AH56" s="95">
        <f>'[1]Mexico Poultry Fat Exports'!OW$290/1000</f>
        <v>0</v>
      </c>
      <c r="AI56" s="96">
        <f t="shared" si="36"/>
        <v>1.1063829787234043E-3</v>
      </c>
      <c r="AJ56" s="96">
        <f t="shared" si="36"/>
        <v>1.1063829787234043E-3</v>
      </c>
      <c r="AK56" s="96">
        <f t="shared" si="36"/>
        <v>1.1063829787234043E-3</v>
      </c>
      <c r="AL56" s="96">
        <f t="shared" si="36"/>
        <v>1.1063829787234043E-3</v>
      </c>
      <c r="AM56" s="96">
        <f t="shared" si="36"/>
        <v>1.1063829787234043E-3</v>
      </c>
      <c r="AN56" s="96">
        <f t="shared" si="36"/>
        <v>1.1063829787234043E-3</v>
      </c>
      <c r="AO56" s="96">
        <f t="shared" si="36"/>
        <v>1.1063829787234043E-3</v>
      </c>
      <c r="AP56" s="96">
        <f t="shared" si="36"/>
        <v>1.1063829787234043E-3</v>
      </c>
      <c r="AQ56" s="96">
        <f t="shared" si="36"/>
        <v>1.1063829787234043E-3</v>
      </c>
      <c r="AR56" s="96">
        <f t="shared" si="36"/>
        <v>1.1063829787234043E-3</v>
      </c>
      <c r="AS56" s="96">
        <f t="shared" si="36"/>
        <v>1.1063829787234043E-3</v>
      </c>
      <c r="AT56" s="96">
        <f t="shared" si="36"/>
        <v>1.1063829787234043E-3</v>
      </c>
      <c r="AU56" s="96">
        <f t="shared" si="36"/>
        <v>1.1063829787234043E-3</v>
      </c>
      <c r="AV56" s="96">
        <f t="shared" si="36"/>
        <v>1.1063829787234043E-3</v>
      </c>
      <c r="AW56" s="96">
        <f t="shared" si="36"/>
        <v>1.1063829787234043E-3</v>
      </c>
      <c r="AX56" s="96">
        <f t="shared" si="36"/>
        <v>1.1063829787234043E-3</v>
      </c>
      <c r="AY56" s="96">
        <f t="shared" si="35"/>
        <v>1.1063829787234043E-3</v>
      </c>
      <c r="AZ56" s="96">
        <f t="shared" si="35"/>
        <v>1.1063829787234043E-3</v>
      </c>
      <c r="BA56" s="96">
        <f t="shared" si="35"/>
        <v>1.1063829787234043E-3</v>
      </c>
      <c r="BB56" s="96">
        <f t="shared" si="35"/>
        <v>1.1063829787234043E-3</v>
      </c>
      <c r="BC56" s="96">
        <f t="shared" si="35"/>
        <v>1.1063829787234043E-3</v>
      </c>
      <c r="BD56" s="96">
        <f t="shared" si="35"/>
        <v>1.1063829787234043E-3</v>
      </c>
      <c r="BE56" s="96">
        <f t="shared" si="35"/>
        <v>1.1063829787234043E-3</v>
      </c>
      <c r="BF56" s="96">
        <f t="shared" si="35"/>
        <v>1.1063829787234043E-3</v>
      </c>
      <c r="BG56" s="96">
        <f t="shared" si="35"/>
        <v>1.1063829787234043E-3</v>
      </c>
      <c r="BH56" s="96">
        <f t="shared" si="35"/>
        <v>1.1063829787234043E-3</v>
      </c>
    </row>
    <row r="57" spans="1:60">
      <c r="A57" s="78" t="s">
        <v>22</v>
      </c>
      <c r="C57" s="95"/>
      <c r="D57" s="95">
        <f>'[1]Mexico Poultry Fat Exports'!BB$290/1000</f>
        <v>0</v>
      </c>
      <c r="E57" s="95">
        <f>'[1]Mexico Poultry Fat Exports'!BN$290/1000</f>
        <v>0</v>
      </c>
      <c r="F57" s="95">
        <f>'[1]Mexico Poultry Fat Exports'!BZ$290/1000</f>
        <v>0</v>
      </c>
      <c r="G57" s="95">
        <f>'[1]Mexico Poultry Fat Exports'!CL$290/1000</f>
        <v>0</v>
      </c>
      <c r="H57" s="95">
        <f>'[1]Mexico Poultry Fat Exports'!CX$290/1000</f>
        <v>0</v>
      </c>
      <c r="I57" s="95">
        <f>'[1]Mexico Poultry Fat Exports'!DJ$290/1000</f>
        <v>0</v>
      </c>
      <c r="J57" s="95">
        <f>'[1]Mexico Poultry Fat Exports'!DV$290/1000</f>
        <v>0</v>
      </c>
      <c r="K57" s="95">
        <f>'[1]Mexico Poultry Fat Exports'!EH$290/1000</f>
        <v>0</v>
      </c>
      <c r="L57" s="95">
        <f>'[1]Mexico Poultry Fat Exports'!ET$290/1000</f>
        <v>0</v>
      </c>
      <c r="M57" s="95">
        <f>'[1]Mexico Poultry Fat Exports'!FF$290/1000</f>
        <v>0</v>
      </c>
      <c r="N57" s="95">
        <f>'[1]Mexico Poultry Fat Exports'!FR$290/1000</f>
        <v>0</v>
      </c>
      <c r="O57" s="95">
        <f>'[1]Mexico Poultry Fat Exports'!GD$290/1000</f>
        <v>0</v>
      </c>
      <c r="P57" s="95">
        <f>'[1]Mexico Poultry Fat Exports'!GP$290/1000</f>
        <v>0</v>
      </c>
      <c r="Q57" s="95">
        <f>'[1]Mexico Poultry Fat Exports'!HB$290/1000</f>
        <v>0</v>
      </c>
      <c r="R57" s="95">
        <f>'[1]Mexico Poultry Fat Exports'!HN$290/1000</f>
        <v>0</v>
      </c>
      <c r="S57" s="95">
        <f>'[1]Mexico Poultry Fat Exports'!HZ$290/1000</f>
        <v>0</v>
      </c>
      <c r="T57" s="95">
        <f>'[1]Mexico Poultry Fat Exports'!IL$290/1000</f>
        <v>0</v>
      </c>
      <c r="U57" s="95">
        <f>'[1]Mexico Poultry Fat Exports'!IX$290/1000</f>
        <v>0</v>
      </c>
      <c r="V57" s="95">
        <f>'[1]Mexico Poultry Fat Exports'!JJ$290/1000</f>
        <v>0</v>
      </c>
      <c r="W57" s="95">
        <f>'[1]Mexico Poultry Fat Exports'!JV$290/1000</f>
        <v>7.0000000000000001E-3</v>
      </c>
      <c r="X57" s="95">
        <f>'[1]Mexico Poultry Fat Exports'!KH$290/1000</f>
        <v>0</v>
      </c>
      <c r="Y57" s="95">
        <f>'[1]Mexico Poultry Fat Exports'!KT$290/1000</f>
        <v>0</v>
      </c>
      <c r="Z57" s="95">
        <f>'[1]Mexico Poultry Fat Exports'!LF$290/1000</f>
        <v>0</v>
      </c>
      <c r="AA57" s="95">
        <f>'[1]Mexico Poultry Fat Exports'!LR$290/1000</f>
        <v>0</v>
      </c>
      <c r="AB57" s="95">
        <f>'[1]Mexico Poultry Fat Exports'!MD$290/1000</f>
        <v>0</v>
      </c>
      <c r="AC57" s="95">
        <f>'[1]Mexico Poultry Fat Exports'!MP$290/1000</f>
        <v>0</v>
      </c>
      <c r="AD57" s="95">
        <f>'[1]Mexico Poultry Fat Exports'!NB$290/1000</f>
        <v>0</v>
      </c>
      <c r="AE57" s="95">
        <f>'[1]Mexico Poultry Fat Exports'!NN$290/1000</f>
        <v>2.1999999999999999E-2</v>
      </c>
      <c r="AF57" s="95">
        <f>'[1]Mexico Poultry Fat Exports'!NZ$290/1000</f>
        <v>0</v>
      </c>
      <c r="AG57" s="95">
        <f>'[1]Mexico Poultry Fat Exports'!OL$290/1000</f>
        <v>0</v>
      </c>
      <c r="AH57" s="95">
        <f>'[1]Mexico Poultry Fat Exports'!OX$290/1000</f>
        <v>0</v>
      </c>
      <c r="AI57" s="96">
        <f t="shared" si="36"/>
        <v>1.2340425531914894E-3</v>
      </c>
      <c r="AJ57" s="96">
        <f t="shared" si="36"/>
        <v>1.2340425531914894E-3</v>
      </c>
      <c r="AK57" s="96">
        <f t="shared" si="36"/>
        <v>1.2340425531914894E-3</v>
      </c>
      <c r="AL57" s="96">
        <f t="shared" si="36"/>
        <v>1.2340425531914894E-3</v>
      </c>
      <c r="AM57" s="96">
        <f t="shared" si="36"/>
        <v>1.2340425531914894E-3</v>
      </c>
      <c r="AN57" s="96">
        <f t="shared" si="36"/>
        <v>1.2340425531914894E-3</v>
      </c>
      <c r="AO57" s="96">
        <f t="shared" si="36"/>
        <v>1.2340425531914894E-3</v>
      </c>
      <c r="AP57" s="96">
        <f t="shared" si="36"/>
        <v>1.2340425531914894E-3</v>
      </c>
      <c r="AQ57" s="96">
        <f t="shared" si="36"/>
        <v>1.2340425531914894E-3</v>
      </c>
      <c r="AR57" s="96">
        <f t="shared" si="36"/>
        <v>1.2340425531914894E-3</v>
      </c>
      <c r="AS57" s="96">
        <f t="shared" si="36"/>
        <v>1.2340425531914894E-3</v>
      </c>
      <c r="AT57" s="96">
        <f t="shared" si="36"/>
        <v>1.2340425531914894E-3</v>
      </c>
      <c r="AU57" s="96">
        <f t="shared" si="36"/>
        <v>1.2340425531914894E-3</v>
      </c>
      <c r="AV57" s="96">
        <f t="shared" si="36"/>
        <v>1.2340425531914894E-3</v>
      </c>
      <c r="AW57" s="96">
        <f t="shared" si="36"/>
        <v>1.2340425531914894E-3</v>
      </c>
      <c r="AX57" s="96">
        <f t="shared" si="36"/>
        <v>1.2340425531914894E-3</v>
      </c>
      <c r="AY57" s="96">
        <f t="shared" si="35"/>
        <v>1.2340425531914894E-3</v>
      </c>
      <c r="AZ57" s="96">
        <f t="shared" si="35"/>
        <v>1.2340425531914894E-3</v>
      </c>
      <c r="BA57" s="96">
        <f t="shared" si="35"/>
        <v>1.2340425531914894E-3</v>
      </c>
      <c r="BB57" s="96">
        <f t="shared" si="35"/>
        <v>1.2340425531914894E-3</v>
      </c>
      <c r="BC57" s="96">
        <f t="shared" si="35"/>
        <v>1.2340425531914894E-3</v>
      </c>
      <c r="BD57" s="96">
        <f t="shared" si="35"/>
        <v>1.2340425531914894E-3</v>
      </c>
      <c r="BE57" s="96">
        <f t="shared" si="35"/>
        <v>1.2340425531914894E-3</v>
      </c>
      <c r="BF57" s="96">
        <f t="shared" si="35"/>
        <v>1.2340425531914894E-3</v>
      </c>
      <c r="BG57" s="96">
        <f t="shared" si="35"/>
        <v>1.2340425531914894E-3</v>
      </c>
      <c r="BH57" s="96">
        <f t="shared" si="35"/>
        <v>1.2340425531914894E-3</v>
      </c>
    </row>
    <row r="58" spans="1:60">
      <c r="A58" s="78" t="s">
        <v>23</v>
      </c>
      <c r="C58" s="95"/>
      <c r="D58" s="95">
        <f>'[1]Mexico Poultry Fat Exports'!BC$290/1000</f>
        <v>0</v>
      </c>
      <c r="E58" s="95">
        <f>'[1]Mexico Poultry Fat Exports'!BO$290/1000</f>
        <v>0</v>
      </c>
      <c r="F58" s="95">
        <f>'[1]Mexico Poultry Fat Exports'!CA$290/1000</f>
        <v>0</v>
      </c>
      <c r="G58" s="95">
        <f>'[1]Mexico Poultry Fat Exports'!CM$290/1000</f>
        <v>0</v>
      </c>
      <c r="H58" s="95">
        <f>'[1]Mexico Poultry Fat Exports'!CY$290/1000</f>
        <v>0</v>
      </c>
      <c r="I58" s="95">
        <f>'[1]Mexico Poultry Fat Exports'!DK$290/1000</f>
        <v>0</v>
      </c>
      <c r="J58" s="95">
        <f>'[1]Mexico Poultry Fat Exports'!DW$290/1000</f>
        <v>0</v>
      </c>
      <c r="K58" s="95">
        <f>'[1]Mexico Poultry Fat Exports'!EI$290/1000</f>
        <v>0</v>
      </c>
      <c r="L58" s="95">
        <f>'[1]Mexico Poultry Fat Exports'!EU$290/1000</f>
        <v>0</v>
      </c>
      <c r="M58" s="95">
        <f>'[1]Mexico Poultry Fat Exports'!FG$290/1000</f>
        <v>0</v>
      </c>
      <c r="N58" s="95">
        <f>'[1]Mexico Poultry Fat Exports'!FS$290/1000</f>
        <v>0</v>
      </c>
      <c r="O58" s="95">
        <f>'[1]Mexico Poultry Fat Exports'!GE$290/1000</f>
        <v>0</v>
      </c>
      <c r="P58" s="95">
        <f>'[1]Mexico Poultry Fat Exports'!GQ$290/1000</f>
        <v>0</v>
      </c>
      <c r="Q58" s="95">
        <f>'[1]Mexico Poultry Fat Exports'!HC$290/1000</f>
        <v>0</v>
      </c>
      <c r="R58" s="95">
        <f>'[1]Mexico Poultry Fat Exports'!HO$290/1000</f>
        <v>0</v>
      </c>
      <c r="S58" s="95">
        <f>'[1]Mexico Poultry Fat Exports'!IA$290/1000</f>
        <v>0</v>
      </c>
      <c r="T58" s="95">
        <f>'[1]Mexico Poultry Fat Exports'!IM$290/1000</f>
        <v>0</v>
      </c>
      <c r="U58" s="95">
        <f>'[1]Mexico Poultry Fat Exports'!IY$290/1000</f>
        <v>0</v>
      </c>
      <c r="V58" s="95">
        <f>'[1]Mexico Poultry Fat Exports'!JK$290/1000</f>
        <v>5.0000000000000001E-3</v>
      </c>
      <c r="W58" s="95">
        <f>'[1]Mexico Poultry Fat Exports'!JW$290/1000</f>
        <v>5.0000000000000001E-3</v>
      </c>
      <c r="X58" s="95">
        <f>'[1]Mexico Poultry Fat Exports'!KI$290/1000</f>
        <v>0</v>
      </c>
      <c r="Y58" s="95">
        <f>'[1]Mexico Poultry Fat Exports'!KU$290/1000</f>
        <v>0</v>
      </c>
      <c r="Z58" s="95">
        <f>'[1]Mexico Poultry Fat Exports'!LG$290/1000</f>
        <v>0</v>
      </c>
      <c r="AA58" s="95">
        <f>'[1]Mexico Poultry Fat Exports'!LS$290/1000</f>
        <v>0</v>
      </c>
      <c r="AB58" s="95">
        <f>'[1]Mexico Poultry Fat Exports'!ME$290/1000</f>
        <v>0</v>
      </c>
      <c r="AC58" s="95">
        <f>'[1]Mexico Poultry Fat Exports'!MQ$290/1000</f>
        <v>0</v>
      </c>
      <c r="AD58" s="95">
        <f>'[1]Mexico Poultry Fat Exports'!NC$290/1000</f>
        <v>0</v>
      </c>
      <c r="AE58" s="95">
        <f>'[1]Mexico Poultry Fat Exports'!NO$290/1000</f>
        <v>0</v>
      </c>
      <c r="AF58" s="95">
        <f>'[1]Mexico Poultry Fat Exports'!OA$290/1000</f>
        <v>0</v>
      </c>
      <c r="AG58" s="95">
        <f>'[1]Mexico Poultry Fat Exports'!OM$290/1000</f>
        <v>0</v>
      </c>
      <c r="AH58" s="95">
        <f>'[1]Mexico Poultry Fat Exports'!OY$290/1000</f>
        <v>0</v>
      </c>
      <c r="AI58" s="96">
        <f t="shared" si="36"/>
        <v>4.2553191489361702E-4</v>
      </c>
      <c r="AJ58" s="96">
        <f t="shared" si="36"/>
        <v>4.2553191489361702E-4</v>
      </c>
      <c r="AK58" s="96">
        <f t="shared" si="36"/>
        <v>4.2553191489361702E-4</v>
      </c>
      <c r="AL58" s="96">
        <f t="shared" si="36"/>
        <v>4.2553191489361702E-4</v>
      </c>
      <c r="AM58" s="96">
        <f t="shared" si="36"/>
        <v>4.2553191489361702E-4</v>
      </c>
      <c r="AN58" s="96">
        <f t="shared" si="36"/>
        <v>4.2553191489361702E-4</v>
      </c>
      <c r="AO58" s="96">
        <f t="shared" si="36"/>
        <v>4.2553191489361702E-4</v>
      </c>
      <c r="AP58" s="96">
        <f t="shared" si="36"/>
        <v>4.2553191489361702E-4</v>
      </c>
      <c r="AQ58" s="96">
        <f t="shared" si="36"/>
        <v>4.2553191489361702E-4</v>
      </c>
      <c r="AR58" s="96">
        <f t="shared" si="36"/>
        <v>4.2553191489361702E-4</v>
      </c>
      <c r="AS58" s="96">
        <f t="shared" si="36"/>
        <v>4.2553191489361702E-4</v>
      </c>
      <c r="AT58" s="96">
        <f t="shared" si="36"/>
        <v>4.2553191489361702E-4</v>
      </c>
      <c r="AU58" s="96">
        <f t="shared" si="36"/>
        <v>4.2553191489361702E-4</v>
      </c>
      <c r="AV58" s="96">
        <f t="shared" si="36"/>
        <v>4.2553191489361702E-4</v>
      </c>
      <c r="AW58" s="96">
        <f t="shared" si="36"/>
        <v>4.2553191489361702E-4</v>
      </c>
      <c r="AX58" s="96">
        <f t="shared" si="36"/>
        <v>4.2553191489361702E-4</v>
      </c>
      <c r="AY58" s="96">
        <f t="shared" si="35"/>
        <v>4.2553191489361702E-4</v>
      </c>
      <c r="AZ58" s="96">
        <f t="shared" si="35"/>
        <v>4.2553191489361702E-4</v>
      </c>
      <c r="BA58" s="96">
        <f t="shared" si="35"/>
        <v>4.2553191489361702E-4</v>
      </c>
      <c r="BB58" s="96">
        <f t="shared" si="35"/>
        <v>4.2553191489361702E-4</v>
      </c>
      <c r="BC58" s="96">
        <f t="shared" si="35"/>
        <v>4.2553191489361702E-4</v>
      </c>
      <c r="BD58" s="96">
        <f t="shared" si="35"/>
        <v>4.2553191489361702E-4</v>
      </c>
      <c r="BE58" s="96">
        <f t="shared" si="35"/>
        <v>4.2553191489361702E-4</v>
      </c>
      <c r="BF58" s="96">
        <f t="shared" si="35"/>
        <v>4.2553191489361702E-4</v>
      </c>
      <c r="BG58" s="96">
        <f t="shared" si="35"/>
        <v>4.2553191489361702E-4</v>
      </c>
      <c r="BH58" s="96">
        <f t="shared" si="35"/>
        <v>4.2553191489361702E-4</v>
      </c>
    </row>
    <row r="59" spans="1:60">
      <c r="A59" s="78" t="s">
        <v>24</v>
      </c>
      <c r="C59" s="95"/>
      <c r="D59" s="95">
        <f>'[1]Mexico Poultry Fat Exports'!BD$290/1000</f>
        <v>0</v>
      </c>
      <c r="E59" s="95">
        <f>'[1]Mexico Poultry Fat Exports'!BP$290/1000</f>
        <v>0</v>
      </c>
      <c r="F59" s="95">
        <f>'[1]Mexico Poultry Fat Exports'!CB$290/1000</f>
        <v>0</v>
      </c>
      <c r="G59" s="95">
        <f>'[1]Mexico Poultry Fat Exports'!CN$290/1000</f>
        <v>0</v>
      </c>
      <c r="H59" s="95">
        <f>'[1]Mexico Poultry Fat Exports'!CZ$290/1000</f>
        <v>0</v>
      </c>
      <c r="I59" s="95">
        <f>'[1]Mexico Poultry Fat Exports'!DL$290/1000</f>
        <v>0</v>
      </c>
      <c r="J59" s="95">
        <f>'[1]Mexico Poultry Fat Exports'!DX$290/1000</f>
        <v>0</v>
      </c>
      <c r="K59" s="95">
        <f>'[1]Mexico Poultry Fat Exports'!EJ$290/1000</f>
        <v>0</v>
      </c>
      <c r="L59" s="95">
        <f>'[1]Mexico Poultry Fat Exports'!EV$290/1000</f>
        <v>0</v>
      </c>
      <c r="M59" s="95">
        <f>'[1]Mexico Poultry Fat Exports'!FH$290/1000</f>
        <v>0</v>
      </c>
      <c r="N59" s="95">
        <f>'[1]Mexico Poultry Fat Exports'!FT$290/1000</f>
        <v>0</v>
      </c>
      <c r="O59" s="95">
        <f>'[1]Mexico Poultry Fat Exports'!GF$290/1000</f>
        <v>0</v>
      </c>
      <c r="P59" s="95">
        <f>'[1]Mexico Poultry Fat Exports'!GR$290/1000</f>
        <v>0</v>
      </c>
      <c r="Q59" s="95">
        <f>'[1]Mexico Poultry Fat Exports'!HD$290/1000</f>
        <v>0</v>
      </c>
      <c r="R59" s="95">
        <f>'[1]Mexico Poultry Fat Exports'!HP$290/1000</f>
        <v>0</v>
      </c>
      <c r="S59" s="95">
        <f>'[1]Mexico Poultry Fat Exports'!IB$290/1000</f>
        <v>0</v>
      </c>
      <c r="T59" s="95">
        <f>'[1]Mexico Poultry Fat Exports'!IN$290/1000</f>
        <v>0</v>
      </c>
      <c r="U59" s="95">
        <f>'[1]Mexico Poultry Fat Exports'!IZ$290/1000</f>
        <v>0</v>
      </c>
      <c r="V59" s="95">
        <f>'[1]Mexico Poultry Fat Exports'!JL$290/1000</f>
        <v>4.0000000000000001E-3</v>
      </c>
      <c r="W59" s="95">
        <f>'[1]Mexico Poultry Fat Exports'!JX$290/1000</f>
        <v>4.0000000000000001E-3</v>
      </c>
      <c r="X59" s="95">
        <f>'[1]Mexico Poultry Fat Exports'!KJ$290/1000</f>
        <v>0</v>
      </c>
      <c r="Y59" s="95">
        <f>'[1]Mexico Poultry Fat Exports'!KV$290/1000</f>
        <v>0</v>
      </c>
      <c r="Z59" s="95">
        <f>'[1]Mexico Poultry Fat Exports'!LH$290/1000</f>
        <v>0</v>
      </c>
      <c r="AA59" s="95">
        <f>'[1]Mexico Poultry Fat Exports'!LT$290/1000</f>
        <v>0</v>
      </c>
      <c r="AB59" s="95">
        <f>'[1]Mexico Poultry Fat Exports'!MF$290/1000</f>
        <v>0</v>
      </c>
      <c r="AC59" s="95">
        <f>'[1]Mexico Poultry Fat Exports'!MR$290/1000</f>
        <v>0</v>
      </c>
      <c r="AD59" s="95">
        <f>'[1]Mexico Poultry Fat Exports'!ND$290/1000</f>
        <v>0</v>
      </c>
      <c r="AE59" s="95">
        <f>'[1]Mexico Poultry Fat Exports'!NP$290/1000</f>
        <v>3.0000000000000001E-3</v>
      </c>
      <c r="AF59" s="95">
        <f>'[1]Mexico Poultry Fat Exports'!OB$290/1000</f>
        <v>0</v>
      </c>
      <c r="AG59" s="95">
        <f>'[1]Mexico Poultry Fat Exports'!ON$290/1000</f>
        <v>0</v>
      </c>
      <c r="AH59" s="95">
        <f>'[1]Mexico Poultry Fat Exports'!OZ$290/1000</f>
        <v>0</v>
      </c>
      <c r="AI59" s="96">
        <f t="shared" si="36"/>
        <v>4.6808510638297868E-4</v>
      </c>
      <c r="AJ59" s="96">
        <f t="shared" si="36"/>
        <v>4.6808510638297868E-4</v>
      </c>
      <c r="AK59" s="96">
        <f t="shared" si="36"/>
        <v>4.6808510638297868E-4</v>
      </c>
      <c r="AL59" s="96">
        <f t="shared" si="36"/>
        <v>4.6808510638297868E-4</v>
      </c>
      <c r="AM59" s="96">
        <f t="shared" si="36"/>
        <v>4.6808510638297868E-4</v>
      </c>
      <c r="AN59" s="96">
        <f t="shared" si="36"/>
        <v>4.6808510638297868E-4</v>
      </c>
      <c r="AO59" s="96">
        <f t="shared" si="36"/>
        <v>4.6808510638297868E-4</v>
      </c>
      <c r="AP59" s="96">
        <f t="shared" si="36"/>
        <v>4.6808510638297868E-4</v>
      </c>
      <c r="AQ59" s="96">
        <f t="shared" si="36"/>
        <v>4.6808510638297868E-4</v>
      </c>
      <c r="AR59" s="96">
        <f t="shared" si="36"/>
        <v>4.6808510638297868E-4</v>
      </c>
      <c r="AS59" s="96">
        <f t="shared" si="36"/>
        <v>4.6808510638297868E-4</v>
      </c>
      <c r="AT59" s="96">
        <f t="shared" si="36"/>
        <v>4.6808510638297868E-4</v>
      </c>
      <c r="AU59" s="96">
        <f t="shared" si="36"/>
        <v>4.6808510638297868E-4</v>
      </c>
      <c r="AV59" s="96">
        <f t="shared" si="36"/>
        <v>4.6808510638297868E-4</v>
      </c>
      <c r="AW59" s="96">
        <f t="shared" si="36"/>
        <v>4.6808510638297868E-4</v>
      </c>
      <c r="AX59" s="96">
        <f t="shared" si="36"/>
        <v>4.6808510638297868E-4</v>
      </c>
      <c r="AY59" s="96">
        <f t="shared" si="35"/>
        <v>4.6808510638297868E-4</v>
      </c>
      <c r="AZ59" s="96">
        <f t="shared" si="35"/>
        <v>4.6808510638297868E-4</v>
      </c>
      <c r="BA59" s="96">
        <f t="shared" si="35"/>
        <v>4.6808510638297868E-4</v>
      </c>
      <c r="BB59" s="96">
        <f t="shared" si="35"/>
        <v>4.6808510638297868E-4</v>
      </c>
      <c r="BC59" s="96">
        <f t="shared" si="35"/>
        <v>4.6808510638297868E-4</v>
      </c>
      <c r="BD59" s="96">
        <f t="shared" si="35"/>
        <v>4.6808510638297868E-4</v>
      </c>
      <c r="BE59" s="96">
        <f t="shared" si="35"/>
        <v>4.6808510638297868E-4</v>
      </c>
      <c r="BF59" s="96">
        <f t="shared" si="35"/>
        <v>4.6808510638297868E-4</v>
      </c>
      <c r="BG59" s="96">
        <f t="shared" si="35"/>
        <v>4.6808510638297868E-4</v>
      </c>
      <c r="BH59" s="96">
        <f t="shared" si="35"/>
        <v>4.6808510638297868E-4</v>
      </c>
    </row>
    <row r="60" spans="1:60">
      <c r="A60" s="78" t="s">
        <v>25</v>
      </c>
      <c r="C60" s="95"/>
      <c r="D60" s="95">
        <f>'[1]Mexico Poultry Fat Exports'!BE$290/1000</f>
        <v>0</v>
      </c>
      <c r="E60" s="95">
        <f>'[1]Mexico Poultry Fat Exports'!BQ$290/1000</f>
        <v>0</v>
      </c>
      <c r="F60" s="95">
        <f>'[1]Mexico Poultry Fat Exports'!CC$290/1000</f>
        <v>0</v>
      </c>
      <c r="G60" s="95">
        <f>'[1]Mexico Poultry Fat Exports'!CO$290/1000</f>
        <v>0</v>
      </c>
      <c r="H60" s="95">
        <f>'[1]Mexico Poultry Fat Exports'!DA$290/1000</f>
        <v>0</v>
      </c>
      <c r="I60" s="95">
        <f>'[1]Mexico Poultry Fat Exports'!DM$290/1000</f>
        <v>0</v>
      </c>
      <c r="J60" s="95">
        <f>'[1]Mexico Poultry Fat Exports'!DY$290/1000</f>
        <v>0</v>
      </c>
      <c r="K60" s="95">
        <f>'[1]Mexico Poultry Fat Exports'!EK$290/1000</f>
        <v>0</v>
      </c>
      <c r="L60" s="95">
        <f>'[1]Mexico Poultry Fat Exports'!EW$290/1000</f>
        <v>0</v>
      </c>
      <c r="M60" s="95">
        <f>'[1]Mexico Poultry Fat Exports'!FI$290/1000</f>
        <v>0</v>
      </c>
      <c r="N60" s="95">
        <f>'[1]Mexico Poultry Fat Exports'!FU$290/1000</f>
        <v>0</v>
      </c>
      <c r="O60" s="95">
        <f>'[1]Mexico Poultry Fat Exports'!GG$290/1000</f>
        <v>0</v>
      </c>
      <c r="P60" s="95">
        <f>'[1]Mexico Poultry Fat Exports'!GS$290/1000</f>
        <v>0</v>
      </c>
      <c r="Q60" s="95">
        <f>'[1]Mexico Poultry Fat Exports'!HE$290/1000</f>
        <v>0</v>
      </c>
      <c r="R60" s="95">
        <f>'[1]Mexico Poultry Fat Exports'!HQ$290/1000</f>
        <v>0</v>
      </c>
      <c r="S60" s="95">
        <f>'[1]Mexico Poultry Fat Exports'!IC$290/1000</f>
        <v>0</v>
      </c>
      <c r="T60" s="95">
        <f>'[1]Mexico Poultry Fat Exports'!IO$290/1000</f>
        <v>0</v>
      </c>
      <c r="U60" s="95">
        <f>'[1]Mexico Poultry Fat Exports'!JA$290/1000</f>
        <v>0</v>
      </c>
      <c r="V60" s="95">
        <f>'[1]Mexico Poultry Fat Exports'!JM$290/1000</f>
        <v>4.3999999999999997E-2</v>
      </c>
      <c r="W60" s="95">
        <f>'[1]Mexico Poultry Fat Exports'!JY$290/1000</f>
        <v>4.0000000000000001E-3</v>
      </c>
      <c r="X60" s="95">
        <f>'[1]Mexico Poultry Fat Exports'!KK$290/1000</f>
        <v>0</v>
      </c>
      <c r="Y60" s="95">
        <f>'[1]Mexico Poultry Fat Exports'!KW$290/1000</f>
        <v>0</v>
      </c>
      <c r="Z60" s="95">
        <f>'[1]Mexico Poultry Fat Exports'!LI$290/1000</f>
        <v>0</v>
      </c>
      <c r="AA60" s="95">
        <f>'[1]Mexico Poultry Fat Exports'!LU$290/1000</f>
        <v>0</v>
      </c>
      <c r="AB60" s="95">
        <f>'[1]Mexico Poultry Fat Exports'!MG$290/1000</f>
        <v>0</v>
      </c>
      <c r="AC60" s="95">
        <f>'[1]Mexico Poultry Fat Exports'!MS$290/1000</f>
        <v>0</v>
      </c>
      <c r="AD60" s="95">
        <f>'[1]Mexico Poultry Fat Exports'!NE$290/1000</f>
        <v>0</v>
      </c>
      <c r="AE60" s="95">
        <f>'[1]Mexico Poultry Fat Exports'!NQ$290/1000</f>
        <v>0</v>
      </c>
      <c r="AF60" s="95">
        <f>'[1]Mexico Poultry Fat Exports'!OC$290/1000</f>
        <v>0</v>
      </c>
      <c r="AG60" s="95">
        <f>'[1]Mexico Poultry Fat Exports'!OO$290/1000</f>
        <v>0</v>
      </c>
      <c r="AH60" s="95">
        <f>'[1]Mexico Poultry Fat Exports'!PA$290/1000</f>
        <v>0</v>
      </c>
      <c r="AI60" s="96">
        <f t="shared" si="36"/>
        <v>2.0425531914893616E-3</v>
      </c>
      <c r="AJ60" s="96">
        <f t="shared" si="36"/>
        <v>2.0425531914893616E-3</v>
      </c>
      <c r="AK60" s="96">
        <f t="shared" si="36"/>
        <v>2.0425531914893616E-3</v>
      </c>
      <c r="AL60" s="96">
        <f t="shared" si="36"/>
        <v>2.0425531914893616E-3</v>
      </c>
      <c r="AM60" s="96">
        <f t="shared" si="36"/>
        <v>2.0425531914893616E-3</v>
      </c>
      <c r="AN60" s="96">
        <f t="shared" si="36"/>
        <v>2.0425531914893616E-3</v>
      </c>
      <c r="AO60" s="96">
        <f t="shared" si="36"/>
        <v>2.0425531914893616E-3</v>
      </c>
      <c r="AP60" s="96">
        <f t="shared" si="36"/>
        <v>2.0425531914893616E-3</v>
      </c>
      <c r="AQ60" s="96">
        <f t="shared" si="36"/>
        <v>2.0425531914893616E-3</v>
      </c>
      <c r="AR60" s="96">
        <f t="shared" si="36"/>
        <v>2.0425531914893616E-3</v>
      </c>
      <c r="AS60" s="96">
        <f t="shared" si="36"/>
        <v>2.0425531914893616E-3</v>
      </c>
      <c r="AT60" s="96">
        <f t="shared" si="36"/>
        <v>2.0425531914893616E-3</v>
      </c>
      <c r="AU60" s="96">
        <f t="shared" si="36"/>
        <v>2.0425531914893616E-3</v>
      </c>
      <c r="AV60" s="96">
        <f t="shared" si="36"/>
        <v>2.0425531914893616E-3</v>
      </c>
      <c r="AW60" s="96">
        <f t="shared" si="36"/>
        <v>2.0425531914893616E-3</v>
      </c>
      <c r="AX60" s="96">
        <f t="shared" si="36"/>
        <v>2.0425531914893616E-3</v>
      </c>
      <c r="AY60" s="96">
        <f t="shared" si="35"/>
        <v>2.0425531914893616E-3</v>
      </c>
      <c r="AZ60" s="96">
        <f t="shared" si="35"/>
        <v>2.0425531914893616E-3</v>
      </c>
      <c r="BA60" s="96">
        <f t="shared" si="35"/>
        <v>2.0425531914893616E-3</v>
      </c>
      <c r="BB60" s="96">
        <f t="shared" si="35"/>
        <v>2.0425531914893616E-3</v>
      </c>
      <c r="BC60" s="96">
        <f t="shared" si="35"/>
        <v>2.0425531914893616E-3</v>
      </c>
      <c r="BD60" s="96">
        <f t="shared" si="35"/>
        <v>2.0425531914893616E-3</v>
      </c>
      <c r="BE60" s="96">
        <f t="shared" si="35"/>
        <v>2.0425531914893616E-3</v>
      </c>
      <c r="BF60" s="96">
        <f t="shared" si="35"/>
        <v>2.0425531914893616E-3</v>
      </c>
      <c r="BG60" s="96">
        <f t="shared" si="35"/>
        <v>2.0425531914893616E-3</v>
      </c>
      <c r="BH60" s="96">
        <f t="shared" si="35"/>
        <v>2.0425531914893616E-3</v>
      </c>
    </row>
    <row r="61" spans="1:60">
      <c r="A61" s="78" t="s">
        <v>26</v>
      </c>
      <c r="C61" s="95">
        <f>'[1]Mexico Poultry Fat Exports'!AT$290/1000</f>
        <v>0</v>
      </c>
      <c r="D61" s="95">
        <f>'[1]Mexico Poultry Fat Exports'!BF$290/1000</f>
        <v>0</v>
      </c>
      <c r="E61" s="95">
        <f>'[1]Mexico Poultry Fat Exports'!BR$290/1000</f>
        <v>0</v>
      </c>
      <c r="F61" s="95">
        <f>'[1]Mexico Poultry Fat Exports'!CD$290/1000</f>
        <v>0</v>
      </c>
      <c r="G61" s="95">
        <f>'[1]Mexico Poultry Fat Exports'!CP$290/1000</f>
        <v>0</v>
      </c>
      <c r="H61" s="95">
        <f>'[1]Mexico Poultry Fat Exports'!DB$290/1000</f>
        <v>0</v>
      </c>
      <c r="I61" s="95">
        <f>'[1]Mexico Poultry Fat Exports'!DN$290/1000</f>
        <v>0</v>
      </c>
      <c r="J61" s="95">
        <f>'[1]Mexico Poultry Fat Exports'!DZ$290/1000</f>
        <v>0</v>
      </c>
      <c r="K61" s="95">
        <f>'[1]Mexico Poultry Fat Exports'!EL$290/1000</f>
        <v>0</v>
      </c>
      <c r="L61" s="95">
        <f>'[1]Mexico Poultry Fat Exports'!EX$290/1000</f>
        <v>0</v>
      </c>
      <c r="M61" s="95">
        <f>'[1]Mexico Poultry Fat Exports'!FJ$290/1000</f>
        <v>0</v>
      </c>
      <c r="N61" s="95">
        <f>'[1]Mexico Poultry Fat Exports'!FV$290/1000</f>
        <v>0</v>
      </c>
      <c r="O61" s="95">
        <f>'[1]Mexico Poultry Fat Exports'!GH$290/1000</f>
        <v>0</v>
      </c>
      <c r="P61" s="95">
        <f>'[1]Mexico Poultry Fat Exports'!GT$290/1000</f>
        <v>0</v>
      </c>
      <c r="Q61" s="95">
        <f>'[1]Mexico Poultry Fat Exports'!HF$290/1000</f>
        <v>0</v>
      </c>
      <c r="R61" s="95">
        <f>'[1]Mexico Poultry Fat Exports'!HR$290/1000</f>
        <v>0</v>
      </c>
      <c r="S61" s="95">
        <f>'[1]Mexico Poultry Fat Exports'!ID$290/1000</f>
        <v>0</v>
      </c>
      <c r="T61" s="95">
        <f>'[1]Mexico Poultry Fat Exports'!IP$290/1000</f>
        <v>0</v>
      </c>
      <c r="U61" s="95">
        <f>'[1]Mexico Poultry Fat Exports'!JB$290/1000</f>
        <v>0</v>
      </c>
      <c r="V61" s="95">
        <f>'[1]Mexico Poultry Fat Exports'!JN$290/1000</f>
        <v>4.0000000000000001E-3</v>
      </c>
      <c r="W61" s="95">
        <f>'[1]Mexico Poultry Fat Exports'!JZ$290/1000</f>
        <v>5.0000000000000001E-3</v>
      </c>
      <c r="X61" s="95">
        <f>'[1]Mexico Poultry Fat Exports'!KL$290/1000</f>
        <v>0</v>
      </c>
      <c r="Y61" s="95">
        <f>'[1]Mexico Poultry Fat Exports'!KX$290/1000</f>
        <v>0</v>
      </c>
      <c r="Z61" s="95">
        <f>'[1]Mexico Poultry Fat Exports'!LJ$290/1000</f>
        <v>0</v>
      </c>
      <c r="AA61" s="95">
        <f>'[1]Mexico Poultry Fat Exports'!LV$290/1000</f>
        <v>0</v>
      </c>
      <c r="AB61" s="95">
        <f>'[1]Mexico Poultry Fat Exports'!MH$290/1000</f>
        <v>0</v>
      </c>
      <c r="AC61" s="95">
        <f>'[1]Mexico Poultry Fat Exports'!MT$290/1000</f>
        <v>0</v>
      </c>
      <c r="AD61" s="95">
        <f>'[1]Mexico Poultry Fat Exports'!NF$290/1000</f>
        <v>0</v>
      </c>
      <c r="AE61" s="95">
        <f>'[1]Mexico Poultry Fat Exports'!NR$290/1000</f>
        <v>0</v>
      </c>
      <c r="AF61" s="95">
        <f>'[1]Mexico Poultry Fat Exports'!OD$290/1000</f>
        <v>0</v>
      </c>
      <c r="AG61" s="95">
        <f>'[1]Mexico Poultry Fat Exports'!OP$290/1000</f>
        <v>0</v>
      </c>
      <c r="AH61" s="95">
        <f>'[1]Mexico Poultry Fat Exports'!PB$290/1000</f>
        <v>0</v>
      </c>
      <c r="AI61" s="96">
        <f t="shared" si="36"/>
        <v>3.8297872340425535E-4</v>
      </c>
      <c r="AJ61" s="96">
        <f t="shared" si="36"/>
        <v>3.8297872340425535E-4</v>
      </c>
      <c r="AK61" s="96">
        <f t="shared" si="36"/>
        <v>3.8297872340425535E-4</v>
      </c>
      <c r="AL61" s="96">
        <f t="shared" si="36"/>
        <v>3.8297872340425535E-4</v>
      </c>
      <c r="AM61" s="96">
        <f t="shared" si="36"/>
        <v>3.8297872340425535E-4</v>
      </c>
      <c r="AN61" s="96">
        <f t="shared" si="36"/>
        <v>3.8297872340425535E-4</v>
      </c>
      <c r="AO61" s="96">
        <f t="shared" si="36"/>
        <v>3.8297872340425535E-4</v>
      </c>
      <c r="AP61" s="96">
        <f t="shared" si="36"/>
        <v>3.8297872340425535E-4</v>
      </c>
      <c r="AQ61" s="96">
        <f t="shared" si="36"/>
        <v>3.8297872340425535E-4</v>
      </c>
      <c r="AR61" s="96">
        <f t="shared" si="36"/>
        <v>3.8297872340425535E-4</v>
      </c>
      <c r="AS61" s="96">
        <f t="shared" si="36"/>
        <v>3.8297872340425535E-4</v>
      </c>
      <c r="AT61" s="96">
        <f t="shared" si="36"/>
        <v>3.8297872340425535E-4</v>
      </c>
      <c r="AU61" s="96">
        <f t="shared" si="36"/>
        <v>3.8297872340425535E-4</v>
      </c>
      <c r="AV61" s="96">
        <f t="shared" si="36"/>
        <v>3.8297872340425535E-4</v>
      </c>
      <c r="AW61" s="96">
        <f t="shared" si="36"/>
        <v>3.8297872340425535E-4</v>
      </c>
      <c r="AX61" s="96">
        <f t="shared" si="36"/>
        <v>3.8297872340425535E-4</v>
      </c>
      <c r="AY61" s="96">
        <f t="shared" si="35"/>
        <v>3.8297872340425535E-4</v>
      </c>
      <c r="AZ61" s="96">
        <f t="shared" si="35"/>
        <v>3.8297872340425535E-4</v>
      </c>
      <c r="BA61" s="96">
        <f t="shared" si="35"/>
        <v>3.8297872340425535E-4</v>
      </c>
      <c r="BB61" s="96">
        <f t="shared" si="35"/>
        <v>3.8297872340425535E-4</v>
      </c>
      <c r="BC61" s="96">
        <f t="shared" si="35"/>
        <v>3.8297872340425535E-4</v>
      </c>
      <c r="BD61" s="96">
        <f t="shared" si="35"/>
        <v>3.8297872340425535E-4</v>
      </c>
      <c r="BE61" s="96">
        <f t="shared" si="35"/>
        <v>3.8297872340425535E-4</v>
      </c>
      <c r="BF61" s="96">
        <f t="shared" si="35"/>
        <v>3.8297872340425535E-4</v>
      </c>
      <c r="BG61" s="96">
        <f t="shared" si="35"/>
        <v>3.8297872340425535E-4</v>
      </c>
      <c r="BH61" s="96">
        <f t="shared" si="35"/>
        <v>3.8297872340425535E-4</v>
      </c>
    </row>
    <row r="62" spans="1:60">
      <c r="A62" s="78" t="s">
        <v>27</v>
      </c>
      <c r="C62" s="95">
        <f>'[1]Mexico Poultry Fat Exports'!AU$290/1000</f>
        <v>0</v>
      </c>
      <c r="D62" s="95">
        <f>'[1]Mexico Poultry Fat Exports'!BG$290/1000</f>
        <v>0</v>
      </c>
      <c r="E62" s="95">
        <f>'[1]Mexico Poultry Fat Exports'!BS$290/1000</f>
        <v>0</v>
      </c>
      <c r="F62" s="95">
        <f>'[1]Mexico Poultry Fat Exports'!CE$290/1000</f>
        <v>0</v>
      </c>
      <c r="G62" s="95">
        <f>'[1]Mexico Poultry Fat Exports'!CQ$290/1000</f>
        <v>0</v>
      </c>
      <c r="H62" s="95">
        <f>'[1]Mexico Poultry Fat Exports'!DC$290/1000</f>
        <v>0</v>
      </c>
      <c r="I62" s="95">
        <f>'[1]Mexico Poultry Fat Exports'!DO$290/1000</f>
        <v>0</v>
      </c>
      <c r="J62" s="95">
        <f>'[1]Mexico Poultry Fat Exports'!EA$290/1000</f>
        <v>0</v>
      </c>
      <c r="K62" s="95">
        <f>'[1]Mexico Poultry Fat Exports'!EM$290/1000</f>
        <v>0</v>
      </c>
      <c r="L62" s="95">
        <f>'[1]Mexico Poultry Fat Exports'!EY$290/1000</f>
        <v>0</v>
      </c>
      <c r="M62" s="95">
        <f>'[1]Mexico Poultry Fat Exports'!FK$290/1000</f>
        <v>0</v>
      </c>
      <c r="N62" s="95">
        <f>'[1]Mexico Poultry Fat Exports'!FW$290/1000</f>
        <v>0</v>
      </c>
      <c r="O62" s="95">
        <f>'[1]Mexico Poultry Fat Exports'!GI$290/1000</f>
        <v>0</v>
      </c>
      <c r="P62" s="95">
        <f>'[1]Mexico Poultry Fat Exports'!GU$290/1000</f>
        <v>0</v>
      </c>
      <c r="Q62" s="95">
        <f>'[1]Mexico Poultry Fat Exports'!HG$290/1000</f>
        <v>0</v>
      </c>
      <c r="R62" s="95">
        <f>'[1]Mexico Poultry Fat Exports'!HS$290/1000</f>
        <v>0</v>
      </c>
      <c r="S62" s="95">
        <f>'[1]Mexico Poultry Fat Exports'!IE$290/1000</f>
        <v>0</v>
      </c>
      <c r="T62" s="95">
        <f>'[1]Mexico Poultry Fat Exports'!IQ$290/1000</f>
        <v>0</v>
      </c>
      <c r="U62" s="95">
        <f>'[1]Mexico Poultry Fat Exports'!JC$290/1000</f>
        <v>0</v>
      </c>
      <c r="V62" s="95">
        <f>'[1]Mexico Poultry Fat Exports'!JO$290/1000</f>
        <v>5.0000000000000001E-3</v>
      </c>
      <c r="W62" s="95">
        <f>'[1]Mexico Poultry Fat Exports'!KA$290/1000</f>
        <v>5.0000000000000001E-3</v>
      </c>
      <c r="X62" s="95">
        <f>'[1]Mexico Poultry Fat Exports'!KM$290/1000</f>
        <v>0</v>
      </c>
      <c r="Y62" s="95">
        <f>'[1]Mexico Poultry Fat Exports'!KY$290/1000</f>
        <v>0</v>
      </c>
      <c r="Z62" s="95">
        <f>'[1]Mexico Poultry Fat Exports'!LK$290/1000</f>
        <v>0</v>
      </c>
      <c r="AA62" s="95">
        <f>'[1]Mexico Poultry Fat Exports'!LW$290/1000</f>
        <v>0</v>
      </c>
      <c r="AB62" s="95">
        <f>'[1]Mexico Poultry Fat Exports'!MI$290/1000</f>
        <v>0</v>
      </c>
      <c r="AC62" s="95">
        <f>'[1]Mexico Poultry Fat Exports'!MU$290/1000</f>
        <v>0</v>
      </c>
      <c r="AD62" s="95">
        <f>'[1]Mexico Poultry Fat Exports'!NG$290/1000</f>
        <v>0</v>
      </c>
      <c r="AE62" s="95">
        <f>'[1]Mexico Poultry Fat Exports'!NS$290/1000</f>
        <v>0</v>
      </c>
      <c r="AF62" s="95">
        <f>'[1]Mexico Poultry Fat Exports'!OE$290/1000</f>
        <v>0</v>
      </c>
      <c r="AG62" s="95">
        <f>'[1]Mexico Poultry Fat Exports'!OQ$290/1000</f>
        <v>0</v>
      </c>
      <c r="AH62" s="95">
        <f>'[1]Mexico Poultry Fat Exports'!PC$290/1000</f>
        <v>0</v>
      </c>
      <c r="AI62" s="96">
        <f t="shared" si="36"/>
        <v>4.2553191489361702E-4</v>
      </c>
      <c r="AJ62" s="96">
        <f t="shared" si="36"/>
        <v>4.2553191489361702E-4</v>
      </c>
      <c r="AK62" s="96">
        <f t="shared" si="36"/>
        <v>4.2553191489361702E-4</v>
      </c>
      <c r="AL62" s="96">
        <f t="shared" si="36"/>
        <v>4.2553191489361702E-4</v>
      </c>
      <c r="AM62" s="96">
        <f t="shared" si="36"/>
        <v>4.2553191489361702E-4</v>
      </c>
      <c r="AN62" s="96">
        <f t="shared" si="36"/>
        <v>4.2553191489361702E-4</v>
      </c>
      <c r="AO62" s="96">
        <f t="shared" si="36"/>
        <v>4.2553191489361702E-4</v>
      </c>
      <c r="AP62" s="96">
        <f t="shared" si="36"/>
        <v>4.2553191489361702E-4</v>
      </c>
      <c r="AQ62" s="96">
        <f t="shared" si="36"/>
        <v>4.2553191489361702E-4</v>
      </c>
      <c r="AR62" s="96">
        <f t="shared" si="36"/>
        <v>4.2553191489361702E-4</v>
      </c>
      <c r="AS62" s="96">
        <f t="shared" si="36"/>
        <v>4.2553191489361702E-4</v>
      </c>
      <c r="AT62" s="96">
        <f t="shared" si="36"/>
        <v>4.2553191489361702E-4</v>
      </c>
      <c r="AU62" s="96">
        <f t="shared" si="36"/>
        <v>4.2553191489361702E-4</v>
      </c>
      <c r="AV62" s="96">
        <f t="shared" si="36"/>
        <v>4.2553191489361702E-4</v>
      </c>
      <c r="AW62" s="96">
        <f t="shared" si="36"/>
        <v>4.2553191489361702E-4</v>
      </c>
      <c r="AX62" s="96">
        <f t="shared" si="36"/>
        <v>4.2553191489361702E-4</v>
      </c>
      <c r="AY62" s="96">
        <f t="shared" si="35"/>
        <v>4.2553191489361702E-4</v>
      </c>
      <c r="AZ62" s="96">
        <f t="shared" si="35"/>
        <v>4.2553191489361702E-4</v>
      </c>
      <c r="BA62" s="96">
        <f t="shared" si="35"/>
        <v>4.2553191489361702E-4</v>
      </c>
      <c r="BB62" s="96">
        <f t="shared" si="35"/>
        <v>4.2553191489361702E-4</v>
      </c>
      <c r="BC62" s="96">
        <f t="shared" si="35"/>
        <v>4.2553191489361702E-4</v>
      </c>
      <c r="BD62" s="96">
        <f t="shared" si="35"/>
        <v>4.2553191489361702E-4</v>
      </c>
      <c r="BE62" s="96">
        <f t="shared" si="35"/>
        <v>4.2553191489361702E-4</v>
      </c>
      <c r="BF62" s="96">
        <f t="shared" si="35"/>
        <v>4.2553191489361702E-4</v>
      </c>
      <c r="BG62" s="96">
        <f t="shared" si="35"/>
        <v>4.2553191489361702E-4</v>
      </c>
      <c r="BH62" s="96">
        <f t="shared" si="35"/>
        <v>4.2553191489361702E-4</v>
      </c>
    </row>
    <row r="63" spans="1:60">
      <c r="A63" s="78" t="s">
        <v>28</v>
      </c>
      <c r="C63" s="95">
        <f>'[1]Mexico Poultry Fat Exports'!AV$290/1000</f>
        <v>0</v>
      </c>
      <c r="D63" s="95">
        <f>'[1]Mexico Poultry Fat Exports'!BH$290/1000</f>
        <v>0</v>
      </c>
      <c r="E63" s="95">
        <f>'[1]Mexico Poultry Fat Exports'!BT$290/1000</f>
        <v>0</v>
      </c>
      <c r="F63" s="95">
        <f>'[1]Mexico Poultry Fat Exports'!CF$290/1000</f>
        <v>0</v>
      </c>
      <c r="G63" s="95">
        <f>'[1]Mexico Poultry Fat Exports'!CR$290/1000</f>
        <v>0</v>
      </c>
      <c r="H63" s="95">
        <f>'[1]Mexico Poultry Fat Exports'!DD$290/1000</f>
        <v>0</v>
      </c>
      <c r="I63" s="95">
        <f>'[1]Mexico Poultry Fat Exports'!DP$290/1000</f>
        <v>0</v>
      </c>
      <c r="J63" s="95">
        <f>'[1]Mexico Poultry Fat Exports'!EB$290/1000</f>
        <v>0</v>
      </c>
      <c r="K63" s="95">
        <f>'[1]Mexico Poultry Fat Exports'!EN$290/1000</f>
        <v>0</v>
      </c>
      <c r="L63" s="95">
        <f>'[1]Mexico Poultry Fat Exports'!EZ$290/1000</f>
        <v>0</v>
      </c>
      <c r="M63" s="95">
        <f>'[1]Mexico Poultry Fat Exports'!FL$290/1000</f>
        <v>0</v>
      </c>
      <c r="N63" s="95">
        <f>'[1]Mexico Poultry Fat Exports'!FX$290/1000</f>
        <v>0</v>
      </c>
      <c r="O63" s="95">
        <f>'[1]Mexico Poultry Fat Exports'!GJ$290/1000</f>
        <v>0</v>
      </c>
      <c r="P63" s="95">
        <f>'[1]Mexico Poultry Fat Exports'!GV$290/1000</f>
        <v>0</v>
      </c>
      <c r="Q63" s="95">
        <f>'[1]Mexico Poultry Fat Exports'!HH$290/1000</f>
        <v>0</v>
      </c>
      <c r="R63" s="95">
        <f>'[1]Mexico Poultry Fat Exports'!HT$290/1000</f>
        <v>0</v>
      </c>
      <c r="S63" s="95">
        <f>'[1]Mexico Poultry Fat Exports'!IF$290/1000</f>
        <v>0</v>
      </c>
      <c r="T63" s="95">
        <f>'[1]Mexico Poultry Fat Exports'!IR$290/1000</f>
        <v>0</v>
      </c>
      <c r="U63" s="95">
        <f>'[1]Mexico Poultry Fat Exports'!JD$290/1000</f>
        <v>0</v>
      </c>
      <c r="V63" s="95">
        <f>'[1]Mexico Poultry Fat Exports'!JP$290/1000</f>
        <v>8.0000000000000002E-3</v>
      </c>
      <c r="W63" s="95">
        <f>'[1]Mexico Poultry Fat Exports'!KB$290/1000</f>
        <v>6.0000000000000001E-3</v>
      </c>
      <c r="X63" s="95">
        <f>'[1]Mexico Poultry Fat Exports'!KN$290/1000</f>
        <v>0</v>
      </c>
      <c r="Y63" s="95">
        <f>'[1]Mexico Poultry Fat Exports'!KZ$290/1000</f>
        <v>0</v>
      </c>
      <c r="Z63" s="95">
        <f>'[1]Mexico Poultry Fat Exports'!LL$290/1000</f>
        <v>0</v>
      </c>
      <c r="AA63" s="95">
        <f>'[1]Mexico Poultry Fat Exports'!LX$290/1000</f>
        <v>0</v>
      </c>
      <c r="AB63" s="95">
        <f>'[1]Mexico Poultry Fat Exports'!MJ$290/1000</f>
        <v>0</v>
      </c>
      <c r="AC63" s="95">
        <f>'[1]Mexico Poultry Fat Exports'!MV$290/1000</f>
        <v>0</v>
      </c>
      <c r="AD63" s="95">
        <f>'[1]Mexico Poultry Fat Exports'!NH$290/1000</f>
        <v>0</v>
      </c>
      <c r="AE63" s="95">
        <f>'[1]Mexico Poultry Fat Exports'!NT$290/1000</f>
        <v>0</v>
      </c>
      <c r="AF63" s="95">
        <f>'[1]Mexico Poultry Fat Exports'!OF$290/1000</f>
        <v>0</v>
      </c>
      <c r="AG63" s="95">
        <f>'[1]Mexico Poultry Fat Exports'!OR$290/1000</f>
        <v>0</v>
      </c>
      <c r="AH63" s="95">
        <f>'[1]Mexico Poultry Fat Exports'!PD$290/1000</f>
        <v>0</v>
      </c>
      <c r="AI63" s="96">
        <f t="shared" si="36"/>
        <v>5.9574468085106384E-4</v>
      </c>
      <c r="AJ63" s="96">
        <f t="shared" si="36"/>
        <v>5.9574468085106384E-4</v>
      </c>
      <c r="AK63" s="96">
        <f t="shared" si="36"/>
        <v>5.9574468085106384E-4</v>
      </c>
      <c r="AL63" s="96">
        <f t="shared" si="36"/>
        <v>5.9574468085106384E-4</v>
      </c>
      <c r="AM63" s="96">
        <f t="shared" si="36"/>
        <v>5.9574468085106384E-4</v>
      </c>
      <c r="AN63" s="96">
        <f t="shared" si="36"/>
        <v>5.9574468085106384E-4</v>
      </c>
      <c r="AO63" s="96">
        <f t="shared" si="36"/>
        <v>5.9574468085106384E-4</v>
      </c>
      <c r="AP63" s="96">
        <f t="shared" si="36"/>
        <v>5.9574468085106384E-4</v>
      </c>
      <c r="AQ63" s="96">
        <f t="shared" si="36"/>
        <v>5.9574468085106384E-4</v>
      </c>
      <c r="AR63" s="96">
        <f t="shared" si="36"/>
        <v>5.9574468085106384E-4</v>
      </c>
      <c r="AS63" s="96">
        <f t="shared" si="36"/>
        <v>5.9574468085106384E-4</v>
      </c>
      <c r="AT63" s="96">
        <f t="shared" si="36"/>
        <v>5.9574468085106384E-4</v>
      </c>
      <c r="AU63" s="96">
        <f t="shared" si="36"/>
        <v>5.9574468085106384E-4</v>
      </c>
      <c r="AV63" s="96">
        <f t="shared" si="36"/>
        <v>5.9574468085106384E-4</v>
      </c>
      <c r="AW63" s="96">
        <f t="shared" si="36"/>
        <v>5.9574468085106384E-4</v>
      </c>
      <c r="AX63" s="96">
        <f t="shared" si="36"/>
        <v>5.9574468085106384E-4</v>
      </c>
      <c r="AY63" s="96">
        <f t="shared" si="35"/>
        <v>5.9574468085106384E-4</v>
      </c>
      <c r="AZ63" s="96">
        <f t="shared" si="35"/>
        <v>5.9574468085106384E-4</v>
      </c>
      <c r="BA63" s="96">
        <f t="shared" si="35"/>
        <v>5.9574468085106384E-4</v>
      </c>
      <c r="BB63" s="96">
        <f t="shared" si="35"/>
        <v>5.9574468085106384E-4</v>
      </c>
      <c r="BC63" s="96">
        <f t="shared" si="35"/>
        <v>5.9574468085106384E-4</v>
      </c>
      <c r="BD63" s="96">
        <f t="shared" si="35"/>
        <v>5.9574468085106384E-4</v>
      </c>
      <c r="BE63" s="96">
        <f t="shared" si="35"/>
        <v>5.9574468085106384E-4</v>
      </c>
      <c r="BF63" s="96">
        <f t="shared" si="35"/>
        <v>5.9574468085106384E-4</v>
      </c>
      <c r="BG63" s="96">
        <f t="shared" si="35"/>
        <v>5.9574468085106384E-4</v>
      </c>
      <c r="BH63" s="96">
        <f t="shared" si="35"/>
        <v>5.9574468085106384E-4</v>
      </c>
    </row>
    <row r="64" spans="1:60" ht="13.5" thickBot="1">
      <c r="A64" s="78" t="s">
        <v>29</v>
      </c>
      <c r="C64" s="95">
        <f t="shared" ref="C64:AH64" si="37">SUM(C52:C63)</f>
        <v>0</v>
      </c>
      <c r="D64" s="95">
        <f t="shared" si="37"/>
        <v>0</v>
      </c>
      <c r="E64" s="95">
        <f t="shared" si="37"/>
        <v>0</v>
      </c>
      <c r="F64" s="95">
        <f t="shared" si="37"/>
        <v>0</v>
      </c>
      <c r="G64" s="95">
        <f t="shared" si="37"/>
        <v>0</v>
      </c>
      <c r="H64" s="95">
        <f t="shared" si="37"/>
        <v>0</v>
      </c>
      <c r="I64" s="95">
        <f t="shared" si="37"/>
        <v>0</v>
      </c>
      <c r="J64" s="95">
        <f t="shared" si="37"/>
        <v>0</v>
      </c>
      <c r="K64" s="95">
        <f t="shared" si="37"/>
        <v>0</v>
      </c>
      <c r="L64" s="95">
        <f t="shared" si="37"/>
        <v>0</v>
      </c>
      <c r="M64" s="95">
        <f t="shared" si="37"/>
        <v>0</v>
      </c>
      <c r="N64" s="95">
        <f t="shared" si="37"/>
        <v>0</v>
      </c>
      <c r="O64" s="95">
        <f t="shared" si="37"/>
        <v>0</v>
      </c>
      <c r="P64" s="95">
        <f t="shared" si="37"/>
        <v>0</v>
      </c>
      <c r="Q64" s="95">
        <f t="shared" si="37"/>
        <v>0</v>
      </c>
      <c r="R64" s="95">
        <f t="shared" si="37"/>
        <v>0</v>
      </c>
      <c r="S64" s="95">
        <f t="shared" si="37"/>
        <v>0</v>
      </c>
      <c r="T64" s="95">
        <f t="shared" si="37"/>
        <v>0</v>
      </c>
      <c r="U64" s="95">
        <f t="shared" si="37"/>
        <v>0</v>
      </c>
      <c r="V64" s="95">
        <f t="shared" si="37"/>
        <v>6.9999999999999993E-2</v>
      </c>
      <c r="W64" s="95">
        <f t="shared" si="37"/>
        <v>6.7000000000000004E-2</v>
      </c>
      <c r="X64" s="95">
        <f t="shared" si="37"/>
        <v>7.0000000000000001E-3</v>
      </c>
      <c r="Y64" s="95">
        <f t="shared" si="37"/>
        <v>0</v>
      </c>
      <c r="Z64" s="95">
        <f t="shared" si="37"/>
        <v>0</v>
      </c>
      <c r="AA64" s="95">
        <f t="shared" si="37"/>
        <v>0</v>
      </c>
      <c r="AB64" s="95">
        <f t="shared" si="37"/>
        <v>0</v>
      </c>
      <c r="AC64" s="95">
        <f t="shared" si="37"/>
        <v>0</v>
      </c>
      <c r="AD64" s="95">
        <f t="shared" si="37"/>
        <v>0</v>
      </c>
      <c r="AE64" s="95">
        <f t="shared" si="37"/>
        <v>4.3999999999999997E-2</v>
      </c>
      <c r="AF64" s="95">
        <f t="shared" si="37"/>
        <v>0</v>
      </c>
      <c r="AG64" s="95">
        <f t="shared" si="37"/>
        <v>0</v>
      </c>
      <c r="AH64" s="95">
        <f t="shared" si="37"/>
        <v>0</v>
      </c>
      <c r="AI64" s="96">
        <f t="shared" ref="AI64:BH64" si="38">AI12</f>
        <v>8.0000000000000002E-3</v>
      </c>
      <c r="AJ64" s="96">
        <f t="shared" si="38"/>
        <v>8.0000000000000002E-3</v>
      </c>
      <c r="AK64" s="96">
        <f t="shared" si="38"/>
        <v>8.0000000000000002E-3</v>
      </c>
      <c r="AL64" s="96">
        <f t="shared" si="38"/>
        <v>8.0000000000000002E-3</v>
      </c>
      <c r="AM64" s="96">
        <f t="shared" si="38"/>
        <v>8.0000000000000002E-3</v>
      </c>
      <c r="AN64" s="96">
        <f t="shared" si="38"/>
        <v>8.0000000000000002E-3</v>
      </c>
      <c r="AO64" s="96">
        <f t="shared" si="38"/>
        <v>8.0000000000000002E-3</v>
      </c>
      <c r="AP64" s="96">
        <f t="shared" si="38"/>
        <v>8.0000000000000002E-3</v>
      </c>
      <c r="AQ64" s="96">
        <f t="shared" si="38"/>
        <v>8.0000000000000002E-3</v>
      </c>
      <c r="AR64" s="96">
        <f t="shared" si="38"/>
        <v>8.0000000000000002E-3</v>
      </c>
      <c r="AS64" s="96">
        <f t="shared" si="38"/>
        <v>8.0000000000000002E-3</v>
      </c>
      <c r="AT64" s="96">
        <f t="shared" si="38"/>
        <v>8.0000000000000002E-3</v>
      </c>
      <c r="AU64" s="96">
        <f t="shared" si="38"/>
        <v>8.0000000000000002E-3</v>
      </c>
      <c r="AV64" s="96">
        <f t="shared" si="38"/>
        <v>8.0000000000000002E-3</v>
      </c>
      <c r="AW64" s="96">
        <f t="shared" si="38"/>
        <v>8.0000000000000002E-3</v>
      </c>
      <c r="AX64" s="96">
        <f t="shared" si="38"/>
        <v>8.0000000000000002E-3</v>
      </c>
      <c r="AY64" s="96">
        <f t="shared" si="38"/>
        <v>8.0000000000000002E-3</v>
      </c>
      <c r="AZ64" s="96">
        <f t="shared" si="38"/>
        <v>8.0000000000000002E-3</v>
      </c>
      <c r="BA64" s="96">
        <f t="shared" si="38"/>
        <v>8.0000000000000002E-3</v>
      </c>
      <c r="BB64" s="96">
        <f t="shared" si="38"/>
        <v>8.0000000000000002E-3</v>
      </c>
      <c r="BC64" s="96">
        <f t="shared" si="38"/>
        <v>8.0000000000000002E-3</v>
      </c>
      <c r="BD64" s="96">
        <f t="shared" si="38"/>
        <v>8.0000000000000002E-3</v>
      </c>
      <c r="BE64" s="96">
        <f t="shared" si="38"/>
        <v>8.0000000000000002E-3</v>
      </c>
      <c r="BF64" s="96">
        <f t="shared" si="38"/>
        <v>8.0000000000000002E-3</v>
      </c>
      <c r="BG64" s="96">
        <f t="shared" si="38"/>
        <v>8.0000000000000002E-3</v>
      </c>
      <c r="BH64" s="96">
        <f t="shared" si="38"/>
        <v>8.0000000000000002E-3</v>
      </c>
    </row>
    <row r="65" spans="1:60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</row>
    <row r="66" spans="1:60" ht="13.5" thickBot="1">
      <c r="A66" s="78" t="s">
        <v>127</v>
      </c>
    </row>
    <row r="67" spans="1:60" ht="13.5" thickBot="1">
      <c r="A67" s="79"/>
      <c r="B67" s="93">
        <f t="shared" ref="B67:BH67" si="39">B2</f>
        <v>1992</v>
      </c>
      <c r="C67" s="93">
        <f t="shared" si="39"/>
        <v>1993</v>
      </c>
      <c r="D67" s="93">
        <f t="shared" si="39"/>
        <v>1994</v>
      </c>
      <c r="E67" s="93">
        <f t="shared" si="39"/>
        <v>1995</v>
      </c>
      <c r="F67" s="93">
        <f t="shared" si="39"/>
        <v>1996</v>
      </c>
      <c r="G67" s="93">
        <f t="shared" si="39"/>
        <v>1997</v>
      </c>
      <c r="H67" s="93">
        <f t="shared" si="39"/>
        <v>1998</v>
      </c>
      <c r="I67" s="93">
        <f t="shared" si="39"/>
        <v>1999</v>
      </c>
      <c r="J67" s="93">
        <f t="shared" si="39"/>
        <v>2000</v>
      </c>
      <c r="K67" s="93">
        <f t="shared" si="39"/>
        <v>2001</v>
      </c>
      <c r="L67" s="93">
        <f t="shared" si="39"/>
        <v>2002</v>
      </c>
      <c r="M67" s="93">
        <f t="shared" si="39"/>
        <v>2003</v>
      </c>
      <c r="N67" s="93">
        <f t="shared" si="39"/>
        <v>2004</v>
      </c>
      <c r="O67" s="93">
        <f t="shared" si="39"/>
        <v>2005</v>
      </c>
      <c r="P67" s="93">
        <f t="shared" si="39"/>
        <v>2006</v>
      </c>
      <c r="Q67" s="93">
        <f t="shared" si="39"/>
        <v>2007</v>
      </c>
      <c r="R67" s="93">
        <f t="shared" si="39"/>
        <v>2008</v>
      </c>
      <c r="S67" s="93">
        <f t="shared" si="39"/>
        <v>2009</v>
      </c>
      <c r="T67" s="93">
        <f t="shared" si="39"/>
        <v>2010</v>
      </c>
      <c r="U67" s="93">
        <f t="shared" si="39"/>
        <v>2011</v>
      </c>
      <c r="V67" s="93">
        <f t="shared" si="39"/>
        <v>2012</v>
      </c>
      <c r="W67" s="93">
        <f t="shared" si="39"/>
        <v>2013</v>
      </c>
      <c r="X67" s="93">
        <f t="shared" si="39"/>
        <v>2014</v>
      </c>
      <c r="Y67" s="93">
        <f t="shared" si="39"/>
        <v>2015</v>
      </c>
      <c r="Z67" s="93">
        <f t="shared" si="39"/>
        <v>2016</v>
      </c>
      <c r="AA67" s="93">
        <f t="shared" si="39"/>
        <v>2017</v>
      </c>
      <c r="AB67" s="93">
        <f t="shared" si="39"/>
        <v>2018</v>
      </c>
      <c r="AC67" s="93">
        <f t="shared" si="39"/>
        <v>2019</v>
      </c>
      <c r="AD67" s="93">
        <f t="shared" si="39"/>
        <v>2020</v>
      </c>
      <c r="AE67" s="93">
        <f t="shared" si="39"/>
        <v>2021</v>
      </c>
      <c r="AF67" s="93">
        <f t="shared" si="39"/>
        <v>2022</v>
      </c>
      <c r="AG67" s="93">
        <f t="shared" si="39"/>
        <v>2023</v>
      </c>
      <c r="AH67" s="93">
        <f t="shared" si="39"/>
        <v>2024</v>
      </c>
      <c r="AI67" s="93">
        <f t="shared" si="39"/>
        <v>2025</v>
      </c>
      <c r="AJ67" s="93">
        <f t="shared" si="39"/>
        <v>2026</v>
      </c>
      <c r="AK67" s="93">
        <f t="shared" si="39"/>
        <v>2027</v>
      </c>
      <c r="AL67" s="93">
        <f t="shared" si="39"/>
        <v>2028</v>
      </c>
      <c r="AM67" s="93">
        <f t="shared" si="39"/>
        <v>2029</v>
      </c>
      <c r="AN67" s="93">
        <f t="shared" si="39"/>
        <v>2030</v>
      </c>
      <c r="AO67" s="93">
        <f t="shared" si="39"/>
        <v>2031</v>
      </c>
      <c r="AP67" s="93">
        <f t="shared" si="39"/>
        <v>2032</v>
      </c>
      <c r="AQ67" s="93">
        <f t="shared" si="39"/>
        <v>2033</v>
      </c>
      <c r="AR67" s="93">
        <f t="shared" si="39"/>
        <v>2034</v>
      </c>
      <c r="AS67" s="93">
        <f t="shared" si="39"/>
        <v>2035</v>
      </c>
      <c r="AT67" s="93">
        <f t="shared" si="39"/>
        <v>2036</v>
      </c>
      <c r="AU67" s="93">
        <f t="shared" si="39"/>
        <v>2037</v>
      </c>
      <c r="AV67" s="93">
        <f t="shared" si="39"/>
        <v>2038</v>
      </c>
      <c r="AW67" s="93">
        <f t="shared" si="39"/>
        <v>2039</v>
      </c>
      <c r="AX67" s="93">
        <f t="shared" si="39"/>
        <v>2040</v>
      </c>
      <c r="AY67" s="93">
        <f t="shared" si="39"/>
        <v>2041</v>
      </c>
      <c r="AZ67" s="93">
        <f t="shared" si="39"/>
        <v>2042</v>
      </c>
      <c r="BA67" s="93">
        <f t="shared" si="39"/>
        <v>2043</v>
      </c>
      <c r="BB67" s="93">
        <f t="shared" si="39"/>
        <v>2044</v>
      </c>
      <c r="BC67" s="93">
        <f t="shared" si="39"/>
        <v>2045</v>
      </c>
      <c r="BD67" s="93">
        <f t="shared" si="39"/>
        <v>2046</v>
      </c>
      <c r="BE67" s="93">
        <f t="shared" si="39"/>
        <v>2047</v>
      </c>
      <c r="BF67" s="93">
        <f t="shared" si="39"/>
        <v>2048</v>
      </c>
      <c r="BG67" s="93">
        <f t="shared" si="39"/>
        <v>2049</v>
      </c>
      <c r="BH67" s="93">
        <f t="shared" si="39"/>
        <v>2050</v>
      </c>
    </row>
    <row r="68" spans="1:60">
      <c r="A68" s="78" t="s">
        <v>17</v>
      </c>
      <c r="C68" s="86">
        <f>B207+C20+C37-C52-C196</f>
        <v>0</v>
      </c>
      <c r="D68" s="86" t="e">
        <f>D$80*('[2]Poultry Byproduct Complex'!B213/SUM('[2]Poultry Byproduct Complex'!B$213:B$221,'[2]Poultry Byproduct Complex'!C$210:C$212))</f>
        <v>#REF!</v>
      </c>
      <c r="E68" s="86" t="e">
        <f>E$80*('[2]Poultry Byproduct Complex'!C213/SUM('[2]Poultry Byproduct Complex'!C$213:C$221,'[2]Poultry Byproduct Complex'!D$210:D$212))</f>
        <v>#REF!</v>
      </c>
      <c r="F68" s="86" t="e">
        <f>F$80*('[2]Poultry Byproduct Complex'!D213/SUM('[2]Poultry Byproduct Complex'!D$213:D$221,'[2]Poultry Byproduct Complex'!E$210:E$212))</f>
        <v>#REF!</v>
      </c>
      <c r="G68" s="86" t="e">
        <f>G$80*('[2]Poultry Byproduct Complex'!E213/SUM('[2]Poultry Byproduct Complex'!E$213:E$221,'[2]Poultry Byproduct Complex'!F$210:F$212))</f>
        <v>#REF!</v>
      </c>
      <c r="H68" s="86" t="e">
        <f>H$80*('[2]Poultry Byproduct Complex'!F213/SUM('[2]Poultry Byproduct Complex'!F$213:F$221,'[2]Poultry Byproduct Complex'!G$210:G$212))</f>
        <v>#REF!</v>
      </c>
      <c r="I68" s="86" t="e">
        <f>I$80*('[2]Poultry Byproduct Complex'!G213/SUM('[2]Poultry Byproduct Complex'!G$213:G$221,'[2]Poultry Byproduct Complex'!H$210:H$212))</f>
        <v>#REF!</v>
      </c>
      <c r="J68" s="86" t="e">
        <f>J$80*('[2]Poultry Byproduct Complex'!H213/SUM('[2]Poultry Byproduct Complex'!H$213:H$221,'[2]Poultry Byproduct Complex'!I$210:I$212))</f>
        <v>#REF!</v>
      </c>
      <c r="K68" s="86" t="e">
        <f>K$80*('[2]Poultry Byproduct Complex'!I213/SUM('[2]Poultry Byproduct Complex'!I$213:I$221,'[2]Poultry Byproduct Complex'!J$210:J$212))</f>
        <v>#REF!</v>
      </c>
      <c r="L68" s="86" t="e">
        <f>L$80*('[2]Poultry Byproduct Complex'!J213/SUM('[2]Poultry Byproduct Complex'!J$213:J$221,'[2]Poultry Byproduct Complex'!K$210:K$212))</f>
        <v>#REF!</v>
      </c>
      <c r="M68" s="86" t="e">
        <f>M$80*('[2]Poultry Byproduct Complex'!K213/SUM('[2]Poultry Byproduct Complex'!K$213:K$221,'[2]Poultry Byproduct Complex'!L$210:L$212))</f>
        <v>#REF!</v>
      </c>
      <c r="N68" s="86" t="e">
        <f>N$80*('[2]Poultry Byproduct Complex'!L213/SUM('[2]Poultry Byproduct Complex'!L$213:L$221,'[2]Poultry Byproduct Complex'!M$210:M$212))</f>
        <v>#REF!</v>
      </c>
      <c r="O68" s="86" t="e">
        <f>O$80*('[2]Poultry Byproduct Complex'!M213/SUM('[2]Poultry Byproduct Complex'!M$213:M$221,'[2]Poultry Byproduct Complex'!N$210:N$212))</f>
        <v>#REF!</v>
      </c>
      <c r="P68" s="86" t="e">
        <f>P$80*('[2]Poultry Byproduct Complex'!N213/SUM('[2]Poultry Byproduct Complex'!N$213:N$221,'[2]Poultry Byproduct Complex'!O$210:O$212))</f>
        <v>#REF!</v>
      </c>
      <c r="Q68" s="86" t="e">
        <f>Q$80*('[2]Poultry Byproduct Complex'!O213/SUM('[2]Poultry Byproduct Complex'!O$213:O$221,'[2]Poultry Byproduct Complex'!P$210:P$212))</f>
        <v>#REF!</v>
      </c>
      <c r="R68" s="86">
        <f>R$80*('[2]Poultry Byproduct Complex'!P213/SUM('[2]Poultry Byproduct Complex'!P$213:P$221,'[2]Poultry Byproduct Complex'!Q$210:Q$212))</f>
        <v>24.617385859286319</v>
      </c>
      <c r="S68" s="86">
        <f>S$80*('[2]Poultry Byproduct Complex'!Q213/SUM('[2]Poultry Byproduct Complex'!Q$213:Q$221,'[2]Poultry Byproduct Complex'!R$210:R$212))</f>
        <v>21.516136090606306</v>
      </c>
      <c r="T68" s="86">
        <f>T$80*('[2]Poultry Byproduct Complex'!R213/SUM('[2]Poultry Byproduct Complex'!R$213:R$221,'[2]Poultry Byproduct Complex'!S$210:S$212))</f>
        <v>21.488457255410125</v>
      </c>
      <c r="U68" s="86">
        <f>U$80*('[2]Poultry Byproduct Complex'!S213/SUM('[2]Poultry Byproduct Complex'!S$213:S$221,'[2]Poultry Byproduct Complex'!T$210:T$212))</f>
        <v>25.023454170108312</v>
      </c>
      <c r="V68" s="86">
        <f>V$80*('[2]Poultry Byproduct Complex'!T213/SUM('[2]Poultry Byproduct Complex'!T$213:T$221,'[2]Poultry Byproduct Complex'!U$210:U$212))</f>
        <v>23.631256978431466</v>
      </c>
      <c r="W68" s="86">
        <f>W$80*('[2]Poultry Byproduct Complex'!U213/SUM('[2]Poultry Byproduct Complex'!U$213:U$221,'[2]Poultry Byproduct Complex'!V$210:V$212))</f>
        <v>26.303355104498333</v>
      </c>
      <c r="X68" s="86">
        <f>X$80*('[2]Poultry Byproduct Complex'!V213/SUM('[2]Poultry Byproduct Complex'!V$213:V$221,'[2]Poultry Byproduct Complex'!W$210:W$212))</f>
        <v>26.228443537103594</v>
      </c>
      <c r="Y68" s="86">
        <f>Y$80*('[2]Poultry Byproduct Complex'!W213/SUM('[2]Poultry Byproduct Complex'!W$213:W$221,'[2]Poultry Byproduct Complex'!X$210:X$212))</f>
        <v>21.580398759216475</v>
      </c>
      <c r="Z68" s="86">
        <f>Z$80*('[2]Poultry Byproduct Complex'!X213/SUM('[2]Poultry Byproduct Complex'!X$213:X$221,'[2]Poultry Byproduct Complex'!Y$210:Y$212))</f>
        <v>28.860691318921877</v>
      </c>
      <c r="AA68" s="86">
        <f>AA$80*('[2]Poultry Byproduct Complex'!Y213/SUM('[2]Poultry Byproduct Complex'!Y$213:Y$221,'[2]Poultry Byproduct Complex'!Z$210:Z$212))</f>
        <v>29.168657798462625</v>
      </c>
      <c r="AB68" s="86">
        <f>AB$80*('[2]Poultry Byproduct Complex'!Z213/SUM('[2]Poultry Byproduct Complex'!Z$213:Z$221,'[2]Poultry Byproduct Complex'!AA$210:AA$212))</f>
        <v>28.923387644280762</v>
      </c>
      <c r="AC68" s="86">
        <f>AC$80*('[2]Poultry Byproduct Complex'!AA213/SUM('[2]Poultry Byproduct Complex'!AA$213:AA$221,'[2]Poultry Byproduct Complex'!AB$210:AB$212))</f>
        <v>33.821646019114333</v>
      </c>
      <c r="AD68" s="86">
        <f>AD$80*('[2]Poultry Byproduct Complex'!AB213/SUM('[2]Poultry Byproduct Complex'!AB$213:AB$221,'[2]Poultry Byproduct Complex'!AC$210:AC$212))</f>
        <v>33.903932474449931</v>
      </c>
      <c r="AE68" s="86">
        <f>AE$80*('[2]Poultry Byproduct Complex'!AC213/SUM('[2]Poultry Byproduct Complex'!AC$213:AC$221,'[2]Poultry Byproduct Complex'!AD$210:AD$212))</f>
        <v>33.574904724710855</v>
      </c>
      <c r="AF68" s="86">
        <f>AF$80*('[2]Poultry Byproduct Complex'!AD213/SUM('[2]Poultry Byproduct Complex'!AD$213:AD$221,'[2]Poultry Byproduct Complex'!AE$210:AE$212))</f>
        <v>30.807602713976948</v>
      </c>
      <c r="AG68" s="86">
        <f>AG$80*('[2]Poultry Byproduct Complex'!AE213/SUM('[2]Poultry Byproduct Complex'!AE$213:AE$221,'[2]Poultry Byproduct Complex'!AF$210:AF$212))</f>
        <v>32.611758081745336</v>
      </c>
      <c r="AH68" s="86">
        <f>AH$80*('[2]Poultry Byproduct Complex'!AF213/SUM('[2]Poultry Byproduct Complex'!AF$213:AF$221,'[2]Poultry Byproduct Complex'!AG$210:AG$212))</f>
        <v>33.06940885757777</v>
      </c>
      <c r="AI68" s="86">
        <f>AI$80*('[2]Poultry Byproduct Complex'!AG213/SUM('[2]Poultry Byproduct Complex'!AG$213:AG$221,'[2]Poultry Byproduct Complex'!AH$210:AH$212))</f>
        <v>39.312360357374082</v>
      </c>
      <c r="AJ68" s="87">
        <f t="shared" ref="AJ68:BH79" si="40">AJ84+AJ148</f>
        <v>36.411735245875768</v>
      </c>
      <c r="AK68" s="87">
        <f t="shared" si="40"/>
        <v>37.046057919245463</v>
      </c>
      <c r="AL68" s="87">
        <f t="shared" si="40"/>
        <v>38.45467648995087</v>
      </c>
      <c r="AM68" s="87">
        <f t="shared" si="40"/>
        <v>39.76006852976947</v>
      </c>
      <c r="AN68" s="87">
        <f t="shared" si="40"/>
        <v>41.012079902594905</v>
      </c>
      <c r="AO68" s="87">
        <f t="shared" si="40"/>
        <v>42.090717906910655</v>
      </c>
      <c r="AP68" s="87">
        <f t="shared" si="40"/>
        <v>43.238052102929586</v>
      </c>
      <c r="AQ68" s="87">
        <f t="shared" si="40"/>
        <v>44.50749063553824</v>
      </c>
      <c r="AR68" s="87">
        <f t="shared" si="40"/>
        <v>45.752767635094187</v>
      </c>
      <c r="AS68" s="87">
        <f t="shared" si="40"/>
        <v>46.988289316140602</v>
      </c>
      <c r="AT68" s="87">
        <f t="shared" si="40"/>
        <v>48.221019686538092</v>
      </c>
      <c r="AU68" s="87">
        <f t="shared" si="40"/>
        <v>49.485973380252695</v>
      </c>
      <c r="AV68" s="87">
        <f t="shared" si="40"/>
        <v>50.7749598121137</v>
      </c>
      <c r="AW68" s="87">
        <f t="shared" si="40"/>
        <v>52.067729616025325</v>
      </c>
      <c r="AX68" s="87">
        <f t="shared" si="40"/>
        <v>53.20914302123898</v>
      </c>
      <c r="AY68" s="87">
        <f t="shared" si="40"/>
        <v>54.516992821815769</v>
      </c>
      <c r="AZ68" s="87">
        <f t="shared" si="40"/>
        <v>55.851907378464645</v>
      </c>
      <c r="BA68" s="87">
        <f t="shared" si="40"/>
        <v>57.194847348711313</v>
      </c>
      <c r="BB68" s="87">
        <f t="shared" si="40"/>
        <v>58.569789908866113</v>
      </c>
      <c r="BC68" s="87">
        <f t="shared" si="40"/>
        <v>59.945958466199706</v>
      </c>
      <c r="BD68" s="87">
        <f t="shared" si="40"/>
        <v>61.359924832946056</v>
      </c>
      <c r="BE68" s="87">
        <f t="shared" si="40"/>
        <v>62.779139337291106</v>
      </c>
      <c r="BF68" s="87">
        <f t="shared" si="40"/>
        <v>64.240293193018132</v>
      </c>
      <c r="BG68" s="87">
        <f t="shared" si="40"/>
        <v>65.71127185326317</v>
      </c>
      <c r="BH68" s="87">
        <f t="shared" si="40"/>
        <v>89.392583100087165</v>
      </c>
    </row>
    <row r="69" spans="1:60">
      <c r="A69" s="78" t="s">
        <v>18</v>
      </c>
      <c r="C69" s="86">
        <f t="shared" ref="C69:C78" si="41">C196+C21+C38-C53-C197</f>
        <v>0</v>
      </c>
      <c r="D69" s="86" t="e">
        <f>D$80*('[2]Poultry Byproduct Complex'!B214/SUM('[2]Poultry Byproduct Complex'!B$213:B$221,'[2]Poultry Byproduct Complex'!C$210:C$212))</f>
        <v>#REF!</v>
      </c>
      <c r="E69" s="86" t="e">
        <f>E$80*('[2]Poultry Byproduct Complex'!C214/SUM('[2]Poultry Byproduct Complex'!C$213:C$221,'[2]Poultry Byproduct Complex'!D$210:D$212))</f>
        <v>#REF!</v>
      </c>
      <c r="F69" s="86" t="e">
        <f>F$80*('[2]Poultry Byproduct Complex'!D214/SUM('[2]Poultry Byproduct Complex'!D$213:D$221,'[2]Poultry Byproduct Complex'!E$210:E$212))</f>
        <v>#REF!</v>
      </c>
      <c r="G69" s="86" t="e">
        <f>G$80*('[2]Poultry Byproduct Complex'!E214/SUM('[2]Poultry Byproduct Complex'!E$213:E$221,'[2]Poultry Byproduct Complex'!F$210:F$212))</f>
        <v>#REF!</v>
      </c>
      <c r="H69" s="86" t="e">
        <f>H$80*('[2]Poultry Byproduct Complex'!F214/SUM('[2]Poultry Byproduct Complex'!F$213:F$221,'[2]Poultry Byproduct Complex'!G$210:G$212))</f>
        <v>#REF!</v>
      </c>
      <c r="I69" s="86" t="e">
        <f>I$80*('[2]Poultry Byproduct Complex'!G214/SUM('[2]Poultry Byproduct Complex'!G$213:G$221,'[2]Poultry Byproduct Complex'!H$210:H$212))</f>
        <v>#REF!</v>
      </c>
      <c r="J69" s="86" t="e">
        <f>J$80*('[2]Poultry Byproduct Complex'!H214/SUM('[2]Poultry Byproduct Complex'!H$213:H$221,'[2]Poultry Byproduct Complex'!I$210:I$212))</f>
        <v>#REF!</v>
      </c>
      <c r="K69" s="86" t="e">
        <f>K$80*('[2]Poultry Byproduct Complex'!I214/SUM('[2]Poultry Byproduct Complex'!I$213:I$221,'[2]Poultry Byproduct Complex'!J$210:J$212))</f>
        <v>#REF!</v>
      </c>
      <c r="L69" s="86" t="e">
        <f>L$80*('[2]Poultry Byproduct Complex'!J214/SUM('[2]Poultry Byproduct Complex'!J$213:J$221,'[2]Poultry Byproduct Complex'!K$210:K$212))</f>
        <v>#REF!</v>
      </c>
      <c r="M69" s="86" t="e">
        <f>M$80*('[2]Poultry Byproduct Complex'!K214/SUM('[2]Poultry Byproduct Complex'!K$213:K$221,'[2]Poultry Byproduct Complex'!L$210:L$212))</f>
        <v>#REF!</v>
      </c>
      <c r="N69" s="86" t="e">
        <f>N$80*('[2]Poultry Byproduct Complex'!L214/SUM('[2]Poultry Byproduct Complex'!L$213:L$221,'[2]Poultry Byproduct Complex'!M$210:M$212))</f>
        <v>#REF!</v>
      </c>
      <c r="O69" s="86" t="e">
        <f>O$80*('[2]Poultry Byproduct Complex'!M214/SUM('[2]Poultry Byproduct Complex'!M$213:M$221,'[2]Poultry Byproduct Complex'!N$210:N$212))</f>
        <v>#REF!</v>
      </c>
      <c r="P69" s="86" t="e">
        <f>P$80*('[2]Poultry Byproduct Complex'!N214/SUM('[2]Poultry Byproduct Complex'!N$213:N$221,'[2]Poultry Byproduct Complex'!O$210:O$212))</f>
        <v>#REF!</v>
      </c>
      <c r="Q69" s="86" t="e">
        <f>Q$80*('[2]Poultry Byproduct Complex'!O214/SUM('[2]Poultry Byproduct Complex'!O$213:O$221,'[2]Poultry Byproduct Complex'!P$210:P$212))</f>
        <v>#REF!</v>
      </c>
      <c r="R69" s="86">
        <f>R$80*('[2]Poultry Byproduct Complex'!P214/SUM('[2]Poultry Byproduct Complex'!P$213:P$221,'[2]Poultry Byproduct Complex'!Q$210:Q$212))</f>
        <v>21.116226744222484</v>
      </c>
      <c r="S69" s="86">
        <f>S$80*('[2]Poultry Byproduct Complex'!Q214/SUM('[2]Poultry Byproduct Complex'!Q$213:Q$221,'[2]Poultry Byproduct Complex'!R$210:R$212))</f>
        <v>20.178257498310373</v>
      </c>
      <c r="T69" s="86">
        <f>T$80*('[2]Poultry Byproduct Complex'!R214/SUM('[2]Poultry Byproduct Complex'!R$213:R$221,'[2]Poultry Byproduct Complex'!S$210:S$212))</f>
        <v>20.386893890419433</v>
      </c>
      <c r="U69" s="86">
        <f>U$80*('[2]Poultry Byproduct Complex'!S214/SUM('[2]Poultry Byproduct Complex'!S$213:S$221,'[2]Poultry Byproduct Complex'!T$210:T$212))</f>
        <v>22.588068500204045</v>
      </c>
      <c r="V69" s="86">
        <f>V$80*('[2]Poultry Byproduct Complex'!T214/SUM('[2]Poultry Byproduct Complex'!T$213:T$221,'[2]Poultry Byproduct Complex'!U$210:U$212))</f>
        <v>21.485687478199907</v>
      </c>
      <c r="W69" s="86">
        <f>W$80*('[2]Poultry Byproduct Complex'!U214/SUM('[2]Poultry Byproduct Complex'!U$213:U$221,'[2]Poultry Byproduct Complex'!V$210:V$212))</f>
        <v>23.730558909901717</v>
      </c>
      <c r="X69" s="86">
        <f>X$80*('[2]Poultry Byproduct Complex'!V214/SUM('[2]Poultry Byproduct Complex'!V$213:V$221,'[2]Poultry Byproduct Complex'!W$210:W$212))</f>
        <v>23.833047659603466</v>
      </c>
      <c r="Y69" s="86">
        <f>Y$80*('[2]Poultry Byproduct Complex'!W214/SUM('[2]Poultry Byproduct Complex'!W$213:W$221,'[2]Poultry Byproduct Complex'!X$210:X$212))</f>
        <v>19.309153820851982</v>
      </c>
      <c r="Z69" s="86">
        <f>Z$80*('[2]Poultry Byproduct Complex'!X214/SUM('[2]Poultry Byproduct Complex'!X$213:X$221,'[2]Poultry Byproduct Complex'!Y$210:Y$212))</f>
        <v>30.671675712360685</v>
      </c>
      <c r="AA69" s="86">
        <f>AA$80*('[2]Poultry Byproduct Complex'!Y214/SUM('[2]Poultry Byproduct Complex'!Y$213:Y$221,'[2]Poultry Byproduct Complex'!Z$210:Z$212))</f>
        <v>31.396612885147277</v>
      </c>
      <c r="AB69" s="86">
        <f>AB$80*('[2]Poultry Byproduct Complex'!Z214/SUM('[2]Poultry Byproduct Complex'!Z$213:Z$221,'[2]Poultry Byproduct Complex'!AA$210:AA$212))</f>
        <v>33.938661890891169</v>
      </c>
      <c r="AC69" s="86">
        <f>AC$80*('[2]Poultry Byproduct Complex'!AA214/SUM('[2]Poultry Byproduct Complex'!AA$213:AA$221,'[2]Poultry Byproduct Complex'!AB$210:AB$212))</f>
        <v>33.722492065441621</v>
      </c>
      <c r="AD69" s="86">
        <f>AD$80*('[2]Poultry Byproduct Complex'!AB214/SUM('[2]Poultry Byproduct Complex'!AB$213:AB$221,'[2]Poultry Byproduct Complex'!AC$210:AC$212))</f>
        <v>36.118534814879027</v>
      </c>
      <c r="AE69" s="86">
        <f>AE$80*('[2]Poultry Byproduct Complex'!AC214/SUM('[2]Poultry Byproduct Complex'!AC$213:AC$221,'[2]Poultry Byproduct Complex'!AD$210:AD$212))</f>
        <v>34.235671638681602</v>
      </c>
      <c r="AF69" s="86">
        <f>AF$80*('[2]Poultry Byproduct Complex'!AD214/SUM('[2]Poultry Byproduct Complex'!AD$213:AD$221,'[2]Poultry Byproduct Complex'!AE$210:AE$212))</f>
        <v>33.863646397200192</v>
      </c>
      <c r="AG69" s="86">
        <f>AG$80*('[2]Poultry Byproduct Complex'!AE214/SUM('[2]Poultry Byproduct Complex'!AE$213:AE$221,'[2]Poultry Byproduct Complex'!AF$210:AF$212))</f>
        <v>38.737342640193766</v>
      </c>
      <c r="AH69" s="86">
        <f>AH$80*('[2]Poultry Byproduct Complex'!AF214/SUM('[2]Poultry Byproduct Complex'!AF$213:AF$221,'[2]Poultry Byproduct Complex'!AG$210:AG$212))</f>
        <v>41.183142698102003</v>
      </c>
      <c r="AI69" s="86">
        <f>AI$80*('[2]Poultry Byproduct Complex'!AG214/SUM('[2]Poultry Byproduct Complex'!AG$213:AG$221,'[2]Poultry Byproduct Complex'!AH$210:AH$212))</f>
        <v>37.266619992857336</v>
      </c>
      <c r="AJ69" s="87">
        <f t="shared" si="40"/>
        <v>41.320905678571485</v>
      </c>
      <c r="AK69" s="87">
        <f t="shared" si="40"/>
        <v>42.890658835944613</v>
      </c>
      <c r="AL69" s="87">
        <f t="shared" si="40"/>
        <v>44.918569588663686</v>
      </c>
      <c r="AM69" s="87">
        <f t="shared" si="40"/>
        <v>46.301635536376885</v>
      </c>
      <c r="AN69" s="87">
        <f t="shared" si="40"/>
        <v>47.174294447131643</v>
      </c>
      <c r="AO69" s="87">
        <f t="shared" si="40"/>
        <v>48.626865708547172</v>
      </c>
      <c r="AP69" s="87">
        <f t="shared" si="40"/>
        <v>50.11477932613063</v>
      </c>
      <c r="AQ69" s="87">
        <f t="shared" si="40"/>
        <v>51.5964119140205</v>
      </c>
      <c r="AR69" s="87">
        <f t="shared" si="40"/>
        <v>52.966378404090186</v>
      </c>
      <c r="AS69" s="87">
        <f t="shared" si="40"/>
        <v>54.337519886697066</v>
      </c>
      <c r="AT69" s="87">
        <f t="shared" si="40"/>
        <v>55.817717321032355</v>
      </c>
      <c r="AU69" s="87">
        <f t="shared" si="40"/>
        <v>57.302460083477634</v>
      </c>
      <c r="AV69" s="87">
        <f t="shared" si="40"/>
        <v>58.784863246957372</v>
      </c>
      <c r="AW69" s="87">
        <f t="shared" si="40"/>
        <v>60.266951935719675</v>
      </c>
      <c r="AX69" s="87">
        <f t="shared" si="40"/>
        <v>61.58621044937626</v>
      </c>
      <c r="AY69" s="87">
        <f t="shared" si="40"/>
        <v>63.110371880537407</v>
      </c>
      <c r="AZ69" s="87">
        <f t="shared" si="40"/>
        <v>64.656621226971666</v>
      </c>
      <c r="BA69" s="87">
        <f t="shared" si="40"/>
        <v>66.207977858769468</v>
      </c>
      <c r="BB69" s="87">
        <f t="shared" si="40"/>
        <v>67.797776610651326</v>
      </c>
      <c r="BC69" s="87">
        <f t="shared" si="40"/>
        <v>69.391697087867925</v>
      </c>
      <c r="BD69" s="87">
        <f t="shared" si="40"/>
        <v>71.029995932915455</v>
      </c>
      <c r="BE69" s="87">
        <f t="shared" si="40"/>
        <v>72.672502911799</v>
      </c>
      <c r="BF69" s="87">
        <f t="shared" si="40"/>
        <v>74.363274545611219</v>
      </c>
      <c r="BG69" s="87">
        <f t="shared" si="40"/>
        <v>76.065970692468881</v>
      </c>
      <c r="BH69" s="87">
        <f t="shared" si="40"/>
        <v>103.47934189283133</v>
      </c>
    </row>
    <row r="70" spans="1:60">
      <c r="A70" s="78" t="s">
        <v>19</v>
      </c>
      <c r="C70" s="86">
        <f t="shared" si="41"/>
        <v>0</v>
      </c>
      <c r="D70" s="86" t="e">
        <f>D$80*('[2]Poultry Byproduct Complex'!B215/SUM('[2]Poultry Byproduct Complex'!B$213:B$221,'[2]Poultry Byproduct Complex'!C$210:C$212))</f>
        <v>#REF!</v>
      </c>
      <c r="E70" s="86" t="e">
        <f>E$80*('[2]Poultry Byproduct Complex'!C215/SUM('[2]Poultry Byproduct Complex'!C$213:C$221,'[2]Poultry Byproduct Complex'!D$210:D$212))</f>
        <v>#REF!</v>
      </c>
      <c r="F70" s="86" t="e">
        <f>F$80*('[2]Poultry Byproduct Complex'!D215/SUM('[2]Poultry Byproduct Complex'!D$213:D$221,'[2]Poultry Byproduct Complex'!E$210:E$212))</f>
        <v>#REF!</v>
      </c>
      <c r="G70" s="86" t="e">
        <f>G$80*('[2]Poultry Byproduct Complex'!E215/SUM('[2]Poultry Byproduct Complex'!E$213:E$221,'[2]Poultry Byproduct Complex'!F$210:F$212))</f>
        <v>#REF!</v>
      </c>
      <c r="H70" s="86" t="e">
        <f>H$80*('[2]Poultry Byproduct Complex'!F215/SUM('[2]Poultry Byproduct Complex'!F$213:F$221,'[2]Poultry Byproduct Complex'!G$210:G$212))</f>
        <v>#REF!</v>
      </c>
      <c r="I70" s="86" t="e">
        <f>I$80*('[2]Poultry Byproduct Complex'!G215/SUM('[2]Poultry Byproduct Complex'!G$213:G$221,'[2]Poultry Byproduct Complex'!H$210:H$212))</f>
        <v>#REF!</v>
      </c>
      <c r="J70" s="86" t="e">
        <f>J$80*('[2]Poultry Byproduct Complex'!H215/SUM('[2]Poultry Byproduct Complex'!H$213:H$221,'[2]Poultry Byproduct Complex'!I$210:I$212))</f>
        <v>#REF!</v>
      </c>
      <c r="K70" s="86" t="e">
        <f>K$80*('[2]Poultry Byproduct Complex'!I215/SUM('[2]Poultry Byproduct Complex'!I$213:I$221,'[2]Poultry Byproduct Complex'!J$210:J$212))</f>
        <v>#REF!</v>
      </c>
      <c r="L70" s="86" t="e">
        <f>L$80*('[2]Poultry Byproduct Complex'!J215/SUM('[2]Poultry Byproduct Complex'!J$213:J$221,'[2]Poultry Byproduct Complex'!K$210:K$212))</f>
        <v>#REF!</v>
      </c>
      <c r="M70" s="86" t="e">
        <f>M$80*('[2]Poultry Byproduct Complex'!K215/SUM('[2]Poultry Byproduct Complex'!K$213:K$221,'[2]Poultry Byproduct Complex'!L$210:L$212))</f>
        <v>#REF!</v>
      </c>
      <c r="N70" s="86" t="e">
        <f>N$80*('[2]Poultry Byproduct Complex'!L215/SUM('[2]Poultry Byproduct Complex'!L$213:L$221,'[2]Poultry Byproduct Complex'!M$210:M$212))</f>
        <v>#REF!</v>
      </c>
      <c r="O70" s="86" t="e">
        <f>O$80*('[2]Poultry Byproduct Complex'!M215/SUM('[2]Poultry Byproduct Complex'!M$213:M$221,'[2]Poultry Byproduct Complex'!N$210:N$212))</f>
        <v>#REF!</v>
      </c>
      <c r="P70" s="86" t="e">
        <f>P$80*('[2]Poultry Byproduct Complex'!N215/SUM('[2]Poultry Byproduct Complex'!N$213:N$221,'[2]Poultry Byproduct Complex'!O$210:O$212))</f>
        <v>#REF!</v>
      </c>
      <c r="Q70" s="86" t="e">
        <f>Q$80*('[2]Poultry Byproduct Complex'!O215/SUM('[2]Poultry Byproduct Complex'!O$213:O$221,'[2]Poultry Byproduct Complex'!P$210:P$212))</f>
        <v>#REF!</v>
      </c>
      <c r="R70" s="86">
        <f>R$80*('[2]Poultry Byproduct Complex'!P215/SUM('[2]Poultry Byproduct Complex'!P$213:P$221,'[2]Poultry Byproduct Complex'!Q$210:Q$212))</f>
        <v>21.063247990860621</v>
      </c>
      <c r="S70" s="86">
        <f>S$80*('[2]Poultry Byproduct Complex'!Q215/SUM('[2]Poultry Byproduct Complex'!Q$213:Q$221,'[2]Poultry Byproduct Complex'!R$210:R$212))</f>
        <v>20.894861554287328</v>
      </c>
      <c r="T70" s="86">
        <f>T$80*('[2]Poultry Byproduct Complex'!R215/SUM('[2]Poultry Byproduct Complex'!R$213:R$221,'[2]Poultry Byproduct Complex'!S$210:S$212))</f>
        <v>22.233750287928686</v>
      </c>
      <c r="U70" s="86">
        <f>U$80*('[2]Poultry Byproduct Complex'!S215/SUM('[2]Poultry Byproduct Complex'!S$213:S$221,'[2]Poultry Byproduct Complex'!T$210:T$212))</f>
        <v>26.034001867823616</v>
      </c>
      <c r="V70" s="86">
        <f>V$80*('[2]Poultry Byproduct Complex'!T215/SUM('[2]Poultry Byproduct Complex'!T$213:T$221,'[2]Poultry Byproduct Complex'!U$210:U$212))</f>
        <v>24.982390078228924</v>
      </c>
      <c r="W70" s="86">
        <f>W$80*('[2]Poultry Byproduct Complex'!U215/SUM('[2]Poultry Byproduct Complex'!U$213:U$221,'[2]Poultry Byproduct Complex'!V$210:V$212))</f>
        <v>26.097163631001763</v>
      </c>
      <c r="X70" s="86">
        <f>X$80*('[2]Poultry Byproduct Complex'!V215/SUM('[2]Poultry Byproduct Complex'!V$213:V$221,'[2]Poultry Byproduct Complex'!W$210:W$212))</f>
        <v>26.034090052341917</v>
      </c>
      <c r="Y70" s="86">
        <f>Y$80*('[2]Poultry Byproduct Complex'!W215/SUM('[2]Poultry Byproduct Complex'!W$213:W$221,'[2]Poultry Byproduct Complex'!X$210:X$212))</f>
        <v>21.332541041321246</v>
      </c>
      <c r="Z70" s="86">
        <f>Z$80*('[2]Poultry Byproduct Complex'!X215/SUM('[2]Poultry Byproduct Complex'!X$213:X$221,'[2]Poultry Byproduct Complex'!Y$210:Y$212))</f>
        <v>29.956121484602932</v>
      </c>
      <c r="AA70" s="86">
        <f>AA$80*('[2]Poultry Byproduct Complex'!Y215/SUM('[2]Poultry Byproduct Complex'!Y$213:Y$221,'[2]Poultry Byproduct Complex'!Z$210:Z$212))</f>
        <v>30.101288893827654</v>
      </c>
      <c r="AB70" s="86">
        <f>AB$80*('[2]Poultry Byproduct Complex'!Z215/SUM('[2]Poultry Byproduct Complex'!Z$213:Z$221,'[2]Poultry Byproduct Complex'!AA$210:AA$212))</f>
        <v>33.518591170015249</v>
      </c>
      <c r="AC70" s="86">
        <f>AC$80*('[2]Poultry Byproduct Complex'!AA215/SUM('[2]Poultry Byproduct Complex'!AA$213:AA$221,'[2]Poultry Byproduct Complex'!AB$210:AB$212))</f>
        <v>32.37980666161328</v>
      </c>
      <c r="AD70" s="86">
        <f>AD$80*('[2]Poultry Byproduct Complex'!AB215/SUM('[2]Poultry Byproduct Complex'!AB$213:AB$221,'[2]Poultry Byproduct Complex'!AC$210:AC$212))</f>
        <v>35.663946562637825</v>
      </c>
      <c r="AE70" s="86">
        <f>AE$80*('[2]Poultry Byproduct Complex'!AC215/SUM('[2]Poultry Byproduct Complex'!AC$213:AC$221,'[2]Poultry Byproduct Complex'!AD$210:AD$212))</f>
        <v>36.128649719763935</v>
      </c>
      <c r="AF70" s="86">
        <f>AF$80*('[2]Poultry Byproduct Complex'!AD215/SUM('[2]Poultry Byproduct Complex'!AD$213:AD$221,'[2]Poultry Byproduct Complex'!AE$210:AE$212))</f>
        <v>32.290474891953096</v>
      </c>
      <c r="AG70" s="86">
        <f>AG$80*('[2]Poultry Byproduct Complex'!AE215/SUM('[2]Poultry Byproduct Complex'!AE$213:AE$221,'[2]Poultry Byproduct Complex'!AF$210:AF$212))</f>
        <v>35.754475764465504</v>
      </c>
      <c r="AH70" s="86">
        <f>AH$80*('[2]Poultry Byproduct Complex'!AF215/SUM('[2]Poultry Byproduct Complex'!AF$213:AF$221,'[2]Poultry Byproduct Complex'!AG$210:AG$212))</f>
        <v>35.69886582570976</v>
      </c>
      <c r="AI70" s="86">
        <f>AI$80*('[2]Poultry Byproduct Complex'!AG215/SUM('[2]Poultry Byproduct Complex'!AG$213:AG$221,'[2]Poultry Byproduct Complex'!AH$210:AH$212))</f>
        <v>38.391176751231761</v>
      </c>
      <c r="AJ70" s="87">
        <f t="shared" si="40"/>
        <v>39.119703323759616</v>
      </c>
      <c r="AK70" s="87">
        <f t="shared" si="40"/>
        <v>39.788723893686821</v>
      </c>
      <c r="AL70" s="87">
        <f t="shared" si="40"/>
        <v>41.477220497202509</v>
      </c>
      <c r="AM70" s="87">
        <f t="shared" si="40"/>
        <v>42.757645754806511</v>
      </c>
      <c r="AN70" s="87">
        <f t="shared" si="40"/>
        <v>44.074200556556093</v>
      </c>
      <c r="AO70" s="87">
        <f t="shared" si="40"/>
        <v>45.265331363751912</v>
      </c>
      <c r="AP70" s="87">
        <f t="shared" si="40"/>
        <v>46.507553572954045</v>
      </c>
      <c r="AQ70" s="87">
        <f t="shared" si="40"/>
        <v>47.885736929378133</v>
      </c>
      <c r="AR70" s="87">
        <f t="shared" si="40"/>
        <v>49.203000998223352</v>
      </c>
      <c r="AS70" s="87">
        <f t="shared" si="40"/>
        <v>50.5318553298547</v>
      </c>
      <c r="AT70" s="87">
        <f t="shared" si="40"/>
        <v>51.864213970584622</v>
      </c>
      <c r="AU70" s="87">
        <f t="shared" si="40"/>
        <v>53.225911106694667</v>
      </c>
      <c r="AV70" s="87">
        <f t="shared" si="40"/>
        <v>54.611934376368374</v>
      </c>
      <c r="AW70" s="87">
        <f t="shared" si="40"/>
        <v>55.999181806289926</v>
      </c>
      <c r="AX70" s="87">
        <f t="shared" si="40"/>
        <v>57.227724739724373</v>
      </c>
      <c r="AY70" s="87">
        <f t="shared" si="40"/>
        <v>58.635464008013805</v>
      </c>
      <c r="AZ70" s="87">
        <f t="shared" si="40"/>
        <v>60.071149007245111</v>
      </c>
      <c r="BA70" s="87">
        <f t="shared" si="40"/>
        <v>61.515195658522316</v>
      </c>
      <c r="BB70" s="87">
        <f t="shared" si="40"/>
        <v>62.993661236062117</v>
      </c>
      <c r="BC70" s="87">
        <f t="shared" si="40"/>
        <v>64.474054723846805</v>
      </c>
      <c r="BD70" s="87">
        <f t="shared" si="40"/>
        <v>65.994964240359081</v>
      </c>
      <c r="BE70" s="87">
        <f t="shared" si="40"/>
        <v>67.521311937639453</v>
      </c>
      <c r="BF70" s="87">
        <f t="shared" si="40"/>
        <v>69.092765974374316</v>
      </c>
      <c r="BG70" s="87">
        <f t="shared" si="40"/>
        <v>70.674843551444766</v>
      </c>
      <c r="BH70" s="87">
        <f t="shared" si="40"/>
        <v>96.145022400699858</v>
      </c>
    </row>
    <row r="71" spans="1:60">
      <c r="A71" s="78" t="s">
        <v>20</v>
      </c>
      <c r="C71" s="86">
        <f t="shared" si="41"/>
        <v>0</v>
      </c>
      <c r="D71" s="86" t="e">
        <f>D$80*('[2]Poultry Byproduct Complex'!B216/SUM('[2]Poultry Byproduct Complex'!B$213:B$221,'[2]Poultry Byproduct Complex'!C$210:C$212))</f>
        <v>#REF!</v>
      </c>
      <c r="E71" s="86" t="e">
        <f>E$80*('[2]Poultry Byproduct Complex'!C216/SUM('[2]Poultry Byproduct Complex'!C$213:C$221,'[2]Poultry Byproduct Complex'!D$210:D$212))</f>
        <v>#REF!</v>
      </c>
      <c r="F71" s="86" t="e">
        <f>F$80*('[2]Poultry Byproduct Complex'!D216/SUM('[2]Poultry Byproduct Complex'!D$213:D$221,'[2]Poultry Byproduct Complex'!E$210:E$212))</f>
        <v>#REF!</v>
      </c>
      <c r="G71" s="86" t="e">
        <f>G$80*('[2]Poultry Byproduct Complex'!E216/SUM('[2]Poultry Byproduct Complex'!E$213:E$221,'[2]Poultry Byproduct Complex'!F$210:F$212))</f>
        <v>#REF!</v>
      </c>
      <c r="H71" s="86" t="e">
        <f>H$80*('[2]Poultry Byproduct Complex'!F216/SUM('[2]Poultry Byproduct Complex'!F$213:F$221,'[2]Poultry Byproduct Complex'!G$210:G$212))</f>
        <v>#REF!</v>
      </c>
      <c r="I71" s="86" t="e">
        <f>I$80*('[2]Poultry Byproduct Complex'!G216/SUM('[2]Poultry Byproduct Complex'!G$213:G$221,'[2]Poultry Byproduct Complex'!H$210:H$212))</f>
        <v>#REF!</v>
      </c>
      <c r="J71" s="86" t="e">
        <f>J$80*('[2]Poultry Byproduct Complex'!H216/SUM('[2]Poultry Byproduct Complex'!H$213:H$221,'[2]Poultry Byproduct Complex'!I$210:I$212))</f>
        <v>#REF!</v>
      </c>
      <c r="K71" s="86" t="e">
        <f>K$80*('[2]Poultry Byproduct Complex'!I216/SUM('[2]Poultry Byproduct Complex'!I$213:I$221,'[2]Poultry Byproduct Complex'!J$210:J$212))</f>
        <v>#REF!</v>
      </c>
      <c r="L71" s="86" t="e">
        <f>L$80*('[2]Poultry Byproduct Complex'!J216/SUM('[2]Poultry Byproduct Complex'!J$213:J$221,'[2]Poultry Byproduct Complex'!K$210:K$212))</f>
        <v>#REF!</v>
      </c>
      <c r="M71" s="86" t="e">
        <f>M$80*('[2]Poultry Byproduct Complex'!K216/SUM('[2]Poultry Byproduct Complex'!K$213:K$221,'[2]Poultry Byproduct Complex'!L$210:L$212))</f>
        <v>#REF!</v>
      </c>
      <c r="N71" s="86" t="e">
        <f>N$80*('[2]Poultry Byproduct Complex'!L216/SUM('[2]Poultry Byproduct Complex'!L$213:L$221,'[2]Poultry Byproduct Complex'!M$210:M$212))</f>
        <v>#REF!</v>
      </c>
      <c r="O71" s="86" t="e">
        <f>O$80*('[2]Poultry Byproduct Complex'!M216/SUM('[2]Poultry Byproduct Complex'!M$213:M$221,'[2]Poultry Byproduct Complex'!N$210:N$212))</f>
        <v>#REF!</v>
      </c>
      <c r="P71" s="86" t="e">
        <f>P$80*('[2]Poultry Byproduct Complex'!N216/SUM('[2]Poultry Byproduct Complex'!N$213:N$221,'[2]Poultry Byproduct Complex'!O$210:O$212))</f>
        <v>#REF!</v>
      </c>
      <c r="Q71" s="86" t="e">
        <f>Q$80*('[2]Poultry Byproduct Complex'!O216/SUM('[2]Poultry Byproduct Complex'!O$213:O$221,'[2]Poultry Byproduct Complex'!P$210:P$212))</f>
        <v>#REF!</v>
      </c>
      <c r="R71" s="86">
        <f>R$80*('[2]Poultry Byproduct Complex'!P216/SUM('[2]Poultry Byproduct Complex'!P$213:P$221,'[2]Poultry Byproduct Complex'!Q$210:Q$212))</f>
        <v>22.045479786925561</v>
      </c>
      <c r="S71" s="86">
        <f>S$80*('[2]Poultry Byproduct Complex'!Q216/SUM('[2]Poultry Byproduct Complex'!Q$213:Q$221,'[2]Poultry Byproduct Complex'!R$210:R$212))</f>
        <v>21.615418134053947</v>
      </c>
      <c r="T71" s="86">
        <f>T$80*('[2]Poultry Byproduct Complex'!R216/SUM('[2]Poultry Byproduct Complex'!R$213:R$221,'[2]Poultry Byproduct Complex'!S$210:S$212))</f>
        <v>22.766072766782777</v>
      </c>
      <c r="U71" s="86">
        <f>U$80*('[2]Poultry Byproduct Complex'!S216/SUM('[2]Poultry Byproduct Complex'!S$213:S$221,'[2]Poultry Byproduct Complex'!T$210:T$212))</f>
        <v>22.330366983326442</v>
      </c>
      <c r="V71" s="86">
        <f>V$80*('[2]Poultry Byproduct Complex'!T216/SUM('[2]Poultry Byproduct Complex'!T$213:T$221,'[2]Poultry Byproduct Complex'!U$210:U$212))</f>
        <v>24.960959484370637</v>
      </c>
      <c r="W71" s="86">
        <f>W$80*('[2]Poultry Byproduct Complex'!U216/SUM('[2]Poultry Byproduct Complex'!U$213:U$221,'[2]Poultry Byproduct Complex'!V$210:V$212))</f>
        <v>25.979313267730682</v>
      </c>
      <c r="X71" s="86">
        <f>X$80*('[2]Poultry Byproduct Complex'!V216/SUM('[2]Poultry Byproduct Complex'!V$213:V$221,'[2]Poultry Byproduct Complex'!W$210:W$212))</f>
        <v>26.239568869033153</v>
      </c>
      <c r="Y71" s="86">
        <f>Y$80*('[2]Poultry Byproduct Complex'!W216/SUM('[2]Poultry Byproduct Complex'!W$213:W$221,'[2]Poultry Byproduct Complex'!X$210:X$212))</f>
        <v>21.446648305243006</v>
      </c>
      <c r="Z71" s="86">
        <f>Z$80*('[2]Poultry Byproduct Complex'!X216/SUM('[2]Poultry Byproduct Complex'!X$213:X$221,'[2]Poultry Byproduct Complex'!Y$210:Y$212))</f>
        <v>28.552626386625555</v>
      </c>
      <c r="AA71" s="86">
        <f>AA$80*('[2]Poultry Byproduct Complex'!Y216/SUM('[2]Poultry Byproduct Complex'!Y$213:Y$221,'[2]Poultry Byproduct Complex'!Z$210:Z$212))</f>
        <v>28.591836489887132</v>
      </c>
      <c r="AB71" s="86">
        <f>AB$80*('[2]Poultry Byproduct Complex'!Z216/SUM('[2]Poultry Byproduct Complex'!Z$213:Z$221,'[2]Poultry Byproduct Complex'!AA$210:AA$212))</f>
        <v>30.953624879550169</v>
      </c>
      <c r="AC71" s="86">
        <f>AC$80*('[2]Poultry Byproduct Complex'!AA216/SUM('[2]Poultry Byproduct Complex'!AA$213:AA$221,'[2]Poultry Byproduct Complex'!AB$210:AB$212))</f>
        <v>30.687911085117193</v>
      </c>
      <c r="AD71" s="86">
        <f>AD$80*('[2]Poultry Byproduct Complex'!AB216/SUM('[2]Poultry Byproduct Complex'!AB$213:AB$221,'[2]Poultry Byproduct Complex'!AC$210:AC$212))</f>
        <v>31.117201256431155</v>
      </c>
      <c r="AE71" s="86">
        <f>AE$80*('[2]Poultry Byproduct Complex'!AC216/SUM('[2]Poultry Byproduct Complex'!AC$213:AC$221,'[2]Poultry Byproduct Complex'!AD$210:AD$212))</f>
        <v>32.781447952986341</v>
      </c>
      <c r="AF71" s="86">
        <f>AF$80*('[2]Poultry Byproduct Complex'!AD216/SUM('[2]Poultry Byproduct Complex'!AD$213:AD$221,'[2]Poultry Byproduct Complex'!AE$210:AE$212))</f>
        <v>28.434220176263562</v>
      </c>
      <c r="AG71" s="86">
        <f>AG$80*('[2]Poultry Byproduct Complex'!AE216/SUM('[2]Poultry Byproduct Complex'!AE$213:AE$221,'[2]Poultry Byproduct Complex'!AF$210:AF$212))</f>
        <v>33.058726007626049</v>
      </c>
      <c r="AH71" s="86">
        <f>AH$80*('[2]Poultry Byproduct Complex'!AF216/SUM('[2]Poultry Byproduct Complex'!AF$213:AF$221,'[2]Poultry Byproduct Complex'!AG$210:AG$212))</f>
        <v>31.087981639061979</v>
      </c>
      <c r="AI71" s="87">
        <f t="shared" ref="AI71:AX79" si="42">AI87+AI151</f>
        <v>33.982615746558409</v>
      </c>
      <c r="AJ71" s="87">
        <f t="shared" si="42"/>
        <v>35.021074352538804</v>
      </c>
      <c r="AK71" s="87">
        <f t="shared" si="42"/>
        <v>35.523697180992727</v>
      </c>
      <c r="AL71" s="87">
        <f t="shared" si="42"/>
        <v>37.118119121897998</v>
      </c>
      <c r="AM71" s="87">
        <f t="shared" si="42"/>
        <v>38.030178589826896</v>
      </c>
      <c r="AN71" s="87">
        <f t="shared" si="42"/>
        <v>39.346547122432071</v>
      </c>
      <c r="AO71" s="87">
        <f t="shared" si="42"/>
        <v>40.420716357343572</v>
      </c>
      <c r="AP71" s="87">
        <f t="shared" si="42"/>
        <v>41.510753711283336</v>
      </c>
      <c r="AQ71" s="87">
        <f t="shared" si="42"/>
        <v>42.738710588720515</v>
      </c>
      <c r="AR71" s="87">
        <f t="shared" si="42"/>
        <v>43.892858784693061</v>
      </c>
      <c r="AS71" s="87">
        <f t="shared" si="42"/>
        <v>45.10279696645761</v>
      </c>
      <c r="AT71" s="87">
        <f t="shared" si="42"/>
        <v>46.290361547387015</v>
      </c>
      <c r="AU71" s="87">
        <f t="shared" si="42"/>
        <v>47.501377645553774</v>
      </c>
      <c r="AV71" s="87">
        <f t="shared" si="42"/>
        <v>48.73721604163137</v>
      </c>
      <c r="AW71" s="87">
        <f t="shared" si="42"/>
        <v>49.974340560416458</v>
      </c>
      <c r="AX71" s="87">
        <f t="shared" si="42"/>
        <v>51.074251275319504</v>
      </c>
      <c r="AY71" s="87">
        <f t="shared" si="40"/>
        <v>52.32966915801466</v>
      </c>
      <c r="AZ71" s="87">
        <f t="shared" si="40"/>
        <v>53.610152629520599</v>
      </c>
      <c r="BA71" s="87">
        <f t="shared" si="40"/>
        <v>54.898836912480583</v>
      </c>
      <c r="BB71" s="87">
        <f t="shared" si="40"/>
        <v>56.218466419034435</v>
      </c>
      <c r="BC71" s="87">
        <f t="shared" si="40"/>
        <v>57.54005197220345</v>
      </c>
      <c r="BD71" s="87">
        <f t="shared" si="40"/>
        <v>58.897133089647561</v>
      </c>
      <c r="BE71" s="87">
        <f t="shared" si="40"/>
        <v>60.259210262318213</v>
      </c>
      <c r="BF71" s="87">
        <f t="shared" si="40"/>
        <v>61.661688704744179</v>
      </c>
      <c r="BG71" s="87">
        <f t="shared" si="40"/>
        <v>63.07366727635808</v>
      </c>
      <c r="BH71" s="87">
        <f t="shared" si="40"/>
        <v>85.80453340292155</v>
      </c>
    </row>
    <row r="72" spans="1:60">
      <c r="A72" s="78" t="s">
        <v>21</v>
      </c>
      <c r="C72" s="86">
        <f t="shared" si="41"/>
        <v>0</v>
      </c>
      <c r="D72" s="86" t="e">
        <f>D$80*('[2]Poultry Byproduct Complex'!B217/SUM('[2]Poultry Byproduct Complex'!B$213:B$221,'[2]Poultry Byproduct Complex'!C$210:C$212))</f>
        <v>#REF!</v>
      </c>
      <c r="E72" s="86" t="e">
        <f>E$80*('[2]Poultry Byproduct Complex'!C217/SUM('[2]Poultry Byproduct Complex'!C$213:C$221,'[2]Poultry Byproduct Complex'!D$210:D$212))</f>
        <v>#REF!</v>
      </c>
      <c r="F72" s="86" t="e">
        <f>F$80*('[2]Poultry Byproduct Complex'!D217/SUM('[2]Poultry Byproduct Complex'!D$213:D$221,'[2]Poultry Byproduct Complex'!E$210:E$212))</f>
        <v>#REF!</v>
      </c>
      <c r="G72" s="86" t="e">
        <f>G$80*('[2]Poultry Byproduct Complex'!E217/SUM('[2]Poultry Byproduct Complex'!E$213:E$221,'[2]Poultry Byproduct Complex'!F$210:F$212))</f>
        <v>#REF!</v>
      </c>
      <c r="H72" s="86" t="e">
        <f>H$80*('[2]Poultry Byproduct Complex'!F217/SUM('[2]Poultry Byproduct Complex'!F$213:F$221,'[2]Poultry Byproduct Complex'!G$210:G$212))</f>
        <v>#REF!</v>
      </c>
      <c r="I72" s="86" t="e">
        <f>I$80*('[2]Poultry Byproduct Complex'!G217/SUM('[2]Poultry Byproduct Complex'!G$213:G$221,'[2]Poultry Byproduct Complex'!H$210:H$212))</f>
        <v>#REF!</v>
      </c>
      <c r="J72" s="86" t="e">
        <f>J$80*('[2]Poultry Byproduct Complex'!H217/SUM('[2]Poultry Byproduct Complex'!H$213:H$221,'[2]Poultry Byproduct Complex'!I$210:I$212))</f>
        <v>#REF!</v>
      </c>
      <c r="K72" s="86" t="e">
        <f>K$80*('[2]Poultry Byproduct Complex'!I217/SUM('[2]Poultry Byproduct Complex'!I$213:I$221,'[2]Poultry Byproduct Complex'!J$210:J$212))</f>
        <v>#REF!</v>
      </c>
      <c r="L72" s="86" t="e">
        <f>L$80*('[2]Poultry Byproduct Complex'!J217/SUM('[2]Poultry Byproduct Complex'!J$213:J$221,'[2]Poultry Byproduct Complex'!K$210:K$212))</f>
        <v>#REF!</v>
      </c>
      <c r="M72" s="86" t="e">
        <f>M$80*('[2]Poultry Byproduct Complex'!K217/SUM('[2]Poultry Byproduct Complex'!K$213:K$221,'[2]Poultry Byproduct Complex'!L$210:L$212))</f>
        <v>#REF!</v>
      </c>
      <c r="N72" s="86" t="e">
        <f>N$80*('[2]Poultry Byproduct Complex'!L217/SUM('[2]Poultry Byproduct Complex'!L$213:L$221,'[2]Poultry Byproduct Complex'!M$210:M$212))</f>
        <v>#REF!</v>
      </c>
      <c r="O72" s="86" t="e">
        <f>O$80*('[2]Poultry Byproduct Complex'!M217/SUM('[2]Poultry Byproduct Complex'!M$213:M$221,'[2]Poultry Byproduct Complex'!N$210:N$212))</f>
        <v>#REF!</v>
      </c>
      <c r="P72" s="86" t="e">
        <f>P$80*('[2]Poultry Byproduct Complex'!N217/SUM('[2]Poultry Byproduct Complex'!N$213:N$221,'[2]Poultry Byproduct Complex'!O$210:O$212))</f>
        <v>#REF!</v>
      </c>
      <c r="Q72" s="86" t="e">
        <f>Q$80*('[2]Poultry Byproduct Complex'!O217/SUM('[2]Poultry Byproduct Complex'!O$213:O$221,'[2]Poultry Byproduct Complex'!P$210:P$212))</f>
        <v>#REF!</v>
      </c>
      <c r="R72" s="86">
        <f>R$80*('[2]Poultry Byproduct Complex'!P217/SUM('[2]Poultry Byproduct Complex'!P$213:P$221,'[2]Poultry Byproduct Complex'!Q$210:Q$212))</f>
        <v>22.377512709348188</v>
      </c>
      <c r="S72" s="86">
        <f>S$80*('[2]Poultry Byproduct Complex'!Q217/SUM('[2]Poultry Byproduct Complex'!Q$213:Q$221,'[2]Poultry Byproduct Complex'!R$210:R$212))</f>
        <v>22.483287953240602</v>
      </c>
      <c r="T72" s="86">
        <f>T$80*('[2]Poultry Byproduct Complex'!R217/SUM('[2]Poultry Byproduct Complex'!R$213:R$221,'[2]Poultry Byproduct Complex'!S$210:S$212))</f>
        <v>23.095748180629112</v>
      </c>
      <c r="U72" s="86">
        <f>U$80*('[2]Poultry Byproduct Complex'!S217/SUM('[2]Poultry Byproduct Complex'!S$213:S$221,'[2]Poultry Byproduct Complex'!T$210:T$212))</f>
        <v>25.443259630044523</v>
      </c>
      <c r="V72" s="86">
        <f>V$80*('[2]Poultry Byproduct Complex'!T217/SUM('[2]Poultry Byproduct Complex'!T$213:T$221,'[2]Poultry Byproduct Complex'!U$210:U$212))</f>
        <v>26.47872285540193</v>
      </c>
      <c r="W72" s="86">
        <f>W$80*('[2]Poultry Byproduct Complex'!U217/SUM('[2]Poultry Byproduct Complex'!U$213:U$221,'[2]Poultry Byproduct Complex'!V$210:V$212))</f>
        <v>27.659497065316664</v>
      </c>
      <c r="X72" s="86">
        <f>X$80*('[2]Poultry Byproduct Complex'!V217/SUM('[2]Poultry Byproduct Complex'!V$213:V$221,'[2]Poultry Byproduct Complex'!W$210:W$212))</f>
        <v>27.504240914947108</v>
      </c>
      <c r="Y72" s="86">
        <f>Y$80*('[2]Poultry Byproduct Complex'!W217/SUM('[2]Poultry Byproduct Complex'!W$213:W$221,'[2]Poultry Byproduct Complex'!X$210:X$212))</f>
        <v>33.81425464981811</v>
      </c>
      <c r="Z72" s="86">
        <f>Z$80*('[2]Poultry Byproduct Complex'!X217/SUM('[2]Poultry Byproduct Complex'!X$213:X$221,'[2]Poultry Byproduct Complex'!Y$210:Y$212))</f>
        <v>30.785021277163743</v>
      </c>
      <c r="AA72" s="86">
        <f>AA$80*('[2]Poultry Byproduct Complex'!Y217/SUM('[2]Poultry Byproduct Complex'!Y$213:Y$221,'[2]Poultry Byproduct Complex'!Z$210:Z$212))</f>
        <v>30.662827903733415</v>
      </c>
      <c r="AB72" s="86">
        <f>AB$80*('[2]Poultry Byproduct Complex'!Z217/SUM('[2]Poultry Byproduct Complex'!Z$213:Z$221,'[2]Poultry Byproduct Complex'!AA$210:AA$212))</f>
        <v>33.885065712804241</v>
      </c>
      <c r="AC72" s="86">
        <f>AC$80*('[2]Poultry Byproduct Complex'!AA217/SUM('[2]Poultry Byproduct Complex'!AA$213:AA$221,'[2]Poultry Byproduct Complex'!AB$210:AB$212))</f>
        <v>35.318675522538506</v>
      </c>
      <c r="AD72" s="86">
        <f>AD$80*('[2]Poultry Byproduct Complex'!AB217/SUM('[2]Poultry Byproduct Complex'!AB$213:AB$221,'[2]Poultry Byproduct Complex'!AC$210:AC$212))</f>
        <v>37.320364458724988</v>
      </c>
      <c r="AE72" s="86">
        <f>AE$80*('[2]Poultry Byproduct Complex'!AC217/SUM('[2]Poultry Byproduct Complex'!AC$213:AC$221,'[2]Poultry Byproduct Complex'!AD$210:AD$212))</f>
        <v>37.480327069946384</v>
      </c>
      <c r="AF72" s="86">
        <f>AF$80*('[2]Poultry Byproduct Complex'!AD217/SUM('[2]Poultry Byproduct Complex'!AD$213:AD$221,'[2]Poultry Byproduct Complex'!AE$210:AE$212))</f>
        <v>34.619555573262758</v>
      </c>
      <c r="AG72" s="86">
        <f>AG$80*('[2]Poultry Byproduct Complex'!AE217/SUM('[2]Poultry Byproduct Complex'!AE$213:AE$221,'[2]Poultry Byproduct Complex'!AF$210:AF$212))</f>
        <v>39.342142610654811</v>
      </c>
      <c r="AH72" s="86">
        <f>AH$80*('[2]Poultry Byproduct Complex'!AF217/SUM('[2]Poultry Byproduct Complex'!AF$213:AF$221,'[2]Poultry Byproduct Complex'!AG$210:AG$212))</f>
        <v>39.895676331776528</v>
      </c>
      <c r="AI72" s="87">
        <f t="shared" si="42"/>
        <v>40.97080710122524</v>
      </c>
      <c r="AJ72" s="87">
        <f t="shared" si="42"/>
        <v>42.265844172439841</v>
      </c>
      <c r="AK72" s="87">
        <f t="shared" si="42"/>
        <v>43.330290830663195</v>
      </c>
      <c r="AL72" s="87">
        <f t="shared" si="42"/>
        <v>45.289026982498591</v>
      </c>
      <c r="AM72" s="87">
        <f t="shared" si="42"/>
        <v>46.620681277769442</v>
      </c>
      <c r="AN72" s="87">
        <f t="shared" si="42"/>
        <v>47.843434236042071</v>
      </c>
      <c r="AO72" s="87">
        <f t="shared" si="42"/>
        <v>49.226103068848857</v>
      </c>
      <c r="AP72" s="87">
        <f t="shared" si="42"/>
        <v>50.637373997998388</v>
      </c>
      <c r="AQ72" s="87">
        <f t="shared" si="42"/>
        <v>52.136117102363812</v>
      </c>
      <c r="AR72" s="87">
        <f t="shared" si="42"/>
        <v>53.542006651064625</v>
      </c>
      <c r="AS72" s="87">
        <f t="shared" si="42"/>
        <v>54.967998250238999</v>
      </c>
      <c r="AT72" s="87">
        <f t="shared" si="42"/>
        <v>56.438987768188369</v>
      </c>
      <c r="AU72" s="87">
        <f t="shared" si="42"/>
        <v>57.927705868580517</v>
      </c>
      <c r="AV72" s="87">
        <f t="shared" si="42"/>
        <v>59.431518929568973</v>
      </c>
      <c r="AW72" s="87">
        <f t="shared" si="42"/>
        <v>60.935927902723122</v>
      </c>
      <c r="AX72" s="87">
        <f t="shared" si="42"/>
        <v>62.27247650085441</v>
      </c>
      <c r="AY72" s="87">
        <f t="shared" si="40"/>
        <v>63.808254047696018</v>
      </c>
      <c r="AZ72" s="87">
        <f t="shared" si="40"/>
        <v>65.370736197297958</v>
      </c>
      <c r="BA72" s="87">
        <f t="shared" si="40"/>
        <v>66.94086824689775</v>
      </c>
      <c r="BB72" s="87">
        <f t="shared" si="40"/>
        <v>68.549137796942077</v>
      </c>
      <c r="BC72" s="87">
        <f t="shared" si="40"/>
        <v>70.160492177977048</v>
      </c>
      <c r="BD72" s="87">
        <f t="shared" si="40"/>
        <v>71.816094955757265</v>
      </c>
      <c r="BE72" s="87">
        <f t="shared" si="40"/>
        <v>73.476901794669203</v>
      </c>
      <c r="BF72" s="87">
        <f t="shared" si="40"/>
        <v>75.186721969830202</v>
      </c>
      <c r="BG72" s="87">
        <f t="shared" si="40"/>
        <v>76.908326322514014</v>
      </c>
      <c r="BH72" s="87">
        <f t="shared" si="40"/>
        <v>104.62511199496544</v>
      </c>
    </row>
    <row r="73" spans="1:60">
      <c r="A73" s="78" t="s">
        <v>22</v>
      </c>
      <c r="C73" s="86">
        <f t="shared" si="41"/>
        <v>0</v>
      </c>
      <c r="D73" s="86" t="e">
        <f>D$80*('[2]Poultry Byproduct Complex'!B218/SUM('[2]Poultry Byproduct Complex'!B$213:B$221,'[2]Poultry Byproduct Complex'!C$210:C$212))</f>
        <v>#REF!</v>
      </c>
      <c r="E73" s="86" t="e">
        <f>E$80*('[2]Poultry Byproduct Complex'!C218/SUM('[2]Poultry Byproduct Complex'!C$213:C$221,'[2]Poultry Byproduct Complex'!D$210:D$212))</f>
        <v>#REF!</v>
      </c>
      <c r="F73" s="86" t="e">
        <f>F$80*('[2]Poultry Byproduct Complex'!D218/SUM('[2]Poultry Byproduct Complex'!D$213:D$221,'[2]Poultry Byproduct Complex'!E$210:E$212))</f>
        <v>#REF!</v>
      </c>
      <c r="G73" s="86" t="e">
        <f>G$80*('[2]Poultry Byproduct Complex'!E218/SUM('[2]Poultry Byproduct Complex'!E$213:E$221,'[2]Poultry Byproduct Complex'!F$210:F$212))</f>
        <v>#REF!</v>
      </c>
      <c r="H73" s="86" t="e">
        <f>H$80*('[2]Poultry Byproduct Complex'!F218/SUM('[2]Poultry Byproduct Complex'!F$213:F$221,'[2]Poultry Byproduct Complex'!G$210:G$212))</f>
        <v>#REF!</v>
      </c>
      <c r="I73" s="86" t="e">
        <f>I$80*('[2]Poultry Byproduct Complex'!G218/SUM('[2]Poultry Byproduct Complex'!G$213:G$221,'[2]Poultry Byproduct Complex'!H$210:H$212))</f>
        <v>#REF!</v>
      </c>
      <c r="J73" s="86" t="e">
        <f>J$80*('[2]Poultry Byproduct Complex'!H218/SUM('[2]Poultry Byproduct Complex'!H$213:H$221,'[2]Poultry Byproduct Complex'!I$210:I$212))</f>
        <v>#REF!</v>
      </c>
      <c r="K73" s="86" t="e">
        <f>K$80*('[2]Poultry Byproduct Complex'!I218/SUM('[2]Poultry Byproduct Complex'!I$213:I$221,'[2]Poultry Byproduct Complex'!J$210:J$212))</f>
        <v>#REF!</v>
      </c>
      <c r="L73" s="86" t="e">
        <f>L$80*('[2]Poultry Byproduct Complex'!J218/SUM('[2]Poultry Byproduct Complex'!J$213:J$221,'[2]Poultry Byproduct Complex'!K$210:K$212))</f>
        <v>#REF!</v>
      </c>
      <c r="M73" s="86" t="e">
        <f>M$80*('[2]Poultry Byproduct Complex'!K218/SUM('[2]Poultry Byproduct Complex'!K$213:K$221,'[2]Poultry Byproduct Complex'!L$210:L$212))</f>
        <v>#REF!</v>
      </c>
      <c r="N73" s="86" t="e">
        <f>N$80*('[2]Poultry Byproduct Complex'!L218/SUM('[2]Poultry Byproduct Complex'!L$213:L$221,'[2]Poultry Byproduct Complex'!M$210:M$212))</f>
        <v>#REF!</v>
      </c>
      <c r="O73" s="86" t="e">
        <f>O$80*('[2]Poultry Byproduct Complex'!M218/SUM('[2]Poultry Byproduct Complex'!M$213:M$221,'[2]Poultry Byproduct Complex'!N$210:N$212))</f>
        <v>#REF!</v>
      </c>
      <c r="P73" s="86" t="e">
        <f>P$80*('[2]Poultry Byproduct Complex'!N218/SUM('[2]Poultry Byproduct Complex'!N$213:N$221,'[2]Poultry Byproduct Complex'!O$210:O$212))</f>
        <v>#REF!</v>
      </c>
      <c r="Q73" s="86" t="e">
        <f>Q$80*('[2]Poultry Byproduct Complex'!O218/SUM('[2]Poultry Byproduct Complex'!O$213:O$221,'[2]Poultry Byproduct Complex'!P$210:P$212))</f>
        <v>#REF!</v>
      </c>
      <c r="R73" s="86">
        <f>R$80*('[2]Poultry Byproduct Complex'!P218/SUM('[2]Poultry Byproduct Complex'!P$213:P$221,'[2]Poultry Byproduct Complex'!Q$210:Q$212))</f>
        <v>19.496821428250872</v>
      </c>
      <c r="S73" s="86">
        <f>S$80*('[2]Poultry Byproduct Complex'!Q218/SUM('[2]Poultry Byproduct Complex'!Q$213:Q$221,'[2]Poultry Byproduct Complex'!R$210:R$212))</f>
        <v>24.206430278687513</v>
      </c>
      <c r="T73" s="86">
        <f>T$80*('[2]Poultry Byproduct Complex'!R218/SUM('[2]Poultry Byproduct Complex'!R$213:R$221,'[2]Poultry Byproduct Complex'!S$210:S$212))</f>
        <v>24.913070959793007</v>
      </c>
      <c r="U73" s="86">
        <f>U$80*('[2]Poultry Byproduct Complex'!S218/SUM('[2]Poultry Byproduct Complex'!S$213:S$221,'[2]Poultry Byproduct Complex'!T$210:T$212))</f>
        <v>25.978720040862143</v>
      </c>
      <c r="V73" s="86">
        <f>V$80*('[2]Poultry Byproduct Complex'!T218/SUM('[2]Poultry Byproduct Complex'!T$213:T$221,'[2]Poultry Byproduct Complex'!U$210:U$212))</f>
        <v>25.997390612365781</v>
      </c>
      <c r="W73" s="86">
        <f>W$80*('[2]Poultry Byproduct Complex'!U218/SUM('[2]Poultry Byproduct Complex'!U$213:U$221,'[2]Poultry Byproduct Complex'!V$210:V$212))</f>
        <v>27.475820367738706</v>
      </c>
      <c r="X73" s="86">
        <f>X$80*('[2]Poultry Byproduct Complex'!V218/SUM('[2]Poultry Byproduct Complex'!V$213:V$221,'[2]Poultry Byproduct Complex'!W$210:W$212))</f>
        <v>27.518012938996439</v>
      </c>
      <c r="Y73" s="86">
        <f>Y$80*('[2]Poultry Byproduct Complex'!W218/SUM('[2]Poultry Byproduct Complex'!W$213:W$221,'[2]Poultry Byproduct Complex'!X$210:X$212))</f>
        <v>32.889620175304849</v>
      </c>
      <c r="Z73" s="86">
        <f>Z$80*('[2]Poultry Byproduct Complex'!X218/SUM('[2]Poultry Byproduct Complex'!X$213:X$221,'[2]Poultry Byproduct Complex'!Y$210:Y$212))</f>
        <v>30.430827389165824</v>
      </c>
      <c r="AA73" s="86">
        <f>AA$80*('[2]Poultry Byproduct Complex'!Y218/SUM('[2]Poultry Byproduct Complex'!Y$213:Y$221,'[2]Poultry Byproduct Complex'!Z$210:Z$212))</f>
        <v>31.181222883323347</v>
      </c>
      <c r="AB73" s="86">
        <f>AB$80*('[2]Poultry Byproduct Complex'!Z218/SUM('[2]Poultry Byproduct Complex'!Z$213:Z$221,'[2]Poultry Byproduct Complex'!AA$210:AA$212))</f>
        <v>33.269016864382849</v>
      </c>
      <c r="AC73" s="86">
        <f>AC$80*('[2]Poultry Byproduct Complex'!AA218/SUM('[2]Poultry Byproduct Complex'!AA$213:AA$221,'[2]Poultry Byproduct Complex'!AB$210:AB$212))</f>
        <v>35.2274520039227</v>
      </c>
      <c r="AD73" s="86">
        <f>AD$80*('[2]Poultry Byproduct Complex'!AB218/SUM('[2]Poultry Byproduct Complex'!AB$213:AB$221,'[2]Poultry Byproduct Complex'!AC$210:AC$212))</f>
        <v>34.620017218669517</v>
      </c>
      <c r="AE73" s="86">
        <f>AE$80*('[2]Poultry Byproduct Complex'!AC218/SUM('[2]Poultry Byproduct Complex'!AC$213:AC$221,'[2]Poultry Byproduct Complex'!AD$210:AD$212))</f>
        <v>35.841210728706521</v>
      </c>
      <c r="AF73" s="86">
        <f>AF$80*('[2]Poultry Byproduct Complex'!AD218/SUM('[2]Poultry Byproduct Complex'!AD$213:AD$221,'[2]Poultry Byproduct Complex'!AE$210:AE$212))</f>
        <v>37.984850463876739</v>
      </c>
      <c r="AG73" s="86">
        <f>AG$80*('[2]Poultry Byproduct Complex'!AE218/SUM('[2]Poultry Byproduct Complex'!AE$213:AE$221,'[2]Poultry Byproduct Complex'!AF$210:AF$212))</f>
        <v>34.276435026725892</v>
      </c>
      <c r="AH73" s="86">
        <f>AH$80*('[2]Poultry Byproduct Complex'!AF218/SUM('[2]Poultry Byproduct Complex'!AF$213:AF$221,'[2]Poultry Byproduct Complex'!AG$210:AG$212))</f>
        <v>37.170334314003426</v>
      </c>
      <c r="AI73" s="87">
        <f t="shared" si="42"/>
        <v>39.067267669346847</v>
      </c>
      <c r="AJ73" s="87">
        <f t="shared" si="42"/>
        <v>40.514535308743667</v>
      </c>
      <c r="AK73" s="87">
        <f t="shared" si="42"/>
        <v>41.553804318890258</v>
      </c>
      <c r="AL73" s="87">
        <f t="shared" si="42"/>
        <v>42.379332759543487</v>
      </c>
      <c r="AM73" s="87">
        <f t="shared" si="42"/>
        <v>44.184233822950524</v>
      </c>
      <c r="AN73" s="87">
        <f t="shared" si="42"/>
        <v>45.483312517835984</v>
      </c>
      <c r="AO73" s="87">
        <f t="shared" si="42"/>
        <v>46.772095045830874</v>
      </c>
      <c r="AP73" s="87">
        <f t="shared" si="42"/>
        <v>48.03547445895348</v>
      </c>
      <c r="AQ73" s="87">
        <f t="shared" si="42"/>
        <v>49.359306208520358</v>
      </c>
      <c r="AR73" s="87">
        <f t="shared" si="42"/>
        <v>50.798408402478209</v>
      </c>
      <c r="AS73" s="87">
        <f t="shared" si="42"/>
        <v>52.161636286419061</v>
      </c>
      <c r="AT73" s="87">
        <f t="shared" si="42"/>
        <v>53.539651849813822</v>
      </c>
      <c r="AU73" s="87">
        <f t="shared" si="42"/>
        <v>54.935709508433085</v>
      </c>
      <c r="AV73" s="87">
        <f t="shared" si="42"/>
        <v>56.358922190806709</v>
      </c>
      <c r="AW73" s="87">
        <f t="shared" si="42"/>
        <v>57.803120379010466</v>
      </c>
      <c r="AX73" s="87">
        <f t="shared" si="42"/>
        <v>59.069003942682038</v>
      </c>
      <c r="AY73" s="87">
        <f t="shared" si="40"/>
        <v>60.521190482773648</v>
      </c>
      <c r="AZ73" s="87">
        <f t="shared" si="40"/>
        <v>62.001441746187353</v>
      </c>
      <c r="BA73" s="87">
        <f t="shared" si="40"/>
        <v>63.492005071097502</v>
      </c>
      <c r="BB73" s="87">
        <f t="shared" si="40"/>
        <v>65.019695316087663</v>
      </c>
      <c r="BC73" s="87">
        <f t="shared" si="40"/>
        <v>66.547087261076484</v>
      </c>
      <c r="BD73" s="87">
        <f t="shared" si="40"/>
        <v>68.116633067542892</v>
      </c>
      <c r="BE73" s="87">
        <f t="shared" si="40"/>
        <v>69.691910249635868</v>
      </c>
      <c r="BF73" s="87">
        <f t="shared" si="40"/>
        <v>71.314054326943591</v>
      </c>
      <c r="BG73" s="87">
        <f t="shared" si="40"/>
        <v>72.947179875619895</v>
      </c>
      <c r="BH73" s="87">
        <f t="shared" si="40"/>
        <v>99.236086740622071</v>
      </c>
    </row>
    <row r="74" spans="1:60">
      <c r="A74" s="78" t="s">
        <v>23</v>
      </c>
      <c r="C74" s="86">
        <f t="shared" si="41"/>
        <v>0</v>
      </c>
      <c r="D74" s="86" t="e">
        <f>D$80*('[2]Poultry Byproduct Complex'!B219/SUM('[2]Poultry Byproduct Complex'!B$213:B$221,'[2]Poultry Byproduct Complex'!C$210:C$212))</f>
        <v>#REF!</v>
      </c>
      <c r="E74" s="86" t="e">
        <f>E$80*('[2]Poultry Byproduct Complex'!C219/SUM('[2]Poultry Byproduct Complex'!C$213:C$221,'[2]Poultry Byproduct Complex'!D$210:D$212))</f>
        <v>#REF!</v>
      </c>
      <c r="F74" s="86" t="e">
        <f>F$80*('[2]Poultry Byproduct Complex'!D219/SUM('[2]Poultry Byproduct Complex'!D$213:D$221,'[2]Poultry Byproduct Complex'!E$210:E$212))</f>
        <v>#REF!</v>
      </c>
      <c r="G74" s="86" t="e">
        <f>G$80*('[2]Poultry Byproduct Complex'!E219/SUM('[2]Poultry Byproduct Complex'!E$213:E$221,'[2]Poultry Byproduct Complex'!F$210:F$212))</f>
        <v>#REF!</v>
      </c>
      <c r="H74" s="86" t="e">
        <f>H$80*('[2]Poultry Byproduct Complex'!F219/SUM('[2]Poultry Byproduct Complex'!F$213:F$221,'[2]Poultry Byproduct Complex'!G$210:G$212))</f>
        <v>#REF!</v>
      </c>
      <c r="I74" s="86" t="e">
        <f>I$80*('[2]Poultry Byproduct Complex'!G219/SUM('[2]Poultry Byproduct Complex'!G$213:G$221,'[2]Poultry Byproduct Complex'!H$210:H$212))</f>
        <v>#REF!</v>
      </c>
      <c r="J74" s="86" t="e">
        <f>J$80*('[2]Poultry Byproduct Complex'!H219/SUM('[2]Poultry Byproduct Complex'!H$213:H$221,'[2]Poultry Byproduct Complex'!I$210:I$212))</f>
        <v>#REF!</v>
      </c>
      <c r="K74" s="86" t="e">
        <f>K$80*('[2]Poultry Byproduct Complex'!I219/SUM('[2]Poultry Byproduct Complex'!I$213:I$221,'[2]Poultry Byproduct Complex'!J$210:J$212))</f>
        <v>#REF!</v>
      </c>
      <c r="L74" s="86" t="e">
        <f>L$80*('[2]Poultry Byproduct Complex'!J219/SUM('[2]Poultry Byproduct Complex'!J$213:J$221,'[2]Poultry Byproduct Complex'!K$210:K$212))</f>
        <v>#REF!</v>
      </c>
      <c r="M74" s="86" t="e">
        <f>M$80*('[2]Poultry Byproduct Complex'!K219/SUM('[2]Poultry Byproduct Complex'!K$213:K$221,'[2]Poultry Byproduct Complex'!L$210:L$212))</f>
        <v>#REF!</v>
      </c>
      <c r="N74" s="86" t="e">
        <f>N$80*('[2]Poultry Byproduct Complex'!L219/SUM('[2]Poultry Byproduct Complex'!L$213:L$221,'[2]Poultry Byproduct Complex'!M$210:M$212))</f>
        <v>#REF!</v>
      </c>
      <c r="O74" s="86" t="e">
        <f>O$80*('[2]Poultry Byproduct Complex'!M219/SUM('[2]Poultry Byproduct Complex'!M$213:M$221,'[2]Poultry Byproduct Complex'!N$210:N$212))</f>
        <v>#REF!</v>
      </c>
      <c r="P74" s="86" t="e">
        <f>P$80*('[2]Poultry Byproduct Complex'!N219/SUM('[2]Poultry Byproduct Complex'!N$213:N$221,'[2]Poultry Byproduct Complex'!O$210:O$212))</f>
        <v>#REF!</v>
      </c>
      <c r="Q74" s="86" t="e">
        <f>Q$80*('[2]Poultry Byproduct Complex'!O219/SUM('[2]Poultry Byproduct Complex'!O$213:O$221,'[2]Poultry Byproduct Complex'!P$210:P$212))</f>
        <v>#REF!</v>
      </c>
      <c r="R74" s="86">
        <f>R$80*('[2]Poultry Byproduct Complex'!P219/SUM('[2]Poultry Byproduct Complex'!P$213:P$221,'[2]Poultry Byproduct Complex'!Q$210:Q$212))</f>
        <v>23.140461030979026</v>
      </c>
      <c r="S74" s="86">
        <f>S$80*('[2]Poultry Byproduct Complex'!Q219/SUM('[2]Poultry Byproduct Complex'!Q$213:Q$221,'[2]Poultry Byproduct Complex'!R$210:R$212))</f>
        <v>24.462183677988062</v>
      </c>
      <c r="T74" s="86">
        <f>T$80*('[2]Poultry Byproduct Complex'!R219/SUM('[2]Poultry Byproduct Complex'!R$213:R$221,'[2]Poultry Byproduct Complex'!S$210:S$212))</f>
        <v>25.800792815450507</v>
      </c>
      <c r="U74" s="86">
        <f>U$80*('[2]Poultry Byproduct Complex'!S219/SUM('[2]Poultry Byproduct Complex'!S$213:S$221,'[2]Poultry Byproduct Complex'!T$210:T$212))</f>
        <v>24.984529730791134</v>
      </c>
      <c r="V74" s="86">
        <f>V$80*('[2]Poultry Byproduct Complex'!T219/SUM('[2]Poultry Byproduct Complex'!T$213:T$221,'[2]Poultry Byproduct Complex'!U$210:U$212))</f>
        <v>26.350273677833215</v>
      </c>
      <c r="W74" s="86">
        <f>W$80*('[2]Poultry Byproduct Complex'!U219/SUM('[2]Poultry Byproduct Complex'!U$213:U$221,'[2]Poultry Byproduct Complex'!V$210:V$212))</f>
        <v>27.361215978788472</v>
      </c>
      <c r="X74" s="86">
        <f>X$80*('[2]Poultry Byproduct Complex'!V219/SUM('[2]Poultry Byproduct Complex'!V$213:V$221,'[2]Poultry Byproduct Complex'!W$210:W$212))</f>
        <v>27.566879633332928</v>
      </c>
      <c r="Y74" s="86">
        <f>Y$80*('[2]Poultry Byproduct Complex'!W219/SUM('[2]Poultry Byproduct Complex'!W$213:W$221,'[2]Poultry Byproduct Complex'!X$210:X$212))</f>
        <v>30.129652439441507</v>
      </c>
      <c r="Z74" s="86">
        <f>Z$80*('[2]Poultry Byproduct Complex'!X219/SUM('[2]Poultry Byproduct Complex'!X$213:X$221,'[2]Poultry Byproduct Complex'!Y$210:Y$212))</f>
        <v>27.672188656289915</v>
      </c>
      <c r="AA74" s="86">
        <f>AA$80*('[2]Poultry Byproduct Complex'!Y219/SUM('[2]Poultry Byproduct Complex'!Y$213:Y$221,'[2]Poultry Byproduct Complex'!Z$210:Z$212))</f>
        <v>28.737010547069893</v>
      </c>
      <c r="AB74" s="86">
        <f>AB$80*('[2]Poultry Byproduct Complex'!Z219/SUM('[2]Poultry Byproduct Complex'!Z$213:Z$221,'[2]Poultry Byproduct Complex'!AA$210:AA$212))</f>
        <v>32.405451787817761</v>
      </c>
      <c r="AC74" s="86">
        <f>AC$80*('[2]Poultry Byproduct Complex'!AA219/SUM('[2]Poultry Byproduct Complex'!AA$213:AA$221,'[2]Poultry Byproduct Complex'!AB$210:AB$212))</f>
        <v>34.152363990168887</v>
      </c>
      <c r="AD74" s="86">
        <f>AD$80*('[2]Poultry Byproduct Complex'!AB219/SUM('[2]Poultry Byproduct Complex'!AB$213:AB$221,'[2]Poultry Byproduct Complex'!AC$210:AC$212))</f>
        <v>33.017684763391998</v>
      </c>
      <c r="AE74" s="86">
        <f>AE$80*('[2]Poultry Byproduct Complex'!AC219/SUM('[2]Poultry Byproduct Complex'!AC$213:AC$221,'[2]Poultry Byproduct Complex'!AD$210:AD$212))</f>
        <v>35.057725178229816</v>
      </c>
      <c r="AF74" s="86">
        <f>AF$80*('[2]Poultry Byproduct Complex'!AD219/SUM('[2]Poultry Byproduct Complex'!AD$213:AD$221,'[2]Poultry Byproduct Complex'!AE$210:AE$212))</f>
        <v>34.847860534723189</v>
      </c>
      <c r="AG74" s="86">
        <f>AG$80*('[2]Poultry Byproduct Complex'!AE219/SUM('[2]Poultry Byproduct Complex'!AE$213:AE$221,'[2]Poultry Byproduct Complex'!AF$210:AF$212))</f>
        <v>35.063492998609767</v>
      </c>
      <c r="AH74" s="86">
        <f>AH$80*('[2]Poultry Byproduct Complex'!AF219/SUM('[2]Poultry Byproduct Complex'!AF$213:AF$221,'[2]Poultry Byproduct Complex'!AG$210:AG$212))</f>
        <v>33.083271976920273</v>
      </c>
      <c r="AI74" s="87">
        <f t="shared" si="42"/>
        <v>37.151220566685481</v>
      </c>
      <c r="AJ74" s="87">
        <f t="shared" si="42"/>
        <v>38.506496107167138</v>
      </c>
      <c r="AK74" s="87">
        <f t="shared" si="42"/>
        <v>39.275964420603934</v>
      </c>
      <c r="AL74" s="87">
        <f t="shared" si="42"/>
        <v>40.288354943098874</v>
      </c>
      <c r="AM74" s="87">
        <f t="shared" si="42"/>
        <v>41.45857629819298</v>
      </c>
      <c r="AN74" s="87">
        <f t="shared" si="42"/>
        <v>43.070396429488255</v>
      </c>
      <c r="AO74" s="87">
        <f t="shared" si="42"/>
        <v>44.256623168515823</v>
      </c>
      <c r="AP74" s="87">
        <f t="shared" si="42"/>
        <v>45.41480623288161</v>
      </c>
      <c r="AQ74" s="87">
        <f t="shared" si="42"/>
        <v>46.668761859016364</v>
      </c>
      <c r="AR74" s="87">
        <f t="shared" si="42"/>
        <v>47.981823622126036</v>
      </c>
      <c r="AS74" s="87">
        <f t="shared" si="42"/>
        <v>49.329297068941244</v>
      </c>
      <c r="AT74" s="87">
        <f t="shared" si="42"/>
        <v>50.620182842787841</v>
      </c>
      <c r="AU74" s="87">
        <f t="shared" si="42"/>
        <v>51.932548554920011</v>
      </c>
      <c r="AV74" s="87">
        <f t="shared" si="42"/>
        <v>53.276817949279483</v>
      </c>
      <c r="AW74" s="87">
        <f t="shared" si="42"/>
        <v>54.640143872021696</v>
      </c>
      <c r="AX74" s="87">
        <f t="shared" si="42"/>
        <v>55.844691341156079</v>
      </c>
      <c r="AY74" s="87">
        <f t="shared" si="40"/>
        <v>57.214401752847472</v>
      </c>
      <c r="AZ74" s="87">
        <f t="shared" si="40"/>
        <v>58.61251598835031</v>
      </c>
      <c r="BA74" s="87">
        <f t="shared" si="40"/>
        <v>60.021701292695575</v>
      </c>
      <c r="BB74" s="87">
        <f t="shared" si="40"/>
        <v>61.466251790816266</v>
      </c>
      <c r="BC74" s="87">
        <f t="shared" si="40"/>
        <v>62.911012765481487</v>
      </c>
      <c r="BD74" s="87">
        <f t="shared" si="40"/>
        <v>64.394120908578458</v>
      </c>
      <c r="BE74" s="87">
        <f t="shared" si="40"/>
        <v>65.883173589289768</v>
      </c>
      <c r="BF74" s="87">
        <f t="shared" si="40"/>
        <v>67.41676889915469</v>
      </c>
      <c r="BG74" s="87">
        <f t="shared" si="40"/>
        <v>68.960749753134579</v>
      </c>
      <c r="BH74" s="87">
        <f t="shared" si="40"/>
        <v>93.81308304711871</v>
      </c>
    </row>
    <row r="75" spans="1:60">
      <c r="A75" s="78" t="s">
        <v>24</v>
      </c>
      <c r="C75" s="86">
        <f t="shared" si="41"/>
        <v>0</v>
      </c>
      <c r="D75" s="86" t="e">
        <f>D$80*('[2]Poultry Byproduct Complex'!B220/SUM('[2]Poultry Byproduct Complex'!B$213:B$221,'[2]Poultry Byproduct Complex'!C$210:C$212))</f>
        <v>#REF!</v>
      </c>
      <c r="E75" s="86" t="e">
        <f>E$80*('[2]Poultry Byproduct Complex'!C220/SUM('[2]Poultry Byproduct Complex'!C$213:C$221,'[2]Poultry Byproduct Complex'!D$210:D$212))</f>
        <v>#REF!</v>
      </c>
      <c r="F75" s="86" t="e">
        <f>F$80*('[2]Poultry Byproduct Complex'!D220/SUM('[2]Poultry Byproduct Complex'!D$213:D$221,'[2]Poultry Byproduct Complex'!E$210:E$212))</f>
        <v>#REF!</v>
      </c>
      <c r="G75" s="86" t="e">
        <f>G$80*('[2]Poultry Byproduct Complex'!E220/SUM('[2]Poultry Byproduct Complex'!E$213:E$221,'[2]Poultry Byproduct Complex'!F$210:F$212))</f>
        <v>#REF!</v>
      </c>
      <c r="H75" s="86" t="e">
        <f>H$80*('[2]Poultry Byproduct Complex'!F220/SUM('[2]Poultry Byproduct Complex'!F$213:F$221,'[2]Poultry Byproduct Complex'!G$210:G$212))</f>
        <v>#REF!</v>
      </c>
      <c r="I75" s="86" t="e">
        <f>I$80*('[2]Poultry Byproduct Complex'!G220/SUM('[2]Poultry Byproduct Complex'!G$213:G$221,'[2]Poultry Byproduct Complex'!H$210:H$212))</f>
        <v>#REF!</v>
      </c>
      <c r="J75" s="86" t="e">
        <f>J$80*('[2]Poultry Byproduct Complex'!H220/SUM('[2]Poultry Byproduct Complex'!H$213:H$221,'[2]Poultry Byproduct Complex'!I$210:I$212))</f>
        <v>#REF!</v>
      </c>
      <c r="K75" s="86" t="e">
        <f>K$80*('[2]Poultry Byproduct Complex'!I220/SUM('[2]Poultry Byproduct Complex'!I$213:I$221,'[2]Poultry Byproduct Complex'!J$210:J$212))</f>
        <v>#REF!</v>
      </c>
      <c r="L75" s="86" t="e">
        <f>L$80*('[2]Poultry Byproduct Complex'!J220/SUM('[2]Poultry Byproduct Complex'!J$213:J$221,'[2]Poultry Byproduct Complex'!K$210:K$212))</f>
        <v>#REF!</v>
      </c>
      <c r="M75" s="86" t="e">
        <f>M$80*('[2]Poultry Byproduct Complex'!K220/SUM('[2]Poultry Byproduct Complex'!K$213:K$221,'[2]Poultry Byproduct Complex'!L$210:L$212))</f>
        <v>#REF!</v>
      </c>
      <c r="N75" s="86" t="e">
        <f>N$80*('[2]Poultry Byproduct Complex'!L220/SUM('[2]Poultry Byproduct Complex'!L$213:L$221,'[2]Poultry Byproduct Complex'!M$210:M$212))</f>
        <v>#REF!</v>
      </c>
      <c r="O75" s="86" t="e">
        <f>O$80*('[2]Poultry Byproduct Complex'!M220/SUM('[2]Poultry Byproduct Complex'!M$213:M$221,'[2]Poultry Byproduct Complex'!N$210:N$212))</f>
        <v>#REF!</v>
      </c>
      <c r="P75" s="86" t="e">
        <f>P$80*('[2]Poultry Byproduct Complex'!N220/SUM('[2]Poultry Byproduct Complex'!N$213:N$221,'[2]Poultry Byproduct Complex'!O$210:O$212))</f>
        <v>#REF!</v>
      </c>
      <c r="Q75" s="86" t="e">
        <f>Q$80*('[2]Poultry Byproduct Complex'!O220/SUM('[2]Poultry Byproduct Complex'!O$213:O$221,'[2]Poultry Byproduct Complex'!P$210:P$212))</f>
        <v>#REF!</v>
      </c>
      <c r="R75" s="86">
        <f>R$80*('[2]Poultry Byproduct Complex'!P220/SUM('[2]Poultry Byproduct Complex'!P$213:P$221,'[2]Poultry Byproduct Complex'!Q$210:Q$212))</f>
        <v>20.011592338864045</v>
      </c>
      <c r="S75" s="86">
        <f>S$80*('[2]Poultry Byproduct Complex'!Q220/SUM('[2]Poultry Byproduct Complex'!Q$213:Q$221,'[2]Poultry Byproduct Complex'!R$210:R$212))</f>
        <v>22.564441695100097</v>
      </c>
      <c r="T75" s="86">
        <f>T$80*('[2]Poultry Byproduct Complex'!R220/SUM('[2]Poultry Byproduct Complex'!R$213:R$221,'[2]Poultry Byproduct Complex'!S$210:S$212))</f>
        <v>25.113363449083408</v>
      </c>
      <c r="U75" s="86">
        <f>U$80*('[2]Poultry Byproduct Complex'!S220/SUM('[2]Poultry Byproduct Complex'!S$213:S$221,'[2]Poultry Byproduct Complex'!T$210:T$212))</f>
        <v>26.23649022223583</v>
      </c>
      <c r="V75" s="86">
        <f>V$80*('[2]Poultry Byproduct Complex'!T220/SUM('[2]Poultry Byproduct Complex'!T$213:T$221,'[2]Poultry Byproduct Complex'!U$210:U$212))</f>
        <v>25.883418823755775</v>
      </c>
      <c r="W75" s="86">
        <f>W$80*('[2]Poultry Byproduct Complex'!U220/SUM('[2]Poultry Byproduct Complex'!U$213:U$221,'[2]Poultry Byproduct Complex'!V$210:V$212))</f>
        <v>27.219413752488876</v>
      </c>
      <c r="X75" s="86">
        <f>X$80*('[2]Poultry Byproduct Complex'!V220/SUM('[2]Poultry Byproduct Complex'!V$213:V$221,'[2]Poultry Byproduct Complex'!W$210:W$212))</f>
        <v>26.906010988099883</v>
      </c>
      <c r="Y75" s="86">
        <f>Y$80*('[2]Poultry Byproduct Complex'!W220/SUM('[2]Poultry Byproduct Complex'!W$213:W$221,'[2]Poultry Byproduct Complex'!X$210:X$212))</f>
        <v>34.091947972837033</v>
      </c>
      <c r="Z75" s="86">
        <f>Z$80*('[2]Poultry Byproduct Complex'!X220/SUM('[2]Poultry Byproduct Complex'!X$213:X$221,'[2]Poultry Byproduct Complex'!Y$210:Y$212))</f>
        <v>31.541257353360965</v>
      </c>
      <c r="AA75" s="86">
        <f>AA$80*('[2]Poultry Byproduct Complex'!Y220/SUM('[2]Poultry Byproduct Complex'!Y$213:Y$221,'[2]Poultry Byproduct Complex'!Z$210:Z$212))</f>
        <v>32.352650512526537</v>
      </c>
      <c r="AB75" s="86">
        <f>AB$80*('[2]Poultry Byproduct Complex'!Z220/SUM('[2]Poultry Byproduct Complex'!Z$213:Z$221,'[2]Poultry Byproduct Complex'!AA$210:AA$212))</f>
        <v>29.412471706270708</v>
      </c>
      <c r="AC75" s="86">
        <f>AC$80*('[2]Poultry Byproduct Complex'!AA220/SUM('[2]Poultry Byproduct Complex'!AA$213:AA$221,'[2]Poultry Byproduct Complex'!AB$210:AB$212))</f>
        <v>37.583461743213697</v>
      </c>
      <c r="AD75" s="86">
        <f>AD$80*('[2]Poultry Byproduct Complex'!AB220/SUM('[2]Poultry Byproduct Complex'!AB$213:AB$221,'[2]Poultry Byproduct Complex'!AC$210:AC$212))</f>
        <v>37.048063305930945</v>
      </c>
      <c r="AE75" s="86">
        <f>AE$80*('[2]Poultry Byproduct Complex'!AC220/SUM('[2]Poultry Byproduct Complex'!AC$213:AC$221,'[2]Poultry Byproduct Complex'!AD$210:AD$212))</f>
        <v>34.010591147778996</v>
      </c>
      <c r="AF75" s="86">
        <f>AF$80*('[2]Poultry Byproduct Complex'!AD220/SUM('[2]Poultry Byproduct Complex'!AD$213:AD$221,'[2]Poultry Byproduct Complex'!AE$210:AE$212))</f>
        <v>42.641047228580042</v>
      </c>
      <c r="AG75" s="86">
        <f>AG$80*('[2]Poultry Byproduct Complex'!AE220/SUM('[2]Poultry Byproduct Complex'!AE$213:AE$221,'[2]Poultry Byproduct Complex'!AF$210:AF$212))</f>
        <v>40.489414644943949</v>
      </c>
      <c r="AH75" s="86">
        <f>AH$80*('[2]Poultry Byproduct Complex'!AF220/SUM('[2]Poultry Byproduct Complex'!AF$213:AF$221,'[2]Poultry Byproduct Complex'!AG$210:AG$212))</f>
        <v>42.154671385718785</v>
      </c>
      <c r="AI75" s="87">
        <f t="shared" si="42"/>
        <v>42.639912623823705</v>
      </c>
      <c r="AJ75" s="87">
        <f t="shared" si="42"/>
        <v>44.381708463589213</v>
      </c>
      <c r="AK75" s="87">
        <f t="shared" si="42"/>
        <v>46.674745083274942</v>
      </c>
      <c r="AL75" s="87">
        <f t="shared" si="42"/>
        <v>47.607492301535274</v>
      </c>
      <c r="AM75" s="87">
        <f t="shared" si="42"/>
        <v>49.198148513611422</v>
      </c>
      <c r="AN75" s="87">
        <f t="shared" si="42"/>
        <v>50.476824841917072</v>
      </c>
      <c r="AO75" s="87">
        <f t="shared" si="42"/>
        <v>52.063606913854649</v>
      </c>
      <c r="AP75" s="87">
        <f t="shared" si="42"/>
        <v>53.626072989196466</v>
      </c>
      <c r="AQ75" s="87">
        <f t="shared" si="42"/>
        <v>55.042031010215737</v>
      </c>
      <c r="AR75" s="87">
        <f t="shared" si="42"/>
        <v>56.570991482004601</v>
      </c>
      <c r="AS75" s="87">
        <f t="shared" si="42"/>
        <v>58.090662620829491</v>
      </c>
      <c r="AT75" s="87">
        <f t="shared" si="42"/>
        <v>59.663531843127217</v>
      </c>
      <c r="AU75" s="87">
        <f t="shared" si="42"/>
        <v>61.231883971425361</v>
      </c>
      <c r="AV75" s="87">
        <f t="shared" si="42"/>
        <v>62.799785993519109</v>
      </c>
      <c r="AW75" s="87">
        <f t="shared" si="42"/>
        <v>64.400009408702374</v>
      </c>
      <c r="AX75" s="87">
        <f t="shared" si="42"/>
        <v>65.815712364899767</v>
      </c>
      <c r="AY75" s="87">
        <f t="shared" si="40"/>
        <v>67.439938424924847</v>
      </c>
      <c r="AZ75" s="87">
        <f t="shared" si="40"/>
        <v>69.088711541896586</v>
      </c>
      <c r="BA75" s="87">
        <f t="shared" si="40"/>
        <v>70.7461000080568</v>
      </c>
      <c r="BB75" s="87">
        <f t="shared" si="40"/>
        <v>72.447958859860151</v>
      </c>
      <c r="BC75" s="87">
        <f t="shared" si="40"/>
        <v>74.151332013368176</v>
      </c>
      <c r="BD75" s="87">
        <f t="shared" si="40"/>
        <v>75.900876700841209</v>
      </c>
      <c r="BE75" s="87">
        <f t="shared" si="40"/>
        <v>77.655638393911318</v>
      </c>
      <c r="BF75" s="87">
        <f t="shared" si="40"/>
        <v>79.462645360917904</v>
      </c>
      <c r="BG75" s="87">
        <f t="shared" si="40"/>
        <v>81.282532009676117</v>
      </c>
      <c r="BH75" s="87">
        <f t="shared" si="40"/>
        <v>110.57571198129745</v>
      </c>
    </row>
    <row r="76" spans="1:60">
      <c r="A76" s="78" t="s">
        <v>25</v>
      </c>
      <c r="C76" s="86">
        <f t="shared" si="41"/>
        <v>0</v>
      </c>
      <c r="D76" s="86" t="e">
        <f>D$80*('[2]Poultry Byproduct Complex'!B221/SUM('[2]Poultry Byproduct Complex'!B$213:B$221,'[2]Poultry Byproduct Complex'!C$210:C$212))</f>
        <v>#REF!</v>
      </c>
      <c r="E76" s="86" t="e">
        <f>E$80*('[2]Poultry Byproduct Complex'!C221/SUM('[2]Poultry Byproduct Complex'!C$213:C$221,'[2]Poultry Byproduct Complex'!D$210:D$212))</f>
        <v>#REF!</v>
      </c>
      <c r="F76" s="86" t="e">
        <f>F$80*('[2]Poultry Byproduct Complex'!D221/SUM('[2]Poultry Byproduct Complex'!D$213:D$221,'[2]Poultry Byproduct Complex'!E$210:E$212))</f>
        <v>#REF!</v>
      </c>
      <c r="G76" s="86" t="e">
        <f>G$80*('[2]Poultry Byproduct Complex'!E221/SUM('[2]Poultry Byproduct Complex'!E$213:E$221,'[2]Poultry Byproduct Complex'!F$210:F$212))</f>
        <v>#REF!</v>
      </c>
      <c r="H76" s="86" t="e">
        <f>H$80*('[2]Poultry Byproduct Complex'!F221/SUM('[2]Poultry Byproduct Complex'!F$213:F$221,'[2]Poultry Byproduct Complex'!G$210:G$212))</f>
        <v>#REF!</v>
      </c>
      <c r="I76" s="86" t="e">
        <f>I$80*('[2]Poultry Byproduct Complex'!G221/SUM('[2]Poultry Byproduct Complex'!G$213:G$221,'[2]Poultry Byproduct Complex'!H$210:H$212))</f>
        <v>#REF!</v>
      </c>
      <c r="J76" s="86" t="e">
        <f>J$80*('[2]Poultry Byproduct Complex'!H221/SUM('[2]Poultry Byproduct Complex'!H$213:H$221,'[2]Poultry Byproduct Complex'!I$210:I$212))</f>
        <v>#REF!</v>
      </c>
      <c r="K76" s="86" t="e">
        <f>K$80*('[2]Poultry Byproduct Complex'!I221/SUM('[2]Poultry Byproduct Complex'!I$213:I$221,'[2]Poultry Byproduct Complex'!J$210:J$212))</f>
        <v>#REF!</v>
      </c>
      <c r="L76" s="86" t="e">
        <f>L$80*('[2]Poultry Byproduct Complex'!J221/SUM('[2]Poultry Byproduct Complex'!J$213:J$221,'[2]Poultry Byproduct Complex'!K$210:K$212))</f>
        <v>#REF!</v>
      </c>
      <c r="M76" s="86" t="e">
        <f>M$80*('[2]Poultry Byproduct Complex'!K221/SUM('[2]Poultry Byproduct Complex'!K$213:K$221,'[2]Poultry Byproduct Complex'!L$210:L$212))</f>
        <v>#REF!</v>
      </c>
      <c r="N76" s="86" t="e">
        <f>N$80*('[2]Poultry Byproduct Complex'!L221/SUM('[2]Poultry Byproduct Complex'!L$213:L$221,'[2]Poultry Byproduct Complex'!M$210:M$212))</f>
        <v>#REF!</v>
      </c>
      <c r="O76" s="86" t="e">
        <f>O$80*('[2]Poultry Byproduct Complex'!M221/SUM('[2]Poultry Byproduct Complex'!M$213:M$221,'[2]Poultry Byproduct Complex'!N$210:N$212))</f>
        <v>#REF!</v>
      </c>
      <c r="P76" s="86" t="e">
        <f>P$80*('[2]Poultry Byproduct Complex'!N221/SUM('[2]Poultry Byproduct Complex'!N$213:N$221,'[2]Poultry Byproduct Complex'!O$210:O$212))</f>
        <v>#REF!</v>
      </c>
      <c r="Q76" s="86" t="e">
        <f>Q$80*('[2]Poultry Byproduct Complex'!O221/SUM('[2]Poultry Byproduct Complex'!O$213:O$221,'[2]Poultry Byproduct Complex'!P$210:P$212))</f>
        <v>#REF!</v>
      </c>
      <c r="R76" s="86">
        <f>R$80*('[2]Poultry Byproduct Complex'!P221/SUM('[2]Poultry Byproduct Complex'!P$213:P$221,'[2]Poultry Byproduct Complex'!Q$210:Q$212))</f>
        <v>21.278171922301237</v>
      </c>
      <c r="S76" s="86">
        <f>S$80*('[2]Poultry Byproduct Complex'!Q221/SUM('[2]Poultry Byproduct Complex'!Q$213:Q$221,'[2]Poultry Byproduct Complex'!R$210:R$212))</f>
        <v>24.397445391741346</v>
      </c>
      <c r="T76" s="86">
        <f>T$80*('[2]Poultry Byproduct Complex'!R221/SUM('[2]Poultry Byproduct Complex'!R$213:R$221,'[2]Poultry Byproduct Complex'!S$210:S$212))</f>
        <v>25.770130675360889</v>
      </c>
      <c r="U76" s="86">
        <f>U$80*('[2]Poultry Byproduct Complex'!S221/SUM('[2]Poultry Byproduct Complex'!S$213:S$221,'[2]Poultry Byproduct Complex'!T$210:T$212))</f>
        <v>26.385438929694782</v>
      </c>
      <c r="V76" s="86">
        <f>V$80*('[2]Poultry Byproduct Complex'!T221/SUM('[2]Poultry Byproduct Complex'!T$213:T$221,'[2]Poultry Byproduct Complex'!U$210:U$212))</f>
        <v>24.915634930158628</v>
      </c>
      <c r="W76" s="86">
        <f>W$80*('[2]Poultry Byproduct Complex'!U221/SUM('[2]Poultry Byproduct Complex'!U$213:U$221,'[2]Poultry Byproduct Complex'!V$210:V$212))</f>
        <v>26.188500302323874</v>
      </c>
      <c r="X76" s="86">
        <f>X$80*('[2]Poultry Byproduct Complex'!V221/SUM('[2]Poultry Byproduct Complex'!V$213:V$221,'[2]Poultry Byproduct Complex'!W$210:W$212))</f>
        <v>25.827546492800806</v>
      </c>
      <c r="Y76" s="86">
        <f>Y$80*('[2]Poultry Byproduct Complex'!W221/SUM('[2]Poultry Byproduct Complex'!W$213:W$221,'[2]Poultry Byproduct Complex'!X$210:X$212))</f>
        <v>34.403019329111189</v>
      </c>
      <c r="Z76" s="86">
        <f>Z$80*('[2]Poultry Byproduct Complex'!X221/SUM('[2]Poultry Byproduct Complex'!X$213:X$221,'[2]Poultry Byproduct Complex'!Y$210:Y$212))</f>
        <v>30.552659076232604</v>
      </c>
      <c r="AA76" s="86">
        <f>AA$80*('[2]Poultry Byproduct Complex'!Y221/SUM('[2]Poultry Byproduct Complex'!Y$213:Y$221,'[2]Poultry Byproduct Complex'!Z$210:Z$212))</f>
        <v>32.172348827558395</v>
      </c>
      <c r="AB76" s="86">
        <f>AB$80*('[2]Poultry Byproduct Complex'!Z221/SUM('[2]Poultry Byproduct Complex'!Z$213:Z$221,'[2]Poultry Byproduct Complex'!AA$210:AA$212))</f>
        <v>27.53289280182814</v>
      </c>
      <c r="AC76" s="86">
        <f>AC$80*('[2]Poultry Byproduct Complex'!AA221/SUM('[2]Poultry Byproduct Complex'!AA$213:AA$221,'[2]Poultry Byproduct Complex'!AB$210:AB$212))</f>
        <v>35.069905130481708</v>
      </c>
      <c r="AD76" s="86">
        <f>AD$80*('[2]Poultry Byproduct Complex'!AB221/SUM('[2]Poultry Byproduct Complex'!AB$213:AB$221,'[2]Poultry Byproduct Complex'!AC$210:AC$212))</f>
        <v>40.016528674396604</v>
      </c>
      <c r="AE76" s="86">
        <f>AE$80*('[2]Poultry Byproduct Complex'!AC221/SUM('[2]Poultry Byproduct Complex'!AC$213:AC$221,'[2]Poultry Byproduct Complex'!AD$210:AD$212))</f>
        <v>34.057585878699207</v>
      </c>
      <c r="AF76" s="86">
        <f>AF$80*('[2]Poultry Byproduct Complex'!AD221/SUM('[2]Poultry Byproduct Complex'!AD$213:AD$221,'[2]Poultry Byproduct Complex'!AE$210:AE$212))</f>
        <v>40.516221006815826</v>
      </c>
      <c r="AG76" s="86">
        <f>AG$80*('[2]Poultry Byproduct Complex'!AE221/SUM('[2]Poultry Byproduct Complex'!AE$213:AE$221,'[2]Poultry Byproduct Complex'!AF$210:AF$212))</f>
        <v>41.045325415051643</v>
      </c>
      <c r="AH76" s="86">
        <f>AH$80*('[2]Poultry Byproduct Complex'!AF221/SUM('[2]Poultry Byproduct Complex'!AF$213:AF$221,'[2]Poultry Byproduct Complex'!AG$210:AG$212))</f>
        <v>39.169061152176262</v>
      </c>
      <c r="AI76" s="87">
        <f t="shared" si="42"/>
        <v>42.30567428164936</v>
      </c>
      <c r="AJ76" s="87">
        <f t="shared" si="42"/>
        <v>43.317577354673944</v>
      </c>
      <c r="AK76" s="87">
        <f t="shared" si="42"/>
        <v>45.366026178646663</v>
      </c>
      <c r="AL76" s="87">
        <f t="shared" si="42"/>
        <v>46.477099977462061</v>
      </c>
      <c r="AM76" s="87">
        <f t="shared" si="42"/>
        <v>47.695930449752041</v>
      </c>
      <c r="AN76" s="87">
        <f t="shared" si="42"/>
        <v>49.307502970422846</v>
      </c>
      <c r="AO76" s="87">
        <f t="shared" si="42"/>
        <v>50.714765364550225</v>
      </c>
      <c r="AP76" s="87">
        <f t="shared" si="42"/>
        <v>52.218073328750265</v>
      </c>
      <c r="AQ76" s="87">
        <f t="shared" si="42"/>
        <v>53.614963963446129</v>
      </c>
      <c r="AR76" s="87">
        <f t="shared" si="42"/>
        <v>55.081707509295569</v>
      </c>
      <c r="AS76" s="87">
        <f t="shared" si="42"/>
        <v>56.606284101663149</v>
      </c>
      <c r="AT76" s="87">
        <f t="shared" si="42"/>
        <v>58.112855594113846</v>
      </c>
      <c r="AU76" s="87">
        <f t="shared" si="42"/>
        <v>59.639513139650525</v>
      </c>
      <c r="AV76" s="87">
        <f t="shared" si="42"/>
        <v>61.169541592311056</v>
      </c>
      <c r="AW76" s="87">
        <f t="shared" si="42"/>
        <v>62.727837648871578</v>
      </c>
      <c r="AX76" s="87">
        <f t="shared" si="42"/>
        <v>64.111165457169065</v>
      </c>
      <c r="AY76" s="87">
        <f t="shared" si="40"/>
        <v>65.689008013273579</v>
      </c>
      <c r="AZ76" s="87">
        <f t="shared" si="40"/>
        <v>67.295327257626795</v>
      </c>
      <c r="BA76" s="87">
        <f t="shared" si="40"/>
        <v>68.910323109150596</v>
      </c>
      <c r="BB76" s="87">
        <f t="shared" si="40"/>
        <v>70.568163479722884</v>
      </c>
      <c r="BC76" s="87">
        <f t="shared" si="40"/>
        <v>72.227595976027288</v>
      </c>
      <c r="BD76" s="87">
        <f t="shared" si="40"/>
        <v>73.931122049571968</v>
      </c>
      <c r="BE76" s="87">
        <f t="shared" si="40"/>
        <v>75.640505751795473</v>
      </c>
      <c r="BF76" s="87">
        <f t="shared" si="40"/>
        <v>77.400741579079082</v>
      </c>
      <c r="BG76" s="87">
        <f t="shared" si="40"/>
        <v>79.173416526706603</v>
      </c>
      <c r="BH76" s="87">
        <f t="shared" si="40"/>
        <v>107.70647532645633</v>
      </c>
    </row>
    <row r="77" spans="1:60">
      <c r="A77" s="78" t="s">
        <v>26</v>
      </c>
      <c r="C77" s="86">
        <f t="shared" si="41"/>
        <v>0</v>
      </c>
      <c r="D77" s="86" t="e">
        <f>D$80*('[2]Poultry Byproduct Complex'!C210/SUM('[2]Poultry Byproduct Complex'!B$213:B$221,'[2]Poultry Byproduct Complex'!C$210:C$212))</f>
        <v>#REF!</v>
      </c>
      <c r="E77" s="86" t="e">
        <f>E$80*('[2]Poultry Byproduct Complex'!D210/SUM('[2]Poultry Byproduct Complex'!C$213:C$221,'[2]Poultry Byproduct Complex'!D$210:D$212))</f>
        <v>#REF!</v>
      </c>
      <c r="F77" s="86" t="e">
        <f>F$80*('[2]Poultry Byproduct Complex'!E210/SUM('[2]Poultry Byproduct Complex'!D$213:D$221,'[2]Poultry Byproduct Complex'!E$210:E$212))</f>
        <v>#REF!</v>
      </c>
      <c r="G77" s="86" t="e">
        <f>G$80*('[2]Poultry Byproduct Complex'!F210/SUM('[2]Poultry Byproduct Complex'!E$213:E$221,'[2]Poultry Byproduct Complex'!F$210:F$212))</f>
        <v>#REF!</v>
      </c>
      <c r="H77" s="86" t="e">
        <f>H$80*('[2]Poultry Byproduct Complex'!G210/SUM('[2]Poultry Byproduct Complex'!F$213:F$221,'[2]Poultry Byproduct Complex'!G$210:G$212))</f>
        <v>#REF!</v>
      </c>
      <c r="I77" s="86" t="e">
        <f>I$80*('[2]Poultry Byproduct Complex'!H210/SUM('[2]Poultry Byproduct Complex'!G$213:G$221,'[2]Poultry Byproduct Complex'!H$210:H$212))</f>
        <v>#REF!</v>
      </c>
      <c r="J77" s="86" t="e">
        <f>J$80*('[2]Poultry Byproduct Complex'!I210/SUM('[2]Poultry Byproduct Complex'!H$213:H$221,'[2]Poultry Byproduct Complex'!I$210:I$212))</f>
        <v>#REF!</v>
      </c>
      <c r="K77" s="86" t="e">
        <f>K$80*('[2]Poultry Byproduct Complex'!J210/SUM('[2]Poultry Byproduct Complex'!I$213:I$221,'[2]Poultry Byproduct Complex'!J$210:J$212))</f>
        <v>#REF!</v>
      </c>
      <c r="L77" s="86" t="e">
        <f>L$80*('[2]Poultry Byproduct Complex'!K210/SUM('[2]Poultry Byproduct Complex'!J$213:J$221,'[2]Poultry Byproduct Complex'!K$210:K$212))</f>
        <v>#REF!</v>
      </c>
      <c r="M77" s="86" t="e">
        <f>M$80*('[2]Poultry Byproduct Complex'!L210/SUM('[2]Poultry Byproduct Complex'!K$213:K$221,'[2]Poultry Byproduct Complex'!L$210:L$212))</f>
        <v>#REF!</v>
      </c>
      <c r="N77" s="86" t="e">
        <f>N$80*('[2]Poultry Byproduct Complex'!M210/SUM('[2]Poultry Byproduct Complex'!L$213:L$221,'[2]Poultry Byproduct Complex'!M$210:M$212))</f>
        <v>#REF!</v>
      </c>
      <c r="O77" s="86" t="e">
        <f>O$80*('[2]Poultry Byproduct Complex'!N210/SUM('[2]Poultry Byproduct Complex'!M$213:M$221,'[2]Poultry Byproduct Complex'!N$210:N$212))</f>
        <v>#REF!</v>
      </c>
      <c r="P77" s="86" t="e">
        <f>P$80*('[2]Poultry Byproduct Complex'!O210/SUM('[2]Poultry Byproduct Complex'!N$213:N$221,'[2]Poultry Byproduct Complex'!O$210:O$212))</f>
        <v>#REF!</v>
      </c>
      <c r="Q77" s="86" t="e">
        <f>Q$80*('[2]Poultry Byproduct Complex'!P210/SUM('[2]Poultry Byproduct Complex'!O$213:O$221,'[2]Poultry Byproduct Complex'!P$210:P$212))</f>
        <v>#REF!</v>
      </c>
      <c r="R77" s="86">
        <f>R$80*('[2]Poultry Byproduct Complex'!Q210/SUM('[2]Poultry Byproduct Complex'!P$213:P$221,'[2]Poultry Byproduct Complex'!Q$210:Q$212))</f>
        <v>20.317551650743688</v>
      </c>
      <c r="S77" s="86">
        <f>S$80*('[2]Poultry Byproduct Complex'!R210/SUM('[2]Poultry Byproduct Complex'!Q$213:Q$221,'[2]Poultry Byproduct Complex'!R$210:R$212))</f>
        <v>23.13731569116446</v>
      </c>
      <c r="T77" s="86">
        <f>T$80*('[2]Poultry Byproduct Complex'!S210/SUM('[2]Poultry Byproduct Complex'!R$213:R$221,'[2]Poultry Byproduct Complex'!S$210:S$212))</f>
        <v>21.801420285370309</v>
      </c>
      <c r="U77" s="86">
        <f>U$80*('[2]Poultry Byproduct Complex'!T210/SUM('[2]Poultry Byproduct Complex'!S$213:S$221,'[2]Poultry Byproduct Complex'!T$210:T$212))</f>
        <v>23.471008023202977</v>
      </c>
      <c r="V77" s="86">
        <f>V$80*('[2]Poultry Byproduct Complex'!U210/SUM('[2]Poultry Byproduct Complex'!T$213:T$221,'[2]Poultry Byproduct Complex'!U$210:U$212))</f>
        <v>25.87768001216142</v>
      </c>
      <c r="W77" s="86">
        <f>W$80*('[2]Poultry Byproduct Complex'!V210/SUM('[2]Poultry Byproduct Complex'!U$213:U$221,'[2]Poultry Byproduct Complex'!V$210:V$212))</f>
        <v>25.950779635135653</v>
      </c>
      <c r="X77" s="86">
        <f>X$80*('[2]Poultry Byproduct Complex'!W210/SUM('[2]Poultry Byproduct Complex'!V$213:V$221,'[2]Poultry Byproduct Complex'!W$210:W$212))</f>
        <v>26.563057533738085</v>
      </c>
      <c r="Y77" s="86">
        <f>Y$80*('[2]Poultry Byproduct Complex'!X210/SUM('[2]Poultry Byproduct Complex'!W$213:W$221,'[2]Poultry Byproduct Complex'!X$210:X$212))</f>
        <v>36.910602793961253</v>
      </c>
      <c r="Z77" s="86">
        <f>Z$80*('[2]Poultry Byproduct Complex'!Y210/SUM('[2]Poultry Byproduct Complex'!X$213:X$221,'[2]Poultry Byproduct Complex'!Y$210:Y$212))</f>
        <v>28.594532941429371</v>
      </c>
      <c r="AA77" s="86">
        <f>AA$80*('[2]Poultry Byproduct Complex'!Z210/SUM('[2]Poultry Byproduct Complex'!Y$213:Y$221,'[2]Poultry Byproduct Complex'!Z$210:Z$212))</f>
        <v>29.533884696788675</v>
      </c>
      <c r="AB77" s="86">
        <f>AB$80*('[2]Poultry Byproduct Complex'!AA210/SUM('[2]Poultry Byproduct Complex'!Z$213:Z$221,'[2]Poultry Byproduct Complex'!AA$210:AA$212))</f>
        <v>26.948629844944602</v>
      </c>
      <c r="AC77" s="86">
        <f>AC$80*('[2]Poultry Byproduct Complex'!AB210/SUM('[2]Poultry Byproduct Complex'!AA$213:AA$221,'[2]Poultry Byproduct Complex'!AB$210:AB$212))</f>
        <v>34.540723745433347</v>
      </c>
      <c r="AD77" s="86">
        <f>AD$80*('[2]Poultry Byproduct Complex'!AC210/SUM('[2]Poultry Byproduct Complex'!AB$213:AB$221,'[2]Poultry Byproduct Complex'!AC$210:AC$212))</f>
        <v>35.242735225386113</v>
      </c>
      <c r="AE77" s="86">
        <f>AE$80*('[2]Poultry Byproduct Complex'!AD210/SUM('[2]Poultry Byproduct Complex'!AC$213:AC$221,'[2]Poultry Byproduct Complex'!AD$210:AD$212))</f>
        <v>34.221906770451113</v>
      </c>
      <c r="AF77" s="86">
        <f>AF$80*('[2]Poultry Byproduct Complex'!AE210/SUM('[2]Poultry Byproduct Complex'!AD$213:AD$221,'[2]Poultry Byproduct Complex'!AE$210:AE$212))</f>
        <v>37.636435179098257</v>
      </c>
      <c r="AG77" s="86">
        <f>AG$80*('[2]Poultry Byproduct Complex'!AF210/SUM('[2]Poultry Byproduct Complex'!AE$213:AE$221,'[2]Poultry Byproduct Complex'!AF$210:AF$212))</f>
        <v>35.68779754635306</v>
      </c>
      <c r="AH77" s="86">
        <f>AH$80*('[2]Poultry Byproduct Complex'!AG210/SUM('[2]Poultry Byproduct Complex'!AF$213:AF$221,'[2]Poultry Byproduct Complex'!AG$210:AG$212))</f>
        <v>36.535078104092278</v>
      </c>
      <c r="AI77" s="87">
        <f t="shared" si="42"/>
        <v>38.94372095444961</v>
      </c>
      <c r="AJ77" s="87">
        <f t="shared" si="42"/>
        <v>40.225487605483437</v>
      </c>
      <c r="AK77" s="87">
        <f t="shared" si="42"/>
        <v>41.557123244259593</v>
      </c>
      <c r="AL77" s="87">
        <f t="shared" si="42"/>
        <v>42.460056891878232</v>
      </c>
      <c r="AM77" s="87">
        <f t="shared" si="42"/>
        <v>43.972035398412949</v>
      </c>
      <c r="AN77" s="87">
        <f t="shared" si="42"/>
        <v>45.364895621873899</v>
      </c>
      <c r="AO77" s="87">
        <f t="shared" si="42"/>
        <v>46.655092302589928</v>
      </c>
      <c r="AP77" s="87">
        <f t="shared" si="42"/>
        <v>47.956224662140883</v>
      </c>
      <c r="AQ77" s="87">
        <f t="shared" si="42"/>
        <v>49.262233636086584</v>
      </c>
      <c r="AR77" s="87">
        <f t="shared" si="42"/>
        <v>50.662862999644567</v>
      </c>
      <c r="AS77" s="87">
        <f t="shared" si="42"/>
        <v>52.04291067399646</v>
      </c>
      <c r="AT77" s="87">
        <f t="shared" si="42"/>
        <v>53.421016025007766</v>
      </c>
      <c r="AU77" s="87">
        <f t="shared" si="42"/>
        <v>54.816871569821195</v>
      </c>
      <c r="AV77" s="87">
        <f t="shared" si="42"/>
        <v>56.231676086049958</v>
      </c>
      <c r="AW77" s="87">
        <f t="shared" si="42"/>
        <v>57.669511856440565</v>
      </c>
      <c r="AX77" s="87">
        <f t="shared" si="42"/>
        <v>58.936366050943093</v>
      </c>
      <c r="AY77" s="87">
        <f t="shared" si="40"/>
        <v>60.385635062295187</v>
      </c>
      <c r="AZ77" s="87">
        <f t="shared" si="40"/>
        <v>61.862295449921227</v>
      </c>
      <c r="BA77" s="87">
        <f t="shared" si="40"/>
        <v>63.348558024254103</v>
      </c>
      <c r="BB77" s="87">
        <f t="shared" si="40"/>
        <v>64.872778475931341</v>
      </c>
      <c r="BC77" s="87">
        <f t="shared" si="40"/>
        <v>66.397362540563932</v>
      </c>
      <c r="BD77" s="87">
        <f t="shared" si="40"/>
        <v>67.963320854704833</v>
      </c>
      <c r="BE77" s="87">
        <f t="shared" si="40"/>
        <v>69.534910740143275</v>
      </c>
      <c r="BF77" s="87">
        <f t="shared" si="40"/>
        <v>71.153287303835128</v>
      </c>
      <c r="BG77" s="87">
        <f t="shared" si="40"/>
        <v>72.782798375887083</v>
      </c>
      <c r="BH77" s="87">
        <f t="shared" si="40"/>
        <v>99.01257866848367</v>
      </c>
    </row>
    <row r="78" spans="1:60">
      <c r="A78" s="78" t="s">
        <v>27</v>
      </c>
      <c r="C78" s="86">
        <f t="shared" si="41"/>
        <v>0</v>
      </c>
      <c r="D78" s="86" t="e">
        <f>D$80*('[2]Poultry Byproduct Complex'!C211/SUM('[2]Poultry Byproduct Complex'!B$213:B$221,'[2]Poultry Byproduct Complex'!C$210:C$212))</f>
        <v>#REF!</v>
      </c>
      <c r="E78" s="86" t="e">
        <f>E$80*('[2]Poultry Byproduct Complex'!D211/SUM('[2]Poultry Byproduct Complex'!C$213:C$221,'[2]Poultry Byproduct Complex'!D$210:D$212))</f>
        <v>#REF!</v>
      </c>
      <c r="F78" s="86" t="e">
        <f>F$80*('[2]Poultry Byproduct Complex'!E211/SUM('[2]Poultry Byproduct Complex'!D$213:D$221,'[2]Poultry Byproduct Complex'!E$210:E$212))</f>
        <v>#REF!</v>
      </c>
      <c r="G78" s="86" t="e">
        <f>G$80*('[2]Poultry Byproduct Complex'!F211/SUM('[2]Poultry Byproduct Complex'!E$213:E$221,'[2]Poultry Byproduct Complex'!F$210:F$212))</f>
        <v>#REF!</v>
      </c>
      <c r="H78" s="86" t="e">
        <f>H$80*('[2]Poultry Byproduct Complex'!G211/SUM('[2]Poultry Byproduct Complex'!F$213:F$221,'[2]Poultry Byproduct Complex'!G$210:G$212))</f>
        <v>#REF!</v>
      </c>
      <c r="I78" s="86" t="e">
        <f>I$80*('[2]Poultry Byproduct Complex'!H211/SUM('[2]Poultry Byproduct Complex'!G$213:G$221,'[2]Poultry Byproduct Complex'!H$210:H$212))</f>
        <v>#REF!</v>
      </c>
      <c r="J78" s="86" t="e">
        <f>J$80*('[2]Poultry Byproduct Complex'!I211/SUM('[2]Poultry Byproduct Complex'!H$213:H$221,'[2]Poultry Byproduct Complex'!I$210:I$212))</f>
        <v>#REF!</v>
      </c>
      <c r="K78" s="86" t="e">
        <f>K$80*('[2]Poultry Byproduct Complex'!J211/SUM('[2]Poultry Byproduct Complex'!I$213:I$221,'[2]Poultry Byproduct Complex'!J$210:J$212))</f>
        <v>#REF!</v>
      </c>
      <c r="L78" s="86" t="e">
        <f>L$80*('[2]Poultry Byproduct Complex'!K211/SUM('[2]Poultry Byproduct Complex'!J$213:J$221,'[2]Poultry Byproduct Complex'!K$210:K$212))</f>
        <v>#REF!</v>
      </c>
      <c r="M78" s="86" t="e">
        <f>M$80*('[2]Poultry Byproduct Complex'!L211/SUM('[2]Poultry Byproduct Complex'!K$213:K$221,'[2]Poultry Byproduct Complex'!L$210:L$212))</f>
        <v>#REF!</v>
      </c>
      <c r="N78" s="86" t="e">
        <f>N$80*('[2]Poultry Byproduct Complex'!M211/SUM('[2]Poultry Byproduct Complex'!L$213:L$221,'[2]Poultry Byproduct Complex'!M$210:M$212))</f>
        <v>#REF!</v>
      </c>
      <c r="O78" s="86" t="e">
        <f>O$80*('[2]Poultry Byproduct Complex'!N211/SUM('[2]Poultry Byproduct Complex'!M$213:M$221,'[2]Poultry Byproduct Complex'!N$210:N$212))</f>
        <v>#REF!</v>
      </c>
      <c r="P78" s="86" t="e">
        <f>P$80*('[2]Poultry Byproduct Complex'!O211/SUM('[2]Poultry Byproduct Complex'!N$213:N$221,'[2]Poultry Byproduct Complex'!O$210:O$212))</f>
        <v>#REF!</v>
      </c>
      <c r="Q78" s="86" t="e">
        <f>Q$80*('[2]Poultry Byproduct Complex'!P211/SUM('[2]Poultry Byproduct Complex'!O$213:O$221,'[2]Poultry Byproduct Complex'!P$210:P$212))</f>
        <v>#REF!</v>
      </c>
      <c r="R78" s="86">
        <f>R$80*('[2]Poultry Byproduct Complex'!Q211/SUM('[2]Poultry Byproduct Complex'!P$213:P$221,'[2]Poultry Byproduct Complex'!Q$210:Q$212))</f>
        <v>19.576785108706982</v>
      </c>
      <c r="S78" s="86">
        <f>S$80*('[2]Poultry Byproduct Complex'!R211/SUM('[2]Poultry Byproduct Complex'!Q$213:Q$221,'[2]Poultry Byproduct Complex'!R$210:R$212))</f>
        <v>22.055671898425057</v>
      </c>
      <c r="T78" s="86">
        <f>T$80*('[2]Poultry Byproduct Complex'!S211/SUM('[2]Poultry Byproduct Complex'!R$213:R$221,'[2]Poultry Byproduct Complex'!S$210:S$212))</f>
        <v>22.014055926306916</v>
      </c>
      <c r="U78" s="86">
        <f>U$80*('[2]Poultry Byproduct Complex'!T211/SUM('[2]Poultry Byproduct Complex'!S$213:S$221,'[2]Poultry Byproduct Complex'!T$210:T$212))</f>
        <v>21.831384448599536</v>
      </c>
      <c r="V78" s="86">
        <f>V$80*('[2]Poultry Byproduct Complex'!U211/SUM('[2]Poultry Byproduct Complex'!T$213:T$221,'[2]Poultry Byproduct Complex'!U$210:U$212))</f>
        <v>25.088677933064435</v>
      </c>
      <c r="W78" s="86">
        <f>W$80*('[2]Poultry Byproduct Complex'!V211/SUM('[2]Poultry Byproduct Complex'!U$213:U$221,'[2]Poultry Byproduct Complex'!V$210:V$212))</f>
        <v>24.722020678101742</v>
      </c>
      <c r="X78" s="86">
        <f>X$80*('[2]Poultry Byproduct Complex'!W211/SUM('[2]Poultry Byproduct Complex'!V$213:V$221,'[2]Poultry Byproduct Complex'!W$210:W$212))</f>
        <v>25.684264154150917</v>
      </c>
      <c r="Y78" s="86">
        <f>Y$80*('[2]Poultry Byproduct Complex'!X211/SUM('[2]Poultry Byproduct Complex'!W$213:W$221,'[2]Poultry Byproduct Complex'!X$210:X$212))</f>
        <v>37.311259635316709</v>
      </c>
      <c r="Z78" s="86">
        <f>Z$80*('[2]Poultry Byproduct Complex'!Y211/SUM('[2]Poultry Byproduct Complex'!X$213:X$221,'[2]Poultry Byproduct Complex'!Y$210:Y$212))</f>
        <v>28.608620664440515</v>
      </c>
      <c r="AA78" s="86">
        <f>AA$80*('[2]Poultry Byproduct Complex'!Z211/SUM('[2]Poultry Byproduct Complex'!Y$213:Y$221,'[2]Poultry Byproduct Complex'!Z$210:Z$212))</f>
        <v>31.663707089636539</v>
      </c>
      <c r="AB78" s="86">
        <f>AB$80*('[2]Poultry Byproduct Complex'!AA211/SUM('[2]Poultry Byproduct Complex'!Z$213:Z$221,'[2]Poultry Byproduct Complex'!AA$210:AA$212))</f>
        <v>27.411559157369982</v>
      </c>
      <c r="AC78" s="86">
        <f>AC$80*('[2]Poultry Byproduct Complex'!AB211/SUM('[2]Poultry Byproduct Complex'!AA$213:AA$221,'[2]Poultry Byproduct Complex'!AB$210:AB$212))</f>
        <v>35.295066014076369</v>
      </c>
      <c r="AD78" s="86">
        <f>AD$80*('[2]Poultry Byproduct Complex'!AC211/SUM('[2]Poultry Byproduct Complex'!AB$213:AB$221,'[2]Poultry Byproduct Complex'!AC$210:AC$212))</f>
        <v>36.491605743129298</v>
      </c>
      <c r="AE78" s="86">
        <f>AE$80*('[2]Poultry Byproduct Complex'!AD211/SUM('[2]Poultry Byproduct Complex'!AC$213:AC$221,'[2]Poultry Byproduct Complex'!AD$210:AD$212))</f>
        <v>32.904650424367986</v>
      </c>
      <c r="AF78" s="86">
        <f>AF$80*('[2]Poultry Byproduct Complex'!AE211/SUM('[2]Poultry Byproduct Complex'!AD$213:AD$221,'[2]Poultry Byproduct Complex'!AE$210:AE$212))</f>
        <v>41.957296927672125</v>
      </c>
      <c r="AG78" s="86">
        <f>AG$80*('[2]Poultry Byproduct Complex'!AF211/SUM('[2]Poultry Byproduct Complex'!AE$213:AE$221,'[2]Poultry Byproduct Complex'!AF$210:AF$212))</f>
        <v>43.297032077142639</v>
      </c>
      <c r="AH78" s="86">
        <f>AH$80*('[2]Poultry Byproduct Complex'!AG211/SUM('[2]Poultry Byproduct Complex'!AF$213:AF$221,'[2]Poultry Byproduct Complex'!AG$210:AG$212))</f>
        <v>42.098897215859395</v>
      </c>
      <c r="AI78" s="87">
        <f t="shared" si="42"/>
        <v>42.728017196444902</v>
      </c>
      <c r="AJ78" s="87">
        <f t="shared" si="42"/>
        <v>44.612535435327104</v>
      </c>
      <c r="AK78" s="87">
        <f t="shared" si="42"/>
        <v>47.19952235971234</v>
      </c>
      <c r="AL78" s="87">
        <f t="shared" si="42"/>
        <v>48.398723050920701</v>
      </c>
      <c r="AM78" s="87">
        <f t="shared" si="42"/>
        <v>49.545828299842967</v>
      </c>
      <c r="AN78" s="87">
        <f t="shared" si="42"/>
        <v>50.910991690572871</v>
      </c>
      <c r="AO78" s="87">
        <f t="shared" si="42"/>
        <v>52.572292467788685</v>
      </c>
      <c r="AP78" s="87">
        <f t="shared" si="42"/>
        <v>54.194230257888492</v>
      </c>
      <c r="AQ78" s="87">
        <f t="shared" si="42"/>
        <v>55.618604331676792</v>
      </c>
      <c r="AR78" s="87">
        <f t="shared" si="42"/>
        <v>57.100030244249282</v>
      </c>
      <c r="AS78" s="87">
        <f t="shared" si="42"/>
        <v>58.658298590403348</v>
      </c>
      <c r="AT78" s="87">
        <f t="shared" si="42"/>
        <v>60.259334630665315</v>
      </c>
      <c r="AU78" s="87">
        <f t="shared" si="42"/>
        <v>61.845776964428211</v>
      </c>
      <c r="AV78" s="87">
        <f t="shared" si="42"/>
        <v>63.4228032541278</v>
      </c>
      <c r="AW78" s="87">
        <f t="shared" si="42"/>
        <v>65.032314637837857</v>
      </c>
      <c r="AX78" s="87">
        <f t="shared" si="42"/>
        <v>66.467591880604076</v>
      </c>
      <c r="AY78" s="87">
        <f t="shared" si="40"/>
        <v>68.109565949719212</v>
      </c>
      <c r="AZ78" s="87">
        <f t="shared" si="40"/>
        <v>69.773982260848229</v>
      </c>
      <c r="BA78" s="87">
        <f t="shared" si="40"/>
        <v>71.446403336304954</v>
      </c>
      <c r="BB78" s="87">
        <f t="shared" si="40"/>
        <v>73.164813831337597</v>
      </c>
      <c r="BC78" s="87">
        <f t="shared" si="40"/>
        <v>74.886096670320214</v>
      </c>
      <c r="BD78" s="87">
        <f t="shared" si="40"/>
        <v>76.653039258194497</v>
      </c>
      <c r="BE78" s="87">
        <f t="shared" si="40"/>
        <v>78.424909277912903</v>
      </c>
      <c r="BF78" s="87">
        <f t="shared" si="40"/>
        <v>80.249631386166243</v>
      </c>
      <c r="BG78" s="87">
        <f t="shared" si="40"/>
        <v>82.087618003335677</v>
      </c>
      <c r="BH78" s="87">
        <f t="shared" si="40"/>
        <v>111.67114741696798</v>
      </c>
    </row>
    <row r="79" spans="1:60">
      <c r="A79" s="78" t="s">
        <v>28</v>
      </c>
      <c r="C79" s="86">
        <f>C206+C31+D36-C63-C207</f>
        <v>0</v>
      </c>
      <c r="D79" s="86" t="e">
        <f>D$80*('[2]Poultry Byproduct Complex'!C212/SUM('[2]Poultry Byproduct Complex'!B$213:B$221,'[2]Poultry Byproduct Complex'!C$210:C$212))</f>
        <v>#REF!</v>
      </c>
      <c r="E79" s="86" t="e">
        <f>E$80*('[2]Poultry Byproduct Complex'!D212/SUM('[2]Poultry Byproduct Complex'!C$213:C$221,'[2]Poultry Byproduct Complex'!D$210:D$212))</f>
        <v>#REF!</v>
      </c>
      <c r="F79" s="86" t="e">
        <f>F$80*('[2]Poultry Byproduct Complex'!E212/SUM('[2]Poultry Byproduct Complex'!D$213:D$221,'[2]Poultry Byproduct Complex'!E$210:E$212))</f>
        <v>#REF!</v>
      </c>
      <c r="G79" s="86" t="e">
        <f>G$80*('[2]Poultry Byproduct Complex'!F212/SUM('[2]Poultry Byproduct Complex'!E$213:E$221,'[2]Poultry Byproduct Complex'!F$210:F$212))</f>
        <v>#REF!</v>
      </c>
      <c r="H79" s="86" t="e">
        <f>H$80*('[2]Poultry Byproduct Complex'!G212/SUM('[2]Poultry Byproduct Complex'!F$213:F$221,'[2]Poultry Byproduct Complex'!G$210:G$212))</f>
        <v>#REF!</v>
      </c>
      <c r="I79" s="86" t="e">
        <f>I$80*('[2]Poultry Byproduct Complex'!H212/SUM('[2]Poultry Byproduct Complex'!G$213:G$221,'[2]Poultry Byproduct Complex'!H$210:H$212))</f>
        <v>#REF!</v>
      </c>
      <c r="J79" s="86" t="e">
        <f>J$80*('[2]Poultry Byproduct Complex'!I212/SUM('[2]Poultry Byproduct Complex'!H$213:H$221,'[2]Poultry Byproduct Complex'!I$210:I$212))</f>
        <v>#REF!</v>
      </c>
      <c r="K79" s="86" t="e">
        <f>K$80*('[2]Poultry Byproduct Complex'!J212/SUM('[2]Poultry Byproduct Complex'!I$213:I$221,'[2]Poultry Byproduct Complex'!J$210:J$212))</f>
        <v>#REF!</v>
      </c>
      <c r="L79" s="86" t="e">
        <f>L$80*('[2]Poultry Byproduct Complex'!K212/SUM('[2]Poultry Byproduct Complex'!J$213:J$221,'[2]Poultry Byproduct Complex'!K$210:K$212))</f>
        <v>#REF!</v>
      </c>
      <c r="M79" s="86" t="e">
        <f>M$80*('[2]Poultry Byproduct Complex'!L212/SUM('[2]Poultry Byproduct Complex'!K$213:K$221,'[2]Poultry Byproduct Complex'!L$210:L$212))</f>
        <v>#REF!</v>
      </c>
      <c r="N79" s="86" t="e">
        <f>N$80*('[2]Poultry Byproduct Complex'!M212/SUM('[2]Poultry Byproduct Complex'!L$213:L$221,'[2]Poultry Byproduct Complex'!M$210:M$212))</f>
        <v>#REF!</v>
      </c>
      <c r="O79" s="86" t="e">
        <f>O$80*('[2]Poultry Byproduct Complex'!N212/SUM('[2]Poultry Byproduct Complex'!M$213:M$221,'[2]Poultry Byproduct Complex'!N$210:N$212))</f>
        <v>#REF!</v>
      </c>
      <c r="P79" s="86" t="e">
        <f>P$80*('[2]Poultry Byproduct Complex'!O212/SUM('[2]Poultry Byproduct Complex'!N$213:N$221,'[2]Poultry Byproduct Complex'!O$210:O$212))</f>
        <v>#REF!</v>
      </c>
      <c r="Q79" s="86" t="e">
        <f>Q$80*('[2]Poultry Byproduct Complex'!P212/SUM('[2]Poultry Byproduct Complex'!O$213:O$221,'[2]Poultry Byproduct Complex'!P$210:P$212))</f>
        <v>#REF!</v>
      </c>
      <c r="R79" s="86">
        <f>R$80*('[2]Poultry Byproduct Complex'!Q212/SUM('[2]Poultry Byproduct Complex'!P$213:P$221,'[2]Poultry Byproduct Complex'!Q$210:Q$212))</f>
        <v>20.027670416732526</v>
      </c>
      <c r="S79" s="86">
        <f>S$80*('[2]Poultry Byproduct Complex'!R212/SUM('[2]Poultry Byproduct Complex'!Q$213:Q$221,'[2]Poultry Byproduct Complex'!R$210:R$212))</f>
        <v>22.872446523376297</v>
      </c>
      <c r="T79" s="86">
        <f>T$80*('[2]Poultry Byproduct Complex'!S212/SUM('[2]Poultry Byproduct Complex'!R$213:R$221,'[2]Poultry Byproduct Complex'!S$210:S$212))</f>
        <v>23.562822111450039</v>
      </c>
      <c r="U79" s="86">
        <f>U$80*('[2]Poultry Byproduct Complex'!T212/SUM('[2]Poultry Byproduct Complex'!S$213:S$221,'[2]Poultry Byproduct Complex'!T$210:T$212))</f>
        <v>23.021413540089416</v>
      </c>
      <c r="V79" s="86">
        <f>V$80*('[2]Poultry Byproduct Complex'!U212/SUM('[2]Poultry Byproduct Complex'!T$213:T$221,'[2]Poultry Byproduct Complex'!U$210:U$212))</f>
        <v>25.882444084617497</v>
      </c>
      <c r="W79" s="86">
        <f>W$80*('[2]Poultry Byproduct Complex'!V212/SUM('[2]Poultry Byproduct Complex'!U$213:U$221,'[2]Poultry Byproduct Complex'!V$210:V$212))</f>
        <v>26.220955834781886</v>
      </c>
      <c r="X79" s="86">
        <f>X$80*('[2]Poultry Byproduct Complex'!W212/SUM('[2]Poultry Byproduct Complex'!V$213:V$221,'[2]Poultry Byproduct Complex'!W$210:W$212))</f>
        <v>27.107748227258934</v>
      </c>
      <c r="Y79" s="86">
        <f>Y$80*('[2]Poultry Byproduct Complex'!X212/SUM('[2]Poultry Byproduct Complex'!W$213:W$221,'[2]Poultry Byproduct Complex'!X$210:X$212))</f>
        <v>34.712872269880599</v>
      </c>
      <c r="Z79" s="86">
        <f>Z$80*('[2]Poultry Byproduct Complex'!Y212/SUM('[2]Poultry Byproduct Complex'!X$213:X$221,'[2]Poultry Byproduct Complex'!Y$210:Y$212))</f>
        <v>28.843433711512908</v>
      </c>
      <c r="AA79" s="86">
        <f>AA$80*('[2]Poultry Byproduct Complex'!Z212/SUM('[2]Poultry Byproduct Complex'!Y$213:Y$221,'[2]Poultry Byproduct Complex'!Z$210:Z$212))</f>
        <v>32.215611436905455</v>
      </c>
      <c r="AB79" s="86">
        <f>AB$80*('[2]Poultry Byproduct Complex'!AA212/SUM('[2]Poultry Byproduct Complex'!Z$213:Z$221,'[2]Poultry Byproduct Complex'!AA$210:AA$212))</f>
        <v>23.744198837999981</v>
      </c>
      <c r="AC79" s="86">
        <f>AC$80*('[2]Poultry Byproduct Complex'!AB212/SUM('[2]Poultry Byproduct Complex'!AA$213:AA$221,'[2]Poultry Byproduct Complex'!AB$210:AB$212))</f>
        <v>29.829339450706939</v>
      </c>
      <c r="AD79" s="86">
        <f>AD$80*('[2]Poultry Byproduct Complex'!AC212/SUM('[2]Poultry Byproduct Complex'!AB$213:AB$221,'[2]Poultry Byproduct Complex'!AC$210:AC$212))</f>
        <v>32.098230572847207</v>
      </c>
      <c r="AE79" s="86">
        <f>AE$80*('[2]Poultry Byproduct Complex'!AD212/SUM('[2]Poultry Byproduct Complex'!AC$213:AC$221,'[2]Poultry Byproduct Complex'!AD$210:AD$212))</f>
        <v>33.474945612816455</v>
      </c>
      <c r="AF79" s="86">
        <f>AF$80*('[2]Poultry Byproduct Complex'!AE212/SUM('[2]Poultry Byproduct Complex'!AD$213:AD$221,'[2]Poultry Byproduct Complex'!AE$210:AE$212))</f>
        <v>35.846310637727541</v>
      </c>
      <c r="AG79" s="86">
        <f>AG$80*('[2]Poultry Byproduct Complex'!AF212/SUM('[2]Poultry Byproduct Complex'!AE$213:AE$221,'[2]Poultry Byproduct Complex'!AF$210:AF$212))</f>
        <v>36.972530079652202</v>
      </c>
      <c r="AH79" s="86">
        <f>AH$80*('[2]Poultry Byproduct Complex'!AG212/SUM('[2]Poultry Byproduct Complex'!AF$213:AF$221,'[2]Poultry Byproduct Complex'!AG$210:AG$212))</f>
        <v>36.124652981749065</v>
      </c>
      <c r="AI79" s="87">
        <f t="shared" si="42"/>
        <v>37.899724977126596</v>
      </c>
      <c r="AJ79" s="87">
        <f t="shared" si="42"/>
        <v>39.630588814517978</v>
      </c>
      <c r="AK79" s="87">
        <f t="shared" si="42"/>
        <v>40.995480601282338</v>
      </c>
      <c r="AL79" s="87">
        <f t="shared" si="42"/>
        <v>42.16820909417163</v>
      </c>
      <c r="AM79" s="87">
        <f t="shared" si="42"/>
        <v>43.332932948944119</v>
      </c>
      <c r="AN79" s="87">
        <f t="shared" si="42"/>
        <v>44.679142139304588</v>
      </c>
      <c r="AO79" s="87">
        <f t="shared" si="42"/>
        <v>46.049294699075517</v>
      </c>
      <c r="AP79" s="87">
        <f t="shared" si="42"/>
        <v>47.349354440727552</v>
      </c>
      <c r="AQ79" s="87">
        <f t="shared" si="42"/>
        <v>48.646615040976485</v>
      </c>
      <c r="AR79" s="87">
        <f t="shared" si="42"/>
        <v>49.977871407966632</v>
      </c>
      <c r="AS79" s="87">
        <f t="shared" si="42"/>
        <v>51.348929841461313</v>
      </c>
      <c r="AT79" s="87">
        <f t="shared" si="42"/>
        <v>52.726168528692938</v>
      </c>
      <c r="AU79" s="87">
        <f t="shared" si="42"/>
        <v>54.103641958758431</v>
      </c>
      <c r="AV79" s="87">
        <f t="shared" si="42"/>
        <v>55.496344044478974</v>
      </c>
      <c r="AW79" s="87">
        <f t="shared" si="42"/>
        <v>56.909209547448654</v>
      </c>
      <c r="AX79" s="87">
        <f t="shared" si="42"/>
        <v>58.163029652370483</v>
      </c>
      <c r="AY79" s="87">
        <f t="shared" si="40"/>
        <v>59.59566611760431</v>
      </c>
      <c r="AZ79" s="87">
        <f t="shared" si="40"/>
        <v>61.052147543691149</v>
      </c>
      <c r="BA79" s="87">
        <f t="shared" si="40"/>
        <v>62.517947461543145</v>
      </c>
      <c r="BB79" s="87">
        <f t="shared" si="40"/>
        <v>64.021761165232533</v>
      </c>
      <c r="BC79" s="87">
        <f t="shared" si="40"/>
        <v>65.527156368869328</v>
      </c>
      <c r="BD79" s="87">
        <f t="shared" si="40"/>
        <v>67.072787284421224</v>
      </c>
      <c r="BE79" s="87">
        <f t="shared" si="40"/>
        <v>68.623511547027647</v>
      </c>
      <c r="BF79" s="87">
        <f t="shared" si="40"/>
        <v>70.220529012993097</v>
      </c>
      <c r="BG79" s="87">
        <f t="shared" si="40"/>
        <v>71.828714045453239</v>
      </c>
      <c r="BH79" s="87">
        <f t="shared" si="40"/>
        <v>97.714834540524635</v>
      </c>
    </row>
    <row r="80" spans="1:60" ht="13.5" thickBot="1">
      <c r="A80" s="78" t="s">
        <v>29</v>
      </c>
      <c r="C80" s="86">
        <f>SUM(C68:C79)</f>
        <v>0</v>
      </c>
      <c r="D80" s="86" t="e">
        <f>D11</f>
        <v>#REF!</v>
      </c>
      <c r="E80" s="86" t="e">
        <f t="shared" ref="E80:BH80" si="43">E11</f>
        <v>#REF!</v>
      </c>
      <c r="F80" s="86" t="e">
        <f t="shared" si="43"/>
        <v>#REF!</v>
      </c>
      <c r="G80" s="86" t="e">
        <f t="shared" si="43"/>
        <v>#REF!</v>
      </c>
      <c r="H80" s="86" t="e">
        <f t="shared" si="43"/>
        <v>#REF!</v>
      </c>
      <c r="I80" s="86" t="e">
        <f t="shared" si="43"/>
        <v>#REF!</v>
      </c>
      <c r="J80" s="86" t="e">
        <f t="shared" si="43"/>
        <v>#REF!</v>
      </c>
      <c r="K80" s="86" t="e">
        <f t="shared" si="43"/>
        <v>#REF!</v>
      </c>
      <c r="L80" s="86" t="e">
        <f t="shared" si="43"/>
        <v>#REF!</v>
      </c>
      <c r="M80" s="86" t="e">
        <f t="shared" si="43"/>
        <v>#REF!</v>
      </c>
      <c r="N80" s="86" t="e">
        <f t="shared" si="43"/>
        <v>#REF!</v>
      </c>
      <c r="O80" s="86" t="e">
        <f t="shared" si="43"/>
        <v>#REF!</v>
      </c>
      <c r="P80" s="86" t="e">
        <f t="shared" si="43"/>
        <v>#REF!</v>
      </c>
      <c r="Q80" s="86" t="e">
        <f t="shared" si="43"/>
        <v>#REF!</v>
      </c>
      <c r="R80" s="86">
        <f t="shared" si="43"/>
        <v>255.06890698722154</v>
      </c>
      <c r="S80" s="86">
        <f t="shared" si="43"/>
        <v>270.38389638698135</v>
      </c>
      <c r="T80" s="86">
        <f t="shared" si="43"/>
        <v>278.94657860398524</v>
      </c>
      <c r="U80" s="86">
        <f t="shared" si="43"/>
        <v>293.32813608698274</v>
      </c>
      <c r="V80" s="86">
        <f t="shared" si="43"/>
        <v>301.53453694858962</v>
      </c>
      <c r="W80" s="86">
        <f t="shared" si="43"/>
        <v>314.9085945278083</v>
      </c>
      <c r="X80" s="86">
        <f t="shared" si="43"/>
        <v>317.01291100140719</v>
      </c>
      <c r="Y80" s="86">
        <f t="shared" si="43"/>
        <v>357.93197119230399</v>
      </c>
      <c r="Z80" s="86">
        <f t="shared" si="43"/>
        <v>355.06965597210689</v>
      </c>
      <c r="AA80" s="86">
        <f t="shared" si="43"/>
        <v>367.77765996486687</v>
      </c>
      <c r="AB80" s="86">
        <f t="shared" si="43"/>
        <v>361.94355229815568</v>
      </c>
      <c r="AC80" s="86">
        <f t="shared" si="43"/>
        <v>407.62884343182856</v>
      </c>
      <c r="AD80" s="86">
        <f t="shared" si="43"/>
        <v>422.65884507087458</v>
      </c>
      <c r="AE80" s="86">
        <f t="shared" si="43"/>
        <v>413.76961684713922</v>
      </c>
      <c r="AF80" s="86">
        <f t="shared" si="43"/>
        <v>431.44552173115022</v>
      </c>
      <c r="AG80" s="86">
        <f t="shared" si="43"/>
        <v>446.33647289316457</v>
      </c>
      <c r="AH80" s="86">
        <f t="shared" si="43"/>
        <v>447.27104248274753</v>
      </c>
      <c r="AI80" s="87">
        <f t="shared" si="43"/>
        <v>469.40819126492084</v>
      </c>
      <c r="AJ80" s="87">
        <f t="shared" si="43"/>
        <v>485.32819186268796</v>
      </c>
      <c r="AK80" s="87">
        <f t="shared" si="43"/>
        <v>501.20209486720285</v>
      </c>
      <c r="AL80" s="87">
        <f t="shared" si="43"/>
        <v>517.03688169882389</v>
      </c>
      <c r="AM80" s="87">
        <f t="shared" si="43"/>
        <v>532.85789542025623</v>
      </c>
      <c r="AN80" s="87">
        <f t="shared" si="43"/>
        <v>548.74362247617228</v>
      </c>
      <c r="AO80" s="87">
        <f t="shared" si="43"/>
        <v>564.71350436760781</v>
      </c>
      <c r="AP80" s="87">
        <f t="shared" si="43"/>
        <v>580.8027490818348</v>
      </c>
      <c r="AQ80" s="87">
        <f t="shared" si="43"/>
        <v>597.07698321995963</v>
      </c>
      <c r="AR80" s="87">
        <f t="shared" si="43"/>
        <v>613.5307081409303</v>
      </c>
      <c r="AS80" s="87">
        <f t="shared" si="43"/>
        <v>630.16647893310301</v>
      </c>
      <c r="AT80" s="87">
        <f t="shared" si="43"/>
        <v>646.97504160793926</v>
      </c>
      <c r="AU80" s="87">
        <f t="shared" si="43"/>
        <v>663.94937375199606</v>
      </c>
      <c r="AV80" s="87">
        <f t="shared" si="43"/>
        <v>681.09638351721287</v>
      </c>
      <c r="AW80" s="87">
        <f t="shared" si="43"/>
        <v>698.42627917150764</v>
      </c>
      <c r="AX80" s="87">
        <f t="shared" si="43"/>
        <v>713.77736667633815</v>
      </c>
      <c r="AY80" s="87">
        <f t="shared" si="43"/>
        <v>731.35615771951598</v>
      </c>
      <c r="AZ80" s="87">
        <f t="shared" si="43"/>
        <v>749.24698822802168</v>
      </c>
      <c r="BA80" s="87">
        <f t="shared" si="43"/>
        <v>767.24076432848403</v>
      </c>
      <c r="BB80" s="87">
        <f t="shared" si="43"/>
        <v>785.69025489054457</v>
      </c>
      <c r="BC80" s="87">
        <f t="shared" si="43"/>
        <v>804.15989802380182</v>
      </c>
      <c r="BD80" s="87">
        <f t="shared" si="43"/>
        <v>823.13001317548049</v>
      </c>
      <c r="BE80" s="87">
        <f t="shared" si="43"/>
        <v>842.16362579343308</v>
      </c>
      <c r="BF80" s="87">
        <f t="shared" si="43"/>
        <v>861.76240225666777</v>
      </c>
      <c r="BG80" s="87">
        <f t="shared" si="43"/>
        <v>881.49708828586222</v>
      </c>
      <c r="BH80" s="87">
        <f t="shared" si="43"/>
        <v>1199.1765105129762</v>
      </c>
    </row>
    <row r="81" spans="1:60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</row>
    <row r="82" spans="1:60" ht="13.5" thickBot="1">
      <c r="A82" s="78" t="s">
        <v>128</v>
      </c>
    </row>
    <row r="83" spans="1:60" ht="13.5" thickBot="1">
      <c r="A83" s="79"/>
      <c r="B83" s="93">
        <f t="shared" ref="B83:BH83" si="44">B2</f>
        <v>1992</v>
      </c>
      <c r="C83" s="93">
        <f t="shared" si="44"/>
        <v>1993</v>
      </c>
      <c r="D83" s="93">
        <f t="shared" si="44"/>
        <v>1994</v>
      </c>
      <c r="E83" s="93">
        <f t="shared" si="44"/>
        <v>1995</v>
      </c>
      <c r="F83" s="93">
        <f t="shared" si="44"/>
        <v>1996</v>
      </c>
      <c r="G83" s="93">
        <f t="shared" si="44"/>
        <v>1997</v>
      </c>
      <c r="H83" s="93">
        <f t="shared" si="44"/>
        <v>1998</v>
      </c>
      <c r="I83" s="93">
        <f t="shared" si="44"/>
        <v>1999</v>
      </c>
      <c r="J83" s="93">
        <f t="shared" si="44"/>
        <v>2000</v>
      </c>
      <c r="K83" s="93">
        <f t="shared" si="44"/>
        <v>2001</v>
      </c>
      <c r="L83" s="93">
        <f t="shared" si="44"/>
        <v>2002</v>
      </c>
      <c r="M83" s="93">
        <f t="shared" si="44"/>
        <v>2003</v>
      </c>
      <c r="N83" s="93">
        <f t="shared" si="44"/>
        <v>2004</v>
      </c>
      <c r="O83" s="93">
        <f t="shared" si="44"/>
        <v>2005</v>
      </c>
      <c r="P83" s="93">
        <f t="shared" si="44"/>
        <v>2006</v>
      </c>
      <c r="Q83" s="93">
        <f t="shared" si="44"/>
        <v>2007</v>
      </c>
      <c r="R83" s="93">
        <f t="shared" si="44"/>
        <v>2008</v>
      </c>
      <c r="S83" s="93">
        <f t="shared" si="44"/>
        <v>2009</v>
      </c>
      <c r="T83" s="93">
        <f t="shared" si="44"/>
        <v>2010</v>
      </c>
      <c r="U83" s="93">
        <f t="shared" si="44"/>
        <v>2011</v>
      </c>
      <c r="V83" s="93">
        <f t="shared" si="44"/>
        <v>2012</v>
      </c>
      <c r="W83" s="93">
        <f t="shared" si="44"/>
        <v>2013</v>
      </c>
      <c r="X83" s="93">
        <f t="shared" si="44"/>
        <v>2014</v>
      </c>
      <c r="Y83" s="93">
        <f t="shared" si="44"/>
        <v>2015</v>
      </c>
      <c r="Z83" s="93">
        <f t="shared" si="44"/>
        <v>2016</v>
      </c>
      <c r="AA83" s="93">
        <f t="shared" si="44"/>
        <v>2017</v>
      </c>
      <c r="AB83" s="93">
        <f t="shared" si="44"/>
        <v>2018</v>
      </c>
      <c r="AC83" s="93">
        <f t="shared" si="44"/>
        <v>2019</v>
      </c>
      <c r="AD83" s="93">
        <f t="shared" si="44"/>
        <v>2020</v>
      </c>
      <c r="AE83" s="93">
        <f t="shared" si="44"/>
        <v>2021</v>
      </c>
      <c r="AF83" s="93">
        <f t="shared" si="44"/>
        <v>2022</v>
      </c>
      <c r="AG83" s="93">
        <f t="shared" si="44"/>
        <v>2023</v>
      </c>
      <c r="AH83" s="93">
        <f t="shared" si="44"/>
        <v>2024</v>
      </c>
      <c r="AI83" s="93">
        <f t="shared" si="44"/>
        <v>2025</v>
      </c>
      <c r="AJ83" s="93">
        <f t="shared" si="44"/>
        <v>2026</v>
      </c>
      <c r="AK83" s="93">
        <f t="shared" si="44"/>
        <v>2027</v>
      </c>
      <c r="AL83" s="93">
        <f t="shared" si="44"/>
        <v>2028</v>
      </c>
      <c r="AM83" s="93">
        <f t="shared" si="44"/>
        <v>2029</v>
      </c>
      <c r="AN83" s="93">
        <f t="shared" si="44"/>
        <v>2030</v>
      </c>
      <c r="AO83" s="93">
        <f t="shared" si="44"/>
        <v>2031</v>
      </c>
      <c r="AP83" s="93">
        <f t="shared" si="44"/>
        <v>2032</v>
      </c>
      <c r="AQ83" s="93">
        <f t="shared" si="44"/>
        <v>2033</v>
      </c>
      <c r="AR83" s="93">
        <f t="shared" si="44"/>
        <v>2034</v>
      </c>
      <c r="AS83" s="93">
        <f t="shared" si="44"/>
        <v>2035</v>
      </c>
      <c r="AT83" s="93">
        <f t="shared" si="44"/>
        <v>2036</v>
      </c>
      <c r="AU83" s="93">
        <f t="shared" si="44"/>
        <v>2037</v>
      </c>
      <c r="AV83" s="93">
        <f t="shared" si="44"/>
        <v>2038</v>
      </c>
      <c r="AW83" s="93">
        <f t="shared" si="44"/>
        <v>2039</v>
      </c>
      <c r="AX83" s="93">
        <f t="shared" si="44"/>
        <v>2040</v>
      </c>
      <c r="AY83" s="93">
        <f t="shared" si="44"/>
        <v>2041</v>
      </c>
      <c r="AZ83" s="93">
        <f t="shared" si="44"/>
        <v>2042</v>
      </c>
      <c r="BA83" s="93">
        <f t="shared" si="44"/>
        <v>2043</v>
      </c>
      <c r="BB83" s="93">
        <f t="shared" si="44"/>
        <v>2044</v>
      </c>
      <c r="BC83" s="93">
        <f t="shared" si="44"/>
        <v>2045</v>
      </c>
      <c r="BD83" s="93">
        <f t="shared" si="44"/>
        <v>2046</v>
      </c>
      <c r="BE83" s="93">
        <f t="shared" si="44"/>
        <v>2047</v>
      </c>
      <c r="BF83" s="93">
        <f t="shared" si="44"/>
        <v>2048</v>
      </c>
      <c r="BG83" s="93">
        <f t="shared" si="44"/>
        <v>2049</v>
      </c>
      <c r="BH83" s="93">
        <f t="shared" si="44"/>
        <v>2050</v>
      </c>
    </row>
    <row r="84" spans="1:60">
      <c r="A84" s="78" t="s">
        <v>17</v>
      </c>
      <c r="C84" s="86">
        <f t="shared" ref="C84:BH88" si="45">C100+C116+C132</f>
        <v>0</v>
      </c>
      <c r="D84" s="86">
        <f t="shared" si="45"/>
        <v>0</v>
      </c>
      <c r="E84" s="86">
        <f t="shared" si="45"/>
        <v>0</v>
      </c>
      <c r="F84" s="86">
        <f t="shared" si="45"/>
        <v>0</v>
      </c>
      <c r="G84" s="86">
        <f t="shared" si="45"/>
        <v>0</v>
      </c>
      <c r="H84" s="86">
        <f t="shared" si="45"/>
        <v>0</v>
      </c>
      <c r="I84" s="86">
        <f t="shared" si="45"/>
        <v>0</v>
      </c>
      <c r="J84" s="86">
        <f t="shared" si="45"/>
        <v>0</v>
      </c>
      <c r="K84" s="86">
        <f t="shared" si="45"/>
        <v>0</v>
      </c>
      <c r="L84" s="86">
        <f t="shared" si="45"/>
        <v>0</v>
      </c>
      <c r="M84" s="86">
        <f t="shared" si="45"/>
        <v>0</v>
      </c>
      <c r="N84" s="86">
        <f t="shared" si="45"/>
        <v>0</v>
      </c>
      <c r="O84" s="86">
        <f t="shared" si="45"/>
        <v>0</v>
      </c>
      <c r="P84" s="86">
        <f t="shared" si="45"/>
        <v>0</v>
      </c>
      <c r="Q84" s="86">
        <f t="shared" si="45"/>
        <v>0</v>
      </c>
      <c r="R84" s="86">
        <f t="shared" si="45"/>
        <v>0</v>
      </c>
      <c r="S84" s="86">
        <f t="shared" si="45"/>
        <v>0</v>
      </c>
      <c r="T84" s="86">
        <f t="shared" si="45"/>
        <v>0</v>
      </c>
      <c r="U84" s="86">
        <f t="shared" si="45"/>
        <v>0</v>
      </c>
      <c r="V84" s="86">
        <f t="shared" si="45"/>
        <v>0</v>
      </c>
      <c r="W84" s="86">
        <f t="shared" si="45"/>
        <v>0</v>
      </c>
      <c r="X84" s="86">
        <f t="shared" si="45"/>
        <v>0</v>
      </c>
      <c r="Y84" s="86">
        <f t="shared" si="45"/>
        <v>0</v>
      </c>
      <c r="Z84" s="86">
        <f t="shared" si="45"/>
        <v>0</v>
      </c>
      <c r="AA84" s="86">
        <f t="shared" si="45"/>
        <v>0</v>
      </c>
      <c r="AB84" s="86">
        <f t="shared" si="45"/>
        <v>0</v>
      </c>
      <c r="AC84" s="86">
        <f t="shared" si="45"/>
        <v>0</v>
      </c>
      <c r="AD84" s="86">
        <f t="shared" si="45"/>
        <v>0</v>
      </c>
      <c r="AE84" s="86">
        <f t="shared" si="45"/>
        <v>0</v>
      </c>
      <c r="AF84" s="86">
        <f t="shared" si="45"/>
        <v>0</v>
      </c>
      <c r="AG84" s="86">
        <f t="shared" si="45"/>
        <v>0</v>
      </c>
      <c r="AH84" s="86">
        <f t="shared" si="45"/>
        <v>0</v>
      </c>
      <c r="AI84" s="87">
        <f t="shared" si="45"/>
        <v>0</v>
      </c>
      <c r="AJ84" s="87">
        <f t="shared" si="45"/>
        <v>0</v>
      </c>
      <c r="AK84" s="87">
        <f t="shared" si="45"/>
        <v>0</v>
      </c>
      <c r="AL84" s="87">
        <f t="shared" si="45"/>
        <v>0</v>
      </c>
      <c r="AM84" s="87">
        <f t="shared" si="45"/>
        <v>0</v>
      </c>
      <c r="AN84" s="87">
        <f t="shared" si="45"/>
        <v>0</v>
      </c>
      <c r="AO84" s="87">
        <f t="shared" si="45"/>
        <v>0</v>
      </c>
      <c r="AP84" s="87">
        <f t="shared" si="45"/>
        <v>0</v>
      </c>
      <c r="AQ84" s="87">
        <f t="shared" si="45"/>
        <v>0</v>
      </c>
      <c r="AR84" s="87">
        <f t="shared" si="45"/>
        <v>0</v>
      </c>
      <c r="AS84" s="87">
        <f t="shared" si="45"/>
        <v>0</v>
      </c>
      <c r="AT84" s="87">
        <f t="shared" si="45"/>
        <v>0</v>
      </c>
      <c r="AU84" s="87">
        <f t="shared" si="45"/>
        <v>0</v>
      </c>
      <c r="AV84" s="87">
        <f t="shared" si="45"/>
        <v>0</v>
      </c>
      <c r="AW84" s="87">
        <f t="shared" si="45"/>
        <v>0</v>
      </c>
      <c r="AX84" s="87">
        <f t="shared" si="45"/>
        <v>0</v>
      </c>
      <c r="AY84" s="87">
        <f t="shared" si="45"/>
        <v>0</v>
      </c>
      <c r="AZ84" s="87">
        <f t="shared" si="45"/>
        <v>0</v>
      </c>
      <c r="BA84" s="87">
        <f t="shared" si="45"/>
        <v>0</v>
      </c>
      <c r="BB84" s="87">
        <f t="shared" si="45"/>
        <v>0</v>
      </c>
      <c r="BC84" s="87">
        <f t="shared" si="45"/>
        <v>0</v>
      </c>
      <c r="BD84" s="87">
        <f t="shared" si="45"/>
        <v>0</v>
      </c>
      <c r="BE84" s="87">
        <f t="shared" si="45"/>
        <v>0</v>
      </c>
      <c r="BF84" s="87">
        <f t="shared" si="45"/>
        <v>0</v>
      </c>
      <c r="BG84" s="87">
        <f t="shared" si="45"/>
        <v>0</v>
      </c>
      <c r="BH84" s="87">
        <f t="shared" si="45"/>
        <v>0</v>
      </c>
    </row>
    <row r="85" spans="1:60">
      <c r="A85" s="78" t="s">
        <v>18</v>
      </c>
      <c r="C85" s="86">
        <f t="shared" si="45"/>
        <v>0</v>
      </c>
      <c r="D85" s="86">
        <f t="shared" si="45"/>
        <v>0</v>
      </c>
      <c r="E85" s="86">
        <f t="shared" si="45"/>
        <v>0</v>
      </c>
      <c r="F85" s="86">
        <f t="shared" si="45"/>
        <v>0</v>
      </c>
      <c r="G85" s="86">
        <f t="shared" si="45"/>
        <v>0</v>
      </c>
      <c r="H85" s="86">
        <f t="shared" si="45"/>
        <v>0</v>
      </c>
      <c r="I85" s="86">
        <f t="shared" si="45"/>
        <v>0</v>
      </c>
      <c r="J85" s="86">
        <f t="shared" si="45"/>
        <v>0</v>
      </c>
      <c r="K85" s="86">
        <f t="shared" si="45"/>
        <v>0</v>
      </c>
      <c r="L85" s="86">
        <f t="shared" si="45"/>
        <v>0</v>
      </c>
      <c r="M85" s="86">
        <f t="shared" si="45"/>
        <v>0</v>
      </c>
      <c r="N85" s="86">
        <f t="shared" si="45"/>
        <v>0</v>
      </c>
      <c r="O85" s="86">
        <f t="shared" si="45"/>
        <v>0</v>
      </c>
      <c r="P85" s="86">
        <f t="shared" si="45"/>
        <v>0</v>
      </c>
      <c r="Q85" s="86">
        <f t="shared" si="45"/>
        <v>0</v>
      </c>
      <c r="R85" s="86">
        <f t="shared" si="45"/>
        <v>0</v>
      </c>
      <c r="S85" s="86">
        <f t="shared" si="45"/>
        <v>0</v>
      </c>
      <c r="T85" s="86">
        <f t="shared" si="45"/>
        <v>0</v>
      </c>
      <c r="U85" s="86">
        <f t="shared" si="45"/>
        <v>0</v>
      </c>
      <c r="V85" s="86">
        <f t="shared" si="45"/>
        <v>0</v>
      </c>
      <c r="W85" s="86">
        <f t="shared" si="45"/>
        <v>0</v>
      </c>
      <c r="X85" s="86">
        <f t="shared" si="45"/>
        <v>0</v>
      </c>
      <c r="Y85" s="86">
        <f t="shared" si="45"/>
        <v>0</v>
      </c>
      <c r="Z85" s="86">
        <f t="shared" si="45"/>
        <v>0</v>
      </c>
      <c r="AA85" s="86">
        <f t="shared" si="45"/>
        <v>0</v>
      </c>
      <c r="AB85" s="86">
        <f t="shared" si="45"/>
        <v>0</v>
      </c>
      <c r="AC85" s="86">
        <f t="shared" si="45"/>
        <v>0</v>
      </c>
      <c r="AD85" s="86">
        <f t="shared" si="45"/>
        <v>0</v>
      </c>
      <c r="AE85" s="86">
        <f t="shared" si="45"/>
        <v>0</v>
      </c>
      <c r="AF85" s="86">
        <f t="shared" si="45"/>
        <v>0</v>
      </c>
      <c r="AG85" s="86">
        <f t="shared" si="45"/>
        <v>0</v>
      </c>
      <c r="AH85" s="86">
        <f t="shared" si="45"/>
        <v>0</v>
      </c>
      <c r="AI85" s="87">
        <f t="shared" si="45"/>
        <v>0</v>
      </c>
      <c r="AJ85" s="87">
        <f t="shared" si="45"/>
        <v>0</v>
      </c>
      <c r="AK85" s="87">
        <f t="shared" si="45"/>
        <v>0</v>
      </c>
      <c r="AL85" s="87">
        <f t="shared" si="45"/>
        <v>0</v>
      </c>
      <c r="AM85" s="87">
        <f t="shared" si="45"/>
        <v>0</v>
      </c>
      <c r="AN85" s="87">
        <f t="shared" si="45"/>
        <v>0</v>
      </c>
      <c r="AO85" s="87">
        <f t="shared" si="45"/>
        <v>0</v>
      </c>
      <c r="AP85" s="87">
        <f t="shared" si="45"/>
        <v>0</v>
      </c>
      <c r="AQ85" s="87">
        <f t="shared" si="45"/>
        <v>0</v>
      </c>
      <c r="AR85" s="87">
        <f t="shared" si="45"/>
        <v>0</v>
      </c>
      <c r="AS85" s="87">
        <f t="shared" si="45"/>
        <v>0</v>
      </c>
      <c r="AT85" s="87">
        <f t="shared" si="45"/>
        <v>0</v>
      </c>
      <c r="AU85" s="87">
        <f t="shared" si="45"/>
        <v>0</v>
      </c>
      <c r="AV85" s="87">
        <f t="shared" si="45"/>
        <v>0</v>
      </c>
      <c r="AW85" s="87">
        <f t="shared" si="45"/>
        <v>0</v>
      </c>
      <c r="AX85" s="87">
        <f t="shared" si="45"/>
        <v>0</v>
      </c>
      <c r="AY85" s="87">
        <f t="shared" si="45"/>
        <v>0</v>
      </c>
      <c r="AZ85" s="87">
        <f t="shared" si="45"/>
        <v>0</v>
      </c>
      <c r="BA85" s="87">
        <f t="shared" si="45"/>
        <v>0</v>
      </c>
      <c r="BB85" s="87">
        <f t="shared" si="45"/>
        <v>0</v>
      </c>
      <c r="BC85" s="87">
        <f t="shared" si="45"/>
        <v>0</v>
      </c>
      <c r="BD85" s="87">
        <f t="shared" si="45"/>
        <v>0</v>
      </c>
      <c r="BE85" s="87">
        <f t="shared" si="45"/>
        <v>0</v>
      </c>
      <c r="BF85" s="87">
        <f t="shared" si="45"/>
        <v>0</v>
      </c>
      <c r="BG85" s="87">
        <f t="shared" si="45"/>
        <v>0</v>
      </c>
      <c r="BH85" s="87">
        <f t="shared" si="45"/>
        <v>0</v>
      </c>
    </row>
    <row r="86" spans="1:60">
      <c r="A86" s="78" t="s">
        <v>19</v>
      </c>
      <c r="C86" s="86">
        <f t="shared" si="45"/>
        <v>0</v>
      </c>
      <c r="D86" s="86">
        <f t="shared" si="45"/>
        <v>0</v>
      </c>
      <c r="E86" s="86">
        <f t="shared" si="45"/>
        <v>0</v>
      </c>
      <c r="F86" s="86">
        <f t="shared" si="45"/>
        <v>0</v>
      </c>
      <c r="G86" s="86">
        <f t="shared" si="45"/>
        <v>0</v>
      </c>
      <c r="H86" s="86">
        <f t="shared" si="45"/>
        <v>0</v>
      </c>
      <c r="I86" s="86">
        <f t="shared" si="45"/>
        <v>0</v>
      </c>
      <c r="J86" s="86">
        <f t="shared" si="45"/>
        <v>0</v>
      </c>
      <c r="K86" s="86">
        <f t="shared" si="45"/>
        <v>0</v>
      </c>
      <c r="L86" s="86">
        <f t="shared" si="45"/>
        <v>0</v>
      </c>
      <c r="M86" s="86">
        <f t="shared" si="45"/>
        <v>0</v>
      </c>
      <c r="N86" s="86">
        <f t="shared" si="45"/>
        <v>0</v>
      </c>
      <c r="O86" s="86">
        <f t="shared" si="45"/>
        <v>0</v>
      </c>
      <c r="P86" s="86">
        <f t="shared" si="45"/>
        <v>0</v>
      </c>
      <c r="Q86" s="86">
        <f t="shared" si="45"/>
        <v>0</v>
      </c>
      <c r="R86" s="86">
        <f t="shared" si="45"/>
        <v>0</v>
      </c>
      <c r="S86" s="86">
        <f t="shared" si="45"/>
        <v>0</v>
      </c>
      <c r="T86" s="86">
        <f t="shared" si="45"/>
        <v>0</v>
      </c>
      <c r="U86" s="86">
        <f t="shared" si="45"/>
        <v>0</v>
      </c>
      <c r="V86" s="86">
        <f t="shared" si="45"/>
        <v>0</v>
      </c>
      <c r="W86" s="86">
        <f t="shared" si="45"/>
        <v>0</v>
      </c>
      <c r="X86" s="86">
        <f t="shared" si="45"/>
        <v>0</v>
      </c>
      <c r="Y86" s="86">
        <f t="shared" si="45"/>
        <v>0</v>
      </c>
      <c r="Z86" s="86">
        <f t="shared" si="45"/>
        <v>0</v>
      </c>
      <c r="AA86" s="86">
        <f t="shared" si="45"/>
        <v>0</v>
      </c>
      <c r="AB86" s="86">
        <f t="shared" si="45"/>
        <v>0</v>
      </c>
      <c r="AC86" s="86">
        <f t="shared" si="45"/>
        <v>0</v>
      </c>
      <c r="AD86" s="86">
        <f t="shared" si="45"/>
        <v>0</v>
      </c>
      <c r="AE86" s="86">
        <f t="shared" si="45"/>
        <v>0</v>
      </c>
      <c r="AF86" s="86">
        <f t="shared" si="45"/>
        <v>0</v>
      </c>
      <c r="AG86" s="86">
        <f t="shared" si="45"/>
        <v>0</v>
      </c>
      <c r="AH86" s="86">
        <f t="shared" si="45"/>
        <v>0</v>
      </c>
      <c r="AI86" s="87">
        <f t="shared" si="45"/>
        <v>0</v>
      </c>
      <c r="AJ86" s="87">
        <f t="shared" si="45"/>
        <v>0</v>
      </c>
      <c r="AK86" s="87">
        <f t="shared" si="45"/>
        <v>0</v>
      </c>
      <c r="AL86" s="87">
        <f t="shared" si="45"/>
        <v>0</v>
      </c>
      <c r="AM86" s="87">
        <f t="shared" si="45"/>
        <v>0</v>
      </c>
      <c r="AN86" s="87">
        <f t="shared" si="45"/>
        <v>0</v>
      </c>
      <c r="AO86" s="87">
        <f t="shared" si="45"/>
        <v>0</v>
      </c>
      <c r="AP86" s="87">
        <f t="shared" si="45"/>
        <v>0</v>
      </c>
      <c r="AQ86" s="87">
        <f t="shared" si="45"/>
        <v>0</v>
      </c>
      <c r="AR86" s="87">
        <f t="shared" si="45"/>
        <v>0</v>
      </c>
      <c r="AS86" s="87">
        <f t="shared" si="45"/>
        <v>0</v>
      </c>
      <c r="AT86" s="87">
        <f t="shared" si="45"/>
        <v>0</v>
      </c>
      <c r="AU86" s="87">
        <f t="shared" si="45"/>
        <v>0</v>
      </c>
      <c r="AV86" s="87">
        <f t="shared" si="45"/>
        <v>0</v>
      </c>
      <c r="AW86" s="87">
        <f t="shared" si="45"/>
        <v>0</v>
      </c>
      <c r="AX86" s="87">
        <f t="shared" si="45"/>
        <v>0</v>
      </c>
      <c r="AY86" s="87">
        <f t="shared" si="45"/>
        <v>0</v>
      </c>
      <c r="AZ86" s="87">
        <f t="shared" si="45"/>
        <v>0</v>
      </c>
      <c r="BA86" s="87">
        <f t="shared" si="45"/>
        <v>0</v>
      </c>
      <c r="BB86" s="87">
        <f t="shared" si="45"/>
        <v>0</v>
      </c>
      <c r="BC86" s="87">
        <f t="shared" si="45"/>
        <v>0</v>
      </c>
      <c r="BD86" s="87">
        <f t="shared" si="45"/>
        <v>0</v>
      </c>
      <c r="BE86" s="87">
        <f t="shared" si="45"/>
        <v>0</v>
      </c>
      <c r="BF86" s="87">
        <f t="shared" si="45"/>
        <v>0</v>
      </c>
      <c r="BG86" s="87">
        <f t="shared" si="45"/>
        <v>0</v>
      </c>
      <c r="BH86" s="87">
        <f t="shared" si="45"/>
        <v>0</v>
      </c>
    </row>
    <row r="87" spans="1:60">
      <c r="A87" s="78" t="s">
        <v>20</v>
      </c>
      <c r="C87" s="86">
        <f t="shared" si="45"/>
        <v>0</v>
      </c>
      <c r="D87" s="86">
        <f t="shared" si="45"/>
        <v>0</v>
      </c>
      <c r="E87" s="86">
        <f t="shared" si="45"/>
        <v>0</v>
      </c>
      <c r="F87" s="86">
        <f t="shared" si="45"/>
        <v>0</v>
      </c>
      <c r="G87" s="86">
        <f t="shared" si="45"/>
        <v>0</v>
      </c>
      <c r="H87" s="86">
        <f t="shared" si="45"/>
        <v>0</v>
      </c>
      <c r="I87" s="86">
        <f t="shared" si="45"/>
        <v>0</v>
      </c>
      <c r="J87" s="86">
        <f t="shared" si="45"/>
        <v>0</v>
      </c>
      <c r="K87" s="86">
        <f t="shared" si="45"/>
        <v>0</v>
      </c>
      <c r="L87" s="86">
        <f t="shared" si="45"/>
        <v>0</v>
      </c>
      <c r="M87" s="86">
        <f t="shared" si="45"/>
        <v>0</v>
      </c>
      <c r="N87" s="86">
        <f t="shared" si="45"/>
        <v>0</v>
      </c>
      <c r="O87" s="86">
        <f t="shared" si="45"/>
        <v>0</v>
      </c>
      <c r="P87" s="86">
        <f t="shared" si="45"/>
        <v>0</v>
      </c>
      <c r="Q87" s="86">
        <f t="shared" si="45"/>
        <v>0</v>
      </c>
      <c r="R87" s="86">
        <f t="shared" si="45"/>
        <v>0</v>
      </c>
      <c r="S87" s="86">
        <f t="shared" si="45"/>
        <v>0</v>
      </c>
      <c r="T87" s="86">
        <f t="shared" si="45"/>
        <v>0</v>
      </c>
      <c r="U87" s="86">
        <f t="shared" si="45"/>
        <v>0</v>
      </c>
      <c r="V87" s="86">
        <f t="shared" si="45"/>
        <v>0</v>
      </c>
      <c r="W87" s="86">
        <f t="shared" si="45"/>
        <v>0</v>
      </c>
      <c r="X87" s="86">
        <f t="shared" si="45"/>
        <v>0</v>
      </c>
      <c r="Y87" s="86">
        <f t="shared" si="45"/>
        <v>0</v>
      </c>
      <c r="Z87" s="86">
        <f t="shared" si="45"/>
        <v>0</v>
      </c>
      <c r="AA87" s="86">
        <f t="shared" si="45"/>
        <v>0</v>
      </c>
      <c r="AB87" s="86">
        <f t="shared" si="45"/>
        <v>0</v>
      </c>
      <c r="AC87" s="86">
        <f t="shared" si="45"/>
        <v>0</v>
      </c>
      <c r="AD87" s="86">
        <f t="shared" si="45"/>
        <v>0</v>
      </c>
      <c r="AE87" s="86">
        <f t="shared" si="45"/>
        <v>0</v>
      </c>
      <c r="AF87" s="86">
        <f t="shared" si="45"/>
        <v>0</v>
      </c>
      <c r="AG87" s="86">
        <f t="shared" si="45"/>
        <v>0</v>
      </c>
      <c r="AH87" s="86">
        <f t="shared" si="45"/>
        <v>0</v>
      </c>
      <c r="AI87" s="87">
        <f t="shared" si="45"/>
        <v>0</v>
      </c>
      <c r="AJ87" s="87">
        <f t="shared" si="45"/>
        <v>0</v>
      </c>
      <c r="AK87" s="87">
        <f t="shared" si="45"/>
        <v>0</v>
      </c>
      <c r="AL87" s="87">
        <f t="shared" si="45"/>
        <v>0</v>
      </c>
      <c r="AM87" s="87">
        <f t="shared" si="45"/>
        <v>0</v>
      </c>
      <c r="AN87" s="87">
        <f t="shared" si="45"/>
        <v>0</v>
      </c>
      <c r="AO87" s="87">
        <f t="shared" si="45"/>
        <v>0</v>
      </c>
      <c r="AP87" s="87">
        <f t="shared" si="45"/>
        <v>0</v>
      </c>
      <c r="AQ87" s="87">
        <f t="shared" si="45"/>
        <v>0</v>
      </c>
      <c r="AR87" s="87">
        <f t="shared" si="45"/>
        <v>0</v>
      </c>
      <c r="AS87" s="87">
        <f t="shared" si="45"/>
        <v>0</v>
      </c>
      <c r="AT87" s="87">
        <f t="shared" si="45"/>
        <v>0</v>
      </c>
      <c r="AU87" s="87">
        <f t="shared" si="45"/>
        <v>0</v>
      </c>
      <c r="AV87" s="87">
        <f t="shared" si="45"/>
        <v>0</v>
      </c>
      <c r="AW87" s="87">
        <f t="shared" si="45"/>
        <v>0</v>
      </c>
      <c r="AX87" s="87">
        <f t="shared" si="45"/>
        <v>0</v>
      </c>
      <c r="AY87" s="87">
        <f t="shared" si="45"/>
        <v>0</v>
      </c>
      <c r="AZ87" s="87">
        <f t="shared" si="45"/>
        <v>0</v>
      </c>
      <c r="BA87" s="87">
        <f t="shared" si="45"/>
        <v>0</v>
      </c>
      <c r="BB87" s="87">
        <f t="shared" si="45"/>
        <v>0</v>
      </c>
      <c r="BC87" s="87">
        <f t="shared" si="45"/>
        <v>0</v>
      </c>
      <c r="BD87" s="87">
        <f t="shared" si="45"/>
        <v>0</v>
      </c>
      <c r="BE87" s="87">
        <f t="shared" si="45"/>
        <v>0</v>
      </c>
      <c r="BF87" s="87">
        <f t="shared" si="45"/>
        <v>0</v>
      </c>
      <c r="BG87" s="87">
        <f t="shared" si="45"/>
        <v>0</v>
      </c>
      <c r="BH87" s="87">
        <f t="shared" si="45"/>
        <v>0</v>
      </c>
    </row>
    <row r="88" spans="1:60">
      <c r="A88" s="78" t="s">
        <v>21</v>
      </c>
      <c r="C88" s="86">
        <f t="shared" si="45"/>
        <v>0</v>
      </c>
      <c r="D88" s="86">
        <f t="shared" si="45"/>
        <v>0</v>
      </c>
      <c r="E88" s="86">
        <f t="shared" si="45"/>
        <v>0</v>
      </c>
      <c r="F88" s="86">
        <f t="shared" si="45"/>
        <v>0</v>
      </c>
      <c r="G88" s="86">
        <f t="shared" si="45"/>
        <v>0</v>
      </c>
      <c r="H88" s="86">
        <f t="shared" si="45"/>
        <v>0</v>
      </c>
      <c r="I88" s="86">
        <f t="shared" si="45"/>
        <v>0</v>
      </c>
      <c r="J88" s="86">
        <f t="shared" si="45"/>
        <v>0</v>
      </c>
      <c r="K88" s="86">
        <f t="shared" si="45"/>
        <v>0</v>
      </c>
      <c r="L88" s="86">
        <f t="shared" si="45"/>
        <v>0</v>
      </c>
      <c r="M88" s="86">
        <f t="shared" si="45"/>
        <v>0</v>
      </c>
      <c r="N88" s="86">
        <f t="shared" si="45"/>
        <v>0</v>
      </c>
      <c r="O88" s="86">
        <f t="shared" si="45"/>
        <v>0</v>
      </c>
      <c r="P88" s="86">
        <f t="shared" si="45"/>
        <v>0</v>
      </c>
      <c r="Q88" s="86">
        <f t="shared" si="45"/>
        <v>0</v>
      </c>
      <c r="R88" s="86">
        <f t="shared" si="45"/>
        <v>0</v>
      </c>
      <c r="S88" s="86">
        <f t="shared" si="45"/>
        <v>0</v>
      </c>
      <c r="T88" s="86">
        <f t="shared" si="45"/>
        <v>0</v>
      </c>
      <c r="U88" s="86">
        <f t="shared" si="45"/>
        <v>0</v>
      </c>
      <c r="V88" s="86">
        <f t="shared" si="45"/>
        <v>0</v>
      </c>
      <c r="W88" s="86">
        <f t="shared" si="45"/>
        <v>0</v>
      </c>
      <c r="X88" s="86">
        <f t="shared" si="45"/>
        <v>0</v>
      </c>
      <c r="Y88" s="86">
        <f t="shared" si="45"/>
        <v>0</v>
      </c>
      <c r="Z88" s="86">
        <f t="shared" ref="Z88:BH95" si="46">Z104+Z120+Z136</f>
        <v>0</v>
      </c>
      <c r="AA88" s="86">
        <f t="shared" si="46"/>
        <v>0</v>
      </c>
      <c r="AB88" s="86">
        <f t="shared" si="46"/>
        <v>0</v>
      </c>
      <c r="AC88" s="86">
        <f t="shared" si="46"/>
        <v>0</v>
      </c>
      <c r="AD88" s="86">
        <f t="shared" si="46"/>
        <v>0</v>
      </c>
      <c r="AE88" s="86">
        <f t="shared" si="46"/>
        <v>0</v>
      </c>
      <c r="AF88" s="86">
        <f t="shared" si="46"/>
        <v>0</v>
      </c>
      <c r="AG88" s="86">
        <f t="shared" si="46"/>
        <v>0</v>
      </c>
      <c r="AH88" s="86">
        <f t="shared" si="46"/>
        <v>0</v>
      </c>
      <c r="AI88" s="87">
        <f t="shared" si="46"/>
        <v>0</v>
      </c>
      <c r="AJ88" s="87">
        <f t="shared" si="46"/>
        <v>0</v>
      </c>
      <c r="AK88" s="87">
        <f t="shared" si="46"/>
        <v>0</v>
      </c>
      <c r="AL88" s="87">
        <f t="shared" si="46"/>
        <v>0</v>
      </c>
      <c r="AM88" s="87">
        <f t="shared" si="46"/>
        <v>0</v>
      </c>
      <c r="AN88" s="87">
        <f t="shared" si="46"/>
        <v>0</v>
      </c>
      <c r="AO88" s="87">
        <f t="shared" si="46"/>
        <v>0</v>
      </c>
      <c r="AP88" s="87">
        <f t="shared" si="46"/>
        <v>0</v>
      </c>
      <c r="AQ88" s="87">
        <f t="shared" si="46"/>
        <v>0</v>
      </c>
      <c r="AR88" s="87">
        <f t="shared" si="46"/>
        <v>0</v>
      </c>
      <c r="AS88" s="87">
        <f t="shared" si="46"/>
        <v>0</v>
      </c>
      <c r="AT88" s="87">
        <f t="shared" si="46"/>
        <v>0</v>
      </c>
      <c r="AU88" s="87">
        <f t="shared" si="46"/>
        <v>0</v>
      </c>
      <c r="AV88" s="87">
        <f t="shared" si="46"/>
        <v>0</v>
      </c>
      <c r="AW88" s="87">
        <f t="shared" si="46"/>
        <v>0</v>
      </c>
      <c r="AX88" s="87">
        <f t="shared" si="46"/>
        <v>0</v>
      </c>
      <c r="AY88" s="87">
        <f t="shared" si="46"/>
        <v>0</v>
      </c>
      <c r="AZ88" s="87">
        <f t="shared" si="46"/>
        <v>0</v>
      </c>
      <c r="BA88" s="87">
        <f t="shared" si="46"/>
        <v>0</v>
      </c>
      <c r="BB88" s="87">
        <f t="shared" si="46"/>
        <v>0</v>
      </c>
      <c r="BC88" s="87">
        <f t="shared" si="46"/>
        <v>0</v>
      </c>
      <c r="BD88" s="87">
        <f t="shared" si="46"/>
        <v>0</v>
      </c>
      <c r="BE88" s="87">
        <f t="shared" si="46"/>
        <v>0</v>
      </c>
      <c r="BF88" s="87">
        <f t="shared" si="46"/>
        <v>0</v>
      </c>
      <c r="BG88" s="87">
        <f t="shared" si="46"/>
        <v>0</v>
      </c>
      <c r="BH88" s="87">
        <f t="shared" si="46"/>
        <v>0</v>
      </c>
    </row>
    <row r="89" spans="1:60">
      <c r="A89" s="78" t="s">
        <v>22</v>
      </c>
      <c r="C89" s="86">
        <f t="shared" ref="C89:AE95" si="47">C105+C121+C137</f>
        <v>0</v>
      </c>
      <c r="D89" s="86">
        <f t="shared" si="47"/>
        <v>0</v>
      </c>
      <c r="E89" s="86">
        <f t="shared" si="47"/>
        <v>0</v>
      </c>
      <c r="F89" s="86">
        <f t="shared" si="47"/>
        <v>0</v>
      </c>
      <c r="G89" s="86">
        <f t="shared" si="47"/>
        <v>0</v>
      </c>
      <c r="H89" s="86">
        <f t="shared" si="47"/>
        <v>0</v>
      </c>
      <c r="I89" s="86">
        <f t="shared" si="47"/>
        <v>0</v>
      </c>
      <c r="J89" s="86">
        <f t="shared" si="47"/>
        <v>0</v>
      </c>
      <c r="K89" s="86">
        <f t="shared" si="47"/>
        <v>0</v>
      </c>
      <c r="L89" s="86">
        <f t="shared" si="47"/>
        <v>0</v>
      </c>
      <c r="M89" s="86">
        <f t="shared" si="47"/>
        <v>0</v>
      </c>
      <c r="N89" s="86">
        <f t="shared" si="47"/>
        <v>0</v>
      </c>
      <c r="O89" s="86">
        <f t="shared" si="47"/>
        <v>0</v>
      </c>
      <c r="P89" s="86">
        <f t="shared" si="47"/>
        <v>0</v>
      </c>
      <c r="Q89" s="86">
        <f t="shared" si="47"/>
        <v>0</v>
      </c>
      <c r="R89" s="86">
        <f t="shared" si="47"/>
        <v>0</v>
      </c>
      <c r="S89" s="86">
        <f t="shared" si="47"/>
        <v>0</v>
      </c>
      <c r="T89" s="86">
        <f t="shared" si="47"/>
        <v>0</v>
      </c>
      <c r="U89" s="86">
        <f t="shared" si="47"/>
        <v>0</v>
      </c>
      <c r="V89" s="86">
        <f t="shared" si="47"/>
        <v>0</v>
      </c>
      <c r="W89" s="86">
        <f t="shared" si="47"/>
        <v>0</v>
      </c>
      <c r="X89" s="86">
        <f t="shared" si="47"/>
        <v>0</v>
      </c>
      <c r="Y89" s="86">
        <f t="shared" si="47"/>
        <v>0</v>
      </c>
      <c r="Z89" s="86">
        <f t="shared" si="47"/>
        <v>0</v>
      </c>
      <c r="AA89" s="86">
        <f t="shared" si="47"/>
        <v>0</v>
      </c>
      <c r="AB89" s="86">
        <f t="shared" si="47"/>
        <v>0</v>
      </c>
      <c r="AC89" s="86">
        <f t="shared" si="47"/>
        <v>0</v>
      </c>
      <c r="AD89" s="86">
        <f t="shared" si="47"/>
        <v>0</v>
      </c>
      <c r="AE89" s="86">
        <f t="shared" si="47"/>
        <v>0</v>
      </c>
      <c r="AF89" s="86">
        <f t="shared" si="46"/>
        <v>0</v>
      </c>
      <c r="AG89" s="86">
        <f t="shared" si="46"/>
        <v>0</v>
      </c>
      <c r="AH89" s="86">
        <f t="shared" si="46"/>
        <v>0</v>
      </c>
      <c r="AI89" s="87">
        <f t="shared" si="46"/>
        <v>0</v>
      </c>
      <c r="AJ89" s="87">
        <f t="shared" si="46"/>
        <v>0</v>
      </c>
      <c r="AK89" s="87">
        <f t="shared" si="46"/>
        <v>0</v>
      </c>
      <c r="AL89" s="87">
        <f t="shared" si="46"/>
        <v>0</v>
      </c>
      <c r="AM89" s="87">
        <f t="shared" si="46"/>
        <v>0</v>
      </c>
      <c r="AN89" s="87">
        <f t="shared" si="46"/>
        <v>0</v>
      </c>
      <c r="AO89" s="87">
        <f t="shared" si="46"/>
        <v>0</v>
      </c>
      <c r="AP89" s="87">
        <f t="shared" si="46"/>
        <v>0</v>
      </c>
      <c r="AQ89" s="87">
        <f t="shared" si="46"/>
        <v>0</v>
      </c>
      <c r="AR89" s="87">
        <f t="shared" si="46"/>
        <v>0</v>
      </c>
      <c r="AS89" s="87">
        <f t="shared" si="46"/>
        <v>0</v>
      </c>
      <c r="AT89" s="87">
        <f t="shared" si="46"/>
        <v>0</v>
      </c>
      <c r="AU89" s="87">
        <f t="shared" si="46"/>
        <v>0</v>
      </c>
      <c r="AV89" s="87">
        <f t="shared" si="46"/>
        <v>0</v>
      </c>
      <c r="AW89" s="87">
        <f t="shared" si="46"/>
        <v>0</v>
      </c>
      <c r="AX89" s="87">
        <f t="shared" si="46"/>
        <v>0</v>
      </c>
      <c r="AY89" s="87">
        <f t="shared" si="46"/>
        <v>0</v>
      </c>
      <c r="AZ89" s="87">
        <f t="shared" si="46"/>
        <v>0</v>
      </c>
      <c r="BA89" s="87">
        <f t="shared" si="46"/>
        <v>0</v>
      </c>
      <c r="BB89" s="87">
        <f t="shared" si="46"/>
        <v>0</v>
      </c>
      <c r="BC89" s="87">
        <f t="shared" si="46"/>
        <v>0</v>
      </c>
      <c r="BD89" s="87">
        <f t="shared" si="46"/>
        <v>0</v>
      </c>
      <c r="BE89" s="87">
        <f t="shared" si="46"/>
        <v>0</v>
      </c>
      <c r="BF89" s="87">
        <f t="shared" si="46"/>
        <v>0</v>
      </c>
      <c r="BG89" s="87">
        <f t="shared" si="46"/>
        <v>0</v>
      </c>
      <c r="BH89" s="87">
        <f t="shared" si="46"/>
        <v>0</v>
      </c>
    </row>
    <row r="90" spans="1:60">
      <c r="A90" s="78" t="s">
        <v>23</v>
      </c>
      <c r="C90" s="86">
        <f t="shared" si="47"/>
        <v>0</v>
      </c>
      <c r="D90" s="86">
        <f t="shared" si="47"/>
        <v>0</v>
      </c>
      <c r="E90" s="86">
        <f t="shared" si="47"/>
        <v>0</v>
      </c>
      <c r="F90" s="86">
        <f t="shared" si="47"/>
        <v>0</v>
      </c>
      <c r="G90" s="86">
        <f t="shared" si="47"/>
        <v>0</v>
      </c>
      <c r="H90" s="86">
        <f t="shared" si="47"/>
        <v>0</v>
      </c>
      <c r="I90" s="86">
        <f t="shared" si="47"/>
        <v>0</v>
      </c>
      <c r="J90" s="86">
        <f t="shared" si="47"/>
        <v>0</v>
      </c>
      <c r="K90" s="86">
        <f t="shared" si="47"/>
        <v>0</v>
      </c>
      <c r="L90" s="86">
        <f t="shared" si="47"/>
        <v>0</v>
      </c>
      <c r="M90" s="86">
        <f t="shared" si="47"/>
        <v>0</v>
      </c>
      <c r="N90" s="86">
        <f t="shared" si="47"/>
        <v>0</v>
      </c>
      <c r="O90" s="86">
        <f t="shared" si="47"/>
        <v>0</v>
      </c>
      <c r="P90" s="86">
        <f t="shared" si="47"/>
        <v>0</v>
      </c>
      <c r="Q90" s="86">
        <f t="shared" si="47"/>
        <v>0</v>
      </c>
      <c r="R90" s="86">
        <f t="shared" si="47"/>
        <v>0</v>
      </c>
      <c r="S90" s="86">
        <f t="shared" si="47"/>
        <v>0</v>
      </c>
      <c r="T90" s="86">
        <f t="shared" si="47"/>
        <v>0</v>
      </c>
      <c r="U90" s="86">
        <f t="shared" si="47"/>
        <v>0</v>
      </c>
      <c r="V90" s="86">
        <f t="shared" si="47"/>
        <v>0</v>
      </c>
      <c r="W90" s="86">
        <f t="shared" si="47"/>
        <v>0</v>
      </c>
      <c r="X90" s="86">
        <f t="shared" si="47"/>
        <v>0</v>
      </c>
      <c r="Y90" s="86">
        <f t="shared" si="47"/>
        <v>0</v>
      </c>
      <c r="Z90" s="86">
        <f t="shared" si="47"/>
        <v>0</v>
      </c>
      <c r="AA90" s="86">
        <f t="shared" si="47"/>
        <v>0</v>
      </c>
      <c r="AB90" s="86">
        <f t="shared" si="47"/>
        <v>0</v>
      </c>
      <c r="AC90" s="86">
        <f t="shared" si="47"/>
        <v>0</v>
      </c>
      <c r="AD90" s="86">
        <f t="shared" si="47"/>
        <v>0</v>
      </c>
      <c r="AE90" s="86">
        <f t="shared" si="47"/>
        <v>0</v>
      </c>
      <c r="AF90" s="86">
        <f t="shared" si="46"/>
        <v>0</v>
      </c>
      <c r="AG90" s="86">
        <f t="shared" si="46"/>
        <v>0</v>
      </c>
      <c r="AH90" s="86">
        <f t="shared" si="46"/>
        <v>0</v>
      </c>
      <c r="AI90" s="87">
        <f t="shared" si="46"/>
        <v>0</v>
      </c>
      <c r="AJ90" s="87">
        <f t="shared" si="46"/>
        <v>0</v>
      </c>
      <c r="AK90" s="87">
        <f t="shared" si="46"/>
        <v>0</v>
      </c>
      <c r="AL90" s="87">
        <f t="shared" si="46"/>
        <v>0</v>
      </c>
      <c r="AM90" s="87">
        <f t="shared" si="46"/>
        <v>0</v>
      </c>
      <c r="AN90" s="87">
        <f t="shared" si="46"/>
        <v>0</v>
      </c>
      <c r="AO90" s="87">
        <f t="shared" si="46"/>
        <v>0</v>
      </c>
      <c r="AP90" s="87">
        <f t="shared" si="46"/>
        <v>0</v>
      </c>
      <c r="AQ90" s="87">
        <f t="shared" si="46"/>
        <v>0</v>
      </c>
      <c r="AR90" s="87">
        <f t="shared" si="46"/>
        <v>0</v>
      </c>
      <c r="AS90" s="87">
        <f t="shared" si="46"/>
        <v>0</v>
      </c>
      <c r="AT90" s="87">
        <f t="shared" si="46"/>
        <v>0</v>
      </c>
      <c r="AU90" s="87">
        <f t="shared" si="46"/>
        <v>0</v>
      </c>
      <c r="AV90" s="87">
        <f t="shared" si="46"/>
        <v>0</v>
      </c>
      <c r="AW90" s="87">
        <f t="shared" si="46"/>
        <v>0</v>
      </c>
      <c r="AX90" s="87">
        <f t="shared" si="46"/>
        <v>0</v>
      </c>
      <c r="AY90" s="87">
        <f t="shared" si="46"/>
        <v>0</v>
      </c>
      <c r="AZ90" s="87">
        <f t="shared" si="46"/>
        <v>0</v>
      </c>
      <c r="BA90" s="87">
        <f t="shared" si="46"/>
        <v>0</v>
      </c>
      <c r="BB90" s="87">
        <f t="shared" si="46"/>
        <v>0</v>
      </c>
      <c r="BC90" s="87">
        <f t="shared" si="46"/>
        <v>0</v>
      </c>
      <c r="BD90" s="87">
        <f t="shared" si="46"/>
        <v>0</v>
      </c>
      <c r="BE90" s="87">
        <f t="shared" si="46"/>
        <v>0</v>
      </c>
      <c r="BF90" s="87">
        <f t="shared" si="46"/>
        <v>0</v>
      </c>
      <c r="BG90" s="87">
        <f t="shared" si="46"/>
        <v>0</v>
      </c>
      <c r="BH90" s="87">
        <f t="shared" si="46"/>
        <v>0</v>
      </c>
    </row>
    <row r="91" spans="1:60">
      <c r="A91" s="78" t="s">
        <v>24</v>
      </c>
      <c r="C91" s="86">
        <f t="shared" si="47"/>
        <v>0</v>
      </c>
      <c r="D91" s="86">
        <f t="shared" si="47"/>
        <v>0</v>
      </c>
      <c r="E91" s="86">
        <f t="shared" si="47"/>
        <v>0</v>
      </c>
      <c r="F91" s="86">
        <f t="shared" si="47"/>
        <v>0</v>
      </c>
      <c r="G91" s="86">
        <f t="shared" si="47"/>
        <v>0</v>
      </c>
      <c r="H91" s="86">
        <f t="shared" si="47"/>
        <v>0</v>
      </c>
      <c r="I91" s="86">
        <f t="shared" si="47"/>
        <v>0</v>
      </c>
      <c r="J91" s="86">
        <f t="shared" si="47"/>
        <v>0</v>
      </c>
      <c r="K91" s="86">
        <f t="shared" si="47"/>
        <v>0</v>
      </c>
      <c r="L91" s="86">
        <f t="shared" si="47"/>
        <v>0</v>
      </c>
      <c r="M91" s="86">
        <f t="shared" si="47"/>
        <v>0</v>
      </c>
      <c r="N91" s="86">
        <f t="shared" si="47"/>
        <v>0</v>
      </c>
      <c r="O91" s="86">
        <f t="shared" si="47"/>
        <v>0</v>
      </c>
      <c r="P91" s="86">
        <f t="shared" si="47"/>
        <v>0</v>
      </c>
      <c r="Q91" s="86">
        <f t="shared" si="47"/>
        <v>0</v>
      </c>
      <c r="R91" s="86">
        <f t="shared" si="47"/>
        <v>0</v>
      </c>
      <c r="S91" s="86">
        <f t="shared" si="47"/>
        <v>0</v>
      </c>
      <c r="T91" s="86">
        <f t="shared" si="47"/>
        <v>0</v>
      </c>
      <c r="U91" s="86">
        <f t="shared" si="47"/>
        <v>0</v>
      </c>
      <c r="V91" s="86">
        <f t="shared" si="47"/>
        <v>0</v>
      </c>
      <c r="W91" s="86">
        <f t="shared" si="47"/>
        <v>0</v>
      </c>
      <c r="X91" s="86">
        <f t="shared" si="47"/>
        <v>0</v>
      </c>
      <c r="Y91" s="86">
        <f t="shared" si="47"/>
        <v>0</v>
      </c>
      <c r="Z91" s="86">
        <f t="shared" si="47"/>
        <v>0</v>
      </c>
      <c r="AA91" s="86">
        <f t="shared" si="47"/>
        <v>0</v>
      </c>
      <c r="AB91" s="86">
        <f t="shared" si="47"/>
        <v>0</v>
      </c>
      <c r="AC91" s="86">
        <f t="shared" si="47"/>
        <v>0</v>
      </c>
      <c r="AD91" s="86">
        <f t="shared" si="47"/>
        <v>0</v>
      </c>
      <c r="AE91" s="86">
        <f t="shared" si="47"/>
        <v>0</v>
      </c>
      <c r="AF91" s="86">
        <f t="shared" si="46"/>
        <v>0</v>
      </c>
      <c r="AG91" s="86">
        <f t="shared" si="46"/>
        <v>0</v>
      </c>
      <c r="AH91" s="86">
        <f t="shared" si="46"/>
        <v>0</v>
      </c>
      <c r="AI91" s="87">
        <f t="shared" si="46"/>
        <v>0</v>
      </c>
      <c r="AJ91" s="87">
        <f t="shared" si="46"/>
        <v>0</v>
      </c>
      <c r="AK91" s="87">
        <f t="shared" si="46"/>
        <v>0</v>
      </c>
      <c r="AL91" s="87">
        <f t="shared" si="46"/>
        <v>0</v>
      </c>
      <c r="AM91" s="87">
        <f t="shared" si="46"/>
        <v>0</v>
      </c>
      <c r="AN91" s="87">
        <f t="shared" si="46"/>
        <v>0</v>
      </c>
      <c r="AO91" s="87">
        <f t="shared" si="46"/>
        <v>0</v>
      </c>
      <c r="AP91" s="87">
        <f t="shared" si="46"/>
        <v>0</v>
      </c>
      <c r="AQ91" s="87">
        <f t="shared" si="46"/>
        <v>0</v>
      </c>
      <c r="AR91" s="87">
        <f t="shared" si="46"/>
        <v>0</v>
      </c>
      <c r="AS91" s="87">
        <f t="shared" si="46"/>
        <v>0</v>
      </c>
      <c r="AT91" s="87">
        <f t="shared" si="46"/>
        <v>0</v>
      </c>
      <c r="AU91" s="87">
        <f t="shared" si="46"/>
        <v>0</v>
      </c>
      <c r="AV91" s="87">
        <f t="shared" si="46"/>
        <v>0</v>
      </c>
      <c r="AW91" s="87">
        <f t="shared" si="46"/>
        <v>0</v>
      </c>
      <c r="AX91" s="87">
        <f t="shared" si="46"/>
        <v>0</v>
      </c>
      <c r="AY91" s="87">
        <f t="shared" si="46"/>
        <v>0</v>
      </c>
      <c r="AZ91" s="87">
        <f t="shared" si="46"/>
        <v>0</v>
      </c>
      <c r="BA91" s="87">
        <f t="shared" si="46"/>
        <v>0</v>
      </c>
      <c r="BB91" s="87">
        <f t="shared" si="46"/>
        <v>0</v>
      </c>
      <c r="BC91" s="87">
        <f t="shared" si="46"/>
        <v>0</v>
      </c>
      <c r="BD91" s="87">
        <f t="shared" si="46"/>
        <v>0</v>
      </c>
      <c r="BE91" s="87">
        <f t="shared" si="46"/>
        <v>0</v>
      </c>
      <c r="BF91" s="87">
        <f t="shared" si="46"/>
        <v>0</v>
      </c>
      <c r="BG91" s="87">
        <f t="shared" si="46"/>
        <v>0</v>
      </c>
      <c r="BH91" s="87">
        <f t="shared" si="46"/>
        <v>0</v>
      </c>
    </row>
    <row r="92" spans="1:60">
      <c r="A92" s="78" t="s">
        <v>25</v>
      </c>
      <c r="C92" s="86">
        <f t="shared" si="47"/>
        <v>0</v>
      </c>
      <c r="D92" s="86">
        <f t="shared" si="47"/>
        <v>0</v>
      </c>
      <c r="E92" s="86">
        <f t="shared" si="47"/>
        <v>0</v>
      </c>
      <c r="F92" s="86">
        <f t="shared" si="47"/>
        <v>0</v>
      </c>
      <c r="G92" s="86">
        <f t="shared" si="47"/>
        <v>0</v>
      </c>
      <c r="H92" s="86">
        <f t="shared" si="47"/>
        <v>0</v>
      </c>
      <c r="I92" s="86">
        <f t="shared" si="47"/>
        <v>0</v>
      </c>
      <c r="J92" s="86">
        <f t="shared" si="47"/>
        <v>0</v>
      </c>
      <c r="K92" s="86">
        <f t="shared" si="47"/>
        <v>0</v>
      </c>
      <c r="L92" s="86">
        <f t="shared" si="47"/>
        <v>0</v>
      </c>
      <c r="M92" s="86">
        <f t="shared" si="47"/>
        <v>0</v>
      </c>
      <c r="N92" s="86">
        <f t="shared" si="47"/>
        <v>0</v>
      </c>
      <c r="O92" s="86">
        <f t="shared" si="47"/>
        <v>0</v>
      </c>
      <c r="P92" s="86">
        <f t="shared" si="47"/>
        <v>0</v>
      </c>
      <c r="Q92" s="86">
        <f t="shared" si="47"/>
        <v>0</v>
      </c>
      <c r="R92" s="86">
        <f t="shared" si="47"/>
        <v>0</v>
      </c>
      <c r="S92" s="86">
        <f t="shared" si="47"/>
        <v>0</v>
      </c>
      <c r="T92" s="86">
        <f t="shared" si="47"/>
        <v>0</v>
      </c>
      <c r="U92" s="86">
        <f t="shared" si="47"/>
        <v>0</v>
      </c>
      <c r="V92" s="86">
        <f t="shared" si="47"/>
        <v>0</v>
      </c>
      <c r="W92" s="86">
        <f t="shared" si="47"/>
        <v>0</v>
      </c>
      <c r="X92" s="86">
        <f t="shared" si="47"/>
        <v>0</v>
      </c>
      <c r="Y92" s="86">
        <f t="shared" si="47"/>
        <v>0</v>
      </c>
      <c r="Z92" s="86">
        <f t="shared" si="47"/>
        <v>0</v>
      </c>
      <c r="AA92" s="86">
        <f t="shared" si="47"/>
        <v>0</v>
      </c>
      <c r="AB92" s="86">
        <f t="shared" si="47"/>
        <v>0</v>
      </c>
      <c r="AC92" s="86">
        <f t="shared" si="47"/>
        <v>0</v>
      </c>
      <c r="AD92" s="86">
        <f t="shared" si="47"/>
        <v>0</v>
      </c>
      <c r="AE92" s="86">
        <f t="shared" si="47"/>
        <v>0</v>
      </c>
      <c r="AF92" s="86">
        <f t="shared" si="46"/>
        <v>0</v>
      </c>
      <c r="AG92" s="86">
        <f t="shared" si="46"/>
        <v>0</v>
      </c>
      <c r="AH92" s="86">
        <f t="shared" si="46"/>
        <v>0</v>
      </c>
      <c r="AI92" s="87">
        <f t="shared" si="46"/>
        <v>0</v>
      </c>
      <c r="AJ92" s="87">
        <f t="shared" si="46"/>
        <v>0</v>
      </c>
      <c r="AK92" s="87">
        <f t="shared" si="46"/>
        <v>0</v>
      </c>
      <c r="AL92" s="87">
        <f t="shared" si="46"/>
        <v>0</v>
      </c>
      <c r="AM92" s="87">
        <f t="shared" si="46"/>
        <v>0</v>
      </c>
      <c r="AN92" s="87">
        <f t="shared" si="46"/>
        <v>0</v>
      </c>
      <c r="AO92" s="87">
        <f t="shared" si="46"/>
        <v>0</v>
      </c>
      <c r="AP92" s="87">
        <f t="shared" si="46"/>
        <v>0</v>
      </c>
      <c r="AQ92" s="87">
        <f t="shared" si="46"/>
        <v>0</v>
      </c>
      <c r="AR92" s="87">
        <f t="shared" si="46"/>
        <v>0</v>
      </c>
      <c r="AS92" s="87">
        <f t="shared" si="46"/>
        <v>0</v>
      </c>
      <c r="AT92" s="87">
        <f t="shared" si="46"/>
        <v>0</v>
      </c>
      <c r="AU92" s="87">
        <f t="shared" si="46"/>
        <v>0</v>
      </c>
      <c r="AV92" s="87">
        <f t="shared" si="46"/>
        <v>0</v>
      </c>
      <c r="AW92" s="87">
        <f t="shared" si="46"/>
        <v>0</v>
      </c>
      <c r="AX92" s="87">
        <f t="shared" si="46"/>
        <v>0</v>
      </c>
      <c r="AY92" s="87">
        <f t="shared" si="46"/>
        <v>0</v>
      </c>
      <c r="AZ92" s="87">
        <f t="shared" si="46"/>
        <v>0</v>
      </c>
      <c r="BA92" s="87">
        <f t="shared" si="46"/>
        <v>0</v>
      </c>
      <c r="BB92" s="87">
        <f t="shared" si="46"/>
        <v>0</v>
      </c>
      <c r="BC92" s="87">
        <f t="shared" si="46"/>
        <v>0</v>
      </c>
      <c r="BD92" s="87">
        <f t="shared" si="46"/>
        <v>0</v>
      </c>
      <c r="BE92" s="87">
        <f t="shared" si="46"/>
        <v>0</v>
      </c>
      <c r="BF92" s="87">
        <f t="shared" si="46"/>
        <v>0</v>
      </c>
      <c r="BG92" s="87">
        <f t="shared" si="46"/>
        <v>0</v>
      </c>
      <c r="BH92" s="87">
        <f t="shared" si="46"/>
        <v>0</v>
      </c>
    </row>
    <row r="93" spans="1:60">
      <c r="A93" s="78" t="s">
        <v>26</v>
      </c>
      <c r="C93" s="86">
        <f t="shared" si="47"/>
        <v>0</v>
      </c>
      <c r="D93" s="86">
        <f t="shared" si="47"/>
        <v>0</v>
      </c>
      <c r="E93" s="86">
        <f t="shared" si="47"/>
        <v>0</v>
      </c>
      <c r="F93" s="86">
        <f t="shared" si="47"/>
        <v>0</v>
      </c>
      <c r="G93" s="86">
        <f t="shared" si="47"/>
        <v>0</v>
      </c>
      <c r="H93" s="86">
        <f t="shared" si="47"/>
        <v>0</v>
      </c>
      <c r="I93" s="86">
        <f t="shared" si="47"/>
        <v>0</v>
      </c>
      <c r="J93" s="86">
        <f t="shared" si="47"/>
        <v>0</v>
      </c>
      <c r="K93" s="86">
        <f t="shared" si="47"/>
        <v>0</v>
      </c>
      <c r="L93" s="86">
        <f t="shared" si="47"/>
        <v>0</v>
      </c>
      <c r="M93" s="86">
        <f t="shared" si="47"/>
        <v>0</v>
      </c>
      <c r="N93" s="86">
        <f t="shared" si="47"/>
        <v>0</v>
      </c>
      <c r="O93" s="86">
        <f t="shared" si="47"/>
        <v>0</v>
      </c>
      <c r="P93" s="86">
        <f t="shared" si="47"/>
        <v>0</v>
      </c>
      <c r="Q93" s="86">
        <f t="shared" si="47"/>
        <v>0</v>
      </c>
      <c r="R93" s="86">
        <f t="shared" si="47"/>
        <v>0</v>
      </c>
      <c r="S93" s="86">
        <f t="shared" si="47"/>
        <v>0</v>
      </c>
      <c r="T93" s="86">
        <f t="shared" si="47"/>
        <v>0</v>
      </c>
      <c r="U93" s="86">
        <f t="shared" si="47"/>
        <v>0</v>
      </c>
      <c r="V93" s="86">
        <f t="shared" si="47"/>
        <v>0</v>
      </c>
      <c r="W93" s="86">
        <f t="shared" si="47"/>
        <v>0</v>
      </c>
      <c r="X93" s="86">
        <f t="shared" si="47"/>
        <v>0</v>
      </c>
      <c r="Y93" s="86">
        <f t="shared" si="47"/>
        <v>0</v>
      </c>
      <c r="Z93" s="86">
        <f t="shared" si="47"/>
        <v>0</v>
      </c>
      <c r="AA93" s="86">
        <f t="shared" si="47"/>
        <v>0</v>
      </c>
      <c r="AB93" s="86">
        <f t="shared" si="47"/>
        <v>0</v>
      </c>
      <c r="AC93" s="86">
        <f t="shared" si="47"/>
        <v>0</v>
      </c>
      <c r="AD93" s="86">
        <f t="shared" si="47"/>
        <v>0</v>
      </c>
      <c r="AE93" s="86">
        <f t="shared" si="47"/>
        <v>0</v>
      </c>
      <c r="AF93" s="86">
        <f t="shared" si="46"/>
        <v>0</v>
      </c>
      <c r="AG93" s="86">
        <f t="shared" si="46"/>
        <v>0</v>
      </c>
      <c r="AH93" s="86">
        <f t="shared" si="46"/>
        <v>0</v>
      </c>
      <c r="AI93" s="87">
        <f t="shared" si="46"/>
        <v>0</v>
      </c>
      <c r="AJ93" s="87">
        <f t="shared" si="46"/>
        <v>0</v>
      </c>
      <c r="AK93" s="87">
        <f t="shared" si="46"/>
        <v>0</v>
      </c>
      <c r="AL93" s="87">
        <f t="shared" si="46"/>
        <v>0</v>
      </c>
      <c r="AM93" s="87">
        <f t="shared" si="46"/>
        <v>0</v>
      </c>
      <c r="AN93" s="87">
        <f t="shared" si="46"/>
        <v>0</v>
      </c>
      <c r="AO93" s="87">
        <f t="shared" si="46"/>
        <v>0</v>
      </c>
      <c r="AP93" s="87">
        <f t="shared" si="46"/>
        <v>0</v>
      </c>
      <c r="AQ93" s="87">
        <f t="shared" si="46"/>
        <v>0</v>
      </c>
      <c r="AR93" s="87">
        <f t="shared" si="46"/>
        <v>0</v>
      </c>
      <c r="AS93" s="87">
        <f t="shared" si="46"/>
        <v>0</v>
      </c>
      <c r="AT93" s="87">
        <f t="shared" si="46"/>
        <v>0</v>
      </c>
      <c r="AU93" s="87">
        <f t="shared" si="46"/>
        <v>0</v>
      </c>
      <c r="AV93" s="87">
        <f t="shared" si="46"/>
        <v>0</v>
      </c>
      <c r="AW93" s="87">
        <f t="shared" si="46"/>
        <v>0</v>
      </c>
      <c r="AX93" s="87">
        <f t="shared" si="46"/>
        <v>0</v>
      </c>
      <c r="AY93" s="87">
        <f t="shared" si="46"/>
        <v>0</v>
      </c>
      <c r="AZ93" s="87">
        <f t="shared" si="46"/>
        <v>0</v>
      </c>
      <c r="BA93" s="87">
        <f t="shared" si="46"/>
        <v>0</v>
      </c>
      <c r="BB93" s="87">
        <f t="shared" si="46"/>
        <v>0</v>
      </c>
      <c r="BC93" s="87">
        <f t="shared" si="46"/>
        <v>0</v>
      </c>
      <c r="BD93" s="87">
        <f t="shared" si="46"/>
        <v>0</v>
      </c>
      <c r="BE93" s="87">
        <f t="shared" si="46"/>
        <v>0</v>
      </c>
      <c r="BF93" s="87">
        <f t="shared" si="46"/>
        <v>0</v>
      </c>
      <c r="BG93" s="87">
        <f t="shared" si="46"/>
        <v>0</v>
      </c>
      <c r="BH93" s="87">
        <f t="shared" si="46"/>
        <v>0</v>
      </c>
    </row>
    <row r="94" spans="1:60">
      <c r="A94" s="78" t="s">
        <v>27</v>
      </c>
      <c r="C94" s="86">
        <f t="shared" si="47"/>
        <v>0</v>
      </c>
      <c r="D94" s="86">
        <f t="shared" si="47"/>
        <v>0</v>
      </c>
      <c r="E94" s="86">
        <f t="shared" si="47"/>
        <v>0</v>
      </c>
      <c r="F94" s="86">
        <f t="shared" si="47"/>
        <v>0</v>
      </c>
      <c r="G94" s="86">
        <f t="shared" si="47"/>
        <v>0</v>
      </c>
      <c r="H94" s="86">
        <f t="shared" si="47"/>
        <v>0</v>
      </c>
      <c r="I94" s="86">
        <f t="shared" si="47"/>
        <v>0</v>
      </c>
      <c r="J94" s="86">
        <f t="shared" si="47"/>
        <v>0</v>
      </c>
      <c r="K94" s="86">
        <f t="shared" si="47"/>
        <v>0</v>
      </c>
      <c r="L94" s="86">
        <f t="shared" si="47"/>
        <v>0</v>
      </c>
      <c r="M94" s="86">
        <f t="shared" si="47"/>
        <v>0</v>
      </c>
      <c r="N94" s="86">
        <f t="shared" si="47"/>
        <v>0</v>
      </c>
      <c r="O94" s="86">
        <f t="shared" si="47"/>
        <v>0</v>
      </c>
      <c r="P94" s="86">
        <f t="shared" si="47"/>
        <v>0</v>
      </c>
      <c r="Q94" s="86">
        <f t="shared" si="47"/>
        <v>0</v>
      </c>
      <c r="R94" s="86">
        <f t="shared" si="47"/>
        <v>0</v>
      </c>
      <c r="S94" s="86">
        <f t="shared" si="47"/>
        <v>0</v>
      </c>
      <c r="T94" s="86">
        <f t="shared" si="47"/>
        <v>0</v>
      </c>
      <c r="U94" s="86">
        <f t="shared" si="47"/>
        <v>0</v>
      </c>
      <c r="V94" s="86">
        <f t="shared" si="47"/>
        <v>0</v>
      </c>
      <c r="W94" s="86">
        <f t="shared" si="47"/>
        <v>0</v>
      </c>
      <c r="X94" s="86">
        <f t="shared" si="47"/>
        <v>0</v>
      </c>
      <c r="Y94" s="86">
        <f t="shared" si="47"/>
        <v>0</v>
      </c>
      <c r="Z94" s="86">
        <f t="shared" si="47"/>
        <v>0</v>
      </c>
      <c r="AA94" s="86">
        <f t="shared" si="47"/>
        <v>0</v>
      </c>
      <c r="AB94" s="86">
        <f t="shared" si="47"/>
        <v>0</v>
      </c>
      <c r="AC94" s="86">
        <f t="shared" si="47"/>
        <v>0</v>
      </c>
      <c r="AD94" s="86">
        <f t="shared" si="47"/>
        <v>0</v>
      </c>
      <c r="AE94" s="86">
        <f t="shared" si="47"/>
        <v>0</v>
      </c>
      <c r="AF94" s="86">
        <f t="shared" si="46"/>
        <v>0</v>
      </c>
      <c r="AG94" s="86">
        <f t="shared" si="46"/>
        <v>0</v>
      </c>
      <c r="AH94" s="86">
        <f t="shared" si="46"/>
        <v>0</v>
      </c>
      <c r="AI94" s="87">
        <f t="shared" si="46"/>
        <v>0</v>
      </c>
      <c r="AJ94" s="87">
        <f t="shared" si="46"/>
        <v>0</v>
      </c>
      <c r="AK94" s="87">
        <f t="shared" si="46"/>
        <v>0</v>
      </c>
      <c r="AL94" s="87">
        <f t="shared" si="46"/>
        <v>0</v>
      </c>
      <c r="AM94" s="87">
        <f t="shared" si="46"/>
        <v>0</v>
      </c>
      <c r="AN94" s="87">
        <f t="shared" si="46"/>
        <v>0</v>
      </c>
      <c r="AO94" s="87">
        <f t="shared" si="46"/>
        <v>0</v>
      </c>
      <c r="AP94" s="87">
        <f t="shared" si="46"/>
        <v>0</v>
      </c>
      <c r="AQ94" s="87">
        <f t="shared" si="46"/>
        <v>0</v>
      </c>
      <c r="AR94" s="87">
        <f t="shared" si="46"/>
        <v>0</v>
      </c>
      <c r="AS94" s="87">
        <f t="shared" si="46"/>
        <v>0</v>
      </c>
      <c r="AT94" s="87">
        <f t="shared" si="46"/>
        <v>0</v>
      </c>
      <c r="AU94" s="87">
        <f t="shared" si="46"/>
        <v>0</v>
      </c>
      <c r="AV94" s="87">
        <f t="shared" si="46"/>
        <v>0</v>
      </c>
      <c r="AW94" s="87">
        <f t="shared" si="46"/>
        <v>0</v>
      </c>
      <c r="AX94" s="87">
        <f t="shared" si="46"/>
        <v>0</v>
      </c>
      <c r="AY94" s="87">
        <f t="shared" si="46"/>
        <v>0</v>
      </c>
      <c r="AZ94" s="87">
        <f t="shared" si="46"/>
        <v>0</v>
      </c>
      <c r="BA94" s="87">
        <f t="shared" si="46"/>
        <v>0</v>
      </c>
      <c r="BB94" s="87">
        <f t="shared" si="46"/>
        <v>0</v>
      </c>
      <c r="BC94" s="87">
        <f t="shared" si="46"/>
        <v>0</v>
      </c>
      <c r="BD94" s="87">
        <f t="shared" si="46"/>
        <v>0</v>
      </c>
      <c r="BE94" s="87">
        <f t="shared" si="46"/>
        <v>0</v>
      </c>
      <c r="BF94" s="87">
        <f t="shared" si="46"/>
        <v>0</v>
      </c>
      <c r="BG94" s="87">
        <f t="shared" si="46"/>
        <v>0</v>
      </c>
      <c r="BH94" s="87">
        <f t="shared" si="46"/>
        <v>0</v>
      </c>
    </row>
    <row r="95" spans="1:60">
      <c r="A95" s="78" t="s">
        <v>28</v>
      </c>
      <c r="C95" s="86">
        <f t="shared" si="47"/>
        <v>0</v>
      </c>
      <c r="D95" s="86">
        <f t="shared" si="47"/>
        <v>0</v>
      </c>
      <c r="E95" s="86">
        <f t="shared" si="47"/>
        <v>0</v>
      </c>
      <c r="F95" s="86">
        <f t="shared" si="47"/>
        <v>0</v>
      </c>
      <c r="G95" s="86">
        <f t="shared" si="47"/>
        <v>0</v>
      </c>
      <c r="H95" s="86">
        <f t="shared" si="47"/>
        <v>0</v>
      </c>
      <c r="I95" s="86">
        <f t="shared" si="47"/>
        <v>0</v>
      </c>
      <c r="J95" s="86">
        <f t="shared" si="47"/>
        <v>0</v>
      </c>
      <c r="K95" s="86">
        <f t="shared" si="47"/>
        <v>0</v>
      </c>
      <c r="L95" s="86">
        <f t="shared" si="47"/>
        <v>0</v>
      </c>
      <c r="M95" s="86">
        <f t="shared" si="47"/>
        <v>0</v>
      </c>
      <c r="N95" s="86">
        <f t="shared" si="47"/>
        <v>0</v>
      </c>
      <c r="O95" s="86">
        <f t="shared" si="47"/>
        <v>0</v>
      </c>
      <c r="P95" s="86">
        <f t="shared" si="47"/>
        <v>0</v>
      </c>
      <c r="Q95" s="86">
        <f t="shared" si="47"/>
        <v>0</v>
      </c>
      <c r="R95" s="86">
        <f t="shared" si="47"/>
        <v>0</v>
      </c>
      <c r="S95" s="86">
        <f t="shared" si="47"/>
        <v>0</v>
      </c>
      <c r="T95" s="86">
        <f t="shared" si="47"/>
        <v>0</v>
      </c>
      <c r="U95" s="86">
        <f t="shared" si="47"/>
        <v>0</v>
      </c>
      <c r="V95" s="86">
        <f t="shared" si="47"/>
        <v>0</v>
      </c>
      <c r="W95" s="86">
        <f t="shared" si="47"/>
        <v>0</v>
      </c>
      <c r="X95" s="86">
        <f t="shared" si="47"/>
        <v>0</v>
      </c>
      <c r="Y95" s="86">
        <f t="shared" si="47"/>
        <v>0</v>
      </c>
      <c r="Z95" s="86">
        <f t="shared" si="47"/>
        <v>0</v>
      </c>
      <c r="AA95" s="86">
        <f t="shared" si="47"/>
        <v>0</v>
      </c>
      <c r="AB95" s="86">
        <f t="shared" si="47"/>
        <v>0</v>
      </c>
      <c r="AC95" s="86">
        <f t="shared" si="47"/>
        <v>0</v>
      </c>
      <c r="AD95" s="86">
        <f t="shared" si="47"/>
        <v>0</v>
      </c>
      <c r="AE95" s="86">
        <f t="shared" si="47"/>
        <v>0</v>
      </c>
      <c r="AF95" s="86">
        <f t="shared" si="46"/>
        <v>0</v>
      </c>
      <c r="AG95" s="86">
        <f t="shared" si="46"/>
        <v>0</v>
      </c>
      <c r="AH95" s="86">
        <f t="shared" si="46"/>
        <v>0</v>
      </c>
      <c r="AI95" s="87">
        <f t="shared" si="46"/>
        <v>0</v>
      </c>
      <c r="AJ95" s="87">
        <f t="shared" si="46"/>
        <v>0</v>
      </c>
      <c r="AK95" s="87">
        <f t="shared" si="46"/>
        <v>0</v>
      </c>
      <c r="AL95" s="87">
        <f t="shared" si="46"/>
        <v>0</v>
      </c>
      <c r="AM95" s="87">
        <f t="shared" si="46"/>
        <v>0</v>
      </c>
      <c r="AN95" s="87">
        <f t="shared" si="46"/>
        <v>0</v>
      </c>
      <c r="AO95" s="87">
        <f t="shared" si="46"/>
        <v>0</v>
      </c>
      <c r="AP95" s="87">
        <f t="shared" si="46"/>
        <v>0</v>
      </c>
      <c r="AQ95" s="87">
        <f t="shared" si="46"/>
        <v>0</v>
      </c>
      <c r="AR95" s="87">
        <f t="shared" si="46"/>
        <v>0</v>
      </c>
      <c r="AS95" s="87">
        <f t="shared" si="46"/>
        <v>0</v>
      </c>
      <c r="AT95" s="87">
        <f t="shared" si="46"/>
        <v>0</v>
      </c>
      <c r="AU95" s="87">
        <f t="shared" si="46"/>
        <v>0</v>
      </c>
      <c r="AV95" s="87">
        <f t="shared" si="46"/>
        <v>0</v>
      </c>
      <c r="AW95" s="87">
        <f t="shared" si="46"/>
        <v>0</v>
      </c>
      <c r="AX95" s="87">
        <f t="shared" si="46"/>
        <v>0</v>
      </c>
      <c r="AY95" s="87">
        <f t="shared" si="46"/>
        <v>0</v>
      </c>
      <c r="AZ95" s="87">
        <f t="shared" si="46"/>
        <v>0</v>
      </c>
      <c r="BA95" s="87">
        <f t="shared" si="46"/>
        <v>0</v>
      </c>
      <c r="BB95" s="87">
        <f t="shared" si="46"/>
        <v>0</v>
      </c>
      <c r="BC95" s="87">
        <f t="shared" si="46"/>
        <v>0</v>
      </c>
      <c r="BD95" s="87">
        <f t="shared" si="46"/>
        <v>0</v>
      </c>
      <c r="BE95" s="87">
        <f t="shared" si="46"/>
        <v>0</v>
      </c>
      <c r="BF95" s="87">
        <f t="shared" si="46"/>
        <v>0</v>
      </c>
      <c r="BG95" s="87">
        <f t="shared" si="46"/>
        <v>0</v>
      </c>
      <c r="BH95" s="87">
        <f t="shared" si="46"/>
        <v>0</v>
      </c>
    </row>
    <row r="96" spans="1:60" ht="13.5" thickBot="1">
      <c r="A96" s="78" t="s">
        <v>29</v>
      </c>
      <c r="C96" s="86">
        <f t="shared" ref="C96:AE96" si="48">SUM(C84:C95)</f>
        <v>0</v>
      </c>
      <c r="D96" s="86">
        <f t="shared" si="48"/>
        <v>0</v>
      </c>
      <c r="E96" s="86">
        <f t="shared" si="48"/>
        <v>0</v>
      </c>
      <c r="F96" s="86">
        <f t="shared" si="48"/>
        <v>0</v>
      </c>
      <c r="G96" s="86">
        <f t="shared" si="48"/>
        <v>0</v>
      </c>
      <c r="H96" s="86">
        <f t="shared" si="48"/>
        <v>0</v>
      </c>
      <c r="I96" s="86">
        <f t="shared" si="48"/>
        <v>0</v>
      </c>
      <c r="J96" s="86">
        <f t="shared" si="48"/>
        <v>0</v>
      </c>
      <c r="K96" s="86">
        <f t="shared" si="48"/>
        <v>0</v>
      </c>
      <c r="L96" s="86">
        <f t="shared" si="48"/>
        <v>0</v>
      </c>
      <c r="M96" s="86">
        <f t="shared" si="48"/>
        <v>0</v>
      </c>
      <c r="N96" s="86">
        <f t="shared" si="48"/>
        <v>0</v>
      </c>
      <c r="O96" s="86">
        <f t="shared" si="48"/>
        <v>0</v>
      </c>
      <c r="P96" s="86">
        <f t="shared" si="48"/>
        <v>0</v>
      </c>
      <c r="Q96" s="86">
        <f t="shared" si="48"/>
        <v>0</v>
      </c>
      <c r="R96" s="86">
        <f t="shared" si="48"/>
        <v>0</v>
      </c>
      <c r="S96" s="86">
        <f t="shared" si="48"/>
        <v>0</v>
      </c>
      <c r="T96" s="86">
        <f t="shared" si="48"/>
        <v>0</v>
      </c>
      <c r="U96" s="86">
        <f t="shared" si="48"/>
        <v>0</v>
      </c>
      <c r="V96" s="86">
        <f t="shared" si="48"/>
        <v>0</v>
      </c>
      <c r="W96" s="86">
        <f t="shared" si="48"/>
        <v>0</v>
      </c>
      <c r="X96" s="86">
        <f t="shared" si="48"/>
        <v>0</v>
      </c>
      <c r="Y96" s="86">
        <f t="shared" si="48"/>
        <v>0</v>
      </c>
      <c r="Z96" s="86">
        <f t="shared" si="48"/>
        <v>0</v>
      </c>
      <c r="AA96" s="86">
        <f t="shared" si="48"/>
        <v>0</v>
      </c>
      <c r="AB96" s="86">
        <f t="shared" si="48"/>
        <v>0</v>
      </c>
      <c r="AC96" s="86">
        <f t="shared" si="48"/>
        <v>0</v>
      </c>
      <c r="AD96" s="86">
        <f t="shared" si="48"/>
        <v>0</v>
      </c>
      <c r="AE96" s="86">
        <f t="shared" si="48"/>
        <v>0</v>
      </c>
      <c r="AF96" s="86">
        <f t="shared" ref="AF96:BH96" si="49">SUM(AF84:AF95)</f>
        <v>0</v>
      </c>
      <c r="AG96" s="86">
        <f t="shared" si="49"/>
        <v>0</v>
      </c>
      <c r="AH96" s="86">
        <f t="shared" si="49"/>
        <v>0</v>
      </c>
      <c r="AI96" s="87">
        <f t="shared" si="49"/>
        <v>0</v>
      </c>
      <c r="AJ96" s="87">
        <f t="shared" si="49"/>
        <v>0</v>
      </c>
      <c r="AK96" s="87">
        <f t="shared" si="49"/>
        <v>0</v>
      </c>
      <c r="AL96" s="87">
        <f t="shared" si="49"/>
        <v>0</v>
      </c>
      <c r="AM96" s="87">
        <f t="shared" si="49"/>
        <v>0</v>
      </c>
      <c r="AN96" s="87">
        <f t="shared" si="49"/>
        <v>0</v>
      </c>
      <c r="AO96" s="87">
        <f t="shared" si="49"/>
        <v>0</v>
      </c>
      <c r="AP96" s="87">
        <f t="shared" si="49"/>
        <v>0</v>
      </c>
      <c r="AQ96" s="87">
        <f t="shared" si="49"/>
        <v>0</v>
      </c>
      <c r="AR96" s="87">
        <f t="shared" si="49"/>
        <v>0</v>
      </c>
      <c r="AS96" s="87">
        <f t="shared" si="49"/>
        <v>0</v>
      </c>
      <c r="AT96" s="87">
        <f t="shared" si="49"/>
        <v>0</v>
      </c>
      <c r="AU96" s="87">
        <f t="shared" si="49"/>
        <v>0</v>
      </c>
      <c r="AV96" s="87">
        <f t="shared" si="49"/>
        <v>0</v>
      </c>
      <c r="AW96" s="87">
        <f t="shared" si="49"/>
        <v>0</v>
      </c>
      <c r="AX96" s="87">
        <f t="shared" si="49"/>
        <v>0</v>
      </c>
      <c r="AY96" s="87">
        <f t="shared" si="49"/>
        <v>0</v>
      </c>
      <c r="AZ96" s="87">
        <f t="shared" si="49"/>
        <v>0</v>
      </c>
      <c r="BA96" s="87">
        <f t="shared" si="49"/>
        <v>0</v>
      </c>
      <c r="BB96" s="87">
        <f t="shared" si="49"/>
        <v>0</v>
      </c>
      <c r="BC96" s="87">
        <f t="shared" si="49"/>
        <v>0</v>
      </c>
      <c r="BD96" s="87">
        <f t="shared" si="49"/>
        <v>0</v>
      </c>
      <c r="BE96" s="87">
        <f t="shared" si="49"/>
        <v>0</v>
      </c>
      <c r="BF96" s="87">
        <f t="shared" si="49"/>
        <v>0</v>
      </c>
      <c r="BG96" s="87">
        <f t="shared" si="49"/>
        <v>0</v>
      </c>
      <c r="BH96" s="87">
        <f t="shared" si="49"/>
        <v>0</v>
      </c>
    </row>
    <row r="97" spans="1:60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</row>
    <row r="98" spans="1:60" ht="13.5" thickBot="1">
      <c r="A98" s="78" t="s">
        <v>129</v>
      </c>
    </row>
    <row r="99" spans="1:60" ht="13.5" thickBot="1">
      <c r="A99" s="79"/>
      <c r="B99" s="93">
        <f t="shared" ref="B99:BH99" si="50">B2</f>
        <v>1992</v>
      </c>
      <c r="C99" s="93">
        <f t="shared" si="50"/>
        <v>1993</v>
      </c>
      <c r="D99" s="93">
        <f t="shared" si="50"/>
        <v>1994</v>
      </c>
      <c r="E99" s="93">
        <f t="shared" si="50"/>
        <v>1995</v>
      </c>
      <c r="F99" s="93">
        <f t="shared" si="50"/>
        <v>1996</v>
      </c>
      <c r="G99" s="93">
        <f t="shared" si="50"/>
        <v>1997</v>
      </c>
      <c r="H99" s="93">
        <f t="shared" si="50"/>
        <v>1998</v>
      </c>
      <c r="I99" s="93">
        <f t="shared" si="50"/>
        <v>1999</v>
      </c>
      <c r="J99" s="93">
        <f t="shared" si="50"/>
        <v>2000</v>
      </c>
      <c r="K99" s="93">
        <f t="shared" si="50"/>
        <v>2001</v>
      </c>
      <c r="L99" s="93">
        <f t="shared" si="50"/>
        <v>2002</v>
      </c>
      <c r="M99" s="93">
        <f t="shared" si="50"/>
        <v>2003</v>
      </c>
      <c r="N99" s="93">
        <f t="shared" si="50"/>
        <v>2004</v>
      </c>
      <c r="O99" s="93">
        <f t="shared" si="50"/>
        <v>2005</v>
      </c>
      <c r="P99" s="93">
        <f t="shared" si="50"/>
        <v>2006</v>
      </c>
      <c r="Q99" s="93">
        <f t="shared" si="50"/>
        <v>2007</v>
      </c>
      <c r="R99" s="93">
        <f t="shared" si="50"/>
        <v>2008</v>
      </c>
      <c r="S99" s="93">
        <f t="shared" si="50"/>
        <v>2009</v>
      </c>
      <c r="T99" s="93">
        <f t="shared" si="50"/>
        <v>2010</v>
      </c>
      <c r="U99" s="93">
        <f t="shared" si="50"/>
        <v>2011</v>
      </c>
      <c r="V99" s="93">
        <f t="shared" si="50"/>
        <v>2012</v>
      </c>
      <c r="W99" s="93">
        <f t="shared" si="50"/>
        <v>2013</v>
      </c>
      <c r="X99" s="93">
        <f t="shared" si="50"/>
        <v>2014</v>
      </c>
      <c r="Y99" s="93">
        <f t="shared" si="50"/>
        <v>2015</v>
      </c>
      <c r="Z99" s="93">
        <f t="shared" si="50"/>
        <v>2016</v>
      </c>
      <c r="AA99" s="93">
        <f t="shared" si="50"/>
        <v>2017</v>
      </c>
      <c r="AB99" s="93">
        <f t="shared" si="50"/>
        <v>2018</v>
      </c>
      <c r="AC99" s="93">
        <f t="shared" si="50"/>
        <v>2019</v>
      </c>
      <c r="AD99" s="93">
        <f t="shared" si="50"/>
        <v>2020</v>
      </c>
      <c r="AE99" s="93">
        <f t="shared" si="50"/>
        <v>2021</v>
      </c>
      <c r="AF99" s="93">
        <f t="shared" si="50"/>
        <v>2022</v>
      </c>
      <c r="AG99" s="93">
        <f t="shared" si="50"/>
        <v>2023</v>
      </c>
      <c r="AH99" s="93">
        <f t="shared" si="50"/>
        <v>2024</v>
      </c>
      <c r="AI99" s="93">
        <f t="shared" si="50"/>
        <v>2025</v>
      </c>
      <c r="AJ99" s="93">
        <f t="shared" si="50"/>
        <v>2026</v>
      </c>
      <c r="AK99" s="93">
        <f t="shared" si="50"/>
        <v>2027</v>
      </c>
      <c r="AL99" s="93">
        <f t="shared" si="50"/>
        <v>2028</v>
      </c>
      <c r="AM99" s="93">
        <f t="shared" si="50"/>
        <v>2029</v>
      </c>
      <c r="AN99" s="93">
        <f t="shared" si="50"/>
        <v>2030</v>
      </c>
      <c r="AO99" s="93">
        <f t="shared" si="50"/>
        <v>2031</v>
      </c>
      <c r="AP99" s="93">
        <f t="shared" si="50"/>
        <v>2032</v>
      </c>
      <c r="AQ99" s="93">
        <f t="shared" si="50"/>
        <v>2033</v>
      </c>
      <c r="AR99" s="93">
        <f t="shared" si="50"/>
        <v>2034</v>
      </c>
      <c r="AS99" s="93">
        <f t="shared" si="50"/>
        <v>2035</v>
      </c>
      <c r="AT99" s="93">
        <f t="shared" si="50"/>
        <v>2036</v>
      </c>
      <c r="AU99" s="93">
        <f t="shared" si="50"/>
        <v>2037</v>
      </c>
      <c r="AV99" s="93">
        <f t="shared" si="50"/>
        <v>2038</v>
      </c>
      <c r="AW99" s="93">
        <f t="shared" si="50"/>
        <v>2039</v>
      </c>
      <c r="AX99" s="93">
        <f t="shared" si="50"/>
        <v>2040</v>
      </c>
      <c r="AY99" s="93">
        <f t="shared" si="50"/>
        <v>2041</v>
      </c>
      <c r="AZ99" s="93">
        <f t="shared" si="50"/>
        <v>2042</v>
      </c>
      <c r="BA99" s="93">
        <f t="shared" si="50"/>
        <v>2043</v>
      </c>
      <c r="BB99" s="93">
        <f t="shared" si="50"/>
        <v>2044</v>
      </c>
      <c r="BC99" s="93">
        <f t="shared" si="50"/>
        <v>2045</v>
      </c>
      <c r="BD99" s="93">
        <f t="shared" si="50"/>
        <v>2046</v>
      </c>
      <c r="BE99" s="93">
        <f t="shared" si="50"/>
        <v>2047</v>
      </c>
      <c r="BF99" s="93">
        <f t="shared" si="50"/>
        <v>2048</v>
      </c>
      <c r="BG99" s="93">
        <f t="shared" si="50"/>
        <v>2049</v>
      </c>
      <c r="BH99" s="93">
        <f t="shared" si="50"/>
        <v>2050</v>
      </c>
    </row>
    <row r="100" spans="1:60">
      <c r="A100" s="78" t="s">
        <v>17</v>
      </c>
    </row>
    <row r="101" spans="1:60">
      <c r="A101" s="78" t="s">
        <v>18</v>
      </c>
    </row>
    <row r="102" spans="1:60">
      <c r="A102" s="78" t="s">
        <v>19</v>
      </c>
    </row>
    <row r="103" spans="1:60">
      <c r="A103" s="78" t="s">
        <v>20</v>
      </c>
    </row>
    <row r="104" spans="1:60">
      <c r="A104" s="78" t="s">
        <v>21</v>
      </c>
    </row>
    <row r="105" spans="1:60">
      <c r="A105" s="78" t="s">
        <v>22</v>
      </c>
    </row>
    <row r="106" spans="1:60">
      <c r="A106" s="78" t="s">
        <v>23</v>
      </c>
    </row>
    <row r="107" spans="1:60">
      <c r="A107" s="78" t="s">
        <v>24</v>
      </c>
    </row>
    <row r="108" spans="1:60">
      <c r="A108" s="78" t="s">
        <v>25</v>
      </c>
    </row>
    <row r="109" spans="1:60">
      <c r="A109" s="78" t="s">
        <v>26</v>
      </c>
    </row>
    <row r="110" spans="1:60">
      <c r="A110" s="78" t="s">
        <v>27</v>
      </c>
    </row>
    <row r="111" spans="1:60">
      <c r="A111" s="78" t="s">
        <v>28</v>
      </c>
    </row>
    <row r="112" spans="1:60" ht="13.5" thickBot="1">
      <c r="A112" s="78" t="s">
        <v>29</v>
      </c>
    </row>
    <row r="113" spans="1:60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</row>
    <row r="114" spans="1:60" ht="13.5" thickBot="1">
      <c r="A114" s="78" t="s">
        <v>130</v>
      </c>
    </row>
    <row r="115" spans="1:60" ht="13.5" thickBot="1">
      <c r="A115" s="79"/>
      <c r="B115" s="93">
        <f t="shared" ref="B115:BH115" si="51">B2</f>
        <v>1992</v>
      </c>
      <c r="C115" s="93">
        <f t="shared" si="51"/>
        <v>1993</v>
      </c>
      <c r="D115" s="93">
        <f t="shared" si="51"/>
        <v>1994</v>
      </c>
      <c r="E115" s="93">
        <f t="shared" si="51"/>
        <v>1995</v>
      </c>
      <c r="F115" s="93">
        <f t="shared" si="51"/>
        <v>1996</v>
      </c>
      <c r="G115" s="93">
        <f t="shared" si="51"/>
        <v>1997</v>
      </c>
      <c r="H115" s="93">
        <f t="shared" si="51"/>
        <v>1998</v>
      </c>
      <c r="I115" s="93">
        <f t="shared" si="51"/>
        <v>1999</v>
      </c>
      <c r="J115" s="93">
        <f t="shared" si="51"/>
        <v>2000</v>
      </c>
      <c r="K115" s="93">
        <f t="shared" si="51"/>
        <v>2001</v>
      </c>
      <c r="L115" s="93">
        <f t="shared" si="51"/>
        <v>2002</v>
      </c>
      <c r="M115" s="93">
        <f t="shared" si="51"/>
        <v>2003</v>
      </c>
      <c r="N115" s="93">
        <f t="shared" si="51"/>
        <v>2004</v>
      </c>
      <c r="O115" s="93">
        <f t="shared" si="51"/>
        <v>2005</v>
      </c>
      <c r="P115" s="93">
        <f t="shared" si="51"/>
        <v>2006</v>
      </c>
      <c r="Q115" s="93">
        <f t="shared" si="51"/>
        <v>2007</v>
      </c>
      <c r="R115" s="93">
        <f t="shared" si="51"/>
        <v>2008</v>
      </c>
      <c r="S115" s="93">
        <f t="shared" si="51"/>
        <v>2009</v>
      </c>
      <c r="T115" s="93">
        <f t="shared" si="51"/>
        <v>2010</v>
      </c>
      <c r="U115" s="93">
        <f t="shared" si="51"/>
        <v>2011</v>
      </c>
      <c r="V115" s="93">
        <f t="shared" si="51"/>
        <v>2012</v>
      </c>
      <c r="W115" s="93">
        <f t="shared" si="51"/>
        <v>2013</v>
      </c>
      <c r="X115" s="93">
        <f t="shared" si="51"/>
        <v>2014</v>
      </c>
      <c r="Y115" s="93">
        <f t="shared" si="51"/>
        <v>2015</v>
      </c>
      <c r="Z115" s="93">
        <f t="shared" si="51"/>
        <v>2016</v>
      </c>
      <c r="AA115" s="93">
        <f t="shared" si="51"/>
        <v>2017</v>
      </c>
      <c r="AB115" s="93">
        <f t="shared" si="51"/>
        <v>2018</v>
      </c>
      <c r="AC115" s="93">
        <f t="shared" si="51"/>
        <v>2019</v>
      </c>
      <c r="AD115" s="93">
        <f t="shared" si="51"/>
        <v>2020</v>
      </c>
      <c r="AE115" s="93">
        <f t="shared" si="51"/>
        <v>2021</v>
      </c>
      <c r="AF115" s="93">
        <f t="shared" si="51"/>
        <v>2022</v>
      </c>
      <c r="AG115" s="93">
        <f t="shared" si="51"/>
        <v>2023</v>
      </c>
      <c r="AH115" s="93">
        <f t="shared" si="51"/>
        <v>2024</v>
      </c>
      <c r="AI115" s="93">
        <f t="shared" si="51"/>
        <v>2025</v>
      </c>
      <c r="AJ115" s="93">
        <f t="shared" si="51"/>
        <v>2026</v>
      </c>
      <c r="AK115" s="93">
        <f t="shared" si="51"/>
        <v>2027</v>
      </c>
      <c r="AL115" s="93">
        <f t="shared" si="51"/>
        <v>2028</v>
      </c>
      <c r="AM115" s="93">
        <f t="shared" si="51"/>
        <v>2029</v>
      </c>
      <c r="AN115" s="93">
        <f t="shared" si="51"/>
        <v>2030</v>
      </c>
      <c r="AO115" s="93">
        <f t="shared" si="51"/>
        <v>2031</v>
      </c>
      <c r="AP115" s="93">
        <f t="shared" si="51"/>
        <v>2032</v>
      </c>
      <c r="AQ115" s="93">
        <f t="shared" si="51"/>
        <v>2033</v>
      </c>
      <c r="AR115" s="93">
        <f t="shared" si="51"/>
        <v>2034</v>
      </c>
      <c r="AS115" s="93">
        <f t="shared" si="51"/>
        <v>2035</v>
      </c>
      <c r="AT115" s="93">
        <f t="shared" si="51"/>
        <v>2036</v>
      </c>
      <c r="AU115" s="93">
        <f t="shared" si="51"/>
        <v>2037</v>
      </c>
      <c r="AV115" s="93">
        <f t="shared" si="51"/>
        <v>2038</v>
      </c>
      <c r="AW115" s="93">
        <f t="shared" si="51"/>
        <v>2039</v>
      </c>
      <c r="AX115" s="93">
        <f t="shared" si="51"/>
        <v>2040</v>
      </c>
      <c r="AY115" s="93">
        <f t="shared" si="51"/>
        <v>2041</v>
      </c>
      <c r="AZ115" s="93">
        <f t="shared" si="51"/>
        <v>2042</v>
      </c>
      <c r="BA115" s="93">
        <f t="shared" si="51"/>
        <v>2043</v>
      </c>
      <c r="BB115" s="93">
        <f t="shared" si="51"/>
        <v>2044</v>
      </c>
      <c r="BC115" s="93">
        <f t="shared" si="51"/>
        <v>2045</v>
      </c>
      <c r="BD115" s="93">
        <f t="shared" si="51"/>
        <v>2046</v>
      </c>
      <c r="BE115" s="93">
        <f t="shared" si="51"/>
        <v>2047</v>
      </c>
      <c r="BF115" s="93">
        <f t="shared" si="51"/>
        <v>2048</v>
      </c>
      <c r="BG115" s="93">
        <f t="shared" si="51"/>
        <v>2049</v>
      </c>
      <c r="BH115" s="93">
        <f t="shared" si="51"/>
        <v>2050</v>
      </c>
    </row>
    <row r="116" spans="1:60">
      <c r="A116" s="78" t="s">
        <v>17</v>
      </c>
    </row>
    <row r="117" spans="1:60">
      <c r="A117" s="78" t="s">
        <v>18</v>
      </c>
    </row>
    <row r="118" spans="1:60">
      <c r="A118" s="78" t="s">
        <v>19</v>
      </c>
    </row>
    <row r="119" spans="1:60">
      <c r="A119" s="78" t="s">
        <v>20</v>
      </c>
    </row>
    <row r="120" spans="1:60">
      <c r="A120" s="78" t="s">
        <v>21</v>
      </c>
    </row>
    <row r="121" spans="1:60">
      <c r="A121" s="78" t="s">
        <v>22</v>
      </c>
    </row>
    <row r="122" spans="1:60">
      <c r="A122" s="78" t="s">
        <v>23</v>
      </c>
    </row>
    <row r="123" spans="1:60">
      <c r="A123" s="78" t="s">
        <v>24</v>
      </c>
    </row>
    <row r="124" spans="1:60">
      <c r="A124" s="78" t="s">
        <v>25</v>
      </c>
    </row>
    <row r="125" spans="1:60">
      <c r="A125" s="78" t="s">
        <v>26</v>
      </c>
    </row>
    <row r="126" spans="1:60">
      <c r="A126" s="78" t="s">
        <v>27</v>
      </c>
    </row>
    <row r="127" spans="1:60">
      <c r="A127" s="78" t="s">
        <v>28</v>
      </c>
    </row>
    <row r="128" spans="1:60" ht="13.5" thickBot="1">
      <c r="A128" s="78" t="s">
        <v>29</v>
      </c>
    </row>
    <row r="129" spans="1:60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</row>
    <row r="130" spans="1:60" ht="13.5" thickBot="1">
      <c r="A130" s="78" t="s">
        <v>131</v>
      </c>
    </row>
    <row r="131" spans="1:60" ht="13.5" thickBot="1">
      <c r="A131" s="79"/>
      <c r="B131" s="93">
        <f t="shared" ref="B131:BH131" si="52">B2</f>
        <v>1992</v>
      </c>
      <c r="C131" s="93">
        <f t="shared" si="52"/>
        <v>1993</v>
      </c>
      <c r="D131" s="93">
        <f t="shared" si="52"/>
        <v>1994</v>
      </c>
      <c r="E131" s="93">
        <f t="shared" si="52"/>
        <v>1995</v>
      </c>
      <c r="F131" s="93">
        <f t="shared" si="52"/>
        <v>1996</v>
      </c>
      <c r="G131" s="93">
        <f t="shared" si="52"/>
        <v>1997</v>
      </c>
      <c r="H131" s="93">
        <f t="shared" si="52"/>
        <v>1998</v>
      </c>
      <c r="I131" s="93">
        <f t="shared" si="52"/>
        <v>1999</v>
      </c>
      <c r="J131" s="93">
        <f t="shared" si="52"/>
        <v>2000</v>
      </c>
      <c r="K131" s="93">
        <f t="shared" si="52"/>
        <v>2001</v>
      </c>
      <c r="L131" s="93">
        <f t="shared" si="52"/>
        <v>2002</v>
      </c>
      <c r="M131" s="93">
        <f t="shared" si="52"/>
        <v>2003</v>
      </c>
      <c r="N131" s="93">
        <f t="shared" si="52"/>
        <v>2004</v>
      </c>
      <c r="O131" s="93">
        <f t="shared" si="52"/>
        <v>2005</v>
      </c>
      <c r="P131" s="93">
        <f t="shared" si="52"/>
        <v>2006</v>
      </c>
      <c r="Q131" s="93">
        <f t="shared" si="52"/>
        <v>2007</v>
      </c>
      <c r="R131" s="93">
        <f t="shared" si="52"/>
        <v>2008</v>
      </c>
      <c r="S131" s="93">
        <f t="shared" si="52"/>
        <v>2009</v>
      </c>
      <c r="T131" s="93">
        <f t="shared" si="52"/>
        <v>2010</v>
      </c>
      <c r="U131" s="93">
        <f t="shared" si="52"/>
        <v>2011</v>
      </c>
      <c r="V131" s="93">
        <f t="shared" si="52"/>
        <v>2012</v>
      </c>
      <c r="W131" s="93">
        <f t="shared" si="52"/>
        <v>2013</v>
      </c>
      <c r="X131" s="93">
        <f t="shared" si="52"/>
        <v>2014</v>
      </c>
      <c r="Y131" s="93">
        <f t="shared" si="52"/>
        <v>2015</v>
      </c>
      <c r="Z131" s="93">
        <f t="shared" si="52"/>
        <v>2016</v>
      </c>
      <c r="AA131" s="93">
        <f t="shared" si="52"/>
        <v>2017</v>
      </c>
      <c r="AB131" s="93">
        <f t="shared" si="52"/>
        <v>2018</v>
      </c>
      <c r="AC131" s="93">
        <f t="shared" si="52"/>
        <v>2019</v>
      </c>
      <c r="AD131" s="93">
        <f t="shared" si="52"/>
        <v>2020</v>
      </c>
      <c r="AE131" s="93">
        <f t="shared" si="52"/>
        <v>2021</v>
      </c>
      <c r="AF131" s="93">
        <f t="shared" si="52"/>
        <v>2022</v>
      </c>
      <c r="AG131" s="93">
        <f t="shared" si="52"/>
        <v>2023</v>
      </c>
      <c r="AH131" s="93">
        <f t="shared" si="52"/>
        <v>2024</v>
      </c>
      <c r="AI131" s="93">
        <f t="shared" si="52"/>
        <v>2025</v>
      </c>
      <c r="AJ131" s="93">
        <f t="shared" si="52"/>
        <v>2026</v>
      </c>
      <c r="AK131" s="93">
        <f t="shared" si="52"/>
        <v>2027</v>
      </c>
      <c r="AL131" s="93">
        <f t="shared" si="52"/>
        <v>2028</v>
      </c>
      <c r="AM131" s="93">
        <f t="shared" si="52"/>
        <v>2029</v>
      </c>
      <c r="AN131" s="93">
        <f t="shared" si="52"/>
        <v>2030</v>
      </c>
      <c r="AO131" s="93">
        <f t="shared" si="52"/>
        <v>2031</v>
      </c>
      <c r="AP131" s="93">
        <f t="shared" si="52"/>
        <v>2032</v>
      </c>
      <c r="AQ131" s="93">
        <f t="shared" si="52"/>
        <v>2033</v>
      </c>
      <c r="AR131" s="93">
        <f t="shared" si="52"/>
        <v>2034</v>
      </c>
      <c r="AS131" s="93">
        <f t="shared" si="52"/>
        <v>2035</v>
      </c>
      <c r="AT131" s="93">
        <f t="shared" si="52"/>
        <v>2036</v>
      </c>
      <c r="AU131" s="93">
        <f t="shared" si="52"/>
        <v>2037</v>
      </c>
      <c r="AV131" s="93">
        <f t="shared" si="52"/>
        <v>2038</v>
      </c>
      <c r="AW131" s="93">
        <f t="shared" si="52"/>
        <v>2039</v>
      </c>
      <c r="AX131" s="93">
        <f t="shared" si="52"/>
        <v>2040</v>
      </c>
      <c r="AY131" s="93">
        <f t="shared" si="52"/>
        <v>2041</v>
      </c>
      <c r="AZ131" s="93">
        <f t="shared" si="52"/>
        <v>2042</v>
      </c>
      <c r="BA131" s="93">
        <f t="shared" si="52"/>
        <v>2043</v>
      </c>
      <c r="BB131" s="93">
        <f t="shared" si="52"/>
        <v>2044</v>
      </c>
      <c r="BC131" s="93">
        <f t="shared" si="52"/>
        <v>2045</v>
      </c>
      <c r="BD131" s="93">
        <f t="shared" si="52"/>
        <v>2046</v>
      </c>
      <c r="BE131" s="93">
        <f t="shared" si="52"/>
        <v>2047</v>
      </c>
      <c r="BF131" s="93">
        <f t="shared" si="52"/>
        <v>2048</v>
      </c>
      <c r="BG131" s="93">
        <f t="shared" si="52"/>
        <v>2049</v>
      </c>
      <c r="BH131" s="93">
        <f t="shared" si="52"/>
        <v>2050</v>
      </c>
    </row>
    <row r="132" spans="1:60">
      <c r="A132" s="78" t="s">
        <v>17</v>
      </c>
    </row>
    <row r="133" spans="1:60">
      <c r="A133" s="78" t="s">
        <v>18</v>
      </c>
    </row>
    <row r="134" spans="1:60">
      <c r="A134" s="78" t="s">
        <v>19</v>
      </c>
    </row>
    <row r="135" spans="1:60">
      <c r="A135" s="78" t="s">
        <v>20</v>
      </c>
    </row>
    <row r="136" spans="1:60">
      <c r="A136" s="78" t="s">
        <v>21</v>
      </c>
    </row>
    <row r="137" spans="1:60">
      <c r="A137" s="78" t="s">
        <v>22</v>
      </c>
    </row>
    <row r="138" spans="1:60">
      <c r="A138" s="78" t="s">
        <v>23</v>
      </c>
    </row>
    <row r="139" spans="1:60">
      <c r="A139" s="78" t="s">
        <v>24</v>
      </c>
    </row>
    <row r="140" spans="1:60">
      <c r="A140" s="78" t="s">
        <v>25</v>
      </c>
    </row>
    <row r="141" spans="1:60">
      <c r="A141" s="78" t="s">
        <v>26</v>
      </c>
    </row>
    <row r="142" spans="1:60">
      <c r="A142" s="78" t="s">
        <v>27</v>
      </c>
    </row>
    <row r="143" spans="1:60">
      <c r="A143" s="78" t="s">
        <v>28</v>
      </c>
    </row>
    <row r="144" spans="1:60" ht="13.5" thickBot="1">
      <c r="A144" s="78" t="s">
        <v>29</v>
      </c>
    </row>
    <row r="145" spans="1:60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</row>
    <row r="146" spans="1:60" ht="13.5" thickBot="1">
      <c r="A146" s="78" t="s">
        <v>132</v>
      </c>
    </row>
    <row r="147" spans="1:60" ht="13.5" thickBot="1">
      <c r="A147" s="79"/>
      <c r="B147" s="93">
        <f t="shared" ref="B147:BH147" si="53">B2</f>
        <v>1992</v>
      </c>
      <c r="C147" s="93">
        <f t="shared" si="53"/>
        <v>1993</v>
      </c>
      <c r="D147" s="93">
        <f t="shared" si="53"/>
        <v>1994</v>
      </c>
      <c r="E147" s="93">
        <f t="shared" si="53"/>
        <v>1995</v>
      </c>
      <c r="F147" s="93">
        <f t="shared" si="53"/>
        <v>1996</v>
      </c>
      <c r="G147" s="93">
        <f t="shared" si="53"/>
        <v>1997</v>
      </c>
      <c r="H147" s="93">
        <f t="shared" si="53"/>
        <v>1998</v>
      </c>
      <c r="I147" s="93">
        <f t="shared" si="53"/>
        <v>1999</v>
      </c>
      <c r="J147" s="93">
        <f t="shared" si="53"/>
        <v>2000</v>
      </c>
      <c r="K147" s="93">
        <f t="shared" si="53"/>
        <v>2001</v>
      </c>
      <c r="L147" s="93">
        <f t="shared" si="53"/>
        <v>2002</v>
      </c>
      <c r="M147" s="93">
        <f t="shared" si="53"/>
        <v>2003</v>
      </c>
      <c r="N147" s="93">
        <f t="shared" si="53"/>
        <v>2004</v>
      </c>
      <c r="O147" s="93">
        <f t="shared" si="53"/>
        <v>2005</v>
      </c>
      <c r="P147" s="93">
        <f t="shared" si="53"/>
        <v>2006</v>
      </c>
      <c r="Q147" s="93">
        <f t="shared" si="53"/>
        <v>2007</v>
      </c>
      <c r="R147" s="93">
        <f t="shared" si="53"/>
        <v>2008</v>
      </c>
      <c r="S147" s="93">
        <f t="shared" si="53"/>
        <v>2009</v>
      </c>
      <c r="T147" s="93">
        <f t="shared" si="53"/>
        <v>2010</v>
      </c>
      <c r="U147" s="93">
        <f t="shared" si="53"/>
        <v>2011</v>
      </c>
      <c r="V147" s="93">
        <f t="shared" si="53"/>
        <v>2012</v>
      </c>
      <c r="W147" s="93">
        <f t="shared" si="53"/>
        <v>2013</v>
      </c>
      <c r="X147" s="93">
        <f t="shared" si="53"/>
        <v>2014</v>
      </c>
      <c r="Y147" s="93">
        <f t="shared" si="53"/>
        <v>2015</v>
      </c>
      <c r="Z147" s="93">
        <f t="shared" si="53"/>
        <v>2016</v>
      </c>
      <c r="AA147" s="93">
        <f t="shared" si="53"/>
        <v>2017</v>
      </c>
      <c r="AB147" s="93">
        <f t="shared" si="53"/>
        <v>2018</v>
      </c>
      <c r="AC147" s="93">
        <f t="shared" si="53"/>
        <v>2019</v>
      </c>
      <c r="AD147" s="93">
        <f t="shared" si="53"/>
        <v>2020</v>
      </c>
      <c r="AE147" s="93">
        <f t="shared" si="53"/>
        <v>2021</v>
      </c>
      <c r="AF147" s="93">
        <f t="shared" si="53"/>
        <v>2022</v>
      </c>
      <c r="AG147" s="93">
        <f t="shared" si="53"/>
        <v>2023</v>
      </c>
      <c r="AH147" s="93">
        <f t="shared" si="53"/>
        <v>2024</v>
      </c>
      <c r="AI147" s="93">
        <f t="shared" si="53"/>
        <v>2025</v>
      </c>
      <c r="AJ147" s="93">
        <f t="shared" si="53"/>
        <v>2026</v>
      </c>
      <c r="AK147" s="93">
        <f t="shared" si="53"/>
        <v>2027</v>
      </c>
      <c r="AL147" s="93">
        <f t="shared" si="53"/>
        <v>2028</v>
      </c>
      <c r="AM147" s="93">
        <f t="shared" si="53"/>
        <v>2029</v>
      </c>
      <c r="AN147" s="93">
        <f t="shared" si="53"/>
        <v>2030</v>
      </c>
      <c r="AO147" s="93">
        <f t="shared" si="53"/>
        <v>2031</v>
      </c>
      <c r="AP147" s="93">
        <f t="shared" si="53"/>
        <v>2032</v>
      </c>
      <c r="AQ147" s="93">
        <f t="shared" si="53"/>
        <v>2033</v>
      </c>
      <c r="AR147" s="93">
        <f t="shared" si="53"/>
        <v>2034</v>
      </c>
      <c r="AS147" s="93">
        <f t="shared" si="53"/>
        <v>2035</v>
      </c>
      <c r="AT147" s="93">
        <f t="shared" si="53"/>
        <v>2036</v>
      </c>
      <c r="AU147" s="93">
        <f t="shared" si="53"/>
        <v>2037</v>
      </c>
      <c r="AV147" s="93">
        <f t="shared" si="53"/>
        <v>2038</v>
      </c>
      <c r="AW147" s="93">
        <f t="shared" si="53"/>
        <v>2039</v>
      </c>
      <c r="AX147" s="93">
        <f t="shared" si="53"/>
        <v>2040</v>
      </c>
      <c r="AY147" s="93">
        <f t="shared" si="53"/>
        <v>2041</v>
      </c>
      <c r="AZ147" s="93">
        <f t="shared" si="53"/>
        <v>2042</v>
      </c>
      <c r="BA147" s="93">
        <f t="shared" si="53"/>
        <v>2043</v>
      </c>
      <c r="BB147" s="93">
        <f t="shared" si="53"/>
        <v>2044</v>
      </c>
      <c r="BC147" s="93">
        <f t="shared" si="53"/>
        <v>2045</v>
      </c>
      <c r="BD147" s="93">
        <f t="shared" si="53"/>
        <v>2046</v>
      </c>
      <c r="BE147" s="93">
        <f t="shared" si="53"/>
        <v>2047</v>
      </c>
      <c r="BF147" s="93">
        <f t="shared" si="53"/>
        <v>2048</v>
      </c>
      <c r="BG147" s="93">
        <f t="shared" si="53"/>
        <v>2049</v>
      </c>
      <c r="BH147" s="93">
        <f t="shared" si="53"/>
        <v>2050</v>
      </c>
    </row>
    <row r="148" spans="1:60">
      <c r="A148" s="78" t="s">
        <v>17</v>
      </c>
      <c r="C148" s="86">
        <f t="shared" ref="C148:AH155" si="54">C68-C84</f>
        <v>0</v>
      </c>
      <c r="D148" s="86" t="e">
        <f t="shared" si="54"/>
        <v>#REF!</v>
      </c>
      <c r="E148" s="86" t="e">
        <f t="shared" si="54"/>
        <v>#REF!</v>
      </c>
      <c r="F148" s="86" t="e">
        <f t="shared" si="54"/>
        <v>#REF!</v>
      </c>
      <c r="G148" s="86" t="e">
        <f t="shared" si="54"/>
        <v>#REF!</v>
      </c>
      <c r="H148" s="86" t="e">
        <f t="shared" si="54"/>
        <v>#REF!</v>
      </c>
      <c r="I148" s="86" t="e">
        <f t="shared" si="54"/>
        <v>#REF!</v>
      </c>
      <c r="J148" s="86" t="e">
        <f t="shared" si="54"/>
        <v>#REF!</v>
      </c>
      <c r="K148" s="86" t="e">
        <f t="shared" si="54"/>
        <v>#REF!</v>
      </c>
      <c r="L148" s="86" t="e">
        <f t="shared" si="54"/>
        <v>#REF!</v>
      </c>
      <c r="M148" s="86" t="e">
        <f t="shared" si="54"/>
        <v>#REF!</v>
      </c>
      <c r="N148" s="86" t="e">
        <f t="shared" si="54"/>
        <v>#REF!</v>
      </c>
      <c r="O148" s="86" t="e">
        <f t="shared" si="54"/>
        <v>#REF!</v>
      </c>
      <c r="P148" s="86" t="e">
        <f t="shared" si="54"/>
        <v>#REF!</v>
      </c>
      <c r="Q148" s="86" t="e">
        <f t="shared" si="54"/>
        <v>#REF!</v>
      </c>
      <c r="R148" s="86">
        <f t="shared" si="54"/>
        <v>24.617385859286319</v>
      </c>
      <c r="S148" s="86">
        <f t="shared" si="54"/>
        <v>21.516136090606306</v>
      </c>
      <c r="T148" s="86">
        <f t="shared" si="54"/>
        <v>21.488457255410125</v>
      </c>
      <c r="U148" s="86">
        <f t="shared" si="54"/>
        <v>25.023454170108312</v>
      </c>
      <c r="V148" s="86">
        <f t="shared" si="54"/>
        <v>23.631256978431466</v>
      </c>
      <c r="W148" s="86">
        <f t="shared" si="54"/>
        <v>26.303355104498333</v>
      </c>
      <c r="X148" s="86">
        <f t="shared" si="54"/>
        <v>26.228443537103594</v>
      </c>
      <c r="Y148" s="86">
        <f t="shared" si="54"/>
        <v>21.580398759216475</v>
      </c>
      <c r="Z148" s="86">
        <f t="shared" si="54"/>
        <v>28.860691318921877</v>
      </c>
      <c r="AA148" s="86">
        <f t="shared" si="54"/>
        <v>29.168657798462625</v>
      </c>
      <c r="AB148" s="86">
        <f t="shared" si="54"/>
        <v>28.923387644280762</v>
      </c>
      <c r="AC148" s="86">
        <f t="shared" si="54"/>
        <v>33.821646019114333</v>
      </c>
      <c r="AD148" s="86">
        <f t="shared" si="54"/>
        <v>33.903932474449931</v>
      </c>
      <c r="AE148" s="86">
        <f t="shared" si="54"/>
        <v>33.574904724710855</v>
      </c>
      <c r="AF148" s="86">
        <f t="shared" si="54"/>
        <v>30.807602713976948</v>
      </c>
      <c r="AG148" s="86">
        <f t="shared" si="54"/>
        <v>32.611758081745336</v>
      </c>
      <c r="AH148" s="86">
        <f t="shared" si="54"/>
        <v>33.06940885757777</v>
      </c>
      <c r="AI148" s="87">
        <f t="shared" ref="AI148:AX158" si="55">AI$160*(SUM(AD148:AH148)/SUM(AD$160:AH$160))</f>
        <v>35.608788598638078</v>
      </c>
      <c r="AJ148" s="87">
        <f t="shared" si="55"/>
        <v>36.411735245875768</v>
      </c>
      <c r="AK148" s="87">
        <f t="shared" si="55"/>
        <v>37.046057919245463</v>
      </c>
      <c r="AL148" s="87">
        <f t="shared" si="55"/>
        <v>38.45467648995087</v>
      </c>
      <c r="AM148" s="87">
        <f t="shared" si="55"/>
        <v>39.76006852976947</v>
      </c>
      <c r="AN148" s="87">
        <f t="shared" si="55"/>
        <v>41.012079902594905</v>
      </c>
      <c r="AO148" s="87">
        <f t="shared" si="55"/>
        <v>42.090717906910655</v>
      </c>
      <c r="AP148" s="87">
        <f t="shared" si="55"/>
        <v>43.238052102929586</v>
      </c>
      <c r="AQ148" s="87">
        <f t="shared" si="55"/>
        <v>44.50749063553824</v>
      </c>
      <c r="AR148" s="87">
        <f t="shared" si="55"/>
        <v>45.752767635094187</v>
      </c>
      <c r="AS148" s="87">
        <f t="shared" si="55"/>
        <v>46.988289316140602</v>
      </c>
      <c r="AT148" s="87">
        <f t="shared" si="55"/>
        <v>48.221019686538092</v>
      </c>
      <c r="AU148" s="87">
        <f t="shared" si="55"/>
        <v>49.485973380252695</v>
      </c>
      <c r="AV148" s="87">
        <f t="shared" si="55"/>
        <v>50.7749598121137</v>
      </c>
      <c r="AW148" s="87">
        <f t="shared" si="55"/>
        <v>52.067729616025325</v>
      </c>
      <c r="AX148" s="87">
        <f t="shared" si="55"/>
        <v>53.20914302123898</v>
      </c>
      <c r="AY148" s="87">
        <f t="shared" ref="AY148:AY158" si="56">AY$160*(SUM(AT148:AX148)/SUM(AT$160:AX$160))</f>
        <v>54.516992821815769</v>
      </c>
      <c r="AZ148" s="87">
        <f t="shared" ref="AZ148:BH158" si="57">AZ$160*(SUM(AU148:AY148)/SUM(AU$160:AY$160))</f>
        <v>55.851907378464645</v>
      </c>
      <c r="BA148" s="87">
        <f t="shared" si="57"/>
        <v>57.194847348711313</v>
      </c>
      <c r="BB148" s="87">
        <f t="shared" si="57"/>
        <v>58.569789908866113</v>
      </c>
      <c r="BC148" s="87">
        <f t="shared" si="57"/>
        <v>59.945958466199706</v>
      </c>
      <c r="BD148" s="87">
        <f t="shared" si="57"/>
        <v>61.359924832946056</v>
      </c>
      <c r="BE148" s="87">
        <f t="shared" si="57"/>
        <v>62.779139337291106</v>
      </c>
      <c r="BF148" s="87">
        <f t="shared" si="57"/>
        <v>64.240293193018132</v>
      </c>
      <c r="BG148" s="87">
        <f t="shared" si="57"/>
        <v>65.71127185326317</v>
      </c>
      <c r="BH148" s="87">
        <f t="shared" si="57"/>
        <v>89.392583100087165</v>
      </c>
    </row>
    <row r="149" spans="1:60">
      <c r="A149" s="78" t="s">
        <v>18</v>
      </c>
      <c r="C149" s="86">
        <f t="shared" si="54"/>
        <v>0</v>
      </c>
      <c r="D149" s="86" t="e">
        <f t="shared" si="54"/>
        <v>#REF!</v>
      </c>
      <c r="E149" s="86" t="e">
        <f t="shared" si="54"/>
        <v>#REF!</v>
      </c>
      <c r="F149" s="86" t="e">
        <f t="shared" si="54"/>
        <v>#REF!</v>
      </c>
      <c r="G149" s="86" t="e">
        <f t="shared" si="54"/>
        <v>#REF!</v>
      </c>
      <c r="H149" s="86" t="e">
        <f t="shared" si="54"/>
        <v>#REF!</v>
      </c>
      <c r="I149" s="86" t="e">
        <f t="shared" si="54"/>
        <v>#REF!</v>
      </c>
      <c r="J149" s="86" t="e">
        <f t="shared" si="54"/>
        <v>#REF!</v>
      </c>
      <c r="K149" s="86" t="e">
        <f t="shared" si="54"/>
        <v>#REF!</v>
      </c>
      <c r="L149" s="86" t="e">
        <f t="shared" si="54"/>
        <v>#REF!</v>
      </c>
      <c r="M149" s="86" t="e">
        <f t="shared" si="54"/>
        <v>#REF!</v>
      </c>
      <c r="N149" s="86" t="e">
        <f t="shared" si="54"/>
        <v>#REF!</v>
      </c>
      <c r="O149" s="86" t="e">
        <f t="shared" si="54"/>
        <v>#REF!</v>
      </c>
      <c r="P149" s="86" t="e">
        <f t="shared" si="54"/>
        <v>#REF!</v>
      </c>
      <c r="Q149" s="86" t="e">
        <f t="shared" si="54"/>
        <v>#REF!</v>
      </c>
      <c r="R149" s="86">
        <f t="shared" si="54"/>
        <v>21.116226744222484</v>
      </c>
      <c r="S149" s="86">
        <f t="shared" si="54"/>
        <v>20.178257498310373</v>
      </c>
      <c r="T149" s="86">
        <f t="shared" si="54"/>
        <v>20.386893890419433</v>
      </c>
      <c r="U149" s="86">
        <f t="shared" si="54"/>
        <v>22.588068500204045</v>
      </c>
      <c r="V149" s="86">
        <f t="shared" si="54"/>
        <v>21.485687478199907</v>
      </c>
      <c r="W149" s="86">
        <f t="shared" si="54"/>
        <v>23.730558909901717</v>
      </c>
      <c r="X149" s="86">
        <f t="shared" si="54"/>
        <v>23.833047659603466</v>
      </c>
      <c r="Y149" s="86">
        <f t="shared" si="54"/>
        <v>19.309153820851982</v>
      </c>
      <c r="Z149" s="86">
        <f t="shared" si="54"/>
        <v>30.671675712360685</v>
      </c>
      <c r="AA149" s="86">
        <f t="shared" si="54"/>
        <v>31.396612885147277</v>
      </c>
      <c r="AB149" s="86">
        <f t="shared" si="54"/>
        <v>33.938661890891169</v>
      </c>
      <c r="AC149" s="86">
        <f t="shared" si="54"/>
        <v>33.722492065441621</v>
      </c>
      <c r="AD149" s="86">
        <f t="shared" si="54"/>
        <v>36.118534814879027</v>
      </c>
      <c r="AE149" s="86">
        <f t="shared" si="54"/>
        <v>34.235671638681602</v>
      </c>
      <c r="AF149" s="86">
        <f t="shared" si="54"/>
        <v>33.863646397200192</v>
      </c>
      <c r="AG149" s="86">
        <f t="shared" si="54"/>
        <v>38.737342640193766</v>
      </c>
      <c r="AH149" s="86">
        <f t="shared" si="54"/>
        <v>41.183142698102003</v>
      </c>
      <c r="AI149" s="87">
        <f t="shared" si="55"/>
        <v>39.989259362543621</v>
      </c>
      <c r="AJ149" s="87">
        <f t="shared" si="55"/>
        <v>41.320905678571485</v>
      </c>
      <c r="AK149" s="87">
        <f t="shared" si="55"/>
        <v>42.890658835944613</v>
      </c>
      <c r="AL149" s="87">
        <f t="shared" si="55"/>
        <v>44.918569588663686</v>
      </c>
      <c r="AM149" s="87">
        <f t="shared" si="55"/>
        <v>46.301635536376885</v>
      </c>
      <c r="AN149" s="87">
        <f t="shared" si="55"/>
        <v>47.174294447131643</v>
      </c>
      <c r="AO149" s="87">
        <f t="shared" si="55"/>
        <v>48.626865708547172</v>
      </c>
      <c r="AP149" s="87">
        <f t="shared" si="55"/>
        <v>50.11477932613063</v>
      </c>
      <c r="AQ149" s="87">
        <f t="shared" si="55"/>
        <v>51.5964119140205</v>
      </c>
      <c r="AR149" s="87">
        <f t="shared" si="55"/>
        <v>52.966378404090186</v>
      </c>
      <c r="AS149" s="87">
        <f t="shared" si="55"/>
        <v>54.337519886697066</v>
      </c>
      <c r="AT149" s="87">
        <f t="shared" si="55"/>
        <v>55.817717321032355</v>
      </c>
      <c r="AU149" s="87">
        <f t="shared" si="55"/>
        <v>57.302460083477634</v>
      </c>
      <c r="AV149" s="87">
        <f t="shared" si="55"/>
        <v>58.784863246957372</v>
      </c>
      <c r="AW149" s="87">
        <f t="shared" si="55"/>
        <v>60.266951935719675</v>
      </c>
      <c r="AX149" s="87">
        <f t="shared" si="55"/>
        <v>61.58621044937626</v>
      </c>
      <c r="AY149" s="87">
        <f t="shared" si="56"/>
        <v>63.110371880537407</v>
      </c>
      <c r="AZ149" s="87">
        <f t="shared" si="57"/>
        <v>64.656621226971666</v>
      </c>
      <c r="BA149" s="87">
        <f t="shared" si="57"/>
        <v>66.207977858769468</v>
      </c>
      <c r="BB149" s="87">
        <f t="shared" si="57"/>
        <v>67.797776610651326</v>
      </c>
      <c r="BC149" s="87">
        <f t="shared" si="57"/>
        <v>69.391697087867925</v>
      </c>
      <c r="BD149" s="87">
        <f t="shared" si="57"/>
        <v>71.029995932915455</v>
      </c>
      <c r="BE149" s="87">
        <f t="shared" si="57"/>
        <v>72.672502911799</v>
      </c>
      <c r="BF149" s="87">
        <f t="shared" si="57"/>
        <v>74.363274545611219</v>
      </c>
      <c r="BG149" s="87">
        <f t="shared" si="57"/>
        <v>76.065970692468881</v>
      </c>
      <c r="BH149" s="87">
        <f t="shared" si="57"/>
        <v>103.47934189283133</v>
      </c>
    </row>
    <row r="150" spans="1:60">
      <c r="A150" s="78" t="s">
        <v>19</v>
      </c>
      <c r="C150" s="86">
        <f t="shared" si="54"/>
        <v>0</v>
      </c>
      <c r="D150" s="86" t="e">
        <f t="shared" si="54"/>
        <v>#REF!</v>
      </c>
      <c r="E150" s="86" t="e">
        <f t="shared" si="54"/>
        <v>#REF!</v>
      </c>
      <c r="F150" s="86" t="e">
        <f t="shared" si="54"/>
        <v>#REF!</v>
      </c>
      <c r="G150" s="86" t="e">
        <f t="shared" si="54"/>
        <v>#REF!</v>
      </c>
      <c r="H150" s="86" t="e">
        <f t="shared" si="54"/>
        <v>#REF!</v>
      </c>
      <c r="I150" s="86" t="e">
        <f t="shared" si="54"/>
        <v>#REF!</v>
      </c>
      <c r="J150" s="86" t="e">
        <f t="shared" si="54"/>
        <v>#REF!</v>
      </c>
      <c r="K150" s="86" t="e">
        <f t="shared" si="54"/>
        <v>#REF!</v>
      </c>
      <c r="L150" s="86" t="e">
        <f t="shared" si="54"/>
        <v>#REF!</v>
      </c>
      <c r="M150" s="86" t="e">
        <f t="shared" si="54"/>
        <v>#REF!</v>
      </c>
      <c r="N150" s="86" t="e">
        <f t="shared" si="54"/>
        <v>#REF!</v>
      </c>
      <c r="O150" s="86" t="e">
        <f t="shared" si="54"/>
        <v>#REF!</v>
      </c>
      <c r="P150" s="86" t="e">
        <f t="shared" si="54"/>
        <v>#REF!</v>
      </c>
      <c r="Q150" s="86" t="e">
        <f t="shared" si="54"/>
        <v>#REF!</v>
      </c>
      <c r="R150" s="86">
        <f t="shared" si="54"/>
        <v>21.063247990860621</v>
      </c>
      <c r="S150" s="86">
        <f t="shared" si="54"/>
        <v>20.894861554287328</v>
      </c>
      <c r="T150" s="86">
        <f t="shared" si="54"/>
        <v>22.233750287928686</v>
      </c>
      <c r="U150" s="86">
        <f t="shared" si="54"/>
        <v>26.034001867823616</v>
      </c>
      <c r="V150" s="86">
        <f t="shared" si="54"/>
        <v>24.982390078228924</v>
      </c>
      <c r="W150" s="86">
        <f t="shared" si="54"/>
        <v>26.097163631001763</v>
      </c>
      <c r="X150" s="86">
        <f t="shared" si="54"/>
        <v>26.034090052341917</v>
      </c>
      <c r="Y150" s="86">
        <f t="shared" si="54"/>
        <v>21.332541041321246</v>
      </c>
      <c r="Z150" s="86">
        <f t="shared" si="54"/>
        <v>29.956121484602932</v>
      </c>
      <c r="AA150" s="86">
        <f t="shared" si="54"/>
        <v>30.101288893827654</v>
      </c>
      <c r="AB150" s="86">
        <f t="shared" si="54"/>
        <v>33.518591170015249</v>
      </c>
      <c r="AC150" s="86">
        <f t="shared" si="54"/>
        <v>32.37980666161328</v>
      </c>
      <c r="AD150" s="86">
        <f t="shared" si="54"/>
        <v>35.663946562637825</v>
      </c>
      <c r="AE150" s="86">
        <f t="shared" si="54"/>
        <v>36.128649719763935</v>
      </c>
      <c r="AF150" s="86">
        <f t="shared" si="54"/>
        <v>32.290474891953096</v>
      </c>
      <c r="AG150" s="86">
        <f t="shared" si="54"/>
        <v>35.754475764465504</v>
      </c>
      <c r="AH150" s="86">
        <f t="shared" si="54"/>
        <v>35.69886582570976</v>
      </c>
      <c r="AI150" s="87">
        <f t="shared" si="55"/>
        <v>38.121182186429031</v>
      </c>
      <c r="AJ150" s="87">
        <f t="shared" si="55"/>
        <v>39.119703323759616</v>
      </c>
      <c r="AK150" s="87">
        <f t="shared" si="55"/>
        <v>39.788723893686821</v>
      </c>
      <c r="AL150" s="87">
        <f t="shared" si="55"/>
        <v>41.477220497202509</v>
      </c>
      <c r="AM150" s="87">
        <f t="shared" si="55"/>
        <v>42.757645754806511</v>
      </c>
      <c r="AN150" s="87">
        <f t="shared" si="55"/>
        <v>44.074200556556093</v>
      </c>
      <c r="AO150" s="87">
        <f t="shared" si="55"/>
        <v>45.265331363751912</v>
      </c>
      <c r="AP150" s="87">
        <f t="shared" si="55"/>
        <v>46.507553572954045</v>
      </c>
      <c r="AQ150" s="87">
        <f t="shared" si="55"/>
        <v>47.885736929378133</v>
      </c>
      <c r="AR150" s="87">
        <f t="shared" si="55"/>
        <v>49.203000998223352</v>
      </c>
      <c r="AS150" s="87">
        <f t="shared" si="55"/>
        <v>50.5318553298547</v>
      </c>
      <c r="AT150" s="87">
        <f t="shared" si="55"/>
        <v>51.864213970584622</v>
      </c>
      <c r="AU150" s="87">
        <f t="shared" si="55"/>
        <v>53.225911106694667</v>
      </c>
      <c r="AV150" s="87">
        <f t="shared" si="55"/>
        <v>54.611934376368374</v>
      </c>
      <c r="AW150" s="87">
        <f t="shared" si="55"/>
        <v>55.999181806289926</v>
      </c>
      <c r="AX150" s="87">
        <f t="shared" si="55"/>
        <v>57.227724739724373</v>
      </c>
      <c r="AY150" s="87">
        <f t="shared" si="56"/>
        <v>58.635464008013805</v>
      </c>
      <c r="AZ150" s="87">
        <f t="shared" si="57"/>
        <v>60.071149007245111</v>
      </c>
      <c r="BA150" s="87">
        <f t="shared" si="57"/>
        <v>61.515195658522316</v>
      </c>
      <c r="BB150" s="87">
        <f t="shared" si="57"/>
        <v>62.993661236062117</v>
      </c>
      <c r="BC150" s="87">
        <f t="shared" si="57"/>
        <v>64.474054723846805</v>
      </c>
      <c r="BD150" s="87">
        <f t="shared" si="57"/>
        <v>65.994964240359081</v>
      </c>
      <c r="BE150" s="87">
        <f t="shared" si="57"/>
        <v>67.521311937639453</v>
      </c>
      <c r="BF150" s="87">
        <f t="shared" si="57"/>
        <v>69.092765974374316</v>
      </c>
      <c r="BG150" s="87">
        <f t="shared" si="57"/>
        <v>70.674843551444766</v>
      </c>
      <c r="BH150" s="87">
        <f t="shared" si="57"/>
        <v>96.145022400699858</v>
      </c>
    </row>
    <row r="151" spans="1:60">
      <c r="A151" s="78" t="s">
        <v>20</v>
      </c>
      <c r="C151" s="86">
        <f t="shared" si="54"/>
        <v>0</v>
      </c>
      <c r="D151" s="86" t="e">
        <f t="shared" si="54"/>
        <v>#REF!</v>
      </c>
      <c r="E151" s="86" t="e">
        <f t="shared" si="54"/>
        <v>#REF!</v>
      </c>
      <c r="F151" s="86" t="e">
        <f t="shared" si="54"/>
        <v>#REF!</v>
      </c>
      <c r="G151" s="86" t="e">
        <f t="shared" si="54"/>
        <v>#REF!</v>
      </c>
      <c r="H151" s="86" t="e">
        <f t="shared" si="54"/>
        <v>#REF!</v>
      </c>
      <c r="I151" s="86" t="e">
        <f t="shared" si="54"/>
        <v>#REF!</v>
      </c>
      <c r="J151" s="86" t="e">
        <f t="shared" si="54"/>
        <v>#REF!</v>
      </c>
      <c r="K151" s="86" t="e">
        <f t="shared" si="54"/>
        <v>#REF!</v>
      </c>
      <c r="L151" s="86" t="e">
        <f t="shared" si="54"/>
        <v>#REF!</v>
      </c>
      <c r="M151" s="86" t="e">
        <f t="shared" si="54"/>
        <v>#REF!</v>
      </c>
      <c r="N151" s="86" t="e">
        <f t="shared" si="54"/>
        <v>#REF!</v>
      </c>
      <c r="O151" s="86" t="e">
        <f t="shared" si="54"/>
        <v>#REF!</v>
      </c>
      <c r="P151" s="86" t="e">
        <f t="shared" si="54"/>
        <v>#REF!</v>
      </c>
      <c r="Q151" s="86" t="e">
        <f t="shared" si="54"/>
        <v>#REF!</v>
      </c>
      <c r="R151" s="86">
        <f t="shared" si="54"/>
        <v>22.045479786925561</v>
      </c>
      <c r="S151" s="86">
        <f t="shared" si="54"/>
        <v>21.615418134053947</v>
      </c>
      <c r="T151" s="86">
        <f t="shared" si="54"/>
        <v>22.766072766782777</v>
      </c>
      <c r="U151" s="86">
        <f t="shared" si="54"/>
        <v>22.330366983326442</v>
      </c>
      <c r="V151" s="86">
        <f t="shared" si="54"/>
        <v>24.960959484370637</v>
      </c>
      <c r="W151" s="86">
        <f t="shared" si="54"/>
        <v>25.979313267730682</v>
      </c>
      <c r="X151" s="86">
        <f t="shared" si="54"/>
        <v>26.239568869033153</v>
      </c>
      <c r="Y151" s="86">
        <f t="shared" si="54"/>
        <v>21.446648305243006</v>
      </c>
      <c r="Z151" s="86">
        <f t="shared" si="54"/>
        <v>28.552626386625555</v>
      </c>
      <c r="AA151" s="86">
        <f t="shared" si="54"/>
        <v>28.591836489887132</v>
      </c>
      <c r="AB151" s="86">
        <f t="shared" si="54"/>
        <v>30.953624879550169</v>
      </c>
      <c r="AC151" s="86">
        <f t="shared" si="54"/>
        <v>30.687911085117193</v>
      </c>
      <c r="AD151" s="86">
        <f t="shared" si="54"/>
        <v>31.117201256431155</v>
      </c>
      <c r="AE151" s="86">
        <f t="shared" si="54"/>
        <v>32.781447952986341</v>
      </c>
      <c r="AF151" s="86">
        <f t="shared" si="54"/>
        <v>28.434220176263562</v>
      </c>
      <c r="AG151" s="86">
        <f t="shared" si="54"/>
        <v>33.058726007626049</v>
      </c>
      <c r="AH151" s="86">
        <f t="shared" si="54"/>
        <v>31.087981639061979</v>
      </c>
      <c r="AI151" s="87">
        <f t="shared" si="55"/>
        <v>33.982615746558409</v>
      </c>
      <c r="AJ151" s="87">
        <f t="shared" si="55"/>
        <v>35.021074352538804</v>
      </c>
      <c r="AK151" s="87">
        <f t="shared" si="55"/>
        <v>35.523697180992727</v>
      </c>
      <c r="AL151" s="87">
        <f t="shared" si="55"/>
        <v>37.118119121897998</v>
      </c>
      <c r="AM151" s="87">
        <f t="shared" si="55"/>
        <v>38.030178589826896</v>
      </c>
      <c r="AN151" s="87">
        <f t="shared" si="55"/>
        <v>39.346547122432071</v>
      </c>
      <c r="AO151" s="87">
        <f t="shared" si="55"/>
        <v>40.420716357343572</v>
      </c>
      <c r="AP151" s="87">
        <f t="shared" si="55"/>
        <v>41.510753711283336</v>
      </c>
      <c r="AQ151" s="87">
        <f t="shared" si="55"/>
        <v>42.738710588720515</v>
      </c>
      <c r="AR151" s="87">
        <f t="shared" si="55"/>
        <v>43.892858784693061</v>
      </c>
      <c r="AS151" s="87">
        <f t="shared" si="55"/>
        <v>45.10279696645761</v>
      </c>
      <c r="AT151" s="87">
        <f t="shared" si="55"/>
        <v>46.290361547387015</v>
      </c>
      <c r="AU151" s="87">
        <f t="shared" si="55"/>
        <v>47.501377645553774</v>
      </c>
      <c r="AV151" s="87">
        <f t="shared" si="55"/>
        <v>48.73721604163137</v>
      </c>
      <c r="AW151" s="87">
        <f t="shared" si="55"/>
        <v>49.974340560416458</v>
      </c>
      <c r="AX151" s="87">
        <f t="shared" si="55"/>
        <v>51.074251275319504</v>
      </c>
      <c r="AY151" s="87">
        <f t="shared" si="56"/>
        <v>52.32966915801466</v>
      </c>
      <c r="AZ151" s="87">
        <f t="shared" si="57"/>
        <v>53.610152629520599</v>
      </c>
      <c r="BA151" s="87">
        <f t="shared" si="57"/>
        <v>54.898836912480583</v>
      </c>
      <c r="BB151" s="87">
        <f t="shared" si="57"/>
        <v>56.218466419034435</v>
      </c>
      <c r="BC151" s="87">
        <f t="shared" si="57"/>
        <v>57.54005197220345</v>
      </c>
      <c r="BD151" s="87">
        <f t="shared" si="57"/>
        <v>58.897133089647561</v>
      </c>
      <c r="BE151" s="87">
        <f t="shared" si="57"/>
        <v>60.259210262318213</v>
      </c>
      <c r="BF151" s="87">
        <f t="shared" si="57"/>
        <v>61.661688704744179</v>
      </c>
      <c r="BG151" s="87">
        <f t="shared" si="57"/>
        <v>63.07366727635808</v>
      </c>
      <c r="BH151" s="87">
        <f t="shared" si="57"/>
        <v>85.80453340292155</v>
      </c>
    </row>
    <row r="152" spans="1:60">
      <c r="A152" s="78" t="s">
        <v>21</v>
      </c>
      <c r="C152" s="86">
        <f t="shared" si="54"/>
        <v>0</v>
      </c>
      <c r="D152" s="86" t="e">
        <f t="shared" si="54"/>
        <v>#REF!</v>
      </c>
      <c r="E152" s="86" t="e">
        <f t="shared" si="54"/>
        <v>#REF!</v>
      </c>
      <c r="F152" s="86" t="e">
        <f t="shared" si="54"/>
        <v>#REF!</v>
      </c>
      <c r="G152" s="86" t="e">
        <f t="shared" si="54"/>
        <v>#REF!</v>
      </c>
      <c r="H152" s="86" t="e">
        <f t="shared" si="54"/>
        <v>#REF!</v>
      </c>
      <c r="I152" s="86" t="e">
        <f t="shared" si="54"/>
        <v>#REF!</v>
      </c>
      <c r="J152" s="86" t="e">
        <f t="shared" si="54"/>
        <v>#REF!</v>
      </c>
      <c r="K152" s="86" t="e">
        <f t="shared" si="54"/>
        <v>#REF!</v>
      </c>
      <c r="L152" s="86" t="e">
        <f t="shared" si="54"/>
        <v>#REF!</v>
      </c>
      <c r="M152" s="86" t="e">
        <f t="shared" si="54"/>
        <v>#REF!</v>
      </c>
      <c r="N152" s="86" t="e">
        <f t="shared" si="54"/>
        <v>#REF!</v>
      </c>
      <c r="O152" s="86" t="e">
        <f t="shared" si="54"/>
        <v>#REF!</v>
      </c>
      <c r="P152" s="86" t="e">
        <f t="shared" si="54"/>
        <v>#REF!</v>
      </c>
      <c r="Q152" s="86" t="e">
        <f t="shared" si="54"/>
        <v>#REF!</v>
      </c>
      <c r="R152" s="86">
        <f t="shared" si="54"/>
        <v>22.377512709348188</v>
      </c>
      <c r="S152" s="86">
        <f t="shared" si="54"/>
        <v>22.483287953240602</v>
      </c>
      <c r="T152" s="86">
        <f t="shared" si="54"/>
        <v>23.095748180629112</v>
      </c>
      <c r="U152" s="86">
        <f t="shared" si="54"/>
        <v>25.443259630044523</v>
      </c>
      <c r="V152" s="86">
        <f t="shared" si="54"/>
        <v>26.47872285540193</v>
      </c>
      <c r="W152" s="86">
        <f t="shared" si="54"/>
        <v>27.659497065316664</v>
      </c>
      <c r="X152" s="86">
        <f t="shared" si="54"/>
        <v>27.504240914947108</v>
      </c>
      <c r="Y152" s="86">
        <f t="shared" si="54"/>
        <v>33.81425464981811</v>
      </c>
      <c r="Z152" s="86">
        <f t="shared" si="54"/>
        <v>30.785021277163743</v>
      </c>
      <c r="AA152" s="86">
        <f t="shared" si="54"/>
        <v>30.662827903733415</v>
      </c>
      <c r="AB152" s="86">
        <f t="shared" si="54"/>
        <v>33.885065712804241</v>
      </c>
      <c r="AC152" s="86">
        <f t="shared" si="54"/>
        <v>35.318675522538506</v>
      </c>
      <c r="AD152" s="86">
        <f t="shared" si="54"/>
        <v>37.320364458724988</v>
      </c>
      <c r="AE152" s="86">
        <f t="shared" si="54"/>
        <v>37.480327069946384</v>
      </c>
      <c r="AF152" s="86">
        <f t="shared" si="54"/>
        <v>34.619555573262758</v>
      </c>
      <c r="AG152" s="86">
        <f t="shared" si="54"/>
        <v>39.342142610654811</v>
      </c>
      <c r="AH152" s="86">
        <f t="shared" si="54"/>
        <v>39.895676331776528</v>
      </c>
      <c r="AI152" s="87">
        <f t="shared" si="55"/>
        <v>40.97080710122524</v>
      </c>
      <c r="AJ152" s="87">
        <f t="shared" si="55"/>
        <v>42.265844172439841</v>
      </c>
      <c r="AK152" s="87">
        <f t="shared" si="55"/>
        <v>43.330290830663195</v>
      </c>
      <c r="AL152" s="87">
        <f t="shared" si="55"/>
        <v>45.289026982498591</v>
      </c>
      <c r="AM152" s="87">
        <f t="shared" si="55"/>
        <v>46.620681277769442</v>
      </c>
      <c r="AN152" s="87">
        <f t="shared" si="55"/>
        <v>47.843434236042071</v>
      </c>
      <c r="AO152" s="87">
        <f t="shared" si="55"/>
        <v>49.226103068848857</v>
      </c>
      <c r="AP152" s="87">
        <f t="shared" si="55"/>
        <v>50.637373997998388</v>
      </c>
      <c r="AQ152" s="87">
        <f t="shared" si="55"/>
        <v>52.136117102363812</v>
      </c>
      <c r="AR152" s="87">
        <f t="shared" si="55"/>
        <v>53.542006651064625</v>
      </c>
      <c r="AS152" s="87">
        <f t="shared" si="55"/>
        <v>54.967998250238999</v>
      </c>
      <c r="AT152" s="87">
        <f t="shared" si="55"/>
        <v>56.438987768188369</v>
      </c>
      <c r="AU152" s="87">
        <f t="shared" si="55"/>
        <v>57.927705868580517</v>
      </c>
      <c r="AV152" s="87">
        <f t="shared" si="55"/>
        <v>59.431518929568973</v>
      </c>
      <c r="AW152" s="87">
        <f t="shared" si="55"/>
        <v>60.935927902723122</v>
      </c>
      <c r="AX152" s="87">
        <f t="shared" si="55"/>
        <v>62.27247650085441</v>
      </c>
      <c r="AY152" s="87">
        <f t="shared" si="56"/>
        <v>63.808254047696018</v>
      </c>
      <c r="AZ152" s="87">
        <f t="shared" si="57"/>
        <v>65.370736197297958</v>
      </c>
      <c r="BA152" s="87">
        <f t="shared" si="57"/>
        <v>66.94086824689775</v>
      </c>
      <c r="BB152" s="87">
        <f t="shared" si="57"/>
        <v>68.549137796942077</v>
      </c>
      <c r="BC152" s="87">
        <f t="shared" si="57"/>
        <v>70.160492177977048</v>
      </c>
      <c r="BD152" s="87">
        <f t="shared" si="57"/>
        <v>71.816094955757265</v>
      </c>
      <c r="BE152" s="87">
        <f t="shared" si="57"/>
        <v>73.476901794669203</v>
      </c>
      <c r="BF152" s="87">
        <f t="shared" si="57"/>
        <v>75.186721969830202</v>
      </c>
      <c r="BG152" s="87">
        <f t="shared" si="57"/>
        <v>76.908326322514014</v>
      </c>
      <c r="BH152" s="87">
        <f t="shared" si="57"/>
        <v>104.62511199496544</v>
      </c>
    </row>
    <row r="153" spans="1:60">
      <c r="A153" s="78" t="s">
        <v>22</v>
      </c>
      <c r="C153" s="86">
        <f t="shared" si="54"/>
        <v>0</v>
      </c>
      <c r="D153" s="86" t="e">
        <f t="shared" si="54"/>
        <v>#REF!</v>
      </c>
      <c r="E153" s="86" t="e">
        <f t="shared" si="54"/>
        <v>#REF!</v>
      </c>
      <c r="F153" s="86" t="e">
        <f t="shared" si="54"/>
        <v>#REF!</v>
      </c>
      <c r="G153" s="86" t="e">
        <f t="shared" si="54"/>
        <v>#REF!</v>
      </c>
      <c r="H153" s="86" t="e">
        <f t="shared" si="54"/>
        <v>#REF!</v>
      </c>
      <c r="I153" s="86" t="e">
        <f t="shared" si="54"/>
        <v>#REF!</v>
      </c>
      <c r="J153" s="86" t="e">
        <f t="shared" si="54"/>
        <v>#REF!</v>
      </c>
      <c r="K153" s="86" t="e">
        <f t="shared" si="54"/>
        <v>#REF!</v>
      </c>
      <c r="L153" s="86" t="e">
        <f t="shared" si="54"/>
        <v>#REF!</v>
      </c>
      <c r="M153" s="86" t="e">
        <f t="shared" si="54"/>
        <v>#REF!</v>
      </c>
      <c r="N153" s="86" t="e">
        <f t="shared" si="54"/>
        <v>#REF!</v>
      </c>
      <c r="O153" s="86" t="e">
        <f t="shared" si="54"/>
        <v>#REF!</v>
      </c>
      <c r="P153" s="86" t="e">
        <f t="shared" si="54"/>
        <v>#REF!</v>
      </c>
      <c r="Q153" s="86" t="e">
        <f t="shared" si="54"/>
        <v>#REF!</v>
      </c>
      <c r="R153" s="86">
        <f t="shared" si="54"/>
        <v>19.496821428250872</v>
      </c>
      <c r="S153" s="86">
        <f t="shared" si="54"/>
        <v>24.206430278687513</v>
      </c>
      <c r="T153" s="86">
        <f t="shared" si="54"/>
        <v>24.913070959793007</v>
      </c>
      <c r="U153" s="86">
        <f t="shared" si="54"/>
        <v>25.978720040862143</v>
      </c>
      <c r="V153" s="86">
        <f t="shared" si="54"/>
        <v>25.997390612365781</v>
      </c>
      <c r="W153" s="86">
        <f t="shared" si="54"/>
        <v>27.475820367738706</v>
      </c>
      <c r="X153" s="86">
        <f t="shared" si="54"/>
        <v>27.518012938996439</v>
      </c>
      <c r="Y153" s="86">
        <f t="shared" si="54"/>
        <v>32.889620175304849</v>
      </c>
      <c r="Z153" s="86">
        <f t="shared" si="54"/>
        <v>30.430827389165824</v>
      </c>
      <c r="AA153" s="86">
        <f t="shared" si="54"/>
        <v>31.181222883323347</v>
      </c>
      <c r="AB153" s="86">
        <f t="shared" si="54"/>
        <v>33.269016864382849</v>
      </c>
      <c r="AC153" s="86">
        <f t="shared" si="54"/>
        <v>35.2274520039227</v>
      </c>
      <c r="AD153" s="86">
        <f t="shared" si="54"/>
        <v>34.620017218669517</v>
      </c>
      <c r="AE153" s="86">
        <f t="shared" si="54"/>
        <v>35.841210728706521</v>
      </c>
      <c r="AF153" s="86">
        <f t="shared" si="54"/>
        <v>37.984850463876739</v>
      </c>
      <c r="AG153" s="86">
        <f t="shared" si="54"/>
        <v>34.276435026725892</v>
      </c>
      <c r="AH153" s="86">
        <f t="shared" si="54"/>
        <v>37.170334314003426</v>
      </c>
      <c r="AI153" s="87">
        <f t="shared" si="55"/>
        <v>39.067267669346847</v>
      </c>
      <c r="AJ153" s="87">
        <f t="shared" si="55"/>
        <v>40.514535308743667</v>
      </c>
      <c r="AK153" s="87">
        <f t="shared" si="55"/>
        <v>41.553804318890258</v>
      </c>
      <c r="AL153" s="87">
        <f t="shared" si="55"/>
        <v>42.379332759543487</v>
      </c>
      <c r="AM153" s="87">
        <f t="shared" si="55"/>
        <v>44.184233822950524</v>
      </c>
      <c r="AN153" s="87">
        <f t="shared" si="55"/>
        <v>45.483312517835984</v>
      </c>
      <c r="AO153" s="87">
        <f t="shared" si="55"/>
        <v>46.772095045830874</v>
      </c>
      <c r="AP153" s="87">
        <f t="shared" si="55"/>
        <v>48.03547445895348</v>
      </c>
      <c r="AQ153" s="87">
        <f t="shared" si="55"/>
        <v>49.359306208520358</v>
      </c>
      <c r="AR153" s="87">
        <f t="shared" si="55"/>
        <v>50.798408402478209</v>
      </c>
      <c r="AS153" s="87">
        <f t="shared" si="55"/>
        <v>52.161636286419061</v>
      </c>
      <c r="AT153" s="87">
        <f t="shared" si="55"/>
        <v>53.539651849813822</v>
      </c>
      <c r="AU153" s="87">
        <f t="shared" si="55"/>
        <v>54.935709508433085</v>
      </c>
      <c r="AV153" s="87">
        <f t="shared" si="55"/>
        <v>56.358922190806709</v>
      </c>
      <c r="AW153" s="87">
        <f t="shared" si="55"/>
        <v>57.803120379010466</v>
      </c>
      <c r="AX153" s="87">
        <f t="shared" si="55"/>
        <v>59.069003942682038</v>
      </c>
      <c r="AY153" s="87">
        <f t="shared" si="56"/>
        <v>60.521190482773648</v>
      </c>
      <c r="AZ153" s="87">
        <f t="shared" si="57"/>
        <v>62.001441746187353</v>
      </c>
      <c r="BA153" s="87">
        <f t="shared" si="57"/>
        <v>63.492005071097502</v>
      </c>
      <c r="BB153" s="87">
        <f t="shared" si="57"/>
        <v>65.019695316087663</v>
      </c>
      <c r="BC153" s="87">
        <f t="shared" si="57"/>
        <v>66.547087261076484</v>
      </c>
      <c r="BD153" s="87">
        <f t="shared" si="57"/>
        <v>68.116633067542892</v>
      </c>
      <c r="BE153" s="87">
        <f t="shared" si="57"/>
        <v>69.691910249635868</v>
      </c>
      <c r="BF153" s="87">
        <f t="shared" si="57"/>
        <v>71.314054326943591</v>
      </c>
      <c r="BG153" s="87">
        <f t="shared" si="57"/>
        <v>72.947179875619895</v>
      </c>
      <c r="BH153" s="87">
        <f t="shared" si="57"/>
        <v>99.236086740622071</v>
      </c>
    </row>
    <row r="154" spans="1:60">
      <c r="A154" s="78" t="s">
        <v>23</v>
      </c>
      <c r="C154" s="86">
        <f t="shared" si="54"/>
        <v>0</v>
      </c>
      <c r="D154" s="86" t="e">
        <f t="shared" si="54"/>
        <v>#REF!</v>
      </c>
      <c r="E154" s="86" t="e">
        <f t="shared" si="54"/>
        <v>#REF!</v>
      </c>
      <c r="F154" s="86" t="e">
        <f t="shared" si="54"/>
        <v>#REF!</v>
      </c>
      <c r="G154" s="86" t="e">
        <f t="shared" si="54"/>
        <v>#REF!</v>
      </c>
      <c r="H154" s="86" t="e">
        <f t="shared" si="54"/>
        <v>#REF!</v>
      </c>
      <c r="I154" s="86" t="e">
        <f t="shared" si="54"/>
        <v>#REF!</v>
      </c>
      <c r="J154" s="86" t="e">
        <f t="shared" si="54"/>
        <v>#REF!</v>
      </c>
      <c r="K154" s="86" t="e">
        <f t="shared" si="54"/>
        <v>#REF!</v>
      </c>
      <c r="L154" s="86" t="e">
        <f t="shared" si="54"/>
        <v>#REF!</v>
      </c>
      <c r="M154" s="86" t="e">
        <f t="shared" si="54"/>
        <v>#REF!</v>
      </c>
      <c r="N154" s="86" t="e">
        <f t="shared" si="54"/>
        <v>#REF!</v>
      </c>
      <c r="O154" s="86" t="e">
        <f t="shared" si="54"/>
        <v>#REF!</v>
      </c>
      <c r="P154" s="86" t="e">
        <f t="shared" si="54"/>
        <v>#REF!</v>
      </c>
      <c r="Q154" s="86" t="e">
        <f t="shared" si="54"/>
        <v>#REF!</v>
      </c>
      <c r="R154" s="86">
        <f t="shared" si="54"/>
        <v>23.140461030979026</v>
      </c>
      <c r="S154" s="86">
        <f t="shared" si="54"/>
        <v>24.462183677988062</v>
      </c>
      <c r="T154" s="86">
        <f t="shared" si="54"/>
        <v>25.800792815450507</v>
      </c>
      <c r="U154" s="86">
        <f t="shared" si="54"/>
        <v>24.984529730791134</v>
      </c>
      <c r="V154" s="86">
        <f t="shared" si="54"/>
        <v>26.350273677833215</v>
      </c>
      <c r="W154" s="86">
        <f t="shared" si="54"/>
        <v>27.361215978788472</v>
      </c>
      <c r="X154" s="86">
        <f t="shared" si="54"/>
        <v>27.566879633332928</v>
      </c>
      <c r="Y154" s="86">
        <f t="shared" si="54"/>
        <v>30.129652439441507</v>
      </c>
      <c r="Z154" s="86">
        <f t="shared" si="54"/>
        <v>27.672188656289915</v>
      </c>
      <c r="AA154" s="86">
        <f t="shared" si="54"/>
        <v>28.737010547069893</v>
      </c>
      <c r="AB154" s="86">
        <f t="shared" si="54"/>
        <v>32.405451787817761</v>
      </c>
      <c r="AC154" s="86">
        <f t="shared" si="54"/>
        <v>34.152363990168887</v>
      </c>
      <c r="AD154" s="86">
        <f t="shared" si="54"/>
        <v>33.017684763391998</v>
      </c>
      <c r="AE154" s="86">
        <f t="shared" si="54"/>
        <v>35.057725178229816</v>
      </c>
      <c r="AF154" s="86">
        <f t="shared" si="54"/>
        <v>34.847860534723189</v>
      </c>
      <c r="AG154" s="86">
        <f t="shared" si="54"/>
        <v>35.063492998609767</v>
      </c>
      <c r="AH154" s="86">
        <f t="shared" si="54"/>
        <v>33.083271976920273</v>
      </c>
      <c r="AI154" s="87">
        <f t="shared" si="55"/>
        <v>37.151220566685481</v>
      </c>
      <c r="AJ154" s="87">
        <f t="shared" si="55"/>
        <v>38.506496107167138</v>
      </c>
      <c r="AK154" s="87">
        <f t="shared" si="55"/>
        <v>39.275964420603934</v>
      </c>
      <c r="AL154" s="87">
        <f t="shared" si="55"/>
        <v>40.288354943098874</v>
      </c>
      <c r="AM154" s="87">
        <f t="shared" si="55"/>
        <v>41.45857629819298</v>
      </c>
      <c r="AN154" s="87">
        <f t="shared" si="55"/>
        <v>43.070396429488255</v>
      </c>
      <c r="AO154" s="87">
        <f t="shared" si="55"/>
        <v>44.256623168515823</v>
      </c>
      <c r="AP154" s="87">
        <f t="shared" si="55"/>
        <v>45.41480623288161</v>
      </c>
      <c r="AQ154" s="87">
        <f t="shared" si="55"/>
        <v>46.668761859016364</v>
      </c>
      <c r="AR154" s="87">
        <f t="shared" si="55"/>
        <v>47.981823622126036</v>
      </c>
      <c r="AS154" s="87">
        <f t="shared" si="55"/>
        <v>49.329297068941244</v>
      </c>
      <c r="AT154" s="87">
        <f t="shared" si="55"/>
        <v>50.620182842787841</v>
      </c>
      <c r="AU154" s="87">
        <f t="shared" si="55"/>
        <v>51.932548554920011</v>
      </c>
      <c r="AV154" s="87">
        <f t="shared" si="55"/>
        <v>53.276817949279483</v>
      </c>
      <c r="AW154" s="87">
        <f t="shared" si="55"/>
        <v>54.640143872021696</v>
      </c>
      <c r="AX154" s="87">
        <f t="shared" si="55"/>
        <v>55.844691341156079</v>
      </c>
      <c r="AY154" s="87">
        <f t="shared" si="56"/>
        <v>57.214401752847472</v>
      </c>
      <c r="AZ154" s="87">
        <f t="shared" si="57"/>
        <v>58.61251598835031</v>
      </c>
      <c r="BA154" s="87">
        <f t="shared" si="57"/>
        <v>60.021701292695575</v>
      </c>
      <c r="BB154" s="87">
        <f t="shared" si="57"/>
        <v>61.466251790816266</v>
      </c>
      <c r="BC154" s="87">
        <f t="shared" si="57"/>
        <v>62.911012765481487</v>
      </c>
      <c r="BD154" s="87">
        <f t="shared" si="57"/>
        <v>64.394120908578458</v>
      </c>
      <c r="BE154" s="87">
        <f t="shared" si="57"/>
        <v>65.883173589289768</v>
      </c>
      <c r="BF154" s="87">
        <f t="shared" si="57"/>
        <v>67.41676889915469</v>
      </c>
      <c r="BG154" s="87">
        <f t="shared" si="57"/>
        <v>68.960749753134579</v>
      </c>
      <c r="BH154" s="87">
        <f t="shared" si="57"/>
        <v>93.81308304711871</v>
      </c>
    </row>
    <row r="155" spans="1:60">
      <c r="A155" s="78" t="s">
        <v>24</v>
      </c>
      <c r="C155" s="86">
        <f t="shared" si="54"/>
        <v>0</v>
      </c>
      <c r="D155" s="86" t="e">
        <f t="shared" si="54"/>
        <v>#REF!</v>
      </c>
      <c r="E155" s="86" t="e">
        <f t="shared" si="54"/>
        <v>#REF!</v>
      </c>
      <c r="F155" s="86" t="e">
        <f t="shared" si="54"/>
        <v>#REF!</v>
      </c>
      <c r="G155" s="86" t="e">
        <f t="shared" si="54"/>
        <v>#REF!</v>
      </c>
      <c r="H155" s="86" t="e">
        <f t="shared" si="54"/>
        <v>#REF!</v>
      </c>
      <c r="I155" s="86" t="e">
        <f t="shared" si="54"/>
        <v>#REF!</v>
      </c>
      <c r="J155" s="86" t="e">
        <f t="shared" si="54"/>
        <v>#REF!</v>
      </c>
      <c r="K155" s="86" t="e">
        <f t="shared" si="54"/>
        <v>#REF!</v>
      </c>
      <c r="L155" s="86" t="e">
        <f t="shared" si="54"/>
        <v>#REF!</v>
      </c>
      <c r="M155" s="86" t="e">
        <f t="shared" si="54"/>
        <v>#REF!</v>
      </c>
      <c r="N155" s="86" t="e">
        <f t="shared" si="54"/>
        <v>#REF!</v>
      </c>
      <c r="O155" s="86" t="e">
        <f t="shared" si="54"/>
        <v>#REF!</v>
      </c>
      <c r="P155" s="86" t="e">
        <f t="shared" si="54"/>
        <v>#REF!</v>
      </c>
      <c r="Q155" s="86" t="e">
        <f t="shared" si="54"/>
        <v>#REF!</v>
      </c>
      <c r="R155" s="86">
        <f t="shared" si="54"/>
        <v>20.011592338864045</v>
      </c>
      <c r="S155" s="86">
        <f t="shared" si="54"/>
        <v>22.564441695100097</v>
      </c>
      <c r="T155" s="86">
        <f t="shared" si="54"/>
        <v>25.113363449083408</v>
      </c>
      <c r="U155" s="86">
        <f t="shared" si="54"/>
        <v>26.23649022223583</v>
      </c>
      <c r="V155" s="86">
        <f t="shared" si="54"/>
        <v>25.883418823755775</v>
      </c>
      <c r="W155" s="86">
        <f t="shared" si="54"/>
        <v>27.219413752488876</v>
      </c>
      <c r="X155" s="86">
        <f t="shared" si="54"/>
        <v>26.906010988099883</v>
      </c>
      <c r="Y155" s="86">
        <f t="shared" si="54"/>
        <v>34.091947972837033</v>
      </c>
      <c r="Z155" s="86">
        <f t="shared" si="54"/>
        <v>31.541257353360965</v>
      </c>
      <c r="AA155" s="86">
        <f t="shared" si="54"/>
        <v>32.352650512526537</v>
      </c>
      <c r="AB155" s="86">
        <f t="shared" si="54"/>
        <v>29.412471706270708</v>
      </c>
      <c r="AC155" s="86">
        <f t="shared" si="54"/>
        <v>37.583461743213697</v>
      </c>
      <c r="AD155" s="86">
        <f t="shared" si="54"/>
        <v>37.048063305930945</v>
      </c>
      <c r="AE155" s="86">
        <f t="shared" si="54"/>
        <v>34.010591147778996</v>
      </c>
      <c r="AF155" s="86">
        <f t="shared" si="54"/>
        <v>42.641047228580042</v>
      </c>
      <c r="AG155" s="86">
        <f t="shared" si="54"/>
        <v>40.489414644943949</v>
      </c>
      <c r="AH155" s="86">
        <f t="shared" ref="AH155:AI155" si="58">AH75-AH91</f>
        <v>42.154671385718785</v>
      </c>
      <c r="AI155" s="87">
        <f t="shared" si="55"/>
        <v>42.639912623823705</v>
      </c>
      <c r="AJ155" s="87">
        <f t="shared" si="55"/>
        <v>44.381708463589213</v>
      </c>
      <c r="AK155" s="87">
        <f t="shared" si="55"/>
        <v>46.674745083274942</v>
      </c>
      <c r="AL155" s="87">
        <f t="shared" si="55"/>
        <v>47.607492301535274</v>
      </c>
      <c r="AM155" s="87">
        <f t="shared" si="55"/>
        <v>49.198148513611422</v>
      </c>
      <c r="AN155" s="87">
        <f t="shared" si="55"/>
        <v>50.476824841917072</v>
      </c>
      <c r="AO155" s="87">
        <f t="shared" si="55"/>
        <v>52.063606913854649</v>
      </c>
      <c r="AP155" s="87">
        <f t="shared" si="55"/>
        <v>53.626072989196466</v>
      </c>
      <c r="AQ155" s="87">
        <f t="shared" si="55"/>
        <v>55.042031010215737</v>
      </c>
      <c r="AR155" s="87">
        <f t="shared" si="55"/>
        <v>56.570991482004601</v>
      </c>
      <c r="AS155" s="87">
        <f t="shared" si="55"/>
        <v>58.090662620829491</v>
      </c>
      <c r="AT155" s="87">
        <f t="shared" si="55"/>
        <v>59.663531843127217</v>
      </c>
      <c r="AU155" s="87">
        <f t="shared" si="55"/>
        <v>61.231883971425361</v>
      </c>
      <c r="AV155" s="87">
        <f t="shared" si="55"/>
        <v>62.799785993519109</v>
      </c>
      <c r="AW155" s="87">
        <f t="shared" si="55"/>
        <v>64.400009408702374</v>
      </c>
      <c r="AX155" s="87">
        <f t="shared" si="55"/>
        <v>65.815712364899767</v>
      </c>
      <c r="AY155" s="87">
        <f t="shared" si="56"/>
        <v>67.439938424924847</v>
      </c>
      <c r="AZ155" s="87">
        <f t="shared" si="57"/>
        <v>69.088711541896586</v>
      </c>
      <c r="BA155" s="87">
        <f t="shared" si="57"/>
        <v>70.7461000080568</v>
      </c>
      <c r="BB155" s="87">
        <f t="shared" si="57"/>
        <v>72.447958859860151</v>
      </c>
      <c r="BC155" s="87">
        <f t="shared" si="57"/>
        <v>74.151332013368176</v>
      </c>
      <c r="BD155" s="87">
        <f t="shared" si="57"/>
        <v>75.900876700841209</v>
      </c>
      <c r="BE155" s="87">
        <f t="shared" si="57"/>
        <v>77.655638393911318</v>
      </c>
      <c r="BF155" s="87">
        <f t="shared" si="57"/>
        <v>79.462645360917904</v>
      </c>
      <c r="BG155" s="87">
        <f t="shared" si="57"/>
        <v>81.282532009676117</v>
      </c>
      <c r="BH155" s="87">
        <f t="shared" si="57"/>
        <v>110.57571198129745</v>
      </c>
    </row>
    <row r="156" spans="1:60">
      <c r="A156" s="78" t="s">
        <v>25</v>
      </c>
      <c r="C156" s="86">
        <f t="shared" ref="C156:AH159" si="59">C76-C92</f>
        <v>0</v>
      </c>
      <c r="D156" s="86" t="e">
        <f t="shared" si="59"/>
        <v>#REF!</v>
      </c>
      <c r="E156" s="86" t="e">
        <f t="shared" si="59"/>
        <v>#REF!</v>
      </c>
      <c r="F156" s="86" t="e">
        <f t="shared" si="59"/>
        <v>#REF!</v>
      </c>
      <c r="G156" s="86" t="e">
        <f t="shared" si="59"/>
        <v>#REF!</v>
      </c>
      <c r="H156" s="86" t="e">
        <f t="shared" si="59"/>
        <v>#REF!</v>
      </c>
      <c r="I156" s="86" t="e">
        <f t="shared" si="59"/>
        <v>#REF!</v>
      </c>
      <c r="J156" s="86" t="e">
        <f t="shared" si="59"/>
        <v>#REF!</v>
      </c>
      <c r="K156" s="86" t="e">
        <f t="shared" si="59"/>
        <v>#REF!</v>
      </c>
      <c r="L156" s="86" t="e">
        <f t="shared" si="59"/>
        <v>#REF!</v>
      </c>
      <c r="M156" s="86" t="e">
        <f t="shared" si="59"/>
        <v>#REF!</v>
      </c>
      <c r="N156" s="86" t="e">
        <f t="shared" si="59"/>
        <v>#REF!</v>
      </c>
      <c r="O156" s="86" t="e">
        <f t="shared" si="59"/>
        <v>#REF!</v>
      </c>
      <c r="P156" s="86" t="e">
        <f t="shared" si="59"/>
        <v>#REF!</v>
      </c>
      <c r="Q156" s="86" t="e">
        <f t="shared" si="59"/>
        <v>#REF!</v>
      </c>
      <c r="R156" s="86">
        <f t="shared" si="59"/>
        <v>21.278171922301237</v>
      </c>
      <c r="S156" s="86">
        <f t="shared" si="59"/>
        <v>24.397445391741346</v>
      </c>
      <c r="T156" s="86">
        <f t="shared" si="59"/>
        <v>25.770130675360889</v>
      </c>
      <c r="U156" s="86">
        <f t="shared" si="59"/>
        <v>26.385438929694782</v>
      </c>
      <c r="V156" s="86">
        <f t="shared" si="59"/>
        <v>24.915634930158628</v>
      </c>
      <c r="W156" s="86">
        <f t="shared" si="59"/>
        <v>26.188500302323874</v>
      </c>
      <c r="X156" s="86">
        <f t="shared" si="59"/>
        <v>25.827546492800806</v>
      </c>
      <c r="Y156" s="86">
        <f t="shared" si="59"/>
        <v>34.403019329111189</v>
      </c>
      <c r="Z156" s="86">
        <f t="shared" si="59"/>
        <v>30.552659076232604</v>
      </c>
      <c r="AA156" s="86">
        <f t="shared" si="59"/>
        <v>32.172348827558395</v>
      </c>
      <c r="AB156" s="86">
        <f t="shared" si="59"/>
        <v>27.53289280182814</v>
      </c>
      <c r="AC156" s="86">
        <f t="shared" si="59"/>
        <v>35.069905130481708</v>
      </c>
      <c r="AD156" s="86">
        <f t="shared" si="59"/>
        <v>40.016528674396604</v>
      </c>
      <c r="AE156" s="86">
        <f t="shared" si="59"/>
        <v>34.057585878699207</v>
      </c>
      <c r="AF156" s="86">
        <f t="shared" si="59"/>
        <v>40.516221006815826</v>
      </c>
      <c r="AG156" s="86">
        <f t="shared" si="59"/>
        <v>41.045325415051643</v>
      </c>
      <c r="AH156" s="86">
        <f t="shared" si="59"/>
        <v>39.169061152176262</v>
      </c>
      <c r="AI156" s="87">
        <f t="shared" si="55"/>
        <v>42.30567428164936</v>
      </c>
      <c r="AJ156" s="87">
        <f t="shared" si="55"/>
        <v>43.317577354673944</v>
      </c>
      <c r="AK156" s="87">
        <f t="shared" si="55"/>
        <v>45.366026178646663</v>
      </c>
      <c r="AL156" s="87">
        <f t="shared" si="55"/>
        <v>46.477099977462061</v>
      </c>
      <c r="AM156" s="87">
        <f t="shared" si="55"/>
        <v>47.695930449752041</v>
      </c>
      <c r="AN156" s="87">
        <f t="shared" si="55"/>
        <v>49.307502970422846</v>
      </c>
      <c r="AO156" s="87">
        <f t="shared" si="55"/>
        <v>50.714765364550225</v>
      </c>
      <c r="AP156" s="87">
        <f t="shared" si="55"/>
        <v>52.218073328750265</v>
      </c>
      <c r="AQ156" s="87">
        <f t="shared" si="55"/>
        <v>53.614963963446129</v>
      </c>
      <c r="AR156" s="87">
        <f t="shared" si="55"/>
        <v>55.081707509295569</v>
      </c>
      <c r="AS156" s="87">
        <f t="shared" si="55"/>
        <v>56.606284101663149</v>
      </c>
      <c r="AT156" s="87">
        <f t="shared" si="55"/>
        <v>58.112855594113846</v>
      </c>
      <c r="AU156" s="87">
        <f t="shared" si="55"/>
        <v>59.639513139650525</v>
      </c>
      <c r="AV156" s="87">
        <f t="shared" si="55"/>
        <v>61.169541592311056</v>
      </c>
      <c r="AW156" s="87">
        <f t="shared" si="55"/>
        <v>62.727837648871578</v>
      </c>
      <c r="AX156" s="87">
        <f t="shared" si="55"/>
        <v>64.111165457169065</v>
      </c>
      <c r="AY156" s="87">
        <f t="shared" si="56"/>
        <v>65.689008013273579</v>
      </c>
      <c r="AZ156" s="87">
        <f t="shared" si="57"/>
        <v>67.295327257626795</v>
      </c>
      <c r="BA156" s="87">
        <f t="shared" si="57"/>
        <v>68.910323109150596</v>
      </c>
      <c r="BB156" s="87">
        <f t="shared" si="57"/>
        <v>70.568163479722884</v>
      </c>
      <c r="BC156" s="87">
        <f t="shared" si="57"/>
        <v>72.227595976027288</v>
      </c>
      <c r="BD156" s="87">
        <f t="shared" si="57"/>
        <v>73.931122049571968</v>
      </c>
      <c r="BE156" s="87">
        <f t="shared" si="57"/>
        <v>75.640505751795473</v>
      </c>
      <c r="BF156" s="87">
        <f t="shared" si="57"/>
        <v>77.400741579079082</v>
      </c>
      <c r="BG156" s="87">
        <f t="shared" si="57"/>
        <v>79.173416526706603</v>
      </c>
      <c r="BH156" s="87">
        <f t="shared" si="57"/>
        <v>107.70647532645633</v>
      </c>
    </row>
    <row r="157" spans="1:60">
      <c r="A157" s="78" t="s">
        <v>26</v>
      </c>
      <c r="C157" s="86">
        <f t="shared" si="59"/>
        <v>0</v>
      </c>
      <c r="D157" s="86" t="e">
        <f t="shared" si="59"/>
        <v>#REF!</v>
      </c>
      <c r="E157" s="86" t="e">
        <f t="shared" si="59"/>
        <v>#REF!</v>
      </c>
      <c r="F157" s="86" t="e">
        <f t="shared" si="59"/>
        <v>#REF!</v>
      </c>
      <c r="G157" s="86" t="e">
        <f t="shared" si="59"/>
        <v>#REF!</v>
      </c>
      <c r="H157" s="86" t="e">
        <f t="shared" si="59"/>
        <v>#REF!</v>
      </c>
      <c r="I157" s="86" t="e">
        <f t="shared" si="59"/>
        <v>#REF!</v>
      </c>
      <c r="J157" s="86" t="e">
        <f t="shared" si="59"/>
        <v>#REF!</v>
      </c>
      <c r="K157" s="86" t="e">
        <f t="shared" si="59"/>
        <v>#REF!</v>
      </c>
      <c r="L157" s="86" t="e">
        <f t="shared" si="59"/>
        <v>#REF!</v>
      </c>
      <c r="M157" s="86" t="e">
        <f t="shared" si="59"/>
        <v>#REF!</v>
      </c>
      <c r="N157" s="86" t="e">
        <f t="shared" si="59"/>
        <v>#REF!</v>
      </c>
      <c r="O157" s="86" t="e">
        <f t="shared" si="59"/>
        <v>#REF!</v>
      </c>
      <c r="P157" s="86" t="e">
        <f t="shared" si="59"/>
        <v>#REF!</v>
      </c>
      <c r="Q157" s="86" t="e">
        <f t="shared" si="59"/>
        <v>#REF!</v>
      </c>
      <c r="R157" s="86">
        <f t="shared" si="59"/>
        <v>20.317551650743688</v>
      </c>
      <c r="S157" s="86">
        <f t="shared" si="59"/>
        <v>23.13731569116446</v>
      </c>
      <c r="T157" s="86">
        <f t="shared" si="59"/>
        <v>21.801420285370309</v>
      </c>
      <c r="U157" s="86">
        <f t="shared" si="59"/>
        <v>23.471008023202977</v>
      </c>
      <c r="V157" s="86">
        <f t="shared" si="59"/>
        <v>25.87768001216142</v>
      </c>
      <c r="W157" s="86">
        <f t="shared" si="59"/>
        <v>25.950779635135653</v>
      </c>
      <c r="X157" s="86">
        <f t="shared" si="59"/>
        <v>26.563057533738085</v>
      </c>
      <c r="Y157" s="86">
        <f t="shared" si="59"/>
        <v>36.910602793961253</v>
      </c>
      <c r="Z157" s="86">
        <f t="shared" si="59"/>
        <v>28.594532941429371</v>
      </c>
      <c r="AA157" s="86">
        <f t="shared" si="59"/>
        <v>29.533884696788675</v>
      </c>
      <c r="AB157" s="86">
        <f t="shared" si="59"/>
        <v>26.948629844944602</v>
      </c>
      <c r="AC157" s="86">
        <f t="shared" si="59"/>
        <v>34.540723745433347</v>
      </c>
      <c r="AD157" s="86">
        <f t="shared" si="59"/>
        <v>35.242735225386113</v>
      </c>
      <c r="AE157" s="86">
        <f t="shared" si="59"/>
        <v>34.221906770451113</v>
      </c>
      <c r="AF157" s="86">
        <f t="shared" si="59"/>
        <v>37.636435179098257</v>
      </c>
      <c r="AG157" s="86">
        <f t="shared" si="59"/>
        <v>35.68779754635306</v>
      </c>
      <c r="AH157" s="86">
        <f t="shared" si="59"/>
        <v>36.535078104092278</v>
      </c>
      <c r="AI157" s="87">
        <f t="shared" si="55"/>
        <v>38.94372095444961</v>
      </c>
      <c r="AJ157" s="87">
        <f t="shared" si="55"/>
        <v>40.225487605483437</v>
      </c>
      <c r="AK157" s="87">
        <f t="shared" si="55"/>
        <v>41.557123244259593</v>
      </c>
      <c r="AL157" s="87">
        <f t="shared" si="55"/>
        <v>42.460056891878232</v>
      </c>
      <c r="AM157" s="87">
        <f t="shared" si="55"/>
        <v>43.972035398412949</v>
      </c>
      <c r="AN157" s="87">
        <f t="shared" si="55"/>
        <v>45.364895621873899</v>
      </c>
      <c r="AO157" s="87">
        <f t="shared" si="55"/>
        <v>46.655092302589928</v>
      </c>
      <c r="AP157" s="87">
        <f t="shared" si="55"/>
        <v>47.956224662140883</v>
      </c>
      <c r="AQ157" s="87">
        <f t="shared" si="55"/>
        <v>49.262233636086584</v>
      </c>
      <c r="AR157" s="87">
        <f t="shared" si="55"/>
        <v>50.662862999644567</v>
      </c>
      <c r="AS157" s="87">
        <f t="shared" si="55"/>
        <v>52.04291067399646</v>
      </c>
      <c r="AT157" s="87">
        <f t="shared" si="55"/>
        <v>53.421016025007766</v>
      </c>
      <c r="AU157" s="87">
        <f t="shared" si="55"/>
        <v>54.816871569821195</v>
      </c>
      <c r="AV157" s="87">
        <f t="shared" si="55"/>
        <v>56.231676086049958</v>
      </c>
      <c r="AW157" s="87">
        <f t="shared" si="55"/>
        <v>57.669511856440565</v>
      </c>
      <c r="AX157" s="87">
        <f t="shared" si="55"/>
        <v>58.936366050943093</v>
      </c>
      <c r="AY157" s="87">
        <f t="shared" si="56"/>
        <v>60.385635062295187</v>
      </c>
      <c r="AZ157" s="87">
        <f t="shared" si="57"/>
        <v>61.862295449921227</v>
      </c>
      <c r="BA157" s="87">
        <f t="shared" si="57"/>
        <v>63.348558024254103</v>
      </c>
      <c r="BB157" s="87">
        <f t="shared" si="57"/>
        <v>64.872778475931341</v>
      </c>
      <c r="BC157" s="87">
        <f t="shared" si="57"/>
        <v>66.397362540563932</v>
      </c>
      <c r="BD157" s="87">
        <f t="shared" si="57"/>
        <v>67.963320854704833</v>
      </c>
      <c r="BE157" s="87">
        <f t="shared" si="57"/>
        <v>69.534910740143275</v>
      </c>
      <c r="BF157" s="87">
        <f t="shared" si="57"/>
        <v>71.153287303835128</v>
      </c>
      <c r="BG157" s="87">
        <f t="shared" si="57"/>
        <v>72.782798375887083</v>
      </c>
      <c r="BH157" s="87">
        <f t="shared" si="57"/>
        <v>99.01257866848367</v>
      </c>
    </row>
    <row r="158" spans="1:60">
      <c r="A158" s="78" t="s">
        <v>27</v>
      </c>
      <c r="C158" s="86">
        <f t="shared" si="59"/>
        <v>0</v>
      </c>
      <c r="D158" s="86" t="e">
        <f t="shared" si="59"/>
        <v>#REF!</v>
      </c>
      <c r="E158" s="86" t="e">
        <f t="shared" si="59"/>
        <v>#REF!</v>
      </c>
      <c r="F158" s="86" t="e">
        <f t="shared" si="59"/>
        <v>#REF!</v>
      </c>
      <c r="G158" s="86" t="e">
        <f t="shared" si="59"/>
        <v>#REF!</v>
      </c>
      <c r="H158" s="86" t="e">
        <f t="shared" si="59"/>
        <v>#REF!</v>
      </c>
      <c r="I158" s="86" t="e">
        <f t="shared" si="59"/>
        <v>#REF!</v>
      </c>
      <c r="J158" s="86" t="e">
        <f t="shared" si="59"/>
        <v>#REF!</v>
      </c>
      <c r="K158" s="86" t="e">
        <f t="shared" si="59"/>
        <v>#REF!</v>
      </c>
      <c r="L158" s="86" t="e">
        <f t="shared" si="59"/>
        <v>#REF!</v>
      </c>
      <c r="M158" s="86" t="e">
        <f t="shared" si="59"/>
        <v>#REF!</v>
      </c>
      <c r="N158" s="86" t="e">
        <f t="shared" si="59"/>
        <v>#REF!</v>
      </c>
      <c r="O158" s="86" t="e">
        <f t="shared" si="59"/>
        <v>#REF!</v>
      </c>
      <c r="P158" s="86" t="e">
        <f t="shared" si="59"/>
        <v>#REF!</v>
      </c>
      <c r="Q158" s="86" t="e">
        <f t="shared" si="59"/>
        <v>#REF!</v>
      </c>
      <c r="R158" s="86">
        <f t="shared" si="59"/>
        <v>19.576785108706982</v>
      </c>
      <c r="S158" s="86">
        <f t="shared" si="59"/>
        <v>22.055671898425057</v>
      </c>
      <c r="T158" s="86">
        <f t="shared" si="59"/>
        <v>22.014055926306916</v>
      </c>
      <c r="U158" s="86">
        <f t="shared" si="59"/>
        <v>21.831384448599536</v>
      </c>
      <c r="V158" s="86">
        <f t="shared" si="59"/>
        <v>25.088677933064435</v>
      </c>
      <c r="W158" s="86">
        <f t="shared" si="59"/>
        <v>24.722020678101742</v>
      </c>
      <c r="X158" s="86">
        <f t="shared" si="59"/>
        <v>25.684264154150917</v>
      </c>
      <c r="Y158" s="86">
        <f t="shared" si="59"/>
        <v>37.311259635316709</v>
      </c>
      <c r="Z158" s="86">
        <f t="shared" si="59"/>
        <v>28.608620664440515</v>
      </c>
      <c r="AA158" s="86">
        <f t="shared" si="59"/>
        <v>31.663707089636539</v>
      </c>
      <c r="AB158" s="86">
        <f t="shared" si="59"/>
        <v>27.411559157369982</v>
      </c>
      <c r="AC158" s="86">
        <f t="shared" si="59"/>
        <v>35.295066014076369</v>
      </c>
      <c r="AD158" s="86">
        <f t="shared" si="59"/>
        <v>36.491605743129298</v>
      </c>
      <c r="AE158" s="86">
        <f t="shared" si="59"/>
        <v>32.904650424367986</v>
      </c>
      <c r="AF158" s="86">
        <f t="shared" si="59"/>
        <v>41.957296927672125</v>
      </c>
      <c r="AG158" s="86">
        <f t="shared" si="59"/>
        <v>43.297032077142639</v>
      </c>
      <c r="AH158" s="86">
        <f t="shared" si="59"/>
        <v>42.098897215859395</v>
      </c>
      <c r="AI158" s="87">
        <f t="shared" si="55"/>
        <v>42.728017196444902</v>
      </c>
      <c r="AJ158" s="87">
        <f t="shared" si="55"/>
        <v>44.612535435327104</v>
      </c>
      <c r="AK158" s="87">
        <f t="shared" si="55"/>
        <v>47.19952235971234</v>
      </c>
      <c r="AL158" s="87">
        <f t="shared" si="55"/>
        <v>48.398723050920701</v>
      </c>
      <c r="AM158" s="87">
        <f t="shared" si="55"/>
        <v>49.545828299842967</v>
      </c>
      <c r="AN158" s="87">
        <f t="shared" si="55"/>
        <v>50.910991690572871</v>
      </c>
      <c r="AO158" s="87">
        <f t="shared" si="55"/>
        <v>52.572292467788685</v>
      </c>
      <c r="AP158" s="87">
        <f t="shared" si="55"/>
        <v>54.194230257888492</v>
      </c>
      <c r="AQ158" s="87">
        <f t="shared" si="55"/>
        <v>55.618604331676792</v>
      </c>
      <c r="AR158" s="87">
        <f t="shared" si="55"/>
        <v>57.100030244249282</v>
      </c>
      <c r="AS158" s="87">
        <f t="shared" si="55"/>
        <v>58.658298590403348</v>
      </c>
      <c r="AT158" s="87">
        <f t="shared" si="55"/>
        <v>60.259334630665315</v>
      </c>
      <c r="AU158" s="87">
        <f t="shared" si="55"/>
        <v>61.845776964428211</v>
      </c>
      <c r="AV158" s="87">
        <f t="shared" si="55"/>
        <v>63.4228032541278</v>
      </c>
      <c r="AW158" s="87">
        <f t="shared" si="55"/>
        <v>65.032314637837857</v>
      </c>
      <c r="AX158" s="87">
        <f t="shared" si="55"/>
        <v>66.467591880604076</v>
      </c>
      <c r="AY158" s="87">
        <f t="shared" si="56"/>
        <v>68.109565949719212</v>
      </c>
      <c r="AZ158" s="87">
        <f t="shared" si="57"/>
        <v>69.773982260848229</v>
      </c>
      <c r="BA158" s="87">
        <f t="shared" si="57"/>
        <v>71.446403336304954</v>
      </c>
      <c r="BB158" s="87">
        <f t="shared" si="57"/>
        <v>73.164813831337597</v>
      </c>
      <c r="BC158" s="87">
        <f t="shared" si="57"/>
        <v>74.886096670320214</v>
      </c>
      <c r="BD158" s="87">
        <f t="shared" si="57"/>
        <v>76.653039258194497</v>
      </c>
      <c r="BE158" s="87">
        <f t="shared" si="57"/>
        <v>78.424909277912903</v>
      </c>
      <c r="BF158" s="87">
        <f t="shared" si="57"/>
        <v>80.249631386166243</v>
      </c>
      <c r="BG158" s="87">
        <f t="shared" si="57"/>
        <v>82.087618003335677</v>
      </c>
      <c r="BH158" s="87">
        <f t="shared" si="57"/>
        <v>111.67114741696798</v>
      </c>
    </row>
    <row r="159" spans="1:60">
      <c r="A159" s="78" t="s">
        <v>28</v>
      </c>
      <c r="C159" s="86">
        <f t="shared" si="59"/>
        <v>0</v>
      </c>
      <c r="D159" s="86" t="e">
        <f t="shared" si="59"/>
        <v>#REF!</v>
      </c>
      <c r="E159" s="86" t="e">
        <f t="shared" si="59"/>
        <v>#REF!</v>
      </c>
      <c r="F159" s="86" t="e">
        <f t="shared" si="59"/>
        <v>#REF!</v>
      </c>
      <c r="G159" s="86" t="e">
        <f t="shared" si="59"/>
        <v>#REF!</v>
      </c>
      <c r="H159" s="86" t="e">
        <f t="shared" si="59"/>
        <v>#REF!</v>
      </c>
      <c r="I159" s="86" t="e">
        <f t="shared" si="59"/>
        <v>#REF!</v>
      </c>
      <c r="J159" s="86" t="e">
        <f t="shared" si="59"/>
        <v>#REF!</v>
      </c>
      <c r="K159" s="86" t="e">
        <f t="shared" si="59"/>
        <v>#REF!</v>
      </c>
      <c r="L159" s="86" t="e">
        <f t="shared" si="59"/>
        <v>#REF!</v>
      </c>
      <c r="M159" s="86" t="e">
        <f t="shared" si="59"/>
        <v>#REF!</v>
      </c>
      <c r="N159" s="86" t="e">
        <f t="shared" si="59"/>
        <v>#REF!</v>
      </c>
      <c r="O159" s="86" t="e">
        <f t="shared" si="59"/>
        <v>#REF!</v>
      </c>
      <c r="P159" s="86" t="e">
        <f t="shared" si="59"/>
        <v>#REF!</v>
      </c>
      <c r="Q159" s="86" t="e">
        <f t="shared" si="59"/>
        <v>#REF!</v>
      </c>
      <c r="R159" s="86">
        <f t="shared" si="59"/>
        <v>20.027670416732526</v>
      </c>
      <c r="S159" s="86">
        <f t="shared" si="59"/>
        <v>22.872446523376297</v>
      </c>
      <c r="T159" s="86">
        <f t="shared" si="59"/>
        <v>23.562822111450039</v>
      </c>
      <c r="U159" s="86">
        <f t="shared" si="59"/>
        <v>23.021413540089416</v>
      </c>
      <c r="V159" s="86">
        <f t="shared" si="59"/>
        <v>25.882444084617497</v>
      </c>
      <c r="W159" s="86">
        <f t="shared" si="59"/>
        <v>26.220955834781886</v>
      </c>
      <c r="X159" s="86">
        <f t="shared" si="59"/>
        <v>27.107748227258934</v>
      </c>
      <c r="Y159" s="86">
        <f t="shared" si="59"/>
        <v>34.712872269880599</v>
      </c>
      <c r="Z159" s="86">
        <f t="shared" si="59"/>
        <v>28.843433711512908</v>
      </c>
      <c r="AA159" s="86">
        <f t="shared" si="59"/>
        <v>32.215611436905455</v>
      </c>
      <c r="AB159" s="86">
        <f t="shared" si="59"/>
        <v>23.744198837999981</v>
      </c>
      <c r="AC159" s="86">
        <f t="shared" si="59"/>
        <v>29.829339450706939</v>
      </c>
      <c r="AD159" s="86">
        <f t="shared" si="59"/>
        <v>32.098230572847207</v>
      </c>
      <c r="AE159" s="86">
        <f t="shared" si="59"/>
        <v>33.474945612816455</v>
      </c>
      <c r="AF159" s="86">
        <f t="shared" si="59"/>
        <v>35.846310637727541</v>
      </c>
      <c r="AG159" s="86">
        <f t="shared" si="59"/>
        <v>36.972530079652202</v>
      </c>
      <c r="AH159" s="86">
        <f t="shared" si="59"/>
        <v>36.124652981749065</v>
      </c>
      <c r="AI159" s="87">
        <f t="shared" ref="AI159:AX159" si="60">AI160-SUM(AI148:AI158)</f>
        <v>37.899724977126596</v>
      </c>
      <c r="AJ159" s="87">
        <f t="shared" si="60"/>
        <v>39.630588814517978</v>
      </c>
      <c r="AK159" s="87">
        <f t="shared" si="60"/>
        <v>40.995480601282338</v>
      </c>
      <c r="AL159" s="87">
        <f t="shared" si="60"/>
        <v>42.16820909417163</v>
      </c>
      <c r="AM159" s="87">
        <f t="shared" si="60"/>
        <v>43.332932948944119</v>
      </c>
      <c r="AN159" s="87">
        <f t="shared" si="60"/>
        <v>44.679142139304588</v>
      </c>
      <c r="AO159" s="87">
        <f t="shared" si="60"/>
        <v>46.049294699075517</v>
      </c>
      <c r="AP159" s="87">
        <f t="shared" si="60"/>
        <v>47.349354440727552</v>
      </c>
      <c r="AQ159" s="87">
        <f t="shared" si="60"/>
        <v>48.646615040976485</v>
      </c>
      <c r="AR159" s="87">
        <f t="shared" si="60"/>
        <v>49.977871407966632</v>
      </c>
      <c r="AS159" s="87">
        <f t="shared" si="60"/>
        <v>51.348929841461313</v>
      </c>
      <c r="AT159" s="87">
        <f t="shared" si="60"/>
        <v>52.726168528692938</v>
      </c>
      <c r="AU159" s="87">
        <f t="shared" si="60"/>
        <v>54.103641958758431</v>
      </c>
      <c r="AV159" s="87">
        <f t="shared" si="60"/>
        <v>55.496344044478974</v>
      </c>
      <c r="AW159" s="87">
        <f t="shared" si="60"/>
        <v>56.909209547448654</v>
      </c>
      <c r="AX159" s="87">
        <f t="shared" si="60"/>
        <v>58.163029652370483</v>
      </c>
      <c r="AY159" s="87">
        <f t="shared" ref="AY159:BH159" si="61">AY160-SUM(AY148:AY158)</f>
        <v>59.59566611760431</v>
      </c>
      <c r="AZ159" s="87">
        <f t="shared" si="61"/>
        <v>61.052147543691149</v>
      </c>
      <c r="BA159" s="87">
        <f t="shared" si="61"/>
        <v>62.517947461543145</v>
      </c>
      <c r="BB159" s="87">
        <f t="shared" si="61"/>
        <v>64.021761165232533</v>
      </c>
      <c r="BC159" s="87">
        <f t="shared" si="61"/>
        <v>65.527156368869328</v>
      </c>
      <c r="BD159" s="87">
        <f t="shared" si="61"/>
        <v>67.072787284421224</v>
      </c>
      <c r="BE159" s="87">
        <f t="shared" si="61"/>
        <v>68.623511547027647</v>
      </c>
      <c r="BF159" s="87">
        <f t="shared" si="61"/>
        <v>70.220529012993097</v>
      </c>
      <c r="BG159" s="87">
        <f t="shared" si="61"/>
        <v>71.828714045453239</v>
      </c>
      <c r="BH159" s="87">
        <f t="shared" si="61"/>
        <v>97.714834540524635</v>
      </c>
    </row>
    <row r="160" spans="1:60" ht="13.5" thickBot="1">
      <c r="A160" s="78" t="s">
        <v>29</v>
      </c>
      <c r="C160" s="86">
        <f t="shared" ref="C160:AF160" si="62">SUM(C148:C159)</f>
        <v>0</v>
      </c>
      <c r="D160" s="86" t="e">
        <f t="shared" si="62"/>
        <v>#REF!</v>
      </c>
      <c r="E160" s="86" t="e">
        <f t="shared" si="62"/>
        <v>#REF!</v>
      </c>
      <c r="F160" s="86" t="e">
        <f t="shared" si="62"/>
        <v>#REF!</v>
      </c>
      <c r="G160" s="86" t="e">
        <f t="shared" si="62"/>
        <v>#REF!</v>
      </c>
      <c r="H160" s="86" t="e">
        <f t="shared" si="62"/>
        <v>#REF!</v>
      </c>
      <c r="I160" s="86" t="e">
        <f t="shared" si="62"/>
        <v>#REF!</v>
      </c>
      <c r="J160" s="86" t="e">
        <f t="shared" si="62"/>
        <v>#REF!</v>
      </c>
      <c r="K160" s="86" t="e">
        <f t="shared" si="62"/>
        <v>#REF!</v>
      </c>
      <c r="L160" s="86" t="e">
        <f t="shared" si="62"/>
        <v>#REF!</v>
      </c>
      <c r="M160" s="86" t="e">
        <f t="shared" si="62"/>
        <v>#REF!</v>
      </c>
      <c r="N160" s="86" t="e">
        <f t="shared" si="62"/>
        <v>#REF!</v>
      </c>
      <c r="O160" s="86" t="e">
        <f t="shared" si="62"/>
        <v>#REF!</v>
      </c>
      <c r="P160" s="86" t="e">
        <f t="shared" si="62"/>
        <v>#REF!</v>
      </c>
      <c r="Q160" s="86" t="e">
        <f t="shared" si="62"/>
        <v>#REF!</v>
      </c>
      <c r="R160" s="86">
        <f t="shared" si="62"/>
        <v>255.06890698722154</v>
      </c>
      <c r="S160" s="86">
        <f t="shared" si="62"/>
        <v>270.38389638698141</v>
      </c>
      <c r="T160" s="86">
        <f t="shared" si="62"/>
        <v>278.94657860398524</v>
      </c>
      <c r="U160" s="86">
        <f t="shared" si="62"/>
        <v>293.32813608698279</v>
      </c>
      <c r="V160" s="86">
        <f t="shared" si="62"/>
        <v>301.53453694858962</v>
      </c>
      <c r="W160" s="86">
        <f t="shared" si="62"/>
        <v>314.9085945278083</v>
      </c>
      <c r="X160" s="86">
        <f t="shared" si="62"/>
        <v>317.01291100140719</v>
      </c>
      <c r="Y160" s="86">
        <f t="shared" si="62"/>
        <v>357.93197119230399</v>
      </c>
      <c r="Z160" s="86">
        <f t="shared" si="62"/>
        <v>355.06965597210689</v>
      </c>
      <c r="AA160" s="86">
        <f t="shared" si="62"/>
        <v>367.77765996486698</v>
      </c>
      <c r="AB160" s="86">
        <f t="shared" si="62"/>
        <v>361.94355229815562</v>
      </c>
      <c r="AC160" s="86">
        <f t="shared" si="62"/>
        <v>407.62884343182861</v>
      </c>
      <c r="AD160" s="86">
        <f t="shared" si="62"/>
        <v>422.65884507087463</v>
      </c>
      <c r="AE160" s="86">
        <f t="shared" si="62"/>
        <v>413.76961684713922</v>
      </c>
      <c r="AF160" s="86">
        <f t="shared" si="62"/>
        <v>431.44552173115028</v>
      </c>
      <c r="AG160" s="86">
        <f t="shared" ref="AG160:AH160" si="63">SUM(AG148:AG159)</f>
        <v>446.33647289316463</v>
      </c>
      <c r="AH160" s="86">
        <f t="shared" si="63"/>
        <v>447.27104248274753</v>
      </c>
      <c r="AI160" s="87">
        <f t="shared" ref="AI160:BH160" si="64" xml:space="preserve"> AI11</f>
        <v>469.40819126492084</v>
      </c>
      <c r="AJ160" s="87">
        <f t="shared" si="64"/>
        <v>485.32819186268796</v>
      </c>
      <c r="AK160" s="87">
        <f t="shared" si="64"/>
        <v>501.20209486720285</v>
      </c>
      <c r="AL160" s="87">
        <f t="shared" si="64"/>
        <v>517.03688169882389</v>
      </c>
      <c r="AM160" s="87">
        <f t="shared" si="64"/>
        <v>532.85789542025623</v>
      </c>
      <c r="AN160" s="87">
        <f t="shared" si="64"/>
        <v>548.74362247617228</v>
      </c>
      <c r="AO160" s="87">
        <f t="shared" si="64"/>
        <v>564.71350436760781</v>
      </c>
      <c r="AP160" s="87">
        <f t="shared" si="64"/>
        <v>580.8027490818348</v>
      </c>
      <c r="AQ160" s="87">
        <f t="shared" si="64"/>
        <v>597.07698321995963</v>
      </c>
      <c r="AR160" s="87">
        <f t="shared" si="64"/>
        <v>613.5307081409303</v>
      </c>
      <c r="AS160" s="87">
        <f t="shared" si="64"/>
        <v>630.16647893310301</v>
      </c>
      <c r="AT160" s="87">
        <f t="shared" si="64"/>
        <v>646.97504160793926</v>
      </c>
      <c r="AU160" s="87">
        <f t="shared" si="64"/>
        <v>663.94937375199606</v>
      </c>
      <c r="AV160" s="87">
        <f t="shared" si="64"/>
        <v>681.09638351721287</v>
      </c>
      <c r="AW160" s="87">
        <f t="shared" si="64"/>
        <v>698.42627917150764</v>
      </c>
      <c r="AX160" s="87">
        <f t="shared" si="64"/>
        <v>713.77736667633815</v>
      </c>
      <c r="AY160" s="87">
        <f t="shared" si="64"/>
        <v>731.35615771951598</v>
      </c>
      <c r="AZ160" s="87">
        <f t="shared" si="64"/>
        <v>749.24698822802168</v>
      </c>
      <c r="BA160" s="87">
        <f t="shared" si="64"/>
        <v>767.24076432848403</v>
      </c>
      <c r="BB160" s="87">
        <f t="shared" si="64"/>
        <v>785.69025489054457</v>
      </c>
      <c r="BC160" s="87">
        <f t="shared" si="64"/>
        <v>804.15989802380182</v>
      </c>
      <c r="BD160" s="87">
        <f t="shared" si="64"/>
        <v>823.13001317548049</v>
      </c>
      <c r="BE160" s="87">
        <f t="shared" si="64"/>
        <v>842.16362579343308</v>
      </c>
      <c r="BF160" s="87">
        <f t="shared" si="64"/>
        <v>861.76240225666777</v>
      </c>
      <c r="BG160" s="87">
        <f t="shared" si="64"/>
        <v>881.49708828586222</v>
      </c>
      <c r="BH160" s="87">
        <f t="shared" si="64"/>
        <v>1199.1765105129762</v>
      </c>
    </row>
    <row r="161" spans="1:60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</row>
    <row r="162" spans="1:60" hidden="1">
      <c r="A162" s="81" t="s">
        <v>133</v>
      </c>
    </row>
    <row r="163" spans="1:60" ht="13.5" hidden="1" thickBot="1">
      <c r="A163" s="82"/>
    </row>
    <row r="164" spans="1:60" hidden="1">
      <c r="A164" s="78" t="s">
        <v>26</v>
      </c>
    </row>
    <row r="165" spans="1:60" hidden="1">
      <c r="A165" s="78" t="s">
        <v>27</v>
      </c>
    </row>
    <row r="166" spans="1:60" hidden="1">
      <c r="A166" s="78" t="s">
        <v>28</v>
      </c>
    </row>
    <row r="167" spans="1:60" hidden="1">
      <c r="A167" s="78" t="s">
        <v>17</v>
      </c>
    </row>
    <row r="168" spans="1:60" hidden="1">
      <c r="A168" s="78" t="s">
        <v>18</v>
      </c>
    </row>
    <row r="169" spans="1:60" hidden="1">
      <c r="A169" s="78" t="s">
        <v>19</v>
      </c>
    </row>
    <row r="170" spans="1:60" hidden="1">
      <c r="A170" s="78" t="s">
        <v>20</v>
      </c>
    </row>
    <row r="171" spans="1:60" hidden="1">
      <c r="A171" s="78" t="s">
        <v>21</v>
      </c>
    </row>
    <row r="172" spans="1:60" hidden="1">
      <c r="A172" s="78" t="s">
        <v>22</v>
      </c>
    </row>
    <row r="173" spans="1:60" hidden="1">
      <c r="A173" s="78" t="s">
        <v>23</v>
      </c>
    </row>
    <row r="174" spans="1:60" hidden="1">
      <c r="A174" s="78" t="s">
        <v>24</v>
      </c>
    </row>
    <row r="175" spans="1:60" hidden="1">
      <c r="A175" s="78" t="s">
        <v>25</v>
      </c>
    </row>
    <row r="176" spans="1:60" hidden="1">
      <c r="A176" s="78" t="s">
        <v>29</v>
      </c>
    </row>
    <row r="177" spans="1:1" hidden="1">
      <c r="A177" s="83"/>
    </row>
    <row r="178" spans="1:1" hidden="1">
      <c r="A178" s="81" t="s">
        <v>134</v>
      </c>
    </row>
    <row r="179" spans="1:1" ht="13.5" hidden="1" thickBot="1">
      <c r="A179" s="82"/>
    </row>
    <row r="180" spans="1:1" hidden="1">
      <c r="A180" s="78" t="s">
        <v>26</v>
      </c>
    </row>
    <row r="181" spans="1:1" hidden="1">
      <c r="A181" s="78" t="s">
        <v>27</v>
      </c>
    </row>
    <row r="182" spans="1:1" hidden="1">
      <c r="A182" s="78" t="s">
        <v>28</v>
      </c>
    </row>
    <row r="183" spans="1:1" hidden="1">
      <c r="A183" s="78" t="s">
        <v>17</v>
      </c>
    </row>
    <row r="184" spans="1:1" hidden="1">
      <c r="A184" s="78" t="s">
        <v>18</v>
      </c>
    </row>
    <row r="185" spans="1:1" hidden="1">
      <c r="A185" s="78" t="s">
        <v>19</v>
      </c>
    </row>
    <row r="186" spans="1:1" hidden="1">
      <c r="A186" s="78" t="s">
        <v>20</v>
      </c>
    </row>
    <row r="187" spans="1:1" hidden="1">
      <c r="A187" s="78" t="s">
        <v>21</v>
      </c>
    </row>
    <row r="188" spans="1:1" hidden="1">
      <c r="A188" s="78" t="s">
        <v>22</v>
      </c>
    </row>
    <row r="189" spans="1:1" hidden="1">
      <c r="A189" s="78" t="s">
        <v>23</v>
      </c>
    </row>
    <row r="190" spans="1:1" hidden="1">
      <c r="A190" s="78" t="s">
        <v>24</v>
      </c>
    </row>
    <row r="191" spans="1:1" hidden="1">
      <c r="A191" s="78" t="s">
        <v>25</v>
      </c>
    </row>
    <row r="192" spans="1:1" hidden="1">
      <c r="A192" s="78" t="s">
        <v>29</v>
      </c>
    </row>
    <row r="193" spans="1:60" hidden="1">
      <c r="A193" s="83"/>
    </row>
    <row r="194" spans="1:60" ht="13.5" thickBot="1">
      <c r="A194" s="78" t="s">
        <v>135</v>
      </c>
    </row>
    <row r="195" spans="1:60" ht="13.5" thickBot="1">
      <c r="A195" s="79"/>
      <c r="B195" s="93">
        <f t="shared" ref="B195:BH195" si="65">B2</f>
        <v>1992</v>
      </c>
      <c r="C195" s="93">
        <f t="shared" si="65"/>
        <v>1993</v>
      </c>
      <c r="D195" s="93">
        <f t="shared" si="65"/>
        <v>1994</v>
      </c>
      <c r="E195" s="93">
        <f t="shared" si="65"/>
        <v>1995</v>
      </c>
      <c r="F195" s="93">
        <f t="shared" si="65"/>
        <v>1996</v>
      </c>
      <c r="G195" s="93">
        <f t="shared" si="65"/>
        <v>1997</v>
      </c>
      <c r="H195" s="93">
        <f t="shared" si="65"/>
        <v>1998</v>
      </c>
      <c r="I195" s="93">
        <f t="shared" si="65"/>
        <v>1999</v>
      </c>
      <c r="J195" s="93">
        <f t="shared" si="65"/>
        <v>2000</v>
      </c>
      <c r="K195" s="93">
        <f t="shared" si="65"/>
        <v>2001</v>
      </c>
      <c r="L195" s="93">
        <f t="shared" si="65"/>
        <v>2002</v>
      </c>
      <c r="M195" s="93">
        <f t="shared" si="65"/>
        <v>2003</v>
      </c>
      <c r="N195" s="93">
        <f t="shared" si="65"/>
        <v>2004</v>
      </c>
      <c r="O195" s="93">
        <f t="shared" si="65"/>
        <v>2005</v>
      </c>
      <c r="P195" s="93">
        <f t="shared" si="65"/>
        <v>2006</v>
      </c>
      <c r="Q195" s="93">
        <f t="shared" si="65"/>
        <v>2007</v>
      </c>
      <c r="R195" s="93">
        <f t="shared" si="65"/>
        <v>2008</v>
      </c>
      <c r="S195" s="93">
        <f t="shared" si="65"/>
        <v>2009</v>
      </c>
      <c r="T195" s="93">
        <f t="shared" si="65"/>
        <v>2010</v>
      </c>
      <c r="U195" s="93">
        <f t="shared" si="65"/>
        <v>2011</v>
      </c>
      <c r="V195" s="93">
        <f t="shared" si="65"/>
        <v>2012</v>
      </c>
      <c r="W195" s="93">
        <f t="shared" si="65"/>
        <v>2013</v>
      </c>
      <c r="X195" s="93">
        <f t="shared" si="65"/>
        <v>2014</v>
      </c>
      <c r="Y195" s="93">
        <f t="shared" si="65"/>
        <v>2015</v>
      </c>
      <c r="Z195" s="93">
        <f t="shared" si="65"/>
        <v>2016</v>
      </c>
      <c r="AA195" s="93">
        <f t="shared" si="65"/>
        <v>2017</v>
      </c>
      <c r="AB195" s="93">
        <f t="shared" si="65"/>
        <v>2018</v>
      </c>
      <c r="AC195" s="93">
        <f t="shared" si="65"/>
        <v>2019</v>
      </c>
      <c r="AD195" s="93">
        <f t="shared" si="65"/>
        <v>2020</v>
      </c>
      <c r="AE195" s="93">
        <f t="shared" si="65"/>
        <v>2021</v>
      </c>
      <c r="AF195" s="93">
        <f t="shared" si="65"/>
        <v>2022</v>
      </c>
      <c r="AG195" s="93">
        <f t="shared" si="65"/>
        <v>2023</v>
      </c>
      <c r="AH195" s="93">
        <f t="shared" si="65"/>
        <v>2024</v>
      </c>
      <c r="AI195" s="93">
        <f t="shared" si="65"/>
        <v>2025</v>
      </c>
      <c r="AJ195" s="93">
        <f t="shared" si="65"/>
        <v>2026</v>
      </c>
      <c r="AK195" s="93">
        <f t="shared" si="65"/>
        <v>2027</v>
      </c>
      <c r="AL195" s="93">
        <f t="shared" si="65"/>
        <v>2028</v>
      </c>
      <c r="AM195" s="93">
        <f t="shared" si="65"/>
        <v>2029</v>
      </c>
      <c r="AN195" s="93">
        <f t="shared" si="65"/>
        <v>2030</v>
      </c>
      <c r="AO195" s="93">
        <f t="shared" si="65"/>
        <v>2031</v>
      </c>
      <c r="AP195" s="93">
        <f t="shared" si="65"/>
        <v>2032</v>
      </c>
      <c r="AQ195" s="93">
        <f t="shared" si="65"/>
        <v>2033</v>
      </c>
      <c r="AR195" s="93">
        <f t="shared" si="65"/>
        <v>2034</v>
      </c>
      <c r="AS195" s="93">
        <f t="shared" si="65"/>
        <v>2035</v>
      </c>
      <c r="AT195" s="93">
        <f t="shared" si="65"/>
        <v>2036</v>
      </c>
      <c r="AU195" s="93">
        <f t="shared" si="65"/>
        <v>2037</v>
      </c>
      <c r="AV195" s="93">
        <f t="shared" si="65"/>
        <v>2038</v>
      </c>
      <c r="AW195" s="93">
        <f t="shared" si="65"/>
        <v>2039</v>
      </c>
      <c r="AX195" s="93">
        <f t="shared" si="65"/>
        <v>2040</v>
      </c>
      <c r="AY195" s="93">
        <f t="shared" si="65"/>
        <v>2041</v>
      </c>
      <c r="AZ195" s="93">
        <f t="shared" si="65"/>
        <v>2042</v>
      </c>
      <c r="BA195" s="93">
        <f t="shared" si="65"/>
        <v>2043</v>
      </c>
      <c r="BB195" s="93">
        <f t="shared" si="65"/>
        <v>2044</v>
      </c>
      <c r="BC195" s="93">
        <f t="shared" si="65"/>
        <v>2045</v>
      </c>
      <c r="BD195" s="93">
        <f t="shared" si="65"/>
        <v>2046</v>
      </c>
      <c r="BE195" s="93">
        <f t="shared" si="65"/>
        <v>2047</v>
      </c>
      <c r="BF195" s="93">
        <f t="shared" si="65"/>
        <v>2048</v>
      </c>
      <c r="BG195" s="93">
        <f t="shared" si="65"/>
        <v>2049</v>
      </c>
      <c r="BH195" s="93">
        <f t="shared" si="65"/>
        <v>2050</v>
      </c>
    </row>
    <row r="196" spans="1:60">
      <c r="A196" s="78" t="s">
        <v>17</v>
      </c>
      <c r="D196" s="86">
        <f>D20*0.2754</f>
        <v>3.0304639443229644</v>
      </c>
      <c r="E196" s="86">
        <f t="shared" ref="E196:X207" si="66">E20*0.2754</f>
        <v>3.3419420088173055</v>
      </c>
      <c r="F196" s="86">
        <f t="shared" si="66"/>
        <v>3.5558944135922199</v>
      </c>
      <c r="G196" s="86">
        <f t="shared" si="66"/>
        <v>3.6320018360446475</v>
      </c>
      <c r="H196" s="86">
        <f t="shared" si="66"/>
        <v>3.6853496323442618</v>
      </c>
      <c r="I196" s="86">
        <f t="shared" si="66"/>
        <v>3.7802662043294641</v>
      </c>
      <c r="J196" s="86">
        <f t="shared" si="66"/>
        <v>4.1799365100921086</v>
      </c>
      <c r="K196" s="86">
        <f t="shared" si="66"/>
        <v>4.4924867167462184</v>
      </c>
      <c r="L196" s="86">
        <f t="shared" si="66"/>
        <v>4.6252247594145084</v>
      </c>
      <c r="M196" s="86">
        <f t="shared" si="66"/>
        <v>4.8482448534190388</v>
      </c>
      <c r="N196" s="86">
        <f t="shared" si="66"/>
        <v>4.6360763425071214</v>
      </c>
      <c r="O196" s="86">
        <f t="shared" si="66"/>
        <v>5.2987950455541322</v>
      </c>
      <c r="P196" s="86">
        <f t="shared" si="66"/>
        <v>5.3226122042095261</v>
      </c>
      <c r="Q196" s="86">
        <f t="shared" si="66"/>
        <v>5.8392820529876799</v>
      </c>
      <c r="R196" s="86">
        <f t="shared" si="66"/>
        <v>6.2353532572419441</v>
      </c>
      <c r="S196" s="86">
        <f t="shared" si="66"/>
        <v>5.6116058963145115</v>
      </c>
      <c r="T196" s="86">
        <f t="shared" si="66"/>
        <v>6.5465089723265146</v>
      </c>
      <c r="U196" s="86">
        <f t="shared" si="66"/>
        <v>6.6094872012651997</v>
      </c>
      <c r="V196" s="86">
        <f t="shared" si="66"/>
        <v>7.1790301992941403</v>
      </c>
      <c r="W196" s="86">
        <f t="shared" si="66"/>
        <v>6.8744503286084218</v>
      </c>
      <c r="X196" s="86">
        <f t="shared" si="66"/>
        <v>7.5808373823285669</v>
      </c>
      <c r="Y196" s="86">
        <f>Y20*0.2754</f>
        <v>6.1953659413019846</v>
      </c>
      <c r="Z196" s="86">
        <f t="shared" ref="Z196:AH207" si="67">Z20*0.2754</f>
        <v>8.1333219997485049</v>
      </c>
      <c r="AA196" s="86">
        <f t="shared" si="67"/>
        <v>8.0450254783112829</v>
      </c>
      <c r="AB196" s="86">
        <f t="shared" si="67"/>
        <v>8.134369508592556</v>
      </c>
      <c r="AC196" s="86">
        <f t="shared" si="67"/>
        <v>9.7991013359971895</v>
      </c>
      <c r="AD196" s="86">
        <f t="shared" si="67"/>
        <v>8.1133833487157361</v>
      </c>
      <c r="AE196" s="86">
        <f t="shared" si="67"/>
        <v>8.6533885092480691</v>
      </c>
      <c r="AF196" s="86">
        <f t="shared" si="67"/>
        <v>9.4122538056746983</v>
      </c>
      <c r="AG196" s="86">
        <f t="shared" si="67"/>
        <v>8.9076133752853455</v>
      </c>
      <c r="AH196" s="86">
        <f t="shared" si="67"/>
        <v>8.6867833104375496</v>
      </c>
      <c r="AI196" s="87">
        <f t="shared" ref="AI196:BH196" si="68">AH207+AI20+AI36-AI52-AI68</f>
        <v>9.8843445262741838</v>
      </c>
      <c r="AJ196" s="87">
        <f t="shared" si="68"/>
        <v>12.825569160259541</v>
      </c>
      <c r="AK196" s="87">
        <f t="shared" si="68"/>
        <v>13.564870990872052</v>
      </c>
      <c r="AL196" s="87">
        <f t="shared" si="68"/>
        <v>13.486369602294666</v>
      </c>
      <c r="AM196" s="87">
        <f t="shared" si="68"/>
        <v>13.523103041658345</v>
      </c>
      <c r="AN196" s="87">
        <f t="shared" si="68"/>
        <v>13.591962125953152</v>
      </c>
      <c r="AO196" s="87">
        <f t="shared" si="68"/>
        <v>13.837834579776391</v>
      </c>
      <c r="AP196" s="87">
        <f t="shared" si="68"/>
        <v>14.0473057037647</v>
      </c>
      <c r="AQ196" s="87">
        <f t="shared" si="68"/>
        <v>14.132584293868412</v>
      </c>
      <c r="AR196" s="87">
        <f t="shared" si="68"/>
        <v>14.26461252712518</v>
      </c>
      <c r="AS196" s="87">
        <f t="shared" si="68"/>
        <v>14.395535363683422</v>
      </c>
      <c r="AT196" s="87">
        <f t="shared" si="68"/>
        <v>14.593922985458839</v>
      </c>
      <c r="AU196" s="87">
        <f t="shared" si="68"/>
        <v>14.741230733028495</v>
      </c>
      <c r="AV196" s="87">
        <f t="shared" si="68"/>
        <v>14.887411825356885</v>
      </c>
      <c r="AW196" s="87">
        <f t="shared" si="68"/>
        <v>15.053885444754634</v>
      </c>
      <c r="AX196" s="87">
        <f t="shared" si="68"/>
        <v>15.387917873065895</v>
      </c>
      <c r="AY196" s="87">
        <f t="shared" si="68"/>
        <v>15.553277756717542</v>
      </c>
      <c r="AZ196" s="87">
        <f t="shared" si="68"/>
        <v>15.717986606695291</v>
      </c>
      <c r="BA196" s="87">
        <f t="shared" si="68"/>
        <v>15.883203239557808</v>
      </c>
      <c r="BB196" s="87">
        <f t="shared" si="68"/>
        <v>16.054570342864636</v>
      </c>
      <c r="BC196" s="87">
        <f t="shared" si="68"/>
        <v>16.22639530730185</v>
      </c>
      <c r="BD196" s="87">
        <f t="shared" si="68"/>
        <v>16.402384493182502</v>
      </c>
      <c r="BE196" s="87">
        <f t="shared" si="68"/>
        <v>16.578474193937787</v>
      </c>
      <c r="BF196" s="87">
        <f t="shared" si="68"/>
        <v>16.759973133386666</v>
      </c>
      <c r="BG196" s="87">
        <f t="shared" si="68"/>
        <v>16.943033322325093</v>
      </c>
      <c r="BH196" s="87">
        <f t="shared" si="68"/>
        <v>19.887717377172905</v>
      </c>
    </row>
    <row r="197" spans="1:60">
      <c r="A197" s="78" t="s">
        <v>18</v>
      </c>
      <c r="D197" s="86">
        <f t="shared" ref="D197:L207" si="69">D21*0.2754</f>
        <v>2.782715763865363</v>
      </c>
      <c r="E197" s="86">
        <f t="shared" si="69"/>
        <v>3.1839855328526045</v>
      </c>
      <c r="F197" s="86">
        <f t="shared" si="69"/>
        <v>3.137999441040253</v>
      </c>
      <c r="G197" s="86">
        <f t="shared" si="69"/>
        <v>3.2906905593694646</v>
      </c>
      <c r="H197" s="86">
        <f t="shared" si="69"/>
        <v>3.429785806066421</v>
      </c>
      <c r="I197" s="86">
        <f t="shared" si="69"/>
        <v>3.8661398551850477</v>
      </c>
      <c r="J197" s="86">
        <f t="shared" si="69"/>
        <v>3.6816727839144581</v>
      </c>
      <c r="K197" s="86">
        <f t="shared" si="69"/>
        <v>3.9664510481837132</v>
      </c>
      <c r="L197" s="86">
        <f t="shared" si="69"/>
        <v>4.0405541034792751</v>
      </c>
      <c r="M197" s="86">
        <f t="shared" si="66"/>
        <v>4.2303844495892307</v>
      </c>
      <c r="N197" s="86">
        <f t="shared" si="66"/>
        <v>4.7850589207645138</v>
      </c>
      <c r="O197" s="86">
        <f t="shared" si="66"/>
        <v>4.8208882077887747</v>
      </c>
      <c r="P197" s="86">
        <f t="shared" si="66"/>
        <v>4.9019390499756375</v>
      </c>
      <c r="Q197" s="86">
        <f t="shared" si="66"/>
        <v>5.2221293213496081</v>
      </c>
      <c r="R197" s="86">
        <f t="shared" si="66"/>
        <v>5.4189214182530758</v>
      </c>
      <c r="S197" s="86">
        <f t="shared" si="66"/>
        <v>5.361814334120135</v>
      </c>
      <c r="T197" s="86">
        <f t="shared" si="66"/>
        <v>5.5793585911577113</v>
      </c>
      <c r="U197" s="86">
        <f t="shared" si="66"/>
        <v>6.3583233664218293</v>
      </c>
      <c r="V197" s="86">
        <f t="shared" si="66"/>
        <v>5.9449132171604191</v>
      </c>
      <c r="W197" s="86">
        <f t="shared" si="66"/>
        <v>6.5863929797869138</v>
      </c>
      <c r="X197" s="86">
        <f t="shared" si="66"/>
        <v>6.4734350031303238</v>
      </c>
      <c r="Y197" s="86">
        <f t="shared" ref="Y197:AR207" si="70">Y21*0.2754</f>
        <v>6.1783925886710822</v>
      </c>
      <c r="Z197" s="86">
        <f t="shared" si="70"/>
        <v>7.7427962128014913</v>
      </c>
      <c r="AA197" s="86">
        <f t="shared" si="70"/>
        <v>8.4932686990460127</v>
      </c>
      <c r="AB197" s="86">
        <f t="shared" si="70"/>
        <v>8.921380474968716</v>
      </c>
      <c r="AC197" s="86">
        <f t="shared" si="70"/>
        <v>9.4192497294954993</v>
      </c>
      <c r="AD197" s="86">
        <f t="shared" si="70"/>
        <v>9.0668214149597421</v>
      </c>
      <c r="AE197" s="86">
        <f t="shared" si="70"/>
        <v>9.3993298185139071</v>
      </c>
      <c r="AF197" s="86">
        <f t="shared" si="70"/>
        <v>9.5293622279541683</v>
      </c>
      <c r="AG197" s="86">
        <f t="shared" si="67"/>
        <v>10.876912109155066</v>
      </c>
      <c r="AH197" s="86">
        <f t="shared" si="67"/>
        <v>10.896784458200379</v>
      </c>
      <c r="AI197" s="87">
        <f t="shared" ref="AI197:BH206" si="71">AI196+AI21+AI37-AI53-AI69</f>
        <v>8.8095338239962189</v>
      </c>
      <c r="AJ197" s="87">
        <f t="shared" si="71"/>
        <v>8.9115311718633166</v>
      </c>
      <c r="AK197" s="87">
        <f t="shared" si="71"/>
        <v>9.3387579420383986</v>
      </c>
      <c r="AL197" s="87">
        <f t="shared" si="71"/>
        <v>8.4568750448988226</v>
      </c>
      <c r="AM197" s="87">
        <f t="shared" si="71"/>
        <v>8.3485383922375505</v>
      </c>
      <c r="AN197" s="87">
        <f t="shared" si="71"/>
        <v>8.7586438101875999</v>
      </c>
      <c r="AO197" s="87">
        <f t="shared" si="71"/>
        <v>8.7874213167241777</v>
      </c>
      <c r="AP197" s="87">
        <f t="shared" si="71"/>
        <v>8.7600457926146476</v>
      </c>
      <c r="AQ197" s="87">
        <f t="shared" si="71"/>
        <v>8.6146155423825803</v>
      </c>
      <c r="AR197" s="87">
        <f t="shared" si="71"/>
        <v>8.6492096089897856</v>
      </c>
      <c r="AS197" s="87">
        <f t="shared" si="71"/>
        <v>8.6718896740944871</v>
      </c>
      <c r="AT197" s="87">
        <f t="shared" si="71"/>
        <v>8.7141270876420478</v>
      </c>
      <c r="AU197" s="87">
        <f t="shared" si="71"/>
        <v>8.6813191082780534</v>
      </c>
      <c r="AV197" s="87">
        <f t="shared" si="71"/>
        <v>8.6713559110691563</v>
      </c>
      <c r="AW197" s="87">
        <f t="shared" si="71"/>
        <v>8.7044475948505777</v>
      </c>
      <c r="AX197" s="87">
        <f t="shared" si="71"/>
        <v>9.0829919526323053</v>
      </c>
      <c r="AY197" s="87">
        <f t="shared" si="71"/>
        <v>9.0859196581647339</v>
      </c>
      <c r="AZ197" s="87">
        <f t="shared" si="71"/>
        <v>9.0902769656269271</v>
      </c>
      <c r="BA197" s="87">
        <f t="shared" si="71"/>
        <v>9.0980269156406735</v>
      </c>
      <c r="BB197" s="87">
        <f t="shared" si="71"/>
        <v>9.1087822504106128</v>
      </c>
      <c r="BC197" s="87">
        <f t="shared" si="71"/>
        <v>9.1174319556248804</v>
      </c>
      <c r="BD197" s="87">
        <f t="shared" si="71"/>
        <v>9.1246353017810833</v>
      </c>
      <c r="BE197" s="87">
        <f t="shared" si="71"/>
        <v>9.1326508858920477</v>
      </c>
      <c r="BF197" s="87">
        <f t="shared" si="71"/>
        <v>9.1415932659980115</v>
      </c>
      <c r="BG197" s="87">
        <f t="shared" si="71"/>
        <v>9.1506994229646068</v>
      </c>
      <c r="BH197" s="87">
        <f t="shared" si="71"/>
        <v>9.2909601969802651</v>
      </c>
    </row>
    <row r="198" spans="1:60">
      <c r="A198" s="78" t="s">
        <v>19</v>
      </c>
      <c r="D198" s="86">
        <f t="shared" si="69"/>
        <v>3.2292551365928173</v>
      </c>
      <c r="E198" s="86">
        <f t="shared" si="69"/>
        <v>3.1700236609512213</v>
      </c>
      <c r="F198" s="86">
        <f t="shared" si="69"/>
        <v>3.247536642737916</v>
      </c>
      <c r="G198" s="86">
        <f t="shared" si="69"/>
        <v>3.5911083238508792</v>
      </c>
      <c r="H198" s="86">
        <f t="shared" si="69"/>
        <v>3.9478969810944542</v>
      </c>
      <c r="I198" s="86">
        <f t="shared" si="69"/>
        <v>4.1683094359498387</v>
      </c>
      <c r="J198" s="86">
        <f t="shared" si="69"/>
        <v>4.114466282695517</v>
      </c>
      <c r="K198" s="86">
        <f t="shared" si="69"/>
        <v>4.1774732596739064</v>
      </c>
      <c r="L198" s="86">
        <f t="shared" si="69"/>
        <v>4.3087004438545993</v>
      </c>
      <c r="M198" s="86">
        <f t="shared" si="66"/>
        <v>4.9915476678293631</v>
      </c>
      <c r="N198" s="86">
        <f t="shared" si="66"/>
        <v>5.4182762579404304</v>
      </c>
      <c r="O198" s="86">
        <f t="shared" si="66"/>
        <v>5.5205887309546027</v>
      </c>
      <c r="P198" s="86">
        <f t="shared" si="66"/>
        <v>5.4201632493201366</v>
      </c>
      <c r="Q198" s="86">
        <f t="shared" si="66"/>
        <v>5.579058749544207</v>
      </c>
      <c r="R198" s="86">
        <f t="shared" si="66"/>
        <v>5.9134973183719319</v>
      </c>
      <c r="S198" s="86">
        <f t="shared" si="66"/>
        <v>6.0205475511224602</v>
      </c>
      <c r="T198" s="86">
        <f t="shared" si="66"/>
        <v>6.5900092036580311</v>
      </c>
      <c r="U198" s="86">
        <f t="shared" si="66"/>
        <v>6.5263514498878061</v>
      </c>
      <c r="V198" s="86">
        <f t="shared" si="66"/>
        <v>6.585683284419801</v>
      </c>
      <c r="W198" s="86">
        <f t="shared" si="66"/>
        <v>7.2272572682942506</v>
      </c>
      <c r="X198" s="86">
        <f t="shared" si="66"/>
        <v>7.8144511867475028</v>
      </c>
      <c r="Y198" s="86">
        <f t="shared" si="70"/>
        <v>6.5322035405277612</v>
      </c>
      <c r="Z198" s="86">
        <f t="shared" si="70"/>
        <v>8.1237905628012292</v>
      </c>
      <c r="AA198" s="86">
        <f t="shared" si="70"/>
        <v>7.775337117586484</v>
      </c>
      <c r="AB198" s="86">
        <f t="shared" si="70"/>
        <v>8.5562150740386134</v>
      </c>
      <c r="AC198" s="86">
        <f t="shared" si="70"/>
        <v>10.035916796226251</v>
      </c>
      <c r="AD198" s="86">
        <f t="shared" si="70"/>
        <v>9.6501353437030506</v>
      </c>
      <c r="AE198" s="86">
        <f t="shared" si="70"/>
        <v>9.0025925782089011</v>
      </c>
      <c r="AF198" s="86">
        <f t="shared" si="70"/>
        <v>9.1094473565319873</v>
      </c>
      <c r="AG198" s="86">
        <f t="shared" si="67"/>
        <v>8.8285394212885926</v>
      </c>
      <c r="AH198" s="86">
        <f t="shared" si="67"/>
        <v>10.113002412470031</v>
      </c>
      <c r="AI198" s="87">
        <f t="shared" si="71"/>
        <v>9.6820179265813309</v>
      </c>
      <c r="AJ198" s="87">
        <f t="shared" si="71"/>
        <v>10.3792309008508</v>
      </c>
      <c r="AK198" s="87">
        <f t="shared" si="71"/>
        <v>11.497405384401027</v>
      </c>
      <c r="AL198" s="87">
        <f t="shared" si="71"/>
        <v>10.255702707140017</v>
      </c>
      <c r="AM198" s="87">
        <f t="shared" si="71"/>
        <v>10.210122588631734</v>
      </c>
      <c r="AN198" s="87">
        <f t="shared" si="71"/>
        <v>10.620916117350298</v>
      </c>
      <c r="AO198" s="87">
        <f t="shared" si="71"/>
        <v>10.799399693311869</v>
      </c>
      <c r="AP198" s="87">
        <f t="shared" si="71"/>
        <v>10.886388957753582</v>
      </c>
      <c r="AQ198" s="87">
        <f t="shared" si="71"/>
        <v>10.719965165563856</v>
      </c>
      <c r="AR198" s="87">
        <f t="shared" si="71"/>
        <v>10.817903264748097</v>
      </c>
      <c r="AS198" s="87">
        <f t="shared" si="71"/>
        <v>10.881877513590617</v>
      </c>
      <c r="AT198" s="87">
        <f t="shared" si="71"/>
        <v>11.028194161862075</v>
      </c>
      <c r="AU198" s="87">
        <f t="shared" si="71"/>
        <v>11.048960895090914</v>
      </c>
      <c r="AV198" s="87">
        <f t="shared" si="71"/>
        <v>11.091829914141165</v>
      </c>
      <c r="AW198" s="87">
        <f t="shared" si="71"/>
        <v>11.200870106762366</v>
      </c>
      <c r="AX198" s="87">
        <f t="shared" si="71"/>
        <v>11.830399310777928</v>
      </c>
      <c r="AY198" s="87">
        <f t="shared" si="71"/>
        <v>11.902890256368373</v>
      </c>
      <c r="AZ198" s="87">
        <f t="shared" si="71"/>
        <v>11.975081831336809</v>
      </c>
      <c r="BA198" s="87">
        <f t="shared" si="71"/>
        <v>12.050990617403173</v>
      </c>
      <c r="BB198" s="87">
        <f t="shared" si="71"/>
        <v>12.133774523093557</v>
      </c>
      <c r="BC198" s="87">
        <f t="shared" si="71"/>
        <v>12.214212793969267</v>
      </c>
      <c r="BD198" s="87">
        <f t="shared" si="71"/>
        <v>12.294745933618444</v>
      </c>
      <c r="BE198" s="87">
        <f t="shared" si="71"/>
        <v>12.375991507924198</v>
      </c>
      <c r="BF198" s="87">
        <f t="shared" si="71"/>
        <v>12.460557607825635</v>
      </c>
      <c r="BG198" s="87">
        <f t="shared" si="71"/>
        <v>12.546083448529529</v>
      </c>
      <c r="BH198" s="87">
        <f t="shared" si="71"/>
        <v>13.913846270891014</v>
      </c>
    </row>
    <row r="199" spans="1:60">
      <c r="A199" s="78" t="s">
        <v>20</v>
      </c>
      <c r="D199" s="86">
        <f t="shared" si="69"/>
        <v>2.8207851159686936</v>
      </c>
      <c r="E199" s="86">
        <f t="shared" si="69"/>
        <v>3.2331710812734844</v>
      </c>
      <c r="F199" s="86">
        <f t="shared" si="69"/>
        <v>3.5232876960406969</v>
      </c>
      <c r="G199" s="86">
        <f t="shared" si="69"/>
        <v>3.6593016165215002</v>
      </c>
      <c r="H199" s="86">
        <f t="shared" si="69"/>
        <v>3.8235274204994738</v>
      </c>
      <c r="I199" s="86">
        <f t="shared" si="69"/>
        <v>3.6370763897149403</v>
      </c>
      <c r="J199" s="86">
        <f t="shared" si="69"/>
        <v>3.9920653718983456</v>
      </c>
      <c r="K199" s="86">
        <f t="shared" si="69"/>
        <v>4.4317386727976151</v>
      </c>
      <c r="L199" s="86">
        <f t="shared" si="69"/>
        <v>4.5381928336829063</v>
      </c>
      <c r="M199" s="86">
        <f t="shared" si="66"/>
        <v>4.5720512399072506</v>
      </c>
      <c r="N199" s="86">
        <f t="shared" si="66"/>
        <v>5.1520705063248107</v>
      </c>
      <c r="O199" s="86">
        <f t="shared" si="66"/>
        <v>5.0060863186337556</v>
      </c>
      <c r="P199" s="86">
        <f t="shared" si="66"/>
        <v>5.1993224454510107</v>
      </c>
      <c r="Q199" s="86">
        <f t="shared" si="66"/>
        <v>5.7400049996139852</v>
      </c>
      <c r="R199" s="86">
        <f t="shared" si="66"/>
        <v>6.325160083413536</v>
      </c>
      <c r="S199" s="86">
        <f t="shared" si="66"/>
        <v>6.0644542074100185</v>
      </c>
      <c r="T199" s="86">
        <f t="shared" si="66"/>
        <v>6.1090779511220994</v>
      </c>
      <c r="U199" s="86">
        <f t="shared" si="66"/>
        <v>6.5121791143086236</v>
      </c>
      <c r="V199" s="86">
        <f t="shared" si="66"/>
        <v>7.1774763737244376</v>
      </c>
      <c r="W199" s="86">
        <f t="shared" si="66"/>
        <v>7.0101634685663328</v>
      </c>
      <c r="X199" s="86">
        <f t="shared" si="66"/>
        <v>7.4533842913952952</v>
      </c>
      <c r="Y199" s="86">
        <f t="shared" si="70"/>
        <v>6.1949047139486373</v>
      </c>
      <c r="Z199" s="86">
        <f t="shared" si="70"/>
        <v>7.4278780330522718</v>
      </c>
      <c r="AA199" s="86">
        <f t="shared" si="70"/>
        <v>8.3011790998792581</v>
      </c>
      <c r="AB199" s="86">
        <f t="shared" si="70"/>
        <v>8.4833454740111893</v>
      </c>
      <c r="AC199" s="86">
        <f t="shared" si="70"/>
        <v>8.3167443928402474</v>
      </c>
      <c r="AD199" s="86">
        <f t="shared" si="70"/>
        <v>8.4911861733047296</v>
      </c>
      <c r="AE199" s="86">
        <f t="shared" si="70"/>
        <v>8.3116410593332013</v>
      </c>
      <c r="AF199" s="86">
        <f t="shared" si="70"/>
        <v>8.2628276578787609</v>
      </c>
      <c r="AG199" s="86">
        <f t="shared" si="67"/>
        <v>9.9928515441080812</v>
      </c>
      <c r="AH199" s="86">
        <f t="shared" si="67"/>
        <v>8.6796822537365923</v>
      </c>
      <c r="AI199" s="87">
        <f t="shared" si="71"/>
        <v>14.167023876875533</v>
      </c>
      <c r="AJ199" s="87">
        <f t="shared" si="71"/>
        <v>15.115293466914231</v>
      </c>
      <c r="AK199" s="87">
        <f t="shared" si="71"/>
        <v>17.086896898259496</v>
      </c>
      <c r="AL199" s="87">
        <f t="shared" si="71"/>
        <v>15.543591004535948</v>
      </c>
      <c r="AM199" s="87">
        <f t="shared" si="71"/>
        <v>15.889367237774771</v>
      </c>
      <c r="AN199" s="87">
        <f t="shared" si="71"/>
        <v>16.277654868764508</v>
      </c>
      <c r="AO199" s="87">
        <f t="shared" si="71"/>
        <v>16.6971531773398</v>
      </c>
      <c r="AP199" s="87">
        <f t="shared" si="71"/>
        <v>17.02459005628527</v>
      </c>
      <c r="AQ199" s="87">
        <f t="shared" si="71"/>
        <v>16.956833443474579</v>
      </c>
      <c r="AR199" s="87">
        <f t="shared" si="71"/>
        <v>17.251355407107397</v>
      </c>
      <c r="AS199" s="87">
        <f t="shared" si="71"/>
        <v>17.448015456324377</v>
      </c>
      <c r="AT199" s="87">
        <f t="shared" si="71"/>
        <v>17.813692449182021</v>
      </c>
      <c r="AU199" s="87">
        <f t="shared" si="71"/>
        <v>18.009268531621871</v>
      </c>
      <c r="AV199" s="87">
        <f t="shared" si="71"/>
        <v>18.22479277672565</v>
      </c>
      <c r="AW199" s="87">
        <f t="shared" si="71"/>
        <v>18.52941663215919</v>
      </c>
      <c r="AX199" s="87">
        <f t="shared" si="71"/>
        <v>19.507956666437117</v>
      </c>
      <c r="AY199" s="87">
        <f t="shared" si="71"/>
        <v>19.771611327210145</v>
      </c>
      <c r="AZ199" s="87">
        <f t="shared" si="71"/>
        <v>20.035500612933333</v>
      </c>
      <c r="BA199" s="87">
        <f t="shared" si="71"/>
        <v>20.303400752354285</v>
      </c>
      <c r="BB199" s="87">
        <f t="shared" si="71"/>
        <v>20.584794229667459</v>
      </c>
      <c r="BC199" s="87">
        <f t="shared" si="71"/>
        <v>20.863548756216808</v>
      </c>
      <c r="BD199" s="87">
        <f t="shared" si="71"/>
        <v>21.148052080449183</v>
      </c>
      <c r="BE199" s="87">
        <f t="shared" si="71"/>
        <v>21.433492431199689</v>
      </c>
      <c r="BF199" s="87">
        <f t="shared" si="71"/>
        <v>21.728369754055848</v>
      </c>
      <c r="BG199" s="87">
        <f t="shared" si="71"/>
        <v>22.025898320657092</v>
      </c>
      <c r="BH199" s="87">
        <f t="shared" si="71"/>
        <v>26.804767417208723</v>
      </c>
    </row>
    <row r="200" spans="1:60">
      <c r="A200" s="78" t="s">
        <v>21</v>
      </c>
      <c r="D200" s="86">
        <f t="shared" si="69"/>
        <v>3.2528104881410873</v>
      </c>
      <c r="E200" s="86">
        <f t="shared" si="69"/>
        <v>3.3762682053597337</v>
      </c>
      <c r="F200" s="86">
        <f t="shared" si="69"/>
        <v>3.5119562990546878</v>
      </c>
      <c r="G200" s="86">
        <f t="shared" si="69"/>
        <v>3.4657029758058688</v>
      </c>
      <c r="H200" s="86">
        <f t="shared" si="69"/>
        <v>3.7591086460141443</v>
      </c>
      <c r="I200" s="86">
        <f t="shared" si="69"/>
        <v>4.2671883918529989</v>
      </c>
      <c r="J200" s="86">
        <f t="shared" si="69"/>
        <v>4.4855637118690934</v>
      </c>
      <c r="K200" s="86">
        <f t="shared" si="69"/>
        <v>4.6453559994507172</v>
      </c>
      <c r="L200" s="86">
        <f t="shared" si="69"/>
        <v>4.6394377409445484</v>
      </c>
      <c r="M200" s="86">
        <f t="shared" si="66"/>
        <v>4.5749431554826003</v>
      </c>
      <c r="N200" s="86">
        <f t="shared" si="66"/>
        <v>5.4071064155275934</v>
      </c>
      <c r="O200" s="86">
        <f t="shared" si="66"/>
        <v>5.8966582881202498</v>
      </c>
      <c r="P200" s="86">
        <f t="shared" si="66"/>
        <v>5.9018062142840728</v>
      </c>
      <c r="Q200" s="86">
        <f t="shared" si="66"/>
        <v>5.7896552219106878</v>
      </c>
      <c r="R200" s="86">
        <f t="shared" si="66"/>
        <v>6.147425396431526</v>
      </c>
      <c r="S200" s="86">
        <f t="shared" si="66"/>
        <v>6.4025919717301258</v>
      </c>
      <c r="T200" s="86">
        <f t="shared" si="66"/>
        <v>6.8259288447428528</v>
      </c>
      <c r="U200" s="86">
        <f t="shared" si="66"/>
        <v>7.1032851803976973</v>
      </c>
      <c r="V200" s="86">
        <f t="shared" si="66"/>
        <v>7.1239194010088216</v>
      </c>
      <c r="W200" s="86">
        <f t="shared" si="66"/>
        <v>7.2371375029944716</v>
      </c>
      <c r="X200" s="86">
        <f t="shared" si="66"/>
        <v>7.661430599229111</v>
      </c>
      <c r="Y200" s="86">
        <f t="shared" si="70"/>
        <v>10.602590004302156</v>
      </c>
      <c r="Z200" s="86">
        <f t="shared" si="70"/>
        <v>8.578966295051373</v>
      </c>
      <c r="AA200" s="86">
        <f t="shared" si="70"/>
        <v>8.365229500482469</v>
      </c>
      <c r="AB200" s="86">
        <f t="shared" si="70"/>
        <v>9.2898174870232335</v>
      </c>
      <c r="AC200" s="86">
        <f t="shared" si="70"/>
        <v>9.1242588895976429</v>
      </c>
      <c r="AD200" s="86">
        <f t="shared" si="70"/>
        <v>10.389482439762132</v>
      </c>
      <c r="AE200" s="86">
        <f t="shared" si="70"/>
        <v>10.434335711377932</v>
      </c>
      <c r="AF200" s="86">
        <f t="shared" si="70"/>
        <v>10.28952177793685</v>
      </c>
      <c r="AG200" s="86">
        <f t="shared" si="67"/>
        <v>10.363865220385836</v>
      </c>
      <c r="AH200" s="86">
        <f t="shared" si="67"/>
        <v>10.728212704577707</v>
      </c>
      <c r="AI200" s="87">
        <f t="shared" si="71"/>
        <v>13.01334987835579</v>
      </c>
      <c r="AJ200" s="87">
        <f t="shared" si="71"/>
        <v>14.000381371865906</v>
      </c>
      <c r="AK200" s="87">
        <f t="shared" si="71"/>
        <v>16.2921924736862</v>
      </c>
      <c r="AL200" s="87">
        <f t="shared" si="71"/>
        <v>14.137364044943261</v>
      </c>
      <c r="AM200" s="87">
        <f t="shared" si="71"/>
        <v>14.513478421734632</v>
      </c>
      <c r="AN200" s="87">
        <f t="shared" si="71"/>
        <v>15.014570693188048</v>
      </c>
      <c r="AO200" s="87">
        <f t="shared" si="71"/>
        <v>15.410237550117884</v>
      </c>
      <c r="AP200" s="87">
        <f t="shared" si="71"/>
        <v>15.702921801918215</v>
      </c>
      <c r="AQ200" s="87">
        <f t="shared" si="71"/>
        <v>15.512610237175707</v>
      </c>
      <c r="AR200" s="87">
        <f t="shared" si="71"/>
        <v>15.801190457604704</v>
      </c>
      <c r="AS200" s="87">
        <f t="shared" si="71"/>
        <v>15.961200659643787</v>
      </c>
      <c r="AT200" s="87">
        <f t="shared" si="71"/>
        <v>16.312478134737034</v>
      </c>
      <c r="AU200" s="87">
        <f t="shared" si="71"/>
        <v>16.454624047639086</v>
      </c>
      <c r="AV200" s="87">
        <f t="shared" si="71"/>
        <v>16.625390302582012</v>
      </c>
      <c r="AW200" s="87">
        <f t="shared" si="71"/>
        <v>16.909353529327774</v>
      </c>
      <c r="AX200" s="87">
        <f t="shared" si="71"/>
        <v>18.051665080124465</v>
      </c>
      <c r="AY200" s="87">
        <f t="shared" si="71"/>
        <v>18.277618029785081</v>
      </c>
      <c r="AZ200" s="87">
        <f t="shared" si="71"/>
        <v>18.503695670975588</v>
      </c>
      <c r="BA200" s="87">
        <f t="shared" si="71"/>
        <v>18.73492150705998</v>
      </c>
      <c r="BB200" s="87">
        <f t="shared" si="71"/>
        <v>18.980334421058075</v>
      </c>
      <c r="BC200" s="87">
        <f t="shared" si="71"/>
        <v>19.221738216778533</v>
      </c>
      <c r="BD200" s="87">
        <f t="shared" si="71"/>
        <v>19.467292504117651</v>
      </c>
      <c r="BE200" s="87">
        <f t="shared" si="71"/>
        <v>19.713992612176853</v>
      </c>
      <c r="BF200" s="87">
        <f t="shared" si="71"/>
        <v>19.969281653387341</v>
      </c>
      <c r="BG200" s="87">
        <f t="shared" si="71"/>
        <v>20.227018960405985</v>
      </c>
      <c r="BH200" s="87">
        <f t="shared" si="71"/>
        <v>24.362114682149468</v>
      </c>
    </row>
    <row r="201" spans="1:60">
      <c r="A201" s="78" t="s">
        <v>22</v>
      </c>
      <c r="D201" s="86">
        <f t="shared" si="69"/>
        <v>3.2698317630710205</v>
      </c>
      <c r="E201" s="86">
        <f t="shared" si="69"/>
        <v>3.0349502437567661</v>
      </c>
      <c r="F201" s="86">
        <f t="shared" si="69"/>
        <v>3.3348327549792387</v>
      </c>
      <c r="G201" s="86">
        <f t="shared" si="69"/>
        <v>3.5830596845479445</v>
      </c>
      <c r="H201" s="86">
        <f t="shared" si="69"/>
        <v>3.9022186579765612</v>
      </c>
      <c r="I201" s="86">
        <f t="shared" si="69"/>
        <v>4.162972196847516</v>
      </c>
      <c r="J201" s="86">
        <f t="shared" si="69"/>
        <v>4.1666350907336476</v>
      </c>
      <c r="K201" s="86">
        <f t="shared" si="69"/>
        <v>4.1547556001396933</v>
      </c>
      <c r="L201" s="86">
        <f t="shared" si="69"/>
        <v>4.582619002621783</v>
      </c>
      <c r="M201" s="86">
        <f t="shared" si="66"/>
        <v>4.9255498931984718</v>
      </c>
      <c r="N201" s="86">
        <f t="shared" si="66"/>
        <v>5.6437289372700441</v>
      </c>
      <c r="O201" s="86">
        <f t="shared" si="66"/>
        <v>5.4886692129887553</v>
      </c>
      <c r="P201" s="86">
        <f t="shared" si="66"/>
        <v>5.6860132917181829</v>
      </c>
      <c r="Q201" s="86">
        <f t="shared" si="66"/>
        <v>5.503018822939219</v>
      </c>
      <c r="R201" s="86">
        <f t="shared" si="66"/>
        <v>6.05074917693429</v>
      </c>
      <c r="S201" s="86">
        <f t="shared" si="66"/>
        <v>6.5170584082896568</v>
      </c>
      <c r="T201" s="86">
        <f t="shared" si="66"/>
        <v>6.8898909529656622</v>
      </c>
      <c r="U201" s="86">
        <f t="shared" si="66"/>
        <v>6.8363226584267194</v>
      </c>
      <c r="V201" s="86">
        <f t="shared" si="66"/>
        <v>6.7424643678556642</v>
      </c>
      <c r="W201" s="86">
        <f t="shared" si="66"/>
        <v>7.7580874790616718</v>
      </c>
      <c r="X201" s="86">
        <f t="shared" si="66"/>
        <v>7.901274739010943</v>
      </c>
      <c r="Y201" s="86">
        <f t="shared" si="70"/>
        <v>9.6687992533102509</v>
      </c>
      <c r="Z201" s="86">
        <f t="shared" si="70"/>
        <v>8.12659482219048</v>
      </c>
      <c r="AA201" s="86">
        <f t="shared" si="70"/>
        <v>8.3275581354134989</v>
      </c>
      <c r="AB201" s="86">
        <f t="shared" si="70"/>
        <v>8.9487695151477542</v>
      </c>
      <c r="AC201" s="86">
        <f t="shared" si="70"/>
        <v>10.288405726954251</v>
      </c>
      <c r="AD201" s="86">
        <f t="shared" si="70"/>
        <v>9.5232317506451487</v>
      </c>
      <c r="AE201" s="86">
        <f t="shared" si="70"/>
        <v>9.4546421655538957</v>
      </c>
      <c r="AF201" s="86">
        <f t="shared" si="70"/>
        <v>10.562091987009484</v>
      </c>
      <c r="AG201" s="86">
        <f t="shared" si="67"/>
        <v>9.0855687505986484</v>
      </c>
      <c r="AH201" s="86">
        <f t="shared" si="67"/>
        <v>10.753775381549735</v>
      </c>
      <c r="AI201" s="87">
        <f t="shared" si="71"/>
        <v>13.387827755236088</v>
      </c>
      <c r="AJ201" s="87">
        <f t="shared" si="71"/>
        <v>14.248778573458701</v>
      </c>
      <c r="AK201" s="87">
        <f t="shared" si="71"/>
        <v>16.869841841941088</v>
      </c>
      <c r="AL201" s="87">
        <f t="shared" si="71"/>
        <v>15.224207609905044</v>
      </c>
      <c r="AM201" s="87">
        <f t="shared" si="71"/>
        <v>15.144602269659067</v>
      </c>
      <c r="AN201" s="87">
        <f t="shared" si="71"/>
        <v>15.669950828746693</v>
      </c>
      <c r="AO201" s="87">
        <f t="shared" si="71"/>
        <v>16.122614648296768</v>
      </c>
      <c r="AP201" s="87">
        <f t="shared" si="71"/>
        <v>16.514914600966698</v>
      </c>
      <c r="AQ201" s="87">
        <f t="shared" si="71"/>
        <v>16.363945866605725</v>
      </c>
      <c r="AR201" s="87">
        <f t="shared" si="71"/>
        <v>16.600082177594466</v>
      </c>
      <c r="AS201" s="87">
        <f t="shared" si="71"/>
        <v>16.772994688404445</v>
      </c>
      <c r="AT201" s="87">
        <f t="shared" si="71"/>
        <v>17.188898178949216</v>
      </c>
      <c r="AU201" s="87">
        <f t="shared" si="71"/>
        <v>17.356537675415815</v>
      </c>
      <c r="AV201" s="87">
        <f t="shared" si="71"/>
        <v>17.54925229304456</v>
      </c>
      <c r="AW201" s="87">
        <f t="shared" si="71"/>
        <v>17.858618074990574</v>
      </c>
      <c r="AX201" s="87">
        <f t="shared" si="71"/>
        <v>19.221048756912019</v>
      </c>
      <c r="AY201" s="87">
        <f t="shared" si="71"/>
        <v>19.478585630248276</v>
      </c>
      <c r="AZ201" s="87">
        <f t="shared" si="71"/>
        <v>19.734531145768415</v>
      </c>
      <c r="BA201" s="87">
        <f t="shared" si="71"/>
        <v>19.99402383520053</v>
      </c>
      <c r="BB201" s="87">
        <f t="shared" si="71"/>
        <v>20.269032663145438</v>
      </c>
      <c r="BC201" s="87">
        <f t="shared" si="71"/>
        <v>20.542026909741864</v>
      </c>
      <c r="BD201" s="87">
        <f t="shared" si="71"/>
        <v>20.819260744779825</v>
      </c>
      <c r="BE201" s="87">
        <f t="shared" si="71"/>
        <v>21.097271932377694</v>
      </c>
      <c r="BF201" s="87">
        <f t="shared" si="71"/>
        <v>21.384711322768553</v>
      </c>
      <c r="BG201" s="87">
        <f t="shared" si="71"/>
        <v>21.675087248385069</v>
      </c>
      <c r="BH201" s="87">
        <f t="shared" si="71"/>
        <v>26.33594192958391</v>
      </c>
    </row>
    <row r="202" spans="1:60">
      <c r="A202" s="78" t="s">
        <v>23</v>
      </c>
      <c r="D202" s="86">
        <f t="shared" si="69"/>
        <v>2.8445529664950744</v>
      </c>
      <c r="E202" s="86">
        <f t="shared" si="69"/>
        <v>3.2746438776333382</v>
      </c>
      <c r="F202" s="86">
        <f t="shared" si="69"/>
        <v>3.4254271209325498</v>
      </c>
      <c r="G202" s="86">
        <f t="shared" si="69"/>
        <v>3.6070090476314607</v>
      </c>
      <c r="H202" s="86">
        <f t="shared" si="69"/>
        <v>3.730569273086028</v>
      </c>
      <c r="I202" s="86">
        <f t="shared" si="69"/>
        <v>3.7490646748160965</v>
      </c>
      <c r="J202" s="86">
        <f t="shared" si="69"/>
        <v>4.1070104193546095</v>
      </c>
      <c r="K202" s="86">
        <f t="shared" si="69"/>
        <v>4.5485426308056773</v>
      </c>
      <c r="L202" s="86">
        <f t="shared" si="69"/>
        <v>4.8013634628039181</v>
      </c>
      <c r="M202" s="86">
        <f t="shared" si="66"/>
        <v>4.7925601852400863</v>
      </c>
      <c r="N202" s="86">
        <f t="shared" si="66"/>
        <v>5.0220808713737419</v>
      </c>
      <c r="O202" s="86">
        <f t="shared" si="66"/>
        <v>5.1134030651387405</v>
      </c>
      <c r="P202" s="86">
        <f t="shared" si="66"/>
        <v>5.6650133083897014</v>
      </c>
      <c r="Q202" s="86">
        <f t="shared" si="66"/>
        <v>5.7753201354655026</v>
      </c>
      <c r="R202" s="86">
        <f t="shared" si="66"/>
        <v>6.0490651857268007</v>
      </c>
      <c r="S202" s="86">
        <f t="shared" si="66"/>
        <v>6.6872817620956351</v>
      </c>
      <c r="T202" s="86">
        <f t="shared" si="66"/>
        <v>6.5695544675800104</v>
      </c>
      <c r="U202" s="86">
        <f t="shared" si="66"/>
        <v>7.2229858579539119</v>
      </c>
      <c r="V202" s="86">
        <f t="shared" si="66"/>
        <v>7.3791705761278887</v>
      </c>
      <c r="W202" s="86">
        <f t="shared" si="66"/>
        <v>7.4060116808207352</v>
      </c>
      <c r="X202" s="86">
        <f t="shared" si="66"/>
        <v>7.7754932652755855</v>
      </c>
      <c r="Y202" s="86">
        <f t="shared" si="70"/>
        <v>8.5450727541962213</v>
      </c>
      <c r="Z202" s="86">
        <f t="shared" si="70"/>
        <v>7.5933436034994859</v>
      </c>
      <c r="AA202" s="86">
        <f t="shared" si="70"/>
        <v>8.3350410699195088</v>
      </c>
      <c r="AB202" s="86">
        <f t="shared" si="70"/>
        <v>9.0496815773185961</v>
      </c>
      <c r="AC202" s="86">
        <f t="shared" si="70"/>
        <v>8.9817061515095329</v>
      </c>
      <c r="AD202" s="86">
        <f t="shared" si="70"/>
        <v>8.6074689631658501</v>
      </c>
      <c r="AE202" s="86">
        <f t="shared" si="70"/>
        <v>8.7673159613593263</v>
      </c>
      <c r="AF202" s="86">
        <f t="shared" si="70"/>
        <v>9.8494821278860964</v>
      </c>
      <c r="AG202" s="86">
        <f t="shared" si="67"/>
        <v>10.202338342684044</v>
      </c>
      <c r="AH202" s="86">
        <f t="shared" si="67"/>
        <v>9.1916565609517793</v>
      </c>
      <c r="AI202" s="87">
        <f t="shared" si="71"/>
        <v>15.709835525307831</v>
      </c>
      <c r="AJ202" s="87">
        <f t="shared" si="71"/>
        <v>16.536973639626154</v>
      </c>
      <c r="AK202" s="87">
        <f t="shared" si="71"/>
        <v>19.757660948266221</v>
      </c>
      <c r="AL202" s="87">
        <f t="shared" si="71"/>
        <v>18.43544081070354</v>
      </c>
      <c r="AM202" s="87">
        <f t="shared" si="71"/>
        <v>18.535839033075391</v>
      </c>
      <c r="AN202" s="87">
        <f t="shared" si="71"/>
        <v>18.773819079284316</v>
      </c>
      <c r="AO202" s="87">
        <f t="shared" si="71"/>
        <v>19.386928087731768</v>
      </c>
      <c r="AP202" s="87">
        <f t="shared" si="71"/>
        <v>19.984994999597866</v>
      </c>
      <c r="AQ202" s="87">
        <f t="shared" si="71"/>
        <v>19.944277820398788</v>
      </c>
      <c r="AR202" s="87">
        <f t="shared" si="71"/>
        <v>20.255046470193598</v>
      </c>
      <c r="AS202" s="87">
        <f t="shared" si="71"/>
        <v>20.457636732461353</v>
      </c>
      <c r="AT202" s="87">
        <f t="shared" si="71"/>
        <v>21.026339075284824</v>
      </c>
      <c r="AU202" s="87">
        <f t="shared" si="71"/>
        <v>21.304207499991399</v>
      </c>
      <c r="AV202" s="87">
        <f t="shared" si="71"/>
        <v>21.598883618790587</v>
      </c>
      <c r="AW202" s="87">
        <f t="shared" si="71"/>
        <v>22.015607439014957</v>
      </c>
      <c r="AX202" s="87">
        <f t="shared" si="71"/>
        <v>23.660585907008652</v>
      </c>
      <c r="AY202" s="87">
        <f t="shared" si="71"/>
        <v>24.033271893331452</v>
      </c>
      <c r="AZ202" s="87">
        <f t="shared" si="71"/>
        <v>24.402333908925158</v>
      </c>
      <c r="BA202" s="87">
        <f t="shared" si="71"/>
        <v>24.772590086277724</v>
      </c>
      <c r="BB202" s="87">
        <f t="shared" si="71"/>
        <v>25.161480395688493</v>
      </c>
      <c r="BC202" s="87">
        <f t="shared" si="71"/>
        <v>25.549842749598113</v>
      </c>
      <c r="BD202" s="87">
        <f t="shared" si="71"/>
        <v>25.946371648671089</v>
      </c>
      <c r="BE202" s="87">
        <f t="shared" si="71"/>
        <v>26.343100690564555</v>
      </c>
      <c r="BF202" s="87">
        <f t="shared" si="71"/>
        <v>26.752456510872037</v>
      </c>
      <c r="BG202" s="87">
        <f t="shared" si="71"/>
        <v>27.165841307994341</v>
      </c>
      <c r="BH202" s="87">
        <f t="shared" si="71"/>
        <v>33.808757747966823</v>
      </c>
    </row>
    <row r="203" spans="1:60">
      <c r="A203" s="78" t="s">
        <v>24</v>
      </c>
      <c r="D203" s="86">
        <f t="shared" si="69"/>
        <v>3.1874312799315385</v>
      </c>
      <c r="E203" s="86">
        <f t="shared" si="69"/>
        <v>3.3355030993043808</v>
      </c>
      <c r="F203" s="86">
        <f t="shared" si="69"/>
        <v>3.3439234370386832</v>
      </c>
      <c r="G203" s="86">
        <f t="shared" si="69"/>
        <v>3.4745535587959782</v>
      </c>
      <c r="H203" s="86">
        <f t="shared" si="69"/>
        <v>3.7896804372190416</v>
      </c>
      <c r="I203" s="86">
        <f t="shared" si="69"/>
        <v>4.2817209086034449</v>
      </c>
      <c r="J203" s="86">
        <f t="shared" si="69"/>
        <v>4.4947328673040348</v>
      </c>
      <c r="K203" s="86">
        <f t="shared" si="69"/>
        <v>4.5526391799817576</v>
      </c>
      <c r="L203" s="86">
        <f t="shared" si="69"/>
        <v>4.5676697436605842</v>
      </c>
      <c r="M203" s="86">
        <f t="shared" si="66"/>
        <v>5.0084753025663824</v>
      </c>
      <c r="N203" s="86">
        <f t="shared" si="66"/>
        <v>5.3326618068226148</v>
      </c>
      <c r="O203" s="86">
        <f t="shared" si="66"/>
        <v>5.5332811368685961</v>
      </c>
      <c r="P203" s="86">
        <f t="shared" si="66"/>
        <v>5.7755338035540706</v>
      </c>
      <c r="Q203" s="86">
        <f t="shared" si="66"/>
        <v>5.8372112603657218</v>
      </c>
      <c r="R203" s="86">
        <f t="shared" si="66"/>
        <v>5.5864298553365348</v>
      </c>
      <c r="S203" s="86">
        <f t="shared" si="66"/>
        <v>6.4727082209762434</v>
      </c>
      <c r="T203" s="86">
        <f t="shared" si="66"/>
        <v>7.0542066955877232</v>
      </c>
      <c r="U203" s="86">
        <f t="shared" si="66"/>
        <v>7.0314660857472138</v>
      </c>
      <c r="V203" s="86">
        <f t="shared" si="66"/>
        <v>6.9315148718406396</v>
      </c>
      <c r="W203" s="86">
        <f t="shared" si="66"/>
        <v>7.1042552620744468</v>
      </c>
      <c r="X203" s="86">
        <f t="shared" si="66"/>
        <v>7.9092913458077989</v>
      </c>
      <c r="Y203" s="86">
        <f t="shared" si="70"/>
        <v>10.664428013211788</v>
      </c>
      <c r="Z203" s="86">
        <f t="shared" si="70"/>
        <v>8.7687644387314858</v>
      </c>
      <c r="AA203" s="86">
        <f t="shared" si="70"/>
        <v>9.0712639460230928</v>
      </c>
      <c r="AB203" s="86">
        <f t="shared" si="70"/>
        <v>7.5420691420741148</v>
      </c>
      <c r="AC203" s="86">
        <f t="shared" si="70"/>
        <v>10.114691455713592</v>
      </c>
      <c r="AD203" s="86">
        <f t="shared" si="70"/>
        <v>10.450986199534551</v>
      </c>
      <c r="AE203" s="86">
        <f t="shared" si="70"/>
        <v>9.6993038661340876</v>
      </c>
      <c r="AF203" s="86">
        <f t="shared" si="70"/>
        <v>11.670341705563605</v>
      </c>
      <c r="AG203" s="86">
        <f t="shared" si="67"/>
        <v>11.131054104504692</v>
      </c>
      <c r="AH203" s="86">
        <f t="shared" si="67"/>
        <v>11.707290241838036</v>
      </c>
      <c r="AI203" s="87">
        <f t="shared" si="71"/>
        <v>14.023643249318404</v>
      </c>
      <c r="AJ203" s="87">
        <f t="shared" si="71"/>
        <v>14.481429442371301</v>
      </c>
      <c r="AK203" s="87">
        <f t="shared" si="71"/>
        <v>16.858627629938809</v>
      </c>
      <c r="AL203" s="87">
        <f t="shared" si="71"/>
        <v>15.998025577313804</v>
      </c>
      <c r="AM203" s="87">
        <f t="shared" si="71"/>
        <v>15.912683332984379</v>
      </c>
      <c r="AN203" s="87">
        <f t="shared" si="71"/>
        <v>16.221232614484045</v>
      </c>
      <c r="AO203" s="87">
        <f t="shared" si="71"/>
        <v>16.65145538363867</v>
      </c>
      <c r="AP203" s="87">
        <f t="shared" si="71"/>
        <v>17.106845320099914</v>
      </c>
      <c r="AQ203" s="87">
        <f t="shared" si="71"/>
        <v>17.06534088589207</v>
      </c>
      <c r="AR203" s="87">
        <f t="shared" si="71"/>
        <v>17.284948300123773</v>
      </c>
      <c r="AS203" s="87">
        <f t="shared" si="71"/>
        <v>17.393537097679982</v>
      </c>
      <c r="AT203" s="87">
        <f t="shared" si="71"/>
        <v>17.888396693023111</v>
      </c>
      <c r="AU203" s="87">
        <f t="shared" si="71"/>
        <v>18.073969993744768</v>
      </c>
      <c r="AV203" s="87">
        <f t="shared" si="71"/>
        <v>18.300404004945037</v>
      </c>
      <c r="AW203" s="87">
        <f t="shared" si="71"/>
        <v>18.641809228769972</v>
      </c>
      <c r="AX203" s="87">
        <f t="shared" si="71"/>
        <v>20.413217068794538</v>
      </c>
      <c r="AY203" s="87">
        <f t="shared" si="71"/>
        <v>20.701978102614746</v>
      </c>
      <c r="AZ203" s="87">
        <f t="shared" si="71"/>
        <v>20.989632479360111</v>
      </c>
      <c r="BA203" s="87">
        <f t="shared" si="71"/>
        <v>21.278783782981591</v>
      </c>
      <c r="BB203" s="87">
        <f t="shared" si="71"/>
        <v>21.582044385551896</v>
      </c>
      <c r="BC203" s="87">
        <f t="shared" si="71"/>
        <v>21.885086653504146</v>
      </c>
      <c r="BD203" s="87">
        <f t="shared" si="71"/>
        <v>22.194002446566657</v>
      </c>
      <c r="BE203" s="87">
        <f t="shared" si="71"/>
        <v>22.503412657967814</v>
      </c>
      <c r="BF203" s="87">
        <f t="shared" si="71"/>
        <v>22.822708531358444</v>
      </c>
      <c r="BG203" s="87">
        <f t="shared" si="71"/>
        <v>23.145071428526322</v>
      </c>
      <c r="BH203" s="87">
        <f t="shared" si="71"/>
        <v>28.325296110365286</v>
      </c>
    </row>
    <row r="204" spans="1:60">
      <c r="A204" s="78" t="s">
        <v>25</v>
      </c>
      <c r="D204" s="86">
        <f t="shared" si="69"/>
        <v>3.010557381760615</v>
      </c>
      <c r="E204" s="86">
        <f t="shared" si="69"/>
        <v>3.1047231464904144</v>
      </c>
      <c r="F204" s="86">
        <f t="shared" si="69"/>
        <v>3.4110465599484754</v>
      </c>
      <c r="G204" s="86">
        <f t="shared" si="69"/>
        <v>3.5672656619582339</v>
      </c>
      <c r="H204" s="86">
        <f t="shared" si="69"/>
        <v>3.770988852739134</v>
      </c>
      <c r="I204" s="86">
        <f t="shared" si="69"/>
        <v>3.7410993970125008</v>
      </c>
      <c r="J204" s="86">
        <f t="shared" si="69"/>
        <v>3.8635216535864325</v>
      </c>
      <c r="K204" s="86">
        <f t="shared" si="69"/>
        <v>4.177690807119995</v>
      </c>
      <c r="L204" s="86">
        <f t="shared" si="69"/>
        <v>4.6601432389877493</v>
      </c>
      <c r="M204" s="86">
        <f t="shared" si="66"/>
        <v>5.0056841329700825</v>
      </c>
      <c r="N204" s="86">
        <f t="shared" si="66"/>
        <v>5.2287133117523634</v>
      </c>
      <c r="O204" s="86">
        <f t="shared" si="66"/>
        <v>5.1633803656498518</v>
      </c>
      <c r="P204" s="86">
        <f t="shared" si="66"/>
        <v>5.2254518449714906</v>
      </c>
      <c r="Q204" s="86">
        <f t="shared" si="66"/>
        <v>5.8754483356408747</v>
      </c>
      <c r="R204" s="86">
        <f t="shared" si="66"/>
        <v>5.5063969110765454</v>
      </c>
      <c r="S204" s="86">
        <f t="shared" si="66"/>
        <v>6.514256519968562</v>
      </c>
      <c r="T204" s="86">
        <f t="shared" si="66"/>
        <v>6.6120302626720395</v>
      </c>
      <c r="U204" s="86">
        <f t="shared" si="66"/>
        <v>6.5697442315888317</v>
      </c>
      <c r="V204" s="86">
        <f t="shared" si="66"/>
        <v>7.1316410696051733</v>
      </c>
      <c r="W204" s="86">
        <f t="shared" si="66"/>
        <v>7.5124907807893484</v>
      </c>
      <c r="X204" s="86">
        <f t="shared" si="66"/>
        <v>7.5041113368112837</v>
      </c>
      <c r="Y204" s="86">
        <f t="shared" si="70"/>
        <v>10.420983537821993</v>
      </c>
      <c r="Z204" s="86">
        <f t="shared" si="70"/>
        <v>8.0140094022245094</v>
      </c>
      <c r="AA204" s="86">
        <f t="shared" si="70"/>
        <v>8.4577631978328309</v>
      </c>
      <c r="AB204" s="86">
        <f t="shared" si="70"/>
        <v>7.9338519940605163</v>
      </c>
      <c r="AC204" s="86">
        <f t="shared" si="70"/>
        <v>10.03789209180956</v>
      </c>
      <c r="AD204" s="86">
        <f t="shared" si="70"/>
        <v>10.726491695348896</v>
      </c>
      <c r="AE204" s="86">
        <f t="shared" si="70"/>
        <v>9.109648415094215</v>
      </c>
      <c r="AF204" s="86">
        <f t="shared" si="70"/>
        <v>10.744066145985427</v>
      </c>
      <c r="AG204" s="86">
        <f t="shared" si="67"/>
        <v>11.800109570097453</v>
      </c>
      <c r="AH204" s="86">
        <f t="shared" si="67"/>
        <v>10.632417683160693</v>
      </c>
      <c r="AI204" s="87">
        <f t="shared" si="71"/>
        <v>11.384122878128828</v>
      </c>
      <c r="AJ204" s="87">
        <f t="shared" si="71"/>
        <v>12.156581894977002</v>
      </c>
      <c r="AK204" s="87">
        <f t="shared" si="71"/>
        <v>13.860769718570637</v>
      </c>
      <c r="AL204" s="87">
        <f t="shared" si="71"/>
        <v>13.231529433842894</v>
      </c>
      <c r="AM204" s="87">
        <f t="shared" si="71"/>
        <v>13.28422130650609</v>
      </c>
      <c r="AN204" s="87">
        <f t="shared" si="71"/>
        <v>13.31227931309914</v>
      </c>
      <c r="AO204" s="87">
        <f t="shared" si="71"/>
        <v>13.688302628368199</v>
      </c>
      <c r="AP204" s="87">
        <f t="shared" si="71"/>
        <v>14.010953174770208</v>
      </c>
      <c r="AQ204" s="87">
        <f t="shared" si="71"/>
        <v>13.943444587807832</v>
      </c>
      <c r="AR204" s="87">
        <f t="shared" si="71"/>
        <v>14.090778249507864</v>
      </c>
      <c r="AS204" s="87">
        <f t="shared" si="71"/>
        <v>14.058656705996725</v>
      </c>
      <c r="AT204" s="87">
        <f t="shared" si="71"/>
        <v>14.497634272181664</v>
      </c>
      <c r="AU204" s="87">
        <f t="shared" si="71"/>
        <v>14.586075063611013</v>
      </c>
      <c r="AV204" s="87">
        <f t="shared" si="71"/>
        <v>14.735762273571687</v>
      </c>
      <c r="AW204" s="87">
        <f t="shared" si="71"/>
        <v>14.996719645652171</v>
      </c>
      <c r="AX204" s="87">
        <f t="shared" si="71"/>
        <v>16.879135977704522</v>
      </c>
      <c r="AY204" s="87">
        <f t="shared" si="71"/>
        <v>17.082142245529468</v>
      </c>
      <c r="AZ204" s="87">
        <f t="shared" si="71"/>
        <v>17.282069391461974</v>
      </c>
      <c r="BA204" s="87">
        <f t="shared" si="71"/>
        <v>17.483577213881176</v>
      </c>
      <c r="BB204" s="87">
        <f t="shared" si="71"/>
        <v>17.695019184340154</v>
      </c>
      <c r="BC204" s="87">
        <f t="shared" si="71"/>
        <v>17.906355695173744</v>
      </c>
      <c r="BD204" s="87">
        <f t="shared" si="71"/>
        <v>18.121952346728776</v>
      </c>
      <c r="BE204" s="87">
        <f t="shared" si="71"/>
        <v>18.337579855619055</v>
      </c>
      <c r="BF204" s="87">
        <f t="shared" si="71"/>
        <v>18.560214418847451</v>
      </c>
      <c r="BG204" s="87">
        <f t="shared" si="71"/>
        <v>18.785010567589637</v>
      </c>
      <c r="BH204" s="87">
        <f t="shared" si="71"/>
        <v>22.397260008689457</v>
      </c>
    </row>
    <row r="205" spans="1:60">
      <c r="A205" s="78" t="s">
        <v>26</v>
      </c>
      <c r="D205" s="86">
        <f t="shared" si="69"/>
        <v>3.2590327572136544</v>
      </c>
      <c r="E205" s="86">
        <f t="shared" si="69"/>
        <v>3.5415267585572452</v>
      </c>
      <c r="F205" s="86">
        <f t="shared" si="69"/>
        <v>3.7150408908141443</v>
      </c>
      <c r="G205" s="86">
        <f t="shared" si="69"/>
        <v>3.8037121314162117</v>
      </c>
      <c r="H205" s="86">
        <f t="shared" si="69"/>
        <v>3.7365488031418703</v>
      </c>
      <c r="I205" s="86">
        <f t="shared" si="69"/>
        <v>4.0647848300762695</v>
      </c>
      <c r="J205" s="86">
        <f t="shared" si="69"/>
        <v>4.5782734111104428</v>
      </c>
      <c r="K205" s="86">
        <f t="shared" si="69"/>
        <v>4.7550522187693449</v>
      </c>
      <c r="L205" s="86">
        <f t="shared" si="69"/>
        <v>5.1472171323252685</v>
      </c>
      <c r="M205" s="86">
        <f t="shared" si="66"/>
        <v>4.3145854022727592</v>
      </c>
      <c r="N205" s="86">
        <f t="shared" si="66"/>
        <v>4.6163918939702553</v>
      </c>
      <c r="O205" s="86">
        <f t="shared" si="66"/>
        <v>5.1326922508262367</v>
      </c>
      <c r="P205" s="86">
        <f t="shared" si="66"/>
        <v>5.5280348121204108</v>
      </c>
      <c r="Q205" s="86">
        <f t="shared" si="66"/>
        <v>5.5177293993542245</v>
      </c>
      <c r="R205" s="86">
        <f t="shared" si="66"/>
        <v>5.7000616714746535</v>
      </c>
      <c r="S205" s="86">
        <f t="shared" si="66"/>
        <v>6.3128315558671666</v>
      </c>
      <c r="T205" s="86">
        <f t="shared" si="66"/>
        <v>6.056194047717347</v>
      </c>
      <c r="U205" s="86">
        <f t="shared" si="66"/>
        <v>7.0581779520071146</v>
      </c>
      <c r="V205" s="86">
        <f t="shared" si="66"/>
        <v>7.0577578110379529</v>
      </c>
      <c r="W205" s="86">
        <f t="shared" si="66"/>
        <v>7.2560309847362596</v>
      </c>
      <c r="X205" s="86">
        <f t="shared" si="66"/>
        <v>6.0071840892274899</v>
      </c>
      <c r="Y205" s="86">
        <f t="shared" si="70"/>
        <v>7.5484049030483256</v>
      </c>
      <c r="Z205" s="86">
        <f t="shared" si="70"/>
        <v>8.5253533221763398</v>
      </c>
      <c r="AA205" s="86">
        <f t="shared" si="70"/>
        <v>8.6477953712712186</v>
      </c>
      <c r="AB205" s="86">
        <f t="shared" si="70"/>
        <v>7.6465604692703515</v>
      </c>
      <c r="AC205" s="86">
        <f t="shared" si="70"/>
        <v>8.4805666277067573</v>
      </c>
      <c r="AD205" s="86">
        <f t="shared" si="70"/>
        <v>10.332910012712796</v>
      </c>
      <c r="AE205" s="86">
        <f t="shared" si="70"/>
        <v>10.643668549458132</v>
      </c>
      <c r="AF205" s="86">
        <f t="shared" si="70"/>
        <v>10.107290305101014</v>
      </c>
      <c r="AG205" s="86">
        <f t="shared" si="67"/>
        <v>10.208734874952782</v>
      </c>
      <c r="AH205" s="86">
        <f t="shared" si="67"/>
        <v>10.359292699147398</v>
      </c>
      <c r="AI205" s="87">
        <f t="shared" si="71"/>
        <v>13.884494435972208</v>
      </c>
      <c r="AJ205" s="87">
        <f t="shared" si="71"/>
        <v>14.844718584445843</v>
      </c>
      <c r="AK205" s="87">
        <f t="shared" si="71"/>
        <v>16.481054417039786</v>
      </c>
      <c r="AL205" s="87">
        <f t="shared" si="71"/>
        <v>16.337420589569795</v>
      </c>
      <c r="AM205" s="87">
        <f t="shared" si="71"/>
        <v>16.214620957573914</v>
      </c>
      <c r="AN205" s="87">
        <f t="shared" si="71"/>
        <v>16.29369223142092</v>
      </c>
      <c r="AO205" s="87">
        <f t="shared" si="71"/>
        <v>16.778721461664489</v>
      </c>
      <c r="AP205" s="87">
        <f t="shared" si="71"/>
        <v>17.182644513048018</v>
      </c>
      <c r="AQ205" s="87">
        <f t="shared" si="71"/>
        <v>17.261499487440297</v>
      </c>
      <c r="AR205" s="87">
        <f t="shared" si="71"/>
        <v>17.449454313317823</v>
      </c>
      <c r="AS205" s="87">
        <f t="shared" si="71"/>
        <v>17.576256425853785</v>
      </c>
      <c r="AT205" s="87">
        <f t="shared" si="71"/>
        <v>18.025961189862976</v>
      </c>
      <c r="AU205" s="87">
        <f t="shared" si="71"/>
        <v>18.23277802192549</v>
      </c>
      <c r="AV205" s="87">
        <f t="shared" si="71"/>
        <v>18.469029046402156</v>
      </c>
      <c r="AW205" s="87">
        <f t="shared" si="71"/>
        <v>18.780796286605565</v>
      </c>
      <c r="AX205" s="87">
        <f t="shared" si="71"/>
        <v>20.131439181421342</v>
      </c>
      <c r="AY205" s="87">
        <f t="shared" si="71"/>
        <v>20.416992445562833</v>
      </c>
      <c r="AZ205" s="87">
        <f t="shared" si="71"/>
        <v>20.699276382072547</v>
      </c>
      <c r="BA205" s="87">
        <f t="shared" si="71"/>
        <v>20.982525944890412</v>
      </c>
      <c r="BB205" s="87">
        <f t="shared" si="71"/>
        <v>21.277455027618501</v>
      </c>
      <c r="BC205" s="87">
        <f t="shared" si="71"/>
        <v>21.573667332329137</v>
      </c>
      <c r="BD205" s="87">
        <f t="shared" si="71"/>
        <v>21.876376556310277</v>
      </c>
      <c r="BE205" s="87">
        <f t="shared" si="71"/>
        <v>22.179021016728427</v>
      </c>
      <c r="BF205" s="87">
        <f t="shared" si="71"/>
        <v>22.491136066230695</v>
      </c>
      <c r="BG205" s="87">
        <f t="shared" si="71"/>
        <v>22.806119782524206</v>
      </c>
      <c r="BH205" s="87">
        <f t="shared" si="71"/>
        <v>27.871466197493007</v>
      </c>
    </row>
    <row r="206" spans="1:60">
      <c r="A206" s="78" t="s">
        <v>27</v>
      </c>
      <c r="D206" s="86">
        <f t="shared" si="69"/>
        <v>3.0361490928629244</v>
      </c>
      <c r="E206" s="86">
        <f t="shared" si="69"/>
        <v>2.956494195438494</v>
      </c>
      <c r="F206" s="86">
        <f t="shared" si="69"/>
        <v>3.002440011728849</v>
      </c>
      <c r="G206" s="86">
        <f t="shared" si="69"/>
        <v>3.3711061926617076</v>
      </c>
      <c r="H206" s="86">
        <f t="shared" si="69"/>
        <v>3.621829342222822</v>
      </c>
      <c r="I206" s="86">
        <f t="shared" si="69"/>
        <v>3.8376795335036298</v>
      </c>
      <c r="J206" s="86">
        <f t="shared" si="69"/>
        <v>3.9733572520792078</v>
      </c>
      <c r="K206" s="86">
        <f t="shared" si="69"/>
        <v>3.9677266132637881</v>
      </c>
      <c r="L206" s="86">
        <f t="shared" si="69"/>
        <v>4.0876924476015857</v>
      </c>
      <c r="M206" s="86">
        <f t="shared" si="66"/>
        <v>3.5835304008207434</v>
      </c>
      <c r="N206" s="86">
        <f t="shared" si="66"/>
        <v>4.9011968685915024</v>
      </c>
      <c r="O206" s="86">
        <f t="shared" si="66"/>
        <v>4.9404764846954095</v>
      </c>
      <c r="P206" s="86">
        <f t="shared" si="66"/>
        <v>5.8107034073916903</v>
      </c>
      <c r="Q206" s="86">
        <f t="shared" si="66"/>
        <v>4.8621017718267714</v>
      </c>
      <c r="R206" s="86">
        <f t="shared" si="66"/>
        <v>5.4452568885675019</v>
      </c>
      <c r="S206" s="86">
        <f t="shared" si="66"/>
        <v>6.3001251467987895</v>
      </c>
      <c r="T206" s="86">
        <f t="shared" si="66"/>
        <v>5.8955680784365363</v>
      </c>
      <c r="U206" s="86">
        <f t="shared" si="66"/>
        <v>6.5363215832831587</v>
      </c>
      <c r="V206" s="86">
        <f t="shared" si="66"/>
        <v>6.4666371734124981</v>
      </c>
      <c r="W206" s="86">
        <f t="shared" si="66"/>
        <v>6.8008542085021855</v>
      </c>
      <c r="X206" s="86">
        <f t="shared" si="66"/>
        <v>6.2668753520034404</v>
      </c>
      <c r="Y206" s="86">
        <f t="shared" si="70"/>
        <v>8.3840376374378351</v>
      </c>
      <c r="Z206" s="86">
        <f t="shared" si="70"/>
        <v>8.4821871249194327</v>
      </c>
      <c r="AA206" s="86">
        <f t="shared" si="70"/>
        <v>8.5968591915664572</v>
      </c>
      <c r="AB206" s="86">
        <f t="shared" si="70"/>
        <v>7.0944091771164377</v>
      </c>
      <c r="AC206" s="86">
        <f t="shared" si="70"/>
        <v>9.3129236369574091</v>
      </c>
      <c r="AD206" s="86">
        <f t="shared" si="70"/>
        <v>11.380308992271729</v>
      </c>
      <c r="AE206" s="86">
        <f t="shared" si="70"/>
        <v>10.360380016457251</v>
      </c>
      <c r="AF206" s="86">
        <f t="shared" si="70"/>
        <v>10.081210885690265</v>
      </c>
      <c r="AG206" s="86">
        <f t="shared" si="67"/>
        <v>11.440075919285395</v>
      </c>
      <c r="AH206" s="86">
        <f t="shared" si="67"/>
        <v>11.294558913462122</v>
      </c>
      <c r="AI206" s="87">
        <f t="shared" si="71"/>
        <v>8.2332049847533497</v>
      </c>
      <c r="AJ206" s="87">
        <f t="shared" si="71"/>
        <v>8.6103673319827365</v>
      </c>
      <c r="AK206" s="87">
        <f t="shared" si="71"/>
        <v>8.7914066215851676</v>
      </c>
      <c r="AL206" s="87">
        <f t="shared" si="71"/>
        <v>8.6909247799429465</v>
      </c>
      <c r="AM206" s="87">
        <f t="shared" si="71"/>
        <v>8.6165203368333465</v>
      </c>
      <c r="AN206" s="87">
        <f t="shared" si="71"/>
        <v>8.6225295379971101</v>
      </c>
      <c r="AO206" s="87">
        <f t="shared" si="71"/>
        <v>8.6960852830791069</v>
      </c>
      <c r="AP206" s="87">
        <f t="shared" si="71"/>
        <v>8.7146979511876452</v>
      </c>
      <c r="AQ206" s="87">
        <f t="shared" si="71"/>
        <v>8.6681479939718997</v>
      </c>
      <c r="AR206" s="87">
        <f t="shared" si="71"/>
        <v>8.6636064653982032</v>
      </c>
      <c r="AS206" s="87">
        <f t="shared" si="71"/>
        <v>8.6084073864460748</v>
      </c>
      <c r="AT206" s="87">
        <f t="shared" si="71"/>
        <v>8.6989023886310051</v>
      </c>
      <c r="AU206" s="87">
        <f t="shared" si="71"/>
        <v>8.6734988911143205</v>
      </c>
      <c r="AV206" s="87">
        <f t="shared" si="71"/>
        <v>8.6753834034272188</v>
      </c>
      <c r="AW206" s="87">
        <f t="shared" si="71"/>
        <v>8.7088964411902907</v>
      </c>
      <c r="AX206" s="87">
        <f t="shared" si="71"/>
        <v>9.2816138903629906</v>
      </c>
      <c r="AY206" s="87">
        <f t="shared" si="71"/>
        <v>9.2950418522261344</v>
      </c>
      <c r="AZ206" s="87">
        <f t="shared" si="71"/>
        <v>9.3071147626991007</v>
      </c>
      <c r="BA206" s="87">
        <f t="shared" si="71"/>
        <v>9.3201720356535844</v>
      </c>
      <c r="BB206" s="87">
        <f t="shared" si="71"/>
        <v>9.3344206486786732</v>
      </c>
      <c r="BC206" s="87">
        <f t="shared" si="71"/>
        <v>9.3486469262400078</v>
      </c>
      <c r="BD206" s="87">
        <f t="shared" ref="BD206:BM206" si="72">BD205+BD30+BD46-BD62-BD78</f>
        <v>9.3627125856958031</v>
      </c>
      <c r="BE206" s="87">
        <f t="shared" si="72"/>
        <v>9.3767397260891698</v>
      </c>
      <c r="BF206" s="87">
        <f t="shared" si="72"/>
        <v>9.3914259689238122</v>
      </c>
      <c r="BG206" s="87">
        <f t="shared" si="72"/>
        <v>9.4063055532061242</v>
      </c>
      <c r="BH206" s="87">
        <f t="shared" si="72"/>
        <v>9.6442208850513822</v>
      </c>
    </row>
    <row r="207" spans="1:60" ht="13.5" thickBot="1">
      <c r="A207" s="78" t="s">
        <v>28</v>
      </c>
      <c r="D207" s="86">
        <f t="shared" si="69"/>
        <v>2.9596943097742496</v>
      </c>
      <c r="E207" s="86">
        <f t="shared" si="69"/>
        <v>3.0853881895650077</v>
      </c>
      <c r="F207" s="86">
        <f t="shared" si="69"/>
        <v>3.4396547320922863</v>
      </c>
      <c r="G207" s="86">
        <f t="shared" si="69"/>
        <v>3.6965684113960977</v>
      </c>
      <c r="H207" s="86">
        <f t="shared" si="69"/>
        <v>3.7202361475957688</v>
      </c>
      <c r="I207" s="86">
        <f t="shared" si="69"/>
        <v>3.6472581821082564</v>
      </c>
      <c r="J207" s="86">
        <f t="shared" si="69"/>
        <v>3.9072246453621076</v>
      </c>
      <c r="K207" s="86">
        <f t="shared" si="69"/>
        <v>4.098067253067561</v>
      </c>
      <c r="L207" s="86">
        <f t="shared" si="69"/>
        <v>4.6906634800950577</v>
      </c>
      <c r="M207" s="86">
        <f t="shared" si="66"/>
        <v>4.1085344766420295</v>
      </c>
      <c r="N207" s="86">
        <f t="shared" si="66"/>
        <v>4.5979828275272441</v>
      </c>
      <c r="O207" s="86">
        <f t="shared" si="66"/>
        <v>4.7433708882723833</v>
      </c>
      <c r="P207" s="86">
        <f t="shared" si="66"/>
        <v>5.8537323121408802</v>
      </c>
      <c r="Q207" s="86">
        <f t="shared" si="66"/>
        <v>5.9450318015395069</v>
      </c>
      <c r="R207" s="86">
        <f t="shared" si="66"/>
        <v>5.838252916517356</v>
      </c>
      <c r="S207" s="86">
        <f t="shared" si="66"/>
        <v>6.3353500373619367</v>
      </c>
      <c r="T207" s="86">
        <f t="shared" si="66"/>
        <v>6.001661991832095</v>
      </c>
      <c r="U207" s="86">
        <f t="shared" si="66"/>
        <v>6.5761334315710069</v>
      </c>
      <c r="V207" s="86">
        <f t="shared" si="66"/>
        <v>7.4532503216940142</v>
      </c>
      <c r="W207" s="86">
        <f t="shared" si="66"/>
        <v>7.7886729921733977</v>
      </c>
      <c r="X207" s="86">
        <f t="shared" si="66"/>
        <v>6.1567432469991985</v>
      </c>
      <c r="Y207" s="86">
        <f t="shared" si="70"/>
        <v>7.53534707198307</v>
      </c>
      <c r="Z207" s="86">
        <f t="shared" si="70"/>
        <v>7.9950812226020869</v>
      </c>
      <c r="AA207" s="86">
        <f t="shared" si="70"/>
        <v>8.6098926004521346</v>
      </c>
      <c r="AB207" s="86">
        <f t="shared" si="70"/>
        <v>7.4603665292926733</v>
      </c>
      <c r="AC207" s="86">
        <f t="shared" si="70"/>
        <v>8.3313440576185638</v>
      </c>
      <c r="AD207" s="86">
        <f t="shared" si="70"/>
        <v>9.7725476744774387</v>
      </c>
      <c r="AE207" s="86">
        <f t="shared" si="70"/>
        <v>9.8640543740161863</v>
      </c>
      <c r="AF207" s="86">
        <f t="shared" si="70"/>
        <v>8.8864166808478604</v>
      </c>
      <c r="AG207" s="86">
        <f t="shared" si="67"/>
        <v>10.507935755625246</v>
      </c>
      <c r="AH207" s="86">
        <f t="shared" si="67"/>
        <v>9.9164672551993398</v>
      </c>
      <c r="AI207" s="87">
        <f t="shared" ref="AI207:BH207" si="73">AI206+AI31+AI47-AI63-AI79</f>
        <v>8.7500092163603469</v>
      </c>
      <c r="AJ207" s="87">
        <f t="shared" si="73"/>
        <v>8.7500092163602758</v>
      </c>
      <c r="AK207" s="87">
        <f t="shared" si="73"/>
        <v>8.7500092163603043</v>
      </c>
      <c r="AL207" s="87">
        <f t="shared" si="73"/>
        <v>8.7500092163603682</v>
      </c>
      <c r="AM207" s="87">
        <f t="shared" si="73"/>
        <v>8.7500092163604606</v>
      </c>
      <c r="AN207" s="87">
        <f t="shared" si="73"/>
        <v>8.7500092163604961</v>
      </c>
      <c r="AO207" s="87">
        <f t="shared" si="73"/>
        <v>8.7500092163605245</v>
      </c>
      <c r="AP207" s="87">
        <f t="shared" si="73"/>
        <v>8.750009216360688</v>
      </c>
      <c r="AQ207" s="87">
        <f t="shared" si="73"/>
        <v>8.7500092163607945</v>
      </c>
      <c r="AR207" s="87">
        <f t="shared" si="73"/>
        <v>8.7500092163608016</v>
      </c>
      <c r="AS207" s="87">
        <f t="shared" si="73"/>
        <v>8.7500092163607306</v>
      </c>
      <c r="AT207" s="87">
        <f t="shared" si="73"/>
        <v>8.7500092163608869</v>
      </c>
      <c r="AU207" s="87">
        <f t="shared" si="73"/>
        <v>8.7500092163610361</v>
      </c>
      <c r="AV207" s="87">
        <f t="shared" si="73"/>
        <v>8.750009216361164</v>
      </c>
      <c r="AW207" s="87">
        <f t="shared" si="73"/>
        <v>8.7500092163611782</v>
      </c>
      <c r="AX207" s="87">
        <f t="shared" si="73"/>
        <v>8.7500092163611924</v>
      </c>
      <c r="AY207" s="87">
        <f t="shared" si="73"/>
        <v>8.7500092163613914</v>
      </c>
      <c r="AZ207" s="87">
        <f t="shared" si="73"/>
        <v>8.7500092163615903</v>
      </c>
      <c r="BA207" s="87">
        <f t="shared" si="73"/>
        <v>8.750009216361633</v>
      </c>
      <c r="BB207" s="87">
        <f t="shared" si="73"/>
        <v>8.7500092163616898</v>
      </c>
      <c r="BC207" s="87">
        <f t="shared" si="73"/>
        <v>8.7500092163616046</v>
      </c>
      <c r="BD207" s="87">
        <f t="shared" si="73"/>
        <v>8.7500092163616756</v>
      </c>
      <c r="BE207" s="87">
        <f t="shared" si="73"/>
        <v>8.7500092163616472</v>
      </c>
      <c r="BF207" s="87">
        <f t="shared" si="73"/>
        <v>8.7500092163616472</v>
      </c>
      <c r="BG207" s="87">
        <f t="shared" si="73"/>
        <v>8.7500092163617609</v>
      </c>
      <c r="BH207" s="87">
        <f t="shared" si="73"/>
        <v>8.7500092163617893</v>
      </c>
    </row>
    <row r="208" spans="1:60">
      <c r="A208" s="80"/>
      <c r="B208" s="80"/>
      <c r="C208" s="80"/>
      <c r="D208" s="80"/>
      <c r="E208" s="80"/>
      <c r="F208" s="80"/>
      <c r="G208" s="80"/>
      <c r="H208" s="80"/>
      <c r="I208" s="80">
        <v>77.421999999999997</v>
      </c>
      <c r="J208" s="80"/>
      <c r="K208" s="80"/>
      <c r="L208" s="80"/>
      <c r="M208" s="80"/>
      <c r="N208" s="80">
        <v>101.90600000000001</v>
      </c>
      <c r="O208" s="80"/>
      <c r="P208" s="80"/>
      <c r="Q208" s="80"/>
      <c r="R208" s="80"/>
      <c r="S208" s="80">
        <v>133.328</v>
      </c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</row>
    <row r="209" spans="1:60" ht="13.5" thickBot="1">
      <c r="A209" s="78" t="s">
        <v>136</v>
      </c>
    </row>
    <row r="210" spans="1:60" ht="13.5" thickBot="1">
      <c r="A210" s="79"/>
      <c r="B210" s="93">
        <f t="shared" ref="B210:BH210" si="74">B2</f>
        <v>1992</v>
      </c>
      <c r="C210" s="93">
        <f t="shared" si="74"/>
        <v>1993</v>
      </c>
      <c r="D210" s="93">
        <f t="shared" si="74"/>
        <v>1994</v>
      </c>
      <c r="E210" s="93">
        <f t="shared" si="74"/>
        <v>1995</v>
      </c>
      <c r="F210" s="93">
        <f t="shared" si="74"/>
        <v>1996</v>
      </c>
      <c r="G210" s="93">
        <f t="shared" si="74"/>
        <v>1997</v>
      </c>
      <c r="H210" s="93">
        <f t="shared" si="74"/>
        <v>1998</v>
      </c>
      <c r="I210" s="93">
        <f t="shared" si="74"/>
        <v>1999</v>
      </c>
      <c r="J210" s="93">
        <f t="shared" si="74"/>
        <v>2000</v>
      </c>
      <c r="K210" s="93">
        <f t="shared" si="74"/>
        <v>2001</v>
      </c>
      <c r="L210" s="93">
        <f t="shared" si="74"/>
        <v>2002</v>
      </c>
      <c r="M210" s="93">
        <f t="shared" si="74"/>
        <v>2003</v>
      </c>
      <c r="N210" s="93">
        <f t="shared" si="74"/>
        <v>2004</v>
      </c>
      <c r="O210" s="93">
        <f t="shared" si="74"/>
        <v>2005</v>
      </c>
      <c r="P210" s="93">
        <f t="shared" si="74"/>
        <v>2006</v>
      </c>
      <c r="Q210" s="93">
        <f t="shared" si="74"/>
        <v>2007</v>
      </c>
      <c r="R210" s="93">
        <f t="shared" si="74"/>
        <v>2008</v>
      </c>
      <c r="S210" s="93">
        <f t="shared" si="74"/>
        <v>2009</v>
      </c>
      <c r="T210" s="93">
        <f t="shared" si="74"/>
        <v>2010</v>
      </c>
      <c r="U210" s="93">
        <f t="shared" si="74"/>
        <v>2011</v>
      </c>
      <c r="V210" s="93">
        <f t="shared" si="74"/>
        <v>2012</v>
      </c>
      <c r="W210" s="93">
        <f t="shared" si="74"/>
        <v>2013</v>
      </c>
      <c r="X210" s="93">
        <f t="shared" si="74"/>
        <v>2014</v>
      </c>
      <c r="Y210" s="93">
        <f t="shared" si="74"/>
        <v>2015</v>
      </c>
      <c r="Z210" s="93">
        <f t="shared" si="74"/>
        <v>2016</v>
      </c>
      <c r="AA210" s="93">
        <f t="shared" si="74"/>
        <v>2017</v>
      </c>
      <c r="AB210" s="93">
        <f t="shared" si="74"/>
        <v>2018</v>
      </c>
      <c r="AC210" s="93">
        <f t="shared" si="74"/>
        <v>2019</v>
      </c>
      <c r="AD210" s="93">
        <f t="shared" si="74"/>
        <v>2020</v>
      </c>
      <c r="AE210" s="93">
        <f t="shared" si="74"/>
        <v>2021</v>
      </c>
      <c r="AF210" s="93">
        <f t="shared" si="74"/>
        <v>2022</v>
      </c>
      <c r="AG210" s="93">
        <f t="shared" si="74"/>
        <v>2023</v>
      </c>
      <c r="AH210" s="93">
        <f t="shared" si="74"/>
        <v>2024</v>
      </c>
      <c r="AI210" s="93">
        <f t="shared" si="74"/>
        <v>2025</v>
      </c>
      <c r="AJ210" s="93">
        <f t="shared" si="74"/>
        <v>2026</v>
      </c>
      <c r="AK210" s="93">
        <f t="shared" si="74"/>
        <v>2027</v>
      </c>
      <c r="AL210" s="93">
        <f t="shared" si="74"/>
        <v>2028</v>
      </c>
      <c r="AM210" s="93">
        <f t="shared" si="74"/>
        <v>2029</v>
      </c>
      <c r="AN210" s="93">
        <f t="shared" si="74"/>
        <v>2030</v>
      </c>
      <c r="AO210" s="93">
        <f t="shared" si="74"/>
        <v>2031</v>
      </c>
      <c r="AP210" s="93">
        <f t="shared" si="74"/>
        <v>2032</v>
      </c>
      <c r="AQ210" s="93">
        <f t="shared" si="74"/>
        <v>2033</v>
      </c>
      <c r="AR210" s="93">
        <f t="shared" si="74"/>
        <v>2034</v>
      </c>
      <c r="AS210" s="93">
        <f t="shared" si="74"/>
        <v>2035</v>
      </c>
      <c r="AT210" s="93">
        <f t="shared" si="74"/>
        <v>2036</v>
      </c>
      <c r="AU210" s="93">
        <f t="shared" si="74"/>
        <v>2037</v>
      </c>
      <c r="AV210" s="93">
        <f t="shared" si="74"/>
        <v>2038</v>
      </c>
      <c r="AW210" s="93">
        <f t="shared" si="74"/>
        <v>2039</v>
      </c>
      <c r="AX210" s="93">
        <f t="shared" si="74"/>
        <v>2040</v>
      </c>
      <c r="AY210" s="93">
        <f t="shared" si="74"/>
        <v>2041</v>
      </c>
      <c r="AZ210" s="93">
        <f t="shared" si="74"/>
        <v>2042</v>
      </c>
      <c r="BA210" s="93">
        <f t="shared" si="74"/>
        <v>2043</v>
      </c>
      <c r="BB210" s="93">
        <f t="shared" si="74"/>
        <v>2044</v>
      </c>
      <c r="BC210" s="93">
        <f t="shared" si="74"/>
        <v>2045</v>
      </c>
      <c r="BD210" s="93">
        <f t="shared" si="74"/>
        <v>2046</v>
      </c>
      <c r="BE210" s="93">
        <f t="shared" si="74"/>
        <v>2047</v>
      </c>
      <c r="BF210" s="93">
        <f t="shared" si="74"/>
        <v>2048</v>
      </c>
      <c r="BG210" s="93">
        <f t="shared" si="74"/>
        <v>2049</v>
      </c>
      <c r="BH210" s="93">
        <f t="shared" si="74"/>
        <v>2050</v>
      </c>
    </row>
    <row r="211" spans="1:60">
      <c r="A211" s="78" t="s">
        <v>17</v>
      </c>
      <c r="D211" s="74">
        <f>('[2]Feather Meal Complex'!C132/SUM('[2]Feather Meal Complex'!C$132:C$140,'[2]Feather Meal Complex'!D$129:D$131))*D$315</f>
        <v>123.57041049541617</v>
      </c>
      <c r="E211" s="74">
        <f>('[2]Feather Meal Complex'!D132/SUM('[2]Feather Meal Complex'!D$132:D$140,'[2]Feather Meal Complex'!E$129:E$131))*E$315</f>
        <v>135.89665687474738</v>
      </c>
      <c r="F211" s="74">
        <f>('[2]Feather Meal Complex'!E132/SUM('[2]Feather Meal Complex'!E$132:E$140,'[2]Feather Meal Complex'!F$129:F$131))*F$315</f>
        <v>143.94495558975066</v>
      </c>
      <c r="G211" s="74">
        <f>('[2]Feather Meal Complex'!F132/SUM('[2]Feather Meal Complex'!F$132:F$140,'[2]Feather Meal Complex'!G$129:G$131))*G$315</f>
        <v>146.08026460912419</v>
      </c>
      <c r="H211" s="74">
        <f>('[2]Feather Meal Complex'!G132/SUM('[2]Feather Meal Complex'!G$132:G$140,'[2]Feather Meal Complex'!H$129:H$131))*H$315</f>
        <v>147.01937377520963</v>
      </c>
      <c r="I211" s="74">
        <f>('[2]Feather Meal Complex'!H132/SUM('[2]Feather Meal Complex'!H$132:H$140,'[2]Feather Meal Complex'!I$129:I$131))*I$315</f>
        <v>149.25319456856263</v>
      </c>
      <c r="J211" s="74">
        <f>('[2]Feather Meal Complex'!I132/SUM('[2]Feather Meal Complex'!I$132:I$140,'[2]Feather Meal Complex'!J$129:J$131))*J$315</f>
        <v>163.21714218752595</v>
      </c>
      <c r="K211" s="74">
        <f>('[2]Feather Meal Complex'!J132/SUM('[2]Feather Meal Complex'!J$132:J$140,'[2]Feather Meal Complex'!K$129:K$131))*K$315</f>
        <v>173.27478141436558</v>
      </c>
      <c r="L211" s="74">
        <f>('[2]Feather Meal Complex'!K132/SUM('[2]Feather Meal Complex'!K$132:K$140,'[2]Feather Meal Complex'!L$129:L$131))*L$315</f>
        <v>176.03732733441313</v>
      </c>
      <c r="M211" s="74">
        <f>('[2]Feather Meal Complex'!L132/SUM('[2]Feather Meal Complex'!L$132:L$140,'[2]Feather Meal Complex'!M$129:M$131))*M$315</f>
        <v>179.28878196089076</v>
      </c>
      <c r="N211" s="74">
        <f>('[2]Feather Meal Complex'!M132/SUM('[2]Feather Meal Complex'!M$132:M$140,'[2]Feather Meal Complex'!N$129:N$131))*N$315</f>
        <v>179.45244867156509</v>
      </c>
      <c r="O211" s="74">
        <f>('[2]Feather Meal Complex'!N132/SUM('[2]Feather Meal Complex'!N$132:N$140,'[2]Feather Meal Complex'!O$129:O$131))*O$315</f>
        <v>192.70797588728885</v>
      </c>
      <c r="P211" s="74">
        <f>('[2]Feather Meal Complex'!O132/SUM('[2]Feather Meal Complex'!O$132:O$140,'[2]Feather Meal Complex'!P$129:P$131))*P$315</f>
        <v>196.68579866950088</v>
      </c>
      <c r="Q211" s="74">
        <f>('[2]Feather Meal Complex'!P132/SUM('[2]Feather Meal Complex'!P$132:P$140,'[2]Feather Meal Complex'!Q$129:Q$131))*Q$315</f>
        <v>211.63499251427763</v>
      </c>
      <c r="R211" s="74">
        <f>('[2]Feather Meal Complex'!Q132/SUM('[2]Feather Meal Complex'!Q$132:Q$140,'[2]Feather Meal Complex'!R$129:R$131))*R$315</f>
        <v>200.39187196328032</v>
      </c>
      <c r="S211" s="74">
        <f>('[2]Feather Meal Complex'!R132/SUM('[2]Feather Meal Complex'!R$132:R$140,'[2]Feather Meal Complex'!S$129:S$131))*S$315</f>
        <v>194.70816180641427</v>
      </c>
      <c r="T211" s="74">
        <f>('[2]Feather Meal Complex'!S132/SUM('[2]Feather Meal Complex'!S$132:S$140,'[2]Feather Meal Complex'!T$129:T$131))*T$315</f>
        <v>218.55584069823988</v>
      </c>
      <c r="U211" s="74">
        <f>('[2]Feather Meal Complex'!T132/SUM('[2]Feather Meal Complex'!T$132:T$140,'[2]Feather Meal Complex'!U$129:U$131))*U$315</f>
        <v>222.23777868318953</v>
      </c>
      <c r="V211" s="74">
        <f>('[2]Feather Meal Complex'!U132/SUM('[2]Feather Meal Complex'!U$132:U$140,'[2]Feather Meal Complex'!V$129:V$131))*V$315</f>
        <v>234.48095436221635</v>
      </c>
      <c r="W211" s="74">
        <f>('[2]Feather Meal Complex'!V132/SUM('[2]Feather Meal Complex'!V$132:V$140,'[2]Feather Meal Complex'!W$129:W$131))*W$315</f>
        <v>229.50743013445293</v>
      </c>
      <c r="X211" s="74">
        <f>('[2]Feather Meal Complex'!W132/SUM('[2]Feather Meal Complex'!W$132:W$140,'[2]Feather Meal Complex'!X$129:X$131))*X$315</f>
        <v>236.05426574643178</v>
      </c>
      <c r="Y211" s="74">
        <f>('[2]Feather Meal Complex'!X132/SUM('[2]Feather Meal Complex'!X$132:X$140,'[2]Feather Meal Complex'!Y$129:Y$131))*Y$315</f>
        <v>231.45700799170137</v>
      </c>
      <c r="Z211" s="74">
        <f>('[2]Feather Meal Complex'!Y132/SUM('[2]Feather Meal Complex'!Y$132:Y$140,'[2]Feather Meal Complex'!Z$129:Z$131))*Z$315</f>
        <v>247.18609867469189</v>
      </c>
      <c r="AA211" s="74">
        <f>('[2]Feather Meal Complex'!Z132/SUM('[2]Feather Meal Complex'!Z$132:Z$140,'[2]Feather Meal Complex'!AA$129:AA$131))*AA$315</f>
        <v>256.32126569364476</v>
      </c>
      <c r="AB211" s="74">
        <f>('[2]Feather Meal Complex'!AA132/SUM('[2]Feather Meal Complex'!AA$132:AA$140,'[2]Feather Meal Complex'!AB$129:AB$131))*AB$315</f>
        <v>258.16886030858643</v>
      </c>
      <c r="AC211" s="74">
        <f>('[2]Feather Meal Complex'!AB132/SUM('[2]Feather Meal Complex'!AB$132:AB$140,'[2]Feather Meal Complex'!AC$129:AC$131))*AC$315</f>
        <v>275.85321777875089</v>
      </c>
      <c r="AD211" s="74">
        <f>('[2]Feather Meal Complex'!AC132/SUM('[2]Feather Meal Complex'!AC$132:AC$140,'[2]Feather Meal Complex'!AD$129:AD$131))*AD$315</f>
        <v>254.26624124128244</v>
      </c>
      <c r="AE211" s="74">
        <f>('[2]Feather Meal Complex'!AD132/SUM('[2]Feather Meal Complex'!AD$132:AD$140,'[2]Feather Meal Complex'!AE$129:AE$131))*AE$315</f>
        <v>256.62311810119667</v>
      </c>
      <c r="AF211" s="74">
        <f>('[2]Feather Meal Complex'!AE132/SUM('[2]Feather Meal Complex'!AE$132:AE$140,'[2]Feather Meal Complex'!AF$129:AF$131))*AF$315</f>
        <v>279.24949072708472</v>
      </c>
      <c r="AG211" s="94">
        <f>('[2]Feather Meal Complex'!AF132/SUM('[2]Feather Meal Complex'!AF$132:AF$140,'[2]Feather Meal Complex'!AG$129:AG$131))*AG$315</f>
        <v>291.78423396323967</v>
      </c>
      <c r="AH211" s="94">
        <f>('[2]Feather Meal Complex'!AG132/SUM('[2]Feather Meal Complex'!AG$132:AG$140,'[2]Feather Meal Complex'!AH$129:AH$131))*AH$315</f>
        <v>287.49584649900368</v>
      </c>
      <c r="AI211" s="94">
        <f>('[2]Feather Meal Complex'!AH132/SUM('[2]Feather Meal Complex'!AH$132:AH$140,'[2]Feather Meal Complex'!AI$129:AI$131))*AI$315</f>
        <v>292.42756320089035</v>
      </c>
      <c r="AJ211" s="94">
        <f>('[2]Feather Meal Complex'!AI132/SUM('[2]Feather Meal Complex'!AI$132:AI$140,'[2]Feather Meal Complex'!AJ$129:AJ$131))*AJ$315</f>
        <v>297.18851888648857</v>
      </c>
      <c r="AK211" s="94">
        <f>('[2]Feather Meal Complex'!AJ132/SUM('[2]Feather Meal Complex'!AJ$132:AJ$140,'[2]Feather Meal Complex'!AK$129:AK$131))*AK$315</f>
        <v>302.39240561108528</v>
      </c>
      <c r="AL211" s="94">
        <f>('[2]Feather Meal Complex'!AK132/SUM('[2]Feather Meal Complex'!AK$132:AK$140,'[2]Feather Meal Complex'!AL$129:AL$131))*AL$315</f>
        <v>307.31684539303728</v>
      </c>
      <c r="AM211" s="94">
        <f>('[2]Feather Meal Complex'!AL132/SUM('[2]Feather Meal Complex'!AL$132:AL$140,'[2]Feather Meal Complex'!AM$129:AM$131))*AM$315</f>
        <v>312.35771770986116</v>
      </c>
      <c r="AN211" s="94">
        <f>('[2]Feather Meal Complex'!AM132/SUM('[2]Feather Meal Complex'!AM$132:AM$140,'[2]Feather Meal Complex'!AN$129:AN$131))*AN$315</f>
        <v>317.18396693099288</v>
      </c>
      <c r="AO211" s="94">
        <f>('[2]Feather Meal Complex'!AN132/SUM('[2]Feather Meal Complex'!AN$132:AN$140,'[2]Feather Meal Complex'!AO$129:AO$131))*AO$315</f>
        <v>322.13409739257276</v>
      </c>
      <c r="AP211" s="94">
        <f>('[2]Feather Meal Complex'!AO132/SUM('[2]Feather Meal Complex'!AO$132:AO$140,'[2]Feather Meal Complex'!AP$129:AP$131))*AP$315</f>
        <v>327.15292174713068</v>
      </c>
      <c r="AQ211" s="94">
        <f>('[2]Feather Meal Complex'!AP132/SUM('[2]Feather Meal Complex'!AP$132:AP$140,'[2]Feather Meal Complex'!AQ$129:AQ$131))*AQ$315</f>
        <v>332.07545873190134</v>
      </c>
      <c r="AR211" s="94">
        <f>('[2]Feather Meal Complex'!AQ132/SUM('[2]Feather Meal Complex'!AQ$132:AQ$140,'[2]Feather Meal Complex'!AR$129:AR$131))*AR$315</f>
        <v>337.07140518942202</v>
      </c>
      <c r="AS211" s="94">
        <f>('[2]Feather Meal Complex'!AR132/SUM('[2]Feather Meal Complex'!AR$132:AR$140,'[2]Feather Meal Complex'!AS$129:AS$131))*AS$315</f>
        <v>341.9190971846736</v>
      </c>
      <c r="AT211" s="94">
        <f>('[2]Feather Meal Complex'!AS132/SUM('[2]Feather Meal Complex'!AS$132:AS$140,'[2]Feather Meal Complex'!AT$129:AT$131))*AT$315</f>
        <v>347.12292576702367</v>
      </c>
      <c r="AU211" s="94">
        <f>('[2]Feather Meal Complex'!AT132/SUM('[2]Feather Meal Complex'!AT$132:AT$140,'[2]Feather Meal Complex'!AU$129:AU$131))*AU$315</f>
        <v>352.12553723382996</v>
      </c>
      <c r="AV211" s="94">
        <f>('[2]Feather Meal Complex'!AU132/SUM('[2]Feather Meal Complex'!AU$132:AU$140,'[2]Feather Meal Complex'!AV$129:AV$131))*AV$315</f>
        <v>357.20974242642933</v>
      </c>
      <c r="AW211" s="94">
        <f>('[2]Feather Meal Complex'!AV132/SUM('[2]Feather Meal Complex'!AV$132:AV$140,'[2]Feather Meal Complex'!AW$129:AW$131))*AW$315</f>
        <v>362.37465477317988</v>
      </c>
      <c r="AX211" s="94">
        <f>('[2]Feather Meal Complex'!AW132/SUM('[2]Feather Meal Complex'!AW$132:AW$140,'[2]Feather Meal Complex'!AX$129:AX$131))*AX$315</f>
        <v>367.56362591127777</v>
      </c>
      <c r="AY211" s="94">
        <f>('[2]Feather Meal Complex'!AX132/SUM('[2]Feather Meal Complex'!AX$132:AX$140,'[2]Feather Meal Complex'!AY$129:AY$131))*AY$315</f>
        <v>372.66276363018676</v>
      </c>
      <c r="AZ211" s="94">
        <f>('[2]Feather Meal Complex'!AY132/SUM('[2]Feather Meal Complex'!AY$132:AY$140,'[2]Feather Meal Complex'!AZ$129:AZ$131))*AZ$315</f>
        <v>377.83801552982476</v>
      </c>
      <c r="BA211" s="94">
        <f>('[2]Feather Meal Complex'!AZ132/SUM('[2]Feather Meal Complex'!AZ$132:AZ$140,'[2]Feather Meal Complex'!BA$129:BA$131))*BA$315</f>
        <v>382.97303486615988</v>
      </c>
      <c r="BB211" s="94">
        <f>('[2]Feather Meal Complex'!BA132/SUM('[2]Feather Meal Complex'!BA$132:BA$140,'[2]Feather Meal Complex'!BB$129:BB$131))*BB$315</f>
        <v>388.23127373041802</v>
      </c>
      <c r="BC211" s="94">
        <f>('[2]Feather Meal Complex'!BB132/SUM('[2]Feather Meal Complex'!BB$132:BB$140,'[2]Feather Meal Complex'!BC$129:BC$131))*BC$315</f>
        <v>393.38090980136695</v>
      </c>
      <c r="BD211" s="94">
        <f>('[2]Feather Meal Complex'!BC132/SUM('[2]Feather Meal Complex'!BC$132:BC$140,'[2]Feather Meal Complex'!BD$129:BD$131))*BD$315</f>
        <v>398.63942045029495</v>
      </c>
      <c r="BE211" s="94">
        <f>('[2]Feather Meal Complex'!BD132/SUM('[2]Feather Meal Complex'!BD$132:BD$140,'[2]Feather Meal Complex'!BE$129:BE$131))*BE$315</f>
        <v>403.77148038011495</v>
      </c>
      <c r="BF211" s="94">
        <f>('[2]Feather Meal Complex'!BE132/SUM('[2]Feather Meal Complex'!BE$132:BE$140,'[2]Feather Meal Complex'!BF$129:BF$131))*BF$315</f>
        <v>408.99135211383623</v>
      </c>
      <c r="BG211" s="94">
        <f>('[2]Feather Meal Complex'!BF132/SUM('[2]Feather Meal Complex'!BF$132:BF$140,'[2]Feather Meal Complex'!BG$129:BG$131))*BG$315</f>
        <v>414.05957158483227</v>
      </c>
      <c r="BH211" s="94">
        <f>('[2]Feather Meal Complex'!BG132/SUM('[2]Feather Meal Complex'!BG$132:BG$140,'[2]Feather Meal Complex'!BH$129:BH$131))*BH$315</f>
        <v>557.37587369653909</v>
      </c>
    </row>
    <row r="212" spans="1:60">
      <c r="A212" s="78" t="s">
        <v>18</v>
      </c>
      <c r="D212" s="74">
        <f>('[2]Feather Meal Complex'!C133/SUM('[2]Feather Meal Complex'!C$132:C$140,'[2]Feather Meal Complex'!D$129:D$131))*D$315</f>
        <v>113.46821330016863</v>
      </c>
      <c r="E212" s="74">
        <f>('[2]Feather Meal Complex'!D133/SUM('[2]Feather Meal Complex'!D$132:D$140,'[2]Feather Meal Complex'!E$129:E$131))*E$315</f>
        <v>129.4735181851218</v>
      </c>
      <c r="F212" s="74">
        <f>('[2]Feather Meal Complex'!E133/SUM('[2]Feather Meal Complex'!E$132:E$140,'[2]Feather Meal Complex'!F$129:F$131))*F$315</f>
        <v>127.02829095672952</v>
      </c>
      <c r="G212" s="74">
        <f>('[2]Feather Meal Complex'!F133/SUM('[2]Feather Meal Complex'!F$132:F$140,'[2]Feather Meal Complex'!G$129:G$131))*G$315</f>
        <v>132.35261692018844</v>
      </c>
      <c r="H212" s="74">
        <f>('[2]Feather Meal Complex'!G133/SUM('[2]Feather Meal Complex'!G$132:G$140,'[2]Feather Meal Complex'!H$129:H$131))*H$315</f>
        <v>136.82418540849164</v>
      </c>
      <c r="I212" s="74">
        <f>('[2]Feather Meal Complex'!H133/SUM('[2]Feather Meal Complex'!H$132:H$140,'[2]Feather Meal Complex'!I$129:I$131))*I$315</f>
        <v>152.6436745048122</v>
      </c>
      <c r="J212" s="74">
        <f>('[2]Feather Meal Complex'!I133/SUM('[2]Feather Meal Complex'!I$132:I$140,'[2]Feather Meal Complex'!J$129:J$131))*J$315</f>
        <v>143.76106163556753</v>
      </c>
      <c r="K212" s="74">
        <f>('[2]Feather Meal Complex'!J133/SUM('[2]Feather Meal Complex'!J$132:J$140,'[2]Feather Meal Complex'!K$129:K$131))*K$315</f>
        <v>152.98563617403326</v>
      </c>
      <c r="L212" s="74">
        <f>('[2]Feather Meal Complex'!K133/SUM('[2]Feather Meal Complex'!K$132:K$140,'[2]Feather Meal Complex'!L$129:L$131))*L$315</f>
        <v>153.78460125181616</v>
      </c>
      <c r="M212" s="74">
        <f>('[2]Feather Meal Complex'!L133/SUM('[2]Feather Meal Complex'!L$132:L$140,'[2]Feather Meal Complex'!M$129:M$131))*M$315</f>
        <v>156.93578354740205</v>
      </c>
      <c r="N212" s="74">
        <f>('[2]Feather Meal Complex'!M133/SUM('[2]Feather Meal Complex'!M$132:M$140,'[2]Feather Meal Complex'!N$129:N$131))*N$315</f>
        <v>166.19132907719876</v>
      </c>
      <c r="O212" s="74">
        <f>('[2]Feather Meal Complex'!N133/SUM('[2]Feather Meal Complex'!N$132:N$140,'[2]Feather Meal Complex'!O$129:O$131))*O$315</f>
        <v>173.85236113716908</v>
      </c>
      <c r="P212" s="74">
        <f>('[2]Feather Meal Complex'!O133/SUM('[2]Feather Meal Complex'!O$132:O$140,'[2]Feather Meal Complex'!P$129:P$131))*P$315</f>
        <v>172.9996022204034</v>
      </c>
      <c r="Q212" s="74">
        <f>('[2]Feather Meal Complex'!P133/SUM('[2]Feather Meal Complex'!P$132:P$140,'[2]Feather Meal Complex'!Q$129:Q$131))*Q$315</f>
        <v>191.47221190464984</v>
      </c>
      <c r="R212" s="74">
        <f>('[2]Feather Meal Complex'!Q133/SUM('[2]Feather Meal Complex'!Q$132:Q$140,'[2]Feather Meal Complex'!R$129:R$131))*R$315</f>
        <v>188.90291004649819</v>
      </c>
      <c r="S212" s="74">
        <f>('[2]Feather Meal Complex'!R133/SUM('[2]Feather Meal Complex'!R$132:R$140,'[2]Feather Meal Complex'!S$129:S$131))*S$315</f>
        <v>188.20209939592729</v>
      </c>
      <c r="T212" s="74">
        <f>('[2]Feather Meal Complex'!S133/SUM('[2]Feather Meal Complex'!S$132:S$140,'[2]Feather Meal Complex'!T$129:T$131))*T$315</f>
        <v>198.84954865023246</v>
      </c>
      <c r="U212" s="74">
        <f>('[2]Feather Meal Complex'!T133/SUM('[2]Feather Meal Complex'!T$132:T$140,'[2]Feather Meal Complex'!U$129:U$131))*U$315</f>
        <v>211.46234502661986</v>
      </c>
      <c r="V212" s="74">
        <f>('[2]Feather Meal Complex'!U133/SUM('[2]Feather Meal Complex'!U$132:U$140,'[2]Feather Meal Complex'!V$129:V$131))*V$315</f>
        <v>206.958116923007</v>
      </c>
      <c r="W212" s="74">
        <f>('[2]Feather Meal Complex'!V133/SUM('[2]Feather Meal Complex'!V$132:V$140,'[2]Feather Meal Complex'!W$129:W$131))*W$315</f>
        <v>216.63124592833435</v>
      </c>
      <c r="X212" s="74">
        <f>('[2]Feather Meal Complex'!W133/SUM('[2]Feather Meal Complex'!W$132:W$140,'[2]Feather Meal Complex'!X$129:X$131))*X$315</f>
        <v>212.08847419070844</v>
      </c>
      <c r="Y212" s="74">
        <f>('[2]Feather Meal Complex'!X133/SUM('[2]Feather Meal Complex'!X$132:X$140,'[2]Feather Meal Complex'!Y$129:Y$131))*Y$315</f>
        <v>230.95560636319649</v>
      </c>
      <c r="Z212" s="74">
        <f>('[2]Feather Meal Complex'!Y133/SUM('[2]Feather Meal Complex'!Y$132:Y$140,'[2]Feather Meal Complex'!Z$129:Z$131))*Z$315</f>
        <v>222.78268337690417</v>
      </c>
      <c r="AA212" s="74">
        <f>('[2]Feather Meal Complex'!Z133/SUM('[2]Feather Meal Complex'!Z$132:Z$140,'[2]Feather Meal Complex'!AA$129:AA$131))*AA$315</f>
        <v>229.27879831595607</v>
      </c>
      <c r="AB212" s="74">
        <f>('[2]Feather Meal Complex'!AA133/SUM('[2]Feather Meal Complex'!AA$132:AA$140,'[2]Feather Meal Complex'!AB$129:AB$131))*AB$315</f>
        <v>226.86761175395606</v>
      </c>
      <c r="AC212" s="74">
        <f>('[2]Feather Meal Complex'!AB133/SUM('[2]Feather Meal Complex'!AB$132:AB$140,'[2]Feather Meal Complex'!AC$129:AC$131))*AC$315</f>
        <v>238.35559162123678</v>
      </c>
      <c r="AD212" s="74">
        <f>('[2]Feather Meal Complex'!AC133/SUM('[2]Feather Meal Complex'!AC$132:AC$140,'[2]Feather Meal Complex'!AD$129:AD$131))*AD$315</f>
        <v>229.46873407439043</v>
      </c>
      <c r="AE212" s="74">
        <f>('[2]Feather Meal Complex'!AD133/SUM('[2]Feather Meal Complex'!AD$132:AD$140,'[2]Feather Meal Complex'!AE$129:AE$131))*AE$315</f>
        <v>241.81764775980449</v>
      </c>
      <c r="AF212" s="74">
        <f>('[2]Feather Meal Complex'!AE133/SUM('[2]Feather Meal Complex'!AE$132:AE$140,'[2]Feather Meal Complex'!AF$129:AF$131))*AF$315</f>
        <v>251.92391795513458</v>
      </c>
      <c r="AG212" s="94">
        <f>('[2]Feather Meal Complex'!AF133/SUM('[2]Feather Meal Complex'!AF$132:AF$140,'[2]Feather Meal Complex'!AG$129:AG$131))*AG$315</f>
        <v>269.43327429013141</v>
      </c>
      <c r="AH212" s="94">
        <f>('[2]Feather Meal Complex'!AG133/SUM('[2]Feather Meal Complex'!AG$132:AG$140,'[2]Feather Meal Complex'!AH$129:AH$131))*AH$315</f>
        <v>265.71662767494593</v>
      </c>
      <c r="AI212" s="94">
        <f>('[2]Feather Meal Complex'!AH133/SUM('[2]Feather Meal Complex'!AH$132:AH$140,'[2]Feather Meal Complex'!AI$129:AI$131))*AI$315</f>
        <v>270.2747426760198</v>
      </c>
      <c r="AJ212" s="94">
        <f>('[2]Feather Meal Complex'!AI133/SUM('[2]Feather Meal Complex'!AI$132:AI$140,'[2]Feather Meal Complex'!AJ$129:AJ$131))*AJ$315</f>
        <v>274.67503264435294</v>
      </c>
      <c r="AK212" s="94">
        <f>('[2]Feather Meal Complex'!AJ133/SUM('[2]Feather Meal Complex'!AJ$132:AJ$140,'[2]Feather Meal Complex'!AK$129:AK$131))*AK$315</f>
        <v>279.48469945554649</v>
      </c>
      <c r="AL212" s="94">
        <f>('[2]Feather Meal Complex'!AK133/SUM('[2]Feather Meal Complex'!AK$132:AK$140,'[2]Feather Meal Complex'!AL$129:AL$131))*AL$315</f>
        <v>284.03608879902066</v>
      </c>
      <c r="AM212" s="94">
        <f>('[2]Feather Meal Complex'!AL133/SUM('[2]Feather Meal Complex'!AL$132:AL$140,'[2]Feather Meal Complex'!AM$129:AM$131))*AM$315</f>
        <v>288.69509034244317</v>
      </c>
      <c r="AN212" s="94">
        <f>('[2]Feather Meal Complex'!AM133/SUM('[2]Feather Meal Complex'!AM$132:AM$140,'[2]Feather Meal Complex'!AN$129:AN$131))*AN$315</f>
        <v>293.15572754111798</v>
      </c>
      <c r="AO212" s="94">
        <f>('[2]Feather Meal Complex'!AN133/SUM('[2]Feather Meal Complex'!AN$132:AN$140,'[2]Feather Meal Complex'!AO$129:AO$131))*AO$315</f>
        <v>297.73086136937866</v>
      </c>
      <c r="AP212" s="94">
        <f>('[2]Feather Meal Complex'!AO133/SUM('[2]Feather Meal Complex'!AO$132:AO$140,'[2]Feather Meal Complex'!AP$129:AP$131))*AP$315</f>
        <v>302.36948519169056</v>
      </c>
      <c r="AQ212" s="94">
        <f>('[2]Feather Meal Complex'!AP133/SUM('[2]Feather Meal Complex'!AP$132:AP$140,'[2]Feather Meal Complex'!AQ$129:AQ$131))*AQ$315</f>
        <v>306.91911588419168</v>
      </c>
      <c r="AR212" s="94">
        <f>('[2]Feather Meal Complex'!AQ133/SUM('[2]Feather Meal Complex'!AQ$132:AQ$140,'[2]Feather Meal Complex'!AR$129:AR$131))*AR$315</f>
        <v>311.53659492224659</v>
      </c>
      <c r="AS212" s="94">
        <f>('[2]Feather Meal Complex'!AR133/SUM('[2]Feather Meal Complex'!AR$132:AR$140,'[2]Feather Meal Complex'!AS$129:AS$131))*AS$315</f>
        <v>316.01705049985281</v>
      </c>
      <c r="AT212" s="94">
        <f>('[2]Feather Meal Complex'!AS133/SUM('[2]Feather Meal Complex'!AS$132:AS$140,'[2]Feather Meal Complex'!AT$129:AT$131))*AT$315</f>
        <v>320.82666357335967</v>
      </c>
      <c r="AU212" s="94">
        <f>('[2]Feather Meal Complex'!AT133/SUM('[2]Feather Meal Complex'!AT$132:AT$140,'[2]Feather Meal Complex'!AU$129:AU$131))*AU$315</f>
        <v>325.45030271359474</v>
      </c>
      <c r="AV212" s="94">
        <f>('[2]Feather Meal Complex'!AU133/SUM('[2]Feather Meal Complex'!AU$132:AU$140,'[2]Feather Meal Complex'!AV$129:AV$131))*AV$315</f>
        <v>330.14935445516358</v>
      </c>
      <c r="AW212" s="94">
        <f>('[2]Feather Meal Complex'!AV133/SUM('[2]Feather Meal Complex'!AV$132:AV$140,'[2]Feather Meal Complex'!AW$129:AW$131))*AW$315</f>
        <v>334.92299938856962</v>
      </c>
      <c r="AX212" s="94">
        <f>('[2]Feather Meal Complex'!AW133/SUM('[2]Feather Meal Complex'!AW$132:AW$140,'[2]Feather Meal Complex'!AX$129:AX$131))*AX$315</f>
        <v>339.71888054201355</v>
      </c>
      <c r="AY212" s="94">
        <f>('[2]Feather Meal Complex'!AX133/SUM('[2]Feather Meal Complex'!AX$132:AX$140,'[2]Feather Meal Complex'!AY$129:AY$131))*AY$315</f>
        <v>344.4317335978692</v>
      </c>
      <c r="AZ212" s="94">
        <f>('[2]Feather Meal Complex'!AY133/SUM('[2]Feather Meal Complex'!AY$132:AY$140,'[2]Feather Meal Complex'!AZ$129:AZ$131))*AZ$315</f>
        <v>349.21493481237758</v>
      </c>
      <c r="BA212" s="94">
        <f>('[2]Feather Meal Complex'!AZ133/SUM('[2]Feather Meal Complex'!AZ$132:AZ$140,'[2]Feather Meal Complex'!BA$129:BA$131))*BA$315</f>
        <v>353.96095127735401</v>
      </c>
      <c r="BB212" s="94">
        <f>('[2]Feather Meal Complex'!BA133/SUM('[2]Feather Meal Complex'!BA$132:BA$140,'[2]Feather Meal Complex'!BB$129:BB$131))*BB$315</f>
        <v>358.82085278735673</v>
      </c>
      <c r="BC212" s="94">
        <f>('[2]Feather Meal Complex'!BB133/SUM('[2]Feather Meal Complex'!BB$132:BB$140,'[2]Feather Meal Complex'!BC$129:BC$131))*BC$315</f>
        <v>363.58037869769208</v>
      </c>
      <c r="BD212" s="94">
        <f>('[2]Feather Meal Complex'!BC133/SUM('[2]Feather Meal Complex'!BC$132:BC$140,'[2]Feather Meal Complex'!BD$129:BD$131))*BD$315</f>
        <v>368.44053140334444</v>
      </c>
      <c r="BE212" s="94">
        <f>('[2]Feather Meal Complex'!BD133/SUM('[2]Feather Meal Complex'!BD$132:BD$140,'[2]Feather Meal Complex'!BE$129:BE$131))*BE$315</f>
        <v>373.18381265134747</v>
      </c>
      <c r="BF212" s="94">
        <f>('[2]Feather Meal Complex'!BE133/SUM('[2]Feather Meal Complex'!BE$132:BE$140,'[2]Feather Meal Complex'!BF$129:BF$131))*BF$315</f>
        <v>378.00825352891331</v>
      </c>
      <c r="BG212" s="94">
        <f>('[2]Feather Meal Complex'!BF133/SUM('[2]Feather Meal Complex'!BF$132:BF$140,'[2]Feather Meal Complex'!BG$129:BG$131))*BG$315</f>
        <v>382.69253054560488</v>
      </c>
      <c r="BH212" s="94">
        <f>('[2]Feather Meal Complex'!BG133/SUM('[2]Feather Meal Complex'!BG$132:BG$140,'[2]Feather Meal Complex'!BH$129:BH$131))*BH$315</f>
        <v>515.15192066099723</v>
      </c>
    </row>
    <row r="213" spans="1:60">
      <c r="A213" s="78" t="s">
        <v>19</v>
      </c>
      <c r="D213" s="74">
        <f>('[2]Feather Meal Complex'!C134/SUM('[2]Feather Meal Complex'!C$132:C$140,'[2]Feather Meal Complex'!D$129:D$131))*D$315</f>
        <v>131.67633410413504</v>
      </c>
      <c r="E213" s="74">
        <f>('[2]Feather Meal Complex'!D134/SUM('[2]Feather Meal Complex'!D$132:D$140,'[2]Feather Meal Complex'!E$129:E$131))*E$315</f>
        <v>128.90577293098355</v>
      </c>
      <c r="F213" s="74">
        <f>('[2]Feather Meal Complex'!E134/SUM('[2]Feather Meal Complex'!E$132:E$140,'[2]Feather Meal Complex'!F$129:F$131))*F$315</f>
        <v>131.46242926340304</v>
      </c>
      <c r="G213" s="74">
        <f>('[2]Feather Meal Complex'!F134/SUM('[2]Feather Meal Complex'!F$132:F$140,'[2]Feather Meal Complex'!G$129:G$131))*G$315</f>
        <v>144.43551459199099</v>
      </c>
      <c r="H213" s="74">
        <f>('[2]Feather Meal Complex'!G134/SUM('[2]Feather Meal Complex'!G$132:G$140,'[2]Feather Meal Complex'!H$129:H$131))*H$315</f>
        <v>157.49315527502392</v>
      </c>
      <c r="I213" s="74">
        <f>('[2]Feather Meal Complex'!H134/SUM('[2]Feather Meal Complex'!H$132:H$140,'[2]Feather Meal Complex'!I$129:I$131))*I$315</f>
        <v>164.57399178747775</v>
      </c>
      <c r="J213" s="74">
        <f>('[2]Feather Meal Complex'!I134/SUM('[2]Feather Meal Complex'!I$132:I$140,'[2]Feather Meal Complex'!J$129:J$131))*J$315</f>
        <v>160.66067670336389</v>
      </c>
      <c r="K213" s="74">
        <f>('[2]Feather Meal Complex'!J134/SUM('[2]Feather Meal Complex'!J$132:J$140,'[2]Feather Meal Complex'!K$129:K$131))*K$315</f>
        <v>161.12474261440178</v>
      </c>
      <c r="L213" s="74">
        <f>('[2]Feather Meal Complex'!K134/SUM('[2]Feather Meal Complex'!K$132:K$140,'[2]Feather Meal Complex'!L$129:L$131))*L$315</f>
        <v>163.99032476786672</v>
      </c>
      <c r="M213" s="74">
        <f>('[2]Feather Meal Complex'!L134/SUM('[2]Feather Meal Complex'!L$132:L$140,'[2]Feather Meal Complex'!M$129:M$131))*M$315</f>
        <v>185.48926360111366</v>
      </c>
      <c r="N213" s="74">
        <f>('[2]Feather Meal Complex'!M134/SUM('[2]Feather Meal Complex'!M$132:M$140,'[2]Feather Meal Complex'!N$129:N$131))*N$315</f>
        <v>189.43385120096607</v>
      </c>
      <c r="O213" s="74">
        <f>('[2]Feather Meal Complex'!N134/SUM('[2]Feather Meal Complex'!N$132:N$140,'[2]Feather Meal Complex'!O$129:O$131))*O$315</f>
        <v>199.04796883323849</v>
      </c>
      <c r="P213" s="74">
        <f>('[2]Feather Meal Complex'!O134/SUM('[2]Feather Meal Complex'!O$132:O$140,'[2]Feather Meal Complex'!P$129:P$131))*P$315</f>
        <v>189.59396352809054</v>
      </c>
      <c r="Q213" s="74">
        <f>('[2]Feather Meal Complex'!P134/SUM('[2]Feather Meal Complex'!P$132:P$140,'[2]Feather Meal Complex'!Q$129:Q$131))*Q$315</f>
        <v>195.06684915079751</v>
      </c>
      <c r="R213" s="74">
        <f>('[2]Feather Meal Complex'!Q134/SUM('[2]Feather Meal Complex'!Q$132:Q$140,'[2]Feather Meal Complex'!R$129:R$131))*R$315</f>
        <v>209.26241640967706</v>
      </c>
      <c r="S213" s="74">
        <f>('[2]Feather Meal Complex'!R134/SUM('[2]Feather Meal Complex'!R$132:R$140,'[2]Feather Meal Complex'!S$129:S$131))*S$315</f>
        <v>216.7159603605063</v>
      </c>
      <c r="T213" s="74">
        <f>('[2]Feather Meal Complex'!S134/SUM('[2]Feather Meal Complex'!S$132:S$140,'[2]Feather Meal Complex'!T$129:T$131))*T$315</f>
        <v>230.13736551770509</v>
      </c>
      <c r="U213" s="74">
        <f>('[2]Feather Meal Complex'!T134/SUM('[2]Feather Meal Complex'!T$132:T$140,'[2]Feather Meal Complex'!U$129:U$131))*U$315</f>
        <v>218.44491425348511</v>
      </c>
      <c r="V213" s="74">
        <f>('[2]Feather Meal Complex'!U134/SUM('[2]Feather Meal Complex'!U$132:U$140,'[2]Feather Meal Complex'!V$129:V$131))*V$315</f>
        <v>215.21350194905568</v>
      </c>
      <c r="W213" s="74">
        <f>('[2]Feather Meal Complex'!V134/SUM('[2]Feather Meal Complex'!V$132:V$140,'[2]Feather Meal Complex'!W$129:W$131))*W$315</f>
        <v>223.06487143902262</v>
      </c>
      <c r="X213" s="74">
        <f>('[2]Feather Meal Complex'!W134/SUM('[2]Feather Meal Complex'!W$132:W$140,'[2]Feather Meal Complex'!X$129:X$131))*X$315</f>
        <v>239.79828499410283</v>
      </c>
      <c r="Y213" s="74">
        <f>('[2]Feather Meal Complex'!X134/SUM('[2]Feather Meal Complex'!X$132:X$140,'[2]Feather Meal Complex'!Y$129:Y$131))*Y$315</f>
        <v>250.30545471227646</v>
      </c>
      <c r="Z213" s="74">
        <f>('[2]Feather Meal Complex'!Y134/SUM('[2]Feather Meal Complex'!Y$132:Y$140,'[2]Feather Meal Complex'!Z$129:Z$131))*Z$315</f>
        <v>253.18437588069602</v>
      </c>
      <c r="AA213" s="74">
        <f>('[2]Feather Meal Complex'!Z134/SUM('[2]Feather Meal Complex'!Z$132:Z$140,'[2]Feather Meal Complex'!AA$129:AA$131))*AA$315</f>
        <v>245.76309599611386</v>
      </c>
      <c r="AB213" s="74">
        <f>('[2]Feather Meal Complex'!AA134/SUM('[2]Feather Meal Complex'!AA$132:AA$140,'[2]Feather Meal Complex'!AB$129:AB$131))*AB$315</f>
        <v>237.2278413760105</v>
      </c>
      <c r="AC213" s="74">
        <f>('[2]Feather Meal Complex'!AB134/SUM('[2]Feather Meal Complex'!AB$132:AB$140,'[2]Feather Meal Complex'!AC$129:AC$131))*AC$315</f>
        <v>269.11309441065754</v>
      </c>
      <c r="AD213" s="74">
        <f>('[2]Feather Meal Complex'!AC134/SUM('[2]Feather Meal Complex'!AC$132:AC$140,'[2]Feather Meal Complex'!AD$129:AD$131))*AD$315</f>
        <v>282.18202228752375</v>
      </c>
      <c r="AE213" s="74">
        <f>('[2]Feather Meal Complex'!AD134/SUM('[2]Feather Meal Complex'!AD$132:AD$140,'[2]Feather Meal Complex'!AE$129:AE$131))*AE$315</f>
        <v>277.60422084081461</v>
      </c>
      <c r="AF213" s="74">
        <f>('[2]Feather Meal Complex'!AE134/SUM('[2]Feather Meal Complex'!AE$132:AE$140,'[2]Feather Meal Complex'!AF$129:AF$131))*AF$315</f>
        <v>280.81986980164277</v>
      </c>
      <c r="AG213" s="94">
        <f>('[2]Feather Meal Complex'!AF134/SUM('[2]Feather Meal Complex'!AF$132:AF$140,'[2]Feather Meal Complex'!AG$129:AG$131))*AG$315</f>
        <v>262.08803257070502</v>
      </c>
      <c r="AH213" s="94">
        <f>('[2]Feather Meal Complex'!AG134/SUM('[2]Feather Meal Complex'!AG$132:AG$140,'[2]Feather Meal Complex'!AH$129:AH$131))*AH$315</f>
        <v>288.26985322794269</v>
      </c>
      <c r="AI213" s="94">
        <f>('[2]Feather Meal Complex'!AH134/SUM('[2]Feather Meal Complex'!AH$132:AH$140,'[2]Feather Meal Complex'!AI$129:AI$131))*AI$315</f>
        <v>293.21484727612483</v>
      </c>
      <c r="AJ213" s="94">
        <f>('[2]Feather Meal Complex'!AI134/SUM('[2]Feather Meal Complex'!AI$132:AI$140,'[2]Feather Meal Complex'!AJ$129:AJ$131))*AJ$315</f>
        <v>297.98862057902681</v>
      </c>
      <c r="AK213" s="94">
        <f>('[2]Feather Meal Complex'!AJ134/SUM('[2]Feather Meal Complex'!AJ$132:AJ$140,'[2]Feather Meal Complex'!AK$129:AK$131))*AK$315</f>
        <v>303.20651739591011</v>
      </c>
      <c r="AL213" s="94">
        <f>('[2]Feather Meal Complex'!AK134/SUM('[2]Feather Meal Complex'!AK$132:AK$140,'[2]Feather Meal Complex'!AL$129:AL$131))*AL$315</f>
        <v>308.14421493297027</v>
      </c>
      <c r="AM213" s="94">
        <f>('[2]Feather Meal Complex'!AL134/SUM('[2]Feather Meal Complex'!AL$132:AL$140,'[2]Feather Meal Complex'!AM$129:AM$131))*AM$315</f>
        <v>313.19865846878895</v>
      </c>
      <c r="AN213" s="94">
        <f>('[2]Feather Meal Complex'!AM134/SUM('[2]Feather Meal Complex'!AM$132:AM$140,'[2]Feather Meal Complex'!AN$129:AN$131))*AN$315</f>
        <v>318.03790109284517</v>
      </c>
      <c r="AO213" s="94">
        <f>('[2]Feather Meal Complex'!AN134/SUM('[2]Feather Meal Complex'!AN$132:AN$140,'[2]Feather Meal Complex'!AO$129:AO$131))*AO$315</f>
        <v>323.00135847491123</v>
      </c>
      <c r="AP213" s="94">
        <f>('[2]Feather Meal Complex'!AO134/SUM('[2]Feather Meal Complex'!AO$132:AO$140,'[2]Feather Meal Complex'!AP$129:AP$131))*AP$315</f>
        <v>328.03369469014154</v>
      </c>
      <c r="AQ213" s="94">
        <f>('[2]Feather Meal Complex'!AP134/SUM('[2]Feather Meal Complex'!AP$132:AP$140,'[2]Feather Meal Complex'!AQ$129:AQ$131))*AQ$315</f>
        <v>332.9694843072408</v>
      </c>
      <c r="AR213" s="94">
        <f>('[2]Feather Meal Complex'!AQ134/SUM('[2]Feather Meal Complex'!AQ$132:AQ$140,'[2]Feather Meal Complex'!AR$129:AR$131))*AR$315</f>
        <v>337.97888103273101</v>
      </c>
      <c r="AS213" s="94">
        <f>('[2]Feather Meal Complex'!AR134/SUM('[2]Feather Meal Complex'!AR$132:AR$140,'[2]Feather Meal Complex'!AS$129:AS$131))*AS$315</f>
        <v>342.83962415992016</v>
      </c>
      <c r="AT213" s="94">
        <f>('[2]Feather Meal Complex'!AS134/SUM('[2]Feather Meal Complex'!AS$132:AS$140,'[2]Feather Meal Complex'!AT$129:AT$131))*AT$315</f>
        <v>348.05746267802414</v>
      </c>
      <c r="AU213" s="94">
        <f>('[2]Feather Meal Complex'!AT134/SUM('[2]Feather Meal Complex'!AT$132:AT$140,'[2]Feather Meal Complex'!AU$129:AU$131))*AU$315</f>
        <v>353.07354235657942</v>
      </c>
      <c r="AV213" s="94">
        <f>('[2]Feather Meal Complex'!AU134/SUM('[2]Feather Meal Complex'!AU$132:AU$140,'[2]Feather Meal Complex'!AV$129:AV$131))*AV$315</f>
        <v>358.171435430511</v>
      </c>
      <c r="AW213" s="94">
        <f>('[2]Feather Meal Complex'!AV134/SUM('[2]Feather Meal Complex'!AV$132:AV$140,'[2]Feather Meal Complex'!AW$129:AW$131))*AW$315</f>
        <v>363.35025294131674</v>
      </c>
      <c r="AX213" s="94">
        <f>('[2]Feather Meal Complex'!AW134/SUM('[2]Feather Meal Complex'!AW$132:AW$140,'[2]Feather Meal Complex'!AX$129:AX$131))*AX$315</f>
        <v>368.55319401541914</v>
      </c>
      <c r="AY213" s="94">
        <f>('[2]Feather Meal Complex'!AX134/SUM('[2]Feather Meal Complex'!AX$132:AX$140,'[2]Feather Meal Complex'!AY$129:AY$131))*AY$315</f>
        <v>373.66605981754844</v>
      </c>
      <c r="AZ213" s="94">
        <f>('[2]Feather Meal Complex'!AY134/SUM('[2]Feather Meal Complex'!AY$132:AY$140,'[2]Feather Meal Complex'!AZ$129:AZ$131))*AZ$315</f>
        <v>378.85524471776034</v>
      </c>
      <c r="BA213" s="94">
        <f>('[2]Feather Meal Complex'!AZ134/SUM('[2]Feather Meal Complex'!AZ$132:AZ$140,'[2]Feather Meal Complex'!BA$129:BA$131))*BA$315</f>
        <v>384.00408873910555</v>
      </c>
      <c r="BB213" s="94">
        <f>('[2]Feather Meal Complex'!BA134/SUM('[2]Feather Meal Complex'!BA$132:BA$140,'[2]Feather Meal Complex'!BB$129:BB$131))*BB$315</f>
        <v>389.27648402444896</v>
      </c>
      <c r="BC213" s="94">
        <f>('[2]Feather Meal Complex'!BB134/SUM('[2]Feather Meal Complex'!BB$132:BB$140,'[2]Feather Meal Complex'!BC$129:BC$131))*BC$315</f>
        <v>394.43998413211011</v>
      </c>
      <c r="BD213" s="94">
        <f>('[2]Feather Meal Complex'!BC134/SUM('[2]Feather Meal Complex'!BC$132:BC$140,'[2]Feather Meal Complex'!BD$129:BD$131))*BD$315</f>
        <v>399.71265193383198</v>
      </c>
      <c r="BE213" s="94">
        <f>('[2]Feather Meal Complex'!BD134/SUM('[2]Feather Meal Complex'!BD$132:BD$140,'[2]Feather Meal Complex'!BE$129:BE$131))*BE$315</f>
        <v>404.85852858124065</v>
      </c>
      <c r="BF213" s="94">
        <f>('[2]Feather Meal Complex'!BE134/SUM('[2]Feather Meal Complex'!BE$132:BE$140,'[2]Feather Meal Complex'!BF$129:BF$131))*BF$315</f>
        <v>410.09245344266901</v>
      </c>
      <c r="BG213" s="94">
        <f>('[2]Feather Meal Complex'!BF134/SUM('[2]Feather Meal Complex'!BF$132:BF$140,'[2]Feather Meal Complex'!BG$129:BG$131))*BG$315</f>
        <v>415.17431775765863</v>
      </c>
      <c r="BH213" s="94">
        <f>('[2]Feather Meal Complex'!BG134/SUM('[2]Feather Meal Complex'!BG$132:BG$140,'[2]Feather Meal Complex'!BH$129:BH$131))*BH$315</f>
        <v>558.87646120777765</v>
      </c>
    </row>
    <row r="214" spans="1:60">
      <c r="A214" s="78" t="s">
        <v>20</v>
      </c>
      <c r="D214" s="74">
        <f>('[2]Feather Meal Complex'!C135/SUM('[2]Feather Meal Complex'!C$132:C$140,'[2]Feather Meal Complex'!D$129:D$131))*D$315</f>
        <v>115.02053187353947</v>
      </c>
      <c r="E214" s="74">
        <f>('[2]Feather Meal Complex'!D135/SUM('[2]Feather Meal Complex'!D$132:D$140,'[2]Feather Meal Complex'!E$129:E$131))*E$315</f>
        <v>131.47359825213476</v>
      </c>
      <c r="F214" s="74">
        <f>('[2]Feather Meal Complex'!E135/SUM('[2]Feather Meal Complex'!E$132:E$140,'[2]Feather Meal Complex'!F$129:F$131))*F$315</f>
        <v>142.62501411681473</v>
      </c>
      <c r="G214" s="74">
        <f>('[2]Feather Meal Complex'!F135/SUM('[2]Feather Meal Complex'!F$132:F$140,'[2]Feather Meal Complex'!G$129:G$131))*G$315</f>
        <v>147.17827042956523</v>
      </c>
      <c r="H214" s="74">
        <f>('[2]Feather Meal Complex'!G135/SUM('[2]Feather Meal Complex'!G$132:G$140,'[2]Feather Meal Complex'!H$129:H$131))*H$315</f>
        <v>152.53168981326775</v>
      </c>
      <c r="I214" s="74">
        <f>('[2]Feather Meal Complex'!H135/SUM('[2]Feather Meal Complex'!H$132:H$140,'[2]Feather Meal Complex'!I$129:I$131))*I$315</f>
        <v>143.59974687315392</v>
      </c>
      <c r="J214" s="74">
        <f>('[2]Feather Meal Complex'!I135/SUM('[2]Feather Meal Complex'!I$132:I$140,'[2]Feather Meal Complex'!J$129:J$131))*J$315</f>
        <v>155.8811957678929</v>
      </c>
      <c r="K214" s="74">
        <f>('[2]Feather Meal Complex'!J135/SUM('[2]Feather Meal Complex'!J$132:J$140,'[2]Feather Meal Complex'!K$129:K$131))*K$315</f>
        <v>170.93173519069902</v>
      </c>
      <c r="L214" s="74">
        <f>('[2]Feather Meal Complex'!K135/SUM('[2]Feather Meal Complex'!K$132:K$140,'[2]Feather Meal Complex'!L$129:L$131))*L$315</f>
        <v>172.72486828745045</v>
      </c>
      <c r="M214" s="74">
        <f>('[2]Feather Meal Complex'!L135/SUM('[2]Feather Meal Complex'!L$132:L$140,'[2]Feather Meal Complex'!M$129:M$131))*M$315</f>
        <v>178.42905485940165</v>
      </c>
      <c r="N214" s="74">
        <f>('[2]Feather Meal Complex'!M135/SUM('[2]Feather Meal Complex'!M$132:M$140,'[2]Feather Meal Complex'!N$129:N$131))*N$315</f>
        <v>178.1204842183989</v>
      </c>
      <c r="O214" s="74">
        <f>('[2]Feather Meal Complex'!N135/SUM('[2]Feather Meal Complex'!N$132:N$140,'[2]Feather Meal Complex'!O$129:O$131))*O$315</f>
        <v>178.16229525895159</v>
      </c>
      <c r="P214" s="74">
        <f>('[2]Feather Meal Complex'!O135/SUM('[2]Feather Meal Complex'!O$132:O$140,'[2]Feather Meal Complex'!P$129:P$131))*P$315</f>
        <v>187.46508306101208</v>
      </c>
      <c r="Q214" s="74">
        <f>('[2]Feather Meal Complex'!P135/SUM('[2]Feather Meal Complex'!P$132:P$140,'[2]Feather Meal Complex'!Q$129:Q$131))*Q$315</f>
        <v>208.60741596046518</v>
      </c>
      <c r="R214" s="74">
        <f>('[2]Feather Meal Complex'!Q135/SUM('[2]Feather Meal Complex'!Q$132:Q$140,'[2]Feather Meal Complex'!R$129:R$131))*R$315</f>
        <v>208.67800516769773</v>
      </c>
      <c r="S214" s="74">
        <f>('[2]Feather Meal Complex'!R135/SUM('[2]Feather Meal Complex'!R$132:R$140,'[2]Feather Meal Complex'!S$129:S$131))*S$315</f>
        <v>208.43365039799346</v>
      </c>
      <c r="T214" s="74">
        <f>('[2]Feather Meal Complex'!S135/SUM('[2]Feather Meal Complex'!S$132:S$140,'[2]Feather Meal Complex'!T$129:T$131))*T$315</f>
        <v>206.89628369757773</v>
      </c>
      <c r="U214" s="74">
        <f>('[2]Feather Meal Complex'!T135/SUM('[2]Feather Meal Complex'!T$132:T$140,'[2]Feather Meal Complex'!U$129:U$131))*U$315</f>
        <v>214.41945709648937</v>
      </c>
      <c r="V214" s="74">
        <f>('[2]Feather Meal Complex'!U135/SUM('[2]Feather Meal Complex'!U$132:U$140,'[2]Feather Meal Complex'!V$129:V$131))*V$315</f>
        <v>229.20520121317469</v>
      </c>
      <c r="W214" s="74">
        <f>('[2]Feather Meal Complex'!V135/SUM('[2]Feather Meal Complex'!V$132:V$140,'[2]Feather Meal Complex'!W$129:W$131))*W$315</f>
        <v>230.6418904561757</v>
      </c>
      <c r="X214" s="74">
        <f>('[2]Feather Meal Complex'!W135/SUM('[2]Feather Meal Complex'!W$132:W$140,'[2]Feather Meal Complex'!X$129:X$131))*X$315</f>
        <v>236.3118404680319</v>
      </c>
      <c r="Y214" s="74">
        <f>('[2]Feather Meal Complex'!X135/SUM('[2]Feather Meal Complex'!X$132:X$140,'[2]Feather Meal Complex'!Y$129:Y$131))*Y$315</f>
        <v>234.09688943648146</v>
      </c>
      <c r="Z214" s="74">
        <f>('[2]Feather Meal Complex'!Y135/SUM('[2]Feather Meal Complex'!Y$132:Y$140,'[2]Feather Meal Complex'!Z$129:Z$131))*Z$315</f>
        <v>227.11088709296169</v>
      </c>
      <c r="AA214" s="74">
        <f>('[2]Feather Meal Complex'!Z135/SUM('[2]Feather Meal Complex'!Z$132:Z$140,'[2]Feather Meal Complex'!AA$129:AA$131))*AA$315</f>
        <v>243.28742272183072</v>
      </c>
      <c r="AB214" s="74">
        <f>('[2]Feather Meal Complex'!AA135/SUM('[2]Feather Meal Complex'!AA$132:AA$140,'[2]Feather Meal Complex'!AB$129:AB$131))*AB$315</f>
        <v>249.82137533350706</v>
      </c>
      <c r="AC214" s="74">
        <f>('[2]Feather Meal Complex'!AB135/SUM('[2]Feather Meal Complex'!AB$132:AB$140,'[2]Feather Meal Complex'!AC$129:AC$131))*AC$315</f>
        <v>251.24681653073489</v>
      </c>
      <c r="AD214" s="74">
        <f>('[2]Feather Meal Complex'!AC135/SUM('[2]Feather Meal Complex'!AC$132:AC$140,'[2]Feather Meal Complex'!AD$129:AD$131))*AD$315</f>
        <v>260.50305441209798</v>
      </c>
      <c r="AE214" s="74">
        <f>('[2]Feather Meal Complex'!AD135/SUM('[2]Feather Meal Complex'!AD$132:AD$140,'[2]Feather Meal Complex'!AE$129:AE$131))*AE$315</f>
        <v>247.6748491124969</v>
      </c>
      <c r="AF214" s="74">
        <f>('[2]Feather Meal Complex'!AE135/SUM('[2]Feather Meal Complex'!AE$132:AE$140,'[2]Feather Meal Complex'!AF$129:AF$131))*AF$315</f>
        <v>249.45168184215339</v>
      </c>
      <c r="AG214" s="94">
        <f>('[2]Feather Meal Complex'!AF135/SUM('[2]Feather Meal Complex'!AF$132:AF$140,'[2]Feather Meal Complex'!AG$129:AG$131))*AG$315</f>
        <v>281.5714628128751</v>
      </c>
      <c r="AH214" s="94">
        <f>('[2]Feather Meal Complex'!AG135/SUM('[2]Feather Meal Complex'!AG$132:AG$140,'[2]Feather Meal Complex'!AH$129:AH$131))*AH$315</f>
        <v>282.26952355561383</v>
      </c>
      <c r="AI214" s="94">
        <f>('[2]Feather Meal Complex'!AH135/SUM('[2]Feather Meal Complex'!AH$132:AH$140,'[2]Feather Meal Complex'!AI$129:AI$131))*AI$315</f>
        <v>287.11158767829551</v>
      </c>
      <c r="AJ214" s="94">
        <f>('[2]Feather Meal Complex'!AI135/SUM('[2]Feather Meal Complex'!AI$132:AI$140,'[2]Feather Meal Complex'!AJ$129:AJ$131))*AJ$315</f>
        <v>291.78599501116059</v>
      </c>
      <c r="AK214" s="94">
        <f>('[2]Feather Meal Complex'!AJ135/SUM('[2]Feather Meal Complex'!AJ$132:AJ$140,'[2]Feather Meal Complex'!AK$129:AK$131))*AK$315</f>
        <v>296.89528143834514</v>
      </c>
      <c r="AL214" s="94">
        <f>('[2]Feather Meal Complex'!AK135/SUM('[2]Feather Meal Complex'!AK$132:AK$140,'[2]Feather Meal Complex'!AL$129:AL$131))*AL$315</f>
        <v>301.7302009265984</v>
      </c>
      <c r="AM214" s="94">
        <f>('[2]Feather Meal Complex'!AL135/SUM('[2]Feather Meal Complex'!AL$132:AL$140,'[2]Feather Meal Complex'!AM$129:AM$131))*AM$315</f>
        <v>306.67943634861166</v>
      </c>
      <c r="AN214" s="94">
        <f>('[2]Feather Meal Complex'!AM135/SUM('[2]Feather Meal Complex'!AM$132:AM$140,'[2]Feather Meal Complex'!AN$129:AN$131))*AN$315</f>
        <v>311.41795026037431</v>
      </c>
      <c r="AO214" s="94">
        <f>('[2]Feather Meal Complex'!AN135/SUM('[2]Feather Meal Complex'!AN$132:AN$140,'[2]Feather Meal Complex'!AO$129:AO$131))*AO$315</f>
        <v>316.2780934031141</v>
      </c>
      <c r="AP214" s="94">
        <f>('[2]Feather Meal Complex'!AO135/SUM('[2]Feather Meal Complex'!AO$132:AO$140,'[2]Feather Meal Complex'!AP$129:AP$131))*AP$315</f>
        <v>321.20568166785534</v>
      </c>
      <c r="AQ214" s="94">
        <f>('[2]Feather Meal Complex'!AP135/SUM('[2]Feather Meal Complex'!AP$132:AP$140,'[2]Feather Meal Complex'!AQ$129:AQ$131))*AQ$315</f>
        <v>326.03873294945333</v>
      </c>
      <c r="AR214" s="94">
        <f>('[2]Feather Meal Complex'!AQ135/SUM('[2]Feather Meal Complex'!AQ$132:AQ$140,'[2]Feather Meal Complex'!AR$129:AR$131))*AR$315</f>
        <v>330.94385920935076</v>
      </c>
      <c r="AS214" s="94">
        <f>('[2]Feather Meal Complex'!AR135/SUM('[2]Feather Meal Complex'!AR$132:AR$140,'[2]Feather Meal Complex'!AS$129:AS$131))*AS$315</f>
        <v>335.70342609181972</v>
      </c>
      <c r="AT214" s="94">
        <f>('[2]Feather Meal Complex'!AS135/SUM('[2]Feather Meal Complex'!AS$132:AS$140,'[2]Feather Meal Complex'!AT$129:AT$131))*AT$315</f>
        <v>340.81265543371262</v>
      </c>
      <c r="AU214" s="94">
        <f>('[2]Feather Meal Complex'!AT135/SUM('[2]Feather Meal Complex'!AT$132:AT$140,'[2]Feather Meal Complex'!AU$129:AU$131))*AU$315</f>
        <v>345.72432554117688</v>
      </c>
      <c r="AV214" s="94">
        <f>('[2]Feather Meal Complex'!AU135/SUM('[2]Feather Meal Complex'!AU$132:AU$140,'[2]Feather Meal Complex'!AV$129:AV$131))*AV$315</f>
        <v>350.71610610027079</v>
      </c>
      <c r="AW214" s="94">
        <f>('[2]Feather Meal Complex'!AV135/SUM('[2]Feather Meal Complex'!AV$132:AV$140,'[2]Feather Meal Complex'!AW$129:AW$131))*AW$315</f>
        <v>355.78712665614114</v>
      </c>
      <c r="AX214" s="94">
        <f>('[2]Feather Meal Complex'!AW135/SUM('[2]Feather Meal Complex'!AW$132:AW$140,'[2]Feather Meal Complex'!AX$129:AX$131))*AX$315</f>
        <v>360.88176864395075</v>
      </c>
      <c r="AY214" s="94">
        <f>('[2]Feather Meal Complex'!AX135/SUM('[2]Feather Meal Complex'!AX$132:AX$140,'[2]Feather Meal Complex'!AY$129:AY$131))*AY$315</f>
        <v>365.88821027428548</v>
      </c>
      <c r="AZ214" s="94">
        <f>('[2]Feather Meal Complex'!AY135/SUM('[2]Feather Meal Complex'!AY$132:AY$140,'[2]Feather Meal Complex'!AZ$129:AZ$131))*AZ$315</f>
        <v>370.96938242261479</v>
      </c>
      <c r="BA214" s="94">
        <f>('[2]Feather Meal Complex'!AZ135/SUM('[2]Feather Meal Complex'!AZ$132:AZ$140,'[2]Feather Meal Complex'!BA$129:BA$131))*BA$315</f>
        <v>376.01105338644629</v>
      </c>
      <c r="BB214" s="94">
        <f>('[2]Feather Meal Complex'!BA135/SUM('[2]Feather Meal Complex'!BA$132:BA$140,'[2]Feather Meal Complex'!BB$129:BB$131))*BB$315</f>
        <v>381.1737038978543</v>
      </c>
      <c r="BC214" s="94">
        <f>('[2]Feather Meal Complex'!BB135/SUM('[2]Feather Meal Complex'!BB$132:BB$140,'[2]Feather Meal Complex'!BC$129:BC$131))*BC$315</f>
        <v>386.22972588193744</v>
      </c>
      <c r="BD214" s="94">
        <f>('[2]Feather Meal Complex'!BC135/SUM('[2]Feather Meal Complex'!BC$132:BC$140,'[2]Feather Meal Complex'!BD$129:BD$131))*BD$315</f>
        <v>391.39264323730231</v>
      </c>
      <c r="BE214" s="94">
        <f>('[2]Feather Meal Complex'!BD135/SUM('[2]Feather Meal Complex'!BD$132:BD$140,'[2]Feather Meal Complex'!BE$129:BE$131))*BE$315</f>
        <v>396.43140859301042</v>
      </c>
      <c r="BF214" s="94">
        <f>('[2]Feather Meal Complex'!BE135/SUM('[2]Feather Meal Complex'!BE$132:BE$140,'[2]Feather Meal Complex'!BF$129:BF$131))*BF$315</f>
        <v>401.55638944139992</v>
      </c>
      <c r="BG214" s="94">
        <f>('[2]Feather Meal Complex'!BF135/SUM('[2]Feather Meal Complex'!BF$132:BF$140,'[2]Feather Meal Complex'!BG$129:BG$131))*BG$315</f>
        <v>406.53247487976222</v>
      </c>
      <c r="BH214" s="94">
        <f>('[2]Feather Meal Complex'!BG135/SUM('[2]Feather Meal Complex'!BG$132:BG$140,'[2]Feather Meal Complex'!BH$129:BH$131))*BH$315</f>
        <v>547.24346186427886</v>
      </c>
    </row>
    <row r="215" spans="1:60">
      <c r="A215" s="78" t="s">
        <v>21</v>
      </c>
      <c r="D215" s="74">
        <f>('[2]Feather Meal Complex'!C136/SUM('[2]Feather Meal Complex'!C$132:C$140,'[2]Feather Meal Complex'!D$129:D$131))*D$315</f>
        <v>132.63682877216644</v>
      </c>
      <c r="E215" s="74">
        <f>('[2]Feather Meal Complex'!D136/SUM('[2]Feather Meal Complex'!D$132:D$140,'[2]Feather Meal Complex'!E$129:E$131))*E$315</f>
        <v>137.29249658143104</v>
      </c>
      <c r="F215" s="74">
        <f>('[2]Feather Meal Complex'!E136/SUM('[2]Feather Meal Complex'!E$132:E$140,'[2]Feather Meal Complex'!F$129:F$131))*F$315</f>
        <v>142.16631167905783</v>
      </c>
      <c r="G215" s="74">
        <f>('[2]Feather Meal Complex'!F136/SUM('[2]Feather Meal Complex'!F$132:F$140,'[2]Feather Meal Complex'!G$129:G$131))*G$315</f>
        <v>139.39167176019203</v>
      </c>
      <c r="H215" s="74">
        <f>('[2]Feather Meal Complex'!G136/SUM('[2]Feather Meal Complex'!G$132:G$140,'[2]Feather Meal Complex'!H$129:H$131))*H$315</f>
        <v>149.96183652144447</v>
      </c>
      <c r="I215" s="74">
        <f>('[2]Feather Meal Complex'!H136/SUM('[2]Feather Meal Complex'!H$132:H$140,'[2]Feather Meal Complex'!I$129:I$131))*I$315</f>
        <v>168.4779496693985</v>
      </c>
      <c r="J215" s="74">
        <f>('[2]Feather Meal Complex'!I136/SUM('[2]Feather Meal Complex'!I$132:I$140,'[2]Feather Meal Complex'!J$129:J$131))*J$315</f>
        <v>175.15119868057798</v>
      </c>
      <c r="K215" s="74">
        <f>('[2]Feather Meal Complex'!J136/SUM('[2]Feather Meal Complex'!J$132:J$140,'[2]Feather Meal Complex'!K$129:K$131))*K$315</f>
        <v>179.17093497378613</v>
      </c>
      <c r="L215" s="74">
        <f>('[2]Feather Meal Complex'!K136/SUM('[2]Feather Meal Complex'!K$132:K$140,'[2]Feather Meal Complex'!L$129:L$131))*L$315</f>
        <v>176.57827732325615</v>
      </c>
      <c r="M215" s="74">
        <f>('[2]Feather Meal Complex'!L136/SUM('[2]Feather Meal Complex'!L$132:L$140,'[2]Feather Meal Complex'!M$129:M$131))*M$315</f>
        <v>175.53680648160073</v>
      </c>
      <c r="N215" s="74">
        <f>('[2]Feather Meal Complex'!M136/SUM('[2]Feather Meal Complex'!M$132:M$140,'[2]Feather Meal Complex'!N$129:N$131))*N$315</f>
        <v>188.44445023882116</v>
      </c>
      <c r="O215" s="74">
        <f>('[2]Feather Meal Complex'!N136/SUM('[2]Feather Meal Complex'!N$132:N$140,'[2]Feather Meal Complex'!O$129:O$131))*O$315</f>
        <v>202.97341427456419</v>
      </c>
      <c r="P215" s="74">
        <f>('[2]Feather Meal Complex'!O136/SUM('[2]Feather Meal Complex'!O$132:O$140,'[2]Feather Meal Complex'!P$129:P$131))*P$315</f>
        <v>206.15195449484528</v>
      </c>
      <c r="Q215" s="74">
        <f>('[2]Feather Meal Complex'!P136/SUM('[2]Feather Meal Complex'!P$132:P$140,'[2]Feather Meal Complex'!Q$129:Q$131))*Q$315</f>
        <v>206.42545453347472</v>
      </c>
      <c r="R215" s="74">
        <f>('[2]Feather Meal Complex'!Q136/SUM('[2]Feather Meal Complex'!Q$132:Q$140,'[2]Feather Meal Complex'!R$129:R$131))*R$315</f>
        <v>200.85152999363666</v>
      </c>
      <c r="S215" s="74">
        <f>('[2]Feather Meal Complex'!R136/SUM('[2]Feather Meal Complex'!R$132:R$140,'[2]Feather Meal Complex'!S$129:S$131))*S$315</f>
        <v>207.03403016667002</v>
      </c>
      <c r="T215" s="74">
        <f>('[2]Feather Meal Complex'!S136/SUM('[2]Feather Meal Complex'!S$132:S$140,'[2]Feather Meal Complex'!T$129:T$131))*T$315</f>
        <v>226.65281779384082</v>
      </c>
      <c r="U215" s="74">
        <f>('[2]Feather Meal Complex'!T136/SUM('[2]Feather Meal Complex'!T$132:T$140,'[2]Feather Meal Complex'!U$129:U$131))*U$315</f>
        <v>235.08438495114373</v>
      </c>
      <c r="V215" s="74">
        <f>('[2]Feather Meal Complex'!U136/SUM('[2]Feather Meal Complex'!U$132:U$140,'[2]Feather Meal Complex'!V$129:V$131))*V$315</f>
        <v>235.38919333565315</v>
      </c>
      <c r="W215" s="74">
        <f>('[2]Feather Meal Complex'!V136/SUM('[2]Feather Meal Complex'!V$132:V$140,'[2]Feather Meal Complex'!W$129:W$131))*W$315</f>
        <v>230.32879586609641</v>
      </c>
      <c r="X215" s="74">
        <f>('[2]Feather Meal Complex'!W136/SUM('[2]Feather Meal Complex'!W$132:W$140,'[2]Feather Meal Complex'!X$129:X$131))*X$315</f>
        <v>229.22217213855515</v>
      </c>
      <c r="Y215" s="74">
        <f>('[2]Feather Meal Complex'!X136/SUM('[2]Feather Meal Complex'!X$132:X$140,'[2]Feather Meal Complex'!Y$129:Y$131))*Y$315</f>
        <v>245.96873950775401</v>
      </c>
      <c r="Z215" s="74">
        <f>('[2]Feather Meal Complex'!Y136/SUM('[2]Feather Meal Complex'!Y$132:Y$140,'[2]Feather Meal Complex'!Z$129:Z$131))*Z$315</f>
        <v>257.51508114095742</v>
      </c>
      <c r="AA215" s="74">
        <f>('[2]Feather Meal Complex'!Z136/SUM('[2]Feather Meal Complex'!Z$132:Z$140,'[2]Feather Meal Complex'!AA$129:AA$131))*AA$315</f>
        <v>263.29616684504293</v>
      </c>
      <c r="AB215" s="74">
        <f>('[2]Feather Meal Complex'!AA136/SUM('[2]Feather Meal Complex'!AA$132:AA$140,'[2]Feather Meal Complex'!AB$129:AB$131))*AB$315</f>
        <v>266.07857803688188</v>
      </c>
      <c r="AC215" s="74">
        <f>('[2]Feather Meal Complex'!AB136/SUM('[2]Feather Meal Complex'!AB$132:AB$140,'[2]Feather Meal Complex'!AC$129:AC$131))*AC$315</f>
        <v>248.12524760947611</v>
      </c>
      <c r="AD215" s="74">
        <f>('[2]Feather Meal Complex'!AC136/SUM('[2]Feather Meal Complex'!AC$132:AC$140,'[2]Feather Meal Complex'!AD$129:AD$131))*AD$315</f>
        <v>253.53439387006853</v>
      </c>
      <c r="AE215" s="74">
        <f>('[2]Feather Meal Complex'!AD136/SUM('[2]Feather Meal Complex'!AD$132:AD$140,'[2]Feather Meal Complex'!AE$129:AE$131))*AE$315</f>
        <v>262.59878713041405</v>
      </c>
      <c r="AF215" s="74">
        <f>('[2]Feather Meal Complex'!AE136/SUM('[2]Feather Meal Complex'!AE$132:AE$140,'[2]Feather Meal Complex'!AF$129:AF$131))*AF$315</f>
        <v>284.04732557504479</v>
      </c>
      <c r="AG215" s="94">
        <f>('[2]Feather Meal Complex'!AF136/SUM('[2]Feather Meal Complex'!AF$132:AF$140,'[2]Feather Meal Complex'!AG$129:AG$131))*AG$315</f>
        <v>288.33292481970278</v>
      </c>
      <c r="AH215" s="94">
        <f>('[2]Feather Meal Complex'!AG136/SUM('[2]Feather Meal Complex'!AG$132:AG$140,'[2]Feather Meal Complex'!AH$129:AH$131))*AH$315</f>
        <v>292.32251429620152</v>
      </c>
      <c r="AI215" s="94">
        <f>('[2]Feather Meal Complex'!AH136/SUM('[2]Feather Meal Complex'!AH$132:AH$140,'[2]Feather Meal Complex'!AI$129:AI$131))*AI$315</f>
        <v>297.33702787491188</v>
      </c>
      <c r="AJ215" s="94">
        <f>('[2]Feather Meal Complex'!AI136/SUM('[2]Feather Meal Complex'!AI$132:AI$140,'[2]Feather Meal Complex'!AJ$129:AJ$131))*AJ$315</f>
        <v>302.17791359000927</v>
      </c>
      <c r="AK215" s="94">
        <f>('[2]Feather Meal Complex'!AJ136/SUM('[2]Feather Meal Complex'!AJ$132:AJ$140,'[2]Feather Meal Complex'!AK$129:AK$131))*AK$315</f>
        <v>307.46916655930039</v>
      </c>
      <c r="AL215" s="94">
        <f>('[2]Feather Meal Complex'!AK136/SUM('[2]Feather Meal Complex'!AK$132:AK$140,'[2]Feather Meal Complex'!AL$129:AL$131))*AL$315</f>
        <v>312.47628104839777</v>
      </c>
      <c r="AM215" s="94">
        <f>('[2]Feather Meal Complex'!AL136/SUM('[2]Feather Meal Complex'!AL$132:AL$140,'[2]Feather Meal Complex'!AM$129:AM$131))*AM$315</f>
        <v>317.60178281770828</v>
      </c>
      <c r="AN215" s="94">
        <f>('[2]Feather Meal Complex'!AM136/SUM('[2]Feather Meal Complex'!AM$132:AM$140,'[2]Feather Meal Complex'!AN$129:AN$131))*AN$315</f>
        <v>322.50905825880307</v>
      </c>
      <c r="AO215" s="94">
        <f>('[2]Feather Meal Complex'!AN136/SUM('[2]Feather Meal Complex'!AN$132:AN$140,'[2]Feather Meal Complex'!AO$129:AO$131))*AO$315</f>
        <v>327.54229473941518</v>
      </c>
      <c r="AP215" s="94">
        <f>('[2]Feather Meal Complex'!AO136/SUM('[2]Feather Meal Complex'!AO$132:AO$140,'[2]Feather Meal Complex'!AP$129:AP$131))*AP$315</f>
        <v>332.64537839088791</v>
      </c>
      <c r="AQ215" s="94">
        <f>('[2]Feather Meal Complex'!AP136/SUM('[2]Feather Meal Complex'!AP$132:AP$140,'[2]Feather Meal Complex'!AQ$129:AQ$131))*AQ$315</f>
        <v>337.65055813740361</v>
      </c>
      <c r="AR215" s="94">
        <f>('[2]Feather Meal Complex'!AQ136/SUM('[2]Feather Meal Complex'!AQ$132:AQ$140,'[2]Feather Meal Complex'!AR$129:AR$131))*AR$315</f>
        <v>342.73037980278093</v>
      </c>
      <c r="AS215" s="94">
        <f>('[2]Feather Meal Complex'!AR136/SUM('[2]Feather Meal Complex'!AR$132:AR$140,'[2]Feather Meal Complex'!AS$129:AS$131))*AS$315</f>
        <v>347.6594580132741</v>
      </c>
      <c r="AT215" s="94">
        <f>('[2]Feather Meal Complex'!AS136/SUM('[2]Feather Meal Complex'!AS$132:AS$140,'[2]Feather Meal Complex'!AT$129:AT$131))*AT$315</f>
        <v>352.95065186418861</v>
      </c>
      <c r="AU215" s="94">
        <f>('[2]Feather Meal Complex'!AT136/SUM('[2]Feather Meal Complex'!AT$132:AT$140,'[2]Feather Meal Complex'!AU$129:AU$131))*AU$315</f>
        <v>358.03725043537497</v>
      </c>
      <c r="AV215" s="94">
        <f>('[2]Feather Meal Complex'!AU136/SUM('[2]Feather Meal Complex'!AU$132:AU$140,'[2]Feather Meal Complex'!AV$129:AV$131))*AV$315</f>
        <v>363.20681258104446</v>
      </c>
      <c r="AW215" s="94">
        <f>('[2]Feather Meal Complex'!AV136/SUM('[2]Feather Meal Complex'!AV$132:AV$140,'[2]Feather Meal Complex'!AW$129:AW$131))*AW$315</f>
        <v>368.45843684521219</v>
      </c>
      <c r="AX215" s="94">
        <f>('[2]Feather Meal Complex'!AW136/SUM('[2]Feather Meal Complex'!AW$132:AW$140,'[2]Feather Meal Complex'!AX$129:AX$131))*AX$315</f>
        <v>373.73452381540932</v>
      </c>
      <c r="AY215" s="94">
        <f>('[2]Feather Meal Complex'!AX136/SUM('[2]Feather Meal Complex'!AX$132:AX$140,'[2]Feather Meal Complex'!AY$129:AY$131))*AY$315</f>
        <v>378.91926918438025</v>
      </c>
      <c r="AZ215" s="94">
        <f>('[2]Feather Meal Complex'!AY136/SUM('[2]Feather Meal Complex'!AY$132:AY$140,'[2]Feather Meal Complex'!AZ$129:AZ$131))*AZ$315</f>
        <v>384.18140658859357</v>
      </c>
      <c r="BA215" s="94">
        <f>('[2]Feather Meal Complex'!AZ136/SUM('[2]Feather Meal Complex'!AZ$132:AZ$140,'[2]Feather Meal Complex'!BA$129:BA$131))*BA$315</f>
        <v>389.40263597898854</v>
      </c>
      <c r="BB215" s="94">
        <f>('[2]Feather Meal Complex'!BA136/SUM('[2]Feather Meal Complex'!BA$132:BA$140,'[2]Feather Meal Complex'!BB$129:BB$131))*BB$315</f>
        <v>394.74915358711434</v>
      </c>
      <c r="BC215" s="94">
        <f>('[2]Feather Meal Complex'!BB136/SUM('[2]Feather Meal Complex'!BB$132:BB$140,'[2]Feather Meal Complex'!BC$129:BC$131))*BC$315</f>
        <v>399.98524510739799</v>
      </c>
      <c r="BD215" s="94">
        <f>('[2]Feather Meal Complex'!BC136/SUM('[2]Feather Meal Complex'!BC$132:BC$140,'[2]Feather Meal Complex'!BD$129:BD$131))*BD$315</f>
        <v>405.33203906309188</v>
      </c>
      <c r="BE215" s="94">
        <f>('[2]Feather Meal Complex'!BD136/SUM('[2]Feather Meal Complex'!BD$132:BD$140,'[2]Feather Meal Complex'!BE$129:BE$131))*BE$315</f>
        <v>410.55025936252486</v>
      </c>
      <c r="BF215" s="94">
        <f>('[2]Feather Meal Complex'!BE136/SUM('[2]Feather Meal Complex'!BE$132:BE$140,'[2]Feather Meal Complex'!BF$129:BF$131))*BF$315</f>
        <v>415.85776570770037</v>
      </c>
      <c r="BG215" s="94">
        <f>('[2]Feather Meal Complex'!BF136/SUM('[2]Feather Meal Complex'!BF$132:BF$140,'[2]Feather Meal Complex'!BG$129:BG$131))*BG$315</f>
        <v>421.0110737530452</v>
      </c>
      <c r="BH215" s="94">
        <f>('[2]Feather Meal Complex'!BG136/SUM('[2]Feather Meal Complex'!BG$132:BG$140,'[2]Feather Meal Complex'!BH$129:BH$131))*BH$315</f>
        <v>566.73346342615423</v>
      </c>
    </row>
    <row r="216" spans="1:60">
      <c r="A216" s="78" t="s">
        <v>22</v>
      </c>
      <c r="D216" s="74">
        <f>('[2]Feather Meal Complex'!C137/SUM('[2]Feather Meal Complex'!C$132:C$140,'[2]Feather Meal Complex'!D$129:D$131))*D$315</f>
        <v>133.33088947339587</v>
      </c>
      <c r="E216" s="74">
        <f>('[2]Feather Meal Complex'!D137/SUM('[2]Feather Meal Complex'!D$132:D$140,'[2]Feather Meal Complex'!E$129:E$131))*E$315</f>
        <v>123.41315044353634</v>
      </c>
      <c r="F216" s="74">
        <f>('[2]Feather Meal Complex'!E137/SUM('[2]Feather Meal Complex'!E$132:E$140,'[2]Feather Meal Complex'!F$129:F$131))*F$315</f>
        <v>134.99623357201881</v>
      </c>
      <c r="G216" s="74">
        <f>('[2]Feather Meal Complex'!F137/SUM('[2]Feather Meal Complex'!F$132:F$140,'[2]Feather Meal Complex'!G$129:G$131))*G$315</f>
        <v>144.11179576909623</v>
      </c>
      <c r="H216" s="74">
        <f>('[2]Feather Meal Complex'!G137/SUM('[2]Feather Meal Complex'!G$132:G$140,'[2]Feather Meal Complex'!H$129:H$131))*H$315</f>
        <v>155.67091339030418</v>
      </c>
      <c r="I216" s="74">
        <f>('[2]Feather Meal Complex'!H137/SUM('[2]Feather Meal Complex'!H$132:H$140,'[2]Feather Meal Complex'!I$129:I$131))*I$315</f>
        <v>164.36326589063862</v>
      </c>
      <c r="J216" s="74">
        <f>('[2]Feather Meal Complex'!I137/SUM('[2]Feather Meal Complex'!I$132:I$140,'[2]Feather Meal Complex'!J$129:J$131))*J$315</f>
        <v>162.69775160599823</v>
      </c>
      <c r="K216" s="74">
        <f>('[2]Feather Meal Complex'!J137/SUM('[2]Feather Meal Complex'!J$132:J$140,'[2]Feather Meal Complex'!K$129:K$131))*K$315</f>
        <v>160.24852466691999</v>
      </c>
      <c r="L216" s="74">
        <f>('[2]Feather Meal Complex'!K137/SUM('[2]Feather Meal Complex'!K$132:K$140,'[2]Feather Meal Complex'!L$129:L$131))*L$315</f>
        <v>174.41574050458726</v>
      </c>
      <c r="M216" s="74">
        <f>('[2]Feather Meal Complex'!L137/SUM('[2]Feather Meal Complex'!L$132:L$140,'[2]Feather Meal Complex'!M$129:M$131))*M$315</f>
        <v>184.5823209023732</v>
      </c>
      <c r="N216" s="74">
        <f>('[2]Feather Meal Complex'!M137/SUM('[2]Feather Meal Complex'!M$132:M$140,'[2]Feather Meal Complex'!N$129:N$131))*N$315</f>
        <v>191.17057059319157</v>
      </c>
      <c r="O216" s="74">
        <f>('[2]Feather Meal Complex'!N137/SUM('[2]Feather Meal Complex'!N$132:N$140,'[2]Feather Meal Complex'!O$129:O$131))*O$315</f>
        <v>195.7852969892981</v>
      </c>
      <c r="P216" s="74">
        <f>('[2]Feather Meal Complex'!O137/SUM('[2]Feather Meal Complex'!O$132:O$140,'[2]Feather Meal Complex'!P$129:P$131))*P$315</f>
        <v>196.08337616792375</v>
      </c>
      <c r="Q216" s="74">
        <f>('[2]Feather Meal Complex'!P137/SUM('[2]Feather Meal Complex'!P$132:P$140,'[2]Feather Meal Complex'!Q$129:Q$131))*Q$315</f>
        <v>200.58185013702177</v>
      </c>
      <c r="R216" s="74">
        <f>('[2]Feather Meal Complex'!Q137/SUM('[2]Feather Meal Complex'!Q$132:Q$140,'[2]Feather Meal Complex'!R$129:R$131))*R$315</f>
        <v>211.85470103772747</v>
      </c>
      <c r="S216" s="74">
        <f>('[2]Feather Meal Complex'!R137/SUM('[2]Feather Meal Complex'!R$132:R$140,'[2]Feather Meal Complex'!S$129:S$131))*S$315</f>
        <v>215.04567774712953</v>
      </c>
      <c r="T216" s="74">
        <f>('[2]Feather Meal Complex'!S137/SUM('[2]Feather Meal Complex'!S$132:S$140,'[2]Feather Meal Complex'!T$129:T$131))*T$315</f>
        <v>228.71321279152502</v>
      </c>
      <c r="U216" s="74">
        <f>('[2]Feather Meal Complex'!T137/SUM('[2]Feather Meal Complex'!T$132:T$140,'[2]Feather Meal Complex'!U$129:U$131))*U$315</f>
        <v>222.45821462131164</v>
      </c>
      <c r="V216" s="74">
        <f>('[2]Feather Meal Complex'!U137/SUM('[2]Feather Meal Complex'!U$132:U$140,'[2]Feather Meal Complex'!V$129:V$131))*V$315</f>
        <v>215.6557354666576</v>
      </c>
      <c r="W216" s="74">
        <f>('[2]Feather Meal Complex'!V137/SUM('[2]Feather Meal Complex'!V$132:V$140,'[2]Feather Meal Complex'!W$129:W$131))*W$315</f>
        <v>230.9621857345623</v>
      </c>
      <c r="X216" s="74">
        <f>('[2]Feather Meal Complex'!W137/SUM('[2]Feather Meal Complex'!W$132:W$140,'[2]Feather Meal Complex'!X$129:X$131))*X$315</f>
        <v>242.34325317576796</v>
      </c>
      <c r="Y216" s="74">
        <f>('[2]Feather Meal Complex'!X137/SUM('[2]Feather Meal Complex'!X$132:X$140,'[2]Feather Meal Complex'!Y$129:Y$131))*Y$315</f>
        <v>247.6097728943848</v>
      </c>
      <c r="Z216" s="74">
        <f>('[2]Feather Meal Complex'!Y137/SUM('[2]Feather Meal Complex'!Y$132:Y$140,'[2]Feather Meal Complex'!Z$129:Z$131))*Z$315</f>
        <v>250.26858660159152</v>
      </c>
      <c r="AA216" s="74">
        <f>('[2]Feather Meal Complex'!Z137/SUM('[2]Feather Meal Complex'!Z$132:Z$140,'[2]Feather Meal Complex'!AA$129:AA$131))*AA$315</f>
        <v>245.69780293129023</v>
      </c>
      <c r="AB216" s="74">
        <f>('[2]Feather Meal Complex'!AA137/SUM('[2]Feather Meal Complex'!AA$132:AA$140,'[2]Feather Meal Complex'!AB$129:AB$131))*AB$315</f>
        <v>244.9964029987683</v>
      </c>
      <c r="AC216" s="74">
        <f>('[2]Feather Meal Complex'!AB137/SUM('[2]Feather Meal Complex'!AB$132:AB$140,'[2]Feather Meal Complex'!AC$129:AC$131))*AC$315</f>
        <v>263.1404477394654</v>
      </c>
      <c r="AD216" s="74">
        <f>('[2]Feather Meal Complex'!AC137/SUM('[2]Feather Meal Complex'!AC$132:AC$140,'[2]Feather Meal Complex'!AD$129:AD$131))*AD$315</f>
        <v>276.45644593633261</v>
      </c>
      <c r="AE216" s="74">
        <f>('[2]Feather Meal Complex'!AD137/SUM('[2]Feather Meal Complex'!AD$132:AD$140,'[2]Feather Meal Complex'!AE$129:AE$131))*AE$315</f>
        <v>273.29821709942598</v>
      </c>
      <c r="AF216" s="74">
        <f>('[2]Feather Meal Complex'!AE137/SUM('[2]Feather Meal Complex'!AE$132:AE$140,'[2]Feather Meal Complex'!AF$129:AF$131))*AF$315</f>
        <v>277.81268864132232</v>
      </c>
      <c r="AG216" s="94">
        <f>('[2]Feather Meal Complex'!AF137/SUM('[2]Feather Meal Complex'!AF$132:AF$140,'[2]Feather Meal Complex'!AG$129:AG$131))*AG$315</f>
        <v>268.49524346558098</v>
      </c>
      <c r="AH216" s="94">
        <f>('[2]Feather Meal Complex'!AG137/SUM('[2]Feather Meal Complex'!AG$132:AG$140,'[2]Feather Meal Complex'!AH$129:AH$131))*AH$315</f>
        <v>289.53300554672524</v>
      </c>
      <c r="AI216" s="94">
        <f>('[2]Feather Meal Complex'!AH137/SUM('[2]Feather Meal Complex'!AH$132:AH$140,'[2]Feather Meal Complex'!AI$129:AI$131))*AI$315</f>
        <v>294.499667766686</v>
      </c>
      <c r="AJ216" s="94">
        <f>('[2]Feather Meal Complex'!AI137/SUM('[2]Feather Meal Complex'!AI$132:AI$140,'[2]Feather Meal Complex'!AJ$129:AJ$131))*AJ$315</f>
        <v>299.29435897948861</v>
      </c>
      <c r="AK216" s="94">
        <f>('[2]Feather Meal Complex'!AJ137/SUM('[2]Feather Meal Complex'!AJ$132:AJ$140,'[2]Feather Meal Complex'!AK$129:AK$131))*AK$315</f>
        <v>304.53511978436654</v>
      </c>
      <c r="AL216" s="94">
        <f>('[2]Feather Meal Complex'!AK137/SUM('[2]Feather Meal Complex'!AK$132:AK$140,'[2]Feather Meal Complex'!AL$129:AL$131))*AL$315</f>
        <v>309.49445352106233</v>
      </c>
      <c r="AM216" s="94">
        <f>('[2]Feather Meal Complex'!AL137/SUM('[2]Feather Meal Complex'!AL$132:AL$140,'[2]Feather Meal Complex'!AM$129:AM$131))*AM$315</f>
        <v>314.57104481878167</v>
      </c>
      <c r="AN216" s="94">
        <f>('[2]Feather Meal Complex'!AM137/SUM('[2]Feather Meal Complex'!AM$132:AM$140,'[2]Feather Meal Complex'!AN$129:AN$131))*AN$315</f>
        <v>319.43149222881635</v>
      </c>
      <c r="AO216" s="94">
        <f>('[2]Feather Meal Complex'!AN137/SUM('[2]Feather Meal Complex'!AN$132:AN$140,'[2]Feather Meal Complex'!AO$129:AO$131))*AO$315</f>
        <v>324.41669868603248</v>
      </c>
      <c r="AP216" s="94">
        <f>('[2]Feather Meal Complex'!AO137/SUM('[2]Feather Meal Complex'!AO$132:AO$140,'[2]Feather Meal Complex'!AP$129:AP$131))*AP$315</f>
        <v>329.47108579242592</v>
      </c>
      <c r="AQ216" s="94">
        <f>('[2]Feather Meal Complex'!AP137/SUM('[2]Feather Meal Complex'!AP$132:AP$140,'[2]Feather Meal Complex'!AQ$129:AQ$131))*AQ$315</f>
        <v>334.42850324896125</v>
      </c>
      <c r="AR216" s="94">
        <f>('[2]Feather Meal Complex'!AQ137/SUM('[2]Feather Meal Complex'!AQ$132:AQ$140,'[2]Feather Meal Complex'!AR$129:AR$131))*AR$315</f>
        <v>339.45985034844523</v>
      </c>
      <c r="AS216" s="94">
        <f>('[2]Feather Meal Complex'!AR137/SUM('[2]Feather Meal Complex'!AR$132:AR$140,'[2]Feather Meal Complex'!AS$129:AS$131))*AS$315</f>
        <v>344.34189247337332</v>
      </c>
      <c r="AT216" s="94">
        <f>('[2]Feather Meal Complex'!AS137/SUM('[2]Feather Meal Complex'!AS$132:AS$140,'[2]Feather Meal Complex'!AT$129:AT$131))*AT$315</f>
        <v>349.58259472401608</v>
      </c>
      <c r="AU216" s="94">
        <f>('[2]Feather Meal Complex'!AT137/SUM('[2]Feather Meal Complex'!AT$132:AT$140,'[2]Feather Meal Complex'!AU$129:AU$131))*AU$315</f>
        <v>354.62065406019491</v>
      </c>
      <c r="AV216" s="94">
        <f>('[2]Feather Meal Complex'!AU137/SUM('[2]Feather Meal Complex'!AU$132:AU$140,'[2]Feather Meal Complex'!AV$129:AV$131))*AV$315</f>
        <v>359.74088528494298</v>
      </c>
      <c r="AW216" s="94">
        <f>('[2]Feather Meal Complex'!AV137/SUM('[2]Feather Meal Complex'!AV$132:AV$140,'[2]Feather Meal Complex'!AW$129:AW$131))*AW$315</f>
        <v>364.94239554448427</v>
      </c>
      <c r="AX216" s="94">
        <f>('[2]Feather Meal Complex'!AW137/SUM('[2]Feather Meal Complex'!AW$132:AW$140,'[2]Feather Meal Complex'!AX$129:AX$131))*AX$315</f>
        <v>370.16813507291215</v>
      </c>
      <c r="AY216" s="94">
        <f>('[2]Feather Meal Complex'!AX137/SUM('[2]Feather Meal Complex'!AX$132:AX$140,'[2]Feather Meal Complex'!AY$129:AY$131))*AY$315</f>
        <v>375.30340463395441</v>
      </c>
      <c r="AZ216" s="94">
        <f>('[2]Feather Meal Complex'!AY137/SUM('[2]Feather Meal Complex'!AY$132:AY$140,'[2]Feather Meal Complex'!AZ$129:AZ$131))*AZ$315</f>
        <v>380.51532771114142</v>
      </c>
      <c r="BA216" s="94">
        <f>('[2]Feather Meal Complex'!AZ137/SUM('[2]Feather Meal Complex'!AZ$132:AZ$140,'[2]Feather Meal Complex'!BA$129:BA$131))*BA$315</f>
        <v>385.68673314219279</v>
      </c>
      <c r="BB216" s="94">
        <f>('[2]Feather Meal Complex'!BA137/SUM('[2]Feather Meal Complex'!BA$132:BA$140,'[2]Feather Meal Complex'!BB$129:BB$131))*BB$315</f>
        <v>390.98223121908956</v>
      </c>
      <c r="BC216" s="94">
        <f>('[2]Feather Meal Complex'!BB137/SUM('[2]Feather Meal Complex'!BB$132:BB$140,'[2]Feather Meal Complex'!BC$129:BC$131))*BC$315</f>
        <v>396.16835695707937</v>
      </c>
      <c r="BD216" s="94">
        <f>('[2]Feather Meal Complex'!BC137/SUM('[2]Feather Meal Complex'!BC$132:BC$140,'[2]Feather Meal Complex'!BD$129:BD$131))*BD$315</f>
        <v>401.46412874447753</v>
      </c>
      <c r="BE216" s="94">
        <f>('[2]Feather Meal Complex'!BD137/SUM('[2]Feather Meal Complex'!BD$132:BD$140,'[2]Feather Meal Complex'!BE$129:BE$131))*BE$315</f>
        <v>406.63255379903512</v>
      </c>
      <c r="BF216" s="94">
        <f>('[2]Feather Meal Complex'!BE137/SUM('[2]Feather Meal Complex'!BE$132:BE$140,'[2]Feather Meal Complex'!BF$129:BF$131))*BF$315</f>
        <v>411.88941288078183</v>
      </c>
      <c r="BG216" s="94">
        <f>('[2]Feather Meal Complex'!BF137/SUM('[2]Feather Meal Complex'!BF$132:BF$140,'[2]Feather Meal Complex'!BG$129:BG$131))*BG$315</f>
        <v>416.99354511113381</v>
      </c>
      <c r="BH216" s="94">
        <f>('[2]Feather Meal Complex'!BG137/SUM('[2]Feather Meal Complex'!BG$132:BG$140,'[2]Feather Meal Complex'!BH$129:BH$131))*BH$315</f>
        <v>561.32536833414792</v>
      </c>
    </row>
    <row r="217" spans="1:60">
      <c r="A217" s="78" t="s">
        <v>23</v>
      </c>
      <c r="D217" s="74">
        <f>('[2]Feather Meal Complex'!C138/SUM('[2]Feather Meal Complex'!C$132:C$140,'[2]Feather Meal Complex'!D$129:D$131))*D$315</f>
        <v>115.9896914148171</v>
      </c>
      <c r="E217" s="74">
        <f>('[2]Feather Meal Complex'!D138/SUM('[2]Feather Meal Complex'!D$132:D$140,'[2]Feather Meal Complex'!E$129:E$131))*E$315</f>
        <v>133.16004713774717</v>
      </c>
      <c r="F217" s="74">
        <f>('[2]Feather Meal Complex'!E138/SUM('[2]Feather Meal Complex'!E$132:E$140,'[2]Feather Meal Complex'!F$129:F$131))*F$315</f>
        <v>138.66355337037504</v>
      </c>
      <c r="G217" s="74">
        <f>('[2]Feather Meal Complex'!F138/SUM('[2]Feather Meal Complex'!F$132:F$140,'[2]Feather Meal Complex'!G$129:G$131))*G$315</f>
        <v>145.07504674043108</v>
      </c>
      <c r="H217" s="74">
        <f>('[2]Feather Meal Complex'!G138/SUM('[2]Feather Meal Complex'!G$132:G$140,'[2]Feather Meal Complex'!H$129:H$131))*H$315</f>
        <v>148.82331747863662</v>
      </c>
      <c r="I217" s="74">
        <f>('[2]Feather Meal Complex'!H138/SUM('[2]Feather Meal Complex'!H$132:H$140,'[2]Feather Meal Complex'!I$129:I$131))*I$315</f>
        <v>148.0212898021835</v>
      </c>
      <c r="J217" s="74">
        <f>('[2]Feather Meal Complex'!I138/SUM('[2]Feather Meal Complex'!I$132:I$140,'[2]Feather Meal Complex'!J$129:J$131))*J$315</f>
        <v>160.36954196863638</v>
      </c>
      <c r="K217" s="74">
        <f>('[2]Feather Meal Complex'!J138/SUM('[2]Feather Meal Complex'!J$132:J$140,'[2]Feather Meal Complex'!K$129:K$131))*K$315</f>
        <v>175.43685263862287</v>
      </c>
      <c r="L217" s="74">
        <f>('[2]Feather Meal Complex'!K138/SUM('[2]Feather Meal Complex'!K$132:K$140,'[2]Feather Meal Complex'!L$129:L$131))*L$315</f>
        <v>182.74121486370714</v>
      </c>
      <c r="M217" s="74">
        <f>('[2]Feather Meal Complex'!L138/SUM('[2]Feather Meal Complex'!L$132:L$140,'[2]Feather Meal Complex'!M$129:M$131))*M$315</f>
        <v>181.95676797359448</v>
      </c>
      <c r="N217" s="74">
        <f>('[2]Feather Meal Complex'!M138/SUM('[2]Feather Meal Complex'!M$132:M$140,'[2]Feather Meal Complex'!N$129:N$131))*N$315</f>
        <v>176.1189406451997</v>
      </c>
      <c r="O217" s="74">
        <f>('[2]Feather Meal Complex'!N138/SUM('[2]Feather Meal Complex'!N$132:N$140,'[2]Feather Meal Complex'!O$129:O$131))*O$315</f>
        <v>181.46091733565044</v>
      </c>
      <c r="P217" s="74">
        <f>('[2]Feather Meal Complex'!O138/SUM('[2]Feather Meal Complex'!O$132:O$140,'[2]Feather Meal Complex'!P$129:P$131))*P$315</f>
        <v>197.51893211486927</v>
      </c>
      <c r="Q217" s="74">
        <f>('[2]Feather Meal Complex'!P138/SUM('[2]Feather Meal Complex'!P$132:P$140,'[2]Feather Meal Complex'!Q$129:Q$131))*Q$315</f>
        <v>210.17734025070365</v>
      </c>
      <c r="R217" s="74">
        <f>('[2]Feather Meal Complex'!Q138/SUM('[2]Feather Meal Complex'!Q$132:Q$140,'[2]Feather Meal Complex'!R$129:R$131))*R$315</f>
        <v>214.74378008943941</v>
      </c>
      <c r="S217" s="74">
        <f>('[2]Feather Meal Complex'!R138/SUM('[2]Feather Meal Complex'!R$132:R$140,'[2]Feather Meal Complex'!S$129:S$131))*S$315</f>
        <v>209.6007535715932</v>
      </c>
      <c r="T217" s="74">
        <f>('[2]Feather Meal Complex'!S138/SUM('[2]Feather Meal Complex'!S$132:S$140,'[2]Feather Meal Complex'!T$129:T$131))*T$315</f>
        <v>211.19417691304724</v>
      </c>
      <c r="U217" s="74">
        <f>('[2]Feather Meal Complex'!T138/SUM('[2]Feather Meal Complex'!T$132:T$140,'[2]Feather Meal Complex'!U$129:U$131))*U$315</f>
        <v>224.11734738740208</v>
      </c>
      <c r="V217" s="74">
        <f>('[2]Feather Meal Complex'!U138/SUM('[2]Feather Meal Complex'!U$132:U$140,'[2]Feather Meal Complex'!V$129:V$131))*V$315</f>
        <v>235.56821058479451</v>
      </c>
      <c r="W217" s="74">
        <f>('[2]Feather Meal Complex'!V138/SUM('[2]Feather Meal Complex'!V$132:V$140,'[2]Feather Meal Complex'!W$129:W$131))*W$315</f>
        <v>239.21980514803005</v>
      </c>
      <c r="X217" s="74">
        <f>('[2]Feather Meal Complex'!W138/SUM('[2]Feather Meal Complex'!W$132:W$140,'[2]Feather Meal Complex'!X$129:X$131))*X$315</f>
        <v>245.46487561838165</v>
      </c>
      <c r="Y217" s="74">
        <f>('[2]Feather Meal Complex'!X138/SUM('[2]Feather Meal Complex'!X$132:X$140,'[2]Feather Meal Complex'!Y$129:Y$131))*Y$315</f>
        <v>230.55875026132588</v>
      </c>
      <c r="Z217" s="74">
        <f>('[2]Feather Meal Complex'!Y138/SUM('[2]Feather Meal Complex'!Y$132:Y$140,'[2]Feather Meal Complex'!Z$129:Z$131))*Z$315</f>
        <v>237.2164337599157</v>
      </c>
      <c r="AA217" s="74">
        <f>('[2]Feather Meal Complex'!Z138/SUM('[2]Feather Meal Complex'!Z$132:Z$140,'[2]Feather Meal Complex'!AA$129:AA$131))*AA$315</f>
        <v>255.32288116141484</v>
      </c>
      <c r="AB217" s="74">
        <f>('[2]Feather Meal Complex'!AA138/SUM('[2]Feather Meal Complex'!AA$132:AA$140,'[2]Feather Meal Complex'!AB$129:AB$131))*AB$315</f>
        <v>269.60590936431328</v>
      </c>
      <c r="AC217" s="74">
        <f>('[2]Feather Meal Complex'!AB138/SUM('[2]Feather Meal Complex'!AB$132:AB$140,'[2]Feather Meal Complex'!AC$129:AC$131))*AC$315</f>
        <v>261.10856132225541</v>
      </c>
      <c r="AD217" s="74">
        <f>('[2]Feather Meal Complex'!AC138/SUM('[2]Feather Meal Complex'!AC$132:AC$140,'[2]Feather Meal Complex'!AD$129:AD$131))*AD$315</f>
        <v>263.87182424740274</v>
      </c>
      <c r="AE217" s="74">
        <f>('[2]Feather Meal Complex'!AD138/SUM('[2]Feather Meal Complex'!AD$132:AD$140,'[2]Feather Meal Complex'!AE$129:AE$131))*AE$315</f>
        <v>255.53037309200985</v>
      </c>
      <c r="AF217" s="74">
        <f>('[2]Feather Meal Complex'!AE138/SUM('[2]Feather Meal Complex'!AE$132:AE$140,'[2]Feather Meal Complex'!AF$129:AF$131))*AF$315</f>
        <v>261.01681575761472</v>
      </c>
      <c r="AG217" s="94">
        <f>('[2]Feather Meal Complex'!AF138/SUM('[2]Feather Meal Complex'!AF$132:AF$140,'[2]Feather Meal Complex'!AG$129:AG$131))*AG$315</f>
        <v>292.51461160142952</v>
      </c>
      <c r="AH217" s="94">
        <f>('[2]Feather Meal Complex'!AG138/SUM('[2]Feather Meal Complex'!AG$132:AG$140,'[2]Feather Meal Complex'!AH$129:AH$131))*AH$315</f>
        <v>289.74603384248644</v>
      </c>
      <c r="AI217" s="94">
        <f>('[2]Feather Meal Complex'!AH138/SUM('[2]Feather Meal Complex'!AH$132:AH$140,'[2]Feather Meal Complex'!AI$129:AI$131))*AI$315</f>
        <v>294.71635035942916</v>
      </c>
      <c r="AJ217" s="94">
        <f>('[2]Feather Meal Complex'!AI138/SUM('[2]Feather Meal Complex'!AI$132:AI$140,'[2]Feather Meal Complex'!AJ$129:AJ$131))*AJ$315</f>
        <v>299.51456933893951</v>
      </c>
      <c r="AK217" s="94">
        <f>('[2]Feather Meal Complex'!AJ138/SUM('[2]Feather Meal Complex'!AJ$132:AJ$140,'[2]Feather Meal Complex'!AK$129:AK$131))*AK$315</f>
        <v>304.7591861129863</v>
      </c>
      <c r="AL217" s="94">
        <f>('[2]Feather Meal Complex'!AK138/SUM('[2]Feather Meal Complex'!AK$132:AK$140,'[2]Feather Meal Complex'!AL$129:AL$131))*AL$315</f>
        <v>309.72216875462146</v>
      </c>
      <c r="AM217" s="94">
        <f>('[2]Feather Meal Complex'!AL138/SUM('[2]Feather Meal Complex'!AL$132:AL$140,'[2]Feather Meal Complex'!AM$129:AM$131))*AM$315</f>
        <v>314.80249523130732</v>
      </c>
      <c r="AN217" s="94">
        <f>('[2]Feather Meal Complex'!AM138/SUM('[2]Feather Meal Complex'!AM$132:AM$140,'[2]Feather Meal Complex'!AN$129:AN$131))*AN$315</f>
        <v>319.66651878916821</v>
      </c>
      <c r="AO217" s="94">
        <f>('[2]Feather Meal Complex'!AN138/SUM('[2]Feather Meal Complex'!AN$132:AN$140,'[2]Feather Meal Complex'!AO$129:AO$131))*AO$315</f>
        <v>324.6553931875697</v>
      </c>
      <c r="AP217" s="94">
        <f>('[2]Feather Meal Complex'!AO138/SUM('[2]Feather Meal Complex'!AO$132:AO$140,'[2]Feather Meal Complex'!AP$129:AP$131))*AP$315</f>
        <v>329.71349913585954</v>
      </c>
      <c r="AQ217" s="94">
        <f>('[2]Feather Meal Complex'!AP138/SUM('[2]Feather Meal Complex'!AP$132:AP$140,'[2]Feather Meal Complex'!AQ$129:AQ$131))*AQ$315</f>
        <v>334.67456408740202</v>
      </c>
      <c r="AR217" s="94">
        <f>('[2]Feather Meal Complex'!AQ138/SUM('[2]Feather Meal Complex'!AQ$132:AQ$140,'[2]Feather Meal Complex'!AR$129:AR$131))*AR$315</f>
        <v>339.70961307674821</v>
      </c>
      <c r="AS217" s="94">
        <f>('[2]Feather Meal Complex'!AR138/SUM('[2]Feather Meal Complex'!AR$132:AR$140,'[2]Feather Meal Complex'!AS$129:AS$131))*AS$315</f>
        <v>344.59524723814116</v>
      </c>
      <c r="AT217" s="94">
        <f>('[2]Feather Meal Complex'!AS138/SUM('[2]Feather Meal Complex'!AS$132:AS$140,'[2]Feather Meal Complex'!AT$129:AT$131))*AT$315</f>
        <v>349.83980541487051</v>
      </c>
      <c r="AU217" s="94">
        <f>('[2]Feather Meal Complex'!AT138/SUM('[2]Feather Meal Complex'!AT$132:AT$140,'[2]Feather Meal Complex'!AU$129:AU$131))*AU$315</f>
        <v>354.88157157954146</v>
      </c>
      <c r="AV217" s="94">
        <f>('[2]Feather Meal Complex'!AU138/SUM('[2]Feather Meal Complex'!AU$132:AU$140,'[2]Feather Meal Complex'!AV$129:AV$131))*AV$315</f>
        <v>360.00557009199343</v>
      </c>
      <c r="AW217" s="94">
        <f>('[2]Feather Meal Complex'!AV138/SUM('[2]Feather Meal Complex'!AV$132:AV$140,'[2]Feather Meal Complex'!AW$129:AW$131))*AW$315</f>
        <v>365.21090744152019</v>
      </c>
      <c r="AX217" s="94">
        <f>('[2]Feather Meal Complex'!AW138/SUM('[2]Feather Meal Complex'!AW$132:AW$140,'[2]Feather Meal Complex'!AX$129:AX$131))*AX$315</f>
        <v>370.44049188698523</v>
      </c>
      <c r="AY217" s="94">
        <f>('[2]Feather Meal Complex'!AX138/SUM('[2]Feather Meal Complex'!AX$132:AX$140,'[2]Feather Meal Complex'!AY$129:AY$131))*AY$315</f>
        <v>375.57953980041526</v>
      </c>
      <c r="AZ217" s="94">
        <f>('[2]Feather Meal Complex'!AY138/SUM('[2]Feather Meal Complex'!AY$132:AY$140,'[2]Feather Meal Complex'!AZ$129:AZ$131))*AZ$315</f>
        <v>380.79529762897613</v>
      </c>
      <c r="BA217" s="94">
        <f>('[2]Feather Meal Complex'!AZ138/SUM('[2]Feather Meal Complex'!AZ$132:AZ$140,'[2]Feather Meal Complex'!BA$129:BA$131))*BA$315</f>
        <v>385.97050799992923</v>
      </c>
      <c r="BB217" s="94">
        <f>('[2]Feather Meal Complex'!BA138/SUM('[2]Feather Meal Complex'!BA$132:BA$140,'[2]Feather Meal Complex'!BB$129:BB$131))*BB$315</f>
        <v>391.26990231977197</v>
      </c>
      <c r="BC217" s="94">
        <f>('[2]Feather Meal Complex'!BB138/SUM('[2]Feather Meal Complex'!BB$132:BB$140,'[2]Feather Meal Complex'!BC$129:BC$131))*BC$315</f>
        <v>396.4598438283524</v>
      </c>
      <c r="BD217" s="94">
        <f>('[2]Feather Meal Complex'!BC138/SUM('[2]Feather Meal Complex'!BC$132:BC$140,'[2]Feather Meal Complex'!BD$129:BD$131))*BD$315</f>
        <v>401.75951206008335</v>
      </c>
      <c r="BE217" s="94">
        <f>('[2]Feather Meal Complex'!BD138/SUM('[2]Feather Meal Complex'!BD$132:BD$140,'[2]Feather Meal Complex'!BE$129:BE$131))*BE$315</f>
        <v>406.93173986168551</v>
      </c>
      <c r="BF217" s="94">
        <f>('[2]Feather Meal Complex'!BE138/SUM('[2]Feather Meal Complex'!BE$132:BE$140,'[2]Feather Meal Complex'!BF$129:BF$131))*BF$315</f>
        <v>412.19246675715215</v>
      </c>
      <c r="BG217" s="94">
        <f>('[2]Feather Meal Complex'!BF138/SUM('[2]Feather Meal Complex'!BF$132:BF$140,'[2]Feather Meal Complex'!BG$129:BG$131))*BG$315</f>
        <v>417.30035443012918</v>
      </c>
      <c r="BH217" s="94">
        <f>('[2]Feather Meal Complex'!BG138/SUM('[2]Feather Meal Complex'!BG$132:BG$140,'[2]Feather Meal Complex'!BH$129:BH$131))*BH$315</f>
        <v>561.73837197895841</v>
      </c>
    </row>
    <row r="218" spans="1:60">
      <c r="A218" s="78" t="s">
        <v>24</v>
      </c>
      <c r="D218" s="74">
        <f>('[2]Feather Meal Complex'!C139/SUM('[2]Feather Meal Complex'!C$132:C$140,'[2]Feather Meal Complex'!D$129:D$131))*D$315</f>
        <v>129.97092158938884</v>
      </c>
      <c r="E218" s="74">
        <f>('[2]Feather Meal Complex'!D139/SUM('[2]Feather Meal Complex'!D$132:D$140,'[2]Feather Meal Complex'!E$129:E$131))*E$315</f>
        <v>135.63482519890835</v>
      </c>
      <c r="F218" s="74">
        <f>('[2]Feather Meal Complex'!E139/SUM('[2]Feather Meal Complex'!E$132:E$140,'[2]Feather Meal Complex'!F$129:F$131))*F$315</f>
        <v>135.36423038888873</v>
      </c>
      <c r="G218" s="74">
        <f>('[2]Feather Meal Complex'!F139/SUM('[2]Feather Meal Complex'!F$132:F$140,'[2]Feather Meal Complex'!G$129:G$131))*G$315</f>
        <v>139.74764501227284</v>
      </c>
      <c r="H218" s="74">
        <f>('[2]Feather Meal Complex'!G139/SUM('[2]Feather Meal Complex'!G$132:G$140,'[2]Feather Meal Complex'!H$129:H$131))*H$315</f>
        <v>151.18143467264389</v>
      </c>
      <c r="I218" s="74">
        <f>('[2]Feather Meal Complex'!H139/SUM('[2]Feather Meal Complex'!H$132:H$140,'[2]Feather Meal Complex'!I$129:I$131))*I$315</f>
        <v>169.05172528013227</v>
      </c>
      <c r="J218" s="74">
        <f>('[2]Feather Meal Complex'!I139/SUM('[2]Feather Meal Complex'!I$132:I$140,'[2]Feather Meal Complex'!J$129:J$131))*J$315</f>
        <v>175.50923362746076</v>
      </c>
      <c r="K218" s="74">
        <f>('[2]Feather Meal Complex'!J139/SUM('[2]Feather Meal Complex'!J$132:J$140,'[2]Feather Meal Complex'!K$129:K$131))*K$315</f>
        <v>175.59485614710127</v>
      </c>
      <c r="L218" s="74">
        <f>('[2]Feather Meal Complex'!K139/SUM('[2]Feather Meal Complex'!K$132:K$140,'[2]Feather Meal Complex'!L$129:L$131))*L$315</f>
        <v>173.8467675940702</v>
      </c>
      <c r="M218" s="74">
        <f>('[2]Feather Meal Complex'!L139/SUM('[2]Feather Meal Complex'!L$132:L$140,'[2]Feather Meal Complex'!M$129:M$131))*M$315</f>
        <v>189.91571412157523</v>
      </c>
      <c r="N218" s="74">
        <f>('[2]Feather Meal Complex'!M139/SUM('[2]Feather Meal Complex'!M$132:M$140,'[2]Feather Meal Complex'!N$129:N$131))*N$315</f>
        <v>194.67895725851756</v>
      </c>
      <c r="O218" s="74">
        <f>('[2]Feather Meal Complex'!N139/SUM('[2]Feather Meal Complex'!N$132:N$140,'[2]Feather Meal Complex'!O$129:O$131))*O$315</f>
        <v>200.01937800217149</v>
      </c>
      <c r="P218" s="74">
        <f>('[2]Feather Meal Complex'!O139/SUM('[2]Feather Meal Complex'!O$132:O$140,'[2]Feather Meal Complex'!P$129:P$131))*P$315</f>
        <v>205.37483042116176</v>
      </c>
      <c r="Q218" s="74">
        <f>('[2]Feather Meal Complex'!P139/SUM('[2]Feather Meal Complex'!P$132:P$140,'[2]Feather Meal Complex'!Q$129:Q$131))*Q$315</f>
        <v>200.11252021488539</v>
      </c>
      <c r="R218" s="74">
        <f>('[2]Feather Meal Complex'!Q139/SUM('[2]Feather Meal Complex'!Q$132:Q$140,'[2]Feather Meal Complex'!R$129:R$131))*R$315</f>
        <v>209.27947534842352</v>
      </c>
      <c r="S218" s="74">
        <f>('[2]Feather Meal Complex'!R139/SUM('[2]Feather Meal Complex'!R$132:R$140,'[2]Feather Meal Complex'!S$129:S$131))*S$315</f>
        <v>219.78298818749124</v>
      </c>
      <c r="T218" s="74">
        <f>('[2]Feather Meal Complex'!S139/SUM('[2]Feather Meal Complex'!S$132:S$140,'[2]Feather Meal Complex'!T$129:T$131))*T$315</f>
        <v>232.17808237982243</v>
      </c>
      <c r="U218" s="74">
        <f>('[2]Feather Meal Complex'!T139/SUM('[2]Feather Meal Complex'!T$132:T$140,'[2]Feather Meal Complex'!U$129:U$131))*U$315</f>
        <v>237.75070232079651</v>
      </c>
      <c r="V218" s="74">
        <f>('[2]Feather Meal Complex'!U139/SUM('[2]Feather Meal Complex'!U$132:U$140,'[2]Feather Meal Complex'!V$129:V$131))*V$315</f>
        <v>236.28190777799901</v>
      </c>
      <c r="W218" s="74">
        <f>('[2]Feather Meal Complex'!V139/SUM('[2]Feather Meal Complex'!V$132:V$140,'[2]Feather Meal Complex'!W$129:W$131))*W$315</f>
        <v>229.79036845846377</v>
      </c>
      <c r="X218" s="74">
        <f>('[2]Feather Meal Complex'!W139/SUM('[2]Feather Meal Complex'!W$132:W$140,'[2]Feather Meal Complex'!X$129:X$131))*X$315</f>
        <v>241.44437757092808</v>
      </c>
      <c r="Y218" s="74">
        <f>('[2]Feather Meal Complex'!X139/SUM('[2]Feather Meal Complex'!X$132:X$140,'[2]Feather Meal Complex'!Y$129:Y$131))*Y$315</f>
        <v>258.10943620426684</v>
      </c>
      <c r="Z218" s="74">
        <f>('[2]Feather Meal Complex'!Y139/SUM('[2]Feather Meal Complex'!Y$132:Y$140,'[2]Feather Meal Complex'!Z$129:Z$131))*Z$315</f>
        <v>266.16329202397912</v>
      </c>
      <c r="AA218" s="74">
        <f>('[2]Feather Meal Complex'!Z139/SUM('[2]Feather Meal Complex'!Z$132:Z$140,'[2]Feather Meal Complex'!AA$129:AA$131))*AA$315</f>
        <v>274.13852845266729</v>
      </c>
      <c r="AB218" s="74">
        <f>('[2]Feather Meal Complex'!AA139/SUM('[2]Feather Meal Complex'!AA$132:AA$140,'[2]Feather Meal Complex'!AB$129:AB$131))*AB$315</f>
        <v>267.49799564729676</v>
      </c>
      <c r="AC218" s="74">
        <f>('[2]Feather Meal Complex'!AB139/SUM('[2]Feather Meal Complex'!AB$132:AB$140,'[2]Feather Meal Complex'!AC$129:AC$131))*AC$315</f>
        <v>260.15328436917576</v>
      </c>
      <c r="AD218" s="74">
        <f>('[2]Feather Meal Complex'!AC139/SUM('[2]Feather Meal Complex'!AC$132:AC$140,'[2]Feather Meal Complex'!AD$129:AD$131))*AD$315</f>
        <v>274.48347842394566</v>
      </c>
      <c r="AE218" s="74">
        <f>('[2]Feather Meal Complex'!AD139/SUM('[2]Feather Meal Complex'!AD$132:AD$140,'[2]Feather Meal Complex'!AE$129:AE$131))*AE$315</f>
        <v>292.8766394742737</v>
      </c>
      <c r="AF218" s="74">
        <f>('[2]Feather Meal Complex'!AE139/SUM('[2]Feather Meal Complex'!AE$132:AE$140,'[2]Feather Meal Complex'!AF$129:AF$131))*AF$315</f>
        <v>291.90654750763395</v>
      </c>
      <c r="AG218" s="94">
        <f>('[2]Feather Meal Complex'!AF139/SUM('[2]Feather Meal Complex'!AF$132:AF$140,'[2]Feather Meal Complex'!AG$129:AG$131))*AG$315</f>
        <v>295.56538832916829</v>
      </c>
      <c r="AH218" s="94">
        <f>('[2]Feather Meal Complex'!AG139/SUM('[2]Feather Meal Complex'!AG$132:AG$140,'[2]Feather Meal Complex'!AH$129:AH$131))*AH$315</f>
        <v>300.5013422389257</v>
      </c>
      <c r="AI218" s="94">
        <f>('[2]Feather Meal Complex'!AH139/SUM('[2]Feather Meal Complex'!AH$132:AH$140,'[2]Feather Meal Complex'!AI$129:AI$131))*AI$315</f>
        <v>305.65615580060347</v>
      </c>
      <c r="AJ218" s="94">
        <f>('[2]Feather Meal Complex'!AI139/SUM('[2]Feather Meal Complex'!AI$132:AI$140,'[2]Feather Meal Complex'!AJ$129:AJ$131))*AJ$315</f>
        <v>310.63248360249838</v>
      </c>
      <c r="AK218" s="94">
        <f>('[2]Feather Meal Complex'!AJ139/SUM('[2]Feather Meal Complex'!AJ$132:AJ$140,'[2]Feather Meal Complex'!AK$129:AK$131))*AK$315</f>
        <v>316.07177938587608</v>
      </c>
      <c r="AL218" s="94">
        <f>('[2]Feather Meal Complex'!AK139/SUM('[2]Feather Meal Complex'!AK$132:AK$140,'[2]Feather Meal Complex'!AL$129:AL$131))*AL$315</f>
        <v>321.21898684042435</v>
      </c>
      <c r="AM218" s="94">
        <f>('[2]Feather Meal Complex'!AL139/SUM('[2]Feather Meal Complex'!AL$132:AL$140,'[2]Feather Meal Complex'!AM$129:AM$131))*AM$315</f>
        <v>326.48789390710738</v>
      </c>
      <c r="AN218" s="94">
        <f>('[2]Feather Meal Complex'!AM139/SUM('[2]Feather Meal Complex'!AM$132:AM$140,'[2]Feather Meal Complex'!AN$129:AN$131))*AN$315</f>
        <v>331.53246893867981</v>
      </c>
      <c r="AO218" s="94">
        <f>('[2]Feather Meal Complex'!AN139/SUM('[2]Feather Meal Complex'!AN$132:AN$140,'[2]Feather Meal Complex'!AO$129:AO$131))*AO$315</f>
        <v>336.70652924625267</v>
      </c>
      <c r="AP218" s="94">
        <f>('[2]Feather Meal Complex'!AO139/SUM('[2]Feather Meal Complex'!AO$132:AO$140,'[2]Feather Meal Complex'!AP$129:AP$131))*AP$315</f>
        <v>341.95239096346279</v>
      </c>
      <c r="AQ218" s="94">
        <f>('[2]Feather Meal Complex'!AP139/SUM('[2]Feather Meal Complex'!AP$132:AP$140,'[2]Feather Meal Complex'!AQ$129:AQ$131))*AQ$315</f>
        <v>347.09760954368835</v>
      </c>
      <c r="AR218" s="94">
        <f>('[2]Feather Meal Complex'!AQ139/SUM('[2]Feather Meal Complex'!AQ$132:AQ$140,'[2]Feather Meal Complex'!AR$129:AR$131))*AR$315</f>
        <v>352.31955843276199</v>
      </c>
      <c r="AS218" s="94">
        <f>('[2]Feather Meal Complex'!AR139/SUM('[2]Feather Meal Complex'!AR$132:AR$140,'[2]Feather Meal Complex'!AS$129:AS$131))*AS$315</f>
        <v>357.38654624866791</v>
      </c>
      <c r="AT218" s="94">
        <f>('[2]Feather Meal Complex'!AS139/SUM('[2]Feather Meal Complex'!AS$132:AS$140,'[2]Feather Meal Complex'!AT$129:AT$131))*AT$315</f>
        <v>362.82578125960879</v>
      </c>
      <c r="AU218" s="94">
        <f>('[2]Feather Meal Complex'!AT139/SUM('[2]Feather Meal Complex'!AT$132:AT$140,'[2]Feather Meal Complex'!AU$129:AU$131))*AU$315</f>
        <v>368.0546966640627</v>
      </c>
      <c r="AV218" s="94">
        <f>('[2]Feather Meal Complex'!AU139/SUM('[2]Feather Meal Complex'!AU$132:AU$140,'[2]Feather Meal Complex'!AV$129:AV$131))*AV$315</f>
        <v>373.3688968627759</v>
      </c>
      <c r="AW218" s="94">
        <f>('[2]Feather Meal Complex'!AV139/SUM('[2]Feather Meal Complex'!AV$132:AV$140,'[2]Feather Meal Complex'!AW$129:AW$131))*AW$315</f>
        <v>378.76745517812299</v>
      </c>
      <c r="AX218" s="94">
        <f>('[2]Feather Meal Complex'!AW139/SUM('[2]Feather Meal Complex'!AW$132:AW$140,'[2]Feather Meal Complex'!AX$129:AX$131))*AX$315</f>
        <v>384.19116063622198</v>
      </c>
      <c r="AY218" s="94">
        <f>('[2]Feather Meal Complex'!AX139/SUM('[2]Feather Meal Complex'!AX$132:AX$140,'[2]Feather Meal Complex'!AY$129:AY$131))*AY$315</f>
        <v>389.52096886633365</v>
      </c>
      <c r="AZ218" s="94">
        <f>('[2]Feather Meal Complex'!AY139/SUM('[2]Feather Meal Complex'!AY$132:AY$140,'[2]Feather Meal Complex'!AZ$129:AZ$131))*AZ$315</f>
        <v>394.9303344665812</v>
      </c>
      <c r="BA218" s="94">
        <f>('[2]Feather Meal Complex'!AZ139/SUM('[2]Feather Meal Complex'!AZ$132:AZ$140,'[2]Feather Meal Complex'!BA$129:BA$131))*BA$315</f>
        <v>400.29764749660399</v>
      </c>
      <c r="BB218" s="94">
        <f>('[2]Feather Meal Complex'!BA139/SUM('[2]Feather Meal Complex'!BA$132:BA$140,'[2]Feather Meal Complex'!BB$129:BB$131))*BB$315</f>
        <v>405.79375415610639</v>
      </c>
      <c r="BC218" s="94">
        <f>('[2]Feather Meal Complex'!BB139/SUM('[2]Feather Meal Complex'!BB$132:BB$140,'[2]Feather Meal Complex'!BC$129:BC$131))*BC$315</f>
        <v>411.17634514031215</v>
      </c>
      <c r="BD218" s="94">
        <f>('[2]Feather Meal Complex'!BC139/SUM('[2]Feather Meal Complex'!BC$132:BC$140,'[2]Feather Meal Complex'!BD$129:BD$131))*BD$315</f>
        <v>416.67273587925115</v>
      </c>
      <c r="BE218" s="94">
        <f>('[2]Feather Meal Complex'!BD139/SUM('[2]Feather Meal Complex'!BD$132:BD$140,'[2]Feather Meal Complex'!BE$129:BE$131))*BE$315</f>
        <v>422.03695562761141</v>
      </c>
      <c r="BF218" s="94">
        <f>('[2]Feather Meal Complex'!BE139/SUM('[2]Feather Meal Complex'!BE$132:BE$140,'[2]Feather Meal Complex'!BF$129:BF$131))*BF$315</f>
        <v>427.49295953653643</v>
      </c>
      <c r="BG218" s="94">
        <f>('[2]Feather Meal Complex'!BF139/SUM('[2]Feather Meal Complex'!BF$132:BF$140,'[2]Feather Meal Complex'!BG$129:BG$131))*BG$315</f>
        <v>432.79045086499303</v>
      </c>
      <c r="BH218" s="94">
        <f>('[2]Feather Meal Complex'!BG139/SUM('[2]Feather Meal Complex'!BG$132:BG$140,'[2]Feather Meal Complex'!BH$129:BH$131))*BH$315</f>
        <v>582.58997553199208</v>
      </c>
    </row>
    <row r="219" spans="1:60">
      <c r="A219" s="78" t="s">
        <v>25</v>
      </c>
      <c r="D219" s="74">
        <f>('[2]Feather Meal Complex'!C140/SUM('[2]Feather Meal Complex'!C$132:C$140,'[2]Feather Meal Complex'!D$129:D$131))*D$315</f>
        <v>122.75869910317529</v>
      </c>
      <c r="E219" s="74">
        <f>('[2]Feather Meal Complex'!D140/SUM('[2]Feather Meal Complex'!D$132:D$140,'[2]Feather Meal Complex'!E$129:E$131))*E$315</f>
        <v>126.25039423679571</v>
      </c>
      <c r="F219" s="74">
        <f>('[2]Feather Meal Complex'!E140/SUM('[2]Feather Meal Complex'!E$132:E$140,'[2]Feather Meal Complex'!F$129:F$131))*F$315</f>
        <v>138.0814187590953</v>
      </c>
      <c r="G219" s="74">
        <f>('[2]Feather Meal Complex'!F140/SUM('[2]Feather Meal Complex'!F$132:F$140,'[2]Feather Meal Complex'!G$129:G$131))*G$315</f>
        <v>143.47655517636019</v>
      </c>
      <c r="H219" s="74">
        <f>('[2]Feather Meal Complex'!G140/SUM('[2]Feather Meal Complex'!G$132:G$140,'[2]Feather Meal Complex'!H$129:H$131))*H$315</f>
        <v>150.43577270858364</v>
      </c>
      <c r="I219" s="74">
        <f>('[2]Feather Meal Complex'!H140/SUM('[2]Feather Meal Complex'!H$132:H$140,'[2]Feather Meal Complex'!I$129:I$131))*I$315</f>
        <v>147.70680317781535</v>
      </c>
      <c r="J219" s="74">
        <f>('[2]Feather Meal Complex'!I140/SUM('[2]Feather Meal Complex'!I$132:I$140,'[2]Feather Meal Complex'!J$129:J$131))*J$315</f>
        <v>150.86185198160021</v>
      </c>
      <c r="K219" s="74">
        <f>('[2]Feather Meal Complex'!J140/SUM('[2]Feather Meal Complex'!J$132:J$140,'[2]Feather Meal Complex'!K$129:K$131))*K$315</f>
        <v>161.13313339851425</v>
      </c>
      <c r="L219" s="74">
        <f>('[2]Feather Meal Complex'!K140/SUM('[2]Feather Meal Complex'!K$132:K$140,'[2]Feather Meal Complex'!L$129:L$131))*L$315</f>
        <v>177.36633427751201</v>
      </c>
      <c r="M219" s="74">
        <f>('[2]Feather Meal Complex'!L140/SUM('[2]Feather Meal Complex'!L$132:L$140,'[2]Feather Meal Complex'!M$129:M$131))*M$315</f>
        <v>188.97730998712916</v>
      </c>
      <c r="N219" s="74">
        <f>('[2]Feather Meal Complex'!M140/SUM('[2]Feather Meal Complex'!M$132:M$140,'[2]Feather Meal Complex'!N$129:N$131))*N$315</f>
        <v>188.16444948806497</v>
      </c>
      <c r="O219" s="74">
        <f>('[2]Feather Meal Complex'!N140/SUM('[2]Feather Meal Complex'!N$132:N$140,'[2]Feather Meal Complex'!O$129:O$131))*O$315</f>
        <v>185.31159193947201</v>
      </c>
      <c r="P219" s="74">
        <f>('[2]Feather Meal Complex'!O140/SUM('[2]Feather Meal Complex'!O$132:O$140,'[2]Feather Meal Complex'!P$129:P$131))*P$315</f>
        <v>186.72285163419949</v>
      </c>
      <c r="Q219" s="74">
        <f>('[2]Feather Meal Complex'!P140/SUM('[2]Feather Meal Complex'!P$132:P$140,'[2]Feather Meal Complex'!Q$129:Q$131))*Q$315</f>
        <v>204.73340301285432</v>
      </c>
      <c r="R219" s="74">
        <f>('[2]Feather Meal Complex'!Q140/SUM('[2]Feather Meal Complex'!Q$132:Q$140,'[2]Feather Meal Complex'!R$129:R$131))*R$315</f>
        <v>212.54089555253131</v>
      </c>
      <c r="S219" s="74">
        <f>('[2]Feather Meal Complex'!R140/SUM('[2]Feather Meal Complex'!R$132:R$140,'[2]Feather Meal Complex'!S$129:S$131))*S$315</f>
        <v>222.34560442424973</v>
      </c>
      <c r="T219" s="74">
        <f>('[2]Feather Meal Complex'!S140/SUM('[2]Feather Meal Complex'!S$132:S$140,'[2]Feather Meal Complex'!T$129:T$131))*T$315</f>
        <v>221.91514964973354</v>
      </c>
      <c r="U219" s="74">
        <f>('[2]Feather Meal Complex'!T140/SUM('[2]Feather Meal Complex'!T$132:T$140,'[2]Feather Meal Complex'!U$129:U$131))*U$315</f>
        <v>209.74463374988645</v>
      </c>
      <c r="V219" s="74">
        <f>('[2]Feather Meal Complex'!U140/SUM('[2]Feather Meal Complex'!U$132:U$140,'[2]Feather Meal Complex'!V$129:V$131))*V$315</f>
        <v>222.56528379914613</v>
      </c>
      <c r="W219" s="74">
        <f>('[2]Feather Meal Complex'!V140/SUM('[2]Feather Meal Complex'!V$132:V$140,'[2]Feather Meal Complex'!W$129:W$131))*W$315</f>
        <v>237.42715860261805</v>
      </c>
      <c r="X219" s="74">
        <f>('[2]Feather Meal Complex'!W140/SUM('[2]Feather Meal Complex'!W$132:W$140,'[2]Feather Meal Complex'!X$129:X$131))*X$315</f>
        <v>246.19627706580317</v>
      </c>
      <c r="Y219" s="74">
        <f>('[2]Feather Meal Complex'!X140/SUM('[2]Feather Meal Complex'!X$132:X$140,'[2]Feather Meal Complex'!Y$129:Y$131))*Y$315</f>
        <v>245.02895218934435</v>
      </c>
      <c r="Z219" s="74">
        <f>('[2]Feather Meal Complex'!Y140/SUM('[2]Feather Meal Complex'!Y$132:Y$140,'[2]Feather Meal Complex'!Z$129:Z$131))*Z$315</f>
        <v>242.42347785668574</v>
      </c>
      <c r="AA219" s="74">
        <f>('[2]Feather Meal Complex'!Z140/SUM('[2]Feather Meal Complex'!Z$132:Z$140,'[2]Feather Meal Complex'!AA$129:AA$131))*AA$315</f>
        <v>240.39914607527868</v>
      </c>
      <c r="AB219" s="74">
        <f>('[2]Feather Meal Complex'!AA140/SUM('[2]Feather Meal Complex'!AA$132:AA$140,'[2]Feather Meal Complex'!AB$129:AB$131))*AB$315</f>
        <v>256.0701649494826</v>
      </c>
      <c r="AC219" s="74">
        <f>('[2]Feather Meal Complex'!AB140/SUM('[2]Feather Meal Complex'!AB$132:AB$140,'[2]Feather Meal Complex'!AC$129:AC$131))*AC$315</f>
        <v>269.91117987170526</v>
      </c>
      <c r="AD219" s="74">
        <f>('[2]Feather Meal Complex'!AC140/SUM('[2]Feather Meal Complex'!AC$132:AC$140,'[2]Feather Meal Complex'!AD$129:AD$131))*AD$315</f>
        <v>276.21290377784061</v>
      </c>
      <c r="AE219" s="74">
        <f>('[2]Feather Meal Complex'!AD140/SUM('[2]Feather Meal Complex'!AD$132:AD$140,'[2]Feather Meal Complex'!AE$129:AE$131))*AE$315</f>
        <v>277.71497946534799</v>
      </c>
      <c r="AF219" s="74">
        <f>('[2]Feather Meal Complex'!AE140/SUM('[2]Feather Meal Complex'!AE$132:AE$140,'[2]Feather Meal Complex'!AF$129:AF$131))*AF$315</f>
        <v>267.30926880453211</v>
      </c>
      <c r="AG219" s="94">
        <f>('[2]Feather Meal Complex'!AF140/SUM('[2]Feather Meal Complex'!AF$132:AF$140,'[2]Feather Meal Complex'!AG$129:AG$131))*AG$315</f>
        <v>288.72665517881961</v>
      </c>
      <c r="AH219" s="94">
        <f>('[2]Feather Meal Complex'!AG140/SUM('[2]Feather Meal Complex'!AG$132:AG$140,'[2]Feather Meal Complex'!AH$129:AH$131))*AH$315</f>
        <v>291.15715188532022</v>
      </c>
      <c r="AI219" s="94">
        <f>('[2]Feather Meal Complex'!AH140/SUM('[2]Feather Meal Complex'!AH$132:AH$140,'[2]Feather Meal Complex'!AI$129:AI$131))*AI$315</f>
        <v>296.15167478473762</v>
      </c>
      <c r="AJ219" s="94">
        <f>('[2]Feather Meal Complex'!AI140/SUM('[2]Feather Meal Complex'!AI$132:AI$140,'[2]Feather Meal Complex'!AJ$129:AJ$131))*AJ$315</f>
        <v>300.97326199913158</v>
      </c>
      <c r="AK219" s="94">
        <f>('[2]Feather Meal Complex'!AJ140/SUM('[2]Feather Meal Complex'!AJ$132:AJ$140,'[2]Feather Meal Complex'!AK$129:AK$131))*AK$315</f>
        <v>306.2434210498385</v>
      </c>
      <c r="AL219" s="94">
        <f>('[2]Feather Meal Complex'!AK140/SUM('[2]Feather Meal Complex'!AK$132:AK$140,'[2]Feather Meal Complex'!AL$129:AL$131))*AL$315</f>
        <v>311.23057435658694</v>
      </c>
      <c r="AM219" s="94">
        <f>('[2]Feather Meal Complex'!AL140/SUM('[2]Feather Meal Complex'!AL$132:AL$140,'[2]Feather Meal Complex'!AM$129:AM$131))*AM$315</f>
        <v>316.33564298507969</v>
      </c>
      <c r="AN219" s="94">
        <f>('[2]Feather Meal Complex'!AM140/SUM('[2]Feather Meal Complex'!AM$132:AM$140,'[2]Feather Meal Complex'!AN$129:AN$131))*AN$315</f>
        <v>321.22335525858</v>
      </c>
      <c r="AO219" s="94">
        <f>('[2]Feather Meal Complex'!AN140/SUM('[2]Feather Meal Complex'!AN$132:AN$140,'[2]Feather Meal Complex'!AO$129:AO$131))*AO$315</f>
        <v>326.236526419852</v>
      </c>
      <c r="AP219" s="94">
        <f>('[2]Feather Meal Complex'!AO140/SUM('[2]Feather Meal Complex'!AO$132:AO$140,'[2]Feather Meal Complex'!AP$129:AP$131))*AP$315</f>
        <v>331.31926630176793</v>
      </c>
      <c r="AQ219" s="94">
        <f>('[2]Feather Meal Complex'!AP140/SUM('[2]Feather Meal Complex'!AP$132:AP$140,'[2]Feather Meal Complex'!AQ$129:AQ$131))*AQ$315</f>
        <v>336.30449257890916</v>
      </c>
      <c r="AR219" s="94">
        <f>('[2]Feather Meal Complex'!AQ140/SUM('[2]Feather Meal Complex'!AQ$132:AQ$140,'[2]Feather Meal Complex'!AR$129:AR$131))*AR$315</f>
        <v>341.3640632101268</v>
      </c>
      <c r="AS219" s="94">
        <f>('[2]Feather Meal Complex'!AR140/SUM('[2]Feather Meal Complex'!AR$132:AR$140,'[2]Feather Meal Complex'!AS$129:AS$131))*AS$315</f>
        <v>346.27349133489014</v>
      </c>
      <c r="AT219" s="94">
        <f>('[2]Feather Meal Complex'!AS140/SUM('[2]Feather Meal Complex'!AS$132:AS$140,'[2]Feather Meal Complex'!AT$129:AT$131))*AT$315</f>
        <v>351.54359150289946</v>
      </c>
      <c r="AU219" s="94">
        <f>('[2]Feather Meal Complex'!AT140/SUM('[2]Feather Meal Complex'!AT$132:AT$140,'[2]Feather Meal Complex'!AU$129:AU$131))*AU$315</f>
        <v>356.60991202335742</v>
      </c>
      <c r="AV219" s="94">
        <f>('[2]Feather Meal Complex'!AU140/SUM('[2]Feather Meal Complex'!AU$132:AU$140,'[2]Feather Meal Complex'!AV$129:AV$131))*AV$315</f>
        <v>361.75886537869809</v>
      </c>
      <c r="AW219" s="94">
        <f>('[2]Feather Meal Complex'!AV140/SUM('[2]Feather Meal Complex'!AV$132:AV$140,'[2]Feather Meal Complex'!AW$129:AW$131))*AW$315</f>
        <v>366.98955370665158</v>
      </c>
      <c r="AX219" s="94">
        <f>('[2]Feather Meal Complex'!AW140/SUM('[2]Feather Meal Complex'!AW$132:AW$140,'[2]Feather Meal Complex'!AX$129:AX$131))*AX$315</f>
        <v>372.24460721849022</v>
      </c>
      <c r="AY219" s="94">
        <f>('[2]Feather Meal Complex'!AX140/SUM('[2]Feather Meal Complex'!AX$132:AX$140,'[2]Feather Meal Complex'!AY$129:AY$131))*AY$315</f>
        <v>377.40868326824119</v>
      </c>
      <c r="AZ219" s="94">
        <f>('[2]Feather Meal Complex'!AY140/SUM('[2]Feather Meal Complex'!AY$132:AY$140,'[2]Feather Meal Complex'!AZ$129:AZ$131))*AZ$315</f>
        <v>382.64984282493424</v>
      </c>
      <c r="BA219" s="94">
        <f>('[2]Feather Meal Complex'!AZ140/SUM('[2]Feather Meal Complex'!AZ$132:AZ$140,'[2]Feather Meal Complex'!BA$129:BA$131))*BA$315</f>
        <v>387.85025745022341</v>
      </c>
      <c r="BB219" s="94">
        <f>('[2]Feather Meal Complex'!BA140/SUM('[2]Feather Meal Complex'!BA$132:BA$140,'[2]Feather Meal Complex'!BB$129:BB$131))*BB$315</f>
        <v>393.17546082374628</v>
      </c>
      <c r="BC219" s="94">
        <f>('[2]Feather Meal Complex'!BB140/SUM('[2]Feather Meal Complex'!BB$132:BB$140,'[2]Feather Meal Complex'!BC$129:BC$131))*BC$315</f>
        <v>398.3906783300929</v>
      </c>
      <c r="BD219" s="94">
        <f>('[2]Feather Meal Complex'!BC140/SUM('[2]Feather Meal Complex'!BC$132:BC$140,'[2]Feather Meal Complex'!BD$129:BD$131))*BD$315</f>
        <v>403.71615694950435</v>
      </c>
      <c r="BE219" s="94">
        <f>('[2]Feather Meal Complex'!BD140/SUM('[2]Feather Meal Complex'!BD$132:BD$140,'[2]Feather Meal Complex'!BE$129:BE$131))*BE$315</f>
        <v>408.91357447976588</v>
      </c>
      <c r="BF219" s="94">
        <f>('[2]Feather Meal Complex'!BE140/SUM('[2]Feather Meal Complex'!BE$132:BE$140,'[2]Feather Meal Complex'!BF$129:BF$131))*BF$315</f>
        <v>414.19992211123412</v>
      </c>
      <c r="BG219" s="94">
        <f>('[2]Feather Meal Complex'!BF140/SUM('[2]Feather Meal Complex'!BF$132:BF$140,'[2]Feather Meal Complex'!BG$129:BG$131))*BG$315</f>
        <v>419.33268616426261</v>
      </c>
      <c r="BH219" s="94">
        <f>('[2]Feather Meal Complex'!BG140/SUM('[2]Feather Meal Complex'!BG$132:BG$140,'[2]Feather Meal Complex'!BH$129:BH$131))*BH$315</f>
        <v>564.47414420520511</v>
      </c>
    </row>
    <row r="220" spans="1:60">
      <c r="A220" s="78" t="s">
        <v>26</v>
      </c>
      <c r="D220" s="74">
        <f>('[2]Feather Meal Complex'!D129/SUM('[2]Feather Meal Complex'!C$132:C$140,'[2]Feather Meal Complex'!D$129:D$131))*D$315</f>
        <v>132.89054845259705</v>
      </c>
      <c r="E220" s="74">
        <f>('[2]Feather Meal Complex'!E129/SUM('[2]Feather Meal Complex'!D$132:D$140,'[2]Feather Meal Complex'!E$129:E$131))*E$315</f>
        <v>144.01256678020962</v>
      </c>
      <c r="F220" s="74">
        <f>('[2]Feather Meal Complex'!F129/SUM('[2]Feather Meal Complex'!E$132:E$140,'[2]Feather Meal Complex'!F$129:F$131))*F$315</f>
        <v>150.38731015135104</v>
      </c>
      <c r="G220" s="74">
        <f>('[2]Feather Meal Complex'!G129/SUM('[2]Feather Meal Complex'!F$132:F$140,'[2]Feather Meal Complex'!G$129:G$131))*G$315</f>
        <v>152.98650709365597</v>
      </c>
      <c r="H220" s="74">
        <f>('[2]Feather Meal Complex'!H129/SUM('[2]Feather Meal Complex'!G$132:G$140,'[2]Feather Meal Complex'!H$129:H$131))*H$315</f>
        <v>149.06185841829796</v>
      </c>
      <c r="I220" s="74">
        <f>('[2]Feather Meal Complex'!I129/SUM('[2]Feather Meal Complex'!H$132:H$140,'[2]Feather Meal Complex'!I$129:I$131))*I$315</f>
        <v>160.48661346333077</v>
      </c>
      <c r="J220" s="74">
        <f>('[2]Feather Meal Complex'!J129/SUM('[2]Feather Meal Complex'!I$132:I$140,'[2]Feather Meal Complex'!J$129:J$131))*J$315</f>
        <v>178.77130442302249</v>
      </c>
      <c r="K220" s="74">
        <f>('[2]Feather Meal Complex'!K129/SUM('[2]Feather Meal Complex'!J$132:J$140,'[2]Feather Meal Complex'!K$129:K$131))*K$315</f>
        <v>183.40190762275685</v>
      </c>
      <c r="L220" s="74">
        <f>('[2]Feather Meal Complex'!L129/SUM('[2]Feather Meal Complex'!K$132:K$140,'[2]Feather Meal Complex'!L$129:L$131))*L$315</f>
        <v>192.87484602199527</v>
      </c>
      <c r="M220" s="74">
        <f>('[2]Feather Meal Complex'!M129/SUM('[2]Feather Meal Complex'!L$132:L$140,'[2]Feather Meal Complex'!M$129:M$131))*M$315</f>
        <v>184.49178136087153</v>
      </c>
      <c r="N220" s="74">
        <f>('[2]Feather Meal Complex'!N129/SUM('[2]Feather Meal Complex'!M$132:M$140,'[2]Feather Meal Complex'!N$129:N$131))*N$315</f>
        <v>190.46177373167185</v>
      </c>
      <c r="O220" s="74">
        <f>('[2]Feather Meal Complex'!O129/SUM('[2]Feather Meal Complex'!N$132:N$140,'[2]Feather Meal Complex'!O$129:O$131))*O$315</f>
        <v>203.46325972353688</v>
      </c>
      <c r="P220" s="74">
        <f>('[2]Feather Meal Complex'!P129/SUM('[2]Feather Meal Complex'!O$132:O$140,'[2]Feather Meal Complex'!P$129:P$131))*P$315</f>
        <v>218.32119409902614</v>
      </c>
      <c r="Q220" s="74">
        <f>('[2]Feather Meal Complex'!Q129/SUM('[2]Feather Meal Complex'!P$132:P$140,'[2]Feather Meal Complex'!Q$129:Q$131))*Q$315</f>
        <v>212.50485917181626</v>
      </c>
      <c r="R220" s="74">
        <f>('[2]Feather Meal Complex'!R129/SUM('[2]Feather Meal Complex'!Q$132:Q$140,'[2]Feather Meal Complex'!R$129:R$131))*R$315</f>
        <v>213.09274444334719</v>
      </c>
      <c r="S220" s="74">
        <f>('[2]Feather Meal Complex'!S129/SUM('[2]Feather Meal Complex'!R$132:R$140,'[2]Feather Meal Complex'!S$129:S$131))*S$315</f>
        <v>218.14279058092086</v>
      </c>
      <c r="T220" s="74">
        <f>('[2]Feather Meal Complex'!T129/SUM('[2]Feather Meal Complex'!S$132:S$140,'[2]Feather Meal Complex'!T$129:T$131))*T$315</f>
        <v>215.87050788990911</v>
      </c>
      <c r="U220" s="74">
        <f>('[2]Feather Meal Complex'!U129/SUM('[2]Feather Meal Complex'!T$132:T$140,'[2]Feather Meal Complex'!U$129:U$131))*U$315</f>
        <v>238.60361404233487</v>
      </c>
      <c r="V220" s="74">
        <f>('[2]Feather Meal Complex'!V129/SUM('[2]Feather Meal Complex'!U$132:U$140,'[2]Feather Meal Complex'!V$129:V$131))*V$315</f>
        <v>248.78217396495927</v>
      </c>
      <c r="W220" s="74">
        <f>('[2]Feather Meal Complex'!W129/SUM('[2]Feather Meal Complex'!V$132:V$140,'[2]Feather Meal Complex'!W$129:W$131))*W$315</f>
        <v>253.38464185857006</v>
      </c>
      <c r="X220" s="74">
        <f>('[2]Feather Meal Complex'!X129/SUM('[2]Feather Meal Complex'!W$132:W$140,'[2]Feather Meal Complex'!X$129:X$131))*X$315</f>
        <v>245.09488819525205</v>
      </c>
      <c r="Y220" s="74">
        <f>('[2]Feather Meal Complex'!Y129/SUM('[2]Feather Meal Complex'!X$132:X$140,'[2]Feather Meal Complex'!Y$129:Y$131))*Y$315</f>
        <v>242.44091591881545</v>
      </c>
      <c r="Z220" s="74">
        <f>('[2]Feather Meal Complex'!Z129/SUM('[2]Feather Meal Complex'!Y$132:Y$140,'[2]Feather Meal Complex'!Z$129:Z$131))*Z$315</f>
        <v>261.95691883308217</v>
      </c>
      <c r="AA220" s="74">
        <f>('[2]Feather Meal Complex'!AA129/SUM('[2]Feather Meal Complex'!Z$132:Z$140,'[2]Feather Meal Complex'!AA$129:AA$131))*AA$315</f>
        <v>274.98420889584185</v>
      </c>
      <c r="AB220" s="74">
        <f>('[2]Feather Meal Complex'!AB129/SUM('[2]Feather Meal Complex'!AA$132:AA$140,'[2]Feather Meal Complex'!AB$129:AB$131))*AB$315</f>
        <v>284.89345604475045</v>
      </c>
      <c r="AC220" s="74">
        <f>('[2]Feather Meal Complex'!AC129/SUM('[2]Feather Meal Complex'!AB$132:AB$140,'[2]Feather Meal Complex'!AC$129:AC$131))*AC$315</f>
        <v>267.90071433918098</v>
      </c>
      <c r="AD220" s="74">
        <f>('[2]Feather Meal Complex'!AD129/SUM('[2]Feather Meal Complex'!AC$132:AC$140,'[2]Feather Meal Complex'!AD$129:AD$131))*AD$315</f>
        <v>268.66346844155203</v>
      </c>
      <c r="AE220" s="74">
        <f>('[2]Feather Meal Complex'!AE129/SUM('[2]Feather Meal Complex'!AD$132:AD$140,'[2]Feather Meal Complex'!AE$129:AE$131))*AE$315</f>
        <v>282.08989269188675</v>
      </c>
      <c r="AF220" s="74">
        <f>('[2]Feather Meal Complex'!AF129/SUM('[2]Feather Meal Complex'!AE$132:AE$140,'[2]Feather Meal Complex'!AF$129:AF$131))*AF$315</f>
        <v>293.38911404663236</v>
      </c>
      <c r="AG220" s="94">
        <f>('[2]Feather Meal Complex'!AG129/SUM('[2]Feather Meal Complex'!AF$132:AF$140,'[2]Feather Meal Complex'!AG$129:AG$131))*AG$315</f>
        <v>300.63645548510328</v>
      </c>
      <c r="AH220" s="94">
        <f>('[2]Feather Meal Complex'!AH129/SUM('[2]Feather Meal Complex'!AG$132:AG$140,'[2]Feather Meal Complex'!AH$129:AH$131))*AH$315</f>
        <v>304.32939565184182</v>
      </c>
      <c r="AI220" s="94">
        <f>('[2]Feather Meal Complex'!AI129/SUM('[2]Feather Meal Complex'!AH$132:AH$140,'[2]Feather Meal Complex'!AI$129:AI$131))*AI$315</f>
        <v>309.45162552857892</v>
      </c>
      <c r="AJ220" s="94">
        <f>('[2]Feather Meal Complex'!AJ129/SUM('[2]Feather Meal Complex'!AI$132:AI$140,'[2]Feather Meal Complex'!AJ$129:AJ$131))*AJ$315</f>
        <v>315.0988374120185</v>
      </c>
      <c r="AK220" s="94">
        <f>('[2]Feather Meal Complex'!AK129/SUM('[2]Feather Meal Complex'!AJ$132:AJ$140,'[2]Feather Meal Complex'!AK$129:AK$131))*AK$315</f>
        <v>319.32251922349388</v>
      </c>
      <c r="AL220" s="94">
        <f>('[2]Feather Meal Complex'!AL129/SUM('[2]Feather Meal Complex'!AK$132:AK$140,'[2]Feather Meal Complex'!AL$129:AL$131))*AL$315</f>
        <v>324.44540250168905</v>
      </c>
      <c r="AM220" s="94">
        <f>('[2]Feather Meal Complex'!AM129/SUM('[2]Feather Meal Complex'!AL$132:AL$140,'[2]Feather Meal Complex'!AM$129:AM$131))*AM$315</f>
        <v>329.22110880975578</v>
      </c>
      <c r="AN220" s="94">
        <f>('[2]Feather Meal Complex'!AN129/SUM('[2]Feather Meal Complex'!AM$132:AM$140,'[2]Feather Meal Complex'!AN$129:AN$131))*AN$315</f>
        <v>334.71719826015214</v>
      </c>
      <c r="AO220" s="94">
        <f>('[2]Feather Meal Complex'!AO129/SUM('[2]Feather Meal Complex'!AN$132:AN$140,'[2]Feather Meal Complex'!AO$129:AO$131))*AO$315</f>
        <v>339.86682268836347</v>
      </c>
      <c r="AP220" s="94">
        <f>('[2]Feather Meal Complex'!AP129/SUM('[2]Feather Meal Complex'!AO$132:AO$140,'[2]Feather Meal Complex'!AP$129:AP$131))*AP$315</f>
        <v>344.85310320281252</v>
      </c>
      <c r="AQ220" s="94">
        <f>('[2]Feather Meal Complex'!AQ129/SUM('[2]Feather Meal Complex'!AP$132:AP$140,'[2]Feather Meal Complex'!AQ$129:AQ$131))*AQ$315</f>
        <v>350.21254277480352</v>
      </c>
      <c r="AR220" s="94">
        <f>('[2]Feather Meal Complex'!AR129/SUM('[2]Feather Meal Complex'!AQ$132:AQ$140,'[2]Feather Meal Complex'!AR$129:AR$131))*AR$315</f>
        <v>355.41016976946628</v>
      </c>
      <c r="AS220" s="94">
        <f>('[2]Feather Meal Complex'!AS129/SUM('[2]Feather Meal Complex'!AR$132:AR$140,'[2]Feather Meal Complex'!AS$129:AS$131))*AS$315</f>
        <v>361.16003270440569</v>
      </c>
      <c r="AT220" s="94">
        <f>('[2]Feather Meal Complex'!AT129/SUM('[2]Feather Meal Complex'!AS$132:AS$140,'[2]Feather Meal Complex'!AT$129:AT$131))*AT$315</f>
        <v>365.85824814733536</v>
      </c>
      <c r="AU220" s="94">
        <f>('[2]Feather Meal Complex'!AU129/SUM('[2]Feather Meal Complex'!AT$132:AT$140,'[2]Feather Meal Complex'!AU$129:AU$131))*AU$315</f>
        <v>371.29893729897856</v>
      </c>
      <c r="AV220" s="94">
        <f>('[2]Feather Meal Complex'!AV129/SUM('[2]Feather Meal Complex'!AU$132:AU$140,'[2]Feather Meal Complex'!AV$129:AV$131))*AV$315</f>
        <v>376.58620814622088</v>
      </c>
      <c r="AW220" s="94">
        <f>('[2]Feather Meal Complex'!AW129/SUM('[2]Feather Meal Complex'!AV$132:AV$140,'[2]Feather Meal Complex'!AW$129:AW$131))*AW$315</f>
        <v>381.72215268879887</v>
      </c>
      <c r="AX220" s="97">
        <f>('[2]Feather Meal Complex'!AW129/SUM('[2]Feather Meal Complex'!AW$132:AW$140,'[2]Feather Meal Complex'!AX$129:AX$131))*AX$315</f>
        <v>382.15352260536929</v>
      </c>
      <c r="AY220" s="97">
        <f>('[2]Feather Meal Complex'!AX129/SUM('[2]Feather Meal Complex'!AX$132:AX$140,'[2]Feather Meal Complex'!AY$129:AY$131))*AY$315</f>
        <v>387.45506308478917</v>
      </c>
      <c r="AZ220" s="97">
        <f>('[2]Feather Meal Complex'!AY129/SUM('[2]Feather Meal Complex'!AY$132:AY$140,'[2]Feather Meal Complex'!AZ$129:AZ$131))*AZ$315</f>
        <v>392.83573898522269</v>
      </c>
      <c r="BA220" s="97">
        <f>('[2]Feather Meal Complex'!AZ129/SUM('[2]Feather Meal Complex'!AZ$132:AZ$140,'[2]Feather Meal Complex'!BA$129:BA$131))*BA$315</f>
        <v>398.17458535001737</v>
      </c>
      <c r="BB220" s="97">
        <f>('[2]Feather Meal Complex'!BA129/SUM('[2]Feather Meal Complex'!BA$132:BA$140,'[2]Feather Meal Complex'!BB$129:BB$131))*BB$315</f>
        <v>403.64154226038841</v>
      </c>
      <c r="BC220" s="97">
        <f>('[2]Feather Meal Complex'!BB129/SUM('[2]Feather Meal Complex'!BB$132:BB$140,'[2]Feather Meal Complex'!BC$129:BC$131))*BC$315</f>
        <v>408.99558554954621</v>
      </c>
      <c r="BD220" s="97">
        <f>('[2]Feather Meal Complex'!BC129/SUM('[2]Feather Meal Complex'!BC$132:BC$140,'[2]Feather Meal Complex'!BD$129:BD$131))*BD$315</f>
        <v>414.46282503267923</v>
      </c>
      <c r="BE220" s="97">
        <f>('[2]Feather Meal Complex'!BD129/SUM('[2]Feather Meal Complex'!BD$132:BD$140,'[2]Feather Meal Complex'!BE$129:BE$131))*BE$315</f>
        <v>419.79859452167648</v>
      </c>
      <c r="BF220" s="97">
        <f>('[2]Feather Meal Complex'!BE129/SUM('[2]Feather Meal Complex'!BE$132:BE$140,'[2]Feather Meal Complex'!BF$129:BF$131))*BF$315</f>
        <v>425.22566137478037</v>
      </c>
      <c r="BG220" s="97">
        <f>('[2]Feather Meal Complex'!BF129/SUM('[2]Feather Meal Complex'!BF$132:BF$140,'[2]Feather Meal Complex'!BG$129:BG$131))*BG$315</f>
        <v>430.49505635198028</v>
      </c>
      <c r="BH220" s="97">
        <f>('[2]Feather Meal Complex'!BG129/SUM('[2]Feather Meal Complex'!BG$132:BG$140,'[2]Feather Meal Complex'!BH$129:BH$131))*BH$315</f>
        <v>579.50008796515772</v>
      </c>
    </row>
    <row r="221" spans="1:60">
      <c r="A221" s="78" t="s">
        <v>27</v>
      </c>
      <c r="D221" s="74">
        <f>('[2]Feather Meal Complex'!D130/SUM('[2]Feather Meal Complex'!C$132:C$140,'[2]Feather Meal Complex'!D$129:D$131))*D$315</f>
        <v>123.80222851130985</v>
      </c>
      <c r="E221" s="74">
        <f>('[2]Feather Meal Complex'!E130/SUM('[2]Feather Meal Complex'!D$132:D$140,'[2]Feather Meal Complex'!E$129:E$131))*E$315</f>
        <v>120.22281540782157</v>
      </c>
      <c r="F221" s="74">
        <f>('[2]Feather Meal Complex'!F130/SUM('[2]Feather Meal Complex'!E$132:E$140,'[2]Feather Meal Complex'!F$129:F$131))*F$315</f>
        <v>121.54075568081856</v>
      </c>
      <c r="G221" s="74">
        <f>('[2]Feather Meal Complex'!G130/SUM('[2]Feather Meal Complex'!F$132:F$140,'[2]Feather Meal Complex'!G$129:G$131))*G$315</f>
        <v>135.58695917009049</v>
      </c>
      <c r="H221" s="74">
        <f>('[2]Feather Meal Complex'!H130/SUM('[2]Feather Meal Complex'!G$132:G$140,'[2]Feather Meal Complex'!H$129:H$131))*H$315</f>
        <v>144.48536365206877</v>
      </c>
      <c r="I221" s="74">
        <f>('[2]Feather Meal Complex'!I130/SUM('[2]Feather Meal Complex'!H$132:H$140,'[2]Feather Meal Complex'!I$129:I$131))*I$315</f>
        <v>151.51999863126244</v>
      </c>
      <c r="J221" s="74">
        <f>('[2]Feather Meal Complex'!J130/SUM('[2]Feather Meal Complex'!I$132:I$140,'[2]Feather Meal Complex'!J$129:J$131))*J$315</f>
        <v>155.15068566439987</v>
      </c>
      <c r="K221" s="74">
        <f>('[2]Feather Meal Complex'!K130/SUM('[2]Feather Meal Complex'!J$132:J$140,'[2]Feather Meal Complex'!K$129:K$131))*K$315</f>
        <v>153.03483459672549</v>
      </c>
      <c r="L221" s="74">
        <f>('[2]Feather Meal Complex'!L130/SUM('[2]Feather Meal Complex'!K$132:K$140,'[2]Feather Meal Complex'!L$129:L$131))*L$315</f>
        <v>153.1726816933913</v>
      </c>
      <c r="M221" s="74">
        <f>('[2]Feather Meal Complex'!M130/SUM('[2]Feather Meal Complex'!L$132:L$140,'[2]Feather Meal Complex'!M$129:M$131))*M$315</f>
        <v>155.81766006413355</v>
      </c>
      <c r="N221" s="74">
        <f>('[2]Feather Meal Complex'!N130/SUM('[2]Feather Meal Complex'!M$132:M$140,'[2]Feather Meal Complex'!N$129:N$131))*N$315</f>
        <v>183.51053347910164</v>
      </c>
      <c r="O221" s="74">
        <f>('[2]Feather Meal Complex'!O130/SUM('[2]Feather Meal Complex'!N$132:N$140,'[2]Feather Meal Complex'!O$129:O$131))*O$315</f>
        <v>186.13515342342205</v>
      </c>
      <c r="P221" s="74">
        <f>('[2]Feather Meal Complex'!P130/SUM('[2]Feather Meal Complex'!O$132:O$140,'[2]Feather Meal Complex'!P$129:P$131))*P$315</f>
        <v>195.87487830260497</v>
      </c>
      <c r="Q221" s="74">
        <f>('[2]Feather Meal Complex'!Q130/SUM('[2]Feather Meal Complex'!P$132:P$140,'[2]Feather Meal Complex'!Q$129:Q$131))*Q$315</f>
        <v>173.06626628713855</v>
      </c>
      <c r="R221" s="74">
        <f>('[2]Feather Meal Complex'!R130/SUM('[2]Feather Meal Complex'!Q$132:Q$140,'[2]Feather Meal Complex'!R$129:R$131))*R$315</f>
        <v>193.25594677774561</v>
      </c>
      <c r="S221" s="74">
        <f>('[2]Feather Meal Complex'!S130/SUM('[2]Feather Meal Complex'!R$132:R$140,'[2]Feather Meal Complex'!S$129:S$131))*S$315</f>
        <v>214.18517467702418</v>
      </c>
      <c r="T221" s="74">
        <f>('[2]Feather Meal Complex'!T130/SUM('[2]Feather Meal Complex'!S$132:S$140,'[2]Feather Meal Complex'!T$129:T$131))*T$315</f>
        <v>203.03628133393636</v>
      </c>
      <c r="U221" s="74">
        <f>('[2]Feather Meal Complex'!U130/SUM('[2]Feather Meal Complex'!T$132:T$140,'[2]Feather Meal Complex'!U$129:U$131))*U$315</f>
        <v>215.78182434998348</v>
      </c>
      <c r="V221" s="74">
        <f>('[2]Feather Meal Complex'!V130/SUM('[2]Feather Meal Complex'!U$132:U$140,'[2]Feather Meal Complex'!V$129:V$131))*V$315</f>
        <v>212.43886934891856</v>
      </c>
      <c r="W221" s="74">
        <f>('[2]Feather Meal Complex'!W130/SUM('[2]Feather Meal Complex'!V$132:V$140,'[2]Feather Meal Complex'!W$129:W$131))*W$315</f>
        <v>211.74658051139852</v>
      </c>
      <c r="X221" s="74">
        <f>('[2]Feather Meal Complex'!X130/SUM('[2]Feather Meal Complex'!W$132:W$140,'[2]Feather Meal Complex'!X$129:X$131))*X$315</f>
        <v>221.480179984476</v>
      </c>
      <c r="Y221" s="74">
        <f>('[2]Feather Meal Complex'!Y130/SUM('[2]Feather Meal Complex'!X$132:X$140,'[2]Feather Meal Complex'!Y$129:Y$131))*Y$315</f>
        <v>236.72789840814232</v>
      </c>
      <c r="Z221" s="74">
        <f>('[2]Feather Meal Complex'!Z130/SUM('[2]Feather Meal Complex'!Y$132:Y$140,'[2]Feather Meal Complex'!Z$129:Z$131))*Z$315</f>
        <v>243.13774856339373</v>
      </c>
      <c r="AA221" s="74">
        <f>('[2]Feather Meal Complex'!AA130/SUM('[2]Feather Meal Complex'!Z$132:Z$140,'[2]Feather Meal Complex'!AA$129:AA$131))*AA$315</f>
        <v>243.0940894795219</v>
      </c>
      <c r="AB221" s="74">
        <f>('[2]Feather Meal Complex'!AB130/SUM('[2]Feather Meal Complex'!AA$132:AA$140,'[2]Feather Meal Complex'!AB$129:AB$131))*AB$315</f>
        <v>238.02763867900075</v>
      </c>
      <c r="AC221" s="74">
        <f>('[2]Feather Meal Complex'!AC130/SUM('[2]Feather Meal Complex'!AB$132:AB$140,'[2]Feather Meal Complex'!AC$129:AC$131))*AC$315</f>
        <v>242.227731541189</v>
      </c>
      <c r="AD221" s="74">
        <f>('[2]Feather Meal Complex'!AD130/SUM('[2]Feather Meal Complex'!AC$132:AC$140,'[2]Feather Meal Complex'!AD$129:AD$131))*AD$315</f>
        <v>257.9493121054519</v>
      </c>
      <c r="AE221" s="74">
        <f>('[2]Feather Meal Complex'!AE130/SUM('[2]Feather Meal Complex'!AD$132:AD$140,'[2]Feather Meal Complex'!AE$129:AE$131))*AE$315</f>
        <v>273.53709282610663</v>
      </c>
      <c r="AF221" s="74">
        <f>('[2]Feather Meal Complex'!AF130/SUM('[2]Feather Meal Complex'!AE$132:AE$140,'[2]Feather Meal Complex'!AF$129:AF$131))*AF$315</f>
        <v>267.45054399021791</v>
      </c>
      <c r="AG221" s="94">
        <f>('[2]Feather Meal Complex'!AG130/SUM('[2]Feather Meal Complex'!AF$132:AF$140,'[2]Feather Meal Complex'!AG$129:AG$131))*AG$315</f>
        <v>268.8515961213796</v>
      </c>
      <c r="AH221" s="94">
        <f>('[2]Feather Meal Complex'!AH130/SUM('[2]Feather Meal Complex'!AG$132:AG$140,'[2]Feather Meal Complex'!AH$129:AH$131))*AH$315</f>
        <v>272.15409932780659</v>
      </c>
      <c r="AI221" s="94">
        <f>('[2]Feather Meal Complex'!AI130/SUM('[2]Feather Meal Complex'!AH$132:AH$140,'[2]Feather Meal Complex'!AI$129:AI$131))*AI$315</f>
        <v>276.73478025633636</v>
      </c>
      <c r="AJ221" s="94">
        <f>('[2]Feather Meal Complex'!AJ130/SUM('[2]Feather Meal Complex'!AI$132:AI$140,'[2]Feather Meal Complex'!AJ$129:AJ$131))*AJ$315</f>
        <v>281.7849393464856</v>
      </c>
      <c r="AK221" s="94">
        <f>('[2]Feather Meal Complex'!AK130/SUM('[2]Feather Meal Complex'!AJ$132:AJ$140,'[2]Feather Meal Complex'!AK$129:AK$131))*AK$315</f>
        <v>285.56207141349222</v>
      </c>
      <c r="AL221" s="94">
        <f>('[2]Feather Meal Complex'!AL130/SUM('[2]Feather Meal Complex'!AK$132:AK$140,'[2]Feather Meal Complex'!AL$129:AL$131))*AL$315</f>
        <v>290.14333666245852</v>
      </c>
      <c r="AM221" s="94">
        <f>('[2]Feather Meal Complex'!AM130/SUM('[2]Feather Meal Complex'!AL$132:AL$140,'[2]Feather Meal Complex'!AM$129:AM$131))*AM$315</f>
        <v>294.41413030742376</v>
      </c>
      <c r="AN221" s="94">
        <f>('[2]Feather Meal Complex'!AN130/SUM('[2]Feather Meal Complex'!AM$132:AM$140,'[2]Feather Meal Complex'!AN$129:AN$131))*AN$315</f>
        <v>299.32914441900476</v>
      </c>
      <c r="AO221" s="94">
        <f>('[2]Feather Meal Complex'!AO130/SUM('[2]Feather Meal Complex'!AN$132:AN$140,'[2]Feather Meal Complex'!AO$129:AO$131))*AO$315</f>
        <v>303.93432360366569</v>
      </c>
      <c r="AP221" s="94">
        <f>('[2]Feather Meal Complex'!AP130/SUM('[2]Feather Meal Complex'!AO$132:AO$140,'[2]Feather Meal Complex'!AP$129:AP$131))*AP$315</f>
        <v>308.39342844793822</v>
      </c>
      <c r="AQ221" s="94">
        <f>('[2]Feather Meal Complex'!AQ130/SUM('[2]Feather Meal Complex'!AP$132:AP$140,'[2]Feather Meal Complex'!AQ$129:AQ$131))*AQ$315</f>
        <v>313.1862400213746</v>
      </c>
      <c r="AR221" s="94">
        <f>('[2]Feather Meal Complex'!AR130/SUM('[2]Feather Meal Complex'!AQ$132:AQ$140,'[2]Feather Meal Complex'!AR$129:AR$131))*AR$315</f>
        <v>317.83434668995488</v>
      </c>
      <c r="AS221" s="94">
        <f>('[2]Feather Meal Complex'!AS130/SUM('[2]Feather Meal Complex'!AR$132:AR$140,'[2]Feather Meal Complex'!AS$129:AS$131))*AS$315</f>
        <v>322.97630402524629</v>
      </c>
      <c r="AT221" s="94">
        <f>('[2]Feather Meal Complex'!AT130/SUM('[2]Feather Meal Complex'!AS$132:AS$140,'[2]Feather Meal Complex'!AT$129:AT$131))*AT$315</f>
        <v>327.17779954486173</v>
      </c>
      <c r="AU221" s="94">
        <f>('[2]Feather Meal Complex'!AU130/SUM('[2]Feather Meal Complex'!AT$132:AT$140,'[2]Feather Meal Complex'!AU$129:AU$131))*AU$315</f>
        <v>332.04327056719433</v>
      </c>
      <c r="AV221" s="94">
        <f>('[2]Feather Meal Complex'!AV130/SUM('[2]Feather Meal Complex'!AU$132:AU$140,'[2]Feather Meal Complex'!AV$129:AV$131))*AV$315</f>
        <v>336.77154347113554</v>
      </c>
      <c r="AW221" s="94">
        <f>('[2]Feather Meal Complex'!AW130/SUM('[2]Feather Meal Complex'!AV$132:AV$140,'[2]Feather Meal Complex'!AW$129:AW$131))*AW$315</f>
        <v>341.36448907926194</v>
      </c>
      <c r="AX221" s="97">
        <f>('[2]Feather Meal Complex'!AW130/SUM('[2]Feather Meal Complex'!AW$132:AW$140,'[2]Feather Meal Complex'!AX$129:AX$131))*AX$315</f>
        <v>341.75025231080861</v>
      </c>
      <c r="AY221" s="97">
        <f>('[2]Feather Meal Complex'!AX130/SUM('[2]Feather Meal Complex'!AX$132:AX$140,'[2]Feather Meal Complex'!AY$129:AY$131))*AY$315</f>
        <v>346.49128618673785</v>
      </c>
      <c r="AZ221" s="97">
        <f>('[2]Feather Meal Complex'!AY130/SUM('[2]Feather Meal Complex'!AY$132:AY$140,'[2]Feather Meal Complex'!AZ$129:AZ$131))*AZ$315</f>
        <v>351.30308887283979</v>
      </c>
      <c r="BA221" s="97">
        <f>('[2]Feather Meal Complex'!AZ130/SUM('[2]Feather Meal Complex'!AZ$132:AZ$140,'[2]Feather Meal Complex'!BA$129:BA$131))*BA$315</f>
        <v>356.07748446071281</v>
      </c>
      <c r="BB221" s="97">
        <f>('[2]Feather Meal Complex'!BA130/SUM('[2]Feather Meal Complex'!BA$132:BA$140,'[2]Feather Meal Complex'!BB$129:BB$131))*BB$315</f>
        <v>360.96644607685619</v>
      </c>
      <c r="BC221" s="97">
        <f>('[2]Feather Meal Complex'!BB130/SUM('[2]Feather Meal Complex'!BB$132:BB$140,'[2]Feather Meal Complex'!BC$129:BC$131))*BC$315</f>
        <v>365.75443189072024</v>
      </c>
      <c r="BD221" s="97">
        <f>('[2]Feather Meal Complex'!BC130/SUM('[2]Feather Meal Complex'!BC$132:BC$140,'[2]Feather Meal Complex'!BD$129:BD$131))*BD$315</f>
        <v>370.64364620455439</v>
      </c>
      <c r="BE221" s="97">
        <f>('[2]Feather Meal Complex'!BD130/SUM('[2]Feather Meal Complex'!BD$132:BD$140,'[2]Feather Meal Complex'!BE$129:BE$131))*BE$315</f>
        <v>375.41529022004119</v>
      </c>
      <c r="BF221" s="97">
        <f>('[2]Feather Meal Complex'!BE130/SUM('[2]Feather Meal Complex'!BE$132:BE$140,'[2]Feather Meal Complex'!BF$129:BF$131))*BF$315</f>
        <v>380.26857916452423</v>
      </c>
      <c r="BG221" s="97">
        <f>('[2]Feather Meal Complex'!BF130/SUM('[2]Feather Meal Complex'!BF$132:BF$140,'[2]Feather Meal Complex'!BG$129:BG$131))*BG$315</f>
        <v>384.98086612895185</v>
      </c>
      <c r="BH221" s="97">
        <f>('[2]Feather Meal Complex'!BG130/SUM('[2]Feather Meal Complex'!BG$132:BG$140,'[2]Feather Meal Complex'!BH$129:BH$131))*BH$315</f>
        <v>518.23230602727915</v>
      </c>
    </row>
    <row r="222" spans="1:60">
      <c r="A222" s="78" t="s">
        <v>28</v>
      </c>
      <c r="D222" s="74">
        <f>('[2]Feather Meal Complex'!D131/SUM('[2]Feather Meal Complex'!C$132:C$140,'[2]Feather Meal Complex'!D$129:D$131))*D$315</f>
        <v>120.68470290989038</v>
      </c>
      <c r="E222" s="74">
        <f>('[2]Feather Meal Complex'!E131/SUM('[2]Feather Meal Complex'!D$132:D$140,'[2]Feather Meal Complex'!E$129:E$131))*E$315</f>
        <v>125.46415797056262</v>
      </c>
      <c r="F222" s="74">
        <f>('[2]Feather Meal Complex'!F131/SUM('[2]Feather Meal Complex'!E$132:E$140,'[2]Feather Meal Complex'!F$129:F$131))*F$315</f>
        <v>139.23949647169667</v>
      </c>
      <c r="G222" s="74">
        <f>('[2]Feather Meal Complex'!G131/SUM('[2]Feather Meal Complex'!F$132:F$140,'[2]Feather Meal Complex'!G$129:G$131))*G$315</f>
        <v>148.67715272703231</v>
      </c>
      <c r="H222" s="74">
        <f>('[2]Feather Meal Complex'!H131/SUM('[2]Feather Meal Complex'!G$132:G$140,'[2]Feather Meal Complex'!H$129:H$131))*H$315</f>
        <v>148.41109888602722</v>
      </c>
      <c r="I222" s="74">
        <f>('[2]Feather Meal Complex'!I131/SUM('[2]Feather Meal Complex'!H$132:H$140,'[2]Feather Meal Complex'!I$129:I$131))*I$315</f>
        <v>144.0017463512319</v>
      </c>
      <c r="J222" s="74">
        <f>('[2]Feather Meal Complex'!J131/SUM('[2]Feather Meal Complex'!I$132:I$140,'[2]Feather Meal Complex'!J$129:J$131))*J$315</f>
        <v>152.56835575395377</v>
      </c>
      <c r="K222" s="74">
        <f>('[2]Feather Meal Complex'!K131/SUM('[2]Feather Meal Complex'!J$132:J$140,'[2]Feather Meal Complex'!K$129:K$131))*K$315</f>
        <v>158.06206056207347</v>
      </c>
      <c r="L222" s="74">
        <f>('[2]Feather Meal Complex'!L131/SUM('[2]Feather Meal Complex'!K$132:K$140,'[2]Feather Meal Complex'!L$129:L$131))*L$315</f>
        <v>175.76701607993465</v>
      </c>
      <c r="M222" s="74">
        <f>('[2]Feather Meal Complex'!M131/SUM('[2]Feather Meal Complex'!L$132:L$140,'[2]Feather Meal Complex'!M$129:M$131))*M$315</f>
        <v>179.77875513991353</v>
      </c>
      <c r="N222" s="74">
        <f>('[2]Feather Meal Complex'!N131/SUM('[2]Feather Meal Complex'!M$132:M$140,'[2]Feather Meal Complex'!N$129:N$131))*N$315</f>
        <v>182.4522113973027</v>
      </c>
      <c r="O222" s="74">
        <f>('[2]Feather Meal Complex'!O131/SUM('[2]Feather Meal Complex'!N$132:N$140,'[2]Feather Meal Complex'!O$129:O$131))*O$315</f>
        <v>175.38038719523729</v>
      </c>
      <c r="P222" s="74">
        <f>('[2]Feather Meal Complex'!P131/SUM('[2]Feather Meal Complex'!O$132:O$140,'[2]Feather Meal Complex'!P$129:P$131))*P$315</f>
        <v>187.20753528636254</v>
      </c>
      <c r="Q222" s="74">
        <f>('[2]Feather Meal Complex'!Q131/SUM('[2]Feather Meal Complex'!P$132:P$140,'[2]Feather Meal Complex'!Q$129:Q$131))*Q$315</f>
        <v>190.51683686191492</v>
      </c>
      <c r="R222" s="74">
        <f>('[2]Feather Meal Complex'!R131/SUM('[2]Feather Meal Complex'!Q$132:Q$140,'[2]Feather Meal Complex'!R$129:R$131))*R$315</f>
        <v>205.94572316999566</v>
      </c>
      <c r="S222" s="74">
        <f>('[2]Feather Meal Complex'!S131/SUM('[2]Feather Meal Complex'!R$132:R$140,'[2]Feather Meal Complex'!S$129:S$131))*S$315</f>
        <v>217.60310868408013</v>
      </c>
      <c r="T222" s="74">
        <f>('[2]Feather Meal Complex'!T131/SUM('[2]Feather Meal Complex'!S$132:S$140,'[2]Feather Meal Complex'!T$129:T$131))*T$315</f>
        <v>199.70073268443033</v>
      </c>
      <c r="U222" s="74">
        <f>('[2]Feather Meal Complex'!U131/SUM('[2]Feather Meal Complex'!T$132:T$140,'[2]Feather Meal Complex'!U$129:U$131))*U$315</f>
        <v>204.49478351735732</v>
      </c>
      <c r="V222" s="74">
        <f>('[2]Feather Meal Complex'!V131/SUM('[2]Feather Meal Complex'!U$132:U$140,'[2]Feather Meal Complex'!V$129:V$131))*V$315</f>
        <v>221.96085127441782</v>
      </c>
      <c r="W222" s="74">
        <f>('[2]Feather Meal Complex'!W131/SUM('[2]Feather Meal Complex'!V$132:V$140,'[2]Feather Meal Complex'!W$129:W$131))*W$315</f>
        <v>240.69502586227568</v>
      </c>
      <c r="X222" s="74">
        <f>('[2]Feather Meal Complex'!X131/SUM('[2]Feather Meal Complex'!W$132:W$140,'[2]Feather Meal Complex'!X$129:X$131))*X$315</f>
        <v>235.80111085156156</v>
      </c>
      <c r="Y222" s="74">
        <f>('[2]Feather Meal Complex'!Y131/SUM('[2]Feather Meal Complex'!X$132:X$140,'[2]Feather Meal Complex'!Y$129:Y$131))*Y$315</f>
        <v>234.94057611231014</v>
      </c>
      <c r="Z222" s="74">
        <f>('[2]Feather Meal Complex'!Z131/SUM('[2]Feather Meal Complex'!Y$132:Y$140,'[2]Feather Meal Complex'!Z$129:Z$131))*Z$315</f>
        <v>235.1544161951407</v>
      </c>
      <c r="AA222" s="74">
        <f>('[2]Feather Meal Complex'!AA131/SUM('[2]Feather Meal Complex'!Z$132:Z$140,'[2]Feather Meal Complex'!AA$129:AA$131))*AA$315</f>
        <v>227.41659343139671</v>
      </c>
      <c r="AB222" s="74">
        <f>('[2]Feather Meal Complex'!AB131/SUM('[2]Feather Meal Complex'!AA$132:AA$140,'[2]Feather Meal Complex'!AB$129:AB$131))*AB$315</f>
        <v>253.64416550744582</v>
      </c>
      <c r="AC222" s="74">
        <f>('[2]Feather Meal Complex'!AC131/SUM('[2]Feather Meal Complex'!AB$132:AB$140,'[2]Feather Meal Complex'!AC$129:AC$131))*AC$315</f>
        <v>258.6641128661721</v>
      </c>
      <c r="AD222" s="74">
        <f>('[2]Feather Meal Complex'!AD131/SUM('[2]Feather Meal Complex'!AC$132:AC$140,'[2]Feather Meal Complex'!AD$129:AD$131))*AD$315</f>
        <v>260.10812118211089</v>
      </c>
      <c r="AE222" s="74">
        <f>('[2]Feather Meal Complex'!AE131/SUM('[2]Feather Meal Complex'!AD$132:AD$140,'[2]Feather Meal Complex'!AE$129:AE$131))*AE$315</f>
        <v>267.23418240622237</v>
      </c>
      <c r="AF222" s="74">
        <f>('[2]Feather Meal Complex'!AF131/SUM('[2]Feather Meal Complex'!AE$132:AE$140,'[2]Feather Meal Complex'!AF$129:AF$131))*AF$315</f>
        <v>254.12273535098623</v>
      </c>
      <c r="AG222" s="94">
        <f>('[2]Feather Meal Complex'!AG131/SUM('[2]Feather Meal Complex'!AF$132:AF$140,'[2]Feather Meal Complex'!AG$129:AG$131))*AG$315</f>
        <v>278.53989147679908</v>
      </c>
      <c r="AH222" s="94">
        <f>('[2]Feather Meal Complex'!AH131/SUM('[2]Feather Meal Complex'!AG$132:AG$140,'[2]Feather Meal Complex'!AH$129:AH$131))*AH$315</f>
        <v>281.96140318805806</v>
      </c>
      <c r="AI222" s="94">
        <f>('[2]Feather Meal Complex'!AI131/SUM('[2]Feather Meal Complex'!AH$132:AH$140,'[2]Feather Meal Complex'!AI$129:AI$131))*AI$315</f>
        <v>286.70715284002023</v>
      </c>
      <c r="AJ222" s="94">
        <f>('[2]Feather Meal Complex'!AJ131/SUM('[2]Feather Meal Complex'!AI$132:AI$140,'[2]Feather Meal Complex'!AJ$129:AJ$131))*AJ$315</f>
        <v>291.9392986974533</v>
      </c>
      <c r="AK222" s="94">
        <f>('[2]Feather Meal Complex'!AK131/SUM('[2]Feather Meal Complex'!AJ$132:AJ$140,'[2]Feather Meal Complex'!AK$129:AK$131))*AK$315</f>
        <v>295.85254292295002</v>
      </c>
      <c r="AL222" s="94">
        <f>('[2]Feather Meal Complex'!AL131/SUM('[2]Feather Meal Complex'!AK$132:AK$140,'[2]Feather Meal Complex'!AL$129:AL$131))*AL$315</f>
        <v>300.59889795183142</v>
      </c>
      <c r="AM222" s="94">
        <f>('[2]Feather Meal Complex'!AM131/SUM('[2]Feather Meal Complex'!AL$132:AL$140,'[2]Feather Meal Complex'!AM$129:AM$131))*AM$315</f>
        <v>305.02359326906281</v>
      </c>
      <c r="AN222" s="94">
        <f>('[2]Feather Meal Complex'!AN131/SUM('[2]Feather Meal Complex'!AM$132:AM$140,'[2]Feather Meal Complex'!AN$129:AN$131))*AN$315</f>
        <v>310.11572408397006</v>
      </c>
      <c r="AO222" s="94">
        <f>('[2]Feather Meal Complex'!AO131/SUM('[2]Feather Meal Complex'!AN$132:AN$140,'[2]Feather Meal Complex'!AO$129:AO$131))*AO$315</f>
        <v>314.88685480750706</v>
      </c>
      <c r="AP222" s="94">
        <f>('[2]Feather Meal Complex'!AP131/SUM('[2]Feather Meal Complex'!AO$132:AO$140,'[2]Feather Meal Complex'!AP$129:AP$131))*AP$315</f>
        <v>319.50664727787279</v>
      </c>
      <c r="AQ222" s="94">
        <f>('[2]Feather Meal Complex'!AQ131/SUM('[2]Feather Meal Complex'!AP$132:AP$140,'[2]Feather Meal Complex'!AQ$129:AQ$131))*AQ$315</f>
        <v>324.47217188249886</v>
      </c>
      <c r="AR222" s="94">
        <f>('[2]Feather Meal Complex'!AR131/SUM('[2]Feather Meal Complex'!AQ$132:AQ$140,'[2]Feather Meal Complex'!AR$129:AR$131))*AR$315</f>
        <v>329.2877770182572</v>
      </c>
      <c r="AS222" s="94">
        <f>('[2]Feather Meal Complex'!AS131/SUM('[2]Feather Meal Complex'!AR$132:AR$140,'[2]Feather Meal Complex'!AS$129:AS$131))*AS$315</f>
        <v>334.61502914847614</v>
      </c>
      <c r="AT222" s="94">
        <f>('[2]Feather Meal Complex'!AT131/SUM('[2]Feather Meal Complex'!AS$132:AS$140,'[2]Feather Meal Complex'!AT$129:AT$131))*AT$315</f>
        <v>338.96792912361929</v>
      </c>
      <c r="AU222" s="94">
        <f>('[2]Feather Meal Complex'!AU131/SUM('[2]Feather Meal Complex'!AT$132:AT$140,'[2]Feather Meal Complex'!AU$129:AU$131))*AU$315</f>
        <v>344.0087315220257</v>
      </c>
      <c r="AV222" s="94">
        <f>('[2]Feather Meal Complex'!AV131/SUM('[2]Feather Meal Complex'!AU$132:AU$140,'[2]Feather Meal Complex'!AV$129:AV$131))*AV$315</f>
        <v>348.90739175144785</v>
      </c>
      <c r="AW222" s="94">
        <f>('[2]Feather Meal Complex'!AW131/SUM('[2]Feather Meal Complex'!AV$132:AV$140,'[2]Feather Meal Complex'!AW$129:AW$131))*AW$315</f>
        <v>353.66584805114104</v>
      </c>
      <c r="AX222" s="97">
        <f>('[2]Feather Meal Complex'!AW131/SUM('[2]Feather Meal Complex'!AW$132:AW$140,'[2]Feather Meal Complex'!AX$129:AX$131))*AX$315</f>
        <v>354.06551258801164</v>
      </c>
      <c r="AY222" s="97">
        <f>('[2]Feather Meal Complex'!AX131/SUM('[2]Feather Meal Complex'!AX$132:AX$140,'[2]Feather Meal Complex'!AY$129:AY$131))*AY$315</f>
        <v>358.9773936418735</v>
      </c>
      <c r="AZ222" s="97">
        <f>('[2]Feather Meal Complex'!AY131/SUM('[2]Feather Meal Complex'!AY$132:AY$140,'[2]Feather Meal Complex'!AZ$129:AZ$131))*AZ$315</f>
        <v>363.96259372002191</v>
      </c>
      <c r="BA222" s="97">
        <f>('[2]Feather Meal Complex'!AZ131/SUM('[2]Feather Meal Complex'!AZ$132:AZ$140,'[2]Feather Meal Complex'!BA$129:BA$131))*BA$315</f>
        <v>368.90903870342106</v>
      </c>
      <c r="BB222" s="97">
        <f>('[2]Feather Meal Complex'!BA131/SUM('[2]Feather Meal Complex'!BA$132:BA$140,'[2]Feather Meal Complex'!BB$129:BB$131))*BB$315</f>
        <v>373.97417819911522</v>
      </c>
      <c r="BC222" s="97">
        <f>('[2]Feather Meal Complex'!BB131/SUM('[2]Feather Meal Complex'!BB$132:BB$140,'[2]Feather Meal Complex'!BC$129:BC$131))*BC$315</f>
        <v>378.93470314382881</v>
      </c>
      <c r="BD222" s="97">
        <f>('[2]Feather Meal Complex'!BC131/SUM('[2]Feather Meal Complex'!BC$132:BC$140,'[2]Feather Meal Complex'!BD$129:BD$131))*BD$315</f>
        <v>384.00010444338943</v>
      </c>
      <c r="BE222" s="97">
        <f>('[2]Feather Meal Complex'!BD131/SUM('[2]Feather Meal Complex'!BD$132:BD$140,'[2]Feather Meal Complex'!BE$129:BE$131))*BE$315</f>
        <v>388.94369869915698</v>
      </c>
      <c r="BF222" s="97">
        <f>('[2]Feather Meal Complex'!BE131/SUM('[2]Feather Meal Complex'!BE$132:BE$140,'[2]Feather Meal Complex'!BF$129:BF$131))*BF$315</f>
        <v>393.97188002820349</v>
      </c>
      <c r="BG222" s="97">
        <f>('[2]Feather Meal Complex'!BF131/SUM('[2]Feather Meal Complex'!BF$132:BF$140,'[2]Feather Meal Complex'!BG$129:BG$131))*BG$315</f>
        <v>398.85397825121947</v>
      </c>
      <c r="BH222" s="97">
        <f>('[2]Feather Meal Complex'!BG131/SUM('[2]Feather Meal Complex'!BG$132:BG$140,'[2]Feather Meal Complex'!BH$129:BH$131))*BH$315</f>
        <v>536.90724683456995</v>
      </c>
    </row>
    <row r="223" spans="1:60" ht="13.5" thickBot="1">
      <c r="A223" s="78" t="s">
        <v>29</v>
      </c>
      <c r="B223" s="74"/>
      <c r="C223" s="74"/>
      <c r="D223" s="74">
        <f t="shared" ref="D223:AX223" si="75">SUM(D211:D222)</f>
        <v>1495.8000000000002</v>
      </c>
      <c r="E223" s="74">
        <f t="shared" si="75"/>
        <v>1571.1999999999998</v>
      </c>
      <c r="F223" s="74">
        <f t="shared" si="75"/>
        <v>1645.5</v>
      </c>
      <c r="G223" s="74">
        <f t="shared" si="75"/>
        <v>1719.1000000000001</v>
      </c>
      <c r="H223" s="74">
        <f t="shared" si="75"/>
        <v>1791.8999999999999</v>
      </c>
      <c r="I223" s="74">
        <f t="shared" si="75"/>
        <v>1863.7</v>
      </c>
      <c r="J223" s="74">
        <f t="shared" si="75"/>
        <v>1934.6</v>
      </c>
      <c r="K223" s="74">
        <f t="shared" si="75"/>
        <v>2004.3999999999999</v>
      </c>
      <c r="L223" s="74">
        <f t="shared" si="75"/>
        <v>2073.3000000000002</v>
      </c>
      <c r="M223" s="74">
        <f t="shared" si="75"/>
        <v>2141.1999999999994</v>
      </c>
      <c r="N223" s="74">
        <f t="shared" si="75"/>
        <v>2208.2000000000003</v>
      </c>
      <c r="O223" s="74">
        <f t="shared" si="75"/>
        <v>2274.3000000000006</v>
      </c>
      <c r="P223" s="74">
        <f t="shared" si="75"/>
        <v>2340</v>
      </c>
      <c r="Q223" s="74">
        <f t="shared" si="75"/>
        <v>2404.8999999999992</v>
      </c>
      <c r="R223" s="74">
        <f t="shared" si="75"/>
        <v>2468.8000000000002</v>
      </c>
      <c r="S223" s="74">
        <f t="shared" si="75"/>
        <v>2531.8000000000011</v>
      </c>
      <c r="T223" s="74">
        <f t="shared" si="75"/>
        <v>2593.6999999999998</v>
      </c>
      <c r="U223" s="74">
        <f t="shared" si="75"/>
        <v>2654.6</v>
      </c>
      <c r="V223" s="74">
        <f t="shared" si="75"/>
        <v>2714.5</v>
      </c>
      <c r="W223" s="74">
        <f t="shared" si="75"/>
        <v>2773.4</v>
      </c>
      <c r="X223" s="74">
        <f t="shared" si="75"/>
        <v>2831.3000000000006</v>
      </c>
      <c r="Y223" s="74">
        <f t="shared" si="75"/>
        <v>2888.1999999999994</v>
      </c>
      <c r="Z223" s="74">
        <f t="shared" si="75"/>
        <v>2944.0999999999995</v>
      </c>
      <c r="AA223" s="74">
        <f t="shared" si="75"/>
        <v>2998.9999999999995</v>
      </c>
      <c r="AB223" s="74">
        <f t="shared" si="75"/>
        <v>3052.9</v>
      </c>
      <c r="AC223" s="74">
        <f t="shared" si="75"/>
        <v>3105.7999999999997</v>
      </c>
      <c r="AD223" s="74">
        <f t="shared" si="75"/>
        <v>3157.6999999999994</v>
      </c>
      <c r="AE223" s="74">
        <f t="shared" si="75"/>
        <v>3208.6</v>
      </c>
      <c r="AF223" s="74">
        <f t="shared" si="75"/>
        <v>3258.4999999999995</v>
      </c>
      <c r="AG223" s="94">
        <f t="shared" si="75"/>
        <v>3386.539770114935</v>
      </c>
      <c r="AH223" s="94">
        <f t="shared" si="75"/>
        <v>3445.4567969348718</v>
      </c>
      <c r="AI223" s="94">
        <f t="shared" si="75"/>
        <v>3504.2831760426338</v>
      </c>
      <c r="AJ223" s="94">
        <f t="shared" si="75"/>
        <v>3563.053830087053</v>
      </c>
      <c r="AK223" s="94">
        <f t="shared" si="75"/>
        <v>3621.794710353191</v>
      </c>
      <c r="AL223" s="94">
        <f t="shared" si="75"/>
        <v>3680.5574516886991</v>
      </c>
      <c r="AM223" s="94">
        <f t="shared" si="75"/>
        <v>3739.3885950159315</v>
      </c>
      <c r="AN223" s="94">
        <f t="shared" si="75"/>
        <v>3798.3205060625046</v>
      </c>
      <c r="AO223" s="94">
        <f t="shared" si="75"/>
        <v>3857.3898540186347</v>
      </c>
      <c r="AP223" s="94">
        <f t="shared" si="75"/>
        <v>3916.6165828098456</v>
      </c>
      <c r="AQ223" s="94">
        <f t="shared" si="75"/>
        <v>3976.0294741478283</v>
      </c>
      <c r="AR223" s="94">
        <f t="shared" si="75"/>
        <v>4035.6464987022923</v>
      </c>
      <c r="AS223" s="94">
        <f t="shared" si="75"/>
        <v>4095.487199122741</v>
      </c>
      <c r="AT223" s="94">
        <f t="shared" si="75"/>
        <v>4155.5661090335198</v>
      </c>
      <c r="AU223" s="94">
        <f t="shared" si="75"/>
        <v>4215.9287319959103</v>
      </c>
      <c r="AV223" s="94">
        <f t="shared" si="75"/>
        <v>4276.5928119806331</v>
      </c>
      <c r="AW223" s="94">
        <f t="shared" si="75"/>
        <v>4337.5562722944005</v>
      </c>
      <c r="AX223" s="94">
        <f t="shared" si="75"/>
        <v>4385.4656752468691</v>
      </c>
      <c r="AY223" s="94">
        <f t="shared" ref="AY223:BH223" si="76">SUM(AY211:AY222)</f>
        <v>4446.304375986615</v>
      </c>
      <c r="AZ223" s="94">
        <f t="shared" si="76"/>
        <v>4508.0512082808882</v>
      </c>
      <c r="BA223" s="94">
        <f t="shared" si="76"/>
        <v>4569.3180188511551</v>
      </c>
      <c r="BB223" s="94">
        <f t="shared" si="76"/>
        <v>4632.0549830822665</v>
      </c>
      <c r="BC223" s="94">
        <f t="shared" si="76"/>
        <v>4693.4961884604372</v>
      </c>
      <c r="BD223" s="94">
        <f t="shared" si="76"/>
        <v>4756.2363954018047</v>
      </c>
      <c r="BE223" s="94">
        <f t="shared" si="76"/>
        <v>4817.4678967772106</v>
      </c>
      <c r="BF223" s="94">
        <f t="shared" si="76"/>
        <v>4879.7470960877317</v>
      </c>
      <c r="BG223" s="94">
        <f t="shared" si="76"/>
        <v>4940.2169058235741</v>
      </c>
      <c r="BH223" s="94">
        <f t="shared" si="76"/>
        <v>6650.1486817330588</v>
      </c>
    </row>
    <row r="224" spans="1:60">
      <c r="A224" s="80"/>
      <c r="B224" s="80"/>
      <c r="C224" s="80"/>
      <c r="D224" s="80"/>
      <c r="E224" s="80"/>
      <c r="F224" s="80"/>
      <c r="G224" s="80"/>
      <c r="H224" s="80"/>
      <c r="I224" s="98">
        <v>2378666.6666666665</v>
      </c>
      <c r="J224" s="98">
        <v>2581333.3333333335</v>
      </c>
      <c r="K224" s="98">
        <v>2756000</v>
      </c>
      <c r="L224" s="98">
        <v>2876000</v>
      </c>
      <c r="M224" s="98">
        <v>3053333.3333333335</v>
      </c>
      <c r="N224" s="98">
        <v>3185333.3333333335</v>
      </c>
      <c r="O224" s="98">
        <v>3330666.6666666665</v>
      </c>
      <c r="P224" s="98">
        <v>3456000</v>
      </c>
      <c r="Q224" s="98">
        <v>3577333.3333333335</v>
      </c>
      <c r="R224" s="98">
        <v>3804000</v>
      </c>
      <c r="S224" s="98">
        <v>3708000</v>
      </c>
      <c r="T224" s="98">
        <v>3762666.6666666665</v>
      </c>
      <c r="U224" s="98">
        <v>3874666.6666666665</v>
      </c>
      <c r="V224" s="98">
        <v>3944000</v>
      </c>
      <c r="W224" s="98">
        <v>3876000</v>
      </c>
      <c r="X224" s="98">
        <v>4033333.3333333335</v>
      </c>
      <c r="Y224" s="98">
        <v>4233333.333333333</v>
      </c>
      <c r="Z224" s="98">
        <v>4366666.666666667</v>
      </c>
      <c r="AA224" s="98">
        <v>4533333.333333333</v>
      </c>
      <c r="AB224" s="98">
        <v>4646666.666666667</v>
      </c>
      <c r="AC224" s="98">
        <v>4800000</v>
      </c>
      <c r="AD224" s="98">
        <v>4966666.666666667</v>
      </c>
      <c r="AE224" s="98">
        <v>5086666.666666667</v>
      </c>
      <c r="AF224" s="98">
        <v>5253333.333333333</v>
      </c>
      <c r="AG224" s="98">
        <v>5333333.333333333</v>
      </c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0"/>
      <c r="BG224" s="80"/>
      <c r="BH224" s="80"/>
    </row>
    <row r="225" spans="1:60" ht="13.5" thickBot="1">
      <c r="A225" s="78" t="s">
        <v>137</v>
      </c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</row>
    <row r="226" spans="1:60" ht="13.5" thickBot="1">
      <c r="A226" s="79"/>
      <c r="B226" s="93">
        <f t="shared" ref="B226:BH226" si="77">B2</f>
        <v>1992</v>
      </c>
      <c r="C226" s="93">
        <f t="shared" si="77"/>
        <v>1993</v>
      </c>
      <c r="D226" s="93">
        <f t="shared" si="77"/>
        <v>1994</v>
      </c>
      <c r="E226" s="93">
        <f t="shared" si="77"/>
        <v>1995</v>
      </c>
      <c r="F226" s="93">
        <f t="shared" si="77"/>
        <v>1996</v>
      </c>
      <c r="G226" s="93">
        <f t="shared" si="77"/>
        <v>1997</v>
      </c>
      <c r="H226" s="93">
        <f t="shared" si="77"/>
        <v>1998</v>
      </c>
      <c r="I226" s="93">
        <f t="shared" si="77"/>
        <v>1999</v>
      </c>
      <c r="J226" s="93">
        <f t="shared" si="77"/>
        <v>2000</v>
      </c>
      <c r="K226" s="93">
        <f t="shared" si="77"/>
        <v>2001</v>
      </c>
      <c r="L226" s="93">
        <f t="shared" si="77"/>
        <v>2002</v>
      </c>
      <c r="M226" s="93">
        <f t="shared" si="77"/>
        <v>2003</v>
      </c>
      <c r="N226" s="93">
        <f t="shared" si="77"/>
        <v>2004</v>
      </c>
      <c r="O226" s="93">
        <f t="shared" si="77"/>
        <v>2005</v>
      </c>
      <c r="P226" s="93">
        <f t="shared" si="77"/>
        <v>2006</v>
      </c>
      <c r="Q226" s="93">
        <f t="shared" si="77"/>
        <v>2007</v>
      </c>
      <c r="R226" s="93">
        <f t="shared" si="77"/>
        <v>2008</v>
      </c>
      <c r="S226" s="93">
        <f t="shared" si="77"/>
        <v>2009</v>
      </c>
      <c r="T226" s="93">
        <f t="shared" si="77"/>
        <v>2010</v>
      </c>
      <c r="U226" s="93">
        <f t="shared" si="77"/>
        <v>2011</v>
      </c>
      <c r="V226" s="93">
        <f t="shared" si="77"/>
        <v>2012</v>
      </c>
      <c r="W226" s="93">
        <f t="shared" si="77"/>
        <v>2013</v>
      </c>
      <c r="X226" s="93">
        <f t="shared" si="77"/>
        <v>2014</v>
      </c>
      <c r="Y226" s="93">
        <f t="shared" si="77"/>
        <v>2015</v>
      </c>
      <c r="Z226" s="93">
        <f t="shared" si="77"/>
        <v>2016</v>
      </c>
      <c r="AA226" s="93">
        <f t="shared" si="77"/>
        <v>2017</v>
      </c>
      <c r="AB226" s="93">
        <f t="shared" si="77"/>
        <v>2018</v>
      </c>
      <c r="AC226" s="93">
        <f t="shared" si="77"/>
        <v>2019</v>
      </c>
      <c r="AD226" s="93">
        <f t="shared" si="77"/>
        <v>2020</v>
      </c>
      <c r="AE226" s="93">
        <f t="shared" si="77"/>
        <v>2021</v>
      </c>
      <c r="AF226" s="93">
        <f t="shared" si="77"/>
        <v>2022</v>
      </c>
      <c r="AG226" s="93">
        <f t="shared" si="77"/>
        <v>2023</v>
      </c>
      <c r="AH226" s="93">
        <f t="shared" si="77"/>
        <v>2024</v>
      </c>
      <c r="AI226" s="93">
        <f t="shared" si="77"/>
        <v>2025</v>
      </c>
      <c r="AJ226" s="93">
        <f t="shared" si="77"/>
        <v>2026</v>
      </c>
      <c r="AK226" s="93">
        <f t="shared" si="77"/>
        <v>2027</v>
      </c>
      <c r="AL226" s="93">
        <f t="shared" si="77"/>
        <v>2028</v>
      </c>
      <c r="AM226" s="93">
        <f t="shared" si="77"/>
        <v>2029</v>
      </c>
      <c r="AN226" s="93">
        <f t="shared" si="77"/>
        <v>2030</v>
      </c>
      <c r="AO226" s="93">
        <f t="shared" si="77"/>
        <v>2031</v>
      </c>
      <c r="AP226" s="93">
        <f t="shared" si="77"/>
        <v>2032</v>
      </c>
      <c r="AQ226" s="93">
        <f t="shared" si="77"/>
        <v>2033</v>
      </c>
      <c r="AR226" s="93">
        <f t="shared" si="77"/>
        <v>2034</v>
      </c>
      <c r="AS226" s="93">
        <f t="shared" si="77"/>
        <v>2035</v>
      </c>
      <c r="AT226" s="93">
        <f t="shared" si="77"/>
        <v>2036</v>
      </c>
      <c r="AU226" s="93">
        <f t="shared" si="77"/>
        <v>2037</v>
      </c>
      <c r="AV226" s="93">
        <f t="shared" si="77"/>
        <v>2038</v>
      </c>
      <c r="AW226" s="93">
        <f t="shared" si="77"/>
        <v>2039</v>
      </c>
      <c r="AX226" s="93">
        <f t="shared" si="77"/>
        <v>2040</v>
      </c>
      <c r="AY226" s="93">
        <f t="shared" si="77"/>
        <v>2041</v>
      </c>
      <c r="AZ226" s="93">
        <f t="shared" si="77"/>
        <v>2042</v>
      </c>
      <c r="BA226" s="93">
        <f t="shared" si="77"/>
        <v>2043</v>
      </c>
      <c r="BB226" s="93">
        <f t="shared" si="77"/>
        <v>2044</v>
      </c>
      <c r="BC226" s="93">
        <f t="shared" si="77"/>
        <v>2045</v>
      </c>
      <c r="BD226" s="93">
        <f t="shared" si="77"/>
        <v>2046</v>
      </c>
      <c r="BE226" s="93">
        <f t="shared" si="77"/>
        <v>2047</v>
      </c>
      <c r="BF226" s="93">
        <f t="shared" si="77"/>
        <v>2048</v>
      </c>
      <c r="BG226" s="93">
        <f t="shared" si="77"/>
        <v>2049</v>
      </c>
      <c r="BH226" s="93">
        <f t="shared" si="77"/>
        <v>2050</v>
      </c>
    </row>
    <row r="227" spans="1:60">
      <c r="A227" s="78" t="s">
        <v>17</v>
      </c>
    </row>
    <row r="228" spans="1:60">
      <c r="A228" s="78" t="s">
        <v>18</v>
      </c>
    </row>
    <row r="229" spans="1:60">
      <c r="A229" s="78" t="s">
        <v>19</v>
      </c>
    </row>
    <row r="230" spans="1:60">
      <c r="A230" s="78" t="s">
        <v>20</v>
      </c>
    </row>
    <row r="231" spans="1:60">
      <c r="A231" s="78" t="s">
        <v>21</v>
      </c>
    </row>
    <row r="232" spans="1:60">
      <c r="A232" s="78" t="s">
        <v>22</v>
      </c>
    </row>
    <row r="233" spans="1:60">
      <c r="A233" s="78" t="s">
        <v>23</v>
      </c>
    </row>
    <row r="234" spans="1:60">
      <c r="A234" s="78" t="s">
        <v>24</v>
      </c>
    </row>
    <row r="235" spans="1:60">
      <c r="A235" s="78" t="s">
        <v>25</v>
      </c>
    </row>
    <row r="236" spans="1:60">
      <c r="A236" s="78" t="s">
        <v>26</v>
      </c>
    </row>
    <row r="237" spans="1:60">
      <c r="A237" s="78" t="s">
        <v>27</v>
      </c>
      <c r="C237" s="99"/>
    </row>
    <row r="238" spans="1:60">
      <c r="A238" s="78" t="s">
        <v>28</v>
      </c>
    </row>
    <row r="239" spans="1:60" ht="13.5" thickBot="1">
      <c r="A239" s="78" t="s">
        <v>29</v>
      </c>
      <c r="C239" s="74"/>
      <c r="D239" s="74"/>
      <c r="E239" s="74"/>
      <c r="F239" s="74"/>
      <c r="G239" s="74"/>
      <c r="H239" s="74"/>
      <c r="I239" s="74"/>
      <c r="J239" s="74"/>
      <c r="K239" s="100">
        <f t="shared" ref="K239:AE239" si="78">K255/K223</f>
        <v>0.81490720415086793</v>
      </c>
      <c r="L239" s="100">
        <f t="shared" si="78"/>
        <v>0.81546327111368333</v>
      </c>
      <c r="M239" s="100">
        <f t="shared" si="78"/>
        <v>0.81608443863254254</v>
      </c>
      <c r="N239" s="100">
        <f t="shared" si="78"/>
        <v>0.8167285571959062</v>
      </c>
      <c r="O239" s="100">
        <f t="shared" si="78"/>
        <v>0.81739436310073421</v>
      </c>
      <c r="P239" s="100">
        <f t="shared" si="78"/>
        <v>0.81794871794871804</v>
      </c>
      <c r="Q239" s="100">
        <f t="shared" si="78"/>
        <v>0.81853715331198806</v>
      </c>
      <c r="R239" s="100">
        <f t="shared" si="78"/>
        <v>0.81922391445236542</v>
      </c>
      <c r="S239" s="100">
        <f t="shared" si="78"/>
        <v>0.819930484240461</v>
      </c>
      <c r="T239" s="100">
        <f t="shared" si="78"/>
        <v>0.8207194355553844</v>
      </c>
      <c r="U239" s="100">
        <f t="shared" si="78"/>
        <v>0.82155503654034512</v>
      </c>
      <c r="V239" s="100">
        <f t="shared" si="78"/>
        <v>0.82243507091545387</v>
      </c>
      <c r="W239" s="100">
        <f t="shared" si="78"/>
        <v>0.82335761159587506</v>
      </c>
      <c r="X239" s="100">
        <f t="shared" si="78"/>
        <v>0.82432098329389347</v>
      </c>
      <c r="Y239" s="100">
        <f t="shared" si="78"/>
        <v>0.82532373104355661</v>
      </c>
      <c r="Z239" s="100">
        <f t="shared" si="78"/>
        <v>0.82636459359396774</v>
      </c>
      <c r="AA239" s="100">
        <f t="shared" si="78"/>
        <v>0.82747582527509167</v>
      </c>
      <c r="AB239" s="100">
        <f t="shared" si="78"/>
        <v>0.8286219659995413</v>
      </c>
      <c r="AC239" s="100">
        <f t="shared" si="78"/>
        <v>0.82983450318758467</v>
      </c>
      <c r="AD239" s="100">
        <f t="shared" si="78"/>
        <v>0.83107958324096676</v>
      </c>
      <c r="AE239" s="100">
        <f t="shared" si="78"/>
        <v>0.83235679112385474</v>
      </c>
    </row>
    <row r="240" spans="1:6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</row>
    <row r="241" spans="1:60" ht="13.5" thickBot="1">
      <c r="A241" s="78" t="s">
        <v>116</v>
      </c>
    </row>
    <row r="242" spans="1:60" ht="13.5" thickBot="1">
      <c r="A242" s="79"/>
      <c r="B242" s="93">
        <f t="shared" ref="B242:BH242" si="79">B2</f>
        <v>1992</v>
      </c>
      <c r="C242" s="93">
        <f t="shared" si="79"/>
        <v>1993</v>
      </c>
      <c r="D242" s="93">
        <f t="shared" si="79"/>
        <v>1994</v>
      </c>
      <c r="E242" s="93">
        <f t="shared" si="79"/>
        <v>1995</v>
      </c>
      <c r="F242" s="93">
        <f t="shared" si="79"/>
        <v>1996</v>
      </c>
      <c r="G242" s="93">
        <f t="shared" si="79"/>
        <v>1997</v>
      </c>
      <c r="H242" s="93">
        <f t="shared" si="79"/>
        <v>1998</v>
      </c>
      <c r="I242" s="93">
        <f t="shared" si="79"/>
        <v>1999</v>
      </c>
      <c r="J242" s="93">
        <f t="shared" si="79"/>
        <v>2000</v>
      </c>
      <c r="K242" s="93">
        <f t="shared" si="79"/>
        <v>2001</v>
      </c>
      <c r="L242" s="93">
        <f t="shared" si="79"/>
        <v>2002</v>
      </c>
      <c r="M242" s="93">
        <f t="shared" si="79"/>
        <v>2003</v>
      </c>
      <c r="N242" s="93">
        <f t="shared" si="79"/>
        <v>2004</v>
      </c>
      <c r="O242" s="93">
        <f t="shared" si="79"/>
        <v>2005</v>
      </c>
      <c r="P242" s="93">
        <f t="shared" si="79"/>
        <v>2006</v>
      </c>
      <c r="Q242" s="93">
        <f t="shared" si="79"/>
        <v>2007</v>
      </c>
      <c r="R242" s="93">
        <f t="shared" si="79"/>
        <v>2008</v>
      </c>
      <c r="S242" s="93">
        <f t="shared" si="79"/>
        <v>2009</v>
      </c>
      <c r="T242" s="93">
        <f t="shared" si="79"/>
        <v>2010</v>
      </c>
      <c r="U242" s="93">
        <f t="shared" si="79"/>
        <v>2011</v>
      </c>
      <c r="V242" s="93">
        <f t="shared" si="79"/>
        <v>2012</v>
      </c>
      <c r="W242" s="93">
        <f t="shared" si="79"/>
        <v>2013</v>
      </c>
      <c r="X242" s="93">
        <f t="shared" si="79"/>
        <v>2014</v>
      </c>
      <c r="Y242" s="93">
        <f t="shared" si="79"/>
        <v>2015</v>
      </c>
      <c r="Z242" s="93">
        <f t="shared" si="79"/>
        <v>2016</v>
      </c>
      <c r="AA242" s="93">
        <f t="shared" si="79"/>
        <v>2017</v>
      </c>
      <c r="AB242" s="93">
        <f t="shared" si="79"/>
        <v>2018</v>
      </c>
      <c r="AC242" s="93">
        <f t="shared" si="79"/>
        <v>2019</v>
      </c>
      <c r="AD242" s="93">
        <f t="shared" si="79"/>
        <v>2020</v>
      </c>
      <c r="AE242" s="93">
        <f t="shared" si="79"/>
        <v>2021</v>
      </c>
      <c r="AF242" s="93">
        <f t="shared" si="79"/>
        <v>2022</v>
      </c>
      <c r="AG242" s="93">
        <f t="shared" si="79"/>
        <v>2023</v>
      </c>
      <c r="AH242" s="93">
        <f t="shared" si="79"/>
        <v>2024</v>
      </c>
      <c r="AI242" s="93">
        <f t="shared" si="79"/>
        <v>2025</v>
      </c>
      <c r="AJ242" s="93">
        <f t="shared" si="79"/>
        <v>2026</v>
      </c>
      <c r="AK242" s="93">
        <f t="shared" si="79"/>
        <v>2027</v>
      </c>
      <c r="AL242" s="93">
        <f t="shared" si="79"/>
        <v>2028</v>
      </c>
      <c r="AM242" s="93">
        <f t="shared" si="79"/>
        <v>2029</v>
      </c>
      <c r="AN242" s="93">
        <f t="shared" si="79"/>
        <v>2030</v>
      </c>
      <c r="AO242" s="93">
        <f t="shared" si="79"/>
        <v>2031</v>
      </c>
      <c r="AP242" s="93">
        <f t="shared" si="79"/>
        <v>2032</v>
      </c>
      <c r="AQ242" s="93">
        <f t="shared" si="79"/>
        <v>2033</v>
      </c>
      <c r="AR242" s="93">
        <f t="shared" si="79"/>
        <v>2034</v>
      </c>
      <c r="AS242" s="93">
        <f t="shared" si="79"/>
        <v>2035</v>
      </c>
      <c r="AT242" s="93">
        <f t="shared" si="79"/>
        <v>2036</v>
      </c>
      <c r="AU242" s="93">
        <f t="shared" si="79"/>
        <v>2037</v>
      </c>
      <c r="AV242" s="93">
        <f t="shared" si="79"/>
        <v>2038</v>
      </c>
      <c r="AW242" s="93">
        <f t="shared" si="79"/>
        <v>2039</v>
      </c>
      <c r="AX242" s="93">
        <f t="shared" si="79"/>
        <v>2040</v>
      </c>
      <c r="AY242" s="93">
        <f t="shared" si="79"/>
        <v>2041</v>
      </c>
      <c r="AZ242" s="93">
        <f t="shared" si="79"/>
        <v>2042</v>
      </c>
      <c r="BA242" s="93">
        <f t="shared" si="79"/>
        <v>2043</v>
      </c>
      <c r="BB242" s="93">
        <f t="shared" si="79"/>
        <v>2044</v>
      </c>
      <c r="BC242" s="93">
        <f t="shared" si="79"/>
        <v>2045</v>
      </c>
      <c r="BD242" s="93">
        <f t="shared" si="79"/>
        <v>2046</v>
      </c>
      <c r="BE242" s="93">
        <f t="shared" si="79"/>
        <v>2047</v>
      </c>
      <c r="BF242" s="93">
        <f t="shared" si="79"/>
        <v>2048</v>
      </c>
      <c r="BG242" s="93">
        <f t="shared" si="79"/>
        <v>2049</v>
      </c>
      <c r="BH242" s="93">
        <f t="shared" si="79"/>
        <v>2050</v>
      </c>
    </row>
    <row r="243" spans="1:60">
      <c r="A243" s="78" t="s">
        <v>17</v>
      </c>
      <c r="D243" s="74">
        <f>D211*D$327/2204.622*1000</f>
        <v>100.98440285439013</v>
      </c>
      <c r="E243" s="74">
        <f t="shared" ref="E243:BH247" si="80">E211*E$327/2204.622*1000</f>
        <v>110.95228579361374</v>
      </c>
      <c r="F243" s="74">
        <f t="shared" si="80"/>
        <v>117.45663437882604</v>
      </c>
      <c r="G243" s="74">
        <f t="shared" si="80"/>
        <v>119.13473967889715</v>
      </c>
      <c r="H243" s="74">
        <f t="shared" si="80"/>
        <v>119.84552668868166</v>
      </c>
      <c r="I243" s="74">
        <f t="shared" si="80"/>
        <v>121.64011226602447</v>
      </c>
      <c r="J243" s="74">
        <f t="shared" si="80"/>
        <v>133.0051817733044</v>
      </c>
      <c r="K243" s="74">
        <f t="shared" si="80"/>
        <v>141.20286767223345</v>
      </c>
      <c r="L243" s="74">
        <f t="shared" si="80"/>
        <v>143.55197478623077</v>
      </c>
      <c r="M243" s="74">
        <f t="shared" si="80"/>
        <v>146.31478497966586</v>
      </c>
      <c r="N243" s="74">
        <f t="shared" si="80"/>
        <v>146.56393948879978</v>
      </c>
      <c r="O243" s="74">
        <f t="shared" si="80"/>
        <v>157.51841321482209</v>
      </c>
      <c r="P243" s="74">
        <f t="shared" si="80"/>
        <v>160.87889686043792</v>
      </c>
      <c r="Q243" s="74">
        <f t="shared" si="80"/>
        <v>173.23110431384066</v>
      </c>
      <c r="R243" s="74">
        <f t="shared" si="80"/>
        <v>164.16581377419573</v>
      </c>
      <c r="S243" s="74">
        <f t="shared" si="80"/>
        <v>159.64715739550337</v>
      </c>
      <c r="T243" s="74">
        <f t="shared" si="80"/>
        <v>179.37302621519189</v>
      </c>
      <c r="U243" s="74">
        <f t="shared" si="80"/>
        <v>182.58056638671289</v>
      </c>
      <c r="V243" s="74">
        <f t="shared" si="80"/>
        <v>192.8453603292127</v>
      </c>
      <c r="W243" s="74">
        <f t="shared" si="80"/>
        <v>188.96668951901032</v>
      </c>
      <c r="X243" s="74">
        <f t="shared" si="80"/>
        <v>194.5844844508166</v>
      </c>
      <c r="Y243" s="74">
        <f t="shared" si="80"/>
        <v>191.02696141188923</v>
      </c>
      <c r="Z243" s="74">
        <f t="shared" si="80"/>
        <v>204.26583997339014</v>
      </c>
      <c r="AA243" s="74">
        <f t="shared" si="80"/>
        <v>212.09965086540475</v>
      </c>
      <c r="AB243" s="74">
        <f t="shared" si="80"/>
        <v>213.92438858876184</v>
      </c>
      <c r="AC243" s="74">
        <f t="shared" si="80"/>
        <v>228.91251792812631</v>
      </c>
      <c r="AD243" s="74">
        <f t="shared" si="80"/>
        <v>211.31548180305211</v>
      </c>
      <c r="AE243" s="74">
        <f t="shared" si="80"/>
        <v>213.60199511091005</v>
      </c>
      <c r="AF243" s="74">
        <f t="shared" si="80"/>
        <v>232.80931916808296</v>
      </c>
      <c r="AG243" s="94">
        <f t="shared" si="80"/>
        <v>242.31271016283526</v>
      </c>
      <c r="AH243" s="94">
        <f t="shared" si="80"/>
        <v>239.0515476254354</v>
      </c>
      <c r="AI243" s="94">
        <f t="shared" si="80"/>
        <v>243.45183670220169</v>
      </c>
      <c r="AJ243" s="94">
        <f t="shared" si="80"/>
        <v>247.71427871553607</v>
      </c>
      <c r="AK243" s="94">
        <f t="shared" si="80"/>
        <v>252.3526577750529</v>
      </c>
      <c r="AL243" s="94">
        <f t="shared" si="80"/>
        <v>256.76154135928118</v>
      </c>
      <c r="AM243" s="94">
        <f t="shared" si="80"/>
        <v>261.2684842814503</v>
      </c>
      <c r="AN243" s="94">
        <f t="shared" si="80"/>
        <v>265.59663823840623</v>
      </c>
      <c r="AO243" s="94">
        <f t="shared" si="80"/>
        <v>270.02705725734825</v>
      </c>
      <c r="AP243" s="94">
        <f t="shared" si="80"/>
        <v>274.51209930607217</v>
      </c>
      <c r="AQ243" s="94">
        <f t="shared" si="80"/>
        <v>278.92256411537073</v>
      </c>
      <c r="AR243" s="94">
        <f t="shared" si="80"/>
        <v>283.4014146571605</v>
      </c>
      <c r="AS243" s="94">
        <f t="shared" si="80"/>
        <v>287.76204087819008</v>
      </c>
      <c r="AT243" s="94">
        <f t="shared" si="80"/>
        <v>292.42875338421879</v>
      </c>
      <c r="AU243" s="94">
        <f t="shared" si="80"/>
        <v>296.92878761431297</v>
      </c>
      <c r="AV243" s="94">
        <f t="shared" si="80"/>
        <v>301.49958409244687</v>
      </c>
      <c r="AW243" s="94">
        <f t="shared" si="80"/>
        <v>306.14154479557732</v>
      </c>
      <c r="AX243" s="94">
        <f t="shared" si="80"/>
        <v>310.80631536218323</v>
      </c>
      <c r="AY243" s="94">
        <f t="shared" si="80"/>
        <v>315.39863816647687</v>
      </c>
      <c r="AZ243" s="94">
        <f t="shared" si="80"/>
        <v>320.05947434093093</v>
      </c>
      <c r="BA243" s="94">
        <f t="shared" si="80"/>
        <v>324.69118186830707</v>
      </c>
      <c r="BB243" s="94">
        <f t="shared" si="80"/>
        <v>329.43347325732458</v>
      </c>
      <c r="BC243" s="94">
        <f t="shared" si="80"/>
        <v>334.09115511972999</v>
      </c>
      <c r="BD243" s="94">
        <f t="shared" si="80"/>
        <v>338.85062473035549</v>
      </c>
      <c r="BE243" s="94">
        <f t="shared" si="80"/>
        <v>343.51410110677779</v>
      </c>
      <c r="BF243" s="94">
        <f t="shared" si="80"/>
        <v>348.26739153212367</v>
      </c>
      <c r="BG243" s="94">
        <f t="shared" si="80"/>
        <v>352.90998645831382</v>
      </c>
      <c r="BH243" s="94">
        <f t="shared" si="80"/>
        <v>475.52123722895715</v>
      </c>
    </row>
    <row r="244" spans="1:60">
      <c r="A244" s="78" t="s">
        <v>18</v>
      </c>
      <c r="D244" s="74">
        <f t="shared" ref="D244:S254" si="81">D212*D$327/2204.622*1000</f>
        <v>92.728669566871346</v>
      </c>
      <c r="E244" s="74">
        <f t="shared" si="81"/>
        <v>105.70813971987921</v>
      </c>
      <c r="F244" s="74">
        <f t="shared" si="81"/>
        <v>103.65292389401444</v>
      </c>
      <c r="G244" s="74">
        <f t="shared" si="81"/>
        <v>107.93925247053934</v>
      </c>
      <c r="H244" s="74">
        <f t="shared" si="81"/>
        <v>111.53473275639473</v>
      </c>
      <c r="I244" s="74">
        <f t="shared" si="81"/>
        <v>124.40332521616101</v>
      </c>
      <c r="J244" s="74">
        <f t="shared" si="80"/>
        <v>117.15047744674467</v>
      </c>
      <c r="K244" s="74">
        <f t="shared" si="80"/>
        <v>124.66909704982335</v>
      </c>
      <c r="L244" s="74">
        <f t="shared" si="80"/>
        <v>125.40569398371944</v>
      </c>
      <c r="M244" s="74">
        <f t="shared" si="80"/>
        <v>128.07285081763982</v>
      </c>
      <c r="N244" s="74">
        <f t="shared" si="80"/>
        <v>135.73320441569058</v>
      </c>
      <c r="O244" s="74">
        <f t="shared" si="80"/>
        <v>142.10594000527516</v>
      </c>
      <c r="P244" s="74">
        <f t="shared" si="80"/>
        <v>141.50480284181717</v>
      </c>
      <c r="Q244" s="74">
        <f t="shared" si="80"/>
        <v>156.7271192707818</v>
      </c>
      <c r="R244" s="74">
        <f t="shared" si="80"/>
        <v>154.75378141973533</v>
      </c>
      <c r="S244" s="74">
        <f t="shared" si="80"/>
        <v>154.31263849277411</v>
      </c>
      <c r="T244" s="74">
        <f t="shared" si="80"/>
        <v>163.19968932866169</v>
      </c>
      <c r="U244" s="74">
        <f t="shared" si="80"/>
        <v>173.72795459525176</v>
      </c>
      <c r="V244" s="74">
        <f t="shared" si="80"/>
        <v>170.20961356810207</v>
      </c>
      <c r="W244" s="74">
        <f t="shared" si="80"/>
        <v>178.36498524459199</v>
      </c>
      <c r="X244" s="74">
        <f t="shared" si="80"/>
        <v>174.82897959018626</v>
      </c>
      <c r="Y244" s="74">
        <f t="shared" si="80"/>
        <v>190.61314274910029</v>
      </c>
      <c r="Z244" s="74">
        <f t="shared" si="80"/>
        <v>184.09972160852899</v>
      </c>
      <c r="AA244" s="74">
        <f t="shared" si="80"/>
        <v>189.72266285457704</v>
      </c>
      <c r="AB244" s="74">
        <f t="shared" si="80"/>
        <v>187.98748647318374</v>
      </c>
      <c r="AC244" s="74">
        <f t="shared" si="80"/>
        <v>197.7956939549918</v>
      </c>
      <c r="AD244" s="74">
        <f t="shared" si="80"/>
        <v>190.7067798813766</v>
      </c>
      <c r="AE244" s="74">
        <f t="shared" si="80"/>
        <v>201.27856132646943</v>
      </c>
      <c r="AF244" s="74">
        <f t="shared" si="80"/>
        <v>210.02808516707643</v>
      </c>
      <c r="AG244" s="94">
        <f t="shared" si="80"/>
        <v>223.75131793280329</v>
      </c>
      <c r="AH244" s="94">
        <f t="shared" si="80"/>
        <v>220.94222177128933</v>
      </c>
      <c r="AI244" s="94">
        <f t="shared" si="80"/>
        <v>225.00916739332737</v>
      </c>
      <c r="AJ244" s="94">
        <f t="shared" si="80"/>
        <v>228.94870854230575</v>
      </c>
      <c r="AK244" s="94">
        <f t="shared" si="80"/>
        <v>233.23570766449021</v>
      </c>
      <c r="AL244" s="94">
        <f t="shared" si="80"/>
        <v>237.31059671794529</v>
      </c>
      <c r="AM244" s="94">
        <f t="shared" si="80"/>
        <v>241.47611663409603</v>
      </c>
      <c r="AN244" s="94">
        <f t="shared" si="80"/>
        <v>245.47639172504174</v>
      </c>
      <c r="AO244" s="94">
        <f t="shared" si="80"/>
        <v>249.57118479852812</v>
      </c>
      <c r="AP244" s="94">
        <f t="shared" si="80"/>
        <v>253.7164629396903</v>
      </c>
      <c r="AQ244" s="94">
        <f t="shared" si="80"/>
        <v>257.79281343267007</v>
      </c>
      <c r="AR244" s="94">
        <f t="shared" si="80"/>
        <v>261.93236910388077</v>
      </c>
      <c r="AS244" s="94">
        <f t="shared" si="80"/>
        <v>265.96265652581388</v>
      </c>
      <c r="AT244" s="94">
        <f t="shared" si="80"/>
        <v>270.27584269713026</v>
      </c>
      <c r="AU244" s="94">
        <f t="shared" si="80"/>
        <v>274.43497728847689</v>
      </c>
      <c r="AV244" s="94">
        <f t="shared" si="80"/>
        <v>278.65951354090743</v>
      </c>
      <c r="AW244" s="94">
        <f t="shared" si="80"/>
        <v>282.94982297965515</v>
      </c>
      <c r="AX244" s="94">
        <f t="shared" si="80"/>
        <v>287.26121432297367</v>
      </c>
      <c r="AY244" s="94">
        <f t="shared" si="80"/>
        <v>291.50564617689935</v>
      </c>
      <c r="AZ244" s="94">
        <f t="shared" si="80"/>
        <v>295.81340117754638</v>
      </c>
      <c r="BA244" s="94">
        <f t="shared" si="80"/>
        <v>300.09423416883379</v>
      </c>
      <c r="BB244" s="94">
        <f t="shared" si="80"/>
        <v>304.47727375248928</v>
      </c>
      <c r="BC244" s="94">
        <f t="shared" si="80"/>
        <v>308.78211339567827</v>
      </c>
      <c r="BD244" s="94">
        <f t="shared" si="80"/>
        <v>313.18102986649836</v>
      </c>
      <c r="BE244" s="94">
        <f t="shared" si="80"/>
        <v>317.49122506088003</v>
      </c>
      <c r="BF244" s="94">
        <f t="shared" si="80"/>
        <v>321.88443044997734</v>
      </c>
      <c r="BG244" s="94">
        <f t="shared" si="80"/>
        <v>326.17532606628095</v>
      </c>
      <c r="BH244" s="94">
        <f t="shared" si="80"/>
        <v>439.49817391443372</v>
      </c>
    </row>
    <row r="245" spans="1:60">
      <c r="A245" s="78" t="s">
        <v>19</v>
      </c>
      <c r="D245" s="74">
        <f t="shared" si="81"/>
        <v>107.60873833994833</v>
      </c>
      <c r="E245" s="74">
        <f t="shared" si="81"/>
        <v>105.24460636193079</v>
      </c>
      <c r="F245" s="74">
        <f t="shared" si="81"/>
        <v>107.27110530049912</v>
      </c>
      <c r="G245" s="74">
        <f t="shared" si="81"/>
        <v>117.79337528821557</v>
      </c>
      <c r="H245" s="74">
        <f t="shared" si="81"/>
        <v>128.38342089973071</v>
      </c>
      <c r="I245" s="74">
        <f t="shared" si="81"/>
        <v>134.12643457959973</v>
      </c>
      <c r="J245" s="74">
        <f t="shared" si="80"/>
        <v>130.9219253710603</v>
      </c>
      <c r="K245" s="74">
        <f t="shared" si="80"/>
        <v>131.30171352343038</v>
      </c>
      <c r="L245" s="74">
        <f t="shared" si="80"/>
        <v>133.72808666619986</v>
      </c>
      <c r="M245" s="74">
        <f t="shared" si="80"/>
        <v>151.37490155827854</v>
      </c>
      <c r="N245" s="74">
        <f t="shared" si="80"/>
        <v>154.71603597542901</v>
      </c>
      <c r="O245" s="74">
        <f t="shared" si="80"/>
        <v>162.70068771093977</v>
      </c>
      <c r="P245" s="74">
        <f t="shared" si="80"/>
        <v>155.07813939861765</v>
      </c>
      <c r="Q245" s="74">
        <f t="shared" si="80"/>
        <v>159.66946340943275</v>
      </c>
      <c r="R245" s="74">
        <f t="shared" si="80"/>
        <v>171.43277591889657</v>
      </c>
      <c r="S245" s="74">
        <f t="shared" si="80"/>
        <v>177.69202232102657</v>
      </c>
      <c r="T245" s="74">
        <f t="shared" si="80"/>
        <v>188.87820872789408</v>
      </c>
      <c r="U245" s="74">
        <f t="shared" si="80"/>
        <v>179.46451951157451</v>
      </c>
      <c r="V245" s="74">
        <f t="shared" si="80"/>
        <v>176.99913173743482</v>
      </c>
      <c r="W245" s="74">
        <f t="shared" si="80"/>
        <v>183.6621597789746</v>
      </c>
      <c r="X245" s="74">
        <f t="shared" si="80"/>
        <v>197.67075807852808</v>
      </c>
      <c r="Y245" s="74">
        <f t="shared" si="80"/>
        <v>206.58303178368996</v>
      </c>
      <c r="Z245" s="74">
        <f t="shared" si="80"/>
        <v>209.22260387899374</v>
      </c>
      <c r="AA245" s="74">
        <f t="shared" si="80"/>
        <v>203.36302068154589</v>
      </c>
      <c r="AB245" s="74">
        <f t="shared" si="80"/>
        <v>196.57220031081715</v>
      </c>
      <c r="AC245" s="74">
        <f t="shared" si="80"/>
        <v>223.31933100154154</v>
      </c>
      <c r="AD245" s="74">
        <f t="shared" si="80"/>
        <v>234.51571748080843</v>
      </c>
      <c r="AE245" s="74">
        <f t="shared" si="80"/>
        <v>231.06575846149832</v>
      </c>
      <c r="AF245" s="74">
        <f t="shared" si="80"/>
        <v>234.11853868440778</v>
      </c>
      <c r="AG245" s="94">
        <f t="shared" si="80"/>
        <v>217.65144953463766</v>
      </c>
      <c r="AH245" s="94">
        <f t="shared" si="80"/>
        <v>239.69513085864924</v>
      </c>
      <c r="AI245" s="94">
        <f t="shared" si="80"/>
        <v>244.10726655301423</v>
      </c>
      <c r="AJ245" s="94">
        <f t="shared" si="80"/>
        <v>248.38118406709134</v>
      </c>
      <c r="AK245" s="94">
        <f t="shared" si="80"/>
        <v>253.03205073868028</v>
      </c>
      <c r="AL245" s="94">
        <f t="shared" si="80"/>
        <v>257.4528040789516</v>
      </c>
      <c r="AM245" s="94">
        <f t="shared" si="80"/>
        <v>261.97188075606414</v>
      </c>
      <c r="AN245" s="94">
        <f t="shared" si="80"/>
        <v>266.31168712583701</v>
      </c>
      <c r="AO245" s="94">
        <f t="shared" si="80"/>
        <v>270.75403387929924</v>
      </c>
      <c r="AP245" s="94">
        <f t="shared" si="80"/>
        <v>275.2511507206421</v>
      </c>
      <c r="AQ245" s="94">
        <f t="shared" si="80"/>
        <v>279.67348954301497</v>
      </c>
      <c r="AR245" s="94">
        <f t="shared" si="80"/>
        <v>284.16439820842447</v>
      </c>
      <c r="AS245" s="94">
        <f t="shared" si="80"/>
        <v>288.5367642652763</v>
      </c>
      <c r="AT245" s="94">
        <f t="shared" si="80"/>
        <v>293.21604066370787</v>
      </c>
      <c r="AU245" s="94">
        <f t="shared" si="80"/>
        <v>297.72819004891466</v>
      </c>
      <c r="AV245" s="94">
        <f t="shared" si="80"/>
        <v>302.31129219084772</v>
      </c>
      <c r="AW245" s="94">
        <f t="shared" si="80"/>
        <v>306.96575014868091</v>
      </c>
      <c r="AX245" s="94">
        <f t="shared" si="80"/>
        <v>311.64307937953009</v>
      </c>
      <c r="AY245" s="94">
        <f t="shared" si="80"/>
        <v>316.24776580157783</v>
      </c>
      <c r="AZ245" s="94">
        <f t="shared" si="80"/>
        <v>320.9211500479621</v>
      </c>
      <c r="BA245" s="94">
        <f t="shared" si="80"/>
        <v>325.56532722607</v>
      </c>
      <c r="BB245" s="94">
        <f t="shared" si="80"/>
        <v>330.32038598369604</v>
      </c>
      <c r="BC245" s="94">
        <f t="shared" si="80"/>
        <v>334.99060742587847</v>
      </c>
      <c r="BD245" s="94">
        <f t="shared" si="80"/>
        <v>339.76289065294293</v>
      </c>
      <c r="BE245" s="94">
        <f t="shared" si="80"/>
        <v>344.43892220934276</v>
      </c>
      <c r="BF245" s="94">
        <f t="shared" si="80"/>
        <v>349.20500961530115</v>
      </c>
      <c r="BG245" s="94">
        <f t="shared" si="80"/>
        <v>353.86010350367235</v>
      </c>
      <c r="BH245" s="94">
        <f t="shared" si="80"/>
        <v>476.80145272372215</v>
      </c>
    </row>
    <row r="246" spans="1:60">
      <c r="A246" s="78" t="s">
        <v>20</v>
      </c>
      <c r="D246" s="74">
        <f t="shared" si="81"/>
        <v>93.99725776321344</v>
      </c>
      <c r="E246" s="74">
        <f t="shared" si="81"/>
        <v>107.34109714730043</v>
      </c>
      <c r="F246" s="74">
        <f t="shared" si="81"/>
        <v>116.37958459717238</v>
      </c>
      <c r="G246" s="74">
        <f t="shared" si="81"/>
        <v>120.03021065804808</v>
      </c>
      <c r="H246" s="74">
        <f t="shared" si="81"/>
        <v>124.33899174632522</v>
      </c>
      <c r="I246" s="74">
        <f t="shared" si="81"/>
        <v>117.03259941279902</v>
      </c>
      <c r="J246" s="74">
        <f t="shared" si="80"/>
        <v>127.02714004346282</v>
      </c>
      <c r="K246" s="74">
        <f t="shared" si="80"/>
        <v>139.29350242490909</v>
      </c>
      <c r="L246" s="74">
        <f t="shared" si="80"/>
        <v>140.85078609636449</v>
      </c>
      <c r="M246" s="74">
        <f t="shared" si="80"/>
        <v>145.61317507066994</v>
      </c>
      <c r="N246" s="74">
        <f t="shared" si="80"/>
        <v>145.4760860827291</v>
      </c>
      <c r="O246" s="74">
        <f t="shared" si="80"/>
        <v>145.62885586175571</v>
      </c>
      <c r="P246" s="74">
        <f t="shared" si="80"/>
        <v>153.33682434990476</v>
      </c>
      <c r="Q246" s="74">
        <f t="shared" si="80"/>
        <v>170.75292042004892</v>
      </c>
      <c r="R246" s="74">
        <f t="shared" si="80"/>
        <v>170.95401225359231</v>
      </c>
      <c r="S246" s="74">
        <f t="shared" si="80"/>
        <v>170.9011039028338</v>
      </c>
      <c r="T246" s="74">
        <f t="shared" si="80"/>
        <v>169.80380117478265</v>
      </c>
      <c r="U246" s="74">
        <f t="shared" si="80"/>
        <v>176.15738490986726</v>
      </c>
      <c r="V246" s="74">
        <f t="shared" si="80"/>
        <v>188.50639591394821</v>
      </c>
      <c r="W246" s="74">
        <f t="shared" si="80"/>
        <v>189.90075605995426</v>
      </c>
      <c r="X246" s="74">
        <f t="shared" si="80"/>
        <v>194.79680869859766</v>
      </c>
      <c r="Y246" s="74">
        <f t="shared" si="80"/>
        <v>193.20571821540781</v>
      </c>
      <c r="Z246" s="74">
        <f t="shared" si="80"/>
        <v>187.67639591334077</v>
      </c>
      <c r="AA246" s="74">
        <f t="shared" si="80"/>
        <v>201.31446089579697</v>
      </c>
      <c r="AB246" s="74">
        <f t="shared" si="80"/>
        <v>207.00747917755993</v>
      </c>
      <c r="AC246" s="74">
        <f t="shared" si="80"/>
        <v>208.49327717324459</v>
      </c>
      <c r="AD246" s="74">
        <f t="shared" si="80"/>
        <v>216.49876989380525</v>
      </c>
      <c r="AE246" s="74">
        <f t="shared" si="80"/>
        <v>206.15384264936279</v>
      </c>
      <c r="AF246" s="74">
        <f t="shared" si="80"/>
        <v>207.96699060684179</v>
      </c>
      <c r="AG246" s="94">
        <f t="shared" si="80"/>
        <v>233.83149710308706</v>
      </c>
      <c r="AH246" s="94">
        <f t="shared" si="80"/>
        <v>234.70588279854547</v>
      </c>
      <c r="AI246" s="94">
        <f t="shared" si="80"/>
        <v>239.0261800005091</v>
      </c>
      <c r="AJ246" s="94">
        <f t="shared" si="80"/>
        <v>243.21113603009641</v>
      </c>
      <c r="AK246" s="94">
        <f t="shared" si="80"/>
        <v>247.76519503005721</v>
      </c>
      <c r="AL246" s="94">
        <f t="shared" si="80"/>
        <v>252.09393050184642</v>
      </c>
      <c r="AM246" s="94">
        <f t="shared" si="80"/>
        <v>256.51894271271817</v>
      </c>
      <c r="AN246" s="94">
        <f t="shared" si="80"/>
        <v>260.76841612314377</v>
      </c>
      <c r="AO246" s="94">
        <f t="shared" si="80"/>
        <v>265.11829554177689</v>
      </c>
      <c r="AP246" s="94">
        <f t="shared" si="80"/>
        <v>269.5218050103025</v>
      </c>
      <c r="AQ246" s="94">
        <f t="shared" si="80"/>
        <v>273.85209296242368</v>
      </c>
      <c r="AR246" s="94">
        <f t="shared" si="80"/>
        <v>278.24952347804043</v>
      </c>
      <c r="AS246" s="94">
        <f t="shared" si="80"/>
        <v>282.53087884648539</v>
      </c>
      <c r="AT246" s="94">
        <f t="shared" si="80"/>
        <v>287.11275622554632</v>
      </c>
      <c r="AU246" s="94">
        <f t="shared" si="80"/>
        <v>291.53098533591736</v>
      </c>
      <c r="AV246" s="94">
        <f t="shared" si="80"/>
        <v>296.01869032318569</v>
      </c>
      <c r="AW246" s="94">
        <f t="shared" si="80"/>
        <v>300.57626585685887</v>
      </c>
      <c r="AX246" s="94">
        <f t="shared" si="80"/>
        <v>305.1562365985809</v>
      </c>
      <c r="AY246" s="94">
        <f t="shared" si="80"/>
        <v>309.66507658972176</v>
      </c>
      <c r="AZ246" s="94">
        <f t="shared" si="80"/>
        <v>314.2411844617306</v>
      </c>
      <c r="BA246" s="94">
        <f t="shared" si="80"/>
        <v>318.78869320984722</v>
      </c>
      <c r="BB246" s="94">
        <f t="shared" si="80"/>
        <v>323.44477554022092</v>
      </c>
      <c r="BC246" s="94">
        <f t="shared" si="80"/>
        <v>328.01778644171702</v>
      </c>
      <c r="BD246" s="94">
        <f t="shared" si="80"/>
        <v>332.69073471463525</v>
      </c>
      <c r="BE246" s="94">
        <f t="shared" si="80"/>
        <v>337.26943479296887</v>
      </c>
      <c r="BF246" s="94">
        <f t="shared" si="80"/>
        <v>341.93631621064009</v>
      </c>
      <c r="BG246" s="94">
        <f t="shared" si="80"/>
        <v>346.49451443797324</v>
      </c>
      <c r="BH246" s="94">
        <f t="shared" si="80"/>
        <v>466.87684259695533</v>
      </c>
    </row>
    <row r="247" spans="1:60">
      <c r="A247" s="78" t="s">
        <v>21</v>
      </c>
      <c r="D247" s="74">
        <f t="shared" si="81"/>
        <v>108.39367528486181</v>
      </c>
      <c r="E247" s="74">
        <f t="shared" si="81"/>
        <v>112.09191357857671</v>
      </c>
      <c r="F247" s="74">
        <f t="shared" si="81"/>
        <v>116.00529121329139</v>
      </c>
      <c r="G247" s="74">
        <f t="shared" si="81"/>
        <v>113.67990448943588</v>
      </c>
      <c r="H247" s="74">
        <f t="shared" si="81"/>
        <v>122.24412891727992</v>
      </c>
      <c r="I247" s="74">
        <f t="shared" si="81"/>
        <v>137.30812778497045</v>
      </c>
      <c r="J247" s="74">
        <f t="shared" si="80"/>
        <v>142.73021023463826</v>
      </c>
      <c r="K247" s="74">
        <f t="shared" si="80"/>
        <v>146.00768568458506</v>
      </c>
      <c r="L247" s="74">
        <f t="shared" si="80"/>
        <v>143.99309963364161</v>
      </c>
      <c r="M247" s="74">
        <f t="shared" si="80"/>
        <v>143.25285617688641</v>
      </c>
      <c r="N247" s="74">
        <f t="shared" si="80"/>
        <v>153.90796395512814</v>
      </c>
      <c r="O247" s="74">
        <f t="shared" si="80"/>
        <v>165.90932468733885</v>
      </c>
      <c r="P247" s="74">
        <f t="shared" si="80"/>
        <v>168.62172688168116</v>
      </c>
      <c r="Q247" s="74">
        <f t="shared" si="80"/>
        <v>168.96690392496359</v>
      </c>
      <c r="R247" s="74">
        <f t="shared" si="80"/>
        <v>164.54237662513373</v>
      </c>
      <c r="S247" s="74">
        <f t="shared" si="80"/>
        <v>169.75351260881203</v>
      </c>
      <c r="T247" s="74">
        <f t="shared" si="80"/>
        <v>186.01837268679839</v>
      </c>
      <c r="U247" s="74">
        <f t="shared" si="80"/>
        <v>193.13476046860146</v>
      </c>
      <c r="V247" s="74">
        <f t="shared" si="80"/>
        <v>193.59232791373941</v>
      </c>
      <c r="W247" s="74">
        <f t="shared" si="80"/>
        <v>189.64296724606299</v>
      </c>
      <c r="X247" s="74">
        <f t="shared" si="80"/>
        <v>188.95264633001582</v>
      </c>
      <c r="Y247" s="74">
        <f t="shared" si="80"/>
        <v>203.00383781062018</v>
      </c>
      <c r="Z247" s="74">
        <f t="shared" si="80"/>
        <v>212.80134537136487</v>
      </c>
      <c r="AA247" s="74">
        <f t="shared" si="80"/>
        <v>217.87121295187012</v>
      </c>
      <c r="AB247" s="74">
        <f t="shared" si="80"/>
        <v>220.47855444328343</v>
      </c>
      <c r="AC247" s="74">
        <f t="shared" si="80"/>
        <v>205.902891578306</v>
      </c>
      <c r="AD247" s="74">
        <f t="shared" si="80"/>
        <v>210.70725839478766</v>
      </c>
      <c r="AE247" s="74">
        <f t="shared" si="80"/>
        <v>218.57588380888762</v>
      </c>
      <c r="AF247" s="74">
        <f t="shared" si="80"/>
        <v>236.80925722177892</v>
      </c>
      <c r="AG247" s="94">
        <f t="shared" si="80"/>
        <v>239.44656465243199</v>
      </c>
      <c r="AH247" s="94">
        <f t="shared" si="80"/>
        <v>243.0649009341692</v>
      </c>
      <c r="AI247" s="94">
        <f t="shared" si="80"/>
        <v>247.53906493415207</v>
      </c>
      <c r="AJ247" s="94">
        <f t="shared" si="80"/>
        <v>251.87306760428791</v>
      </c>
      <c r="AK247" s="94">
        <f t="shared" si="80"/>
        <v>256.5893187969516</v>
      </c>
      <c r="AL247" s="94">
        <f t="shared" si="80"/>
        <v>261.07222159459388</v>
      </c>
      <c r="AM247" s="94">
        <f t="shared" si="80"/>
        <v>265.65483001430363</v>
      </c>
      <c r="AN247" s="94">
        <f t="shared" si="80"/>
        <v>270.05564784303289</v>
      </c>
      <c r="AO247" s="94">
        <f t="shared" si="80"/>
        <v>274.5604476263137</v>
      </c>
      <c r="AP247" s="94">
        <f t="shared" si="80"/>
        <v>279.12078748642955</v>
      </c>
      <c r="AQ247" s="94">
        <f t="shared" si="80"/>
        <v>283.60529805577977</v>
      </c>
      <c r="AR247" s="94">
        <f t="shared" si="80"/>
        <v>288.15934246190443</v>
      </c>
      <c r="AS247" s="94">
        <f t="shared" si="80"/>
        <v>292.59317772025747</v>
      </c>
      <c r="AT247" s="94">
        <f t="shared" si="80"/>
        <v>297.33823803981431</v>
      </c>
      <c r="AU247" s="94">
        <f t="shared" si="80"/>
        <v>301.91382177982041</v>
      </c>
      <c r="AV247" s="94">
        <f t="shared" si="80"/>
        <v>306.56135577064259</v>
      </c>
      <c r="AW247" s="94">
        <f t="shared" si="80"/>
        <v>311.28124873788914</v>
      </c>
      <c r="AX247" s="94">
        <f t="shared" si="80"/>
        <v>316.02433451547745</v>
      </c>
      <c r="AY247" s="94">
        <f t="shared" si="80"/>
        <v>320.69375623046415</v>
      </c>
      <c r="AZ247" s="94">
        <f t="shared" si="80"/>
        <v>325.43284156275905</v>
      </c>
      <c r="BA247" s="94">
        <f t="shared" si="80"/>
        <v>330.14230921724879</v>
      </c>
      <c r="BB247" s="94">
        <f t="shared" si="80"/>
        <v>334.96421728738022</v>
      </c>
      <c r="BC247" s="94">
        <f t="shared" si="80"/>
        <v>339.70009535097819</v>
      </c>
      <c r="BD247" s="94">
        <f t="shared" ref="BD247:BM247" si="82">BD215*BD$327/2204.622*1000</f>
        <v>344.5394700419069</v>
      </c>
      <c r="BE247" s="94">
        <f t="shared" si="82"/>
        <v>349.28123990160265</v>
      </c>
      <c r="BF247" s="94">
        <f t="shared" si="82"/>
        <v>354.11433166705882</v>
      </c>
      <c r="BG247" s="94">
        <f t="shared" si="82"/>
        <v>358.83486950511553</v>
      </c>
      <c r="BH247" s="94">
        <f t="shared" si="82"/>
        <v>483.50459792987306</v>
      </c>
    </row>
    <row r="248" spans="1:60">
      <c r="A248" s="78" t="s">
        <v>22</v>
      </c>
      <c r="D248" s="74">
        <f t="shared" si="81"/>
        <v>108.96087664947127</v>
      </c>
      <c r="E248" s="74">
        <f t="shared" si="81"/>
        <v>100.76017654593201</v>
      </c>
      <c r="F248" s="74">
        <f t="shared" si="81"/>
        <v>110.15462948474608</v>
      </c>
      <c r="G248" s="74">
        <f t="shared" si="81"/>
        <v>117.52936866283108</v>
      </c>
      <c r="H248" s="74">
        <f t="shared" si="81"/>
        <v>126.89798715844483</v>
      </c>
      <c r="I248" s="74">
        <f t="shared" si="81"/>
        <v>133.9546947262387</v>
      </c>
      <c r="J248" s="74">
        <f t="shared" si="81"/>
        <v>132.58193187576563</v>
      </c>
      <c r="K248" s="74">
        <f t="shared" si="81"/>
        <v>130.58767720562116</v>
      </c>
      <c r="L248" s="74">
        <f t="shared" si="81"/>
        <v>142.22963028558607</v>
      </c>
      <c r="M248" s="74">
        <f t="shared" si="81"/>
        <v>150.63475973510504</v>
      </c>
      <c r="N248" s="74">
        <f t="shared" si="81"/>
        <v>156.13446429889549</v>
      </c>
      <c r="O248" s="74">
        <f t="shared" si="81"/>
        <v>160.03379813705544</v>
      </c>
      <c r="P248" s="74">
        <f t="shared" si="81"/>
        <v>160.38614614760942</v>
      </c>
      <c r="Q248" s="74">
        <f t="shared" si="81"/>
        <v>164.18369661720959</v>
      </c>
      <c r="R248" s="74">
        <f t="shared" si="81"/>
        <v>173.55643747926271</v>
      </c>
      <c r="S248" s="74">
        <f t="shared" si="81"/>
        <v>176.32250668902211</v>
      </c>
      <c r="T248" s="74">
        <f t="shared" ref="T248:BH254" si="83">T216*T$327/2204.622*1000</f>
        <v>187.7093789063189</v>
      </c>
      <c r="U248" s="74">
        <f t="shared" si="83"/>
        <v>182.7616666419116</v>
      </c>
      <c r="V248" s="74">
        <f t="shared" si="83"/>
        <v>177.3628400918449</v>
      </c>
      <c r="W248" s="74">
        <f t="shared" si="83"/>
        <v>190.16447361537209</v>
      </c>
      <c r="X248" s="74">
        <f t="shared" si="83"/>
        <v>199.76862875248997</v>
      </c>
      <c r="Y248" s="74">
        <f t="shared" si="83"/>
        <v>204.35822160804133</v>
      </c>
      <c r="Z248" s="74">
        <f t="shared" si="83"/>
        <v>206.81309885636091</v>
      </c>
      <c r="AA248" s="74">
        <f t="shared" si="83"/>
        <v>203.30899224884621</v>
      </c>
      <c r="AB248" s="74">
        <f t="shared" si="83"/>
        <v>203.00940111565529</v>
      </c>
      <c r="AC248" s="74">
        <f t="shared" si="83"/>
        <v>218.36302271843783</v>
      </c>
      <c r="AD248" s="74">
        <f t="shared" si="83"/>
        <v>229.75730787304613</v>
      </c>
      <c r="AE248" s="74">
        <f t="shared" si="83"/>
        <v>227.48162700474879</v>
      </c>
      <c r="AF248" s="74">
        <f t="shared" si="83"/>
        <v>231.61146231794265</v>
      </c>
      <c r="AG248" s="94">
        <f t="shared" si="83"/>
        <v>222.97232864943535</v>
      </c>
      <c r="AH248" s="94">
        <f t="shared" si="83"/>
        <v>240.74543652521359</v>
      </c>
      <c r="AI248" s="94">
        <f t="shared" si="83"/>
        <v>245.1769054914096</v>
      </c>
      <c r="AJ248" s="94">
        <f t="shared" si="83"/>
        <v>249.46955062739281</v>
      </c>
      <c r="AK248" s="94">
        <f t="shared" si="83"/>
        <v>254.14079665171252</v>
      </c>
      <c r="AL248" s="94">
        <f t="shared" si="83"/>
        <v>258.58092102495863</v>
      </c>
      <c r="AM248" s="94">
        <f t="shared" si="83"/>
        <v>263.1197995721576</v>
      </c>
      <c r="AN248" s="94">
        <f t="shared" si="83"/>
        <v>267.4786222782476</v>
      </c>
      <c r="AO248" s="94">
        <f t="shared" si="83"/>
        <v>271.94043468356222</v>
      </c>
      <c r="AP248" s="94">
        <f t="shared" si="83"/>
        <v>276.4572571705088</v>
      </c>
      <c r="AQ248" s="94">
        <f t="shared" si="83"/>
        <v>280.89897397318515</v>
      </c>
      <c r="AR248" s="94">
        <f t="shared" si="83"/>
        <v>285.40956108096594</v>
      </c>
      <c r="AS248" s="94">
        <f t="shared" si="83"/>
        <v>289.80108614546782</v>
      </c>
      <c r="AT248" s="94">
        <f t="shared" si="83"/>
        <v>294.50086638350228</v>
      </c>
      <c r="AU248" s="94">
        <f t="shared" si="83"/>
        <v>299.03278728451193</v>
      </c>
      <c r="AV248" s="94">
        <f t="shared" si="83"/>
        <v>303.63597184586206</v>
      </c>
      <c r="AW248" s="94">
        <f t="shared" si="83"/>
        <v>308.31082489286706</v>
      </c>
      <c r="AX248" s="94">
        <f t="shared" si="83"/>
        <v>313.00864943114249</v>
      </c>
      <c r="AY248" s="94">
        <f t="shared" si="83"/>
        <v>317.63351285146518</v>
      </c>
      <c r="AZ248" s="94">
        <f t="shared" si="83"/>
        <v>322.32737511898586</v>
      </c>
      <c r="BA248" s="94">
        <f t="shared" si="83"/>
        <v>326.99190233753558</v>
      </c>
      <c r="BB248" s="94">
        <f t="shared" si="83"/>
        <v>331.76779700092283</v>
      </c>
      <c r="BC248" s="94">
        <f t="shared" si="83"/>
        <v>336.45848260534029</v>
      </c>
      <c r="BD248" s="94">
        <f t="shared" si="83"/>
        <v>341.2516772130316</v>
      </c>
      <c r="BE248" s="94">
        <f t="shared" si="83"/>
        <v>345.94819839065627</v>
      </c>
      <c r="BF248" s="94">
        <f t="shared" si="83"/>
        <v>350.73517002814623</v>
      </c>
      <c r="BG248" s="94">
        <f t="shared" si="83"/>
        <v>355.41066179223492</v>
      </c>
      <c r="BH248" s="94">
        <f t="shared" si="83"/>
        <v>478.89072031054354</v>
      </c>
    </row>
    <row r="249" spans="1:60">
      <c r="A249" s="78" t="s">
        <v>23</v>
      </c>
      <c r="D249" s="74">
        <f t="shared" si="81"/>
        <v>94.789275829303691</v>
      </c>
      <c r="E249" s="74">
        <f t="shared" si="81"/>
        <v>108.71799164224927</v>
      </c>
      <c r="F249" s="74">
        <f t="shared" si="81"/>
        <v>113.14710003670776</v>
      </c>
      <c r="G249" s="74">
        <f t="shared" si="81"/>
        <v>118.31494126582768</v>
      </c>
      <c r="H249" s="74">
        <f t="shared" si="81"/>
        <v>121.31604433341397</v>
      </c>
      <c r="I249" s="74">
        <f t="shared" si="81"/>
        <v>120.63612012691773</v>
      </c>
      <c r="J249" s="74">
        <f t="shared" si="81"/>
        <v>130.68468050943622</v>
      </c>
      <c r="K249" s="74">
        <f t="shared" si="81"/>
        <v>142.96475508876802</v>
      </c>
      <c r="L249" s="74">
        <f t="shared" si="81"/>
        <v>149.01874884004707</v>
      </c>
      <c r="M249" s="74">
        <f t="shared" si="81"/>
        <v>148.49208684712264</v>
      </c>
      <c r="N249" s="74">
        <f t="shared" si="81"/>
        <v>143.84136828802539</v>
      </c>
      <c r="O249" s="74">
        <f t="shared" si="81"/>
        <v>148.32513095324896</v>
      </c>
      <c r="P249" s="74">
        <f t="shared" si="81"/>
        <v>161.56035729395717</v>
      </c>
      <c r="Q249" s="74">
        <f t="shared" si="81"/>
        <v>172.03796177949604</v>
      </c>
      <c r="R249" s="74">
        <f t="shared" si="81"/>
        <v>175.92324012916848</v>
      </c>
      <c r="S249" s="74">
        <f t="shared" si="81"/>
        <v>171.85804737312205</v>
      </c>
      <c r="T249" s="74">
        <f t="shared" si="83"/>
        <v>173.33116566866011</v>
      </c>
      <c r="U249" s="74">
        <f t="shared" si="83"/>
        <v>184.12473552218231</v>
      </c>
      <c r="V249" s="74">
        <f t="shared" si="83"/>
        <v>193.73955797773203</v>
      </c>
      <c r="W249" s="74">
        <f t="shared" si="83"/>
        <v>196.96344741311265</v>
      </c>
      <c r="X249" s="74">
        <f t="shared" si="83"/>
        <v>202.34184763385758</v>
      </c>
      <c r="Y249" s="74">
        <f t="shared" si="83"/>
        <v>190.28560799041705</v>
      </c>
      <c r="Z249" s="74">
        <f t="shared" si="83"/>
        <v>196.02726187782307</v>
      </c>
      <c r="AA249" s="74">
        <f t="shared" si="83"/>
        <v>211.27351180065591</v>
      </c>
      <c r="AB249" s="74">
        <f t="shared" si="83"/>
        <v>223.40137866255142</v>
      </c>
      <c r="AC249" s="74">
        <f t="shared" si="83"/>
        <v>216.67689326287876</v>
      </c>
      <c r="AD249" s="74">
        <f t="shared" si="83"/>
        <v>219.2984857245651</v>
      </c>
      <c r="AE249" s="74">
        <f t="shared" si="83"/>
        <v>212.6924413815467</v>
      </c>
      <c r="AF249" s="74">
        <f t="shared" si="83"/>
        <v>217.60880211359097</v>
      </c>
      <c r="AG249" s="94">
        <f t="shared" si="83"/>
        <v>242.91925350668984</v>
      </c>
      <c r="AH249" s="94">
        <f t="shared" si="83"/>
        <v>240.92256862785044</v>
      </c>
      <c r="AI249" s="94">
        <f t="shared" si="83"/>
        <v>245.3572981144828</v>
      </c>
      <c r="AJ249" s="94">
        <f t="shared" si="83"/>
        <v>249.65310162916586</v>
      </c>
      <c r="AK249" s="94">
        <f t="shared" si="83"/>
        <v>254.32778459352545</v>
      </c>
      <c r="AL249" s="94">
        <f t="shared" si="83"/>
        <v>258.77117585555487</v>
      </c>
      <c r="AM249" s="94">
        <f t="shared" si="83"/>
        <v>263.31339395141691</v>
      </c>
      <c r="AN249" s="94">
        <f t="shared" si="83"/>
        <v>267.67542372735664</v>
      </c>
      <c r="AO249" s="94">
        <f t="shared" si="83"/>
        <v>272.14051897875265</v>
      </c>
      <c r="AP249" s="94">
        <f t="shared" si="83"/>
        <v>276.66066478628181</v>
      </c>
      <c r="AQ249" s="94">
        <f t="shared" si="83"/>
        <v>281.10564964939545</v>
      </c>
      <c r="AR249" s="94">
        <f t="shared" si="83"/>
        <v>285.61955548998424</v>
      </c>
      <c r="AS249" s="94">
        <f t="shared" si="83"/>
        <v>290.01431168559151</v>
      </c>
      <c r="AT249" s="94">
        <f t="shared" si="83"/>
        <v>294.71754985814584</v>
      </c>
      <c r="AU249" s="94">
        <f t="shared" si="83"/>
        <v>299.25280518862513</v>
      </c>
      <c r="AV249" s="94">
        <f t="shared" si="83"/>
        <v>303.85937661276233</v>
      </c>
      <c r="AW249" s="94">
        <f t="shared" si="83"/>
        <v>308.53766925372895</v>
      </c>
      <c r="AX249" s="94">
        <f t="shared" si="83"/>
        <v>313.23895028758869</v>
      </c>
      <c r="AY249" s="94">
        <f t="shared" si="83"/>
        <v>317.86721652124754</v>
      </c>
      <c r="AZ249" s="94">
        <f t="shared" si="83"/>
        <v>322.56453236905179</v>
      </c>
      <c r="BA249" s="94">
        <f t="shared" si="83"/>
        <v>327.23249158417832</v>
      </c>
      <c r="BB249" s="94">
        <f t="shared" si="83"/>
        <v>332.0119001844273</v>
      </c>
      <c r="BC249" s="94">
        <f t="shared" si="83"/>
        <v>336.70603703185026</v>
      </c>
      <c r="BD249" s="94">
        <f t="shared" si="83"/>
        <v>341.50275830509952</v>
      </c>
      <c r="BE249" s="94">
        <f t="shared" si="83"/>
        <v>346.20273501934105</v>
      </c>
      <c r="BF249" s="94">
        <f t="shared" si="83"/>
        <v>350.99322874374428</v>
      </c>
      <c r="BG249" s="94">
        <f t="shared" si="83"/>
        <v>355.67216057174022</v>
      </c>
      <c r="BH249" s="94">
        <f t="shared" si="83"/>
        <v>479.24307141404194</v>
      </c>
    </row>
    <row r="250" spans="1:60">
      <c r="A250" s="78" t="s">
        <v>24</v>
      </c>
      <c r="D250" s="74">
        <f t="shared" si="81"/>
        <v>106.21503847497588</v>
      </c>
      <c r="E250" s="74">
        <f t="shared" si="81"/>
        <v>110.73851436173599</v>
      </c>
      <c r="F250" s="74">
        <f t="shared" si="81"/>
        <v>110.45490862543963</v>
      </c>
      <c r="G250" s="74">
        <f t="shared" si="81"/>
        <v>113.97021598930051</v>
      </c>
      <c r="H250" s="74">
        <f t="shared" si="81"/>
        <v>123.23830661662531</v>
      </c>
      <c r="I250" s="74">
        <f t="shared" si="81"/>
        <v>137.77575013574767</v>
      </c>
      <c r="J250" s="74">
        <f t="shared" si="81"/>
        <v>143.02197188756949</v>
      </c>
      <c r="K250" s="74">
        <f t="shared" si="81"/>
        <v>143.09351328610816</v>
      </c>
      <c r="L250" s="74">
        <f t="shared" si="81"/>
        <v>141.76565377480077</v>
      </c>
      <c r="M250" s="74">
        <f t="shared" si="81"/>
        <v>154.98725894640415</v>
      </c>
      <c r="N250" s="74">
        <f t="shared" si="81"/>
        <v>158.99986387815255</v>
      </c>
      <c r="O250" s="74">
        <f t="shared" si="81"/>
        <v>163.49471208988996</v>
      </c>
      <c r="P250" s="74">
        <f t="shared" si="81"/>
        <v>167.98607924192464</v>
      </c>
      <c r="Q250" s="74">
        <f t="shared" si="81"/>
        <v>163.79953263877991</v>
      </c>
      <c r="R250" s="74">
        <f t="shared" si="81"/>
        <v>171.44675100947285</v>
      </c>
      <c r="S250" s="74">
        <f t="shared" si="81"/>
        <v>180.20677193238529</v>
      </c>
      <c r="T250" s="74">
        <f t="shared" si="83"/>
        <v>190.55306471909935</v>
      </c>
      <c r="U250" s="74">
        <f t="shared" si="83"/>
        <v>195.32528693265468</v>
      </c>
      <c r="V250" s="74">
        <f t="shared" si="83"/>
        <v>194.32652757943737</v>
      </c>
      <c r="W250" s="74">
        <f t="shared" si="83"/>
        <v>189.19964894169684</v>
      </c>
      <c r="X250" s="74">
        <f t="shared" si="83"/>
        <v>199.02766673004945</v>
      </c>
      <c r="Y250" s="74">
        <f t="shared" si="83"/>
        <v>213.02384290565433</v>
      </c>
      <c r="Z250" s="74">
        <f t="shared" si="83"/>
        <v>219.94792064302803</v>
      </c>
      <c r="AA250" s="74">
        <f t="shared" si="83"/>
        <v>226.84300507107005</v>
      </c>
      <c r="AB250" s="74">
        <f t="shared" si="83"/>
        <v>221.65471505419981</v>
      </c>
      <c r="AC250" s="74">
        <f t="shared" si="83"/>
        <v>215.88417148711335</v>
      </c>
      <c r="AD250" s="74">
        <f t="shared" si="83"/>
        <v>228.11761485510362</v>
      </c>
      <c r="AE250" s="74">
        <f t="shared" si="83"/>
        <v>243.77785982794447</v>
      </c>
      <c r="AF250" s="74">
        <f t="shared" si="83"/>
        <v>243.36146293056262</v>
      </c>
      <c r="AG250" s="94">
        <f t="shared" si="83"/>
        <v>245.4527761955587</v>
      </c>
      <c r="AH250" s="94">
        <f t="shared" si="83"/>
        <v>249.86556084379728</v>
      </c>
      <c r="AI250" s="94">
        <f t="shared" si="83"/>
        <v>254.46490650360377</v>
      </c>
      <c r="AJ250" s="94">
        <f t="shared" si="83"/>
        <v>258.92016929025056</v>
      </c>
      <c r="AK250" s="94">
        <f t="shared" si="83"/>
        <v>263.76837544756137</v>
      </c>
      <c r="AL250" s="94">
        <f t="shared" si="83"/>
        <v>268.37670440594292</v>
      </c>
      <c r="AM250" s="94">
        <f t="shared" si="83"/>
        <v>273.08752862827032</v>
      </c>
      <c r="AN250" s="94">
        <f t="shared" si="83"/>
        <v>277.61147598027668</v>
      </c>
      <c r="AO250" s="94">
        <f t="shared" si="83"/>
        <v>282.24231457528765</v>
      </c>
      <c r="AP250" s="94">
        <f t="shared" si="83"/>
        <v>286.9302471908436</v>
      </c>
      <c r="AQ250" s="94">
        <f t="shared" si="83"/>
        <v>291.54022890442764</v>
      </c>
      <c r="AR250" s="94">
        <f t="shared" si="83"/>
        <v>296.22168992685675</v>
      </c>
      <c r="AS250" s="94">
        <f t="shared" si="83"/>
        <v>300.77957849595714</v>
      </c>
      <c r="AT250" s="94">
        <f t="shared" si="83"/>
        <v>305.65739982444609</v>
      </c>
      <c r="AU250" s="94">
        <f t="shared" si="83"/>
        <v>310.36100282508664</v>
      </c>
      <c r="AV250" s="94">
        <f t="shared" si="83"/>
        <v>315.13856915693606</v>
      </c>
      <c r="AW250" s="94">
        <f t="shared" si="83"/>
        <v>319.99051898124731</v>
      </c>
      <c r="AX250" s="94">
        <f t="shared" si="83"/>
        <v>324.86631052248799</v>
      </c>
      <c r="AY250" s="94">
        <f t="shared" si="83"/>
        <v>329.66637697036793</v>
      </c>
      <c r="AZ250" s="94">
        <f t="shared" si="83"/>
        <v>334.53805613872782</v>
      </c>
      <c r="BA250" s="94">
        <f t="shared" si="83"/>
        <v>339.37928896272786</v>
      </c>
      <c r="BB250" s="94">
        <f t="shared" si="83"/>
        <v>344.33610814826272</v>
      </c>
      <c r="BC250" s="94">
        <f t="shared" si="83"/>
        <v>349.20449031245363</v>
      </c>
      <c r="BD250" s="94">
        <f t="shared" si="83"/>
        <v>354.17926481356386</v>
      </c>
      <c r="BE250" s="94">
        <f t="shared" si="83"/>
        <v>359.05370361913202</v>
      </c>
      <c r="BF250" s="94">
        <f t="shared" si="83"/>
        <v>364.02201940616663</v>
      </c>
      <c r="BG250" s="94">
        <f t="shared" si="83"/>
        <v>368.87463214398792</v>
      </c>
      <c r="BH250" s="94">
        <f t="shared" si="83"/>
        <v>497.03246774005629</v>
      </c>
    </row>
    <row r="251" spans="1:60">
      <c r="A251" s="78" t="s">
        <v>25</v>
      </c>
      <c r="D251" s="74">
        <f t="shared" si="81"/>
        <v>100.32105480928033</v>
      </c>
      <c r="E251" s="74">
        <f t="shared" si="81"/>
        <v>103.07663297286247</v>
      </c>
      <c r="F251" s="74">
        <f t="shared" si="81"/>
        <v>112.67208809956688</v>
      </c>
      <c r="G251" s="74">
        <f t="shared" si="81"/>
        <v>117.01130263350413</v>
      </c>
      <c r="H251" s="74">
        <f t="shared" si="81"/>
        <v>122.63046665295391</v>
      </c>
      <c r="I251" s="74">
        <f t="shared" si="81"/>
        <v>120.37981614357662</v>
      </c>
      <c r="J251" s="74">
        <f t="shared" si="81"/>
        <v>122.93689116561188</v>
      </c>
      <c r="K251" s="74">
        <f t="shared" si="81"/>
        <v>131.30855123385209</v>
      </c>
      <c r="L251" s="74">
        <f t="shared" si="81"/>
        <v>144.63573113538297</v>
      </c>
      <c r="M251" s="74">
        <f t="shared" si="81"/>
        <v>154.22144193513427</v>
      </c>
      <c r="N251" s="74">
        <f t="shared" si="81"/>
        <v>153.67927934594931</v>
      </c>
      <c r="O251" s="74">
        <f t="shared" si="81"/>
        <v>151.47265066854786</v>
      </c>
      <c r="P251" s="74">
        <f t="shared" si="81"/>
        <v>152.72971710592211</v>
      </c>
      <c r="Q251" s="74">
        <f t="shared" si="81"/>
        <v>167.58189689001776</v>
      </c>
      <c r="R251" s="74">
        <f t="shared" si="81"/>
        <v>174.11858443575608</v>
      </c>
      <c r="S251" s="74">
        <f t="shared" si="81"/>
        <v>182.30793910431314</v>
      </c>
      <c r="T251" s="74">
        <f t="shared" si="83"/>
        <v>182.13007636171793</v>
      </c>
      <c r="U251" s="74">
        <f t="shared" si="83"/>
        <v>172.31676024452923</v>
      </c>
      <c r="V251" s="74">
        <f t="shared" si="83"/>
        <v>183.04549496466888</v>
      </c>
      <c r="W251" s="74">
        <f t="shared" si="83"/>
        <v>195.4874582350466</v>
      </c>
      <c r="X251" s="74">
        <f t="shared" si="83"/>
        <v>202.94475719417864</v>
      </c>
      <c r="Y251" s="74">
        <f t="shared" si="83"/>
        <v>202.22820903460288</v>
      </c>
      <c r="Z251" s="74">
        <f t="shared" si="83"/>
        <v>200.33017875667633</v>
      </c>
      <c r="AA251" s="74">
        <f t="shared" si="83"/>
        <v>198.92448179406856</v>
      </c>
      <c r="AB251" s="74">
        <f t="shared" si="83"/>
        <v>212.18536351426712</v>
      </c>
      <c r="AC251" s="74">
        <f t="shared" si="83"/>
        <v>223.98160985361133</v>
      </c>
      <c r="AD251" s="74">
        <f t="shared" si="83"/>
        <v>229.554904957465</v>
      </c>
      <c r="AE251" s="74">
        <f t="shared" si="83"/>
        <v>231.15794915480421</v>
      </c>
      <c r="AF251" s="74">
        <f t="shared" si="83"/>
        <v>222.85479810783855</v>
      </c>
      <c r="AG251" s="94">
        <f t="shared" si="83"/>
        <v>239.77353869450101</v>
      </c>
      <c r="AH251" s="94">
        <f t="shared" si="83"/>
        <v>242.09590715127413</v>
      </c>
      <c r="AI251" s="94">
        <f t="shared" si="83"/>
        <v>246.55223461014015</v>
      </c>
      <c r="AJ251" s="94">
        <f t="shared" si="83"/>
        <v>250.86895950127007</v>
      </c>
      <c r="AK251" s="94">
        <f t="shared" si="83"/>
        <v>255.56640905673029</v>
      </c>
      <c r="AL251" s="94">
        <f t="shared" si="83"/>
        <v>260.03144047547931</v>
      </c>
      <c r="AM251" s="94">
        <f t="shared" si="83"/>
        <v>264.59578003345274</v>
      </c>
      <c r="AN251" s="94">
        <f t="shared" si="83"/>
        <v>268.97905372027077</v>
      </c>
      <c r="AO251" s="94">
        <f t="shared" si="83"/>
        <v>273.46589483092362</v>
      </c>
      <c r="AP251" s="94">
        <f t="shared" si="83"/>
        <v>278.00805460434066</v>
      </c>
      <c r="AQ251" s="94">
        <f t="shared" si="83"/>
        <v>282.47468738531234</v>
      </c>
      <c r="AR251" s="94">
        <f t="shared" si="83"/>
        <v>287.01057680196919</v>
      </c>
      <c r="AS251" s="94">
        <f t="shared" si="83"/>
        <v>291.42673629231484</v>
      </c>
      <c r="AT251" s="94">
        <f t="shared" si="83"/>
        <v>296.15288012524002</v>
      </c>
      <c r="AU251" s="94">
        <f t="shared" si="83"/>
        <v>300.71022300784529</v>
      </c>
      <c r="AV251" s="94">
        <f t="shared" si="83"/>
        <v>305.33922930698611</v>
      </c>
      <c r="AW251" s="94">
        <f t="shared" si="83"/>
        <v>310.04030611886247</v>
      </c>
      <c r="AX251" s="94">
        <f t="shared" si="83"/>
        <v>314.76448328145688</v>
      </c>
      <c r="AY251" s="94">
        <f t="shared" si="83"/>
        <v>319.41529004794927</v>
      </c>
      <c r="AZ251" s="94">
        <f t="shared" si="83"/>
        <v>324.1354827132821</v>
      </c>
      <c r="BA251" s="94">
        <f t="shared" si="83"/>
        <v>328.82617577357723</v>
      </c>
      <c r="BB251" s="94">
        <f t="shared" si="83"/>
        <v>333.62886099860214</v>
      </c>
      <c r="BC251" s="94">
        <f t="shared" si="83"/>
        <v>338.34585918121996</v>
      </c>
      <c r="BD251" s="94">
        <f t="shared" si="83"/>
        <v>343.16594139523852</v>
      </c>
      <c r="BE251" s="94">
        <f t="shared" si="83"/>
        <v>347.88880788593201</v>
      </c>
      <c r="BF251" s="94">
        <f t="shared" si="83"/>
        <v>352.70263222176385</v>
      </c>
      <c r="BG251" s="94">
        <f t="shared" si="83"/>
        <v>357.40435133363133</v>
      </c>
      <c r="BH251" s="94">
        <f t="shared" si="83"/>
        <v>481.57707590758719</v>
      </c>
    </row>
    <row r="252" spans="1:60">
      <c r="A252" s="78" t="s">
        <v>26</v>
      </c>
      <c r="C252" s="86"/>
      <c r="D252" s="74">
        <f t="shared" si="81"/>
        <v>108.60102047630342</v>
      </c>
      <c r="E252" s="74">
        <f t="shared" si="81"/>
        <v>117.57848820369965</v>
      </c>
      <c r="F252" s="74">
        <f t="shared" si="81"/>
        <v>122.71348607731332</v>
      </c>
      <c r="G252" s="74">
        <f t="shared" si="81"/>
        <v>124.76707750875786</v>
      </c>
      <c r="H252" s="74">
        <f t="shared" si="81"/>
        <v>121.51049533545834</v>
      </c>
      <c r="I252" s="74">
        <f t="shared" si="81"/>
        <v>130.79525523928376</v>
      </c>
      <c r="J252" s="74">
        <f t="shared" si="81"/>
        <v>145.68022403747287</v>
      </c>
      <c r="K252" s="74">
        <f t="shared" si="81"/>
        <v>149.45553577679658</v>
      </c>
      <c r="L252" s="74">
        <f t="shared" si="81"/>
        <v>157.28235285264424</v>
      </c>
      <c r="M252" s="74">
        <f t="shared" si="81"/>
        <v>150.56087182420464</v>
      </c>
      <c r="N252" s="74">
        <f t="shared" si="81"/>
        <v>155.55556966084148</v>
      </c>
      <c r="O252" s="74">
        <f t="shared" si="81"/>
        <v>166.30972159611969</v>
      </c>
      <c r="P252" s="74">
        <f t="shared" si="81"/>
        <v>178.57554081433165</v>
      </c>
      <c r="Q252" s="74">
        <f t="shared" si="81"/>
        <v>173.94312249146338</v>
      </c>
      <c r="R252" s="74">
        <f t="shared" si="81"/>
        <v>174.57067224427647</v>
      </c>
      <c r="S252" s="74">
        <f t="shared" si="81"/>
        <v>178.86192391457999</v>
      </c>
      <c r="T252" s="74">
        <f t="shared" si="83"/>
        <v>177.16912138846033</v>
      </c>
      <c r="U252" s="74">
        <f t="shared" si="83"/>
        <v>196.02600085320881</v>
      </c>
      <c r="V252" s="74">
        <f t="shared" si="83"/>
        <v>204.60718488737209</v>
      </c>
      <c r="W252" s="74">
        <f t="shared" si="83"/>
        <v>208.62617353574845</v>
      </c>
      <c r="X252" s="74">
        <f t="shared" si="83"/>
        <v>202.03685923741699</v>
      </c>
      <c r="Y252" s="74">
        <f t="shared" si="83"/>
        <v>200.09224128373393</v>
      </c>
      <c r="Z252" s="74">
        <f t="shared" si="83"/>
        <v>216.47192277062794</v>
      </c>
      <c r="AA252" s="74">
        <f t="shared" si="83"/>
        <v>227.54278519370493</v>
      </c>
      <c r="AB252" s="74">
        <f t="shared" si="83"/>
        <v>236.068975648205</v>
      </c>
      <c r="AC252" s="74">
        <f t="shared" si="83"/>
        <v>222.31325618725324</v>
      </c>
      <c r="AD252" s="74">
        <f t="shared" si="83"/>
        <v>223.28072338447765</v>
      </c>
      <c r="AE252" s="74">
        <f t="shared" si="83"/>
        <v>234.79943788949132</v>
      </c>
      <c r="AF252" s="74">
        <f t="shared" si="83"/>
        <v>244.59747344455468</v>
      </c>
      <c r="AG252" s="94">
        <f t="shared" si="83"/>
        <v>249.66405248448649</v>
      </c>
      <c r="AH252" s="94">
        <f t="shared" si="83"/>
        <v>253.04857062948338</v>
      </c>
      <c r="AI252" s="94">
        <f t="shared" si="83"/>
        <v>257.62471150388842</v>
      </c>
      <c r="AJ252" s="94">
        <f t="shared" si="83"/>
        <v>262.64299013325979</v>
      </c>
      <c r="AK252" s="94">
        <f t="shared" si="83"/>
        <v>266.4811844418889</v>
      </c>
      <c r="AL252" s="94">
        <f t="shared" si="83"/>
        <v>271.07235702203218</v>
      </c>
      <c r="AM252" s="94">
        <f t="shared" si="83"/>
        <v>275.37369885664202</v>
      </c>
      <c r="AN252" s="94">
        <f t="shared" si="83"/>
        <v>280.27823562032603</v>
      </c>
      <c r="AO252" s="94">
        <f t="shared" si="83"/>
        <v>284.89141240488783</v>
      </c>
      <c r="AP252" s="94">
        <f t="shared" si="83"/>
        <v>289.36421783079464</v>
      </c>
      <c r="AQ252" s="94">
        <f t="shared" si="83"/>
        <v>294.15657751142385</v>
      </c>
      <c r="AR252" s="94">
        <f t="shared" si="83"/>
        <v>298.82020054357679</v>
      </c>
      <c r="AS252" s="94">
        <f t="shared" si="83"/>
        <v>303.95537701867852</v>
      </c>
      <c r="AT252" s="94">
        <f t="shared" si="83"/>
        <v>308.21205826337604</v>
      </c>
      <c r="AU252" s="94">
        <f t="shared" si="83"/>
        <v>313.09669886696435</v>
      </c>
      <c r="AV252" s="94">
        <f t="shared" si="83"/>
        <v>317.85411103232144</v>
      </c>
      <c r="AW252" s="94">
        <f t="shared" si="83"/>
        <v>322.48670807286067</v>
      </c>
      <c r="AX252" s="94">
        <f t="shared" si="83"/>
        <v>323.14331421989942</v>
      </c>
      <c r="AY252" s="94">
        <f t="shared" si="83"/>
        <v>327.91792251322772</v>
      </c>
      <c r="AZ252" s="94">
        <f t="shared" si="83"/>
        <v>332.76376371402188</v>
      </c>
      <c r="BA252" s="94">
        <f t="shared" si="83"/>
        <v>337.5793200490001</v>
      </c>
      <c r="BB252" s="94">
        <f t="shared" si="83"/>
        <v>342.50984970911281</v>
      </c>
      <c r="BC252" s="94">
        <f t="shared" si="83"/>
        <v>347.35241139208784</v>
      </c>
      <c r="BD252" s="94">
        <f t="shared" si="83"/>
        <v>352.30080113801108</v>
      </c>
      <c r="BE252" s="94">
        <f t="shared" si="83"/>
        <v>357.14938733970149</v>
      </c>
      <c r="BF252" s="94">
        <f t="shared" si="83"/>
        <v>362.09135262668769</v>
      </c>
      <c r="BG252" s="94">
        <f t="shared" si="83"/>
        <v>366.91822851973819</v>
      </c>
      <c r="BH252" s="94">
        <f t="shared" si="83"/>
        <v>494.39635227826756</v>
      </c>
    </row>
    <row r="253" spans="1:60">
      <c r="A253" s="78" t="s">
        <v>27</v>
      </c>
      <c r="D253" s="74">
        <f t="shared" si="81"/>
        <v>101.17384953351062</v>
      </c>
      <c r="E253" s="74">
        <f t="shared" si="81"/>
        <v>98.155440176396056</v>
      </c>
      <c r="F253" s="74">
        <f t="shared" si="81"/>
        <v>99.175188485344947</v>
      </c>
      <c r="G253" s="74">
        <f t="shared" si="81"/>
        <v>110.57699770604786</v>
      </c>
      <c r="H253" s="74">
        <f t="shared" si="81"/>
        <v>117.77988207298222</v>
      </c>
      <c r="I253" s="74">
        <f t="shared" si="81"/>
        <v>123.48753872459331</v>
      </c>
      <c r="J253" s="74">
        <f t="shared" si="81"/>
        <v>126.43184945204511</v>
      </c>
      <c r="K253" s="74">
        <f t="shared" si="81"/>
        <v>124.70918919890811</v>
      </c>
      <c r="L253" s="74">
        <f t="shared" si="81"/>
        <v>124.90669605894786</v>
      </c>
      <c r="M253" s="74">
        <f t="shared" si="81"/>
        <v>127.16036764247477</v>
      </c>
      <c r="N253" s="74">
        <f t="shared" si="81"/>
        <v>149.87829323863775</v>
      </c>
      <c r="O253" s="74">
        <f t="shared" si="81"/>
        <v>152.14582518319554</v>
      </c>
      <c r="P253" s="74">
        <f t="shared" si="81"/>
        <v>160.2156055859769</v>
      </c>
      <c r="Q253" s="74">
        <f t="shared" si="81"/>
        <v>141.66116894100884</v>
      </c>
      <c r="R253" s="74">
        <f t="shared" si="81"/>
        <v>158.31989321046277</v>
      </c>
      <c r="S253" s="74">
        <f t="shared" si="81"/>
        <v>175.61695399006024</v>
      </c>
      <c r="T253" s="74">
        <f t="shared" si="83"/>
        <v>166.63582221365243</v>
      </c>
      <c r="U253" s="74">
        <f t="shared" si="83"/>
        <v>177.276644588593</v>
      </c>
      <c r="V253" s="74">
        <f t="shared" si="83"/>
        <v>174.71717657817666</v>
      </c>
      <c r="W253" s="74">
        <f t="shared" si="83"/>
        <v>174.34315879345874</v>
      </c>
      <c r="X253" s="74">
        <f t="shared" si="83"/>
        <v>182.57075974491173</v>
      </c>
      <c r="Y253" s="74">
        <f t="shared" si="83"/>
        <v>195.37715235630802</v>
      </c>
      <c r="Z253" s="74">
        <f t="shared" si="83"/>
        <v>200.92042677894113</v>
      </c>
      <c r="AA253" s="74">
        <f t="shared" si="83"/>
        <v>201.15448231156435</v>
      </c>
      <c r="AB253" s="74">
        <f t="shared" si="83"/>
        <v>197.23492992442206</v>
      </c>
      <c r="AC253" s="74">
        <f t="shared" si="83"/>
        <v>201.00892926173819</v>
      </c>
      <c r="AD253" s="74">
        <f t="shared" si="83"/>
        <v>214.37640680189298</v>
      </c>
      <c r="AE253" s="74">
        <f t="shared" si="83"/>
        <v>227.68045683808606</v>
      </c>
      <c r="AF253" s="74">
        <f t="shared" si="83"/>
        <v>222.97257873371979</v>
      </c>
      <c r="AG253" s="94">
        <f t="shared" si="83"/>
        <v>223.26826231462155</v>
      </c>
      <c r="AH253" s="94">
        <f t="shared" si="83"/>
        <v>226.29495148947865</v>
      </c>
      <c r="AI253" s="94">
        <f t="shared" si="83"/>
        <v>230.3872788027943</v>
      </c>
      <c r="AJ253" s="94">
        <f t="shared" si="83"/>
        <v>234.87499875382721</v>
      </c>
      <c r="AK253" s="94">
        <f t="shared" si="83"/>
        <v>238.3073990741205</v>
      </c>
      <c r="AL253" s="94">
        <f t="shared" si="83"/>
        <v>242.41316886257988</v>
      </c>
      <c r="AM253" s="94">
        <f t="shared" si="83"/>
        <v>246.25975032866486</v>
      </c>
      <c r="AN253" s="94">
        <f t="shared" si="83"/>
        <v>250.64575379928456</v>
      </c>
      <c r="AO253" s="94">
        <f t="shared" si="83"/>
        <v>254.77120139251892</v>
      </c>
      <c r="AP253" s="94">
        <f t="shared" si="83"/>
        <v>258.77111842172616</v>
      </c>
      <c r="AQ253" s="94">
        <f t="shared" si="83"/>
        <v>263.05680475755639</v>
      </c>
      <c r="AR253" s="94">
        <f t="shared" si="83"/>
        <v>267.22736515709147</v>
      </c>
      <c r="AS253" s="94">
        <f t="shared" si="83"/>
        <v>271.81962390185464</v>
      </c>
      <c r="AT253" s="94">
        <f t="shared" si="83"/>
        <v>275.62626652931056</v>
      </c>
      <c r="AU253" s="94">
        <f t="shared" si="83"/>
        <v>279.99447736600035</v>
      </c>
      <c r="AV253" s="94">
        <f t="shared" si="83"/>
        <v>284.24891102076009</v>
      </c>
      <c r="AW253" s="94">
        <f t="shared" si="83"/>
        <v>288.39172565887998</v>
      </c>
      <c r="AX253" s="94">
        <f t="shared" si="83"/>
        <v>288.97891196790431</v>
      </c>
      <c r="AY253" s="94">
        <f t="shared" si="83"/>
        <v>293.24872368599557</v>
      </c>
      <c r="AZ253" s="94">
        <f t="shared" si="83"/>
        <v>297.58223719579945</v>
      </c>
      <c r="BA253" s="94">
        <f t="shared" si="83"/>
        <v>301.88866771428809</v>
      </c>
      <c r="BB253" s="94">
        <f t="shared" si="83"/>
        <v>306.29791597629998</v>
      </c>
      <c r="BC253" s="94">
        <f t="shared" si="83"/>
        <v>310.62849669607101</v>
      </c>
      <c r="BD253" s="94">
        <f t="shared" si="83"/>
        <v>315.05371678215613</v>
      </c>
      <c r="BE253" s="94">
        <f t="shared" si="83"/>
        <v>319.38968507699633</v>
      </c>
      <c r="BF253" s="94">
        <f t="shared" si="83"/>
        <v>323.80915993156378</v>
      </c>
      <c r="BG253" s="94">
        <f t="shared" si="83"/>
        <v>328.12571324520798</v>
      </c>
      <c r="BH253" s="94">
        <f t="shared" si="83"/>
        <v>442.12618264183305</v>
      </c>
    </row>
    <row r="254" spans="1:60">
      <c r="A254" s="78" t="s">
        <v>28</v>
      </c>
      <c r="D254" s="74">
        <f t="shared" si="81"/>
        <v>98.626140417870047</v>
      </c>
      <c r="E254" s="74">
        <f t="shared" si="81"/>
        <v>102.43471349582339</v>
      </c>
      <c r="F254" s="74">
        <f t="shared" si="81"/>
        <v>113.61705980707819</v>
      </c>
      <c r="G254" s="74">
        <f t="shared" si="81"/>
        <v>121.25261364859477</v>
      </c>
      <c r="H254" s="74">
        <f t="shared" si="81"/>
        <v>120.98001682170876</v>
      </c>
      <c r="I254" s="74">
        <f t="shared" si="81"/>
        <v>117.36022564408768</v>
      </c>
      <c r="J254" s="74">
        <f t="shared" si="81"/>
        <v>124.32751620288853</v>
      </c>
      <c r="K254" s="74">
        <f t="shared" si="81"/>
        <v>128.80591185496445</v>
      </c>
      <c r="L254" s="74">
        <f t="shared" si="81"/>
        <v>143.3315458864349</v>
      </c>
      <c r="M254" s="74">
        <f t="shared" si="81"/>
        <v>146.71464446641366</v>
      </c>
      <c r="N254" s="74">
        <f t="shared" si="81"/>
        <v>149.0139313717215</v>
      </c>
      <c r="O254" s="74">
        <f t="shared" si="81"/>
        <v>143.35493989181114</v>
      </c>
      <c r="P254" s="74">
        <f t="shared" si="81"/>
        <v>153.12616347781963</v>
      </c>
      <c r="Q254" s="74">
        <f t="shared" si="81"/>
        <v>155.94510930295624</v>
      </c>
      <c r="R254" s="74">
        <f t="shared" si="81"/>
        <v>168.71566150004708</v>
      </c>
      <c r="S254" s="74">
        <f t="shared" si="81"/>
        <v>178.41942227556757</v>
      </c>
      <c r="T254" s="74">
        <f t="shared" si="83"/>
        <v>163.89827260876234</v>
      </c>
      <c r="U254" s="74">
        <f t="shared" si="83"/>
        <v>168.00371934491247</v>
      </c>
      <c r="V254" s="74">
        <f t="shared" si="83"/>
        <v>182.54838845833035</v>
      </c>
      <c r="W254" s="74">
        <f t="shared" si="83"/>
        <v>198.17808161697067</v>
      </c>
      <c r="X254" s="74">
        <f t="shared" si="83"/>
        <v>194.37580355895153</v>
      </c>
      <c r="Y254" s="74">
        <f t="shared" si="83"/>
        <v>193.90203285053448</v>
      </c>
      <c r="Z254" s="74">
        <f t="shared" si="83"/>
        <v>194.32328357092416</v>
      </c>
      <c r="AA254" s="74">
        <f t="shared" si="83"/>
        <v>188.18173333089496</v>
      </c>
      <c r="AB254" s="74">
        <f t="shared" si="83"/>
        <v>210.17512708709279</v>
      </c>
      <c r="AC254" s="74">
        <f t="shared" ref="AC254:BQ254" si="84">AC222*AC$327/2204.622*1000</f>
        <v>214.64840559275723</v>
      </c>
      <c r="AD254" s="74">
        <f t="shared" si="84"/>
        <v>216.17054894961959</v>
      </c>
      <c r="AE254" s="74">
        <f t="shared" si="84"/>
        <v>222.43418654625012</v>
      </c>
      <c r="AF254" s="74">
        <f t="shared" si="84"/>
        <v>211.86123150360265</v>
      </c>
      <c r="AG254" s="94">
        <f t="shared" si="84"/>
        <v>231.31392356417851</v>
      </c>
      <c r="AH254" s="94">
        <f t="shared" si="84"/>
        <v>234.449682051244</v>
      </c>
      <c r="AI254" s="94">
        <f t="shared" si="84"/>
        <v>238.68947985115679</v>
      </c>
      <c r="AJ254" s="94">
        <f t="shared" si="84"/>
        <v>243.33891859793152</v>
      </c>
      <c r="AK254" s="94">
        <f t="shared" si="84"/>
        <v>246.89500837575747</v>
      </c>
      <c r="AL254" s="94">
        <f t="shared" si="84"/>
        <v>251.14873306181025</v>
      </c>
      <c r="AM254" s="94">
        <f t="shared" si="84"/>
        <v>255.13392935440089</v>
      </c>
      <c r="AN254" s="94">
        <f t="shared" si="84"/>
        <v>259.67798618109606</v>
      </c>
      <c r="AO254" s="94">
        <f t="shared" si="84"/>
        <v>263.9520977783132</v>
      </c>
      <c r="AP254" s="94">
        <f t="shared" si="84"/>
        <v>268.09615521113057</v>
      </c>
      <c r="AQ254" s="94">
        <f t="shared" si="84"/>
        <v>272.53627988997675</v>
      </c>
      <c r="AR254" s="94">
        <f t="shared" si="84"/>
        <v>276.85712997174255</v>
      </c>
      <c r="AS254" s="94">
        <f t="shared" si="84"/>
        <v>281.61487465636861</v>
      </c>
      <c r="AT254" s="94">
        <f t="shared" si="84"/>
        <v>285.55869288039662</v>
      </c>
      <c r="AU254" s="94">
        <f t="shared" si="84"/>
        <v>290.08431590050338</v>
      </c>
      <c r="AV254" s="94">
        <f t="shared" si="84"/>
        <v>294.4920616814025</v>
      </c>
      <c r="AW254" s="94">
        <f t="shared" si="84"/>
        <v>298.7841661597015</v>
      </c>
      <c r="AX254" s="94">
        <f t="shared" si="84"/>
        <v>299.3925122255306</v>
      </c>
      <c r="AY254" s="94">
        <f t="shared" si="84"/>
        <v>303.81619023131987</v>
      </c>
      <c r="AZ254" s="94">
        <f t="shared" si="84"/>
        <v>308.30586557692976</v>
      </c>
      <c r="BA254" s="94">
        <f t="shared" si="84"/>
        <v>312.7674819726555</v>
      </c>
      <c r="BB254" s="94">
        <f t="shared" si="84"/>
        <v>317.33562123652132</v>
      </c>
      <c r="BC254" s="94">
        <f t="shared" si="84"/>
        <v>321.82225810652142</v>
      </c>
      <c r="BD254" s="94">
        <f t="shared" si="84"/>
        <v>326.40694475269117</v>
      </c>
      <c r="BE254" s="94">
        <f t="shared" si="84"/>
        <v>330.89916334359873</v>
      </c>
      <c r="BF254" s="94">
        <f t="shared" si="84"/>
        <v>335.47789772395885</v>
      </c>
      <c r="BG254" s="94">
        <f t="shared" si="84"/>
        <v>339.95000169835157</v>
      </c>
      <c r="BH254" s="94">
        <f t="shared" si="84"/>
        <v>458.05857472577054</v>
      </c>
    </row>
    <row r="255" spans="1:60" ht="13.5" thickBot="1">
      <c r="A255" s="78" t="s">
        <v>29</v>
      </c>
      <c r="B255" s="86"/>
      <c r="C255" s="86"/>
      <c r="D255" s="74">
        <f>SUM(D243:D254)</f>
        <v>1222.4000000000005</v>
      </c>
      <c r="E255" s="74">
        <f t="shared" ref="E255:BH255" si="85">SUM(E243:E254)</f>
        <v>1282.8</v>
      </c>
      <c r="F255" s="74">
        <f t="shared" si="85"/>
        <v>1342.7000000000003</v>
      </c>
      <c r="G255" s="74">
        <f t="shared" si="85"/>
        <v>1402</v>
      </c>
      <c r="H255" s="74">
        <f t="shared" si="85"/>
        <v>1460.6999999999994</v>
      </c>
      <c r="I255" s="74">
        <f t="shared" si="85"/>
        <v>1518.9000000000003</v>
      </c>
      <c r="J255" s="74">
        <f t="shared" si="85"/>
        <v>1576.5</v>
      </c>
      <c r="K255" s="74">
        <f t="shared" si="85"/>
        <v>1633.3999999999996</v>
      </c>
      <c r="L255" s="74">
        <f t="shared" si="85"/>
        <v>1690.6999999999998</v>
      </c>
      <c r="M255" s="74">
        <f t="shared" si="85"/>
        <v>1747.3999999999996</v>
      </c>
      <c r="N255" s="74">
        <f t="shared" si="85"/>
        <v>1803.5000000000002</v>
      </c>
      <c r="O255" s="74">
        <f t="shared" si="85"/>
        <v>1859.0000000000005</v>
      </c>
      <c r="P255" s="74">
        <f t="shared" si="85"/>
        <v>1914.0000000000002</v>
      </c>
      <c r="Q255" s="74">
        <f t="shared" si="85"/>
        <v>1968.4999999999995</v>
      </c>
      <c r="R255" s="74">
        <f t="shared" si="85"/>
        <v>2022.5</v>
      </c>
      <c r="S255" s="74">
        <f t="shared" si="85"/>
        <v>2075.9</v>
      </c>
      <c r="T255" s="74">
        <f t="shared" si="85"/>
        <v>2128.7000000000003</v>
      </c>
      <c r="U255" s="74">
        <f t="shared" si="85"/>
        <v>2180.9</v>
      </c>
      <c r="V255" s="74">
        <f t="shared" si="85"/>
        <v>2232.4999999999995</v>
      </c>
      <c r="W255" s="74">
        <f t="shared" si="85"/>
        <v>2283.5</v>
      </c>
      <c r="X255" s="74">
        <f t="shared" si="85"/>
        <v>2333.900000000001</v>
      </c>
      <c r="Y255" s="74">
        <f t="shared" si="85"/>
        <v>2383.6999999999998</v>
      </c>
      <c r="Z255" s="74">
        <f t="shared" si="85"/>
        <v>2432.9</v>
      </c>
      <c r="AA255" s="74">
        <f t="shared" si="85"/>
        <v>2481.5999999999995</v>
      </c>
      <c r="AB255" s="74">
        <f t="shared" si="85"/>
        <v>2529.6999999999998</v>
      </c>
      <c r="AC255" s="74">
        <f t="shared" si="85"/>
        <v>2577.3000000000002</v>
      </c>
      <c r="AD255" s="74">
        <f t="shared" si="85"/>
        <v>2624.3</v>
      </c>
      <c r="AE255" s="74">
        <f t="shared" si="85"/>
        <v>2670.7000000000003</v>
      </c>
      <c r="AF255" s="74">
        <f t="shared" si="85"/>
        <v>2716.6</v>
      </c>
      <c r="AG255" s="94">
        <f t="shared" si="85"/>
        <v>2812.3576747952666</v>
      </c>
      <c r="AH255" s="94">
        <f t="shared" si="85"/>
        <v>2864.8823613064301</v>
      </c>
      <c r="AI255" s="94">
        <f t="shared" si="85"/>
        <v>2917.3863304606798</v>
      </c>
      <c r="AJ255" s="94">
        <f t="shared" si="85"/>
        <v>2969.8970634924153</v>
      </c>
      <c r="AK255" s="94">
        <f t="shared" si="85"/>
        <v>3022.4618876465283</v>
      </c>
      <c r="AL255" s="94">
        <f t="shared" si="85"/>
        <v>3075.0855949609763</v>
      </c>
      <c r="AM255" s="94">
        <f t="shared" si="85"/>
        <v>3127.7741351236377</v>
      </c>
      <c r="AN255" s="94">
        <f t="shared" si="85"/>
        <v>3180.5553323623199</v>
      </c>
      <c r="AO255" s="94">
        <f t="shared" si="85"/>
        <v>3233.434893747512</v>
      </c>
      <c r="AP255" s="94">
        <f t="shared" si="85"/>
        <v>3286.4100206787625</v>
      </c>
      <c r="AQ255" s="94">
        <f t="shared" si="85"/>
        <v>3339.6154601805365</v>
      </c>
      <c r="AR255" s="94">
        <f t="shared" si="85"/>
        <v>3393.073126881598</v>
      </c>
      <c r="AS255" s="94">
        <f t="shared" si="85"/>
        <v>3446.7971064322564</v>
      </c>
      <c r="AT255" s="94">
        <f t="shared" si="85"/>
        <v>3500.7973448748353</v>
      </c>
      <c r="AU255" s="94">
        <f t="shared" si="85"/>
        <v>3555.0690725069794</v>
      </c>
      <c r="AV255" s="94">
        <f t="shared" si="85"/>
        <v>3609.6186665750611</v>
      </c>
      <c r="AW255" s="94">
        <f t="shared" si="85"/>
        <v>3664.45655165681</v>
      </c>
      <c r="AX255" s="94">
        <f t="shared" si="85"/>
        <v>3708.2843121147553</v>
      </c>
      <c r="AY255" s="94">
        <f t="shared" si="85"/>
        <v>3763.0761157867128</v>
      </c>
      <c r="AZ255" s="94">
        <f t="shared" si="85"/>
        <v>3818.6853644177277</v>
      </c>
      <c r="BA255" s="94">
        <f t="shared" si="85"/>
        <v>3873.9470740842698</v>
      </c>
      <c r="BB255" s="94">
        <f t="shared" si="85"/>
        <v>3930.5281790752606</v>
      </c>
      <c r="BC255" s="94">
        <f t="shared" si="85"/>
        <v>3986.0997930595272</v>
      </c>
      <c r="BD255" s="94">
        <f t="shared" si="85"/>
        <v>4042.8858544061309</v>
      </c>
      <c r="BE255" s="94">
        <f t="shared" si="85"/>
        <v>4098.526603746931</v>
      </c>
      <c r="BF255" s="94">
        <f t="shared" si="85"/>
        <v>4155.2389401571327</v>
      </c>
      <c r="BG255" s="94">
        <f t="shared" si="85"/>
        <v>4210.6305492762476</v>
      </c>
      <c r="BH255" s="94">
        <f t="shared" si="85"/>
        <v>5673.5267494120417</v>
      </c>
    </row>
    <row r="256" spans="1:60">
      <c r="A256" s="80"/>
      <c r="B256" s="80"/>
      <c r="C256" s="80"/>
      <c r="D256" s="80"/>
      <c r="E256" s="80"/>
      <c r="F256" s="80"/>
      <c r="G256" s="80"/>
      <c r="H256" s="80"/>
      <c r="I256" s="80">
        <v>1784</v>
      </c>
      <c r="J256" s="80">
        <v>1936</v>
      </c>
      <c r="K256" s="80">
        <v>2067</v>
      </c>
      <c r="L256" s="80">
        <v>2157</v>
      </c>
      <c r="M256" s="80">
        <v>2290</v>
      </c>
      <c r="N256" s="80">
        <v>2389</v>
      </c>
      <c r="O256" s="80">
        <v>2498</v>
      </c>
      <c r="P256" s="80">
        <v>2592</v>
      </c>
      <c r="Q256" s="80">
        <v>2683</v>
      </c>
      <c r="R256" s="80">
        <v>2853</v>
      </c>
      <c r="S256" s="80">
        <v>2781</v>
      </c>
      <c r="T256" s="80">
        <v>2822</v>
      </c>
      <c r="U256" s="80">
        <v>2906</v>
      </c>
      <c r="V256" s="80">
        <v>2958</v>
      </c>
      <c r="W256" s="80">
        <v>2907</v>
      </c>
      <c r="X256" s="80">
        <v>3025</v>
      </c>
      <c r="Y256" s="80">
        <v>3175</v>
      </c>
      <c r="Z256" s="80">
        <v>3275</v>
      </c>
      <c r="AA256" s="80">
        <v>3400</v>
      </c>
      <c r="AB256" s="80">
        <v>3485</v>
      </c>
      <c r="AC256" s="80">
        <v>3600</v>
      </c>
      <c r="AD256" s="80">
        <v>3725</v>
      </c>
      <c r="AE256" s="80">
        <v>3815</v>
      </c>
      <c r="AF256" s="80">
        <v>3940</v>
      </c>
      <c r="AG256" s="80">
        <v>4000</v>
      </c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</row>
    <row r="257" spans="1:60" ht="13.5" thickBot="1">
      <c r="A257" s="78" t="s">
        <v>138</v>
      </c>
    </row>
    <row r="258" spans="1:60" ht="13.5" thickBot="1">
      <c r="A258" s="79"/>
      <c r="B258" s="93">
        <f t="shared" ref="B258:BH258" si="86">B2</f>
        <v>1992</v>
      </c>
      <c r="C258" s="93">
        <f t="shared" si="86"/>
        <v>1993</v>
      </c>
      <c r="D258" s="93">
        <f t="shared" si="86"/>
        <v>1994</v>
      </c>
      <c r="E258" s="93">
        <f t="shared" si="86"/>
        <v>1995</v>
      </c>
      <c r="F258" s="93">
        <f t="shared" si="86"/>
        <v>1996</v>
      </c>
      <c r="G258" s="93">
        <f t="shared" si="86"/>
        <v>1997</v>
      </c>
      <c r="H258" s="93">
        <f t="shared" si="86"/>
        <v>1998</v>
      </c>
      <c r="I258" s="93">
        <f t="shared" si="86"/>
        <v>1999</v>
      </c>
      <c r="J258" s="93">
        <f t="shared" si="86"/>
        <v>2000</v>
      </c>
      <c r="K258" s="93">
        <f t="shared" si="86"/>
        <v>2001</v>
      </c>
      <c r="L258" s="93">
        <f t="shared" si="86"/>
        <v>2002</v>
      </c>
      <c r="M258" s="93">
        <f t="shared" si="86"/>
        <v>2003</v>
      </c>
      <c r="N258" s="93">
        <f t="shared" si="86"/>
        <v>2004</v>
      </c>
      <c r="O258" s="93">
        <f t="shared" si="86"/>
        <v>2005</v>
      </c>
      <c r="P258" s="93">
        <f t="shared" si="86"/>
        <v>2006</v>
      </c>
      <c r="Q258" s="93">
        <f t="shared" si="86"/>
        <v>2007</v>
      </c>
      <c r="R258" s="93">
        <f t="shared" si="86"/>
        <v>2008</v>
      </c>
      <c r="S258" s="93">
        <f t="shared" si="86"/>
        <v>2009</v>
      </c>
      <c r="T258" s="93">
        <f t="shared" si="86"/>
        <v>2010</v>
      </c>
      <c r="U258" s="93">
        <f t="shared" si="86"/>
        <v>2011</v>
      </c>
      <c r="V258" s="93">
        <f t="shared" si="86"/>
        <v>2012</v>
      </c>
      <c r="W258" s="93">
        <f t="shared" si="86"/>
        <v>2013</v>
      </c>
      <c r="X258" s="93">
        <f t="shared" si="86"/>
        <v>2014</v>
      </c>
      <c r="Y258" s="93">
        <f t="shared" si="86"/>
        <v>2015</v>
      </c>
      <c r="Z258" s="93">
        <f t="shared" si="86"/>
        <v>2016</v>
      </c>
      <c r="AA258" s="93">
        <f t="shared" si="86"/>
        <v>2017</v>
      </c>
      <c r="AB258" s="93">
        <f t="shared" si="86"/>
        <v>2018</v>
      </c>
      <c r="AC258" s="93">
        <f t="shared" si="86"/>
        <v>2019</v>
      </c>
      <c r="AD258" s="93">
        <f t="shared" si="86"/>
        <v>2020</v>
      </c>
      <c r="AE258" s="93">
        <f t="shared" si="86"/>
        <v>2021</v>
      </c>
      <c r="AF258" s="93">
        <f t="shared" si="86"/>
        <v>2022</v>
      </c>
      <c r="AG258" s="93">
        <f t="shared" si="86"/>
        <v>2023</v>
      </c>
      <c r="AH258" s="93">
        <f t="shared" si="86"/>
        <v>2024</v>
      </c>
      <c r="AI258" s="93">
        <f t="shared" si="86"/>
        <v>2025</v>
      </c>
      <c r="AJ258" s="93">
        <f t="shared" si="86"/>
        <v>2026</v>
      </c>
      <c r="AK258" s="93">
        <f t="shared" si="86"/>
        <v>2027</v>
      </c>
      <c r="AL258" s="93">
        <f t="shared" si="86"/>
        <v>2028</v>
      </c>
      <c r="AM258" s="93">
        <f t="shared" si="86"/>
        <v>2029</v>
      </c>
      <c r="AN258" s="93">
        <f t="shared" si="86"/>
        <v>2030</v>
      </c>
      <c r="AO258" s="93">
        <f t="shared" si="86"/>
        <v>2031</v>
      </c>
      <c r="AP258" s="93">
        <f t="shared" si="86"/>
        <v>2032</v>
      </c>
      <c r="AQ258" s="93">
        <f t="shared" si="86"/>
        <v>2033</v>
      </c>
      <c r="AR258" s="93">
        <f t="shared" si="86"/>
        <v>2034</v>
      </c>
      <c r="AS258" s="93">
        <f t="shared" si="86"/>
        <v>2035</v>
      </c>
      <c r="AT258" s="93">
        <f t="shared" si="86"/>
        <v>2036</v>
      </c>
      <c r="AU258" s="93">
        <f t="shared" si="86"/>
        <v>2037</v>
      </c>
      <c r="AV258" s="93">
        <f t="shared" si="86"/>
        <v>2038</v>
      </c>
      <c r="AW258" s="93">
        <f t="shared" si="86"/>
        <v>2039</v>
      </c>
      <c r="AX258" s="93">
        <f t="shared" si="86"/>
        <v>2040</v>
      </c>
      <c r="AY258" s="93">
        <f t="shared" si="86"/>
        <v>2041</v>
      </c>
      <c r="AZ258" s="93">
        <f t="shared" si="86"/>
        <v>2042</v>
      </c>
      <c r="BA258" s="93">
        <f t="shared" si="86"/>
        <v>2043</v>
      </c>
      <c r="BB258" s="93">
        <f t="shared" si="86"/>
        <v>2044</v>
      </c>
      <c r="BC258" s="93">
        <f t="shared" si="86"/>
        <v>2045</v>
      </c>
      <c r="BD258" s="93">
        <f t="shared" si="86"/>
        <v>2046</v>
      </c>
      <c r="BE258" s="93">
        <f t="shared" si="86"/>
        <v>2047</v>
      </c>
      <c r="BF258" s="93">
        <f t="shared" si="86"/>
        <v>2048</v>
      </c>
      <c r="BG258" s="93">
        <f t="shared" si="86"/>
        <v>2049</v>
      </c>
      <c r="BH258" s="93">
        <f t="shared" si="86"/>
        <v>2050</v>
      </c>
    </row>
    <row r="259" spans="1:60">
      <c r="A259" s="78" t="s">
        <v>17</v>
      </c>
      <c r="D259" s="91">
        <f>('[2]Poultry Byproduct Complex'!B165/'[2]Poultry Byproduct Complex'!B$174)*D$319</f>
        <v>0.10896596858638742</v>
      </c>
      <c r="E259" s="91">
        <f>('[2]Poultry Byproduct Complex'!C165/'[2]Poultry Byproduct Complex'!C$174)*E$319</f>
        <v>0.10937012784533834</v>
      </c>
      <c r="F259" s="91">
        <f>('[2]Poultry Byproduct Complex'!D165/'[2]Poultry Byproduct Complex'!D$174)*F$319</f>
        <v>0.10992775750353763</v>
      </c>
      <c r="G259" s="91">
        <f>('[2]Poultry Byproduct Complex'!E165/'[2]Poultry Byproduct Complex'!E$174)*G$319</f>
        <v>0.11069900142653352</v>
      </c>
      <c r="H259" s="91">
        <f>('[2]Poultry Byproduct Complex'!F165/'[2]Poultry Byproduct Complex'!F$174)*H$319</f>
        <v>0.11165879372903402</v>
      </c>
      <c r="I259" s="91">
        <f>('[2]Poultry Byproduct Complex'!G165/'[2]Poultry Byproduct Complex'!G$174)*I$319</f>
        <v>0.11284482191059322</v>
      </c>
      <c r="J259" s="91">
        <f>('[2]Poultry Byproduct Complex'!H165/'[2]Poultry Byproduct Complex'!H$174)*J$319</f>
        <v>0.11411354265778624</v>
      </c>
      <c r="K259" s="91">
        <f>('[2]Poultry Byproduct Complex'!I165/'[2]Poultry Byproduct Complex'!I$174)*K$319</f>
        <v>0.11552589690216725</v>
      </c>
      <c r="L259" s="91">
        <f>('[2]Poultry Byproduct Complex'!J165/'[2]Poultry Byproduct Complex'!J$174)*L$319</f>
        <v>0.11699296149523866</v>
      </c>
      <c r="M259" s="91">
        <f>('[2]Poultry Byproduct Complex'!K165/'[2]Poultry Byproduct Complex'!K$174)*M$319</f>
        <v>0.12031849634392269</v>
      </c>
      <c r="N259" s="91">
        <f>('[2]Poultry Byproduct Complex'!L165/'[2]Poultry Byproduct Complex'!L$174)*N$319</f>
        <v>0.1148575407167888</v>
      </c>
      <c r="O259" s="91">
        <f>('[2]Poultry Byproduct Complex'!M165/'[2]Poultry Byproduct Complex'!M$174)*O$319</f>
        <v>0.12214673351422833</v>
      </c>
      <c r="P259" s="91">
        <f>('[2]Poultry Byproduct Complex'!N165/'[2]Poultry Byproduct Complex'!N$174)*P$319</f>
        <v>0.12013285817637849</v>
      </c>
      <c r="Q259" s="91">
        <f>('[2]Poultry Byproduct Complex'!O165/'[2]Poultry Byproduct Complex'!O$174)*Q$319</f>
        <v>0.12239668161327222</v>
      </c>
      <c r="R259" s="91">
        <f>('[2]Poultry Byproduct Complex'!P165/'[2]Poultry Byproduct Complex'!P$174)*R$319</f>
        <v>0.13791592076887071</v>
      </c>
      <c r="S259" s="91">
        <f>('[2]Poultry Byproduct Complex'!Q165/'[2]Poultry Byproduct Complex'!Q$174)*S$319</f>
        <v>0.12763272358926495</v>
      </c>
      <c r="T259" s="91">
        <f>('[2]Poultry Byproduct Complex'!R165/'[2]Poultry Byproduct Complex'!R$174)*T$319</f>
        <v>0.13252221809869716</v>
      </c>
      <c r="U259" s="91">
        <f>('[2]Poultry Byproduct Complex'!S165/'[2]Poultry Byproduct Complex'!S$174)*U$319</f>
        <v>0.1314465766729265</v>
      </c>
      <c r="V259" s="91">
        <f>('[2]Poultry Byproduct Complex'!T165/'[2]Poultry Byproduct Complex'!T$174)*V$319</f>
        <v>0.13517383948452774</v>
      </c>
      <c r="W259" s="91">
        <f>('[2]Poultry Byproduct Complex'!U165/'[2]Poultry Byproduct Complex'!U$174)*W$319</f>
        <v>0.13209573253879792</v>
      </c>
      <c r="X259" s="91">
        <f>('[2]Poultry Byproduct Complex'!V165/'[2]Poultry Byproduct Complex'!V$174)*X$319</f>
        <v>0.14146370773110792</v>
      </c>
      <c r="Y259" s="91">
        <f>('[2]Poultry Byproduct Complex'!W165/'[2]Poultry Byproduct Complex'!W$174)*Y$319</f>
        <v>0.11776286432834271</v>
      </c>
      <c r="Z259" s="91">
        <f>('[2]Poultry Byproduct Complex'!X165/'[2]Poultry Byproduct Complex'!X$174)*Z$319</f>
        <v>0.1445800219229095</v>
      </c>
      <c r="AA259" s="91">
        <f>('[2]Poultry Byproduct Complex'!Y165/'[2]Poultry Byproduct Complex'!Y$174)*AA$319</f>
        <v>0.1377284101463421</v>
      </c>
      <c r="AB259" s="91">
        <f>('[2]Poultry Byproduct Complex'!Z165/'[2]Poultry Byproduct Complex'!Z$174)*AB$319</f>
        <v>0.13807010695170369</v>
      </c>
      <c r="AC259" s="91">
        <f>('[2]Poultry Byproduct Complex'!AA165/'[2]Poultry Byproduct Complex'!AA$174)*AC$319</f>
        <v>0.15543641479880188</v>
      </c>
      <c r="AD259" s="91">
        <f>('[2]Poultry Byproduct Complex'!AB165/'[2]Poultry Byproduct Complex'!AB$174)*AD$319</f>
        <v>0.13941411434679904</v>
      </c>
      <c r="AE259" s="91">
        <f>('[2]Poultry Byproduct Complex'!AC165/'[2]Poultry Byproduct Complex'!AC$174)*AE$319</f>
        <v>0.14710145276998227</v>
      </c>
      <c r="AF259" s="91">
        <f>('[2]Poultry Byproduct Complex'!AD165/'[2]Poultry Byproduct Complex'!AD$174)*AF$319</f>
        <v>0.14680110780436925</v>
      </c>
      <c r="AG259" s="92">
        <f>('[2]Poultry Byproduct Complex'!AE165/'[2]Poultry Byproduct Complex'!AE$174)*AG$319</f>
        <v>0.13348154591042252</v>
      </c>
      <c r="AH259" s="92">
        <f>('[2]Poultry Byproduct Complex'!AF165/'[2]Poultry Byproduct Complex'!AF$174)*AH$319</f>
        <v>0.13194820687119335</v>
      </c>
      <c r="AI259" s="92">
        <f>('[2]Poultry Byproduct Complex'!AG165/'[2]Poultry Byproduct Complex'!AG$174)*AI$319</f>
        <v>0.16084593223401544</v>
      </c>
      <c r="AJ259" s="92">
        <f>('[2]Poultry Byproduct Complex'!AH165/'[2]Poultry Byproduct Complex'!AH$174)*AJ$319</f>
        <v>0.16335959849469273</v>
      </c>
      <c r="AK259" s="92">
        <f>('[2]Poultry Byproduct Complex'!AI165/'[2]Poultry Byproduct Complex'!AI$174)*AK$319</f>
        <v>0.16577052531747194</v>
      </c>
      <c r="AL259" s="92">
        <f>('[2]Poultry Byproduct Complex'!AJ165/'[2]Poultry Byproduct Complex'!AJ$174)*AL$319</f>
        <v>0.16808308768568869</v>
      </c>
      <c r="AM259" s="92">
        <f>('[2]Poultry Byproduct Complex'!AK165/'[2]Poultry Byproduct Complex'!AK$174)*AM$319</f>
        <v>0.17030989847967382</v>
      </c>
      <c r="AN259" s="92">
        <f>('[2]Poultry Byproduct Complex'!AL165/'[2]Poultry Byproduct Complex'!AL$174)*AN$319</f>
        <v>0.17247825148469387</v>
      </c>
      <c r="AO259" s="92">
        <f>('[2]Poultry Byproduct Complex'!AM165/'[2]Poultry Byproduct Complex'!AM$174)*AO$319</f>
        <v>0.17459652750679178</v>
      </c>
      <c r="AP259" s="92">
        <f>('[2]Poultry Byproduct Complex'!AN165/'[2]Poultry Byproduct Complex'!AN$174)*AP$319</f>
        <v>0.17667781726210552</v>
      </c>
      <c r="AQ259" s="92">
        <f>('[2]Poultry Byproduct Complex'!AO165/'[2]Poultry Byproduct Complex'!AO$174)*AQ$319</f>
        <v>0.17873614203106225</v>
      </c>
      <c r="AR259" s="92">
        <f>('[2]Poultry Byproduct Complex'!AP165/'[2]Poultry Byproduct Complex'!AP$174)*AR$319</f>
        <v>0.18076937490134259</v>
      </c>
      <c r="AS259" s="92">
        <f>('[2]Poultry Byproduct Complex'!AQ165/'[2]Poultry Byproduct Complex'!AQ$174)*AS$319</f>
        <v>0.18277823134916371</v>
      </c>
      <c r="AT259" s="92">
        <f>('[2]Poultry Byproduct Complex'!AR165/'[2]Poultry Byproduct Complex'!AR$174)*AT$319</f>
        <v>0.184760206858265</v>
      </c>
      <c r="AU259" s="92">
        <f>('[2]Poultry Byproduct Complex'!AS165/'[2]Poultry Byproduct Complex'!AS$174)*AU$319</f>
        <v>0.18671433950055638</v>
      </c>
      <c r="AV259" s="92">
        <f>('[2]Poultry Byproduct Complex'!AT165/'[2]Poultry Byproduct Complex'!AT$174)*AV$319</f>
        <v>0.18864302476674188</v>
      </c>
      <c r="AW259" s="92">
        <f>('[2]Poultry Byproduct Complex'!AU165/'[2]Poultry Byproduct Complex'!AU$174)*AW$319</f>
        <v>0.19054920404385856</v>
      </c>
      <c r="AX259" s="92">
        <f>('[2]Poultry Byproduct Complex'!AV165/'[2]Poultry Byproduct Complex'!AV$174)*AX$319</f>
        <v>0.19243680004389452</v>
      </c>
      <c r="AY259" s="92">
        <f>('[2]Poultry Byproduct Complex'!AW165/'[2]Poultry Byproduct Complex'!AW$174)*AY$319</f>
        <v>0.19430623649945833</v>
      </c>
      <c r="AZ259" s="92">
        <f>('[2]Poultry Byproduct Complex'!AX165/'[2]Poultry Byproduct Complex'!AX$174)*AZ$319</f>
        <v>0.19616174592646529</v>
      </c>
      <c r="BA259" s="92">
        <f>('[2]Poultry Byproduct Complex'!AY165/'[2]Poultry Byproduct Complex'!AY$174)*BA$319</f>
        <v>0.1980083232060692</v>
      </c>
      <c r="BB259" s="92">
        <f>('[2]Poultry Byproduct Complex'!AZ165/'[2]Poultry Byproduct Complex'!AZ$174)*BB$319</f>
        <v>0.19985183138296586</v>
      </c>
      <c r="BC259" s="92">
        <f>('[2]Poultry Byproduct Complex'!BA165/'[2]Poultry Byproduct Complex'!BA$174)*BC$319</f>
        <v>0.20169913945046969</v>
      </c>
      <c r="BD259" s="92">
        <f>('[2]Poultry Byproduct Complex'!BB165/'[2]Poultry Byproduct Complex'!BB$174)*BD$319</f>
        <v>0.20355831027941984</v>
      </c>
      <c r="BE259" s="92">
        <f>('[2]Poultry Byproduct Complex'!BC165/'[2]Poultry Byproduct Complex'!BC$174)*BE$319</f>
        <v>0.2054388582042308</v>
      </c>
      <c r="BF259" s="92">
        <f>('[2]Poultry Byproduct Complex'!BD165/'[2]Poultry Byproduct Complex'!BD$174)*BF$319</f>
        <v>0.20735159028522343</v>
      </c>
      <c r="BG259" s="92">
        <f>('[2]Poultry Byproduct Complex'!BE165/'[2]Poultry Byproduct Complex'!BE$174)*BG$319</f>
        <v>0.2093107143863171</v>
      </c>
      <c r="BH259" s="92">
        <f>('[2]Poultry Byproduct Complex'!BF165/'[2]Poultry Byproduct Complex'!BF$174)*BH$319</f>
        <v>0.21133407199273924</v>
      </c>
    </row>
    <row r="260" spans="1:60">
      <c r="A260" s="78" t="s">
        <v>18</v>
      </c>
      <c r="D260" s="91">
        <f>('[2]Poultry Byproduct Complex'!B166/'[2]Poultry Byproduct Complex'!B$174)*D$319</f>
        <v>0.10896596858638742</v>
      </c>
      <c r="E260" s="91">
        <f>('[2]Poultry Byproduct Complex'!C166/'[2]Poultry Byproduct Complex'!C$174)*E$319</f>
        <v>0.10937012784533837</v>
      </c>
      <c r="F260" s="91">
        <f>('[2]Poultry Byproduct Complex'!D166/'[2]Poultry Byproduct Complex'!D$174)*F$319</f>
        <v>0.10992775750353764</v>
      </c>
      <c r="G260" s="91">
        <f>('[2]Poultry Byproduct Complex'!E166/'[2]Poultry Byproduct Complex'!E$174)*G$319</f>
        <v>0.11069900142653352</v>
      </c>
      <c r="H260" s="91">
        <f>('[2]Poultry Byproduct Complex'!F166/'[2]Poultry Byproduct Complex'!F$174)*H$319</f>
        <v>0.11165879372903402</v>
      </c>
      <c r="I260" s="91">
        <f>('[2]Poultry Byproduct Complex'!G166/'[2]Poultry Byproduct Complex'!G$174)*I$319</f>
        <v>0.1128448219105932</v>
      </c>
      <c r="J260" s="91">
        <f>('[2]Poultry Byproduct Complex'!H166/'[2]Poultry Byproduct Complex'!H$174)*J$319</f>
        <v>0.11411354265778624</v>
      </c>
      <c r="K260" s="91">
        <f>('[2]Poultry Byproduct Complex'!I166/'[2]Poultry Byproduct Complex'!I$174)*K$319</f>
        <v>0.11552589690216725</v>
      </c>
      <c r="L260" s="91">
        <f>('[2]Poultry Byproduct Complex'!J166/'[2]Poultry Byproduct Complex'!J$174)*L$319</f>
        <v>0.11699296149523866</v>
      </c>
      <c r="M260" s="91">
        <f>('[2]Poultry Byproduct Complex'!K166/'[2]Poultry Byproduct Complex'!K$174)*M$319</f>
        <v>0.1199385583605256</v>
      </c>
      <c r="N260" s="91">
        <f>('[2]Poultry Byproduct Complex'!L166/'[2]Poultry Byproduct Complex'!L$174)*N$319</f>
        <v>0.12800804114050615</v>
      </c>
      <c r="O260" s="91">
        <f>('[2]Poultry Byproduct Complex'!M166/'[2]Poultry Byproduct Complex'!M$174)*O$319</f>
        <v>0.12318303299461633</v>
      </c>
      <c r="P260" s="91">
        <f>('[2]Poultry Byproduct Complex'!N166/'[2]Poultry Byproduct Complex'!N$174)*P$319</f>
        <v>0.1257861401037359</v>
      </c>
      <c r="Q260" s="91">
        <f>('[2]Poultry Byproduct Complex'!O166/'[2]Poultry Byproduct Complex'!O$174)*Q$319</f>
        <v>0.12098723051120272</v>
      </c>
      <c r="R260" s="91">
        <f>('[2]Poultry Byproduct Complex'!P166/'[2]Poultry Byproduct Complex'!P$174)*R$319</f>
        <v>0.12714744789532201</v>
      </c>
      <c r="S260" s="91">
        <f>('[2]Poultry Byproduct Complex'!Q166/'[2]Poultry Byproduct Complex'!Q$174)*S$319</f>
        <v>0.12616716324079516</v>
      </c>
      <c r="T260" s="91">
        <f>('[2]Poultry Byproduct Complex'!R166/'[2]Poultry Byproduct Complex'!R$174)*T$319</f>
        <v>0.12413693300332053</v>
      </c>
      <c r="U260" s="91">
        <f>('[2]Poultry Byproduct Complex'!S166/'[2]Poultry Byproduct Complex'!S$174)*U$319</f>
        <v>0.13289510014027037</v>
      </c>
      <c r="V260" s="91">
        <f>('[2]Poultry Byproduct Complex'!T166/'[2]Poultry Byproduct Complex'!T$174)*V$319</f>
        <v>0.12682284680144484</v>
      </c>
      <c r="W260" s="91">
        <f>('[2]Poultry Byproduct Complex'!U166/'[2]Poultry Byproduct Complex'!U$174)*W$319</f>
        <v>0.13408311823301858</v>
      </c>
      <c r="X260" s="91">
        <f>('[2]Poultry Byproduct Complex'!V166/'[2]Poultry Byproduct Complex'!V$174)*X$319</f>
        <v>0.1344489556447184</v>
      </c>
      <c r="Y260" s="91">
        <f>('[2]Poultry Byproduct Complex'!W166/'[2]Poultry Byproduct Complex'!W$174)*Y$319</f>
        <v>0.11769519236695955</v>
      </c>
      <c r="Z260" s="91">
        <f>('[2]Poultry Byproduct Complex'!X166/'[2]Poultry Byproduct Complex'!X$174)*Z$319</f>
        <v>0.15271467113529028</v>
      </c>
      <c r="AA260" s="91">
        <f>('[2]Poultry Byproduct Complex'!Y166/'[2]Poultry Byproduct Complex'!Y$174)*AA$319</f>
        <v>0.16255177510528596</v>
      </c>
      <c r="AB260" s="91">
        <f>('[2]Poultry Byproduct Complex'!Z166/'[2]Poultry Byproduct Complex'!Z$174)*AB$319</f>
        <v>0.17232138810267419</v>
      </c>
      <c r="AC260" s="91">
        <f>('[2]Poultry Byproduct Complex'!AA166/'[2]Poultry Byproduct Complex'!AA$174)*AC$319</f>
        <v>0.17291614418226012</v>
      </c>
      <c r="AD260" s="91">
        <f>('[2]Poultry Byproduct Complex'!AB166/'[2]Poultry Byproduct Complex'!AB$174)*AD$319</f>
        <v>0.17263346706298552</v>
      </c>
      <c r="AE260" s="91">
        <f>('[2]Poultry Byproduct Complex'!AC166/'[2]Poultry Byproduct Complex'!AC$174)*AE$319</f>
        <v>0.16956469520736947</v>
      </c>
      <c r="AF260" s="91">
        <f>('[2]Poultry Byproduct Complex'!AD166/'[2]Poultry Byproduct Complex'!AD$174)*AF$319</f>
        <v>0.16474890120067154</v>
      </c>
      <c r="AG260" s="92">
        <f>('[2]Poultry Byproduct Complex'!AE166/'[2]Poultry Byproduct Complex'!AE$174)*AG$319</f>
        <v>0.17651275004471434</v>
      </c>
      <c r="AH260" s="92">
        <f>('[2]Poultry Byproduct Complex'!AF166/'[2]Poultry Byproduct Complex'!AF$174)*AH$319</f>
        <v>0.17908355527249073</v>
      </c>
      <c r="AI260" s="92">
        <f>('[2]Poultry Byproduct Complex'!AG166/'[2]Poultry Byproduct Complex'!AG$174)*AI$319</f>
        <v>0.16084593223401544</v>
      </c>
      <c r="AJ260" s="92">
        <f>('[2]Poultry Byproduct Complex'!AH166/'[2]Poultry Byproduct Complex'!AH$174)*AJ$319</f>
        <v>0.16335959849469273</v>
      </c>
      <c r="AK260" s="92">
        <f>('[2]Poultry Byproduct Complex'!AI166/'[2]Poultry Byproduct Complex'!AI$174)*AK$319</f>
        <v>0.16577052531747194</v>
      </c>
      <c r="AL260" s="92">
        <f>('[2]Poultry Byproduct Complex'!AJ166/'[2]Poultry Byproduct Complex'!AJ$174)*AL$319</f>
        <v>0.16808308768568869</v>
      </c>
      <c r="AM260" s="92">
        <f>('[2]Poultry Byproduct Complex'!AK166/'[2]Poultry Byproduct Complex'!AK$174)*AM$319</f>
        <v>0.17030989847967382</v>
      </c>
      <c r="AN260" s="92">
        <f>('[2]Poultry Byproduct Complex'!AL166/'[2]Poultry Byproduct Complex'!AL$174)*AN$319</f>
        <v>0.17247825148469387</v>
      </c>
      <c r="AO260" s="92">
        <f>('[2]Poultry Byproduct Complex'!AM166/'[2]Poultry Byproduct Complex'!AM$174)*AO$319</f>
        <v>0.17459652750679178</v>
      </c>
      <c r="AP260" s="92">
        <f>('[2]Poultry Byproduct Complex'!AN166/'[2]Poultry Byproduct Complex'!AN$174)*AP$319</f>
        <v>0.17667781726210552</v>
      </c>
      <c r="AQ260" s="92">
        <f>('[2]Poultry Byproduct Complex'!AO166/'[2]Poultry Byproduct Complex'!AO$174)*AQ$319</f>
        <v>0.17873614203106225</v>
      </c>
      <c r="AR260" s="92">
        <f>('[2]Poultry Byproduct Complex'!AP166/'[2]Poultry Byproduct Complex'!AP$174)*AR$319</f>
        <v>0.18076937490134259</v>
      </c>
      <c r="AS260" s="92">
        <f>('[2]Poultry Byproduct Complex'!AQ166/'[2]Poultry Byproduct Complex'!AQ$174)*AS$319</f>
        <v>0.18277823134916371</v>
      </c>
      <c r="AT260" s="92">
        <f>('[2]Poultry Byproduct Complex'!AR166/'[2]Poultry Byproduct Complex'!AR$174)*AT$319</f>
        <v>0.184760206858265</v>
      </c>
      <c r="AU260" s="92">
        <f>('[2]Poultry Byproduct Complex'!AS166/'[2]Poultry Byproduct Complex'!AS$174)*AU$319</f>
        <v>0.18671433950055638</v>
      </c>
      <c r="AV260" s="92">
        <f>('[2]Poultry Byproduct Complex'!AT166/'[2]Poultry Byproduct Complex'!AT$174)*AV$319</f>
        <v>0.18864302476674188</v>
      </c>
      <c r="AW260" s="92">
        <f>('[2]Poultry Byproduct Complex'!AU166/'[2]Poultry Byproduct Complex'!AU$174)*AW$319</f>
        <v>0.19054920404385856</v>
      </c>
      <c r="AX260" s="92">
        <f>('[2]Poultry Byproduct Complex'!AV166/'[2]Poultry Byproduct Complex'!AV$174)*AX$319</f>
        <v>0.19243680004389452</v>
      </c>
      <c r="AY260" s="92">
        <f>('[2]Poultry Byproduct Complex'!AW166/'[2]Poultry Byproduct Complex'!AW$174)*AY$319</f>
        <v>0.19430623649945833</v>
      </c>
      <c r="AZ260" s="92">
        <f>('[2]Poultry Byproduct Complex'!AX166/'[2]Poultry Byproduct Complex'!AX$174)*AZ$319</f>
        <v>0.19616174592646529</v>
      </c>
      <c r="BA260" s="92">
        <f>('[2]Poultry Byproduct Complex'!AY166/'[2]Poultry Byproduct Complex'!AY$174)*BA$319</f>
        <v>0.1980083232060692</v>
      </c>
      <c r="BB260" s="92">
        <f>('[2]Poultry Byproduct Complex'!AZ166/'[2]Poultry Byproduct Complex'!AZ$174)*BB$319</f>
        <v>0.19985183138296581</v>
      </c>
      <c r="BC260" s="92">
        <f>('[2]Poultry Byproduct Complex'!BA166/'[2]Poultry Byproduct Complex'!BA$174)*BC$319</f>
        <v>0.20169913945046969</v>
      </c>
      <c r="BD260" s="92">
        <f>('[2]Poultry Byproduct Complex'!BB166/'[2]Poultry Byproduct Complex'!BB$174)*BD$319</f>
        <v>0.20355831027941984</v>
      </c>
      <c r="BE260" s="92">
        <f>('[2]Poultry Byproduct Complex'!BC166/'[2]Poultry Byproduct Complex'!BC$174)*BE$319</f>
        <v>0.20543885820423075</v>
      </c>
      <c r="BF260" s="92">
        <f>('[2]Poultry Byproduct Complex'!BD166/'[2]Poultry Byproduct Complex'!BD$174)*BF$319</f>
        <v>0.20735159028522343</v>
      </c>
      <c r="BG260" s="92">
        <f>('[2]Poultry Byproduct Complex'!BE166/'[2]Poultry Byproduct Complex'!BE$174)*BG$319</f>
        <v>0.2093107143863171</v>
      </c>
      <c r="BH260" s="92">
        <f>('[2]Poultry Byproduct Complex'!BF166/'[2]Poultry Byproduct Complex'!BF$174)*BH$319</f>
        <v>0.21133407199273924</v>
      </c>
    </row>
    <row r="261" spans="1:60">
      <c r="A261" s="78" t="s">
        <v>19</v>
      </c>
      <c r="D261" s="91">
        <f>('[2]Poultry Byproduct Complex'!B167/'[2]Poultry Byproduct Complex'!B$174)*D$319</f>
        <v>0.10896596858638745</v>
      </c>
      <c r="E261" s="91">
        <f>('[2]Poultry Byproduct Complex'!C167/'[2]Poultry Byproduct Complex'!C$174)*E$319</f>
        <v>0.10937012784533834</v>
      </c>
      <c r="F261" s="91">
        <f>('[2]Poultry Byproduct Complex'!D167/'[2]Poultry Byproduct Complex'!D$174)*F$319</f>
        <v>0.10992775750353764</v>
      </c>
      <c r="G261" s="91">
        <f>('[2]Poultry Byproduct Complex'!E167/'[2]Poultry Byproduct Complex'!E$174)*G$319</f>
        <v>0.11069900142653352</v>
      </c>
      <c r="H261" s="91">
        <f>('[2]Poultry Byproduct Complex'!F167/'[2]Poultry Byproduct Complex'!F$174)*H$319</f>
        <v>0.11165879372903402</v>
      </c>
      <c r="I261" s="91">
        <f>('[2]Poultry Byproduct Complex'!G167/'[2]Poultry Byproduct Complex'!G$174)*I$319</f>
        <v>0.1128448219105932</v>
      </c>
      <c r="J261" s="91">
        <f>('[2]Poultry Byproduct Complex'!H167/'[2]Poultry Byproduct Complex'!H$174)*J$319</f>
        <v>0.11411354265778624</v>
      </c>
      <c r="K261" s="91">
        <f>('[2]Poultry Byproduct Complex'!I167/'[2]Poultry Byproduct Complex'!I$174)*K$319</f>
        <v>0.11552589690216725</v>
      </c>
      <c r="L261" s="91">
        <f>('[2]Poultry Byproduct Complex'!J167/'[2]Poultry Byproduct Complex'!J$174)*L$319</f>
        <v>0.11699296149523866</v>
      </c>
      <c r="M261" s="91">
        <f>('[2]Poultry Byproduct Complex'!K167/'[2]Poultry Byproduct Complex'!K$174)*M$319</f>
        <v>0.11973397844664778</v>
      </c>
      <c r="N261" s="91">
        <f>('[2]Poultry Byproduct Complex'!L167/'[2]Poultry Byproduct Complex'!L$174)*N$319</f>
        <v>0.12716332606114419</v>
      </c>
      <c r="O261" s="91">
        <f>('[2]Poultry Byproduct Complex'!M167/'[2]Poultry Byproduct Complex'!M$174)*O$319</f>
        <v>0.12320606014138243</v>
      </c>
      <c r="P261" s="91">
        <f>('[2]Poultry Byproduct Complex'!N167/'[2]Poultry Byproduct Complex'!N$174)*P$319</f>
        <v>0.12691058602136857</v>
      </c>
      <c r="Q261" s="91">
        <f>('[2]Poultry Byproduct Complex'!O167/'[2]Poultry Byproduct Complex'!O$174)*Q$319</f>
        <v>0.12687473057327034</v>
      </c>
      <c r="R261" s="91">
        <f>('[2]Poultry Byproduct Complex'!P167/'[2]Poultry Byproduct Complex'!P$174)*R$319</f>
        <v>0.12525255992630127</v>
      </c>
      <c r="S261" s="91">
        <f>('[2]Poultry Byproduct Complex'!Q167/'[2]Poultry Byproduct Complex'!Q$174)*S$319</f>
        <v>0.12302804556718101</v>
      </c>
      <c r="T261" s="91">
        <f>('[2]Poultry Byproduct Complex'!R167/'[2]Poultry Byproduct Complex'!R$174)*T$319</f>
        <v>0.12668938556742884</v>
      </c>
      <c r="U261" s="91">
        <f>('[2]Poultry Byproduct Complex'!S167/'[2]Poultry Byproduct Complex'!S$174)*U$319</f>
        <v>0.13204681207994365</v>
      </c>
      <c r="V261" s="91">
        <f>('[2]Poultry Byproduct Complex'!T167/'[2]Poultry Byproduct Complex'!T$174)*V$319</f>
        <v>0.13510324151497713</v>
      </c>
      <c r="W261" s="91">
        <f>('[2]Poultry Byproduct Complex'!U167/'[2]Poultry Byproduct Complex'!U$174)*W$319</f>
        <v>0.14288607004964671</v>
      </c>
      <c r="X261" s="91">
        <f>('[2]Poultry Byproduct Complex'!V167/'[2]Poultry Byproduct Complex'!V$174)*X$319</f>
        <v>0.1435463384060762</v>
      </c>
      <c r="Y261" s="91">
        <f>('[2]Poultry Byproduct Complex'!W167/'[2]Poultry Byproduct Complex'!W$174)*Y$319</f>
        <v>0.11481565983187157</v>
      </c>
      <c r="Z261" s="91">
        <f>('[2]Poultry Byproduct Complex'!X167/'[2]Poultry Byproduct Complex'!X$174)*Z$319</f>
        <v>0.14098930825268854</v>
      </c>
      <c r="AA261" s="91">
        <f>('[2]Poultry Byproduct Complex'!Y167/'[2]Poultry Byproduct Complex'!Y$174)*AA$319</f>
        <v>0.13882999496460474</v>
      </c>
      <c r="AB261" s="91">
        <f>('[2]Poultry Byproduct Complex'!Z167/'[2]Poultry Byproduct Complex'!Z$174)*AB$319</f>
        <v>0.15805042131451236</v>
      </c>
      <c r="AC261" s="91">
        <f>('[2]Poultry Byproduct Complex'!AA167/'[2]Poultry Byproduct Complex'!AA$174)*AC$319</f>
        <v>0.16317995086064693</v>
      </c>
      <c r="AD261" s="91">
        <f>('[2]Poultry Byproduct Complex'!AB167/'[2]Poultry Byproduct Complex'!AB$174)*AD$319</f>
        <v>0.14941614030474076</v>
      </c>
      <c r="AE261" s="91">
        <f>('[2]Poultry Byproduct Complex'!AC167/'[2]Poultry Byproduct Complex'!AC$174)*AE$319</f>
        <v>0.14147120994462811</v>
      </c>
      <c r="AF261" s="91">
        <f>('[2]Poultry Byproduct Complex'!AD167/'[2]Poultry Byproduct Complex'!AD$174)*AF$319</f>
        <v>0.14128377479651852</v>
      </c>
      <c r="AG261" s="92">
        <f>('[2]Poultry Byproduct Complex'!AE167/'[2]Poultry Byproduct Complex'!AE$174)*AG$319</f>
        <v>0.14728664200884528</v>
      </c>
      <c r="AH261" s="92">
        <f>('[2]Poultry Byproduct Complex'!AF167/'[2]Poultry Byproduct Complex'!AF$174)*AH$319</f>
        <v>0.15319936423378994</v>
      </c>
      <c r="AI261" s="92">
        <f>('[2]Poultry Byproduct Complex'!AG167/'[2]Poultry Byproduct Complex'!AG$174)*AI$319</f>
        <v>0.16084593223401544</v>
      </c>
      <c r="AJ261" s="92">
        <f>('[2]Poultry Byproduct Complex'!AH167/'[2]Poultry Byproduct Complex'!AH$174)*AJ$319</f>
        <v>0.16335959849469273</v>
      </c>
      <c r="AK261" s="92">
        <f>('[2]Poultry Byproduct Complex'!AI167/'[2]Poultry Byproduct Complex'!AI$174)*AK$319</f>
        <v>0.16577052531747194</v>
      </c>
      <c r="AL261" s="92">
        <f>('[2]Poultry Byproduct Complex'!AJ167/'[2]Poultry Byproduct Complex'!AJ$174)*AL$319</f>
        <v>0.16808308768568869</v>
      </c>
      <c r="AM261" s="92">
        <f>('[2]Poultry Byproduct Complex'!AK167/'[2]Poultry Byproduct Complex'!AK$174)*AM$319</f>
        <v>0.17030989847967382</v>
      </c>
      <c r="AN261" s="92">
        <f>('[2]Poultry Byproduct Complex'!AL167/'[2]Poultry Byproduct Complex'!AL$174)*AN$319</f>
        <v>0.17247825148469387</v>
      </c>
      <c r="AO261" s="92">
        <f>('[2]Poultry Byproduct Complex'!AM167/'[2]Poultry Byproduct Complex'!AM$174)*AO$319</f>
        <v>0.17459652750679178</v>
      </c>
      <c r="AP261" s="92">
        <f>('[2]Poultry Byproduct Complex'!AN167/'[2]Poultry Byproduct Complex'!AN$174)*AP$319</f>
        <v>0.17667781726210552</v>
      </c>
      <c r="AQ261" s="92">
        <f>('[2]Poultry Byproduct Complex'!AO167/'[2]Poultry Byproduct Complex'!AO$174)*AQ$319</f>
        <v>0.17873614203106225</v>
      </c>
      <c r="AR261" s="92">
        <f>('[2]Poultry Byproduct Complex'!AP167/'[2]Poultry Byproduct Complex'!AP$174)*AR$319</f>
        <v>0.18076937490134259</v>
      </c>
      <c r="AS261" s="92">
        <f>('[2]Poultry Byproduct Complex'!AQ167/'[2]Poultry Byproduct Complex'!AQ$174)*AS$319</f>
        <v>0.18277823134916371</v>
      </c>
      <c r="AT261" s="92">
        <f>('[2]Poultry Byproduct Complex'!AR167/'[2]Poultry Byproduct Complex'!AR$174)*AT$319</f>
        <v>0.184760206858265</v>
      </c>
      <c r="AU261" s="92">
        <f>('[2]Poultry Byproduct Complex'!AS167/'[2]Poultry Byproduct Complex'!AS$174)*AU$319</f>
        <v>0.18671433950055638</v>
      </c>
      <c r="AV261" s="92">
        <f>('[2]Poultry Byproduct Complex'!AT167/'[2]Poultry Byproduct Complex'!AT$174)*AV$319</f>
        <v>0.18864302476674188</v>
      </c>
      <c r="AW261" s="92">
        <f>('[2]Poultry Byproduct Complex'!AU167/'[2]Poultry Byproduct Complex'!AU$174)*AW$319</f>
        <v>0.19054920404385856</v>
      </c>
      <c r="AX261" s="92">
        <f>('[2]Poultry Byproduct Complex'!AV167/'[2]Poultry Byproduct Complex'!AV$174)*AX$319</f>
        <v>0.19243680004389452</v>
      </c>
      <c r="AY261" s="92">
        <f>('[2]Poultry Byproduct Complex'!AW167/'[2]Poultry Byproduct Complex'!AW$174)*AY$319</f>
        <v>0.19430623649945833</v>
      </c>
      <c r="AZ261" s="92">
        <f>('[2]Poultry Byproduct Complex'!AX167/'[2]Poultry Byproduct Complex'!AX$174)*AZ$319</f>
        <v>0.19616174592646529</v>
      </c>
      <c r="BA261" s="92">
        <f>('[2]Poultry Byproduct Complex'!AY167/'[2]Poultry Byproduct Complex'!AY$174)*BA$319</f>
        <v>0.1980083232060692</v>
      </c>
      <c r="BB261" s="92">
        <f>('[2]Poultry Byproduct Complex'!AZ167/'[2]Poultry Byproduct Complex'!AZ$174)*BB$319</f>
        <v>0.19985183138296581</v>
      </c>
      <c r="BC261" s="92">
        <f>('[2]Poultry Byproduct Complex'!BA167/'[2]Poultry Byproduct Complex'!BA$174)*BC$319</f>
        <v>0.20169913945046969</v>
      </c>
      <c r="BD261" s="92">
        <f>('[2]Poultry Byproduct Complex'!BB167/'[2]Poultry Byproduct Complex'!BB$174)*BD$319</f>
        <v>0.20355831027941984</v>
      </c>
      <c r="BE261" s="92">
        <f>('[2]Poultry Byproduct Complex'!BC167/'[2]Poultry Byproduct Complex'!BC$174)*BE$319</f>
        <v>0.2054388582042308</v>
      </c>
      <c r="BF261" s="92">
        <f>('[2]Poultry Byproduct Complex'!BD167/'[2]Poultry Byproduct Complex'!BD$174)*BF$319</f>
        <v>0.20735159028522343</v>
      </c>
      <c r="BG261" s="92">
        <f>('[2]Poultry Byproduct Complex'!BE167/'[2]Poultry Byproduct Complex'!BE$174)*BG$319</f>
        <v>0.2093107143863171</v>
      </c>
      <c r="BH261" s="92">
        <f>('[2]Poultry Byproduct Complex'!BF167/'[2]Poultry Byproduct Complex'!BF$174)*BH$319</f>
        <v>0.21133407199273924</v>
      </c>
    </row>
    <row r="262" spans="1:60">
      <c r="A262" s="78" t="s">
        <v>20</v>
      </c>
      <c r="D262" s="91">
        <f>('[2]Poultry Byproduct Complex'!B168/'[2]Poultry Byproduct Complex'!B$174)*D$319</f>
        <v>0.10896596858638741</v>
      </c>
      <c r="E262" s="91">
        <f>('[2]Poultry Byproduct Complex'!C168/'[2]Poultry Byproduct Complex'!C$174)*E$319</f>
        <v>0.10937012784533834</v>
      </c>
      <c r="F262" s="91">
        <f>('[2]Poultry Byproduct Complex'!D168/'[2]Poultry Byproduct Complex'!D$174)*F$319</f>
        <v>0.10992775750353764</v>
      </c>
      <c r="G262" s="91">
        <f>('[2]Poultry Byproduct Complex'!E168/'[2]Poultry Byproduct Complex'!E$174)*G$319</f>
        <v>0.11069900142653352</v>
      </c>
      <c r="H262" s="91">
        <f>('[2]Poultry Byproduct Complex'!F168/'[2]Poultry Byproduct Complex'!F$174)*H$319</f>
        <v>0.11165879372903402</v>
      </c>
      <c r="I262" s="91">
        <f>('[2]Poultry Byproduct Complex'!G168/'[2]Poultry Byproduct Complex'!G$174)*I$319</f>
        <v>0.1128448219105932</v>
      </c>
      <c r="J262" s="91">
        <f>('[2]Poultry Byproduct Complex'!H168/'[2]Poultry Byproduct Complex'!H$174)*J$319</f>
        <v>0.11411354265778624</v>
      </c>
      <c r="K262" s="91">
        <f>('[2]Poultry Byproduct Complex'!I168/'[2]Poultry Byproduct Complex'!I$174)*K$319</f>
        <v>0.11552589690216725</v>
      </c>
      <c r="L262" s="91">
        <f>('[2]Poultry Byproduct Complex'!J168/'[2]Poultry Byproduct Complex'!J$174)*L$319</f>
        <v>0.11699296149523866</v>
      </c>
      <c r="M262" s="91">
        <f>('[2]Poultry Byproduct Complex'!K168/'[2]Poultry Byproduct Complex'!K$174)*M$319</f>
        <v>0.11401092818553979</v>
      </c>
      <c r="N262" s="91">
        <f>('[2]Poultry Byproduct Complex'!L168/'[2]Poultry Byproduct Complex'!L$174)*N$319</f>
        <v>0.12859564278749477</v>
      </c>
      <c r="O262" s="91">
        <f>('[2]Poultry Byproduct Complex'!M168/'[2]Poultry Byproduct Complex'!M$174)*O$319</f>
        <v>0.12482079960819191</v>
      </c>
      <c r="P262" s="91">
        <f>('[2]Poultry Byproduct Complex'!N168/'[2]Poultry Byproduct Complex'!N$174)*P$319</f>
        <v>0.12312219552371691</v>
      </c>
      <c r="Q262" s="91">
        <f>('[2]Poultry Byproduct Complex'!O168/'[2]Poultry Byproduct Complex'!O$174)*Q$319</f>
        <v>0.12206191929968843</v>
      </c>
      <c r="R262" s="91">
        <f>('[2]Poultry Byproduct Complex'!P168/'[2]Poultry Byproduct Complex'!P$174)*R$319</f>
        <v>0.13434709731742017</v>
      </c>
      <c r="S262" s="91">
        <f>('[2]Poultry Byproduct Complex'!Q168/'[2]Poultry Byproduct Complex'!Q$174)*S$319</f>
        <v>0.12884955326926231</v>
      </c>
      <c r="T262" s="91">
        <f>('[2]Poultry Byproduct Complex'!R168/'[2]Poultry Byproduct Complex'!R$174)*T$319</f>
        <v>0.13063643577462347</v>
      </c>
      <c r="U262" s="91">
        <f>('[2]Poultry Byproduct Complex'!S168/'[2]Poultry Byproduct Complex'!S$174)*U$319</f>
        <v>0.13423369551924522</v>
      </c>
      <c r="V262" s="91">
        <f>('[2]Poultry Byproduct Complex'!T168/'[2]Poultry Byproduct Complex'!T$174)*V$319</f>
        <v>0.13825528618254254</v>
      </c>
      <c r="W262" s="91">
        <f>('[2]Poultry Byproduct Complex'!U168/'[2]Poultry Byproduct Complex'!U$174)*W$319</f>
        <v>0.13404095567449709</v>
      </c>
      <c r="X262" s="91">
        <f>('[2]Poultry Byproduct Complex'!V168/'[2]Poultry Byproduct Complex'!V$174)*X$319</f>
        <v>0.13893374427371338</v>
      </c>
      <c r="Y262" s="91">
        <f>('[2]Poultry Byproduct Complex'!W168/'[2]Poultry Byproduct Complex'!W$174)*Y$319</f>
        <v>0.11642619894073374</v>
      </c>
      <c r="Z262" s="91">
        <f>('[2]Poultry Byproduct Complex'!X168/'[2]Poultry Byproduct Complex'!X$174)*Z$319</f>
        <v>0.14371138446398271</v>
      </c>
      <c r="AA262" s="91">
        <f>('[2]Poultry Byproduct Complex'!Y168/'[2]Poultry Byproduct Complex'!Y$174)*AA$319</f>
        <v>0.14972725949576332</v>
      </c>
      <c r="AB262" s="91">
        <f>('[2]Poultry Byproduct Complex'!Z168/'[2]Poultry Byproduct Complex'!Z$174)*AB$319</f>
        <v>0.148804882329231</v>
      </c>
      <c r="AC262" s="91">
        <f>('[2]Poultry Byproduct Complex'!AA168/'[2]Poultry Byproduct Complex'!AA$174)*AC$319</f>
        <v>0.14484295029699654</v>
      </c>
      <c r="AD262" s="91">
        <f>('[2]Poultry Byproduct Complex'!AB168/'[2]Poultry Byproduct Complex'!AB$174)*AD$319</f>
        <v>0.14241278977230637</v>
      </c>
      <c r="AE262" s="91">
        <f>('[2]Poultry Byproduct Complex'!AC168/'[2]Poultry Byproduct Complex'!AC$174)*AE$319</f>
        <v>0.14639674125035923</v>
      </c>
      <c r="AF262" s="91">
        <f>('[2]Poultry Byproduct Complex'!AD168/'[2]Poultry Byproduct Complex'!AD$174)*AF$319</f>
        <v>0.14426811296412714</v>
      </c>
      <c r="AG262" s="92">
        <f>('[2]Poultry Byproduct Complex'!AE168/'[2]Poultry Byproduct Complex'!AE$174)*AG$319</f>
        <v>0.1551752627174352</v>
      </c>
      <c r="AH262" s="92">
        <f>('[2]Poultry Byproduct Complex'!AF168/'[2]Poultry Byproduct Complex'!AF$174)*AH$319</f>
        <v>0.13428141708062835</v>
      </c>
      <c r="AI262" s="92">
        <f>('[2]Poultry Byproduct Complex'!AG168/'[2]Poultry Byproduct Complex'!AG$174)*AI$319</f>
        <v>0.16084593223401544</v>
      </c>
      <c r="AJ262" s="92">
        <f>('[2]Poultry Byproduct Complex'!AH168/'[2]Poultry Byproduct Complex'!AH$174)*AJ$319</f>
        <v>0.16335959849469273</v>
      </c>
      <c r="AK262" s="92">
        <f>('[2]Poultry Byproduct Complex'!AI168/'[2]Poultry Byproduct Complex'!AI$174)*AK$319</f>
        <v>0.16577052531747194</v>
      </c>
      <c r="AL262" s="92">
        <f>('[2]Poultry Byproduct Complex'!AJ168/'[2]Poultry Byproduct Complex'!AJ$174)*AL$319</f>
        <v>0.16808308768568869</v>
      </c>
      <c r="AM262" s="92">
        <f>('[2]Poultry Byproduct Complex'!AK168/'[2]Poultry Byproduct Complex'!AK$174)*AM$319</f>
        <v>0.17030989847967382</v>
      </c>
      <c r="AN262" s="92">
        <f>('[2]Poultry Byproduct Complex'!AL168/'[2]Poultry Byproduct Complex'!AL$174)*AN$319</f>
        <v>0.17247825148469387</v>
      </c>
      <c r="AO262" s="92">
        <f>('[2]Poultry Byproduct Complex'!AM168/'[2]Poultry Byproduct Complex'!AM$174)*AO$319</f>
        <v>0.17459652750679178</v>
      </c>
      <c r="AP262" s="92">
        <f>('[2]Poultry Byproduct Complex'!AN168/'[2]Poultry Byproduct Complex'!AN$174)*AP$319</f>
        <v>0.17667781726210552</v>
      </c>
      <c r="AQ262" s="92">
        <f>('[2]Poultry Byproduct Complex'!AO168/'[2]Poultry Byproduct Complex'!AO$174)*AQ$319</f>
        <v>0.17873614203106225</v>
      </c>
      <c r="AR262" s="92">
        <f>('[2]Poultry Byproduct Complex'!AP168/'[2]Poultry Byproduct Complex'!AP$174)*AR$319</f>
        <v>0.18076937490134259</v>
      </c>
      <c r="AS262" s="92">
        <f>('[2]Poultry Byproduct Complex'!AQ168/'[2]Poultry Byproduct Complex'!AQ$174)*AS$319</f>
        <v>0.18277823134916371</v>
      </c>
      <c r="AT262" s="92">
        <f>('[2]Poultry Byproduct Complex'!AR168/'[2]Poultry Byproduct Complex'!AR$174)*AT$319</f>
        <v>0.184760206858265</v>
      </c>
      <c r="AU262" s="92">
        <f>('[2]Poultry Byproduct Complex'!AS168/'[2]Poultry Byproduct Complex'!AS$174)*AU$319</f>
        <v>0.18671433950055638</v>
      </c>
      <c r="AV262" s="92">
        <f>('[2]Poultry Byproduct Complex'!AT168/'[2]Poultry Byproduct Complex'!AT$174)*AV$319</f>
        <v>0.18864302476674188</v>
      </c>
      <c r="AW262" s="92">
        <f>('[2]Poultry Byproduct Complex'!AU168/'[2]Poultry Byproduct Complex'!AU$174)*AW$319</f>
        <v>0.19054920404385856</v>
      </c>
      <c r="AX262" s="92">
        <f>('[2]Poultry Byproduct Complex'!AV168/'[2]Poultry Byproduct Complex'!AV$174)*AX$319</f>
        <v>0.19243680004389452</v>
      </c>
      <c r="AY262" s="92">
        <f>('[2]Poultry Byproduct Complex'!AW168/'[2]Poultry Byproduct Complex'!AW$174)*AY$319</f>
        <v>0.19430623649945833</v>
      </c>
      <c r="AZ262" s="92">
        <f>('[2]Poultry Byproduct Complex'!AX168/'[2]Poultry Byproduct Complex'!AX$174)*AZ$319</f>
        <v>0.19616174592646529</v>
      </c>
      <c r="BA262" s="92">
        <f>('[2]Poultry Byproduct Complex'!AY168/'[2]Poultry Byproduct Complex'!AY$174)*BA$319</f>
        <v>0.19800832320606915</v>
      </c>
      <c r="BB262" s="92">
        <f>('[2]Poultry Byproduct Complex'!AZ168/'[2]Poultry Byproduct Complex'!AZ$174)*BB$319</f>
        <v>0.19985183138296581</v>
      </c>
      <c r="BC262" s="92">
        <f>('[2]Poultry Byproduct Complex'!BA168/'[2]Poultry Byproduct Complex'!BA$174)*BC$319</f>
        <v>0.20169913945046969</v>
      </c>
      <c r="BD262" s="92">
        <f>('[2]Poultry Byproduct Complex'!BB168/'[2]Poultry Byproduct Complex'!BB$174)*BD$319</f>
        <v>0.20355831027941984</v>
      </c>
      <c r="BE262" s="92">
        <f>('[2]Poultry Byproduct Complex'!BC168/'[2]Poultry Byproduct Complex'!BC$174)*BE$319</f>
        <v>0.2054388582042308</v>
      </c>
      <c r="BF262" s="92">
        <f>('[2]Poultry Byproduct Complex'!BD168/'[2]Poultry Byproduct Complex'!BD$174)*BF$319</f>
        <v>0.20735159028522343</v>
      </c>
      <c r="BG262" s="92">
        <f>('[2]Poultry Byproduct Complex'!BE168/'[2]Poultry Byproduct Complex'!BE$174)*BG$319</f>
        <v>0.20931071438631704</v>
      </c>
      <c r="BH262" s="92">
        <f>('[2]Poultry Byproduct Complex'!BF168/'[2]Poultry Byproduct Complex'!BF$174)*BH$319</f>
        <v>0.21133407199273924</v>
      </c>
    </row>
    <row r="263" spans="1:60">
      <c r="A263" s="78" t="s">
        <v>21</v>
      </c>
      <c r="D263" s="91">
        <f>('[2]Poultry Byproduct Complex'!B169/'[2]Poultry Byproduct Complex'!B$174)*D$319</f>
        <v>0.10896596858638742</v>
      </c>
      <c r="E263" s="91">
        <f>('[2]Poultry Byproduct Complex'!C169/'[2]Poultry Byproduct Complex'!C$174)*E$319</f>
        <v>0.10937012784533834</v>
      </c>
      <c r="F263" s="91">
        <f>('[2]Poultry Byproduct Complex'!D169/'[2]Poultry Byproduct Complex'!D$174)*F$319</f>
        <v>0.10992775750353764</v>
      </c>
      <c r="G263" s="91">
        <f>('[2]Poultry Byproduct Complex'!E169/'[2]Poultry Byproduct Complex'!E$174)*G$319</f>
        <v>0.11069900142653355</v>
      </c>
      <c r="H263" s="91">
        <f>('[2]Poultry Byproduct Complex'!F169/'[2]Poultry Byproduct Complex'!F$174)*H$319</f>
        <v>0.11165879372903402</v>
      </c>
      <c r="I263" s="91">
        <f>('[2]Poultry Byproduct Complex'!G169/'[2]Poultry Byproduct Complex'!G$174)*I$319</f>
        <v>0.1128448219105932</v>
      </c>
      <c r="J263" s="91">
        <f>('[2]Poultry Byproduct Complex'!H169/'[2]Poultry Byproduct Complex'!H$174)*J$319</f>
        <v>0.11411354265778624</v>
      </c>
      <c r="K263" s="91">
        <f>('[2]Poultry Byproduct Complex'!I169/'[2]Poultry Byproduct Complex'!I$174)*K$319</f>
        <v>0.11552589690216725</v>
      </c>
      <c r="L263" s="91">
        <f>('[2]Poultry Byproduct Complex'!J169/'[2]Poultry Byproduct Complex'!J$174)*L$319</f>
        <v>0.11699296149523866</v>
      </c>
      <c r="M263" s="91">
        <f>('[2]Poultry Byproduct Complex'!K169/'[2]Poultry Byproduct Complex'!K$174)*M$319</f>
        <v>0.11596274218861044</v>
      </c>
      <c r="N263" s="91">
        <f>('[2]Poultry Byproduct Complex'!L169/'[2]Poultry Byproduct Complex'!L$174)*N$319</f>
        <v>0.12756745402031106</v>
      </c>
      <c r="O263" s="91">
        <f>('[2]Poultry Byproduct Complex'!M169/'[2]Poultry Byproduct Complex'!M$174)*O$319</f>
        <v>0.12905392857675665</v>
      </c>
      <c r="P263" s="91">
        <f>('[2]Poultry Byproduct Complex'!N169/'[2]Poultry Byproduct Complex'!N$174)*P$319</f>
        <v>0.12708885786590871</v>
      </c>
      <c r="Q263" s="91">
        <f>('[2]Poultry Byproduct Complex'!O169/'[2]Poultry Byproduct Complex'!O$174)*Q$319</f>
        <v>0.12441911839381596</v>
      </c>
      <c r="R263" s="91">
        <f>('[2]Poultry Byproduct Complex'!P169/'[2]Poultry Byproduct Complex'!P$174)*R$319</f>
        <v>0.13565992266001345</v>
      </c>
      <c r="S263" s="91">
        <f>('[2]Poultry Byproduct Complex'!Q169/'[2]Poultry Byproduct Complex'!Q$174)*S$319</f>
        <v>0.13695349512642913</v>
      </c>
      <c r="T263" s="91">
        <f>('[2]Poultry Byproduct Complex'!R169/'[2]Poultry Byproduct Complex'!R$174)*T$319</f>
        <v>0.13324225682518465</v>
      </c>
      <c r="U263" s="91">
        <f>('[2]Poultry Byproduct Complex'!S169/'[2]Poultry Byproduct Complex'!S$174)*U$319</f>
        <v>0.13354722547334993</v>
      </c>
      <c r="V263" s="91">
        <f>('[2]Poultry Byproduct Complex'!T169/'[2]Poultry Byproduct Complex'!T$174)*V$319</f>
        <v>0.13361860064465753</v>
      </c>
      <c r="W263" s="91">
        <f>('[2]Poultry Byproduct Complex'!U169/'[2]Poultry Byproduct Complex'!U$174)*W$319</f>
        <v>0.13856902026081502</v>
      </c>
      <c r="X263" s="91">
        <f>('[2]Poultry Byproduct Complex'!V169/'[2]Poultry Byproduct Complex'!V$174)*X$319</f>
        <v>0.14722886269088742</v>
      </c>
      <c r="Y263" s="91">
        <f>('[2]Poultry Byproduct Complex'!W169/'[2]Poultry Byproduct Complex'!W$174)*Y$319</f>
        <v>0.18964604214082523</v>
      </c>
      <c r="Z263" s="91">
        <f>('[2]Poultry Byproduct Complex'!X169/'[2]Poultry Byproduct Complex'!X$174)*Z$319</f>
        <v>0.14638502672058526</v>
      </c>
      <c r="AA263" s="91">
        <f>('[2]Poultry Byproduct Complex'!Y169/'[2]Poultry Byproduct Complex'!Y$174)*AA$319</f>
        <v>0.13941646707694302</v>
      </c>
      <c r="AB263" s="91">
        <f>('[2]Poultry Byproduct Complex'!Z169/'[2]Poultry Byproduct Complex'!Z$174)*AB$319</f>
        <v>0.15299487846236123</v>
      </c>
      <c r="AC263" s="91">
        <f>('[2]Poultry Byproduct Complex'!AA169/'[2]Poultry Byproduct Complex'!AA$174)*AC$319</f>
        <v>0.16090562173873191</v>
      </c>
      <c r="AD263" s="91">
        <f>('[2]Poultry Byproduct Complex'!AB169/'[2]Poultry Byproduct Complex'!AB$174)*AD$319</f>
        <v>0.17904016981951615</v>
      </c>
      <c r="AE263" s="91">
        <f>('[2]Poultry Byproduct Complex'!AC169/'[2]Poultry Byproduct Complex'!AC$174)*AE$319</f>
        <v>0.17333993382518537</v>
      </c>
      <c r="AF263" s="91">
        <f>('[2]Poultry Byproduct Complex'!AD169/'[2]Poultry Byproduct Complex'!AD$174)*AF$319</f>
        <v>0.1577729620768662</v>
      </c>
      <c r="AG263" s="92">
        <f>('[2]Poultry Byproduct Complex'!AE169/'[2]Poultry Byproduct Complex'!AE$174)*AG$319</f>
        <v>0.15716260182753056</v>
      </c>
      <c r="AH263" s="92">
        <f>('[2]Poultry Byproduct Complex'!AF169/'[2]Poultry Byproduct Complex'!AF$174)*AH$319</f>
        <v>0.16026592306858911</v>
      </c>
      <c r="AI263" s="92">
        <f>('[2]Poultry Byproduct Complex'!AG169/'[2]Poultry Byproduct Complex'!AG$174)*AI$319</f>
        <v>0.16084593223401544</v>
      </c>
      <c r="AJ263" s="92">
        <f>('[2]Poultry Byproduct Complex'!AH169/'[2]Poultry Byproduct Complex'!AH$174)*AJ$319</f>
        <v>0.16335959849469273</v>
      </c>
      <c r="AK263" s="92">
        <f>('[2]Poultry Byproduct Complex'!AI169/'[2]Poultry Byproduct Complex'!AI$174)*AK$319</f>
        <v>0.16577052531747194</v>
      </c>
      <c r="AL263" s="92">
        <f>('[2]Poultry Byproduct Complex'!AJ169/'[2]Poultry Byproduct Complex'!AJ$174)*AL$319</f>
        <v>0.16808308768568869</v>
      </c>
      <c r="AM263" s="92">
        <f>('[2]Poultry Byproduct Complex'!AK169/'[2]Poultry Byproduct Complex'!AK$174)*AM$319</f>
        <v>0.17030989847967382</v>
      </c>
      <c r="AN263" s="92">
        <f>('[2]Poultry Byproduct Complex'!AL169/'[2]Poultry Byproduct Complex'!AL$174)*AN$319</f>
        <v>0.17247825148469387</v>
      </c>
      <c r="AO263" s="92">
        <f>('[2]Poultry Byproduct Complex'!AM169/'[2]Poultry Byproduct Complex'!AM$174)*AO$319</f>
        <v>0.17459652750679178</v>
      </c>
      <c r="AP263" s="92">
        <f>('[2]Poultry Byproduct Complex'!AN169/'[2]Poultry Byproduct Complex'!AN$174)*AP$319</f>
        <v>0.17667781726210552</v>
      </c>
      <c r="AQ263" s="92">
        <f>('[2]Poultry Byproduct Complex'!AO169/'[2]Poultry Byproduct Complex'!AO$174)*AQ$319</f>
        <v>0.17873614203106225</v>
      </c>
      <c r="AR263" s="92">
        <f>('[2]Poultry Byproduct Complex'!AP169/'[2]Poultry Byproduct Complex'!AP$174)*AR$319</f>
        <v>0.18076937490134259</v>
      </c>
      <c r="AS263" s="92">
        <f>('[2]Poultry Byproduct Complex'!AQ169/'[2]Poultry Byproduct Complex'!AQ$174)*AS$319</f>
        <v>0.18277823134916371</v>
      </c>
      <c r="AT263" s="92">
        <f>('[2]Poultry Byproduct Complex'!AR169/'[2]Poultry Byproduct Complex'!AR$174)*AT$319</f>
        <v>0.184760206858265</v>
      </c>
      <c r="AU263" s="92">
        <f>('[2]Poultry Byproduct Complex'!AS169/'[2]Poultry Byproduct Complex'!AS$174)*AU$319</f>
        <v>0.18671433950055638</v>
      </c>
      <c r="AV263" s="92">
        <f>('[2]Poultry Byproduct Complex'!AT169/'[2]Poultry Byproduct Complex'!AT$174)*AV$319</f>
        <v>0.18864302476674188</v>
      </c>
      <c r="AW263" s="92">
        <f>('[2]Poultry Byproduct Complex'!AU169/'[2]Poultry Byproduct Complex'!AU$174)*AW$319</f>
        <v>0.19054920404385856</v>
      </c>
      <c r="AX263" s="92">
        <f>('[2]Poultry Byproduct Complex'!AV169/'[2]Poultry Byproduct Complex'!AV$174)*AX$319</f>
        <v>0.19243680004389452</v>
      </c>
      <c r="AY263" s="92">
        <f>('[2]Poultry Byproduct Complex'!AW169/'[2]Poultry Byproduct Complex'!AW$174)*AY$319</f>
        <v>0.19430623649945833</v>
      </c>
      <c r="AZ263" s="92">
        <f>('[2]Poultry Byproduct Complex'!AX169/'[2]Poultry Byproduct Complex'!AX$174)*AZ$319</f>
        <v>0.19616174592646529</v>
      </c>
      <c r="BA263" s="92">
        <f>('[2]Poultry Byproduct Complex'!AY169/'[2]Poultry Byproduct Complex'!AY$174)*BA$319</f>
        <v>0.1980083232060692</v>
      </c>
      <c r="BB263" s="92">
        <f>('[2]Poultry Byproduct Complex'!AZ169/'[2]Poultry Byproduct Complex'!AZ$174)*BB$319</f>
        <v>0.19985183138296581</v>
      </c>
      <c r="BC263" s="92">
        <f>('[2]Poultry Byproduct Complex'!BA169/'[2]Poultry Byproduct Complex'!BA$174)*BC$319</f>
        <v>0.20169913945046969</v>
      </c>
      <c r="BD263" s="92">
        <f>('[2]Poultry Byproduct Complex'!BB169/'[2]Poultry Byproduct Complex'!BB$174)*BD$319</f>
        <v>0.20355831027941984</v>
      </c>
      <c r="BE263" s="92">
        <f>('[2]Poultry Byproduct Complex'!BC169/'[2]Poultry Byproduct Complex'!BC$174)*BE$319</f>
        <v>0.2054388582042308</v>
      </c>
      <c r="BF263" s="92">
        <f>('[2]Poultry Byproduct Complex'!BD169/'[2]Poultry Byproduct Complex'!BD$174)*BF$319</f>
        <v>0.20735159028522343</v>
      </c>
      <c r="BG263" s="92">
        <f>('[2]Poultry Byproduct Complex'!BE169/'[2]Poultry Byproduct Complex'!BE$174)*BG$319</f>
        <v>0.2093107143863171</v>
      </c>
      <c r="BH263" s="92">
        <f>('[2]Poultry Byproduct Complex'!BF169/'[2]Poultry Byproduct Complex'!BF$174)*BH$319</f>
        <v>0.21133407199273924</v>
      </c>
    </row>
    <row r="264" spans="1:60">
      <c r="A264" s="78" t="s">
        <v>22</v>
      </c>
      <c r="D264" s="91">
        <f>('[2]Poultry Byproduct Complex'!B170/'[2]Poultry Byproduct Complex'!B$174)*D$319</f>
        <v>0.10896596858638742</v>
      </c>
      <c r="E264" s="91">
        <f>('[2]Poultry Byproduct Complex'!C170/'[2]Poultry Byproduct Complex'!C$174)*E$319</f>
        <v>0.10937012784533834</v>
      </c>
      <c r="F264" s="91">
        <f>('[2]Poultry Byproduct Complex'!D170/'[2]Poultry Byproduct Complex'!D$174)*F$319</f>
        <v>0.10992775750353767</v>
      </c>
      <c r="G264" s="91">
        <f>('[2]Poultry Byproduct Complex'!E170/'[2]Poultry Byproduct Complex'!E$174)*G$319</f>
        <v>0.11069900142653352</v>
      </c>
      <c r="H264" s="91">
        <f>('[2]Poultry Byproduct Complex'!F170/'[2]Poultry Byproduct Complex'!F$174)*H$319</f>
        <v>0.11165879372903402</v>
      </c>
      <c r="I264" s="91">
        <f>('[2]Poultry Byproduct Complex'!G170/'[2]Poultry Byproduct Complex'!G$174)*I$319</f>
        <v>0.1128448219105932</v>
      </c>
      <c r="J264" s="91">
        <f>('[2]Poultry Byproduct Complex'!H170/'[2]Poultry Byproduct Complex'!H$174)*J$319</f>
        <v>0.11411354265778624</v>
      </c>
      <c r="K264" s="91">
        <f>('[2]Poultry Byproduct Complex'!I170/'[2]Poultry Byproduct Complex'!I$174)*K$319</f>
        <v>0.11552589690216725</v>
      </c>
      <c r="L264" s="91">
        <f>('[2]Poultry Byproduct Complex'!J170/'[2]Poultry Byproduct Complex'!J$174)*L$319</f>
        <v>0.11699296149523866</v>
      </c>
      <c r="M264" s="91">
        <f>('[2]Poultry Byproduct Complex'!K170/'[2]Poultry Byproduct Complex'!K$174)*M$319</f>
        <v>0.11873139968736002</v>
      </c>
      <c r="N264" s="91">
        <f>('[2]Poultry Byproduct Complex'!L170/'[2]Poultry Byproduct Complex'!L$174)*N$319</f>
        <v>0.13125124553056319</v>
      </c>
      <c r="O264" s="91">
        <f>('[2]Poultry Byproduct Complex'!M170/'[2]Poultry Byproduct Complex'!M$174)*O$319</f>
        <v>0.12453499546990782</v>
      </c>
      <c r="P264" s="91">
        <f>('[2]Poultry Byproduct Complex'!N170/'[2]Poultry Byproduct Complex'!N$174)*P$319</f>
        <v>0.12872920365225779</v>
      </c>
      <c r="Q264" s="91">
        <f>('[2]Poultry Byproduct Complex'!O170/'[2]Poultry Byproduct Complex'!O$174)*Q$319</f>
        <v>0.12170461104863566</v>
      </c>
      <c r="R264" s="91">
        <f>('[2]Poultry Byproduct Complex'!P170/'[2]Poultry Byproduct Complex'!P$174)*R$319</f>
        <v>0.12659148297742209</v>
      </c>
      <c r="S264" s="91">
        <f>('[2]Poultry Byproduct Complex'!Q170/'[2]Poultry Byproduct Complex'!Q$174)*S$319</f>
        <v>0.13420847020990601</v>
      </c>
      <c r="T264" s="91">
        <f>('[2]Poultry Byproduct Complex'!R170/'[2]Poultry Byproduct Complex'!R$174)*T$319</f>
        <v>0.1332792191703307</v>
      </c>
      <c r="U264" s="91">
        <f>('[2]Poultry Byproduct Complex'!S170/'[2]Poultry Byproduct Complex'!S$174)*U$319</f>
        <v>0.13582305870958131</v>
      </c>
      <c r="V264" s="91">
        <f>('[2]Poultry Byproduct Complex'!T170/'[2]Poultry Byproduct Complex'!T$174)*V$319</f>
        <v>0.13803591220225261</v>
      </c>
      <c r="W264" s="91">
        <f>('[2]Poultry Byproduct Complex'!U170/'[2]Poultry Byproduct Complex'!U$174)*W$319</f>
        <v>0.14813625147014522</v>
      </c>
      <c r="X264" s="91">
        <f>('[2]Poultry Byproduct Complex'!V170/'[2]Poultry Byproduct Complex'!V$174)*X$319</f>
        <v>0.14361702913271249</v>
      </c>
      <c r="Y264" s="91">
        <f>('[2]Poultry Byproduct Complex'!W170/'[2]Poultry Byproduct Complex'!W$174)*Y$319</f>
        <v>0.17179736277753904</v>
      </c>
      <c r="Z264" s="91">
        <f>('[2]Poultry Byproduct Complex'!X170/'[2]Poultry Byproduct Complex'!X$174)*Z$319</f>
        <v>0.14268115922476926</v>
      </c>
      <c r="AA264" s="91">
        <f>('[2]Poultry Byproduct Complex'!Y170/'[2]Poultry Byproduct Complex'!Y$174)*AA$319</f>
        <v>0.14872951085477396</v>
      </c>
      <c r="AB264" s="91">
        <f>('[2]Poultry Byproduct Complex'!Z170/'[2]Poultry Byproduct Complex'!Z$174)*AB$319</f>
        <v>0.16006015627316619</v>
      </c>
      <c r="AC264" s="91">
        <f>('[2]Poultry Byproduct Complex'!AA170/'[2]Poultry Byproduct Complex'!AA$174)*AC$319</f>
        <v>0.17108228774873291</v>
      </c>
      <c r="AD264" s="91">
        <f>('[2]Poultry Byproduct Complex'!AB170/'[2]Poultry Byproduct Complex'!AB$174)*AD$319</f>
        <v>0.15050505381736554</v>
      </c>
      <c r="AE264" s="91">
        <f>('[2]Poultry Byproduct Complex'!AC170/'[2]Poultry Byproduct Complex'!AC$174)*AE$319</f>
        <v>0.15091584329820673</v>
      </c>
      <c r="AF264" s="91">
        <f>('[2]Poultry Byproduct Complex'!AD170/'[2]Poultry Byproduct Complex'!AD$174)*AF$319</f>
        <v>0.16558689441448537</v>
      </c>
      <c r="AG264" s="92">
        <f>('[2]Poultry Byproduct Complex'!AE170/'[2]Poultry Byproduct Complex'!AE$174)*AG$319</f>
        <v>0.1479575780426351</v>
      </c>
      <c r="AH264" s="92">
        <f>('[2]Poultry Byproduct Complex'!AF170/'[2]Poultry Byproduct Complex'!AF$174)*AH$319</f>
        <v>0.16219555998737162</v>
      </c>
      <c r="AI264" s="92">
        <f>('[2]Poultry Byproduct Complex'!AG170/'[2]Poultry Byproduct Complex'!AG$174)*AI$319</f>
        <v>0.16084593223401544</v>
      </c>
      <c r="AJ264" s="92">
        <f>('[2]Poultry Byproduct Complex'!AH170/'[2]Poultry Byproduct Complex'!AH$174)*AJ$319</f>
        <v>0.16335959849469273</v>
      </c>
      <c r="AK264" s="92">
        <f>('[2]Poultry Byproduct Complex'!AI170/'[2]Poultry Byproduct Complex'!AI$174)*AK$319</f>
        <v>0.16577052531747194</v>
      </c>
      <c r="AL264" s="92">
        <f>('[2]Poultry Byproduct Complex'!AJ170/'[2]Poultry Byproduct Complex'!AJ$174)*AL$319</f>
        <v>0.16808308768568869</v>
      </c>
      <c r="AM264" s="92">
        <f>('[2]Poultry Byproduct Complex'!AK170/'[2]Poultry Byproduct Complex'!AK$174)*AM$319</f>
        <v>0.17030989847967382</v>
      </c>
      <c r="AN264" s="92">
        <f>('[2]Poultry Byproduct Complex'!AL170/'[2]Poultry Byproduct Complex'!AL$174)*AN$319</f>
        <v>0.17247825148469387</v>
      </c>
      <c r="AO264" s="92">
        <f>('[2]Poultry Byproduct Complex'!AM170/'[2]Poultry Byproduct Complex'!AM$174)*AO$319</f>
        <v>0.17459652750679178</v>
      </c>
      <c r="AP264" s="92">
        <f>('[2]Poultry Byproduct Complex'!AN170/'[2]Poultry Byproduct Complex'!AN$174)*AP$319</f>
        <v>0.17667781726210552</v>
      </c>
      <c r="AQ264" s="92">
        <f>('[2]Poultry Byproduct Complex'!AO170/'[2]Poultry Byproduct Complex'!AO$174)*AQ$319</f>
        <v>0.17873614203106225</v>
      </c>
      <c r="AR264" s="92">
        <f>('[2]Poultry Byproduct Complex'!AP170/'[2]Poultry Byproduct Complex'!AP$174)*AR$319</f>
        <v>0.18076937490134259</v>
      </c>
      <c r="AS264" s="92">
        <f>('[2]Poultry Byproduct Complex'!AQ170/'[2]Poultry Byproduct Complex'!AQ$174)*AS$319</f>
        <v>0.18277823134916371</v>
      </c>
      <c r="AT264" s="92">
        <f>('[2]Poultry Byproduct Complex'!AR170/'[2]Poultry Byproduct Complex'!AR$174)*AT$319</f>
        <v>0.184760206858265</v>
      </c>
      <c r="AU264" s="92">
        <f>('[2]Poultry Byproduct Complex'!AS170/'[2]Poultry Byproduct Complex'!AS$174)*AU$319</f>
        <v>0.18671433950055638</v>
      </c>
      <c r="AV264" s="92">
        <f>('[2]Poultry Byproduct Complex'!AT170/'[2]Poultry Byproduct Complex'!AT$174)*AV$319</f>
        <v>0.18864302476674188</v>
      </c>
      <c r="AW264" s="92">
        <f>('[2]Poultry Byproduct Complex'!AU170/'[2]Poultry Byproduct Complex'!AU$174)*AW$319</f>
        <v>0.19054920404385856</v>
      </c>
      <c r="AX264" s="92">
        <f>('[2]Poultry Byproduct Complex'!AV170/'[2]Poultry Byproduct Complex'!AV$174)*AX$319</f>
        <v>0.19243680004389452</v>
      </c>
      <c r="AY264" s="92">
        <f>('[2]Poultry Byproduct Complex'!AW170/'[2]Poultry Byproduct Complex'!AW$174)*AY$319</f>
        <v>0.19430623649945833</v>
      </c>
      <c r="AZ264" s="92">
        <f>('[2]Poultry Byproduct Complex'!AX170/'[2]Poultry Byproduct Complex'!AX$174)*AZ$319</f>
        <v>0.19616174592646529</v>
      </c>
      <c r="BA264" s="92">
        <f>('[2]Poultry Byproduct Complex'!AY170/'[2]Poultry Byproduct Complex'!AY$174)*BA$319</f>
        <v>0.1980083232060692</v>
      </c>
      <c r="BB264" s="92">
        <f>('[2]Poultry Byproduct Complex'!AZ170/'[2]Poultry Byproduct Complex'!AZ$174)*BB$319</f>
        <v>0.19985183138296586</v>
      </c>
      <c r="BC264" s="92">
        <f>('[2]Poultry Byproduct Complex'!BA170/'[2]Poultry Byproduct Complex'!BA$174)*BC$319</f>
        <v>0.20169913945046969</v>
      </c>
      <c r="BD264" s="92">
        <f>('[2]Poultry Byproduct Complex'!BB170/'[2]Poultry Byproduct Complex'!BB$174)*BD$319</f>
        <v>0.20355831027941984</v>
      </c>
      <c r="BE264" s="92">
        <f>('[2]Poultry Byproduct Complex'!BC170/'[2]Poultry Byproduct Complex'!BC$174)*BE$319</f>
        <v>0.2054388582042308</v>
      </c>
      <c r="BF264" s="92">
        <f>('[2]Poultry Byproduct Complex'!BD170/'[2]Poultry Byproduct Complex'!BD$174)*BF$319</f>
        <v>0.20735159028522343</v>
      </c>
      <c r="BG264" s="92">
        <f>('[2]Poultry Byproduct Complex'!BE170/'[2]Poultry Byproduct Complex'!BE$174)*BG$319</f>
        <v>0.2093107143863171</v>
      </c>
      <c r="BH264" s="92">
        <f>('[2]Poultry Byproduct Complex'!BF170/'[2]Poultry Byproduct Complex'!BF$174)*BH$319</f>
        <v>0.21133407199273924</v>
      </c>
    </row>
    <row r="265" spans="1:60">
      <c r="A265" s="78" t="s">
        <v>23</v>
      </c>
      <c r="D265" s="91">
        <f>('[2]Poultry Byproduct Complex'!B171/'[2]Poultry Byproduct Complex'!B$174)*D$319</f>
        <v>0.10896596858638742</v>
      </c>
      <c r="E265" s="91">
        <f>('[2]Poultry Byproduct Complex'!C171/'[2]Poultry Byproduct Complex'!C$174)*E$319</f>
        <v>0.10937012784533834</v>
      </c>
      <c r="F265" s="91">
        <f>('[2]Poultry Byproduct Complex'!D171/'[2]Poultry Byproduct Complex'!D$174)*F$319</f>
        <v>0.10992775750353764</v>
      </c>
      <c r="G265" s="91">
        <f>('[2]Poultry Byproduct Complex'!E171/'[2]Poultry Byproduct Complex'!E$174)*G$319</f>
        <v>0.11069900142653352</v>
      </c>
      <c r="H265" s="91">
        <f>('[2]Poultry Byproduct Complex'!F171/'[2]Poultry Byproduct Complex'!F$174)*H$319</f>
        <v>0.11165879372903402</v>
      </c>
      <c r="I265" s="91">
        <f>('[2]Poultry Byproduct Complex'!G171/'[2]Poultry Byproduct Complex'!G$174)*I$319</f>
        <v>0.1128448219105932</v>
      </c>
      <c r="J265" s="91">
        <f>('[2]Poultry Byproduct Complex'!H171/'[2]Poultry Byproduct Complex'!H$174)*J$319</f>
        <v>0.11411354265778624</v>
      </c>
      <c r="K265" s="91">
        <f>('[2]Poultry Byproduct Complex'!I171/'[2]Poultry Byproduct Complex'!I$174)*K$319</f>
        <v>0.11552589690216725</v>
      </c>
      <c r="L265" s="91">
        <f>('[2]Poultry Byproduct Complex'!J171/'[2]Poultry Byproduct Complex'!J$174)*L$319</f>
        <v>0.11699296149523866</v>
      </c>
      <c r="M265" s="91">
        <f>('[2]Poultry Byproduct Complex'!K171/'[2]Poultry Byproduct Complex'!K$174)*M$319</f>
        <v>0.11719263761021508</v>
      </c>
      <c r="N265" s="91">
        <f>('[2]Poultry Byproduct Complex'!L171/'[2]Poultry Byproduct Complex'!L$174)*N$319</f>
        <v>0.1267756834162409</v>
      </c>
      <c r="O265" s="91">
        <f>('[2]Poultry Byproduct Complex'!M171/'[2]Poultry Byproduct Complex'!M$174)*O$319</f>
        <v>0.12517896346087135</v>
      </c>
      <c r="P265" s="91">
        <f>('[2]Poultry Byproduct Complex'!N171/'[2]Poultry Byproduct Complex'!N$174)*P$319</f>
        <v>0.1273216310745921</v>
      </c>
      <c r="Q265" s="91">
        <f>('[2]Poultry Byproduct Complex'!O171/'[2]Poultry Byproduct Complex'!O$174)*Q$319</f>
        <v>0.12189554637772433</v>
      </c>
      <c r="R265" s="91">
        <f>('[2]Poultry Byproduct Complex'!P171/'[2]Poultry Byproduct Complex'!P$174)*R$319</f>
        <v>0.12485361271418211</v>
      </c>
      <c r="S265" s="91">
        <f>('[2]Poultry Byproduct Complex'!Q171/'[2]Poultry Byproduct Complex'!Q$174)*S$319</f>
        <v>0.14129142757107196</v>
      </c>
      <c r="T265" s="91">
        <f>('[2]Poultry Byproduct Complex'!R171/'[2]Poultry Byproduct Complex'!R$174)*T$319</f>
        <v>0.13762436370588296</v>
      </c>
      <c r="U265" s="91">
        <f>('[2]Poultry Byproduct Complex'!S171/'[2]Poultry Byproduct Complex'!S$174)*U$319</f>
        <v>0.14244286250730323</v>
      </c>
      <c r="V265" s="91">
        <f>('[2]Poultry Byproduct Complex'!T171/'[2]Poultry Byproduct Complex'!T$174)*V$319</f>
        <v>0.13830099642247828</v>
      </c>
      <c r="W265" s="91">
        <f>('[2]Poultry Byproduct Complex'!U171/'[2]Poultry Byproduct Complex'!U$174)*W$319</f>
        <v>0.13653211558667713</v>
      </c>
      <c r="X265" s="91">
        <f>('[2]Poultry Byproduct Complex'!V171/'[2]Poultry Byproduct Complex'!V$174)*X$319</f>
        <v>0.1395334403260364</v>
      </c>
      <c r="Y265" s="91">
        <f>('[2]Poultry Byproduct Complex'!W171/'[2]Poultry Byproduct Complex'!W$174)*Y$319</f>
        <v>0.16305941751356265</v>
      </c>
      <c r="Z265" s="91">
        <f>('[2]Poultry Byproduct Complex'!X171/'[2]Poultry Byproduct Complex'!X$174)*Z$319</f>
        <v>0.1406541798757876</v>
      </c>
      <c r="AA265" s="91">
        <f>('[2]Poultry Byproduct Complex'!Y171/'[2]Poultry Byproduct Complex'!Y$174)*AA$319</f>
        <v>0.1432513610478702</v>
      </c>
      <c r="AB265" s="91">
        <f>('[2]Poultry Byproduct Complex'!Z171/'[2]Poultry Byproduct Complex'!Z$174)*AB$319</f>
        <v>0.14709012380788777</v>
      </c>
      <c r="AC265" s="91">
        <f>('[2]Poultry Byproduct Complex'!AA171/'[2]Poultry Byproduct Complex'!AA$174)*AC$319</f>
        <v>0.15051587460882171</v>
      </c>
      <c r="AD265" s="91">
        <f>('[2]Poultry Byproduct Complex'!AB171/'[2]Poultry Byproduct Complex'!AB$174)*AD$319</f>
        <v>0.14252002722235529</v>
      </c>
      <c r="AE265" s="91">
        <f>('[2]Poultry Byproduct Complex'!AC171/'[2]Poultry Byproduct Complex'!AC$174)*AE$319</f>
        <v>0.14967548219570095</v>
      </c>
      <c r="AF265" s="91">
        <f>('[2]Poultry Byproduct Complex'!AD171/'[2]Poultry Byproduct Complex'!AD$174)*AF$319</f>
        <v>0.16435124651054175</v>
      </c>
      <c r="AG265" s="92">
        <f>('[2]Poultry Byproduct Complex'!AE171/'[2]Poultry Byproduct Complex'!AE$174)*AG$319</f>
        <v>0.15250140619336594</v>
      </c>
      <c r="AH265" s="92">
        <f>('[2]Poultry Byproduct Complex'!AF171/'[2]Poultry Byproduct Complex'!AF$174)*AH$319</f>
        <v>0.13853272216381748</v>
      </c>
      <c r="AI265" s="92">
        <f>('[2]Poultry Byproduct Complex'!AG171/'[2]Poultry Byproduct Complex'!AG$174)*AI$319</f>
        <v>0.16084593223401544</v>
      </c>
      <c r="AJ265" s="92">
        <f>('[2]Poultry Byproduct Complex'!AH171/'[2]Poultry Byproduct Complex'!AH$174)*AJ$319</f>
        <v>0.16335959849469273</v>
      </c>
      <c r="AK265" s="92">
        <f>('[2]Poultry Byproduct Complex'!AI171/'[2]Poultry Byproduct Complex'!AI$174)*AK$319</f>
        <v>0.16577052531747194</v>
      </c>
      <c r="AL265" s="92">
        <f>('[2]Poultry Byproduct Complex'!AJ171/'[2]Poultry Byproduct Complex'!AJ$174)*AL$319</f>
        <v>0.16808308768568869</v>
      </c>
      <c r="AM265" s="92">
        <f>('[2]Poultry Byproduct Complex'!AK171/'[2]Poultry Byproduct Complex'!AK$174)*AM$319</f>
        <v>0.17030989847967382</v>
      </c>
      <c r="AN265" s="92">
        <f>('[2]Poultry Byproduct Complex'!AL171/'[2]Poultry Byproduct Complex'!AL$174)*AN$319</f>
        <v>0.17247825148469387</v>
      </c>
      <c r="AO265" s="92">
        <f>('[2]Poultry Byproduct Complex'!AM171/'[2]Poultry Byproduct Complex'!AM$174)*AO$319</f>
        <v>0.17459652750679178</v>
      </c>
      <c r="AP265" s="92">
        <f>('[2]Poultry Byproduct Complex'!AN171/'[2]Poultry Byproduct Complex'!AN$174)*AP$319</f>
        <v>0.17667781726210552</v>
      </c>
      <c r="AQ265" s="92">
        <f>('[2]Poultry Byproduct Complex'!AO171/'[2]Poultry Byproduct Complex'!AO$174)*AQ$319</f>
        <v>0.17873614203106225</v>
      </c>
      <c r="AR265" s="92">
        <f>('[2]Poultry Byproduct Complex'!AP171/'[2]Poultry Byproduct Complex'!AP$174)*AR$319</f>
        <v>0.18076937490134259</v>
      </c>
      <c r="AS265" s="92">
        <f>('[2]Poultry Byproduct Complex'!AQ171/'[2]Poultry Byproduct Complex'!AQ$174)*AS$319</f>
        <v>0.18277823134916371</v>
      </c>
      <c r="AT265" s="92">
        <f>('[2]Poultry Byproduct Complex'!AR171/'[2]Poultry Byproduct Complex'!AR$174)*AT$319</f>
        <v>0.184760206858265</v>
      </c>
      <c r="AU265" s="92">
        <f>('[2]Poultry Byproduct Complex'!AS171/'[2]Poultry Byproduct Complex'!AS$174)*AU$319</f>
        <v>0.18671433950055638</v>
      </c>
      <c r="AV265" s="92">
        <f>('[2]Poultry Byproduct Complex'!AT171/'[2]Poultry Byproduct Complex'!AT$174)*AV$319</f>
        <v>0.18864302476674188</v>
      </c>
      <c r="AW265" s="92">
        <f>('[2]Poultry Byproduct Complex'!AU171/'[2]Poultry Byproduct Complex'!AU$174)*AW$319</f>
        <v>0.19054920404385856</v>
      </c>
      <c r="AX265" s="92">
        <f>('[2]Poultry Byproduct Complex'!AV171/'[2]Poultry Byproduct Complex'!AV$174)*AX$319</f>
        <v>0.19243680004389452</v>
      </c>
      <c r="AY265" s="92">
        <f>('[2]Poultry Byproduct Complex'!AW171/'[2]Poultry Byproduct Complex'!AW$174)*AY$319</f>
        <v>0.19430623649945833</v>
      </c>
      <c r="AZ265" s="92">
        <f>('[2]Poultry Byproduct Complex'!AX171/'[2]Poultry Byproduct Complex'!AX$174)*AZ$319</f>
        <v>0.19616174592646529</v>
      </c>
      <c r="BA265" s="92">
        <f>('[2]Poultry Byproduct Complex'!AY171/'[2]Poultry Byproduct Complex'!AY$174)*BA$319</f>
        <v>0.1980083232060692</v>
      </c>
      <c r="BB265" s="92">
        <f>('[2]Poultry Byproduct Complex'!AZ171/'[2]Poultry Byproduct Complex'!AZ$174)*BB$319</f>
        <v>0.19985183138296581</v>
      </c>
      <c r="BC265" s="92">
        <f>('[2]Poultry Byproduct Complex'!BA171/'[2]Poultry Byproduct Complex'!BA$174)*BC$319</f>
        <v>0.20169913945046969</v>
      </c>
      <c r="BD265" s="92">
        <f>('[2]Poultry Byproduct Complex'!BB171/'[2]Poultry Byproduct Complex'!BB$174)*BD$319</f>
        <v>0.20355831027941984</v>
      </c>
      <c r="BE265" s="92">
        <f>('[2]Poultry Byproduct Complex'!BC171/'[2]Poultry Byproduct Complex'!BC$174)*BE$319</f>
        <v>0.2054388582042308</v>
      </c>
      <c r="BF265" s="92">
        <f>('[2]Poultry Byproduct Complex'!BD171/'[2]Poultry Byproduct Complex'!BD$174)*BF$319</f>
        <v>0.20735159028522343</v>
      </c>
      <c r="BG265" s="92">
        <f>('[2]Poultry Byproduct Complex'!BE171/'[2]Poultry Byproduct Complex'!BE$174)*BG$319</f>
        <v>0.2093107143863171</v>
      </c>
      <c r="BH265" s="92">
        <f>('[2]Poultry Byproduct Complex'!BF171/'[2]Poultry Byproduct Complex'!BF$174)*BH$319</f>
        <v>0.21133407199273924</v>
      </c>
    </row>
    <row r="266" spans="1:60">
      <c r="A266" s="78" t="s">
        <v>24</v>
      </c>
      <c r="D266" s="91">
        <f>('[2]Poultry Byproduct Complex'!B172/'[2]Poultry Byproduct Complex'!B$174)*D$319</f>
        <v>0.10896596858638742</v>
      </c>
      <c r="E266" s="91">
        <f>('[2]Poultry Byproduct Complex'!C172/'[2]Poultry Byproduct Complex'!C$174)*E$319</f>
        <v>0.10937012784533834</v>
      </c>
      <c r="F266" s="91">
        <f>('[2]Poultry Byproduct Complex'!D172/'[2]Poultry Byproduct Complex'!D$174)*F$319</f>
        <v>0.10992775750353764</v>
      </c>
      <c r="G266" s="91">
        <f>('[2]Poultry Byproduct Complex'!E172/'[2]Poultry Byproduct Complex'!E$174)*G$319</f>
        <v>0.11069900142653352</v>
      </c>
      <c r="H266" s="91">
        <f>('[2]Poultry Byproduct Complex'!F172/'[2]Poultry Byproduct Complex'!F$174)*H$319</f>
        <v>0.11165879372903402</v>
      </c>
      <c r="I266" s="91">
        <f>('[2]Poultry Byproduct Complex'!G172/'[2]Poultry Byproduct Complex'!G$174)*I$319</f>
        <v>0.1128448219105932</v>
      </c>
      <c r="J266" s="91">
        <f>('[2]Poultry Byproduct Complex'!H172/'[2]Poultry Byproduct Complex'!H$174)*J$319</f>
        <v>0.11411354265778624</v>
      </c>
      <c r="K266" s="91">
        <f>('[2]Poultry Byproduct Complex'!I172/'[2]Poultry Byproduct Complex'!I$174)*K$319</f>
        <v>0.11552589690216725</v>
      </c>
      <c r="L266" s="91">
        <f>('[2]Poultry Byproduct Complex'!J172/'[2]Poultry Byproduct Complex'!J$174)*L$319</f>
        <v>0.11699296149523866</v>
      </c>
      <c r="M266" s="91">
        <f>('[2]Poultry Byproduct Complex'!K172/'[2]Poultry Byproduct Complex'!K$174)*M$319</f>
        <v>0.11733987009657777</v>
      </c>
      <c r="N266" s="91">
        <f>('[2]Poultry Byproduct Complex'!L172/'[2]Poultry Byproduct Complex'!L$174)*N$319</f>
        <v>0.12178207049742654</v>
      </c>
      <c r="O266" s="91">
        <f>('[2]Poultry Byproduct Complex'!M172/'[2]Poultry Byproduct Complex'!M$174)*O$319</f>
        <v>0.12288958845075969</v>
      </c>
      <c r="P266" s="91">
        <f>('[2]Poultry Byproduct Complex'!N172/'[2]Poultry Byproduct Complex'!N$174)*P$319</f>
        <v>0.12484032778087222</v>
      </c>
      <c r="Q266" s="91">
        <f>('[2]Poultry Byproduct Complex'!O172/'[2]Poultry Byproduct Complex'!O$174)*Q$319</f>
        <v>0.12939837349239172</v>
      </c>
      <c r="R266" s="91">
        <f>('[2]Poultry Byproduct Complex'!P172/'[2]Poultry Byproduct Complex'!P$174)*R$319</f>
        <v>0.11831536684969096</v>
      </c>
      <c r="S266" s="91">
        <f>('[2]Poultry Byproduct Complex'!Q172/'[2]Poultry Byproduct Complex'!Q$174)*S$319</f>
        <v>0.13042203944204597</v>
      </c>
      <c r="T266" s="91">
        <f>('[2]Poultry Byproduct Complex'!R172/'[2]Poultry Byproduct Complex'!R$174)*T$319</f>
        <v>0.13442136674608121</v>
      </c>
      <c r="U266" s="91">
        <f>('[2]Poultry Byproduct Complex'!S172/'[2]Poultry Byproduct Complex'!S$174)*U$319</f>
        <v>0.13071441377438064</v>
      </c>
      <c r="V266" s="91">
        <f>('[2]Poultry Byproduct Complex'!T172/'[2]Poultry Byproduct Complex'!T$174)*V$319</f>
        <v>0.12951859753933651</v>
      </c>
      <c r="W266" s="91">
        <f>('[2]Poultry Byproduct Complex'!U172/'[2]Poultry Byproduct Complex'!U$174)*W$319</f>
        <v>0.13634345514650803</v>
      </c>
      <c r="X266" s="91">
        <f>('[2]Poultry Byproduct Complex'!V172/'[2]Poultry Byproduct Complex'!V$174)*X$319</f>
        <v>0.14429795819012192</v>
      </c>
      <c r="Y266" s="91">
        <f>('[2]Poultry Byproduct Complex'!W172/'[2]Poultry Byproduct Complex'!W$174)*Y$319</f>
        <v>0.18177971412459179</v>
      </c>
      <c r="Z266" s="91">
        <f>('[2]Poultry Byproduct Complex'!X172/'[2]Poultry Byproduct Complex'!X$174)*Z$319</f>
        <v>0.14476201079910983</v>
      </c>
      <c r="AA266" s="91">
        <f>('[2]Poultry Byproduct Complex'!Y172/'[2]Poultry Byproduct Complex'!Y$174)*AA$319</f>
        <v>0.14520396512943406</v>
      </c>
      <c r="AB266" s="91">
        <f>('[2]Poultry Byproduct Complex'!Z172/'[2]Poultry Byproduct Complex'!Z$174)*AB$319</f>
        <v>0.12355194866430551</v>
      </c>
      <c r="AC266" s="91">
        <f>('[2]Poultry Byproduct Complex'!AA172/'[2]Poultry Byproduct Complex'!AA$174)*AC$319</f>
        <v>0.17012490753309761</v>
      </c>
      <c r="AD266" s="91">
        <f>('[2]Poultry Byproduct Complex'!AB172/'[2]Poultry Byproduct Complex'!AB$174)*AD$319</f>
        <v>0.16635448581292051</v>
      </c>
      <c r="AE266" s="91">
        <f>('[2]Poultry Byproduct Complex'!AC172/'[2]Poultry Byproduct Complex'!AC$174)*AE$319</f>
        <v>0.14447156239485112</v>
      </c>
      <c r="AF266" s="91">
        <f>('[2]Poultry Byproduct Complex'!AD172/'[2]Poultry Byproduct Complex'!AD$174)*AF$319</f>
        <v>0.17412768611552495</v>
      </c>
      <c r="AG266" s="92">
        <f>('[2]Poultry Byproduct Complex'!AE172/'[2]Poultry Byproduct Complex'!AE$174)*AG$319</f>
        <v>0.16466617946450465</v>
      </c>
      <c r="AH266" s="92">
        <f>('[2]Poultry Byproduct Complex'!AF172/'[2]Poultry Byproduct Complex'!AF$174)*AH$319</f>
        <v>0.17013201600705224</v>
      </c>
      <c r="AI266" s="92">
        <f>('[2]Poultry Byproduct Complex'!AG172/'[2]Poultry Byproduct Complex'!AG$174)*AI$319</f>
        <v>0.16084593223401544</v>
      </c>
      <c r="AJ266" s="92">
        <f>('[2]Poultry Byproduct Complex'!AH172/'[2]Poultry Byproduct Complex'!AH$174)*AJ$319</f>
        <v>0.16335959849469273</v>
      </c>
      <c r="AK266" s="92">
        <f>('[2]Poultry Byproduct Complex'!AI172/'[2]Poultry Byproduct Complex'!AI$174)*AK$319</f>
        <v>0.16577052531747194</v>
      </c>
      <c r="AL266" s="92">
        <f>('[2]Poultry Byproduct Complex'!AJ172/'[2]Poultry Byproduct Complex'!AJ$174)*AL$319</f>
        <v>0.16808308768568869</v>
      </c>
      <c r="AM266" s="92">
        <f>('[2]Poultry Byproduct Complex'!AK172/'[2]Poultry Byproduct Complex'!AK$174)*AM$319</f>
        <v>0.17030989847967382</v>
      </c>
      <c r="AN266" s="92">
        <f>('[2]Poultry Byproduct Complex'!AL172/'[2]Poultry Byproduct Complex'!AL$174)*AN$319</f>
        <v>0.17247825148469387</v>
      </c>
      <c r="AO266" s="92">
        <f>('[2]Poultry Byproduct Complex'!AM172/'[2]Poultry Byproduct Complex'!AM$174)*AO$319</f>
        <v>0.17459652750679178</v>
      </c>
      <c r="AP266" s="92">
        <f>('[2]Poultry Byproduct Complex'!AN172/'[2]Poultry Byproduct Complex'!AN$174)*AP$319</f>
        <v>0.17667781726210552</v>
      </c>
      <c r="AQ266" s="92">
        <f>('[2]Poultry Byproduct Complex'!AO172/'[2]Poultry Byproduct Complex'!AO$174)*AQ$319</f>
        <v>0.17873614203106225</v>
      </c>
      <c r="AR266" s="92">
        <f>('[2]Poultry Byproduct Complex'!AP172/'[2]Poultry Byproduct Complex'!AP$174)*AR$319</f>
        <v>0.18076937490134259</v>
      </c>
      <c r="AS266" s="92">
        <f>('[2]Poultry Byproduct Complex'!AQ172/'[2]Poultry Byproduct Complex'!AQ$174)*AS$319</f>
        <v>0.18277823134916371</v>
      </c>
      <c r="AT266" s="92">
        <f>('[2]Poultry Byproduct Complex'!AR172/'[2]Poultry Byproduct Complex'!AR$174)*AT$319</f>
        <v>0.184760206858265</v>
      </c>
      <c r="AU266" s="92">
        <f>('[2]Poultry Byproduct Complex'!AS172/'[2]Poultry Byproduct Complex'!AS$174)*AU$319</f>
        <v>0.18671433950055638</v>
      </c>
      <c r="AV266" s="92">
        <f>('[2]Poultry Byproduct Complex'!AT172/'[2]Poultry Byproduct Complex'!AT$174)*AV$319</f>
        <v>0.18864302476674188</v>
      </c>
      <c r="AW266" s="92">
        <f>('[2]Poultry Byproduct Complex'!AU172/'[2]Poultry Byproduct Complex'!AU$174)*AW$319</f>
        <v>0.19054920404385856</v>
      </c>
      <c r="AX266" s="92">
        <f>('[2]Poultry Byproduct Complex'!AV172/'[2]Poultry Byproduct Complex'!AV$174)*AX$319</f>
        <v>0.19243680004389452</v>
      </c>
      <c r="AY266" s="92">
        <f>('[2]Poultry Byproduct Complex'!AW172/'[2]Poultry Byproduct Complex'!AW$174)*AY$319</f>
        <v>0.19430623649945833</v>
      </c>
      <c r="AZ266" s="92">
        <f>('[2]Poultry Byproduct Complex'!AX172/'[2]Poultry Byproduct Complex'!AX$174)*AZ$319</f>
        <v>0.19616174592646529</v>
      </c>
      <c r="BA266" s="92">
        <f>('[2]Poultry Byproduct Complex'!AY172/'[2]Poultry Byproduct Complex'!AY$174)*BA$319</f>
        <v>0.1980083232060692</v>
      </c>
      <c r="BB266" s="92">
        <f>('[2]Poultry Byproduct Complex'!AZ172/'[2]Poultry Byproduct Complex'!AZ$174)*BB$319</f>
        <v>0.19985183138296581</v>
      </c>
      <c r="BC266" s="92">
        <f>('[2]Poultry Byproduct Complex'!BA172/'[2]Poultry Byproduct Complex'!BA$174)*BC$319</f>
        <v>0.20169913945046969</v>
      </c>
      <c r="BD266" s="92">
        <f>('[2]Poultry Byproduct Complex'!BB172/'[2]Poultry Byproduct Complex'!BB$174)*BD$319</f>
        <v>0.20355831027941984</v>
      </c>
      <c r="BE266" s="92">
        <f>('[2]Poultry Byproduct Complex'!BC172/'[2]Poultry Byproduct Complex'!BC$174)*BE$319</f>
        <v>0.2054388582042308</v>
      </c>
      <c r="BF266" s="92">
        <f>('[2]Poultry Byproduct Complex'!BD172/'[2]Poultry Byproduct Complex'!BD$174)*BF$319</f>
        <v>0.20735159028522343</v>
      </c>
      <c r="BG266" s="92">
        <f>('[2]Poultry Byproduct Complex'!BE172/'[2]Poultry Byproduct Complex'!BE$174)*BG$319</f>
        <v>0.2093107143863171</v>
      </c>
      <c r="BH266" s="92">
        <f>('[2]Poultry Byproduct Complex'!BF172/'[2]Poultry Byproduct Complex'!BF$174)*BH$319</f>
        <v>0.21133407199273924</v>
      </c>
    </row>
    <row r="267" spans="1:60">
      <c r="A267" s="78" t="s">
        <v>25</v>
      </c>
      <c r="D267" s="91">
        <f>('[2]Poultry Byproduct Complex'!B173/'[2]Poultry Byproduct Complex'!B$174)*D$319</f>
        <v>0.10896596858638742</v>
      </c>
      <c r="E267" s="91">
        <f>('[2]Poultry Byproduct Complex'!C173/'[2]Poultry Byproduct Complex'!C$174)*E$319</f>
        <v>0.10937012784533834</v>
      </c>
      <c r="F267" s="91">
        <f>('[2]Poultry Byproduct Complex'!D173/'[2]Poultry Byproduct Complex'!D$174)*F$319</f>
        <v>0.10992775750353764</v>
      </c>
      <c r="G267" s="91">
        <f>('[2]Poultry Byproduct Complex'!E173/'[2]Poultry Byproduct Complex'!E$174)*G$319</f>
        <v>0.11069900142653352</v>
      </c>
      <c r="H267" s="91">
        <f>('[2]Poultry Byproduct Complex'!F173/'[2]Poultry Byproduct Complex'!F$174)*H$319</f>
        <v>0.11165879372903402</v>
      </c>
      <c r="I267" s="91">
        <f>('[2]Poultry Byproduct Complex'!G173/'[2]Poultry Byproduct Complex'!G$174)*I$319</f>
        <v>0.1128448219105932</v>
      </c>
      <c r="J267" s="91">
        <f>('[2]Poultry Byproduct Complex'!H173/'[2]Poultry Byproduct Complex'!H$174)*J$319</f>
        <v>0.11411354265778624</v>
      </c>
      <c r="K267" s="91">
        <f>('[2]Poultry Byproduct Complex'!I173/'[2]Poultry Byproduct Complex'!I$174)*K$319</f>
        <v>0.11552589690216725</v>
      </c>
      <c r="L267" s="91">
        <f>('[2]Poultry Byproduct Complex'!J173/'[2]Poultry Byproduct Complex'!J$174)*L$319</f>
        <v>0.11699296149523866</v>
      </c>
      <c r="M267" s="91">
        <f>('[2]Poultry Byproduct Complex'!K173/'[2]Poultry Byproduct Complex'!K$174)*M$319</f>
        <v>0.11785682741305326</v>
      </c>
      <c r="N267" s="91">
        <f>('[2]Poultry Byproduct Complex'!L173/'[2]Poultry Byproduct Complex'!L$174)*N$319</f>
        <v>0.1235422706094443</v>
      </c>
      <c r="O267" s="91">
        <f>('[2]Poultry Byproduct Complex'!M173/'[2]Poultry Byproduct Complex'!M$174)*O$319</f>
        <v>0.12377586148120749</v>
      </c>
      <c r="P267" s="91">
        <f>('[2]Poultry Byproduct Complex'!N173/'[2]Poultry Byproduct Complex'!N$174)*P$319</f>
        <v>0.12423282660398915</v>
      </c>
      <c r="Q267" s="91">
        <f>('[2]Poultry Byproduct Complex'!O173/'[2]Poultry Byproduct Complex'!O$174)*Q$319</f>
        <v>0.12730632279706094</v>
      </c>
      <c r="R267" s="91">
        <f>('[2]Poultry Byproduct Complex'!P173/'[2]Poultry Byproduct Complex'!P$174)*R$319</f>
        <v>0.11483081554653177</v>
      </c>
      <c r="S267" s="91">
        <f>('[2]Poultry Byproduct Complex'!Q173/'[2]Poultry Byproduct Complex'!Q$174)*S$319</f>
        <v>0.12974640663537748</v>
      </c>
      <c r="T267" s="91">
        <f>('[2]Poultry Byproduct Complex'!R173/'[2]Poultry Byproduct Complex'!R$174)*T$319</f>
        <v>0.1318224038709179</v>
      </c>
      <c r="U267" s="91">
        <f>('[2]Poultry Byproduct Complex'!S173/'[2]Poultry Byproduct Complex'!S$174)*U$319</f>
        <v>0.13843853842414744</v>
      </c>
      <c r="V267" s="91">
        <f>('[2]Poultry Byproduct Complex'!T173/'[2]Poultry Byproduct Complex'!T$174)*V$319</f>
        <v>0.14147069813822125</v>
      </c>
      <c r="W267" s="91">
        <f>('[2]Poultry Byproduct Complex'!U173/'[2]Poultry Byproduct Complex'!U$174)*W$319</f>
        <v>0.1395407703632898</v>
      </c>
      <c r="X267" s="91">
        <f>('[2]Poultry Byproduct Complex'!V173/'[2]Poultry Byproduct Complex'!V$174)*X$319</f>
        <v>0.13426335543956266</v>
      </c>
      <c r="Y267" s="91">
        <f>('[2]Poultry Byproduct Complex'!W173/'[2]Poultry Byproduct Complex'!W$174)*Y$319</f>
        <v>0.18711260203489022</v>
      </c>
      <c r="Z267" s="91">
        <f>('[2]Poultry Byproduct Complex'!X173/'[2]Poultry Byproduct Complex'!X$174)*Z$319</f>
        <v>0.1452578237056569</v>
      </c>
      <c r="AA267" s="91">
        <f>('[2]Poultry Byproduct Complex'!Y173/'[2]Poultry Byproduct Complex'!Y$174)*AA$319</f>
        <v>0.15438437722277012</v>
      </c>
      <c r="AB267" s="91">
        <f>('[2]Poultry Byproduct Complex'!Z173/'[2]Poultry Byproduct Complex'!Z$174)*AB$319</f>
        <v>0.13577028681276521</v>
      </c>
      <c r="AC267" s="91">
        <f>('[2]Poultry Byproduct Complex'!AA173/'[2]Poultry Byproduct Complex'!AA$174)*AC$319</f>
        <v>0.16272947561742435</v>
      </c>
      <c r="AD267" s="91">
        <f>('[2]Poultry Byproduct Complex'!AB173/'[2]Poultry Byproduct Complex'!AB$174)*AD$319</f>
        <v>0.1696708314521386</v>
      </c>
      <c r="AE267" s="91">
        <f>('[2]Poultry Byproduct Complex'!AC173/'[2]Poultry Byproduct Complex'!AC$174)*AE$319</f>
        <v>0.1430964458555771</v>
      </c>
      <c r="AF267" s="91">
        <f>('[2]Poultry Byproduct Complex'!AD173/'[2]Poultry Byproduct Complex'!AD$174)*AF$319</f>
        <v>0.17505831685811626</v>
      </c>
      <c r="AG267" s="92">
        <f>('[2]Poultry Byproduct Complex'!AE173/'[2]Poultry Byproduct Complex'!AE$174)*AG$319</f>
        <v>0.17869847702240432</v>
      </c>
      <c r="AH267" s="92">
        <f>('[2]Poultry Byproduct Complex'!AF173/'[2]Poultry Byproduct Complex'!AF$174)*AH$319</f>
        <v>0.15947060643915073</v>
      </c>
      <c r="AI267" s="92">
        <f>('[2]Poultry Byproduct Complex'!AG173/'[2]Poultry Byproduct Complex'!AG$174)*AI$319</f>
        <v>0.16084593223401544</v>
      </c>
      <c r="AJ267" s="92">
        <f>('[2]Poultry Byproduct Complex'!AH173/'[2]Poultry Byproduct Complex'!AH$174)*AJ$319</f>
        <v>0.16335959849469273</v>
      </c>
      <c r="AK267" s="92">
        <f>('[2]Poultry Byproduct Complex'!AI173/'[2]Poultry Byproduct Complex'!AI$174)*AK$319</f>
        <v>0.16577052531747194</v>
      </c>
      <c r="AL267" s="92">
        <f>('[2]Poultry Byproduct Complex'!AJ173/'[2]Poultry Byproduct Complex'!AJ$174)*AL$319</f>
        <v>0.16808308768568869</v>
      </c>
      <c r="AM267" s="92">
        <f>('[2]Poultry Byproduct Complex'!AK173/'[2]Poultry Byproduct Complex'!AK$174)*AM$319</f>
        <v>0.17030989847967382</v>
      </c>
      <c r="AN267" s="92">
        <f>('[2]Poultry Byproduct Complex'!AL173/'[2]Poultry Byproduct Complex'!AL$174)*AN$319</f>
        <v>0.17247825148469387</v>
      </c>
      <c r="AO267" s="92">
        <f>('[2]Poultry Byproduct Complex'!AM173/'[2]Poultry Byproduct Complex'!AM$174)*AO$319</f>
        <v>0.17459652750679178</v>
      </c>
      <c r="AP267" s="92">
        <f>('[2]Poultry Byproduct Complex'!AN173/'[2]Poultry Byproduct Complex'!AN$174)*AP$319</f>
        <v>0.17667781726210552</v>
      </c>
      <c r="AQ267" s="92">
        <f>('[2]Poultry Byproduct Complex'!AO173/'[2]Poultry Byproduct Complex'!AO$174)*AQ$319</f>
        <v>0.17873614203106225</v>
      </c>
      <c r="AR267" s="92">
        <f>('[2]Poultry Byproduct Complex'!AP173/'[2]Poultry Byproduct Complex'!AP$174)*AR$319</f>
        <v>0.18076937490134259</v>
      </c>
      <c r="AS267" s="92">
        <f>('[2]Poultry Byproduct Complex'!AQ173/'[2]Poultry Byproduct Complex'!AQ$174)*AS$319</f>
        <v>0.18277823134916371</v>
      </c>
      <c r="AT267" s="92">
        <f>('[2]Poultry Byproduct Complex'!AR173/'[2]Poultry Byproduct Complex'!AR$174)*AT$319</f>
        <v>0.184760206858265</v>
      </c>
      <c r="AU267" s="92">
        <f>('[2]Poultry Byproduct Complex'!AS173/'[2]Poultry Byproduct Complex'!AS$174)*AU$319</f>
        <v>0.18671433950055638</v>
      </c>
      <c r="AV267" s="92">
        <f>('[2]Poultry Byproduct Complex'!AT173/'[2]Poultry Byproduct Complex'!AT$174)*AV$319</f>
        <v>0.18864302476674188</v>
      </c>
      <c r="AW267" s="92">
        <f>('[2]Poultry Byproduct Complex'!AU173/'[2]Poultry Byproduct Complex'!AU$174)*AW$319</f>
        <v>0.19054920404385856</v>
      </c>
      <c r="AX267" s="92">
        <f>('[2]Poultry Byproduct Complex'!AV173/'[2]Poultry Byproduct Complex'!AV$174)*AX$319</f>
        <v>0.19243680004389452</v>
      </c>
      <c r="AY267" s="92">
        <f>('[2]Poultry Byproduct Complex'!AW173/'[2]Poultry Byproduct Complex'!AW$174)*AY$319</f>
        <v>0.19430623649945833</v>
      </c>
      <c r="AZ267" s="92">
        <f>('[2]Poultry Byproduct Complex'!AX173/'[2]Poultry Byproduct Complex'!AX$174)*AZ$319</f>
        <v>0.19616174592646529</v>
      </c>
      <c r="BA267" s="92">
        <f>('[2]Poultry Byproduct Complex'!AY173/'[2]Poultry Byproduct Complex'!AY$174)*BA$319</f>
        <v>0.1980083232060692</v>
      </c>
      <c r="BB267" s="92">
        <f>('[2]Poultry Byproduct Complex'!AZ173/'[2]Poultry Byproduct Complex'!AZ$174)*BB$319</f>
        <v>0.19985183138296581</v>
      </c>
      <c r="BC267" s="92">
        <f>('[2]Poultry Byproduct Complex'!BA173/'[2]Poultry Byproduct Complex'!BA$174)*BC$319</f>
        <v>0.20169913945046969</v>
      </c>
      <c r="BD267" s="92">
        <f>('[2]Poultry Byproduct Complex'!BB173/'[2]Poultry Byproduct Complex'!BB$174)*BD$319</f>
        <v>0.20355831027941984</v>
      </c>
      <c r="BE267" s="92">
        <f>('[2]Poultry Byproduct Complex'!BC173/'[2]Poultry Byproduct Complex'!BC$174)*BE$319</f>
        <v>0.2054388582042308</v>
      </c>
      <c r="BF267" s="92">
        <f>('[2]Poultry Byproduct Complex'!BD173/'[2]Poultry Byproduct Complex'!BD$174)*BF$319</f>
        <v>0.20735159028522343</v>
      </c>
      <c r="BG267" s="92">
        <f>('[2]Poultry Byproduct Complex'!BE173/'[2]Poultry Byproduct Complex'!BE$174)*BG$319</f>
        <v>0.2093107143863171</v>
      </c>
      <c r="BH267" s="92">
        <f>('[2]Poultry Byproduct Complex'!BF173/'[2]Poultry Byproduct Complex'!BF$174)*BH$319</f>
        <v>0.21133407199273924</v>
      </c>
    </row>
    <row r="268" spans="1:60">
      <c r="A268" s="78" t="s">
        <v>26</v>
      </c>
      <c r="C268" s="86"/>
      <c r="D268" s="91">
        <f>('[2]Poultry Byproduct Complex'!C162/'[2]Poultry Byproduct Complex'!C$174)*D$319</f>
        <v>0.10896596858638742</v>
      </c>
      <c r="E268" s="91">
        <f>('[2]Poultry Byproduct Complex'!D162/'[2]Poultry Byproduct Complex'!D$174)*E$319</f>
        <v>0.10937012784533834</v>
      </c>
      <c r="F268" s="91">
        <f>('[2]Poultry Byproduct Complex'!E162/'[2]Poultry Byproduct Complex'!E$174)*F$319</f>
        <v>0.10992775750353764</v>
      </c>
      <c r="G268" s="91">
        <f>('[2]Poultry Byproduct Complex'!F162/'[2]Poultry Byproduct Complex'!F$174)*G$319</f>
        <v>0.11069900142653352</v>
      </c>
      <c r="H268" s="91">
        <f>('[2]Poultry Byproduct Complex'!G162/'[2]Poultry Byproduct Complex'!G$174)*H$319</f>
        <v>0.11165879372903402</v>
      </c>
      <c r="I268" s="91">
        <f>('[2]Poultry Byproduct Complex'!H162/'[2]Poultry Byproduct Complex'!H$174)*I$319</f>
        <v>0.1128448219105932</v>
      </c>
      <c r="J268" s="91">
        <f>('[2]Poultry Byproduct Complex'!I162/'[2]Poultry Byproduct Complex'!I$174)*J$319</f>
        <v>0.11411354265778624</v>
      </c>
      <c r="K268" s="91">
        <f>('[2]Poultry Byproduct Complex'!J162/'[2]Poultry Byproduct Complex'!J$174)*K$319</f>
        <v>0.11552589690216725</v>
      </c>
      <c r="L268" s="91">
        <f>('[2]Poultry Byproduct Complex'!K162/'[2]Poultry Byproduct Complex'!K$174)*L$319</f>
        <v>0.11883067274721998</v>
      </c>
      <c r="M268" s="91">
        <f>('[2]Poultry Byproduct Complex'!L162/'[2]Poultry Byproduct Complex'!L$174)*M$319</f>
        <v>0.10405501423645792</v>
      </c>
      <c r="N268" s="91">
        <f>('[2]Poultry Byproduct Complex'!M162/'[2]Poultry Byproduct Complex'!M$174)*N$319</f>
        <v>0.10775890465383924</v>
      </c>
      <c r="O268" s="91">
        <f>('[2]Poultry Byproduct Complex'!N162/'[2]Poultry Byproduct Complex'!N$174)*O$319</f>
        <v>0.11206336337532403</v>
      </c>
      <c r="P268" s="91">
        <f>('[2]Poultry Byproduct Complex'!O162/'[2]Poultry Byproduct Complex'!O$174)*P$319</f>
        <v>0.11240480054200193</v>
      </c>
      <c r="Q268" s="91">
        <f>('[2]Poultry Byproduct Complex'!P162/'[2]Poultry Byproduct Complex'!P$174)*Q$319</f>
        <v>0.11518321598749533</v>
      </c>
      <c r="R268" s="91">
        <f>('[2]Poultry Byproduct Complex'!Q162/'[2]Poultry Byproduct Complex'!Q$174)*R$319</f>
        <v>0.11856167719406406</v>
      </c>
      <c r="S268" s="91">
        <f>('[2]Poultry Byproduct Complex'!R162/'[2]Poultry Byproduct Complex'!R$174)*S$319</f>
        <v>0.12815701030228144</v>
      </c>
      <c r="T268" s="91">
        <f>('[2]Poultry Byproduct Complex'!S162/'[2]Poultry Byproduct Complex'!S$174)*T$319</f>
        <v>0.12412172844270351</v>
      </c>
      <c r="U268" s="91">
        <f>('[2]Poultry Byproduct Complex'!T162/'[2]Poultry Byproduct Complex'!T$174)*U$319</f>
        <v>0.13074195894215804</v>
      </c>
      <c r="V268" s="91">
        <f>('[2]Poultry Byproduct Complex'!U162/'[2]Poultry Byproduct Complex'!U$174)*V$319</f>
        <v>0.12525121150029808</v>
      </c>
      <c r="W268" s="91">
        <f>('[2]Poultry Byproduct Complex'!V162/'[2]Poultry Byproduct Complex'!V$174)*W$319</f>
        <v>0.12628925463552185</v>
      </c>
      <c r="X268" s="91">
        <f>('[2]Poultry Byproduct Complex'!W162/'[2]Poultry Byproduct Complex'!W$174)*X$319</f>
        <v>0.10796336111434174</v>
      </c>
      <c r="Y268" s="91">
        <f>('[2]Poultry Byproduct Complex'!X162/'[2]Poultry Byproduct Complex'!X$174)*Y$319</f>
        <v>0.13698121160398719</v>
      </c>
      <c r="Z268" s="91">
        <f>('[2]Poultry Byproduct Complex'!Y162/'[2]Poultry Byproduct Complex'!Y$174)*Z$319</f>
        <v>0.14300356890645519</v>
      </c>
      <c r="AA268" s="91">
        <f>('[2]Poultry Byproduct Complex'!Z162/'[2]Poultry Byproduct Complex'!Z$174)*AA$319</f>
        <v>0.13799978156050829</v>
      </c>
      <c r="AB268" s="91">
        <f>('[2]Poultry Byproduct Complex'!AA162/'[2]Poultry Byproduct Complex'!AA$174)*AB$319</f>
        <v>0.11761515244942018</v>
      </c>
      <c r="AC268" s="91">
        <f>('[2]Poultry Byproduct Complex'!AB162/'[2]Poultry Byproduct Complex'!AB$174)*AC$319</f>
        <v>0.13851460722333128</v>
      </c>
      <c r="AD268" s="91">
        <f>('[2]Poultry Byproduct Complex'!AC162/'[2]Poultry Byproduct Complex'!AC$174)*AD$319</f>
        <v>0.16803799106075196</v>
      </c>
      <c r="AE268" s="91">
        <f>('[2]Poultry Byproduct Complex'!AD162/'[2]Poultry Byproduct Complex'!AD$174)*AE$319</f>
        <v>0.16460019792227726</v>
      </c>
      <c r="AF268" s="91">
        <f>('[2]Poultry Byproduct Complex'!AE162/'[2]Poultry Byproduct Complex'!AE$174)*AF$319</f>
        <v>0.15004407040693712</v>
      </c>
      <c r="AG268" s="92">
        <f>('[2]Poultry Byproduct Complex'!AF162/'[2]Poultry Byproduct Complex'!AF$174)*AG$319</f>
        <v>0.14847453494370894</v>
      </c>
      <c r="AH268" s="92">
        <f>('[2]Poultry Byproduct Complex'!AG162/'[2]Poultry Byproduct Complex'!AG$174)*AH$319</f>
        <v>0.14864909849527699</v>
      </c>
      <c r="AI268" s="92">
        <f>('[2]Poultry Byproduct Complex'!AH162/'[2]Poultry Byproduct Complex'!AH$174)*AI$319</f>
        <v>0.16084593223401544</v>
      </c>
      <c r="AJ268" s="92">
        <f>('[2]Poultry Byproduct Complex'!AI162/'[2]Poultry Byproduct Complex'!AI$174)*AJ$319</f>
        <v>0.16335959849469273</v>
      </c>
      <c r="AK268" s="92">
        <f>('[2]Poultry Byproduct Complex'!AJ162/'[2]Poultry Byproduct Complex'!AJ$174)*AK$319</f>
        <v>0.16577052531747194</v>
      </c>
      <c r="AL268" s="92">
        <f>('[2]Poultry Byproduct Complex'!AK162/'[2]Poultry Byproduct Complex'!AK$174)*AL$319</f>
        <v>0.16808308768568869</v>
      </c>
      <c r="AM268" s="92">
        <f>('[2]Poultry Byproduct Complex'!AL162/'[2]Poultry Byproduct Complex'!AL$174)*AM$319</f>
        <v>0.17030989847967382</v>
      </c>
      <c r="AN268" s="92">
        <f>('[2]Poultry Byproduct Complex'!AM162/'[2]Poultry Byproduct Complex'!AM$174)*AN$319</f>
        <v>0.17247825148469387</v>
      </c>
      <c r="AO268" s="92">
        <f>('[2]Poultry Byproduct Complex'!AN162/'[2]Poultry Byproduct Complex'!AN$174)*AO$319</f>
        <v>0.17459652750679178</v>
      </c>
      <c r="AP268" s="92">
        <f>('[2]Poultry Byproduct Complex'!AO162/'[2]Poultry Byproduct Complex'!AO$174)*AP$319</f>
        <v>0.17667781726210552</v>
      </c>
      <c r="AQ268" s="92">
        <f>('[2]Poultry Byproduct Complex'!AP162/'[2]Poultry Byproduct Complex'!AP$174)*AQ$319</f>
        <v>0.17873614203106225</v>
      </c>
      <c r="AR268" s="92">
        <f>('[2]Poultry Byproduct Complex'!AQ162/'[2]Poultry Byproduct Complex'!AQ$174)*AR$319</f>
        <v>0.18076937490134259</v>
      </c>
      <c r="AS268" s="92">
        <f>('[2]Poultry Byproduct Complex'!AR162/'[2]Poultry Byproduct Complex'!AR$174)*AS$319</f>
        <v>0.18277823134916371</v>
      </c>
      <c r="AT268" s="92">
        <f>('[2]Poultry Byproduct Complex'!AS162/'[2]Poultry Byproduct Complex'!AS$174)*AT$319</f>
        <v>0.184760206858265</v>
      </c>
      <c r="AU268" s="92">
        <f>('[2]Poultry Byproduct Complex'!AT162/'[2]Poultry Byproduct Complex'!AT$174)*AU$319</f>
        <v>0.18671433950055638</v>
      </c>
      <c r="AV268" s="92">
        <f>('[2]Poultry Byproduct Complex'!AU162/'[2]Poultry Byproduct Complex'!AU$174)*AV$319</f>
        <v>0.18864302476674188</v>
      </c>
      <c r="AW268" s="92">
        <f>('[2]Poultry Byproduct Complex'!AV162/'[2]Poultry Byproduct Complex'!AV$174)*AW$319</f>
        <v>0.19054920404385856</v>
      </c>
      <c r="AX268" s="92">
        <f>('[2]Poultry Byproduct Complex'!AW162/'[2]Poultry Byproduct Complex'!AW$174)*AX$319</f>
        <v>0.19243680004389452</v>
      </c>
      <c r="AY268" s="92">
        <f>('[2]Poultry Byproduct Complex'!AX162/'[2]Poultry Byproduct Complex'!AX$174)*AY$319</f>
        <v>0.19430623649945838</v>
      </c>
      <c r="AZ268" s="92">
        <f>('[2]Poultry Byproduct Complex'!AY162/'[2]Poultry Byproduct Complex'!AY$174)*AZ$319</f>
        <v>0.19616174592646529</v>
      </c>
      <c r="BA268" s="92">
        <f>('[2]Poultry Byproduct Complex'!AZ162/'[2]Poultry Byproduct Complex'!AZ$174)*BA$319</f>
        <v>0.1980083232060692</v>
      </c>
      <c r="BB268" s="92">
        <f>('[2]Poultry Byproduct Complex'!BA162/'[2]Poultry Byproduct Complex'!BA$174)*BB$319</f>
        <v>0.19985183138296581</v>
      </c>
      <c r="BC268" s="92">
        <f>('[2]Poultry Byproduct Complex'!BB162/'[2]Poultry Byproduct Complex'!BB$174)*BC$319</f>
        <v>0.20169913945046969</v>
      </c>
      <c r="BD268" s="92">
        <f>('[2]Poultry Byproduct Complex'!BC162/'[2]Poultry Byproduct Complex'!BC$174)*BD$319</f>
        <v>0.20355831027941984</v>
      </c>
      <c r="BE268" s="92">
        <f>('[2]Poultry Byproduct Complex'!BD162/'[2]Poultry Byproduct Complex'!BD$174)*BE$319</f>
        <v>0.2054388582042308</v>
      </c>
      <c r="BF268" s="92">
        <f>('[2]Poultry Byproduct Complex'!BE162/'[2]Poultry Byproduct Complex'!BE$174)*BF$319</f>
        <v>0.20735159028522343</v>
      </c>
      <c r="BG268" s="92">
        <f>('[2]Poultry Byproduct Complex'!BF162/'[2]Poultry Byproduct Complex'!BF$174)*BG$319</f>
        <v>0.2093107143863171</v>
      </c>
      <c r="BH268" s="92">
        <f>('[2]Poultry Byproduct Complex'!BG162/'[2]Poultry Byproduct Complex'!BG$174)*BH$319</f>
        <v>0.21133407199273924</v>
      </c>
    </row>
    <row r="269" spans="1:60">
      <c r="A269" s="78" t="s">
        <v>27</v>
      </c>
      <c r="D269" s="91">
        <f>('[2]Poultry Byproduct Complex'!C163/'[2]Poultry Byproduct Complex'!C$174)*D$319</f>
        <v>0.10896596858638742</v>
      </c>
      <c r="E269" s="91">
        <f>('[2]Poultry Byproduct Complex'!D163/'[2]Poultry Byproduct Complex'!D$174)*E$319</f>
        <v>0.10937012784533834</v>
      </c>
      <c r="F269" s="91">
        <f>('[2]Poultry Byproduct Complex'!E163/'[2]Poultry Byproduct Complex'!E$174)*F$319</f>
        <v>0.10992775750353764</v>
      </c>
      <c r="G269" s="91">
        <f>('[2]Poultry Byproduct Complex'!F163/'[2]Poultry Byproduct Complex'!F$174)*G$319</f>
        <v>0.11069900142653352</v>
      </c>
      <c r="H269" s="91">
        <f>('[2]Poultry Byproduct Complex'!G163/'[2]Poultry Byproduct Complex'!G$174)*H$319</f>
        <v>0.11165879372903402</v>
      </c>
      <c r="I269" s="91">
        <f>('[2]Poultry Byproduct Complex'!H163/'[2]Poultry Byproduct Complex'!H$174)*I$319</f>
        <v>0.1128448219105932</v>
      </c>
      <c r="J269" s="91">
        <f>('[2]Poultry Byproduct Complex'!I163/'[2]Poultry Byproduct Complex'!I$174)*J$319</f>
        <v>0.11411354265778624</v>
      </c>
      <c r="K269" s="91">
        <f>('[2]Poultry Byproduct Complex'!J163/'[2]Poultry Byproduct Complex'!J$174)*K$319</f>
        <v>0.11552589690216725</v>
      </c>
      <c r="L269" s="91">
        <f>('[2]Poultry Byproduct Complex'!K163/'[2]Poultry Byproduct Complex'!K$174)*L$319</f>
        <v>0.11883067274721998</v>
      </c>
      <c r="M269" s="91">
        <f>('[2]Poultry Byproduct Complex'!L163/'[2]Poultry Byproduct Complex'!L$174)*M$319</f>
        <v>0.10232821121802592</v>
      </c>
      <c r="N269" s="91">
        <f>('[2]Poultry Byproduct Complex'!M163/'[2]Poultry Byproduct Complex'!M$174)*N$319</f>
        <v>0.1187406638382605</v>
      </c>
      <c r="O269" s="91">
        <f>('[2]Poultry Byproduct Complex'!N163/'[2]Poultry Byproduct Complex'!N$174)*O$319</f>
        <v>0.11790843108548012</v>
      </c>
      <c r="P269" s="91">
        <f>('[2]Poultry Byproduct Complex'!O163/'[2]Poultry Byproduct Complex'!O$174)*P$319</f>
        <v>0.13169217090716781</v>
      </c>
      <c r="Q269" s="91">
        <f>('[2]Poultry Byproduct Complex'!P163/'[2]Poultry Byproduct Complex'!P$174)*Q$319</f>
        <v>0.12462618134162665</v>
      </c>
      <c r="R269" s="91">
        <f>('[2]Poultry Byproduct Complex'!Q163/'[2]Poultry Byproduct Complex'!Q$174)*R$319</f>
        <v>0.12488749336920471</v>
      </c>
      <c r="S269" s="91">
        <f>('[2]Poultry Byproduct Complex'!R163/'[2]Poultry Byproduct Complex'!R$174)*S$319</f>
        <v>0.13026231745857003</v>
      </c>
      <c r="T269" s="91">
        <f>('[2]Poultry Byproduct Complex'!S163/'[2]Poultry Byproduct Complex'!S$174)*T$319</f>
        <v>0.12846752404860171</v>
      </c>
      <c r="U269" s="91">
        <f>('[2]Poultry Byproduct Complex'!T163/'[2]Poultry Byproduct Complex'!T$174)*U$319</f>
        <v>0.1338806931424828</v>
      </c>
      <c r="V269" s="91">
        <f>('[2]Poultry Byproduct Complex'!U163/'[2]Poultry Byproduct Complex'!U$174)*V$319</f>
        <v>0.13439371391326177</v>
      </c>
      <c r="W269" s="91">
        <f>('[2]Poultry Byproduct Complex'!V163/'[2]Poultry Byproduct Complex'!V$174)*W$319</f>
        <v>0.14164283758972346</v>
      </c>
      <c r="X269" s="91">
        <f>('[2]Poultry Byproduct Complex'!W163/'[2]Poultry Byproduct Complex'!W$174)*X$319</f>
        <v>0.12463955734254879</v>
      </c>
      <c r="Y269" s="91">
        <f>('[2]Poultry Byproduct Complex'!X163/'[2]Poultry Byproduct Complex'!X$174)*Y$319</f>
        <v>0.1558172401895076</v>
      </c>
      <c r="Z269" s="91">
        <f>('[2]Poultry Byproduct Complex'!Y163/'[2]Poultry Byproduct Complex'!Y$174)*Z$319</f>
        <v>0.15329211675209603</v>
      </c>
      <c r="AA269" s="91">
        <f>('[2]Poultry Byproduct Complex'!Z163/'[2]Poultry Byproduct Complex'!Z$174)*AA$319</f>
        <v>0.15518372171093509</v>
      </c>
      <c r="AB269" s="91">
        <f>('[2]Poultry Byproduct Complex'!AA163/'[2]Poultry Byproduct Complex'!AA$174)*AB$319</f>
        <v>0.1306076054409426</v>
      </c>
      <c r="AC269" s="91">
        <f>('[2]Poultry Byproduct Complex'!AB163/'[2]Poultry Byproduct Complex'!AB$174)*AC$319</f>
        <v>0.16823128251746997</v>
      </c>
      <c r="AD269" s="91">
        <f>('[2]Poultry Byproduct Complex'!AC163/'[2]Poultry Byproduct Complex'!AC$174)*AD$319</f>
        <v>0.19275831918022382</v>
      </c>
      <c r="AE269" s="91">
        <f>('[2]Poultry Byproduct Complex'!AD163/'[2]Poultry Byproduct Complex'!AD$174)*AE$319</f>
        <v>0.16522889386472023</v>
      </c>
      <c r="AF269" s="91">
        <f>('[2]Poultry Byproduct Complex'!AE163/'[2]Poultry Byproduct Complex'!AE$174)*AF$319</f>
        <v>0.1641713264596884</v>
      </c>
      <c r="AG269" s="92">
        <f>('[2]Poultry Byproduct Complex'!AF163/'[2]Poultry Byproduct Complex'!AF$174)*AG$319</f>
        <v>0.18605355742456439</v>
      </c>
      <c r="AH269" s="92">
        <f>('[2]Poultry Byproduct Complex'!AG163/'[2]Poultry Byproduct Complex'!AG$174)*AH$319</f>
        <v>0.18123016003702561</v>
      </c>
      <c r="AI269" s="92">
        <f>('[2]Poultry Byproduct Complex'!AH163/'[2]Poultry Byproduct Complex'!AH$174)*AI$319</f>
        <v>0.16084593223401544</v>
      </c>
      <c r="AJ269" s="92">
        <f>('[2]Poultry Byproduct Complex'!AI163/'[2]Poultry Byproduct Complex'!AI$174)*AJ$319</f>
        <v>0.16335959849469273</v>
      </c>
      <c r="AK269" s="92">
        <f>('[2]Poultry Byproduct Complex'!AJ163/'[2]Poultry Byproduct Complex'!AJ$174)*AK$319</f>
        <v>0.16577052531747194</v>
      </c>
      <c r="AL269" s="92">
        <f>('[2]Poultry Byproduct Complex'!AK163/'[2]Poultry Byproduct Complex'!AK$174)*AL$319</f>
        <v>0.16808308768568869</v>
      </c>
      <c r="AM269" s="92">
        <f>('[2]Poultry Byproduct Complex'!AL163/'[2]Poultry Byproduct Complex'!AL$174)*AM$319</f>
        <v>0.17030989847967382</v>
      </c>
      <c r="AN269" s="92">
        <f>('[2]Poultry Byproduct Complex'!AM163/'[2]Poultry Byproduct Complex'!AM$174)*AN$319</f>
        <v>0.17247825148469387</v>
      </c>
      <c r="AO269" s="92">
        <f>('[2]Poultry Byproduct Complex'!AN163/'[2]Poultry Byproduct Complex'!AN$174)*AO$319</f>
        <v>0.17459652750679178</v>
      </c>
      <c r="AP269" s="92">
        <f>('[2]Poultry Byproduct Complex'!AO163/'[2]Poultry Byproduct Complex'!AO$174)*AP$319</f>
        <v>0.17667781726210552</v>
      </c>
      <c r="AQ269" s="92">
        <f>('[2]Poultry Byproduct Complex'!AP163/'[2]Poultry Byproduct Complex'!AP$174)*AQ$319</f>
        <v>0.17873614203106225</v>
      </c>
      <c r="AR269" s="92">
        <f>('[2]Poultry Byproduct Complex'!AQ163/'[2]Poultry Byproduct Complex'!AQ$174)*AR$319</f>
        <v>0.18076937490134259</v>
      </c>
      <c r="AS269" s="92">
        <f>('[2]Poultry Byproduct Complex'!AR163/'[2]Poultry Byproduct Complex'!AR$174)*AS$319</f>
        <v>0.18277823134916371</v>
      </c>
      <c r="AT269" s="92">
        <f>('[2]Poultry Byproduct Complex'!AS163/'[2]Poultry Byproduct Complex'!AS$174)*AT$319</f>
        <v>0.184760206858265</v>
      </c>
      <c r="AU269" s="92">
        <f>('[2]Poultry Byproduct Complex'!AT163/'[2]Poultry Byproduct Complex'!AT$174)*AU$319</f>
        <v>0.18671433950055638</v>
      </c>
      <c r="AV269" s="92">
        <f>('[2]Poultry Byproduct Complex'!AU163/'[2]Poultry Byproduct Complex'!AU$174)*AV$319</f>
        <v>0.18864302476674188</v>
      </c>
      <c r="AW269" s="92">
        <f>('[2]Poultry Byproduct Complex'!AV163/'[2]Poultry Byproduct Complex'!AV$174)*AW$319</f>
        <v>0.19054920404385856</v>
      </c>
      <c r="AX269" s="92">
        <f>('[2]Poultry Byproduct Complex'!AW163/'[2]Poultry Byproduct Complex'!AW$174)*AX$319</f>
        <v>0.19243680004389452</v>
      </c>
      <c r="AY269" s="92">
        <f>('[2]Poultry Byproduct Complex'!AX163/'[2]Poultry Byproduct Complex'!AX$174)*AY$319</f>
        <v>0.19430623649945833</v>
      </c>
      <c r="AZ269" s="92">
        <f>('[2]Poultry Byproduct Complex'!AY163/'[2]Poultry Byproduct Complex'!AY$174)*AZ$319</f>
        <v>0.19616174592646529</v>
      </c>
      <c r="BA269" s="92">
        <f>('[2]Poultry Byproduct Complex'!AZ163/'[2]Poultry Byproduct Complex'!AZ$174)*BA$319</f>
        <v>0.1980083232060692</v>
      </c>
      <c r="BB269" s="92">
        <f>('[2]Poultry Byproduct Complex'!BA163/'[2]Poultry Byproduct Complex'!BA$174)*BB$319</f>
        <v>0.19985183138296581</v>
      </c>
      <c r="BC269" s="92">
        <f>('[2]Poultry Byproduct Complex'!BB163/'[2]Poultry Byproduct Complex'!BB$174)*BC$319</f>
        <v>0.20169913945046969</v>
      </c>
      <c r="BD269" s="92">
        <f>('[2]Poultry Byproduct Complex'!BC163/'[2]Poultry Byproduct Complex'!BC$174)*BD$319</f>
        <v>0.20355831027941984</v>
      </c>
      <c r="BE269" s="92">
        <f>('[2]Poultry Byproduct Complex'!BD163/'[2]Poultry Byproduct Complex'!BD$174)*BE$319</f>
        <v>0.2054388582042308</v>
      </c>
      <c r="BF269" s="92">
        <f>('[2]Poultry Byproduct Complex'!BE163/'[2]Poultry Byproduct Complex'!BE$174)*BF$319</f>
        <v>0.20735159028522343</v>
      </c>
      <c r="BG269" s="92">
        <f>('[2]Poultry Byproduct Complex'!BF163/'[2]Poultry Byproduct Complex'!BF$174)*BG$319</f>
        <v>0.2093107143863171</v>
      </c>
      <c r="BH269" s="92">
        <f>('[2]Poultry Byproduct Complex'!BG163/'[2]Poultry Byproduct Complex'!BG$174)*BH$319</f>
        <v>0.21133407199273924</v>
      </c>
    </row>
    <row r="270" spans="1:60">
      <c r="A270" s="78" t="s">
        <v>28</v>
      </c>
      <c r="D270" s="91">
        <f>('[2]Poultry Byproduct Complex'!C164/'[2]Poultry Byproduct Complex'!C$174)*D$319</f>
        <v>0.10896596858638741</v>
      </c>
      <c r="E270" s="91">
        <f>('[2]Poultry Byproduct Complex'!D164/'[2]Poultry Byproduct Complex'!D$174)*E$319</f>
        <v>0.10937012784533834</v>
      </c>
      <c r="F270" s="91">
        <f>('[2]Poultry Byproduct Complex'!E164/'[2]Poultry Byproduct Complex'!E$174)*F$319</f>
        <v>0.10992775750353764</v>
      </c>
      <c r="G270" s="91">
        <f>('[2]Poultry Byproduct Complex'!F164/'[2]Poultry Byproduct Complex'!F$174)*G$319</f>
        <v>0.11069900142653352</v>
      </c>
      <c r="H270" s="91">
        <f>('[2]Poultry Byproduct Complex'!G164/'[2]Poultry Byproduct Complex'!G$174)*H$319</f>
        <v>0.11165879372903402</v>
      </c>
      <c r="I270" s="91">
        <f>('[2]Poultry Byproduct Complex'!H164/'[2]Poultry Byproduct Complex'!H$174)*I$319</f>
        <v>0.1128448219105932</v>
      </c>
      <c r="J270" s="91">
        <f>('[2]Poultry Byproduct Complex'!I164/'[2]Poultry Byproduct Complex'!I$174)*J$319</f>
        <v>0.11411354265778624</v>
      </c>
      <c r="K270" s="91">
        <f>('[2]Poultry Byproduct Complex'!J164/'[2]Poultry Byproduct Complex'!J$174)*K$319</f>
        <v>0.11552589690216725</v>
      </c>
      <c r="L270" s="91">
        <f>('[2]Poultry Byproduct Complex'!K164/'[2]Poultry Byproduct Complex'!K$174)*L$319</f>
        <v>0.11883067274721998</v>
      </c>
      <c r="M270" s="91">
        <f>('[2]Poultry Byproduct Complex'!L164/'[2]Poultry Byproduct Complex'!L$174)*M$319</f>
        <v>0.10168327705368492</v>
      </c>
      <c r="N270" s="91">
        <f>('[2]Poultry Byproduct Complex'!M164/'[2]Poultry Byproduct Complex'!M$174)*N$319</f>
        <v>0.1120408864783287</v>
      </c>
      <c r="O270" s="91">
        <f>('[2]Poultry Byproduct Complex'!N164/'[2]Poultry Byproduct Complex'!N$174)*O$319</f>
        <v>0.12014632325173966</v>
      </c>
      <c r="P270" s="91">
        <f>('[2]Poultry Byproduct Complex'!O164/'[2]Poultry Byproduct Complex'!O$174)*P$319</f>
        <v>0.1388096058457349</v>
      </c>
      <c r="Q270" s="91">
        <f>('[2]Poultry Byproduct Complex'!P164/'[2]Poultry Byproduct Complex'!P$174)*Q$319</f>
        <v>0.13842626057195054</v>
      </c>
      <c r="R270" s="91">
        <f>('[2]Poultry Byproduct Complex'!Q164/'[2]Poultry Byproduct Complex'!Q$174)*R$319</f>
        <v>0.12565031161160803</v>
      </c>
      <c r="S270" s="91">
        <f>('[2]Poultry Byproduct Complex'!R164/'[2]Poultry Byproduct Complex'!R$174)*S$319</f>
        <v>0.12893313736049594</v>
      </c>
      <c r="T270" s="91">
        <f>('[2]Poultry Byproduct Complex'!S164/'[2]Poultry Byproduct Complex'!S$174)*T$319</f>
        <v>0.13296373937678746</v>
      </c>
      <c r="U270" s="91">
        <f>('[2]Poultry Byproduct Complex'!T164/'[2]Poultry Byproduct Complex'!T$174)*U$319</f>
        <v>0.1421306637543121</v>
      </c>
      <c r="V270" s="91">
        <f>('[2]Poultry Byproduct Complex'!U164/'[2]Poultry Byproduct Complex'!U$174)*V$319</f>
        <v>0.14825309485690066</v>
      </c>
      <c r="W270" s="91">
        <f>('[2]Poultry Byproduct Complex'!V164/'[2]Poultry Byproduct Complex'!V$174)*W$319</f>
        <v>0.14270655241716543</v>
      </c>
      <c r="X270" s="91">
        <f>('[2]Poultry Byproduct Complex'!W164/'[2]Poultry Byproduct Complex'!W$174)*X$319</f>
        <v>0.11501246326957146</v>
      </c>
      <c r="Y270" s="91">
        <f>('[2]Poultry Byproduct Complex'!X164/'[2]Poultry Byproduct Complex'!X$174)*Y$319</f>
        <v>0.14110973044072542</v>
      </c>
      <c r="Z270" s="91">
        <f>('[2]Poultry Byproduct Complex'!Y164/'[2]Poultry Byproduct Complex'!Y$174)*Z$319</f>
        <v>0.1493943262062184</v>
      </c>
      <c r="AA270" s="91">
        <f>('[2]Poultry Byproduct Complex'!Z164/'[2]Poultry Byproduct Complex'!Z$174)*AA$319</f>
        <v>0.1661331630216723</v>
      </c>
      <c r="AB270" s="91">
        <f>('[2]Poultry Byproduct Complex'!AA164/'[2]Poultry Byproduct Complex'!AA$174)*AB$319</f>
        <v>0.12888871989417719</v>
      </c>
      <c r="AC270" s="91">
        <f>('[2]Poultry Byproduct Complex'!AB164/'[2]Poultry Byproduct Complex'!AB$174)*AC$319</f>
        <v>0.14093649510330841</v>
      </c>
      <c r="AD270" s="91">
        <f>('[2]Poultry Byproduct Complex'!AC164/'[2]Poultry Byproduct Complex'!AC$174)*AD$319</f>
        <v>0.16415243768265411</v>
      </c>
      <c r="AE270" s="91">
        <f>('[2]Poultry Byproduct Complex'!AD164/'[2]Poultry Byproduct Complex'!AD$174)*AE$319</f>
        <v>0.16102376822871944</v>
      </c>
      <c r="AF270" s="91">
        <f>('[2]Poultry Byproduct Complex'!AE164/'[2]Poultry Byproduct Complex'!AE$174)*AF$319</f>
        <v>0.15230397737386614</v>
      </c>
      <c r="AG270" s="92">
        <f>('[2]Poultry Byproduct Complex'!AF164/'[2]Poultry Byproduct Complex'!AF$174)*AG$319</f>
        <v>0.16494976371402928</v>
      </c>
      <c r="AH270" s="92">
        <f>('[2]Poultry Byproduct Complex'!AG164/'[2]Poultry Byproduct Complex'!AG$174)*AH$319</f>
        <v>0.15358308895212164</v>
      </c>
      <c r="AI270" s="92">
        <f>('[2]Poultry Byproduct Complex'!AH164/'[2]Poultry Byproduct Complex'!AH$174)*AI$319</f>
        <v>0.16084593223401544</v>
      </c>
      <c r="AJ270" s="92">
        <f>('[2]Poultry Byproduct Complex'!AI164/'[2]Poultry Byproduct Complex'!AI$174)*AJ$319</f>
        <v>0.16335959849469273</v>
      </c>
      <c r="AK270" s="92">
        <f>('[2]Poultry Byproduct Complex'!AJ164/'[2]Poultry Byproduct Complex'!AJ$174)*AK$319</f>
        <v>0.16577052531747194</v>
      </c>
      <c r="AL270" s="92">
        <f>('[2]Poultry Byproduct Complex'!AK164/'[2]Poultry Byproduct Complex'!AK$174)*AL$319</f>
        <v>0.16808308768568869</v>
      </c>
      <c r="AM270" s="92">
        <f>('[2]Poultry Byproduct Complex'!AL164/'[2]Poultry Byproduct Complex'!AL$174)*AM$319</f>
        <v>0.17030989847967382</v>
      </c>
      <c r="AN270" s="92">
        <f>('[2]Poultry Byproduct Complex'!AM164/'[2]Poultry Byproduct Complex'!AM$174)*AN$319</f>
        <v>0.17247825148469387</v>
      </c>
      <c r="AO270" s="92">
        <f>('[2]Poultry Byproduct Complex'!AN164/'[2]Poultry Byproduct Complex'!AN$174)*AO$319</f>
        <v>0.17459652750679178</v>
      </c>
      <c r="AP270" s="92">
        <f>('[2]Poultry Byproduct Complex'!AO164/'[2]Poultry Byproduct Complex'!AO$174)*AP$319</f>
        <v>0.17667781726210552</v>
      </c>
      <c r="AQ270" s="92">
        <f>('[2]Poultry Byproduct Complex'!AP164/'[2]Poultry Byproduct Complex'!AP$174)*AQ$319</f>
        <v>0.17873614203106225</v>
      </c>
      <c r="AR270" s="92">
        <f>('[2]Poultry Byproduct Complex'!AQ164/'[2]Poultry Byproduct Complex'!AQ$174)*AR$319</f>
        <v>0.18076937490134259</v>
      </c>
      <c r="AS270" s="92">
        <f>('[2]Poultry Byproduct Complex'!AR164/'[2]Poultry Byproduct Complex'!AR$174)*AS$319</f>
        <v>0.18277823134916371</v>
      </c>
      <c r="AT270" s="92">
        <f>('[2]Poultry Byproduct Complex'!AS164/'[2]Poultry Byproduct Complex'!AS$174)*AT$319</f>
        <v>0.184760206858265</v>
      </c>
      <c r="AU270" s="92">
        <f>('[2]Poultry Byproduct Complex'!AT164/'[2]Poultry Byproduct Complex'!AT$174)*AU$319</f>
        <v>0.18671433950055638</v>
      </c>
      <c r="AV270" s="92">
        <f>('[2]Poultry Byproduct Complex'!AU164/'[2]Poultry Byproduct Complex'!AU$174)*AV$319</f>
        <v>0.18864302476674188</v>
      </c>
      <c r="AW270" s="92">
        <f>('[2]Poultry Byproduct Complex'!AV164/'[2]Poultry Byproduct Complex'!AV$174)*AW$319</f>
        <v>0.19054920404385856</v>
      </c>
      <c r="AX270" s="92">
        <f>('[2]Poultry Byproduct Complex'!AW164/'[2]Poultry Byproduct Complex'!AW$174)*AX$319</f>
        <v>0.19243680004389452</v>
      </c>
      <c r="AY270" s="92">
        <f>('[2]Poultry Byproduct Complex'!AX164/'[2]Poultry Byproduct Complex'!AX$174)*AY$319</f>
        <v>0.19430623649945833</v>
      </c>
      <c r="AZ270" s="92">
        <f>('[2]Poultry Byproduct Complex'!AY164/'[2]Poultry Byproduct Complex'!AY$174)*AZ$319</f>
        <v>0.19616174592646529</v>
      </c>
      <c r="BA270" s="92">
        <f>('[2]Poultry Byproduct Complex'!AZ164/'[2]Poultry Byproduct Complex'!AZ$174)*BA$319</f>
        <v>0.1980083232060692</v>
      </c>
      <c r="BB270" s="92">
        <f>('[2]Poultry Byproduct Complex'!BA164/'[2]Poultry Byproduct Complex'!BA$174)*BB$319</f>
        <v>0.19985183138296581</v>
      </c>
      <c r="BC270" s="92">
        <f>('[2]Poultry Byproduct Complex'!BB164/'[2]Poultry Byproduct Complex'!BB$174)*BC$319</f>
        <v>0.20169913945046969</v>
      </c>
      <c r="BD270" s="92">
        <f>('[2]Poultry Byproduct Complex'!BC164/'[2]Poultry Byproduct Complex'!BC$174)*BD$319</f>
        <v>0.20355831027941984</v>
      </c>
      <c r="BE270" s="92">
        <f>('[2]Poultry Byproduct Complex'!BD164/'[2]Poultry Byproduct Complex'!BD$174)*BE$319</f>
        <v>0.2054388582042308</v>
      </c>
      <c r="BF270" s="92">
        <f>('[2]Poultry Byproduct Complex'!BE164/'[2]Poultry Byproduct Complex'!BE$174)*BF$319</f>
        <v>0.20735159028522343</v>
      </c>
      <c r="BG270" s="92">
        <f>('[2]Poultry Byproduct Complex'!BF164/'[2]Poultry Byproduct Complex'!BF$174)*BG$319</f>
        <v>0.2093107143863171</v>
      </c>
      <c r="BH270" s="92">
        <f>('[2]Poultry Byproduct Complex'!BG164/'[2]Poultry Byproduct Complex'!BG$174)*BH$319</f>
        <v>0.21133407199273924</v>
      </c>
    </row>
    <row r="271" spans="1:60" ht="13.5" thickBot="1">
      <c r="A271" s="78" t="s">
        <v>29</v>
      </c>
      <c r="C271" s="101"/>
      <c r="D271" s="91">
        <f>AVERAGE(D259:D270)</f>
        <v>0.10896596858638745</v>
      </c>
      <c r="E271" s="91">
        <f t="shared" ref="E271:BH271" si="87">AVERAGE(E259:E270)</f>
        <v>0.10937012784533832</v>
      </c>
      <c r="F271" s="91">
        <f t="shared" si="87"/>
        <v>0.10992775750353763</v>
      </c>
      <c r="G271" s="91">
        <f t="shared" si="87"/>
        <v>0.11069900142653351</v>
      </c>
      <c r="H271" s="91">
        <f t="shared" si="87"/>
        <v>0.11165879372903403</v>
      </c>
      <c r="I271" s="91">
        <f t="shared" si="87"/>
        <v>0.11284482191059324</v>
      </c>
      <c r="J271" s="91">
        <f t="shared" si="87"/>
        <v>0.11411354265778623</v>
      </c>
      <c r="K271" s="91">
        <f t="shared" si="87"/>
        <v>0.11552589690216729</v>
      </c>
      <c r="L271" s="91">
        <f t="shared" si="87"/>
        <v>0.11745238930823397</v>
      </c>
      <c r="M271" s="91">
        <f t="shared" si="87"/>
        <v>0.11409599507005176</v>
      </c>
      <c r="N271" s="91">
        <f t="shared" si="87"/>
        <v>0.12234031081252901</v>
      </c>
      <c r="O271" s="91">
        <f t="shared" si="87"/>
        <v>0.12240900678420548</v>
      </c>
      <c r="P271" s="91">
        <f t="shared" si="87"/>
        <v>0.12592260034147704</v>
      </c>
      <c r="Q271" s="91">
        <f t="shared" si="87"/>
        <v>0.12460668266734458</v>
      </c>
      <c r="R271" s="91">
        <f t="shared" si="87"/>
        <v>0.12616780906921929</v>
      </c>
      <c r="S271" s="91">
        <f t="shared" si="87"/>
        <v>0.13047098248105679</v>
      </c>
      <c r="T271" s="91">
        <f t="shared" si="87"/>
        <v>0.13082729788588002</v>
      </c>
      <c r="U271" s="91">
        <f t="shared" si="87"/>
        <v>0.13486179992834177</v>
      </c>
      <c r="V271" s="91">
        <f t="shared" si="87"/>
        <v>0.13534983660007494</v>
      </c>
      <c r="W271" s="91">
        <f t="shared" si="87"/>
        <v>0.13773884449715049</v>
      </c>
      <c r="X271" s="91">
        <f t="shared" si="87"/>
        <v>0.13457906446344992</v>
      </c>
      <c r="Y271" s="91">
        <f t="shared" si="87"/>
        <v>0.14950026969112806</v>
      </c>
      <c r="Z271" s="91">
        <f t="shared" si="87"/>
        <v>0.14561879983046247</v>
      </c>
      <c r="AA271" s="91">
        <f t="shared" si="87"/>
        <v>0.14826164894474195</v>
      </c>
      <c r="AB271" s="91">
        <f t="shared" si="87"/>
        <v>0.14281880587526227</v>
      </c>
      <c r="AC271" s="91">
        <f t="shared" si="87"/>
        <v>0.15828466768580193</v>
      </c>
      <c r="AD271" s="91">
        <f t="shared" si="87"/>
        <v>0.16140965229456314</v>
      </c>
      <c r="AE271" s="91">
        <f t="shared" si="87"/>
        <v>0.15474051889646476</v>
      </c>
      <c r="AF271" s="91">
        <f t="shared" si="87"/>
        <v>0.15837653141514271</v>
      </c>
      <c r="AG271" s="92">
        <f t="shared" si="87"/>
        <v>0.1594100249428467</v>
      </c>
      <c r="AH271" s="92">
        <f t="shared" si="87"/>
        <v>0.15604764321737566</v>
      </c>
      <c r="AI271" s="92">
        <f t="shared" si="87"/>
        <v>0.16084593223401544</v>
      </c>
      <c r="AJ271" s="92">
        <f t="shared" si="87"/>
        <v>0.16335959849469273</v>
      </c>
      <c r="AK271" s="92">
        <f t="shared" si="87"/>
        <v>0.16577052531747194</v>
      </c>
      <c r="AL271" s="92">
        <f t="shared" si="87"/>
        <v>0.16808308768568869</v>
      </c>
      <c r="AM271" s="92">
        <f t="shared" si="87"/>
        <v>0.17030989847967382</v>
      </c>
      <c r="AN271" s="92">
        <f t="shared" si="87"/>
        <v>0.17247825148469387</v>
      </c>
      <c r="AO271" s="92">
        <f t="shared" si="87"/>
        <v>0.17459652750679178</v>
      </c>
      <c r="AP271" s="92">
        <f t="shared" si="87"/>
        <v>0.17667781726210552</v>
      </c>
      <c r="AQ271" s="92">
        <f t="shared" si="87"/>
        <v>0.17873614203106225</v>
      </c>
      <c r="AR271" s="92">
        <f t="shared" si="87"/>
        <v>0.18076937490134259</v>
      </c>
      <c r="AS271" s="92">
        <f t="shared" si="87"/>
        <v>0.18277823134916371</v>
      </c>
      <c r="AT271" s="92">
        <f t="shared" si="87"/>
        <v>0.184760206858265</v>
      </c>
      <c r="AU271" s="92">
        <f t="shared" si="87"/>
        <v>0.18671433950055638</v>
      </c>
      <c r="AV271" s="92">
        <f t="shared" si="87"/>
        <v>0.18864302476674188</v>
      </c>
      <c r="AW271" s="92">
        <f t="shared" si="87"/>
        <v>0.19054920404385856</v>
      </c>
      <c r="AX271" s="92">
        <f t="shared" si="87"/>
        <v>0.19243680004389452</v>
      </c>
      <c r="AY271" s="92">
        <f t="shared" si="87"/>
        <v>0.19430623649945833</v>
      </c>
      <c r="AZ271" s="92">
        <f t="shared" si="87"/>
        <v>0.19616174592646529</v>
      </c>
      <c r="BA271" s="92">
        <f t="shared" si="87"/>
        <v>0.1980083232060692</v>
      </c>
      <c r="BB271" s="92">
        <f t="shared" si="87"/>
        <v>0.19985183138296581</v>
      </c>
      <c r="BC271" s="92">
        <f t="shared" si="87"/>
        <v>0.20169913945046969</v>
      </c>
      <c r="BD271" s="92">
        <f t="shared" si="87"/>
        <v>0.20355831027941984</v>
      </c>
      <c r="BE271" s="92">
        <f t="shared" si="87"/>
        <v>0.2054388582042308</v>
      </c>
      <c r="BF271" s="92">
        <f t="shared" si="87"/>
        <v>0.20735159028522343</v>
      </c>
      <c r="BG271" s="92">
        <f t="shared" si="87"/>
        <v>0.2093107143863171</v>
      </c>
      <c r="BH271" s="92">
        <f t="shared" si="87"/>
        <v>0.21133407199273924</v>
      </c>
    </row>
    <row r="272" spans="1:60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80"/>
      <c r="BE272" s="80"/>
      <c r="BF272" s="80"/>
      <c r="BG272" s="80"/>
      <c r="BH272" s="80"/>
    </row>
    <row r="273" spans="1:60" ht="13.5" thickBot="1">
      <c r="A273" s="78" t="s">
        <v>124</v>
      </c>
    </row>
    <row r="274" spans="1:60" ht="13.5" thickBot="1">
      <c r="A274" s="79" t="s">
        <v>47</v>
      </c>
      <c r="B274" s="93">
        <f t="shared" ref="B274:BH274" si="88">B2</f>
        <v>1992</v>
      </c>
      <c r="C274" s="93">
        <f t="shared" si="88"/>
        <v>1993</v>
      </c>
      <c r="D274" s="93">
        <f t="shared" si="88"/>
        <v>1994</v>
      </c>
      <c r="E274" s="93">
        <f t="shared" si="88"/>
        <v>1995</v>
      </c>
      <c r="F274" s="93">
        <f t="shared" si="88"/>
        <v>1996</v>
      </c>
      <c r="G274" s="93">
        <f t="shared" si="88"/>
        <v>1997</v>
      </c>
      <c r="H274" s="93">
        <f t="shared" si="88"/>
        <v>1998</v>
      </c>
      <c r="I274" s="93">
        <f t="shared" si="88"/>
        <v>1999</v>
      </c>
      <c r="J274" s="93">
        <f t="shared" si="88"/>
        <v>2000</v>
      </c>
      <c r="K274" s="93">
        <f t="shared" si="88"/>
        <v>2001</v>
      </c>
      <c r="L274" s="93">
        <f t="shared" si="88"/>
        <v>2002</v>
      </c>
      <c r="M274" s="93">
        <f t="shared" si="88"/>
        <v>2003</v>
      </c>
      <c r="N274" s="93">
        <f t="shared" si="88"/>
        <v>2004</v>
      </c>
      <c r="O274" s="93">
        <f t="shared" si="88"/>
        <v>2005</v>
      </c>
      <c r="P274" s="93">
        <f t="shared" si="88"/>
        <v>2006</v>
      </c>
      <c r="Q274" s="93">
        <f t="shared" si="88"/>
        <v>2007</v>
      </c>
      <c r="R274" s="93">
        <f t="shared" si="88"/>
        <v>2008</v>
      </c>
      <c r="S274" s="93">
        <f t="shared" si="88"/>
        <v>2009</v>
      </c>
      <c r="T274" s="93">
        <f t="shared" si="88"/>
        <v>2010</v>
      </c>
      <c r="U274" s="93">
        <f t="shared" si="88"/>
        <v>2011</v>
      </c>
      <c r="V274" s="93">
        <f t="shared" si="88"/>
        <v>2012</v>
      </c>
      <c r="W274" s="93">
        <f t="shared" si="88"/>
        <v>2013</v>
      </c>
      <c r="X274" s="93">
        <f t="shared" si="88"/>
        <v>2014</v>
      </c>
      <c r="Y274" s="93">
        <f t="shared" si="88"/>
        <v>2015</v>
      </c>
      <c r="Z274" s="93">
        <f t="shared" si="88"/>
        <v>2016</v>
      </c>
      <c r="AA274" s="93">
        <f t="shared" si="88"/>
        <v>2017</v>
      </c>
      <c r="AB274" s="93">
        <f t="shared" si="88"/>
        <v>2018</v>
      </c>
      <c r="AC274" s="93">
        <f t="shared" si="88"/>
        <v>2019</v>
      </c>
      <c r="AD274" s="93">
        <f t="shared" si="88"/>
        <v>2020</v>
      </c>
      <c r="AE274" s="93">
        <f t="shared" si="88"/>
        <v>2021</v>
      </c>
      <c r="AF274" s="93">
        <f t="shared" si="88"/>
        <v>2022</v>
      </c>
      <c r="AG274" s="93">
        <f t="shared" si="88"/>
        <v>2023</v>
      </c>
      <c r="AH274" s="93">
        <f t="shared" si="88"/>
        <v>2024</v>
      </c>
      <c r="AI274" s="93">
        <f t="shared" si="88"/>
        <v>2025</v>
      </c>
      <c r="AJ274" s="93">
        <f t="shared" si="88"/>
        <v>2026</v>
      </c>
      <c r="AK274" s="93">
        <f t="shared" si="88"/>
        <v>2027</v>
      </c>
      <c r="AL274" s="93">
        <f t="shared" si="88"/>
        <v>2028</v>
      </c>
      <c r="AM274" s="93">
        <f t="shared" si="88"/>
        <v>2029</v>
      </c>
      <c r="AN274" s="93">
        <f t="shared" si="88"/>
        <v>2030</v>
      </c>
      <c r="AO274" s="93">
        <f t="shared" si="88"/>
        <v>2031</v>
      </c>
      <c r="AP274" s="93">
        <f t="shared" si="88"/>
        <v>2032</v>
      </c>
      <c r="AQ274" s="93">
        <f t="shared" si="88"/>
        <v>2033</v>
      </c>
      <c r="AR274" s="93">
        <f t="shared" si="88"/>
        <v>2034</v>
      </c>
      <c r="AS274" s="93">
        <f t="shared" si="88"/>
        <v>2035</v>
      </c>
      <c r="AT274" s="93">
        <f t="shared" si="88"/>
        <v>2036</v>
      </c>
      <c r="AU274" s="93">
        <f t="shared" si="88"/>
        <v>2037</v>
      </c>
      <c r="AV274" s="93">
        <f t="shared" si="88"/>
        <v>2038</v>
      </c>
      <c r="AW274" s="93">
        <f t="shared" si="88"/>
        <v>2039</v>
      </c>
      <c r="AX274" s="93">
        <f t="shared" si="88"/>
        <v>2040</v>
      </c>
      <c r="AY274" s="93">
        <f t="shared" si="88"/>
        <v>2041</v>
      </c>
      <c r="AZ274" s="93">
        <f t="shared" si="88"/>
        <v>2042</v>
      </c>
      <c r="BA274" s="93">
        <f t="shared" si="88"/>
        <v>2043</v>
      </c>
      <c r="BB274" s="93">
        <f t="shared" si="88"/>
        <v>2044</v>
      </c>
      <c r="BC274" s="93">
        <f t="shared" si="88"/>
        <v>2045</v>
      </c>
      <c r="BD274" s="93">
        <f t="shared" si="88"/>
        <v>2046</v>
      </c>
      <c r="BE274" s="93">
        <f t="shared" si="88"/>
        <v>2047</v>
      </c>
      <c r="BF274" s="93">
        <f t="shared" si="88"/>
        <v>2048</v>
      </c>
      <c r="BG274" s="93">
        <f t="shared" si="88"/>
        <v>2049</v>
      </c>
      <c r="BH274" s="93">
        <f t="shared" si="88"/>
        <v>2050</v>
      </c>
    </row>
    <row r="275" spans="1:60" ht="13.5" thickBot="1">
      <c r="A275" s="78" t="s">
        <v>29</v>
      </c>
      <c r="B275" s="99"/>
      <c r="C275" s="74">
        <v>126.4</v>
      </c>
      <c r="D275" s="74">
        <v>133.19999999999999</v>
      </c>
      <c r="E275" s="74">
        <v>140.30000000000001</v>
      </c>
      <c r="F275" s="74">
        <v>147.6</v>
      </c>
      <c r="G275" s="74">
        <v>155.19999999999999</v>
      </c>
      <c r="H275" s="74">
        <v>163.1</v>
      </c>
      <c r="I275" s="74">
        <v>171.4</v>
      </c>
      <c r="J275" s="74">
        <v>179.9</v>
      </c>
      <c r="K275" s="74">
        <v>188.7</v>
      </c>
      <c r="L275" s="74">
        <v>197.8</v>
      </c>
      <c r="M275" s="74">
        <v>207.1</v>
      </c>
      <c r="N275" s="74">
        <v>216.7</v>
      </c>
      <c r="O275" s="74">
        <v>226.5</v>
      </c>
      <c r="P275" s="74">
        <v>236.6</v>
      </c>
      <c r="Q275" s="74">
        <v>247</v>
      </c>
      <c r="R275" s="74">
        <v>257.7</v>
      </c>
      <c r="S275" s="74">
        <v>268.7</v>
      </c>
      <c r="T275" s="74">
        <v>279.89999999999998</v>
      </c>
      <c r="U275" s="74">
        <v>291.39999999999998</v>
      </c>
      <c r="V275" s="74">
        <v>303.2</v>
      </c>
      <c r="W275" s="74">
        <v>315.3</v>
      </c>
      <c r="X275" s="74">
        <v>327.7</v>
      </c>
      <c r="Y275" s="74">
        <v>340.4</v>
      </c>
      <c r="Z275" s="74">
        <v>353.4</v>
      </c>
      <c r="AA275" s="74">
        <v>366.7</v>
      </c>
      <c r="AB275" s="74">
        <v>380.3</v>
      </c>
      <c r="AC275" s="74">
        <v>394.2</v>
      </c>
      <c r="AD275" s="74">
        <v>408.4</v>
      </c>
      <c r="AE275" s="74">
        <v>422.9</v>
      </c>
      <c r="AF275" s="74">
        <v>437.7</v>
      </c>
      <c r="AG275" s="94">
        <f>AG311*AG319</f>
        <v>436.60738312477298</v>
      </c>
      <c r="AH275" s="94">
        <f t="shared" ref="AH275:BH275" si="89">AH311*AH319</f>
        <v>453.12362851993538</v>
      </c>
      <c r="AI275" s="94">
        <f t="shared" si="89"/>
        <v>469.24972400972166</v>
      </c>
      <c r="AJ275" s="94">
        <f t="shared" si="89"/>
        <v>485.16119186268793</v>
      </c>
      <c r="AK275" s="94">
        <f t="shared" si="89"/>
        <v>501.03509486720293</v>
      </c>
      <c r="AL275" s="94">
        <f t="shared" si="89"/>
        <v>516.86988169882409</v>
      </c>
      <c r="AM275" s="94">
        <f t="shared" si="89"/>
        <v>532.6908954202562</v>
      </c>
      <c r="AN275" s="94">
        <f t="shared" si="89"/>
        <v>548.57662247617225</v>
      </c>
      <c r="AO275" s="94">
        <f t="shared" si="89"/>
        <v>564.54650436760778</v>
      </c>
      <c r="AP275" s="94">
        <f t="shared" si="89"/>
        <v>580.63574908183489</v>
      </c>
      <c r="AQ275" s="94">
        <f t="shared" si="89"/>
        <v>596.90998321995971</v>
      </c>
      <c r="AR275" s="94">
        <f t="shared" si="89"/>
        <v>613.36370814093038</v>
      </c>
      <c r="AS275" s="94">
        <f t="shared" si="89"/>
        <v>629.99947893310298</v>
      </c>
      <c r="AT275" s="94">
        <f t="shared" si="89"/>
        <v>646.80804160793934</v>
      </c>
      <c r="AU275" s="94">
        <f t="shared" si="89"/>
        <v>663.78237375199626</v>
      </c>
      <c r="AV275" s="94">
        <f t="shared" si="89"/>
        <v>680.92938351721307</v>
      </c>
      <c r="AW275" s="94">
        <f t="shared" si="89"/>
        <v>698.25927917150784</v>
      </c>
      <c r="AX275" s="94">
        <f t="shared" si="89"/>
        <v>715.78261409990614</v>
      </c>
      <c r="AY275" s="94">
        <f t="shared" si="89"/>
        <v>733.49761558449597</v>
      </c>
      <c r="AZ275" s="94">
        <f t="shared" si="89"/>
        <v>751.41493953713439</v>
      </c>
      <c r="BA275" s="94">
        <f t="shared" si="89"/>
        <v>769.54729567643562</v>
      </c>
      <c r="BB275" s="94">
        <f t="shared" si="89"/>
        <v>787.90983289546068</v>
      </c>
      <c r="BC275" s="94">
        <f t="shared" si="89"/>
        <v>806.52066547726167</v>
      </c>
      <c r="BD275" s="94">
        <f t="shared" si="89"/>
        <v>825.40162195126288</v>
      </c>
      <c r="BE275" s="94">
        <f t="shared" si="89"/>
        <v>844.57931050077832</v>
      </c>
      <c r="BF275" s="94">
        <f t="shared" si="89"/>
        <v>864.08698387613845</v>
      </c>
      <c r="BG275" s="94">
        <f t="shared" si="89"/>
        <v>883.96905676715789</v>
      </c>
      <c r="BH275" s="94">
        <f t="shared" si="89"/>
        <v>904.28700588736137</v>
      </c>
    </row>
    <row r="276" spans="1:60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</row>
    <row r="277" spans="1:60" ht="13.5" thickBot="1">
      <c r="A277" s="78" t="s">
        <v>139</v>
      </c>
    </row>
    <row r="278" spans="1:60" ht="13.5" thickBot="1">
      <c r="A278" s="79"/>
      <c r="B278" s="93">
        <f t="shared" ref="B278:BH278" si="90">B2</f>
        <v>1992</v>
      </c>
      <c r="C278" s="93">
        <f t="shared" si="90"/>
        <v>1993</v>
      </c>
      <c r="D278" s="93">
        <f t="shared" si="90"/>
        <v>1994</v>
      </c>
      <c r="E278" s="93">
        <f t="shared" si="90"/>
        <v>1995</v>
      </c>
      <c r="F278" s="93">
        <f t="shared" si="90"/>
        <v>1996</v>
      </c>
      <c r="G278" s="93">
        <f t="shared" si="90"/>
        <v>1997</v>
      </c>
      <c r="H278" s="93">
        <f t="shared" si="90"/>
        <v>1998</v>
      </c>
      <c r="I278" s="93">
        <f t="shared" si="90"/>
        <v>1999</v>
      </c>
      <c r="J278" s="93">
        <f t="shared" si="90"/>
        <v>2000</v>
      </c>
      <c r="K278" s="93">
        <f t="shared" si="90"/>
        <v>2001</v>
      </c>
      <c r="L278" s="93">
        <f t="shared" si="90"/>
        <v>2002</v>
      </c>
      <c r="M278" s="93">
        <f t="shared" si="90"/>
        <v>2003</v>
      </c>
      <c r="N278" s="93">
        <f t="shared" si="90"/>
        <v>2004</v>
      </c>
      <c r="O278" s="93">
        <f t="shared" si="90"/>
        <v>2005</v>
      </c>
      <c r="P278" s="93">
        <f t="shared" si="90"/>
        <v>2006</v>
      </c>
      <c r="Q278" s="93">
        <f t="shared" si="90"/>
        <v>2007</v>
      </c>
      <c r="R278" s="93">
        <f t="shared" si="90"/>
        <v>2008</v>
      </c>
      <c r="S278" s="93">
        <f t="shared" si="90"/>
        <v>2009</v>
      </c>
      <c r="T278" s="93">
        <f t="shared" si="90"/>
        <v>2010</v>
      </c>
      <c r="U278" s="93">
        <f t="shared" si="90"/>
        <v>2011</v>
      </c>
      <c r="V278" s="93">
        <f t="shared" si="90"/>
        <v>2012</v>
      </c>
      <c r="W278" s="93">
        <f t="shared" si="90"/>
        <v>2013</v>
      </c>
      <c r="X278" s="93">
        <f t="shared" si="90"/>
        <v>2014</v>
      </c>
      <c r="Y278" s="93">
        <f t="shared" si="90"/>
        <v>2015</v>
      </c>
      <c r="Z278" s="93">
        <f t="shared" si="90"/>
        <v>2016</v>
      </c>
      <c r="AA278" s="93">
        <f t="shared" si="90"/>
        <v>2017</v>
      </c>
      <c r="AB278" s="93">
        <f t="shared" si="90"/>
        <v>2018</v>
      </c>
      <c r="AC278" s="93">
        <f t="shared" si="90"/>
        <v>2019</v>
      </c>
      <c r="AD278" s="93">
        <f t="shared" si="90"/>
        <v>2020</v>
      </c>
      <c r="AE278" s="93">
        <f t="shared" si="90"/>
        <v>2021</v>
      </c>
      <c r="AF278" s="93">
        <f t="shared" si="90"/>
        <v>2022</v>
      </c>
      <c r="AG278" s="93">
        <f t="shared" si="90"/>
        <v>2023</v>
      </c>
      <c r="AH278" s="93">
        <f t="shared" si="90"/>
        <v>2024</v>
      </c>
      <c r="AI278" s="93">
        <f t="shared" si="90"/>
        <v>2025</v>
      </c>
      <c r="AJ278" s="93">
        <f t="shared" si="90"/>
        <v>2026</v>
      </c>
      <c r="AK278" s="93">
        <f t="shared" si="90"/>
        <v>2027</v>
      </c>
      <c r="AL278" s="93">
        <f t="shared" si="90"/>
        <v>2028</v>
      </c>
      <c r="AM278" s="93">
        <f t="shared" si="90"/>
        <v>2029</v>
      </c>
      <c r="AN278" s="93">
        <f t="shared" si="90"/>
        <v>2030</v>
      </c>
      <c r="AO278" s="93">
        <f t="shared" si="90"/>
        <v>2031</v>
      </c>
      <c r="AP278" s="93">
        <f t="shared" si="90"/>
        <v>2032</v>
      </c>
      <c r="AQ278" s="93">
        <f t="shared" si="90"/>
        <v>2033</v>
      </c>
      <c r="AR278" s="93">
        <f t="shared" si="90"/>
        <v>2034</v>
      </c>
      <c r="AS278" s="93">
        <f t="shared" si="90"/>
        <v>2035</v>
      </c>
      <c r="AT278" s="93">
        <f t="shared" si="90"/>
        <v>2036</v>
      </c>
      <c r="AU278" s="93">
        <f t="shared" si="90"/>
        <v>2037</v>
      </c>
      <c r="AV278" s="93">
        <f t="shared" si="90"/>
        <v>2038</v>
      </c>
      <c r="AW278" s="93">
        <f t="shared" si="90"/>
        <v>2039</v>
      </c>
      <c r="AX278" s="93">
        <f t="shared" si="90"/>
        <v>2040</v>
      </c>
      <c r="AY278" s="93">
        <f t="shared" si="90"/>
        <v>2041</v>
      </c>
      <c r="AZ278" s="93">
        <f t="shared" si="90"/>
        <v>2042</v>
      </c>
      <c r="BA278" s="93">
        <f t="shared" si="90"/>
        <v>2043</v>
      </c>
      <c r="BB278" s="93">
        <f t="shared" si="90"/>
        <v>2044</v>
      </c>
      <c r="BC278" s="93">
        <f t="shared" si="90"/>
        <v>2045</v>
      </c>
      <c r="BD278" s="93">
        <f t="shared" si="90"/>
        <v>2046</v>
      </c>
      <c r="BE278" s="93">
        <f t="shared" si="90"/>
        <v>2047</v>
      </c>
      <c r="BF278" s="93">
        <f t="shared" si="90"/>
        <v>2048</v>
      </c>
      <c r="BG278" s="93">
        <f t="shared" si="90"/>
        <v>2049</v>
      </c>
      <c r="BH278" s="93">
        <f t="shared" si="90"/>
        <v>2050</v>
      </c>
    </row>
    <row r="279" spans="1:60">
      <c r="A279" s="78" t="s">
        <v>17</v>
      </c>
    </row>
    <row r="280" spans="1:60">
      <c r="A280" s="78" t="s">
        <v>18</v>
      </c>
    </row>
    <row r="281" spans="1:60">
      <c r="A281" s="78" t="s">
        <v>19</v>
      </c>
    </row>
    <row r="282" spans="1:60">
      <c r="A282" s="78" t="s">
        <v>20</v>
      </c>
    </row>
    <row r="283" spans="1:60">
      <c r="A283" s="78" t="s">
        <v>21</v>
      </c>
    </row>
    <row r="284" spans="1:60">
      <c r="A284" s="78" t="s">
        <v>22</v>
      </c>
    </row>
    <row r="285" spans="1:60">
      <c r="A285" s="78" t="s">
        <v>23</v>
      </c>
    </row>
    <row r="286" spans="1:60">
      <c r="A286" s="78" t="s">
        <v>24</v>
      </c>
    </row>
    <row r="287" spans="1:60">
      <c r="A287" s="78" t="s">
        <v>25</v>
      </c>
    </row>
    <row r="288" spans="1:60">
      <c r="A288" s="78" t="s">
        <v>26</v>
      </c>
    </row>
    <row r="289" spans="1:60">
      <c r="A289" s="78" t="s">
        <v>27</v>
      </c>
    </row>
    <row r="290" spans="1:60">
      <c r="A290" s="78" t="s">
        <v>28</v>
      </c>
    </row>
    <row r="291" spans="1:60" ht="13.5" thickBot="1">
      <c r="A291" s="78" t="s">
        <v>29</v>
      </c>
      <c r="C291" s="102"/>
      <c r="D291" s="102"/>
      <c r="E291" s="102"/>
      <c r="F291" s="102"/>
      <c r="G291" s="102"/>
      <c r="H291" s="102"/>
      <c r="I291" s="102"/>
      <c r="J291" s="102"/>
      <c r="K291" s="103">
        <f t="shared" ref="K291:AE291" si="91">(K32/K223)*2.204462</f>
        <v>0.2075344139892237</v>
      </c>
      <c r="L291" s="103">
        <f t="shared" si="91"/>
        <v>0.21114476321784756</v>
      </c>
      <c r="M291" s="103">
        <f t="shared" si="91"/>
        <v>0.20544580677959476</v>
      </c>
      <c r="N291" s="103">
        <f t="shared" si="91"/>
        <v>0.22018345366128256</v>
      </c>
      <c r="O291" s="103">
        <f t="shared" si="91"/>
        <v>0.220530909252838</v>
      </c>
      <c r="P291" s="103">
        <f t="shared" si="91"/>
        <v>0.2267634094155494</v>
      </c>
      <c r="Q291" s="103">
        <f t="shared" si="91"/>
        <v>0.2246235537920882</v>
      </c>
      <c r="R291" s="103">
        <f t="shared" si="91"/>
        <v>0.22766296291333057</v>
      </c>
      <c r="S291" s="103">
        <f t="shared" si="91"/>
        <v>0.2358586210246657</v>
      </c>
      <c r="T291" s="103">
        <f t="shared" si="91"/>
        <v>0.23680129928144111</v>
      </c>
      <c r="U291" s="103">
        <f t="shared" si="91"/>
        <v>0.24406582159028548</v>
      </c>
      <c r="V291" s="103">
        <f t="shared" si="91"/>
        <v>0.24526388120117745</v>
      </c>
      <c r="W291" s="103">
        <f t="shared" si="91"/>
        <v>0.24983453613577977</v>
      </c>
      <c r="X291" s="103">
        <f t="shared" si="91"/>
        <v>0.24456344971923769</v>
      </c>
      <c r="Y291" s="103">
        <f t="shared" si="91"/>
        <v>0.2729088960431274</v>
      </c>
      <c r="Z291" s="103">
        <f t="shared" si="91"/>
        <v>0.26512127244275829</v>
      </c>
      <c r="AA291" s="103">
        <f t="shared" si="91"/>
        <v>0.26964743326612489</v>
      </c>
      <c r="AB291" s="103">
        <f t="shared" si="91"/>
        <v>0.25973357472973779</v>
      </c>
      <c r="AC291" s="103">
        <f t="shared" si="91"/>
        <v>0.28928351839122418</v>
      </c>
      <c r="AD291" s="103">
        <f t="shared" si="91"/>
        <v>0.29533315620491452</v>
      </c>
      <c r="AE291" s="103">
        <f t="shared" si="91"/>
        <v>0.28365125954121945</v>
      </c>
    </row>
    <row r="292" spans="1:60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</row>
    <row r="293" spans="1:60" ht="13.5" thickBot="1">
      <c r="A293" s="78" t="s">
        <v>140</v>
      </c>
    </row>
    <row r="294" spans="1:60" ht="13.5" thickBot="1">
      <c r="A294" s="79"/>
      <c r="B294" s="93">
        <f t="shared" ref="B294:BH294" si="92">B278</f>
        <v>1992</v>
      </c>
      <c r="C294" s="93">
        <f t="shared" si="92"/>
        <v>1993</v>
      </c>
      <c r="D294" s="93">
        <f t="shared" si="92"/>
        <v>1994</v>
      </c>
      <c r="E294" s="93">
        <f t="shared" si="92"/>
        <v>1995</v>
      </c>
      <c r="F294" s="93">
        <f t="shared" si="92"/>
        <v>1996</v>
      </c>
      <c r="G294" s="93">
        <f t="shared" si="92"/>
        <v>1997</v>
      </c>
      <c r="H294" s="93">
        <f t="shared" si="92"/>
        <v>1998</v>
      </c>
      <c r="I294" s="93">
        <f t="shared" si="92"/>
        <v>1999</v>
      </c>
      <c r="J294" s="93">
        <f t="shared" si="92"/>
        <v>2000</v>
      </c>
      <c r="K294" s="93">
        <f t="shared" si="92"/>
        <v>2001</v>
      </c>
      <c r="L294" s="93">
        <f t="shared" si="92"/>
        <v>2002</v>
      </c>
      <c r="M294" s="93">
        <f t="shared" si="92"/>
        <v>2003</v>
      </c>
      <c r="N294" s="93">
        <f t="shared" si="92"/>
        <v>2004</v>
      </c>
      <c r="O294" s="93">
        <f t="shared" si="92"/>
        <v>2005</v>
      </c>
      <c r="P294" s="93">
        <f t="shared" si="92"/>
        <v>2006</v>
      </c>
      <c r="Q294" s="93">
        <f t="shared" si="92"/>
        <v>2007</v>
      </c>
      <c r="R294" s="93">
        <f t="shared" si="92"/>
        <v>2008</v>
      </c>
      <c r="S294" s="93">
        <f t="shared" si="92"/>
        <v>2009</v>
      </c>
      <c r="T294" s="93">
        <f t="shared" si="92"/>
        <v>2010</v>
      </c>
      <c r="U294" s="93">
        <f t="shared" si="92"/>
        <v>2011</v>
      </c>
      <c r="V294" s="93">
        <f t="shared" si="92"/>
        <v>2012</v>
      </c>
      <c r="W294" s="93">
        <f t="shared" si="92"/>
        <v>2013</v>
      </c>
      <c r="X294" s="93">
        <f t="shared" si="92"/>
        <v>2014</v>
      </c>
      <c r="Y294" s="93">
        <f t="shared" si="92"/>
        <v>2015</v>
      </c>
      <c r="Z294" s="93">
        <f t="shared" si="92"/>
        <v>2016</v>
      </c>
      <c r="AA294" s="93">
        <f t="shared" si="92"/>
        <v>2017</v>
      </c>
      <c r="AB294" s="93">
        <f t="shared" si="92"/>
        <v>2018</v>
      </c>
      <c r="AC294" s="93">
        <f t="shared" si="92"/>
        <v>2019</v>
      </c>
      <c r="AD294" s="93">
        <f t="shared" si="92"/>
        <v>2020</v>
      </c>
      <c r="AE294" s="93">
        <f t="shared" si="92"/>
        <v>2021</v>
      </c>
      <c r="AF294" s="93">
        <f t="shared" si="92"/>
        <v>2022</v>
      </c>
      <c r="AG294" s="93">
        <f t="shared" si="92"/>
        <v>2023</v>
      </c>
      <c r="AH294" s="93">
        <f t="shared" si="92"/>
        <v>2024</v>
      </c>
      <c r="AI294" s="93">
        <f t="shared" si="92"/>
        <v>2025</v>
      </c>
      <c r="AJ294" s="93">
        <f t="shared" si="92"/>
        <v>2026</v>
      </c>
      <c r="AK294" s="93">
        <f t="shared" si="92"/>
        <v>2027</v>
      </c>
      <c r="AL294" s="93">
        <f t="shared" si="92"/>
        <v>2028</v>
      </c>
      <c r="AM294" s="93">
        <f t="shared" si="92"/>
        <v>2029</v>
      </c>
      <c r="AN294" s="93">
        <f t="shared" si="92"/>
        <v>2030</v>
      </c>
      <c r="AO294" s="93">
        <f t="shared" si="92"/>
        <v>2031</v>
      </c>
      <c r="AP294" s="93">
        <f t="shared" si="92"/>
        <v>2032</v>
      </c>
      <c r="AQ294" s="93">
        <f t="shared" si="92"/>
        <v>2033</v>
      </c>
      <c r="AR294" s="93">
        <f t="shared" si="92"/>
        <v>2034</v>
      </c>
      <c r="AS294" s="93">
        <f t="shared" si="92"/>
        <v>2035</v>
      </c>
      <c r="AT294" s="93">
        <f t="shared" si="92"/>
        <v>2036</v>
      </c>
      <c r="AU294" s="93">
        <f t="shared" si="92"/>
        <v>2037</v>
      </c>
      <c r="AV294" s="93">
        <f t="shared" si="92"/>
        <v>2038</v>
      </c>
      <c r="AW294" s="93">
        <f t="shared" si="92"/>
        <v>2039</v>
      </c>
      <c r="AX294" s="93">
        <f t="shared" si="92"/>
        <v>2040</v>
      </c>
      <c r="AY294" s="93">
        <f t="shared" si="92"/>
        <v>2041</v>
      </c>
      <c r="AZ294" s="93">
        <f t="shared" si="92"/>
        <v>2042</v>
      </c>
      <c r="BA294" s="93">
        <f t="shared" si="92"/>
        <v>2043</v>
      </c>
      <c r="BB294" s="93">
        <f t="shared" si="92"/>
        <v>2044</v>
      </c>
      <c r="BC294" s="93">
        <f t="shared" si="92"/>
        <v>2045</v>
      </c>
      <c r="BD294" s="93">
        <f t="shared" si="92"/>
        <v>2046</v>
      </c>
      <c r="BE294" s="93">
        <f t="shared" si="92"/>
        <v>2047</v>
      </c>
      <c r="BF294" s="93">
        <f t="shared" si="92"/>
        <v>2048</v>
      </c>
      <c r="BG294" s="93">
        <f t="shared" si="92"/>
        <v>2049</v>
      </c>
      <c r="BH294" s="93">
        <f t="shared" si="92"/>
        <v>2050</v>
      </c>
    </row>
    <row r="295" spans="1:60">
      <c r="A295" s="78" t="s">
        <v>17</v>
      </c>
    </row>
    <row r="296" spans="1:60">
      <c r="A296" s="78" t="s">
        <v>18</v>
      </c>
    </row>
    <row r="297" spans="1:60">
      <c r="A297" s="78" t="s">
        <v>19</v>
      </c>
    </row>
    <row r="298" spans="1:60">
      <c r="A298" s="78" t="s">
        <v>20</v>
      </c>
    </row>
    <row r="299" spans="1:60">
      <c r="A299" s="78" t="s">
        <v>21</v>
      </c>
      <c r="C299">
        <f>C275*2.204622</f>
        <v>278.66422080000001</v>
      </c>
    </row>
    <row r="300" spans="1:60">
      <c r="A300" s="78" t="s">
        <v>22</v>
      </c>
      <c r="C300">
        <f>C299/C315</f>
        <v>0.19632536339298295</v>
      </c>
    </row>
    <row r="301" spans="1:60">
      <c r="A301" s="78" t="s">
        <v>23</v>
      </c>
    </row>
    <row r="302" spans="1:60">
      <c r="A302" s="78" t="s">
        <v>24</v>
      </c>
    </row>
    <row r="303" spans="1:60">
      <c r="A303" s="78" t="s">
        <v>25</v>
      </c>
    </row>
    <row r="304" spans="1:60">
      <c r="A304" s="78" t="s">
        <v>26</v>
      </c>
    </row>
    <row r="305" spans="1:60">
      <c r="A305" s="78" t="s">
        <v>27</v>
      </c>
    </row>
    <row r="306" spans="1:60">
      <c r="A306" s="78" t="s">
        <v>28</v>
      </c>
    </row>
    <row r="307" spans="1:60" ht="13.5" thickBot="1">
      <c r="A307" s="78" t="s">
        <v>29</v>
      </c>
      <c r="C307" s="74"/>
      <c r="D307" s="74"/>
      <c r="E307" s="74"/>
      <c r="F307" s="74"/>
      <c r="G307" s="74"/>
      <c r="H307" s="74"/>
      <c r="I307" s="74"/>
      <c r="J307" s="74">
        <f t="shared" ref="J307:AE307" si="93">J291/2.204622</f>
        <v>0</v>
      </c>
      <c r="K307" s="74">
        <f t="shared" si="93"/>
        <v>9.4136053250499951E-2</v>
      </c>
      <c r="L307" s="74">
        <f t="shared" si="93"/>
        <v>9.5773680575557879E-2</v>
      </c>
      <c r="M307" s="74">
        <f t="shared" si="93"/>
        <v>9.318867668906268E-2</v>
      </c>
      <c r="N307" s="74">
        <f t="shared" si="93"/>
        <v>9.9873562751928699E-2</v>
      </c>
      <c r="O307" s="74">
        <f t="shared" si="93"/>
        <v>0.10003116600162658</v>
      </c>
      <c r="P307" s="74">
        <f t="shared" si="93"/>
        <v>0.10285818131886074</v>
      </c>
      <c r="Q307" s="74">
        <f t="shared" si="93"/>
        <v>0.10188755886137768</v>
      </c>
      <c r="R307" s="74">
        <f t="shared" si="93"/>
        <v>0.10326621203695262</v>
      </c>
      <c r="S307" s="74">
        <f t="shared" si="93"/>
        <v>0.10698370107195959</v>
      </c>
      <c r="T307" s="74">
        <f t="shared" si="93"/>
        <v>0.10741129285720687</v>
      </c>
      <c r="U307" s="74">
        <f t="shared" si="93"/>
        <v>0.11070642567763792</v>
      </c>
      <c r="V307" s="74">
        <f t="shared" si="93"/>
        <v>0.11124985652922698</v>
      </c>
      <c r="W307" s="74">
        <f t="shared" si="93"/>
        <v>0.11332307131824855</v>
      </c>
      <c r="X307" s="74">
        <f t="shared" si="93"/>
        <v>0.11093214606369603</v>
      </c>
      <c r="Y307" s="74">
        <f t="shared" si="93"/>
        <v>0.12378942786705721</v>
      </c>
      <c r="Z307" s="74">
        <f t="shared" si="93"/>
        <v>0.12025702022512624</v>
      </c>
      <c r="AA307" s="74">
        <f t="shared" si="93"/>
        <v>0.12231005281908866</v>
      </c>
      <c r="AB307" s="74">
        <f t="shared" si="93"/>
        <v>0.11781320096131571</v>
      </c>
      <c r="AC307" s="74">
        <f t="shared" si="93"/>
        <v>0.13121683372080301</v>
      </c>
      <c r="AD307" s="74">
        <f t="shared" si="93"/>
        <v>0.13396090404836497</v>
      </c>
      <c r="AE307" s="74">
        <f t="shared" si="93"/>
        <v>0.12866208335996804</v>
      </c>
    </row>
    <row r="308" spans="1:60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</row>
    <row r="309" spans="1:60" ht="13.5" thickBot="1">
      <c r="A309" s="78" t="s">
        <v>141</v>
      </c>
    </row>
    <row r="310" spans="1:60" ht="13.5" thickBot="1">
      <c r="A310" s="79"/>
      <c r="B310" s="93">
        <f t="shared" ref="B310:BH310" si="94">B2</f>
        <v>1992</v>
      </c>
      <c r="C310" s="93">
        <f t="shared" si="94"/>
        <v>1993</v>
      </c>
      <c r="D310" s="93">
        <f t="shared" si="94"/>
        <v>1994</v>
      </c>
      <c r="E310" s="93">
        <f t="shared" si="94"/>
        <v>1995</v>
      </c>
      <c r="F310" s="93">
        <f t="shared" si="94"/>
        <v>1996</v>
      </c>
      <c r="G310" s="93">
        <f t="shared" si="94"/>
        <v>1997</v>
      </c>
      <c r="H310" s="93">
        <f t="shared" si="94"/>
        <v>1998</v>
      </c>
      <c r="I310" s="93">
        <f t="shared" si="94"/>
        <v>1999</v>
      </c>
      <c r="J310" s="93">
        <f t="shared" si="94"/>
        <v>2000</v>
      </c>
      <c r="K310" s="93">
        <f t="shared" si="94"/>
        <v>2001</v>
      </c>
      <c r="L310" s="93">
        <f t="shared" si="94"/>
        <v>2002</v>
      </c>
      <c r="M310" s="93">
        <f t="shared" si="94"/>
        <v>2003</v>
      </c>
      <c r="N310" s="93">
        <f t="shared" si="94"/>
        <v>2004</v>
      </c>
      <c r="O310" s="93">
        <f t="shared" si="94"/>
        <v>2005</v>
      </c>
      <c r="P310" s="93">
        <f t="shared" si="94"/>
        <v>2006</v>
      </c>
      <c r="Q310" s="93">
        <f t="shared" si="94"/>
        <v>2007</v>
      </c>
      <c r="R310" s="93">
        <f t="shared" si="94"/>
        <v>2008</v>
      </c>
      <c r="S310" s="93">
        <f t="shared" si="94"/>
        <v>2009</v>
      </c>
      <c r="T310" s="93">
        <f t="shared" si="94"/>
        <v>2010</v>
      </c>
      <c r="U310" s="93">
        <f t="shared" si="94"/>
        <v>2011</v>
      </c>
      <c r="V310" s="93">
        <f t="shared" si="94"/>
        <v>2012</v>
      </c>
      <c r="W310" s="93">
        <f t="shared" si="94"/>
        <v>2013</v>
      </c>
      <c r="X310" s="93">
        <f t="shared" si="94"/>
        <v>2014</v>
      </c>
      <c r="Y310" s="93">
        <f t="shared" si="94"/>
        <v>2015</v>
      </c>
      <c r="Z310" s="93">
        <f t="shared" si="94"/>
        <v>2016</v>
      </c>
      <c r="AA310" s="93">
        <f t="shared" si="94"/>
        <v>2017</v>
      </c>
      <c r="AB310" s="93">
        <f t="shared" si="94"/>
        <v>2018</v>
      </c>
      <c r="AC310" s="93">
        <f t="shared" si="94"/>
        <v>2019</v>
      </c>
      <c r="AD310" s="93">
        <f t="shared" si="94"/>
        <v>2020</v>
      </c>
      <c r="AE310" s="93">
        <f t="shared" si="94"/>
        <v>2021</v>
      </c>
      <c r="AF310" s="93">
        <f t="shared" si="94"/>
        <v>2022</v>
      </c>
      <c r="AG310" s="93">
        <f t="shared" si="94"/>
        <v>2023</v>
      </c>
      <c r="AH310" s="93">
        <f t="shared" si="94"/>
        <v>2024</v>
      </c>
      <c r="AI310" s="93">
        <f t="shared" si="94"/>
        <v>2025</v>
      </c>
      <c r="AJ310" s="93">
        <f t="shared" si="94"/>
        <v>2026</v>
      </c>
      <c r="AK310" s="93">
        <f t="shared" si="94"/>
        <v>2027</v>
      </c>
      <c r="AL310" s="93">
        <f t="shared" si="94"/>
        <v>2028</v>
      </c>
      <c r="AM310" s="93">
        <f t="shared" si="94"/>
        <v>2029</v>
      </c>
      <c r="AN310" s="93">
        <f t="shared" si="94"/>
        <v>2030</v>
      </c>
      <c r="AO310" s="93">
        <f t="shared" si="94"/>
        <v>2031</v>
      </c>
      <c r="AP310" s="93">
        <f t="shared" si="94"/>
        <v>2032</v>
      </c>
      <c r="AQ310" s="93">
        <f t="shared" si="94"/>
        <v>2033</v>
      </c>
      <c r="AR310" s="93">
        <f t="shared" si="94"/>
        <v>2034</v>
      </c>
      <c r="AS310" s="93">
        <f t="shared" si="94"/>
        <v>2035</v>
      </c>
      <c r="AT310" s="93">
        <f t="shared" si="94"/>
        <v>2036</v>
      </c>
      <c r="AU310" s="93">
        <f t="shared" si="94"/>
        <v>2037</v>
      </c>
      <c r="AV310" s="93">
        <f t="shared" si="94"/>
        <v>2038</v>
      </c>
      <c r="AW310" s="93">
        <f t="shared" si="94"/>
        <v>2039</v>
      </c>
      <c r="AX310" s="93">
        <f t="shared" si="94"/>
        <v>2040</v>
      </c>
      <c r="AY310" s="93">
        <f t="shared" si="94"/>
        <v>2041</v>
      </c>
      <c r="AZ310" s="93">
        <f t="shared" si="94"/>
        <v>2042</v>
      </c>
      <c r="BA310" s="93">
        <f t="shared" si="94"/>
        <v>2043</v>
      </c>
      <c r="BB310" s="93">
        <f t="shared" si="94"/>
        <v>2044</v>
      </c>
      <c r="BC310" s="93">
        <f t="shared" si="94"/>
        <v>2045</v>
      </c>
      <c r="BD310" s="93">
        <f t="shared" si="94"/>
        <v>2046</v>
      </c>
      <c r="BE310" s="93">
        <f t="shared" si="94"/>
        <v>2047</v>
      </c>
      <c r="BF310" s="93">
        <f t="shared" si="94"/>
        <v>2048</v>
      </c>
      <c r="BG310" s="93">
        <f t="shared" si="94"/>
        <v>2049</v>
      </c>
      <c r="BH310" s="93">
        <f t="shared" si="94"/>
        <v>2050</v>
      </c>
    </row>
    <row r="311" spans="1:60" ht="13.5" thickBot="1">
      <c r="A311" s="78" t="s">
        <v>29</v>
      </c>
      <c r="B311" s="74"/>
      <c r="C311" s="74">
        <v>1161.4000000000001</v>
      </c>
      <c r="D311" s="74">
        <v>1222.4000000000001</v>
      </c>
      <c r="E311" s="74">
        <v>1282.8</v>
      </c>
      <c r="F311" s="74">
        <v>1342.7</v>
      </c>
      <c r="G311" s="74">
        <v>1402</v>
      </c>
      <c r="H311" s="74">
        <v>1460.7</v>
      </c>
      <c r="I311" s="74">
        <v>1518.9</v>
      </c>
      <c r="J311" s="74">
        <v>1576.5</v>
      </c>
      <c r="K311" s="74">
        <v>1633.4</v>
      </c>
      <c r="L311" s="74">
        <v>1690.7</v>
      </c>
      <c r="M311" s="74">
        <v>1747.4</v>
      </c>
      <c r="N311" s="74">
        <v>1803.5</v>
      </c>
      <c r="O311" s="74">
        <v>1859</v>
      </c>
      <c r="P311" s="74">
        <v>1914</v>
      </c>
      <c r="Q311" s="74">
        <v>1968.5</v>
      </c>
      <c r="R311" s="74">
        <v>2022.5</v>
      </c>
      <c r="S311" s="74">
        <v>2075.9</v>
      </c>
      <c r="T311" s="74">
        <v>2128.6999999999998</v>
      </c>
      <c r="U311" s="74">
        <v>2180.9</v>
      </c>
      <c r="V311" s="74">
        <v>2232.5</v>
      </c>
      <c r="W311" s="74">
        <v>2283.5</v>
      </c>
      <c r="X311" s="74">
        <v>2333.9</v>
      </c>
      <c r="Y311" s="74">
        <v>2383.6999999999998</v>
      </c>
      <c r="Z311" s="74">
        <v>2432.9</v>
      </c>
      <c r="AA311" s="74">
        <v>2481.6</v>
      </c>
      <c r="AB311" s="74">
        <v>2529.6999999999998</v>
      </c>
      <c r="AC311" s="74">
        <v>2577.3000000000002</v>
      </c>
      <c r="AD311" s="74">
        <v>2624.3</v>
      </c>
      <c r="AE311" s="74">
        <v>2670.7</v>
      </c>
      <c r="AF311" s="74">
        <v>2716.6</v>
      </c>
      <c r="AG311" s="94">
        <f>AG315*AG327/2204.622*1000</f>
        <v>2812.3576747952666</v>
      </c>
      <c r="AH311" s="94">
        <f t="shared" ref="AH311:BH311" si="95">AH315*AH327/2204.622*1000</f>
        <v>2864.8823613064301</v>
      </c>
      <c r="AI311" s="94">
        <f t="shared" si="95"/>
        <v>2917.3863304606807</v>
      </c>
      <c r="AJ311" s="94">
        <f t="shared" si="95"/>
        <v>2969.8970634924153</v>
      </c>
      <c r="AK311" s="94">
        <f t="shared" si="95"/>
        <v>3022.4618876465288</v>
      </c>
      <c r="AL311" s="94">
        <f t="shared" si="95"/>
        <v>3075.0855949609768</v>
      </c>
      <c r="AM311" s="94">
        <f t="shared" si="95"/>
        <v>3127.7741351236373</v>
      </c>
      <c r="AN311" s="94">
        <f t="shared" si="95"/>
        <v>3180.5553323623194</v>
      </c>
      <c r="AO311" s="94">
        <f t="shared" si="95"/>
        <v>3233.434893747512</v>
      </c>
      <c r="AP311" s="94">
        <f t="shared" si="95"/>
        <v>3286.410020678763</v>
      </c>
      <c r="AQ311" s="94">
        <f t="shared" si="95"/>
        <v>3339.6154601805365</v>
      </c>
      <c r="AR311" s="94">
        <f t="shared" si="95"/>
        <v>3393.073126881598</v>
      </c>
      <c r="AS311" s="94">
        <f t="shared" si="95"/>
        <v>3446.797106432256</v>
      </c>
      <c r="AT311" s="94">
        <f t="shared" si="95"/>
        <v>3500.7973448748348</v>
      </c>
      <c r="AU311" s="94">
        <f t="shared" si="95"/>
        <v>3555.0690725069794</v>
      </c>
      <c r="AV311" s="94">
        <f t="shared" si="95"/>
        <v>3609.6186665750611</v>
      </c>
      <c r="AW311" s="94">
        <f t="shared" si="95"/>
        <v>3664.45655165681</v>
      </c>
      <c r="AX311" s="94">
        <f t="shared" si="95"/>
        <v>3719.5724203304012</v>
      </c>
      <c r="AY311" s="94">
        <f t="shared" si="95"/>
        <v>3774.9566292821523</v>
      </c>
      <c r="AZ311" s="94">
        <f t="shared" si="95"/>
        <v>3830.5885583767981</v>
      </c>
      <c r="BA311" s="94">
        <f t="shared" si="95"/>
        <v>3886.4391315286289</v>
      </c>
      <c r="BB311" s="94">
        <f t="shared" si="95"/>
        <v>3942.4699160531059</v>
      </c>
      <c r="BC311" s="94">
        <f t="shared" si="95"/>
        <v>3998.6321591387609</v>
      </c>
      <c r="BD311" s="94">
        <f t="shared" si="95"/>
        <v>4054.8657572282505</v>
      </c>
      <c r="BE311" s="94">
        <f t="shared" si="95"/>
        <v>4111.0981529169394</v>
      </c>
      <c r="BF311" s="94">
        <f t="shared" si="95"/>
        <v>4167.255156748688</v>
      </c>
      <c r="BG311" s="94">
        <f t="shared" si="95"/>
        <v>4223.2384489197657</v>
      </c>
      <c r="BH311" s="94">
        <f t="shared" si="95"/>
        <v>4278.9456397661697</v>
      </c>
    </row>
    <row r="312" spans="1:60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</row>
    <row r="313" spans="1:60" ht="13.5" thickBot="1">
      <c r="A313" s="78" t="s">
        <v>142</v>
      </c>
    </row>
    <row r="314" spans="1:60" ht="13.5" thickBot="1">
      <c r="A314" s="79"/>
      <c r="B314" s="93">
        <f t="shared" ref="B314:BH314" si="96">B2</f>
        <v>1992</v>
      </c>
      <c r="C314" s="93">
        <f t="shared" si="96"/>
        <v>1993</v>
      </c>
      <c r="D314" s="93">
        <f t="shared" si="96"/>
        <v>1994</v>
      </c>
      <c r="E314" s="93">
        <f t="shared" si="96"/>
        <v>1995</v>
      </c>
      <c r="F314" s="93">
        <f t="shared" si="96"/>
        <v>1996</v>
      </c>
      <c r="G314" s="93">
        <f t="shared" si="96"/>
        <v>1997</v>
      </c>
      <c r="H314" s="93">
        <f t="shared" si="96"/>
        <v>1998</v>
      </c>
      <c r="I314" s="93">
        <f t="shared" si="96"/>
        <v>1999</v>
      </c>
      <c r="J314" s="93">
        <f t="shared" si="96"/>
        <v>2000</v>
      </c>
      <c r="K314" s="93">
        <f t="shared" si="96"/>
        <v>2001</v>
      </c>
      <c r="L314" s="93">
        <f t="shared" si="96"/>
        <v>2002</v>
      </c>
      <c r="M314" s="93">
        <f t="shared" si="96"/>
        <v>2003</v>
      </c>
      <c r="N314" s="93">
        <f t="shared" si="96"/>
        <v>2004</v>
      </c>
      <c r="O314" s="93">
        <f t="shared" si="96"/>
        <v>2005</v>
      </c>
      <c r="P314" s="93">
        <f t="shared" si="96"/>
        <v>2006</v>
      </c>
      <c r="Q314" s="93">
        <f t="shared" si="96"/>
        <v>2007</v>
      </c>
      <c r="R314" s="93">
        <f t="shared" si="96"/>
        <v>2008</v>
      </c>
      <c r="S314" s="93">
        <f t="shared" si="96"/>
        <v>2009</v>
      </c>
      <c r="T314" s="93">
        <f t="shared" si="96"/>
        <v>2010</v>
      </c>
      <c r="U314" s="93">
        <f t="shared" si="96"/>
        <v>2011</v>
      </c>
      <c r="V314" s="93">
        <f t="shared" si="96"/>
        <v>2012</v>
      </c>
      <c r="W314" s="93">
        <f t="shared" si="96"/>
        <v>2013</v>
      </c>
      <c r="X314" s="93">
        <f t="shared" si="96"/>
        <v>2014</v>
      </c>
      <c r="Y314" s="93">
        <f t="shared" si="96"/>
        <v>2015</v>
      </c>
      <c r="Z314" s="93">
        <f t="shared" si="96"/>
        <v>2016</v>
      </c>
      <c r="AA314" s="93">
        <f t="shared" si="96"/>
        <v>2017</v>
      </c>
      <c r="AB314" s="93">
        <f t="shared" si="96"/>
        <v>2018</v>
      </c>
      <c r="AC314" s="93">
        <f t="shared" si="96"/>
        <v>2019</v>
      </c>
      <c r="AD314" s="93">
        <f t="shared" si="96"/>
        <v>2020</v>
      </c>
      <c r="AE314" s="93">
        <f t="shared" si="96"/>
        <v>2021</v>
      </c>
      <c r="AF314" s="93">
        <f t="shared" si="96"/>
        <v>2022</v>
      </c>
      <c r="AG314" s="93">
        <f t="shared" si="96"/>
        <v>2023</v>
      </c>
      <c r="AH314" s="93">
        <f t="shared" si="96"/>
        <v>2024</v>
      </c>
      <c r="AI314" s="93">
        <f t="shared" si="96"/>
        <v>2025</v>
      </c>
      <c r="AJ314" s="93">
        <f t="shared" si="96"/>
        <v>2026</v>
      </c>
      <c r="AK314" s="93">
        <f t="shared" si="96"/>
        <v>2027</v>
      </c>
      <c r="AL314" s="93">
        <f t="shared" si="96"/>
        <v>2028</v>
      </c>
      <c r="AM314" s="93">
        <f t="shared" si="96"/>
        <v>2029</v>
      </c>
      <c r="AN314" s="93">
        <f t="shared" si="96"/>
        <v>2030</v>
      </c>
      <c r="AO314" s="93">
        <f t="shared" si="96"/>
        <v>2031</v>
      </c>
      <c r="AP314" s="93">
        <f t="shared" si="96"/>
        <v>2032</v>
      </c>
      <c r="AQ314" s="93">
        <f t="shared" si="96"/>
        <v>2033</v>
      </c>
      <c r="AR314" s="93">
        <f t="shared" si="96"/>
        <v>2034</v>
      </c>
      <c r="AS314" s="93">
        <f t="shared" si="96"/>
        <v>2035</v>
      </c>
      <c r="AT314" s="93">
        <f t="shared" si="96"/>
        <v>2036</v>
      </c>
      <c r="AU314" s="93">
        <f t="shared" si="96"/>
        <v>2037</v>
      </c>
      <c r="AV314" s="93">
        <f t="shared" si="96"/>
        <v>2038</v>
      </c>
      <c r="AW314" s="93">
        <f t="shared" si="96"/>
        <v>2039</v>
      </c>
      <c r="AX314" s="93">
        <f t="shared" si="96"/>
        <v>2040</v>
      </c>
      <c r="AY314" s="93">
        <f t="shared" si="96"/>
        <v>2041</v>
      </c>
      <c r="AZ314" s="93">
        <f t="shared" si="96"/>
        <v>2042</v>
      </c>
      <c r="BA314" s="93">
        <f t="shared" si="96"/>
        <v>2043</v>
      </c>
      <c r="BB314" s="93">
        <f t="shared" si="96"/>
        <v>2044</v>
      </c>
      <c r="BC314" s="93">
        <f t="shared" si="96"/>
        <v>2045</v>
      </c>
      <c r="BD314" s="93">
        <f t="shared" si="96"/>
        <v>2046</v>
      </c>
      <c r="BE314" s="93">
        <f t="shared" si="96"/>
        <v>2047</v>
      </c>
      <c r="BF314" s="93">
        <f t="shared" si="96"/>
        <v>2048</v>
      </c>
      <c r="BG314" s="93">
        <f t="shared" si="96"/>
        <v>2049</v>
      </c>
      <c r="BH314" s="93">
        <f t="shared" si="96"/>
        <v>2050</v>
      </c>
    </row>
    <row r="315" spans="1:60" ht="13.5" thickBot="1">
      <c r="A315" s="78" t="s">
        <v>29</v>
      </c>
      <c r="B315" s="74"/>
      <c r="C315" s="74">
        <v>1419.4</v>
      </c>
      <c r="D315" s="74">
        <v>1495.8</v>
      </c>
      <c r="E315" s="74">
        <v>1571.2</v>
      </c>
      <c r="F315" s="74">
        <v>1645.5</v>
      </c>
      <c r="G315" s="74">
        <v>1719.1</v>
      </c>
      <c r="H315" s="74">
        <v>1791.9</v>
      </c>
      <c r="I315" s="74">
        <v>1863.7</v>
      </c>
      <c r="J315" s="74">
        <v>1934.6</v>
      </c>
      <c r="K315" s="74">
        <v>2004.4</v>
      </c>
      <c r="L315" s="74">
        <v>2073.3000000000002</v>
      </c>
      <c r="M315" s="74">
        <v>2141.1999999999998</v>
      </c>
      <c r="N315" s="74">
        <v>2208.1999999999998</v>
      </c>
      <c r="O315" s="74">
        <v>2274.3000000000002</v>
      </c>
      <c r="P315" s="74">
        <v>2340</v>
      </c>
      <c r="Q315" s="74">
        <v>2404.9</v>
      </c>
      <c r="R315" s="74">
        <v>2468.8000000000002</v>
      </c>
      <c r="S315" s="74">
        <v>2531.8000000000002</v>
      </c>
      <c r="T315" s="74">
        <v>2593.6999999999998</v>
      </c>
      <c r="U315" s="74">
        <v>2654.6</v>
      </c>
      <c r="V315" s="74">
        <v>2714.5</v>
      </c>
      <c r="W315" s="74">
        <v>2773.4</v>
      </c>
      <c r="X315" s="74">
        <v>2831.3</v>
      </c>
      <c r="Y315" s="74">
        <v>2888.2</v>
      </c>
      <c r="Z315" s="74">
        <v>2944.1</v>
      </c>
      <c r="AA315" s="74">
        <v>2999</v>
      </c>
      <c r="AB315" s="74">
        <v>3052.9</v>
      </c>
      <c r="AC315" s="74">
        <v>3105.8</v>
      </c>
      <c r="AD315" s="74">
        <v>3157.7</v>
      </c>
      <c r="AE315" s="74">
        <v>3208.6</v>
      </c>
      <c r="AF315" s="74">
        <v>3258.5</v>
      </c>
      <c r="AG315" s="94">
        <f>FORECAST(AG314,C315:AF315,C314:AF314)</f>
        <v>3386.5397701149341</v>
      </c>
      <c r="AH315" s="94">
        <f t="shared" ref="AH315:BH315" si="97">FORECAST(AH314,D315:AG315,D314:AG314)</f>
        <v>3445.4567969348718</v>
      </c>
      <c r="AI315" s="94">
        <f t="shared" si="97"/>
        <v>3504.2831760426343</v>
      </c>
      <c r="AJ315" s="94">
        <f t="shared" si="97"/>
        <v>3563.0538300870539</v>
      </c>
      <c r="AK315" s="94">
        <f t="shared" si="97"/>
        <v>3621.7947103531915</v>
      </c>
      <c r="AL315" s="94">
        <f t="shared" si="97"/>
        <v>3680.5574516886991</v>
      </c>
      <c r="AM315" s="94">
        <f t="shared" si="97"/>
        <v>3739.3885950159311</v>
      </c>
      <c r="AN315" s="94">
        <f t="shared" si="97"/>
        <v>3798.3205060625041</v>
      </c>
      <c r="AO315" s="94">
        <f t="shared" si="97"/>
        <v>3857.3898540186347</v>
      </c>
      <c r="AP315" s="94">
        <f t="shared" si="97"/>
        <v>3916.6165828098456</v>
      </c>
      <c r="AQ315" s="94">
        <f t="shared" si="97"/>
        <v>3976.0294741478283</v>
      </c>
      <c r="AR315" s="94">
        <f t="shared" si="97"/>
        <v>4035.6464987022919</v>
      </c>
      <c r="AS315" s="94">
        <f t="shared" si="97"/>
        <v>4095.487199122741</v>
      </c>
      <c r="AT315" s="94">
        <f t="shared" si="97"/>
        <v>4155.5661090335198</v>
      </c>
      <c r="AU315" s="94">
        <f t="shared" si="97"/>
        <v>4215.9287319959112</v>
      </c>
      <c r="AV315" s="94">
        <f t="shared" si="97"/>
        <v>4276.592811980634</v>
      </c>
      <c r="AW315" s="94">
        <f t="shared" si="97"/>
        <v>4337.5562722944014</v>
      </c>
      <c r="AX315" s="94">
        <f t="shared" si="97"/>
        <v>4398.8151401076029</v>
      </c>
      <c r="AY315" s="94">
        <f t="shared" si="97"/>
        <v>4460.3419286478893</v>
      </c>
      <c r="AZ315" s="94">
        <f t="shared" si="97"/>
        <v>4522.1032190617698</v>
      </c>
      <c r="BA315" s="94">
        <f t="shared" si="97"/>
        <v>4584.0523923677392</v>
      </c>
      <c r="BB315" s="94">
        <f t="shared" si="97"/>
        <v>4646.1280999140872</v>
      </c>
      <c r="BC315" s="94">
        <f t="shared" si="97"/>
        <v>4708.2526209330244</v>
      </c>
      <c r="BD315" s="94">
        <f t="shared" si="97"/>
        <v>4770.33010268613</v>
      </c>
      <c r="BE315" s="94">
        <f t="shared" si="97"/>
        <v>4832.2446788734669</v>
      </c>
      <c r="BF315" s="94">
        <f t="shared" si="97"/>
        <v>4893.8584622120543</v>
      </c>
      <c r="BG315" s="94">
        <f t="shared" si="97"/>
        <v>4955.0094073828805</v>
      </c>
      <c r="BH315" s="94">
        <f t="shared" si="97"/>
        <v>5015.5090409060504</v>
      </c>
    </row>
    <row r="316" spans="1:60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</row>
    <row r="317" spans="1:60" ht="13.5" thickBot="1">
      <c r="A317" s="78" t="s">
        <v>138</v>
      </c>
    </row>
    <row r="318" spans="1:60" ht="13.5" thickBot="1">
      <c r="A318" s="79"/>
      <c r="B318" s="93">
        <f t="shared" ref="B318:BH318" si="98">B2</f>
        <v>1992</v>
      </c>
      <c r="C318" s="93">
        <f t="shared" si="98"/>
        <v>1993</v>
      </c>
      <c r="D318" s="93">
        <f t="shared" si="98"/>
        <v>1994</v>
      </c>
      <c r="E318" s="93">
        <f t="shared" si="98"/>
        <v>1995</v>
      </c>
      <c r="F318" s="93">
        <f t="shared" si="98"/>
        <v>1996</v>
      </c>
      <c r="G318" s="93">
        <f t="shared" si="98"/>
        <v>1997</v>
      </c>
      <c r="H318" s="93">
        <f t="shared" si="98"/>
        <v>1998</v>
      </c>
      <c r="I318" s="93">
        <f t="shared" si="98"/>
        <v>1999</v>
      </c>
      <c r="J318" s="93">
        <f t="shared" si="98"/>
        <v>2000</v>
      </c>
      <c r="K318" s="93">
        <f t="shared" si="98"/>
        <v>2001</v>
      </c>
      <c r="L318" s="93">
        <f t="shared" si="98"/>
        <v>2002</v>
      </c>
      <c r="M318" s="93">
        <f t="shared" si="98"/>
        <v>2003</v>
      </c>
      <c r="N318" s="93">
        <f t="shared" si="98"/>
        <v>2004</v>
      </c>
      <c r="O318" s="93">
        <f t="shared" si="98"/>
        <v>2005</v>
      </c>
      <c r="P318" s="93">
        <f t="shared" si="98"/>
        <v>2006</v>
      </c>
      <c r="Q318" s="93">
        <f t="shared" si="98"/>
        <v>2007</v>
      </c>
      <c r="R318" s="93">
        <f t="shared" si="98"/>
        <v>2008</v>
      </c>
      <c r="S318" s="93">
        <f t="shared" si="98"/>
        <v>2009</v>
      </c>
      <c r="T318" s="93">
        <f t="shared" si="98"/>
        <v>2010</v>
      </c>
      <c r="U318" s="93">
        <f t="shared" si="98"/>
        <v>2011</v>
      </c>
      <c r="V318" s="93">
        <f t="shared" si="98"/>
        <v>2012</v>
      </c>
      <c r="W318" s="93">
        <f t="shared" si="98"/>
        <v>2013</v>
      </c>
      <c r="X318" s="93">
        <f t="shared" si="98"/>
        <v>2014</v>
      </c>
      <c r="Y318" s="93">
        <f t="shared" si="98"/>
        <v>2015</v>
      </c>
      <c r="Z318" s="93">
        <f t="shared" si="98"/>
        <v>2016</v>
      </c>
      <c r="AA318" s="93">
        <f t="shared" si="98"/>
        <v>2017</v>
      </c>
      <c r="AB318" s="93">
        <f t="shared" si="98"/>
        <v>2018</v>
      </c>
      <c r="AC318" s="93">
        <f t="shared" si="98"/>
        <v>2019</v>
      </c>
      <c r="AD318" s="93">
        <f t="shared" si="98"/>
        <v>2020</v>
      </c>
      <c r="AE318" s="93">
        <f t="shared" si="98"/>
        <v>2021</v>
      </c>
      <c r="AF318" s="93">
        <f t="shared" si="98"/>
        <v>2022</v>
      </c>
      <c r="AG318" s="93">
        <f t="shared" si="98"/>
        <v>2023</v>
      </c>
      <c r="AH318" s="93">
        <f t="shared" si="98"/>
        <v>2024</v>
      </c>
      <c r="AI318" s="93">
        <f t="shared" si="98"/>
        <v>2025</v>
      </c>
      <c r="AJ318" s="93">
        <f t="shared" si="98"/>
        <v>2026</v>
      </c>
      <c r="AK318" s="93">
        <f t="shared" si="98"/>
        <v>2027</v>
      </c>
      <c r="AL318" s="93">
        <f t="shared" si="98"/>
        <v>2028</v>
      </c>
      <c r="AM318" s="93">
        <f t="shared" si="98"/>
        <v>2029</v>
      </c>
      <c r="AN318" s="93">
        <f t="shared" si="98"/>
        <v>2030</v>
      </c>
      <c r="AO318" s="93">
        <f t="shared" si="98"/>
        <v>2031</v>
      </c>
      <c r="AP318" s="93">
        <f t="shared" si="98"/>
        <v>2032</v>
      </c>
      <c r="AQ318" s="93">
        <f t="shared" si="98"/>
        <v>2033</v>
      </c>
      <c r="AR318" s="93">
        <f t="shared" si="98"/>
        <v>2034</v>
      </c>
      <c r="AS318" s="93">
        <f t="shared" si="98"/>
        <v>2035</v>
      </c>
      <c r="AT318" s="93">
        <f t="shared" si="98"/>
        <v>2036</v>
      </c>
      <c r="AU318" s="93">
        <f t="shared" si="98"/>
        <v>2037</v>
      </c>
      <c r="AV318" s="93">
        <f t="shared" si="98"/>
        <v>2038</v>
      </c>
      <c r="AW318" s="93">
        <f t="shared" si="98"/>
        <v>2039</v>
      </c>
      <c r="AX318" s="93">
        <f t="shared" si="98"/>
        <v>2040</v>
      </c>
      <c r="AY318" s="93">
        <f t="shared" si="98"/>
        <v>2041</v>
      </c>
      <c r="AZ318" s="93">
        <f t="shared" si="98"/>
        <v>2042</v>
      </c>
      <c r="BA318" s="93">
        <f t="shared" si="98"/>
        <v>2043</v>
      </c>
      <c r="BB318" s="93">
        <f t="shared" si="98"/>
        <v>2044</v>
      </c>
      <c r="BC318" s="93">
        <f t="shared" si="98"/>
        <v>2045</v>
      </c>
      <c r="BD318" s="93">
        <f t="shared" si="98"/>
        <v>2046</v>
      </c>
      <c r="BE318" s="93">
        <f t="shared" si="98"/>
        <v>2047</v>
      </c>
      <c r="BF318" s="93">
        <f t="shared" si="98"/>
        <v>2048</v>
      </c>
      <c r="BG318" s="93">
        <f t="shared" si="98"/>
        <v>2049</v>
      </c>
      <c r="BH318" s="93">
        <f t="shared" si="98"/>
        <v>2050</v>
      </c>
    </row>
    <row r="319" spans="1:60" ht="13.5" thickBot="1">
      <c r="A319" s="78" t="s">
        <v>29</v>
      </c>
      <c r="C319" s="91">
        <f>C275/C311</f>
        <v>0.1088341656621319</v>
      </c>
      <c r="D319" s="91">
        <f t="shared" ref="D319:AF319" si="99">D275/D311</f>
        <v>0.10896596858638742</v>
      </c>
      <c r="E319" s="91">
        <f t="shared" si="99"/>
        <v>0.10937012784533834</v>
      </c>
      <c r="F319" s="91">
        <f t="shared" si="99"/>
        <v>0.10992775750353764</v>
      </c>
      <c r="G319" s="91">
        <f t="shared" si="99"/>
        <v>0.11069900142653352</v>
      </c>
      <c r="H319" s="91">
        <f t="shared" si="99"/>
        <v>0.11165879372903402</v>
      </c>
      <c r="I319" s="91">
        <f t="shared" si="99"/>
        <v>0.1128448219105932</v>
      </c>
      <c r="J319" s="91">
        <f t="shared" si="99"/>
        <v>0.11411354265778624</v>
      </c>
      <c r="K319" s="91">
        <f t="shared" si="99"/>
        <v>0.11552589690216725</v>
      </c>
      <c r="L319" s="91">
        <f t="shared" si="99"/>
        <v>0.11699296149523866</v>
      </c>
      <c r="M319" s="91">
        <f t="shared" si="99"/>
        <v>0.11851894242875127</v>
      </c>
      <c r="N319" s="91">
        <f t="shared" si="99"/>
        <v>0.1201552536734128</v>
      </c>
      <c r="O319" s="91">
        <f t="shared" si="99"/>
        <v>0.12183969876277569</v>
      </c>
      <c r="P319" s="91">
        <f t="shared" si="99"/>
        <v>0.12361546499477534</v>
      </c>
      <c r="Q319" s="91">
        <f t="shared" si="99"/>
        <v>0.12547625095250189</v>
      </c>
      <c r="R319" s="91">
        <f t="shared" si="99"/>
        <v>0.12741656365883808</v>
      </c>
      <c r="S319" s="91">
        <f t="shared" si="99"/>
        <v>0.12943783419239846</v>
      </c>
      <c r="T319" s="91">
        <f t="shared" si="99"/>
        <v>0.13148870202470991</v>
      </c>
      <c r="U319" s="91">
        <f t="shared" si="99"/>
        <v>0.13361456279517628</v>
      </c>
      <c r="V319" s="91">
        <f t="shared" si="99"/>
        <v>0.13581187010078388</v>
      </c>
      <c r="W319" s="91">
        <f t="shared" si="99"/>
        <v>0.13807751259032189</v>
      </c>
      <c r="X319" s="91">
        <f t="shared" si="99"/>
        <v>0.14040875787308796</v>
      </c>
      <c r="Y319" s="91">
        <f t="shared" si="99"/>
        <v>0.14280320510131309</v>
      </c>
      <c r="Z319" s="91">
        <f t="shared" si="99"/>
        <v>0.14525874470796168</v>
      </c>
      <c r="AA319" s="91">
        <f t="shared" si="99"/>
        <v>0.1477675693101225</v>
      </c>
      <c r="AB319" s="91">
        <f t="shared" si="99"/>
        <v>0.15033403170336404</v>
      </c>
      <c r="AC319" s="91">
        <f t="shared" si="99"/>
        <v>0.15295076242579442</v>
      </c>
      <c r="AD319" s="91">
        <f t="shared" si="99"/>
        <v>0.15562245170140607</v>
      </c>
      <c r="AE319" s="91">
        <f t="shared" si="99"/>
        <v>0.1583479986520388</v>
      </c>
      <c r="AF319" s="91">
        <f t="shared" si="99"/>
        <v>0.16112051829492749</v>
      </c>
      <c r="AG319" s="92">
        <f>FORECAST(AG327,C319:AF319,C327:AF327)</f>
        <v>0.15524603681733229</v>
      </c>
      <c r="AH319" s="92">
        <f t="shared" ref="AH319:BH319" si="100">FORECAST(AH327,D319:AG319,D327:AG327)</f>
        <v>0.15816482890882266</v>
      </c>
      <c r="AI319" s="92">
        <f t="shared" si="100"/>
        <v>0.16084593223401544</v>
      </c>
      <c r="AJ319" s="92">
        <f t="shared" si="100"/>
        <v>0.16335959849469273</v>
      </c>
      <c r="AK319" s="92">
        <f t="shared" si="100"/>
        <v>0.16577052531747194</v>
      </c>
      <c r="AL319" s="92">
        <f t="shared" si="100"/>
        <v>0.16808308768568869</v>
      </c>
      <c r="AM319" s="92">
        <f t="shared" si="100"/>
        <v>0.17030989847967382</v>
      </c>
      <c r="AN319" s="92">
        <f t="shared" si="100"/>
        <v>0.17247825148469387</v>
      </c>
      <c r="AO319" s="92">
        <f t="shared" si="100"/>
        <v>0.17459652750679178</v>
      </c>
      <c r="AP319" s="92">
        <f t="shared" si="100"/>
        <v>0.17667781726210552</v>
      </c>
      <c r="AQ319" s="92">
        <f t="shared" si="100"/>
        <v>0.17873614203106225</v>
      </c>
      <c r="AR319" s="92">
        <f t="shared" si="100"/>
        <v>0.18076937490134259</v>
      </c>
      <c r="AS319" s="92">
        <f t="shared" si="100"/>
        <v>0.18277823134916371</v>
      </c>
      <c r="AT319" s="92">
        <f t="shared" si="100"/>
        <v>0.184760206858265</v>
      </c>
      <c r="AU319" s="92">
        <f t="shared" si="100"/>
        <v>0.18671433950055638</v>
      </c>
      <c r="AV319" s="92">
        <f t="shared" si="100"/>
        <v>0.18864302476674188</v>
      </c>
      <c r="AW319" s="92">
        <f t="shared" si="100"/>
        <v>0.19054920404385856</v>
      </c>
      <c r="AX319" s="92">
        <f t="shared" si="100"/>
        <v>0.19243680004389452</v>
      </c>
      <c r="AY319" s="92">
        <f t="shared" si="100"/>
        <v>0.19430623649945833</v>
      </c>
      <c r="AZ319" s="92">
        <f t="shared" si="100"/>
        <v>0.19616174592646529</v>
      </c>
      <c r="BA319" s="92">
        <f t="shared" si="100"/>
        <v>0.1980083232060692</v>
      </c>
      <c r="BB319" s="92">
        <f t="shared" si="100"/>
        <v>0.19985183138296581</v>
      </c>
      <c r="BC319" s="92">
        <f t="shared" si="100"/>
        <v>0.20169913945046969</v>
      </c>
      <c r="BD319" s="92">
        <f t="shared" si="100"/>
        <v>0.20355831027941984</v>
      </c>
      <c r="BE319" s="92">
        <f t="shared" si="100"/>
        <v>0.2054388582042308</v>
      </c>
      <c r="BF319" s="92">
        <f t="shared" si="100"/>
        <v>0.20735159028522343</v>
      </c>
      <c r="BG319" s="92">
        <f t="shared" si="100"/>
        <v>0.2093107143863171</v>
      </c>
      <c r="BH319" s="92">
        <f t="shared" si="100"/>
        <v>0.21133407199273924</v>
      </c>
    </row>
    <row r="320" spans="1:6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  <c r="BE320" s="80"/>
      <c r="BF320" s="80"/>
      <c r="BG320" s="80"/>
      <c r="BH320" s="80"/>
    </row>
    <row r="321" spans="1:60" ht="13.5" thickBot="1">
      <c r="A321" s="78" t="s">
        <v>139</v>
      </c>
    </row>
    <row r="322" spans="1:60" ht="13.5" thickBot="1">
      <c r="A322" s="79"/>
      <c r="B322" s="93">
        <f t="shared" ref="B322:BH322" si="101">B2</f>
        <v>1992</v>
      </c>
      <c r="C322" s="93">
        <f t="shared" si="101"/>
        <v>1993</v>
      </c>
      <c r="D322" s="93">
        <f t="shared" si="101"/>
        <v>1994</v>
      </c>
      <c r="E322" s="93">
        <f t="shared" si="101"/>
        <v>1995</v>
      </c>
      <c r="F322" s="93">
        <f t="shared" si="101"/>
        <v>1996</v>
      </c>
      <c r="G322" s="93">
        <f t="shared" si="101"/>
        <v>1997</v>
      </c>
      <c r="H322" s="93">
        <f t="shared" si="101"/>
        <v>1998</v>
      </c>
      <c r="I322" s="93">
        <f t="shared" si="101"/>
        <v>1999</v>
      </c>
      <c r="J322" s="93">
        <f t="shared" si="101"/>
        <v>2000</v>
      </c>
      <c r="K322" s="93">
        <f t="shared" si="101"/>
        <v>2001</v>
      </c>
      <c r="L322" s="93">
        <f t="shared" si="101"/>
        <v>2002</v>
      </c>
      <c r="M322" s="93">
        <f t="shared" si="101"/>
        <v>2003</v>
      </c>
      <c r="N322" s="93">
        <f t="shared" si="101"/>
        <v>2004</v>
      </c>
      <c r="O322" s="93">
        <f t="shared" si="101"/>
        <v>2005</v>
      </c>
      <c r="P322" s="93">
        <f t="shared" si="101"/>
        <v>2006</v>
      </c>
      <c r="Q322" s="93">
        <f t="shared" si="101"/>
        <v>2007</v>
      </c>
      <c r="R322" s="93">
        <f t="shared" si="101"/>
        <v>2008</v>
      </c>
      <c r="S322" s="93">
        <f t="shared" si="101"/>
        <v>2009</v>
      </c>
      <c r="T322" s="93">
        <f t="shared" si="101"/>
        <v>2010</v>
      </c>
      <c r="U322" s="93">
        <f t="shared" si="101"/>
        <v>2011</v>
      </c>
      <c r="V322" s="93">
        <f t="shared" si="101"/>
        <v>2012</v>
      </c>
      <c r="W322" s="93">
        <f t="shared" si="101"/>
        <v>2013</v>
      </c>
      <c r="X322" s="93">
        <f t="shared" si="101"/>
        <v>2014</v>
      </c>
      <c r="Y322" s="93">
        <f t="shared" si="101"/>
        <v>2015</v>
      </c>
      <c r="Z322" s="93">
        <f t="shared" si="101"/>
        <v>2016</v>
      </c>
      <c r="AA322" s="93">
        <f t="shared" si="101"/>
        <v>2017</v>
      </c>
      <c r="AB322" s="93">
        <f t="shared" si="101"/>
        <v>2018</v>
      </c>
      <c r="AC322" s="93">
        <f t="shared" si="101"/>
        <v>2019</v>
      </c>
      <c r="AD322" s="93">
        <f t="shared" si="101"/>
        <v>2020</v>
      </c>
      <c r="AE322" s="93">
        <f t="shared" si="101"/>
        <v>2021</v>
      </c>
      <c r="AF322" s="93">
        <f t="shared" si="101"/>
        <v>2022</v>
      </c>
      <c r="AG322" s="93">
        <f t="shared" si="101"/>
        <v>2023</v>
      </c>
      <c r="AH322" s="93">
        <f t="shared" si="101"/>
        <v>2024</v>
      </c>
      <c r="AI322" s="93">
        <f t="shared" si="101"/>
        <v>2025</v>
      </c>
      <c r="AJ322" s="93">
        <f t="shared" si="101"/>
        <v>2026</v>
      </c>
      <c r="AK322" s="93">
        <f t="shared" si="101"/>
        <v>2027</v>
      </c>
      <c r="AL322" s="93">
        <f t="shared" si="101"/>
        <v>2028</v>
      </c>
      <c r="AM322" s="93">
        <f t="shared" si="101"/>
        <v>2029</v>
      </c>
      <c r="AN322" s="93">
        <f t="shared" si="101"/>
        <v>2030</v>
      </c>
      <c r="AO322" s="93">
        <f t="shared" si="101"/>
        <v>2031</v>
      </c>
      <c r="AP322" s="93">
        <f t="shared" si="101"/>
        <v>2032</v>
      </c>
      <c r="AQ322" s="93">
        <f t="shared" si="101"/>
        <v>2033</v>
      </c>
      <c r="AR322" s="93">
        <f t="shared" si="101"/>
        <v>2034</v>
      </c>
      <c r="AS322" s="93">
        <f t="shared" si="101"/>
        <v>2035</v>
      </c>
      <c r="AT322" s="93">
        <f t="shared" si="101"/>
        <v>2036</v>
      </c>
      <c r="AU322" s="93">
        <f t="shared" si="101"/>
        <v>2037</v>
      </c>
      <c r="AV322" s="93">
        <f t="shared" si="101"/>
        <v>2038</v>
      </c>
      <c r="AW322" s="93">
        <f t="shared" si="101"/>
        <v>2039</v>
      </c>
      <c r="AX322" s="93">
        <f t="shared" si="101"/>
        <v>2040</v>
      </c>
      <c r="AY322" s="93">
        <f t="shared" si="101"/>
        <v>2041</v>
      </c>
      <c r="AZ322" s="93">
        <f t="shared" si="101"/>
        <v>2042</v>
      </c>
      <c r="BA322" s="93">
        <f t="shared" si="101"/>
        <v>2043</v>
      </c>
      <c r="BB322" s="93">
        <f t="shared" si="101"/>
        <v>2044</v>
      </c>
      <c r="BC322" s="93">
        <f t="shared" si="101"/>
        <v>2045</v>
      </c>
      <c r="BD322" s="93">
        <f t="shared" si="101"/>
        <v>2046</v>
      </c>
      <c r="BE322" s="93">
        <f t="shared" si="101"/>
        <v>2047</v>
      </c>
      <c r="BF322" s="93">
        <f t="shared" si="101"/>
        <v>2048</v>
      </c>
      <c r="BG322" s="93">
        <f t="shared" si="101"/>
        <v>2049</v>
      </c>
      <c r="BH322" s="93">
        <f t="shared" si="101"/>
        <v>2050</v>
      </c>
    </row>
    <row r="323" spans="1:60" ht="13.5" thickBot="1">
      <c r="A323" s="78" t="s">
        <v>29</v>
      </c>
      <c r="C323" s="95">
        <f>(C275*2204.622/1000/C315)</f>
        <v>0.19632536339298295</v>
      </c>
      <c r="D323" s="95">
        <f t="shared" ref="D323:BH323" si="102">(D275*2204.622/1000/D315)</f>
        <v>0.19632012996389886</v>
      </c>
      <c r="E323" s="95">
        <f t="shared" si="102"/>
        <v>0.19686129493380852</v>
      </c>
      <c r="F323" s="95">
        <f t="shared" si="102"/>
        <v>0.19775278468550592</v>
      </c>
      <c r="G323" s="95">
        <f t="shared" si="102"/>
        <v>0.19903282787505086</v>
      </c>
      <c r="H323" s="95">
        <f t="shared" si="102"/>
        <v>0.20066624711200398</v>
      </c>
      <c r="I323" s="95">
        <f t="shared" si="102"/>
        <v>0.20275377517840854</v>
      </c>
      <c r="J323" s="95">
        <f t="shared" si="102"/>
        <v>0.20500956156311384</v>
      </c>
      <c r="K323" s="95">
        <f t="shared" si="102"/>
        <v>0.20754947685092792</v>
      </c>
      <c r="L323" s="95">
        <f t="shared" si="102"/>
        <v>0.21032857357835333</v>
      </c>
      <c r="M323" s="95">
        <f t="shared" si="102"/>
        <v>0.21323426872781617</v>
      </c>
      <c r="N323" s="95">
        <f t="shared" si="102"/>
        <v>0.21634887573589348</v>
      </c>
      <c r="O323" s="95">
        <f t="shared" si="102"/>
        <v>0.21956069252077559</v>
      </c>
      <c r="P323" s="95">
        <f t="shared" si="102"/>
        <v>0.22291177999999998</v>
      </c>
      <c r="Q323" s="95">
        <f t="shared" si="102"/>
        <v>0.22643005280884856</v>
      </c>
      <c r="R323" s="95">
        <f t="shared" si="102"/>
        <v>0.2301243881237848</v>
      </c>
      <c r="S323" s="95">
        <f t="shared" si="102"/>
        <v>0.23397659033098975</v>
      </c>
      <c r="T323" s="95">
        <f t="shared" si="102"/>
        <v>0.2379125179473339</v>
      </c>
      <c r="U323" s="95">
        <f t="shared" si="102"/>
        <v>0.24200514231899342</v>
      </c>
      <c r="V323" s="95">
        <f t="shared" si="102"/>
        <v>0.24624844000736781</v>
      </c>
      <c r="W323" s="95">
        <f t="shared" si="102"/>
        <v>0.25063723826350326</v>
      </c>
      <c r="X323" s="95">
        <f t="shared" si="102"/>
        <v>0.25516710677074134</v>
      </c>
      <c r="Y323" s="95">
        <f t="shared" si="102"/>
        <v>0.25983426660203585</v>
      </c>
      <c r="Z323" s="95">
        <f t="shared" si="102"/>
        <v>0.26463551333174823</v>
      </c>
      <c r="AA323" s="95">
        <f t="shared" si="102"/>
        <v>0.26956815185061683</v>
      </c>
      <c r="AB323" s="95">
        <f t="shared" si="102"/>
        <v>0.27462994090864423</v>
      </c>
      <c r="AC323" s="95">
        <f t="shared" si="102"/>
        <v>0.27981904578530487</v>
      </c>
      <c r="AD323" s="95">
        <f t="shared" si="102"/>
        <v>0.28513399778319665</v>
      </c>
      <c r="AE323" s="95">
        <f t="shared" si="102"/>
        <v>0.29057365947765379</v>
      </c>
      <c r="AF323" s="95">
        <f t="shared" si="102"/>
        <v>0.29613719484425349</v>
      </c>
      <c r="AG323" s="96">
        <f t="shared" si="102"/>
        <v>0.28422942222427688</v>
      </c>
      <c r="AH323" s="96">
        <f t="shared" si="102"/>
        <v>0.28993726493496358</v>
      </c>
      <c r="AI323" s="96">
        <f t="shared" si="102"/>
        <v>0.29521537303787065</v>
      </c>
      <c r="AJ323" s="96">
        <f t="shared" si="102"/>
        <v>0.30019109677626449</v>
      </c>
      <c r="AK323" s="96">
        <f t="shared" si="102"/>
        <v>0.3049849815503774</v>
      </c>
      <c r="AL323" s="96">
        <f t="shared" si="102"/>
        <v>0.3096005774363888</v>
      </c>
      <c r="AM323" s="96">
        <f t="shared" si="102"/>
        <v>0.31405724155239684</v>
      </c>
      <c r="AN323" s="96">
        <f t="shared" si="102"/>
        <v>0.31840496047301231</v>
      </c>
      <c r="AO323" s="96">
        <f t="shared" si="102"/>
        <v>0.32265643107224068</v>
      </c>
      <c r="AP323" s="96">
        <f t="shared" si="102"/>
        <v>0.32683371459708743</v>
      </c>
      <c r="AQ323" s="96">
        <f t="shared" si="102"/>
        <v>0.33097362320444074</v>
      </c>
      <c r="AR323" s="96">
        <f t="shared" si="102"/>
        <v>0.33507273875546356</v>
      </c>
      <c r="AS323" s="96">
        <f t="shared" si="102"/>
        <v>0.33913198692013052</v>
      </c>
      <c r="AT323" s="96">
        <f t="shared" si="102"/>
        <v>0.34314632492693575</v>
      </c>
      <c r="AU323" s="96">
        <f t="shared" si="102"/>
        <v>0.34710957357504318</v>
      </c>
      <c r="AV323" s="96">
        <f t="shared" si="102"/>
        <v>0.35102521220701227</v>
      </c>
      <c r="AW323" s="96">
        <f t="shared" si="102"/>
        <v>0.35489978041284642</v>
      </c>
      <c r="AX323" s="96">
        <f t="shared" si="102"/>
        <v>0.3587398078800742</v>
      </c>
      <c r="AY323" s="96">
        <f t="shared" si="102"/>
        <v>0.36254731276965724</v>
      </c>
      <c r="AZ323" s="96">
        <f t="shared" si="102"/>
        <v>0.36633084796678717</v>
      </c>
      <c r="BA323" s="96">
        <f t="shared" si="102"/>
        <v>0.37010067793149126</v>
      </c>
      <c r="BB323" s="96">
        <f t="shared" si="102"/>
        <v>0.37386901830144892</v>
      </c>
      <c r="BC323" s="96">
        <f t="shared" si="102"/>
        <v>0.377650339886277</v>
      </c>
      <c r="BD323" s="96">
        <f t="shared" si="102"/>
        <v>0.38146177212448695</v>
      </c>
      <c r="BE323" s="96">
        <f t="shared" si="102"/>
        <v>0.38532364406450681</v>
      </c>
      <c r="BF323" s="96">
        <f t="shared" si="102"/>
        <v>0.38926037384945433</v>
      </c>
      <c r="BG323" s="96">
        <f t="shared" si="102"/>
        <v>0.39330250856121879</v>
      </c>
      <c r="BH323" s="96">
        <f t="shared" si="102"/>
        <v>0.39748927002896217</v>
      </c>
    </row>
    <row r="324" spans="1:60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  <c r="BE324" s="80"/>
      <c r="BF324" s="80"/>
      <c r="BG324" s="80"/>
      <c r="BH324" s="80"/>
    </row>
    <row r="325" spans="1:60" ht="13.5" thickBot="1">
      <c r="A325" s="78" t="s">
        <v>143</v>
      </c>
    </row>
    <row r="326" spans="1:60" ht="13.5" thickBot="1">
      <c r="A326" s="79"/>
      <c r="B326" s="93">
        <f t="shared" ref="B326:BH326" si="103">B2</f>
        <v>1992</v>
      </c>
      <c r="C326" s="93">
        <f t="shared" si="103"/>
        <v>1993</v>
      </c>
      <c r="D326" s="93">
        <f t="shared" si="103"/>
        <v>1994</v>
      </c>
      <c r="E326" s="93">
        <f t="shared" si="103"/>
        <v>1995</v>
      </c>
      <c r="F326" s="93">
        <f t="shared" si="103"/>
        <v>1996</v>
      </c>
      <c r="G326" s="93">
        <f t="shared" si="103"/>
        <v>1997</v>
      </c>
      <c r="H326" s="93">
        <f t="shared" si="103"/>
        <v>1998</v>
      </c>
      <c r="I326" s="93">
        <f t="shared" si="103"/>
        <v>1999</v>
      </c>
      <c r="J326" s="93">
        <f t="shared" si="103"/>
        <v>2000</v>
      </c>
      <c r="K326" s="93">
        <f t="shared" si="103"/>
        <v>2001</v>
      </c>
      <c r="L326" s="93">
        <f t="shared" si="103"/>
        <v>2002</v>
      </c>
      <c r="M326" s="93">
        <f t="shared" si="103"/>
        <v>2003</v>
      </c>
      <c r="N326" s="93">
        <f t="shared" si="103"/>
        <v>2004</v>
      </c>
      <c r="O326" s="93">
        <f t="shared" si="103"/>
        <v>2005</v>
      </c>
      <c r="P326" s="93">
        <f t="shared" si="103"/>
        <v>2006</v>
      </c>
      <c r="Q326" s="93">
        <f t="shared" si="103"/>
        <v>2007</v>
      </c>
      <c r="R326" s="93">
        <f t="shared" si="103"/>
        <v>2008</v>
      </c>
      <c r="S326" s="93">
        <f t="shared" si="103"/>
        <v>2009</v>
      </c>
      <c r="T326" s="93">
        <f t="shared" si="103"/>
        <v>2010</v>
      </c>
      <c r="U326" s="93">
        <f t="shared" si="103"/>
        <v>2011</v>
      </c>
      <c r="V326" s="93">
        <f t="shared" si="103"/>
        <v>2012</v>
      </c>
      <c r="W326" s="93">
        <f t="shared" si="103"/>
        <v>2013</v>
      </c>
      <c r="X326" s="93">
        <f t="shared" si="103"/>
        <v>2014</v>
      </c>
      <c r="Y326" s="93">
        <f t="shared" si="103"/>
        <v>2015</v>
      </c>
      <c r="Z326" s="93">
        <f t="shared" si="103"/>
        <v>2016</v>
      </c>
      <c r="AA326" s="93">
        <f t="shared" si="103"/>
        <v>2017</v>
      </c>
      <c r="AB326" s="93">
        <f t="shared" si="103"/>
        <v>2018</v>
      </c>
      <c r="AC326" s="93">
        <f t="shared" si="103"/>
        <v>2019</v>
      </c>
      <c r="AD326" s="93">
        <f t="shared" si="103"/>
        <v>2020</v>
      </c>
      <c r="AE326" s="93">
        <f t="shared" si="103"/>
        <v>2021</v>
      </c>
      <c r="AF326" s="93">
        <f t="shared" si="103"/>
        <v>2022</v>
      </c>
      <c r="AG326" s="93">
        <f t="shared" si="103"/>
        <v>2023</v>
      </c>
      <c r="AH326" s="93">
        <f t="shared" si="103"/>
        <v>2024</v>
      </c>
      <c r="AI326" s="93">
        <f t="shared" si="103"/>
        <v>2025</v>
      </c>
      <c r="AJ326" s="93">
        <f t="shared" si="103"/>
        <v>2026</v>
      </c>
      <c r="AK326" s="93">
        <f t="shared" si="103"/>
        <v>2027</v>
      </c>
      <c r="AL326" s="93">
        <f t="shared" si="103"/>
        <v>2028</v>
      </c>
      <c r="AM326" s="93">
        <f t="shared" si="103"/>
        <v>2029</v>
      </c>
      <c r="AN326" s="93">
        <f t="shared" si="103"/>
        <v>2030</v>
      </c>
      <c r="AO326" s="93">
        <f t="shared" si="103"/>
        <v>2031</v>
      </c>
      <c r="AP326" s="93">
        <f t="shared" si="103"/>
        <v>2032</v>
      </c>
      <c r="AQ326" s="93">
        <f t="shared" si="103"/>
        <v>2033</v>
      </c>
      <c r="AR326" s="93">
        <f t="shared" si="103"/>
        <v>2034</v>
      </c>
      <c r="AS326" s="93">
        <f t="shared" si="103"/>
        <v>2035</v>
      </c>
      <c r="AT326" s="93">
        <f t="shared" si="103"/>
        <v>2036</v>
      </c>
      <c r="AU326" s="93">
        <f t="shared" si="103"/>
        <v>2037</v>
      </c>
      <c r="AV326" s="93">
        <f t="shared" si="103"/>
        <v>2038</v>
      </c>
      <c r="AW326" s="93">
        <f t="shared" si="103"/>
        <v>2039</v>
      </c>
      <c r="AX326" s="93">
        <f t="shared" si="103"/>
        <v>2040</v>
      </c>
      <c r="AY326" s="93">
        <f t="shared" si="103"/>
        <v>2041</v>
      </c>
      <c r="AZ326" s="93">
        <f t="shared" si="103"/>
        <v>2042</v>
      </c>
      <c r="BA326" s="93">
        <f t="shared" si="103"/>
        <v>2043</v>
      </c>
      <c r="BB326" s="93">
        <f t="shared" si="103"/>
        <v>2044</v>
      </c>
      <c r="BC326" s="93">
        <f t="shared" si="103"/>
        <v>2045</v>
      </c>
      <c r="BD326" s="93">
        <f t="shared" si="103"/>
        <v>2046</v>
      </c>
      <c r="BE326" s="93">
        <f t="shared" si="103"/>
        <v>2047</v>
      </c>
      <c r="BF326" s="93">
        <f t="shared" si="103"/>
        <v>2048</v>
      </c>
      <c r="BG326" s="93">
        <f t="shared" si="103"/>
        <v>2049</v>
      </c>
      <c r="BH326" s="93">
        <f t="shared" si="103"/>
        <v>2050</v>
      </c>
    </row>
    <row r="327" spans="1:60" ht="13.5" thickBot="1">
      <c r="A327" s="78" t="s">
        <v>29</v>
      </c>
      <c r="C327" s="100">
        <f>(C311*2204.622/1000)/C315</f>
        <v>1.8038945968719176</v>
      </c>
      <c r="D327" s="100">
        <f t="shared" ref="D327:AF327" si="104">(D311*2204.622/1000)/D315</f>
        <v>1.8016646161251506</v>
      </c>
      <c r="E327" s="100">
        <f t="shared" si="104"/>
        <v>1.7999548762729121</v>
      </c>
      <c r="F327" s="100">
        <f t="shared" si="104"/>
        <v>1.7989340379216046</v>
      </c>
      <c r="G327" s="100">
        <f t="shared" si="104"/>
        <v>1.7979640765516838</v>
      </c>
      <c r="H327" s="100">
        <f t="shared" si="104"/>
        <v>1.7971378734304366</v>
      </c>
      <c r="I327" s="100">
        <f t="shared" si="104"/>
        <v>1.7967485946235984</v>
      </c>
      <c r="J327" s="100">
        <f t="shared" si="104"/>
        <v>1.796540154553913</v>
      </c>
      <c r="K327" s="100">
        <f t="shared" si="104"/>
        <v>1.796562350229495</v>
      </c>
      <c r="L327" s="100">
        <f t="shared" si="104"/>
        <v>1.7977882676891908</v>
      </c>
      <c r="M327" s="100">
        <f t="shared" si="104"/>
        <v>1.7991577072669531</v>
      </c>
      <c r="N327" s="100">
        <f t="shared" si="104"/>
        <v>1.800577745222353</v>
      </c>
      <c r="O327" s="100">
        <f t="shared" si="104"/>
        <v>1.8020455955678667</v>
      </c>
      <c r="P327" s="100">
        <f t="shared" si="104"/>
        <v>1.8032677384615383</v>
      </c>
      <c r="Q327" s="100">
        <f t="shared" si="104"/>
        <v>1.8045650160089812</v>
      </c>
      <c r="R327" s="100">
        <f t="shared" si="104"/>
        <v>1.8060790647278029</v>
      </c>
      <c r="S327" s="100">
        <f t="shared" si="104"/>
        <v>1.8076367840271743</v>
      </c>
      <c r="T327" s="100">
        <f t="shared" si="104"/>
        <v>1.8093761234529822</v>
      </c>
      <c r="U327" s="100">
        <f t="shared" si="104"/>
        <v>1.8112183077676485</v>
      </c>
      <c r="V327" s="100">
        <f t="shared" si="104"/>
        <v>1.8131584509117697</v>
      </c>
      <c r="W327" s="100">
        <f t="shared" si="104"/>
        <v>1.8151923043917211</v>
      </c>
      <c r="X327" s="100">
        <f t="shared" si="104"/>
        <v>1.8173161748313493</v>
      </c>
      <c r="Y327" s="100">
        <f t="shared" si="104"/>
        <v>1.8195268545807075</v>
      </c>
      <c r="Z327" s="100">
        <f t="shared" si="104"/>
        <v>1.8218215630583201</v>
      </c>
      <c r="AA327" s="100">
        <f t="shared" si="104"/>
        <v>1.824271408869623</v>
      </c>
      <c r="AB327" s="100">
        <f t="shared" si="104"/>
        <v>1.8267982159258407</v>
      </c>
      <c r="AC327" s="100">
        <f t="shared" si="104"/>
        <v>1.8294714020864189</v>
      </c>
      <c r="AD327" s="100">
        <f t="shared" si="104"/>
        <v>1.8322163329638663</v>
      </c>
      <c r="AE327" s="100">
        <f t="shared" si="104"/>
        <v>1.8350320935610545</v>
      </c>
      <c r="AF327" s="100">
        <f t="shared" si="104"/>
        <v>1.8379856146079483</v>
      </c>
      <c r="AG327" s="104">
        <f>FORECAST(AG326,C327:AF327,C326:AF326)</f>
        <v>1.8308320653538537</v>
      </c>
      <c r="AH327" s="104">
        <f t="shared" ref="AH327:BH327" si="105">FORECAST(AH326,D327:AG327,D326:AG326)</f>
        <v>1.8331336172222197</v>
      </c>
      <c r="AI327" s="104">
        <f t="shared" si="105"/>
        <v>1.83539222246765</v>
      </c>
      <c r="AJ327" s="104">
        <f t="shared" si="105"/>
        <v>1.8376091735192237</v>
      </c>
      <c r="AK327" s="104">
        <f t="shared" si="105"/>
        <v>1.8398022263987635</v>
      </c>
      <c r="AL327" s="104">
        <f t="shared" si="105"/>
        <v>1.8419496077757351</v>
      </c>
      <c r="AM327" s="104">
        <f t="shared" si="105"/>
        <v>1.8440339895445301</v>
      </c>
      <c r="AN327" s="104">
        <f t="shared" si="105"/>
        <v>1.8460586058368542</v>
      </c>
      <c r="AO327" s="104">
        <f t="shared" si="105"/>
        <v>1.848011731273919</v>
      </c>
      <c r="AP327" s="104">
        <f t="shared" si="105"/>
        <v>1.8498853996606843</v>
      </c>
      <c r="AQ327" s="104">
        <f t="shared" si="105"/>
        <v>1.8517442496152869</v>
      </c>
      <c r="AR327" s="104">
        <f t="shared" si="105"/>
        <v>1.8535923960479153</v>
      </c>
      <c r="AS327" s="104">
        <f t="shared" si="105"/>
        <v>1.8554287587578309</v>
      </c>
      <c r="AT327" s="104">
        <f t="shared" si="105"/>
        <v>1.8572523313430442</v>
      </c>
      <c r="AU327" s="104">
        <f t="shared" si="105"/>
        <v>1.8590407919580749</v>
      </c>
      <c r="AV327" s="104">
        <f t="shared" si="105"/>
        <v>1.8607908383628644</v>
      </c>
      <c r="AW327" s="104">
        <f t="shared" si="105"/>
        <v>1.8625099075783043</v>
      </c>
      <c r="AX327" s="104">
        <f t="shared" si="105"/>
        <v>1.864195454290688</v>
      </c>
      <c r="AY327" s="104">
        <f t="shared" si="105"/>
        <v>1.8658552566359232</v>
      </c>
      <c r="AZ327" s="104">
        <f t="shared" si="105"/>
        <v>1.8674938186169738</v>
      </c>
      <c r="BA327" s="104">
        <f t="shared" si="105"/>
        <v>1.8691167721587336</v>
      </c>
      <c r="BB327" s="104">
        <f t="shared" si="105"/>
        <v>1.8707310096399516</v>
      </c>
      <c r="BC327" s="104">
        <f t="shared" si="105"/>
        <v>1.8723448246491645</v>
      </c>
      <c r="BD327" s="104">
        <f t="shared" si="105"/>
        <v>1.8739680615390402</v>
      </c>
      <c r="BE327" s="104">
        <f t="shared" si="105"/>
        <v>1.8756122742925732</v>
      </c>
      <c r="BF327" s="104">
        <f t="shared" si="105"/>
        <v>1.8772963029316794</v>
      </c>
      <c r="BG327" s="104">
        <f t="shared" si="105"/>
        <v>1.8790366738480231</v>
      </c>
      <c r="BH327" s="104">
        <f t="shared" si="105"/>
        <v>1.8808574797282034</v>
      </c>
    </row>
    <row r="328" spans="1:60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66F2-A84A-426E-8FE0-BF8CBECDED4D}">
  <sheetPr>
    <tabColor theme="9"/>
  </sheetPr>
  <dimension ref="A1:BH366"/>
  <sheetViews>
    <sheetView zoomScaleNormal="100" workbookViewId="0">
      <pane xSplit="1" ySplit="2" topLeftCell="AA3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1.25"/>
  <cols>
    <col min="1" max="1" width="36.33203125" style="3" customWidth="1"/>
    <col min="2" max="60" width="11.6640625" style="3" customWidth="1"/>
    <col min="61" max="16384" width="9" style="3"/>
  </cols>
  <sheetData>
    <row r="1" spans="1:60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12" thickBot="1">
      <c r="A2" s="4"/>
      <c r="B2" s="5">
        <v>1992</v>
      </c>
      <c r="C2" s="5">
        <v>1993</v>
      </c>
      <c r="D2" s="5">
        <v>1994</v>
      </c>
      <c r="E2" s="5">
        <v>1995</v>
      </c>
      <c r="F2" s="5">
        <v>1996</v>
      </c>
      <c r="G2" s="5">
        <v>1997</v>
      </c>
      <c r="H2" s="5">
        <v>1998</v>
      </c>
      <c r="I2" s="5">
        <v>1999</v>
      </c>
      <c r="J2" s="5">
        <v>2000</v>
      </c>
      <c r="K2" s="5">
        <v>2001</v>
      </c>
      <c r="L2" s="5">
        <v>2002</v>
      </c>
      <c r="M2" s="5">
        <v>2003</v>
      </c>
      <c r="N2" s="5">
        <v>2004</v>
      </c>
      <c r="O2" s="5">
        <v>2005</v>
      </c>
      <c r="P2" s="5">
        <v>2006</v>
      </c>
      <c r="Q2" s="5">
        <v>2007</v>
      </c>
      <c r="R2" s="5">
        <v>2008</v>
      </c>
      <c r="S2" s="5">
        <v>2009</v>
      </c>
      <c r="T2" s="5">
        <v>2010</v>
      </c>
      <c r="U2" s="5">
        <v>2011</v>
      </c>
      <c r="V2" s="5">
        <v>2012</v>
      </c>
      <c r="W2" s="5">
        <v>2013</v>
      </c>
      <c r="X2" s="5">
        <v>2014</v>
      </c>
      <c r="Y2" s="5">
        <v>2015</v>
      </c>
      <c r="Z2" s="5">
        <v>2016</v>
      </c>
      <c r="AA2" s="5">
        <v>2017</v>
      </c>
      <c r="AB2" s="5">
        <v>2018</v>
      </c>
      <c r="AC2" s="5">
        <v>2019</v>
      </c>
      <c r="AD2" s="5">
        <v>2020</v>
      </c>
      <c r="AE2" s="5">
        <v>2021</v>
      </c>
      <c r="AF2" s="5">
        <v>2022</v>
      </c>
      <c r="AG2" s="5">
        <v>2023</v>
      </c>
      <c r="AH2" s="5">
        <v>2024</v>
      </c>
      <c r="AI2" s="5">
        <v>2025</v>
      </c>
      <c r="AJ2" s="5">
        <v>2026</v>
      </c>
      <c r="AK2" s="5">
        <v>2027</v>
      </c>
      <c r="AL2" s="5">
        <v>2028</v>
      </c>
      <c r="AM2" s="5">
        <v>2029</v>
      </c>
      <c r="AN2" s="5">
        <v>2030</v>
      </c>
      <c r="AO2" s="5">
        <v>2031</v>
      </c>
      <c r="AP2" s="5">
        <v>2032</v>
      </c>
      <c r="AQ2" s="5">
        <v>2033</v>
      </c>
      <c r="AR2" s="5">
        <v>2034</v>
      </c>
      <c r="AS2" s="5">
        <v>2035</v>
      </c>
      <c r="AT2" s="5">
        <v>2036</v>
      </c>
      <c r="AU2" s="5">
        <v>2037</v>
      </c>
      <c r="AV2" s="5">
        <v>2038</v>
      </c>
      <c r="AW2" s="5">
        <v>2039</v>
      </c>
      <c r="AX2" s="5">
        <v>2040</v>
      </c>
      <c r="AY2" s="5">
        <v>2041</v>
      </c>
      <c r="AZ2" s="5">
        <v>2042</v>
      </c>
      <c r="BA2" s="5">
        <v>2043</v>
      </c>
      <c r="BB2" s="5">
        <v>2044</v>
      </c>
      <c r="BC2" s="5">
        <v>2045</v>
      </c>
      <c r="BD2" s="5">
        <v>2046</v>
      </c>
      <c r="BE2" s="5">
        <v>2047</v>
      </c>
      <c r="BF2" s="5">
        <v>2048</v>
      </c>
      <c r="BG2" s="5">
        <v>2049</v>
      </c>
      <c r="BH2" s="5">
        <v>2050</v>
      </c>
    </row>
    <row r="3" spans="1:60">
      <c r="A3" s="7" t="s">
        <v>1</v>
      </c>
      <c r="B3" s="7"/>
      <c r="C3" s="43">
        <f>B14</f>
        <v>0</v>
      </c>
      <c r="D3" s="43">
        <f t="shared" ref="D3:BH3" si="0">C14</f>
        <v>0</v>
      </c>
      <c r="E3" s="43">
        <f t="shared" si="0"/>
        <v>0</v>
      </c>
      <c r="F3" s="43">
        <f t="shared" si="0"/>
        <v>0</v>
      </c>
      <c r="G3" s="43">
        <f t="shared" si="0"/>
        <v>0</v>
      </c>
      <c r="H3" s="43">
        <f t="shared" si="0"/>
        <v>0</v>
      </c>
      <c r="I3" s="43">
        <f t="shared" si="0"/>
        <v>0</v>
      </c>
      <c r="J3" s="43">
        <f t="shared" si="0"/>
        <v>0</v>
      </c>
      <c r="K3" s="43">
        <f t="shared" si="0"/>
        <v>3.1500000000000004</v>
      </c>
      <c r="L3" s="43">
        <f t="shared" si="0"/>
        <v>3.2550000000000003</v>
      </c>
      <c r="M3" s="43">
        <f t="shared" si="0"/>
        <v>3.3180000000000001</v>
      </c>
      <c r="N3" s="43">
        <f t="shared" si="0"/>
        <v>3.3600000000000003</v>
      </c>
      <c r="O3" s="43">
        <f t="shared" si="0"/>
        <v>3.5700000000000003</v>
      </c>
      <c r="P3" s="43">
        <f t="shared" si="0"/>
        <v>3.7800000000000002</v>
      </c>
      <c r="Q3" s="43">
        <f t="shared" si="0"/>
        <v>3.9480000000000004</v>
      </c>
      <c r="R3" s="43">
        <f t="shared" si="0"/>
        <v>4.0950000000000006</v>
      </c>
      <c r="S3" s="43">
        <f t="shared" si="0"/>
        <v>4.2</v>
      </c>
      <c r="T3" s="43">
        <f t="shared" si="0"/>
        <v>4.2629999999999999</v>
      </c>
      <c r="U3" s="43">
        <f t="shared" si="0"/>
        <v>4.41</v>
      </c>
      <c r="V3" s="43">
        <f t="shared" si="0"/>
        <v>4.5780000000000003</v>
      </c>
      <c r="W3" s="43">
        <f t="shared" si="0"/>
        <v>4.41</v>
      </c>
      <c r="X3" s="43">
        <f t="shared" si="0"/>
        <v>4.3050000000000006</v>
      </c>
      <c r="Y3" s="43">
        <f t="shared" si="0"/>
        <v>4.5150000000000006</v>
      </c>
      <c r="Z3" s="43">
        <f t="shared" si="0"/>
        <v>4.83</v>
      </c>
      <c r="AA3" s="43">
        <f t="shared" si="0"/>
        <v>5.04</v>
      </c>
      <c r="AB3" s="43">
        <f t="shared" si="0"/>
        <v>5.25</v>
      </c>
      <c r="AC3" s="43">
        <f t="shared" si="0"/>
        <v>5.46</v>
      </c>
      <c r="AD3" s="43">
        <f t="shared" si="0"/>
        <v>5.67</v>
      </c>
      <c r="AE3" s="43">
        <f t="shared" si="0"/>
        <v>5.8800000000000008</v>
      </c>
      <c r="AF3" s="43">
        <f t="shared" si="0"/>
        <v>6.3000000000000007</v>
      </c>
      <c r="AG3" s="43">
        <f t="shared" si="0"/>
        <v>6.7200000000000006</v>
      </c>
      <c r="AH3" s="44">
        <f t="shared" si="0"/>
        <v>6.9300000000000006</v>
      </c>
      <c r="AI3" s="45">
        <f t="shared" si="0"/>
        <v>7.1400000000000006</v>
      </c>
      <c r="AJ3" s="45">
        <f t="shared" si="0"/>
        <v>7.2450000000000001</v>
      </c>
      <c r="AK3" s="45">
        <f t="shared" si="0"/>
        <v>7.3710000000000004</v>
      </c>
      <c r="AL3" s="45">
        <f t="shared" si="0"/>
        <v>7.4970000000000008</v>
      </c>
      <c r="AM3" s="45">
        <f t="shared" si="0"/>
        <v>7.6230000000000002</v>
      </c>
      <c r="AN3" s="45">
        <f t="shared" si="0"/>
        <v>7.7490000000000006</v>
      </c>
      <c r="AO3" s="45">
        <f t="shared" si="0"/>
        <v>7.8750000000000009</v>
      </c>
      <c r="AP3" s="45">
        <f t="shared" si="0"/>
        <v>7.98</v>
      </c>
      <c r="AQ3" s="45">
        <f t="shared" si="0"/>
        <v>8.0850000000000009</v>
      </c>
      <c r="AR3" s="45">
        <f t="shared" si="0"/>
        <v>8.1900000000000013</v>
      </c>
      <c r="AS3" s="45">
        <f t="shared" si="0"/>
        <v>8.2949999999999999</v>
      </c>
      <c r="AT3" s="45">
        <f t="shared" si="0"/>
        <v>8.4</v>
      </c>
      <c r="AU3" s="45">
        <f t="shared" si="0"/>
        <v>8.484</v>
      </c>
      <c r="AV3" s="45">
        <f t="shared" si="0"/>
        <v>8.5680000000000014</v>
      </c>
      <c r="AW3" s="45">
        <f t="shared" si="0"/>
        <v>8.652000000000001</v>
      </c>
      <c r="AX3" s="45">
        <f t="shared" si="0"/>
        <v>8.7360000000000007</v>
      </c>
      <c r="AY3" s="45">
        <f t="shared" si="0"/>
        <v>8.82</v>
      </c>
      <c r="AZ3" s="45">
        <f t="shared" si="0"/>
        <v>8.9039999999999999</v>
      </c>
      <c r="BA3" s="45">
        <f t="shared" si="0"/>
        <v>8.9880000000000013</v>
      </c>
      <c r="BB3" s="45">
        <f t="shared" si="0"/>
        <v>9.072000000000001</v>
      </c>
      <c r="BC3" s="45">
        <f t="shared" si="0"/>
        <v>9.1560000000000006</v>
      </c>
      <c r="BD3" s="45">
        <f t="shared" si="0"/>
        <v>9.24</v>
      </c>
      <c r="BE3" s="45">
        <f t="shared" si="0"/>
        <v>9.3239999999999998</v>
      </c>
      <c r="BF3" s="45">
        <f t="shared" si="0"/>
        <v>9.4080000000000013</v>
      </c>
      <c r="BG3" s="45">
        <f t="shared" si="0"/>
        <v>9.4920000000000009</v>
      </c>
      <c r="BH3" s="45">
        <f t="shared" si="0"/>
        <v>9.5760000000000005</v>
      </c>
    </row>
    <row r="4" spans="1:60">
      <c r="A4" s="7" t="s">
        <v>2</v>
      </c>
      <c r="B4" s="7"/>
      <c r="C4" s="44">
        <f>C33</f>
        <v>0</v>
      </c>
      <c r="D4" s="44">
        <f t="shared" ref="D4:BH4" si="1">D33</f>
        <v>0</v>
      </c>
      <c r="E4" s="44">
        <f t="shared" si="1"/>
        <v>0</v>
      </c>
      <c r="F4" s="44">
        <f t="shared" si="1"/>
        <v>0</v>
      </c>
      <c r="G4" s="44">
        <f t="shared" si="1"/>
        <v>0</v>
      </c>
      <c r="H4" s="44">
        <f t="shared" si="1"/>
        <v>0</v>
      </c>
      <c r="I4" s="44">
        <f t="shared" si="1"/>
        <v>0</v>
      </c>
      <c r="J4" s="44">
        <f t="shared" si="1"/>
        <v>150</v>
      </c>
      <c r="K4" s="44">
        <f t="shared" si="1"/>
        <v>155</v>
      </c>
      <c r="L4" s="44">
        <f t="shared" si="1"/>
        <v>158</v>
      </c>
      <c r="M4" s="44">
        <f t="shared" si="1"/>
        <v>160</v>
      </c>
      <c r="N4" s="44">
        <f t="shared" si="1"/>
        <v>170</v>
      </c>
      <c r="O4" s="44">
        <f t="shared" si="1"/>
        <v>180</v>
      </c>
      <c r="P4" s="44">
        <f t="shared" si="1"/>
        <v>188</v>
      </c>
      <c r="Q4" s="44">
        <f t="shared" si="1"/>
        <v>195</v>
      </c>
      <c r="R4" s="44">
        <f t="shared" si="1"/>
        <v>200</v>
      </c>
      <c r="S4" s="44">
        <f t="shared" si="1"/>
        <v>203</v>
      </c>
      <c r="T4" s="44">
        <f t="shared" si="1"/>
        <v>210</v>
      </c>
      <c r="U4" s="44">
        <f t="shared" si="1"/>
        <v>218</v>
      </c>
      <c r="V4" s="44">
        <f t="shared" si="1"/>
        <v>210</v>
      </c>
      <c r="W4" s="44">
        <f t="shared" si="1"/>
        <v>205</v>
      </c>
      <c r="X4" s="44">
        <f t="shared" si="1"/>
        <v>215</v>
      </c>
      <c r="Y4" s="44">
        <f t="shared" si="1"/>
        <v>230</v>
      </c>
      <c r="Z4" s="44">
        <f t="shared" si="1"/>
        <v>240</v>
      </c>
      <c r="AA4" s="44">
        <f t="shared" si="1"/>
        <v>250</v>
      </c>
      <c r="AB4" s="44">
        <f t="shared" si="1"/>
        <v>260</v>
      </c>
      <c r="AC4" s="44">
        <f t="shared" si="1"/>
        <v>270</v>
      </c>
      <c r="AD4" s="43">
        <f t="shared" si="1"/>
        <v>280</v>
      </c>
      <c r="AE4" s="43">
        <f t="shared" si="1"/>
        <v>300</v>
      </c>
      <c r="AF4" s="43">
        <f t="shared" si="1"/>
        <v>320</v>
      </c>
      <c r="AG4" s="44">
        <f t="shared" si="1"/>
        <v>330</v>
      </c>
      <c r="AH4" s="44">
        <f t="shared" si="1"/>
        <v>340</v>
      </c>
      <c r="AI4" s="45">
        <f t="shared" si="1"/>
        <v>345</v>
      </c>
      <c r="AJ4" s="45">
        <f t="shared" si="1"/>
        <v>351</v>
      </c>
      <c r="AK4" s="45">
        <f t="shared" si="1"/>
        <v>357</v>
      </c>
      <c r="AL4" s="45">
        <f t="shared" si="1"/>
        <v>363</v>
      </c>
      <c r="AM4" s="45">
        <f t="shared" si="1"/>
        <v>369</v>
      </c>
      <c r="AN4" s="45">
        <f t="shared" si="1"/>
        <v>375</v>
      </c>
      <c r="AO4" s="45">
        <f t="shared" si="1"/>
        <v>380</v>
      </c>
      <c r="AP4" s="45">
        <f t="shared" si="1"/>
        <v>385</v>
      </c>
      <c r="AQ4" s="45">
        <f t="shared" si="1"/>
        <v>390</v>
      </c>
      <c r="AR4" s="45">
        <f t="shared" si="1"/>
        <v>395</v>
      </c>
      <c r="AS4" s="45">
        <f t="shared" si="1"/>
        <v>400</v>
      </c>
      <c r="AT4" s="45">
        <f t="shared" si="1"/>
        <v>404</v>
      </c>
      <c r="AU4" s="45">
        <f t="shared" si="1"/>
        <v>408</v>
      </c>
      <c r="AV4" s="45">
        <f t="shared" si="1"/>
        <v>412</v>
      </c>
      <c r="AW4" s="45">
        <f t="shared" si="1"/>
        <v>416</v>
      </c>
      <c r="AX4" s="45">
        <f t="shared" si="1"/>
        <v>420</v>
      </c>
      <c r="AY4" s="45">
        <f t="shared" si="1"/>
        <v>424</v>
      </c>
      <c r="AZ4" s="45">
        <f t="shared" si="1"/>
        <v>428</v>
      </c>
      <c r="BA4" s="45">
        <f t="shared" si="1"/>
        <v>432</v>
      </c>
      <c r="BB4" s="45">
        <f t="shared" si="1"/>
        <v>436</v>
      </c>
      <c r="BC4" s="45">
        <f t="shared" si="1"/>
        <v>440</v>
      </c>
      <c r="BD4" s="45">
        <f t="shared" si="1"/>
        <v>444</v>
      </c>
      <c r="BE4" s="45">
        <f t="shared" si="1"/>
        <v>448</v>
      </c>
      <c r="BF4" s="45">
        <f t="shared" si="1"/>
        <v>452</v>
      </c>
      <c r="BG4" s="45">
        <f t="shared" si="1"/>
        <v>456</v>
      </c>
      <c r="BH4" s="45">
        <f t="shared" si="1"/>
        <v>460</v>
      </c>
    </row>
    <row r="5" spans="1:60">
      <c r="A5" s="7" t="s">
        <v>3</v>
      </c>
      <c r="B5" s="7"/>
      <c r="C5" s="43">
        <f>C49</f>
        <v>0</v>
      </c>
      <c r="D5" s="43">
        <f t="shared" ref="D5:AH5" si="2">D49</f>
        <v>0</v>
      </c>
      <c r="E5" s="43">
        <f t="shared" si="2"/>
        <v>0</v>
      </c>
      <c r="F5" s="43">
        <f t="shared" si="2"/>
        <v>0</v>
      </c>
      <c r="G5" s="43">
        <f t="shared" si="2"/>
        <v>0</v>
      </c>
      <c r="H5" s="43">
        <f t="shared" si="2"/>
        <v>0</v>
      </c>
      <c r="I5" s="43">
        <f t="shared" si="2"/>
        <v>0</v>
      </c>
      <c r="J5" s="43">
        <f t="shared" si="2"/>
        <v>0</v>
      </c>
      <c r="K5" s="43">
        <f t="shared" si="2"/>
        <v>0</v>
      </c>
      <c r="L5" s="43">
        <f t="shared" si="2"/>
        <v>0</v>
      </c>
      <c r="M5" s="43">
        <f t="shared" si="2"/>
        <v>0</v>
      </c>
      <c r="N5" s="43">
        <f t="shared" si="2"/>
        <v>0</v>
      </c>
      <c r="O5" s="43">
        <f t="shared" si="2"/>
        <v>0</v>
      </c>
      <c r="P5" s="43">
        <f t="shared" si="2"/>
        <v>0</v>
      </c>
      <c r="Q5" s="43">
        <f t="shared" si="2"/>
        <v>0</v>
      </c>
      <c r="R5" s="43">
        <f t="shared" si="2"/>
        <v>0</v>
      </c>
      <c r="S5" s="43">
        <f t="shared" si="2"/>
        <v>0</v>
      </c>
      <c r="T5" s="43">
        <f t="shared" si="2"/>
        <v>0</v>
      </c>
      <c r="U5" s="43">
        <f t="shared" si="2"/>
        <v>0</v>
      </c>
      <c r="V5" s="43">
        <f t="shared" si="2"/>
        <v>185.20399999999998</v>
      </c>
      <c r="W5" s="43">
        <f t="shared" si="2"/>
        <v>333.02599999999995</v>
      </c>
      <c r="X5" s="43">
        <f t="shared" si="2"/>
        <v>302.28199999999998</v>
      </c>
      <c r="Y5" s="43">
        <f t="shared" si="2"/>
        <v>325.85000000000002</v>
      </c>
      <c r="Z5" s="43">
        <f t="shared" si="2"/>
        <v>282.76900000000001</v>
      </c>
      <c r="AA5" s="43">
        <f t="shared" si="2"/>
        <v>296.00900000000001</v>
      </c>
      <c r="AB5" s="43">
        <f t="shared" si="2"/>
        <v>262.661</v>
      </c>
      <c r="AC5" s="43">
        <f t="shared" si="2"/>
        <v>252.81699999999995</v>
      </c>
      <c r="AD5" s="43">
        <f t="shared" si="2"/>
        <v>232.51099999999997</v>
      </c>
      <c r="AE5" s="43">
        <f t="shared" si="2"/>
        <v>211.49300000000002</v>
      </c>
      <c r="AF5" s="43">
        <f t="shared" si="2"/>
        <v>120.80799999999999</v>
      </c>
      <c r="AG5" s="43">
        <f t="shared" si="2"/>
        <v>88.76400000000001</v>
      </c>
      <c r="AH5" s="43">
        <f t="shared" si="2"/>
        <v>189.47399999999999</v>
      </c>
      <c r="AI5" s="45">
        <v>190</v>
      </c>
      <c r="AJ5" s="45">
        <v>185</v>
      </c>
      <c r="AK5" s="45">
        <v>180</v>
      </c>
      <c r="AL5" s="45">
        <v>175</v>
      </c>
      <c r="AM5" s="45">
        <v>170</v>
      </c>
      <c r="AN5" s="45">
        <v>165</v>
      </c>
      <c r="AO5" s="45">
        <v>160</v>
      </c>
      <c r="AP5" s="45">
        <v>155</v>
      </c>
      <c r="AQ5" s="45">
        <v>150</v>
      </c>
      <c r="AR5" s="45">
        <v>145</v>
      </c>
      <c r="AS5" s="45">
        <v>140</v>
      </c>
      <c r="AT5" s="45">
        <v>135</v>
      </c>
      <c r="AU5" s="45">
        <v>130</v>
      </c>
      <c r="AV5" s="45">
        <v>125</v>
      </c>
      <c r="AW5" s="45">
        <v>120</v>
      </c>
      <c r="AX5" s="45">
        <v>115</v>
      </c>
      <c r="AY5" s="45">
        <v>110</v>
      </c>
      <c r="AZ5" s="45">
        <v>105</v>
      </c>
      <c r="BA5" s="45">
        <v>100</v>
      </c>
      <c r="BB5" s="45">
        <v>95</v>
      </c>
      <c r="BC5" s="45">
        <v>90</v>
      </c>
      <c r="BD5" s="45">
        <v>85</v>
      </c>
      <c r="BE5" s="45">
        <v>80</v>
      </c>
      <c r="BF5" s="45">
        <v>75</v>
      </c>
      <c r="BG5" s="45">
        <v>70</v>
      </c>
      <c r="BH5" s="45">
        <v>65</v>
      </c>
    </row>
    <row r="6" spans="1:60">
      <c r="A6" s="9" t="s">
        <v>4</v>
      </c>
      <c r="B6" s="9"/>
      <c r="C6" s="46">
        <f>SUM(C3:C5)</f>
        <v>0</v>
      </c>
      <c r="D6" s="46">
        <f t="shared" ref="D6:BH6" si="3">SUM(D3:D5)</f>
        <v>0</v>
      </c>
      <c r="E6" s="46">
        <f t="shared" si="3"/>
        <v>0</v>
      </c>
      <c r="F6" s="46">
        <f t="shared" si="3"/>
        <v>0</v>
      </c>
      <c r="G6" s="46">
        <f t="shared" si="3"/>
        <v>0</v>
      </c>
      <c r="H6" s="46">
        <f t="shared" si="3"/>
        <v>0</v>
      </c>
      <c r="I6" s="46">
        <f t="shared" si="3"/>
        <v>0</v>
      </c>
      <c r="J6" s="46">
        <f t="shared" si="3"/>
        <v>150</v>
      </c>
      <c r="K6" s="46">
        <f t="shared" si="3"/>
        <v>158.15</v>
      </c>
      <c r="L6" s="46">
        <f t="shared" si="3"/>
        <v>161.255</v>
      </c>
      <c r="M6" s="46">
        <f t="shared" si="3"/>
        <v>163.31800000000001</v>
      </c>
      <c r="N6" s="46">
        <f t="shared" si="3"/>
        <v>173.36</v>
      </c>
      <c r="O6" s="46">
        <f t="shared" si="3"/>
        <v>183.57</v>
      </c>
      <c r="P6" s="46">
        <f t="shared" si="3"/>
        <v>191.78</v>
      </c>
      <c r="Q6" s="46">
        <f t="shared" si="3"/>
        <v>198.94800000000001</v>
      </c>
      <c r="R6" s="46">
        <f t="shared" si="3"/>
        <v>204.095</v>
      </c>
      <c r="S6" s="46">
        <f t="shared" si="3"/>
        <v>207.2</v>
      </c>
      <c r="T6" s="46">
        <f t="shared" si="3"/>
        <v>214.26300000000001</v>
      </c>
      <c r="U6" s="46">
        <f t="shared" si="3"/>
        <v>222.41</v>
      </c>
      <c r="V6" s="46">
        <f t="shared" si="3"/>
        <v>399.78199999999998</v>
      </c>
      <c r="W6" s="46">
        <f t="shared" si="3"/>
        <v>542.43599999999992</v>
      </c>
      <c r="X6" s="46">
        <f t="shared" si="3"/>
        <v>521.58699999999999</v>
      </c>
      <c r="Y6" s="46">
        <f t="shared" si="3"/>
        <v>560.36500000000001</v>
      </c>
      <c r="Z6" s="46">
        <f t="shared" si="3"/>
        <v>527.59900000000005</v>
      </c>
      <c r="AA6" s="46">
        <f t="shared" si="3"/>
        <v>551.04899999999998</v>
      </c>
      <c r="AB6" s="46">
        <f t="shared" si="3"/>
        <v>527.91100000000006</v>
      </c>
      <c r="AC6" s="46">
        <f t="shared" si="3"/>
        <v>528.27699999999993</v>
      </c>
      <c r="AD6" s="46">
        <f t="shared" si="3"/>
        <v>518.18100000000004</v>
      </c>
      <c r="AE6" s="46">
        <f t="shared" si="3"/>
        <v>517.37300000000005</v>
      </c>
      <c r="AF6" s="46">
        <f t="shared" si="3"/>
        <v>447.108</v>
      </c>
      <c r="AG6" s="47">
        <f t="shared" si="3"/>
        <v>425.48400000000004</v>
      </c>
      <c r="AH6" s="47">
        <f t="shared" si="3"/>
        <v>536.404</v>
      </c>
      <c r="AI6" s="48">
        <f t="shared" si="3"/>
        <v>542.14</v>
      </c>
      <c r="AJ6" s="48">
        <f t="shared" si="3"/>
        <v>543.245</v>
      </c>
      <c r="AK6" s="48">
        <f t="shared" si="3"/>
        <v>544.37099999999998</v>
      </c>
      <c r="AL6" s="48">
        <f t="shared" si="3"/>
        <v>545.49700000000007</v>
      </c>
      <c r="AM6" s="48">
        <f t="shared" si="3"/>
        <v>546.62300000000005</v>
      </c>
      <c r="AN6" s="48">
        <f t="shared" si="3"/>
        <v>547.74900000000002</v>
      </c>
      <c r="AO6" s="48">
        <f t="shared" si="3"/>
        <v>547.875</v>
      </c>
      <c r="AP6" s="48">
        <f t="shared" si="3"/>
        <v>547.98</v>
      </c>
      <c r="AQ6" s="48">
        <f t="shared" si="3"/>
        <v>548.08500000000004</v>
      </c>
      <c r="AR6" s="48">
        <f t="shared" si="3"/>
        <v>548.19000000000005</v>
      </c>
      <c r="AS6" s="48">
        <f t="shared" si="3"/>
        <v>548.29500000000007</v>
      </c>
      <c r="AT6" s="48">
        <f t="shared" si="3"/>
        <v>547.4</v>
      </c>
      <c r="AU6" s="48">
        <f t="shared" si="3"/>
        <v>546.48399999999992</v>
      </c>
      <c r="AV6" s="48">
        <f t="shared" si="3"/>
        <v>545.56799999999998</v>
      </c>
      <c r="AW6" s="48">
        <f t="shared" si="3"/>
        <v>544.65200000000004</v>
      </c>
      <c r="AX6" s="48">
        <f t="shared" si="3"/>
        <v>543.73599999999999</v>
      </c>
      <c r="AY6" s="48">
        <f t="shared" si="3"/>
        <v>542.81999999999994</v>
      </c>
      <c r="AZ6" s="48">
        <f t="shared" si="3"/>
        <v>541.904</v>
      </c>
      <c r="BA6" s="48">
        <f t="shared" si="3"/>
        <v>540.98800000000006</v>
      </c>
      <c r="BB6" s="48">
        <f t="shared" si="3"/>
        <v>540.072</v>
      </c>
      <c r="BC6" s="48">
        <f t="shared" si="3"/>
        <v>539.15599999999995</v>
      </c>
      <c r="BD6" s="48">
        <f t="shared" si="3"/>
        <v>538.24</v>
      </c>
      <c r="BE6" s="48">
        <f t="shared" si="3"/>
        <v>537.32400000000007</v>
      </c>
      <c r="BF6" s="48">
        <f t="shared" si="3"/>
        <v>536.40800000000002</v>
      </c>
      <c r="BG6" s="48">
        <f t="shared" si="3"/>
        <v>535.49199999999996</v>
      </c>
      <c r="BH6" s="48">
        <f t="shared" si="3"/>
        <v>534.57600000000002</v>
      </c>
    </row>
    <row r="7" spans="1:60">
      <c r="A7" s="7" t="s">
        <v>5</v>
      </c>
      <c r="B7" s="7"/>
      <c r="C7" s="43">
        <f>C13-C12</f>
        <v>0</v>
      </c>
      <c r="D7" s="43">
        <f t="shared" ref="D7:BH7" si="4">D13-D12</f>
        <v>0</v>
      </c>
      <c r="E7" s="43">
        <f t="shared" si="4"/>
        <v>0</v>
      </c>
      <c r="F7" s="43">
        <f t="shared" si="4"/>
        <v>0</v>
      </c>
      <c r="G7" s="43">
        <f t="shared" si="4"/>
        <v>0</v>
      </c>
      <c r="H7" s="43">
        <f t="shared" si="4"/>
        <v>0</v>
      </c>
      <c r="I7" s="43">
        <f t="shared" si="4"/>
        <v>0</v>
      </c>
      <c r="J7" s="43">
        <f t="shared" si="4"/>
        <v>146.85</v>
      </c>
      <c r="K7" s="43">
        <f t="shared" si="4"/>
        <v>154.89500000000001</v>
      </c>
      <c r="L7" s="43">
        <f t="shared" si="4"/>
        <v>157.93699999999998</v>
      </c>
      <c r="M7" s="43">
        <f t="shared" si="4"/>
        <v>159.958</v>
      </c>
      <c r="N7" s="43">
        <f t="shared" si="4"/>
        <v>169.79000000000002</v>
      </c>
      <c r="O7" s="43">
        <f t="shared" si="4"/>
        <v>179.79</v>
      </c>
      <c r="P7" s="43">
        <f t="shared" si="4"/>
        <v>187.83199999999999</v>
      </c>
      <c r="Q7" s="43">
        <f t="shared" si="4"/>
        <v>194.85300000000001</v>
      </c>
      <c r="R7" s="43">
        <f t="shared" si="4"/>
        <v>199.89500000000001</v>
      </c>
      <c r="S7" s="43">
        <f t="shared" si="4"/>
        <v>202.93699999999998</v>
      </c>
      <c r="T7" s="43">
        <f t="shared" si="4"/>
        <v>209.85300000000001</v>
      </c>
      <c r="U7" s="43">
        <f t="shared" si="4"/>
        <v>217.83199999999999</v>
      </c>
      <c r="V7" s="43">
        <f t="shared" si="4"/>
        <v>395.27399999999994</v>
      </c>
      <c r="W7" s="43">
        <f t="shared" si="4"/>
        <v>538.03800000000001</v>
      </c>
      <c r="X7" s="43">
        <f t="shared" si="4"/>
        <v>516.99</v>
      </c>
      <c r="Y7" s="43">
        <f t="shared" si="4"/>
        <v>555.52199999999993</v>
      </c>
      <c r="Z7" s="43">
        <f t="shared" si="4"/>
        <v>522.55200000000013</v>
      </c>
      <c r="AA7" s="43">
        <f t="shared" si="4"/>
        <v>545.79899999999998</v>
      </c>
      <c r="AB7" s="43">
        <f t="shared" si="4"/>
        <v>522.44799999999998</v>
      </c>
      <c r="AC7" s="43">
        <f t="shared" si="4"/>
        <v>522.12299999999993</v>
      </c>
      <c r="AD7" s="43">
        <f t="shared" si="4"/>
        <v>512.30100000000004</v>
      </c>
      <c r="AE7" s="43">
        <f t="shared" si="4"/>
        <v>511.06800000000004</v>
      </c>
      <c r="AF7" s="43">
        <f t="shared" si="4"/>
        <v>440.38799999999998</v>
      </c>
      <c r="AG7" s="44">
        <f t="shared" si="4"/>
        <v>416.41</v>
      </c>
      <c r="AH7" s="44">
        <f t="shared" si="4"/>
        <v>524.61500000000001</v>
      </c>
      <c r="AI7" s="45">
        <f t="shared" si="4"/>
        <v>529.89499999999998</v>
      </c>
      <c r="AJ7" s="45">
        <f t="shared" si="4"/>
        <v>530.87400000000002</v>
      </c>
      <c r="AK7" s="45">
        <f t="shared" si="4"/>
        <v>536.87400000000002</v>
      </c>
      <c r="AL7" s="45">
        <f t="shared" si="4"/>
        <v>537.87400000000002</v>
      </c>
      <c r="AM7" s="45">
        <f t="shared" si="4"/>
        <v>538.87400000000002</v>
      </c>
      <c r="AN7" s="45">
        <f t="shared" si="4"/>
        <v>539.87400000000002</v>
      </c>
      <c r="AO7" s="45">
        <f t="shared" si="4"/>
        <v>539.89499999999998</v>
      </c>
      <c r="AP7" s="45">
        <f t="shared" si="4"/>
        <v>539.89499999999998</v>
      </c>
      <c r="AQ7" s="45">
        <f t="shared" si="4"/>
        <v>539.89499999999998</v>
      </c>
      <c r="AR7" s="45">
        <f t="shared" si="4"/>
        <v>539.8950000000001</v>
      </c>
      <c r="AS7" s="45">
        <f t="shared" si="4"/>
        <v>539.8950000000001</v>
      </c>
      <c r="AT7" s="45">
        <f t="shared" si="4"/>
        <v>538.91599999999994</v>
      </c>
      <c r="AU7" s="45">
        <f t="shared" si="4"/>
        <v>537.91599999999994</v>
      </c>
      <c r="AV7" s="45">
        <f t="shared" si="4"/>
        <v>536.91599999999994</v>
      </c>
      <c r="AW7" s="45">
        <f t="shared" si="4"/>
        <v>535.91600000000005</v>
      </c>
      <c r="AX7" s="45">
        <f t="shared" si="4"/>
        <v>534.91599999999994</v>
      </c>
      <c r="AY7" s="45">
        <f t="shared" si="4"/>
        <v>533.91599999999994</v>
      </c>
      <c r="AZ7" s="45">
        <f t="shared" si="4"/>
        <v>532.91599999999994</v>
      </c>
      <c r="BA7" s="45">
        <f t="shared" si="4"/>
        <v>531.91600000000005</v>
      </c>
      <c r="BB7" s="45">
        <f t="shared" si="4"/>
        <v>530.91600000000005</v>
      </c>
      <c r="BC7" s="45">
        <f t="shared" si="4"/>
        <v>529.91599999999994</v>
      </c>
      <c r="BD7" s="45">
        <f t="shared" si="4"/>
        <v>528.91600000000005</v>
      </c>
      <c r="BE7" s="45">
        <f t="shared" si="4"/>
        <v>527.91600000000005</v>
      </c>
      <c r="BF7" s="45">
        <f t="shared" si="4"/>
        <v>526.91600000000005</v>
      </c>
      <c r="BG7" s="45">
        <f t="shared" si="4"/>
        <v>525.91599999999994</v>
      </c>
      <c r="BH7" s="45">
        <f t="shared" si="4"/>
        <v>524.91600000000005</v>
      </c>
    </row>
    <row r="8" spans="1:60">
      <c r="A8" s="7" t="s">
        <v>6</v>
      </c>
      <c r="B8" s="7"/>
      <c r="C8" s="43">
        <f t="shared" ref="C8:AA8" si="5">C9+C10</f>
        <v>0</v>
      </c>
      <c r="D8" s="43">
        <f t="shared" si="5"/>
        <v>0</v>
      </c>
      <c r="E8" s="43">
        <f t="shared" si="5"/>
        <v>0</v>
      </c>
      <c r="F8" s="43">
        <f t="shared" si="5"/>
        <v>0</v>
      </c>
      <c r="G8" s="43">
        <f t="shared" si="5"/>
        <v>0</v>
      </c>
      <c r="H8" s="43">
        <f t="shared" si="5"/>
        <v>0</v>
      </c>
      <c r="I8" s="43">
        <f t="shared" si="5"/>
        <v>0</v>
      </c>
      <c r="J8" s="43">
        <f t="shared" si="5"/>
        <v>0</v>
      </c>
      <c r="K8" s="43">
        <f t="shared" si="5"/>
        <v>0</v>
      </c>
      <c r="L8" s="43">
        <f t="shared" si="5"/>
        <v>0</v>
      </c>
      <c r="M8" s="43">
        <f t="shared" si="5"/>
        <v>0</v>
      </c>
      <c r="N8" s="43">
        <f t="shared" si="5"/>
        <v>0</v>
      </c>
      <c r="O8" s="43">
        <f t="shared" si="5"/>
        <v>0</v>
      </c>
      <c r="P8" s="43">
        <f t="shared" si="5"/>
        <v>0</v>
      </c>
      <c r="Q8" s="43">
        <f t="shared" si="5"/>
        <v>0</v>
      </c>
      <c r="R8" s="43">
        <f t="shared" si="5"/>
        <v>0</v>
      </c>
      <c r="S8" s="43">
        <f t="shared" si="5"/>
        <v>0</v>
      </c>
      <c r="T8" s="43">
        <f t="shared" si="5"/>
        <v>0</v>
      </c>
      <c r="U8" s="43">
        <f t="shared" si="5"/>
        <v>0</v>
      </c>
      <c r="V8" s="43">
        <f t="shared" si="5"/>
        <v>0</v>
      </c>
      <c r="W8" s="43">
        <f t="shared" si="5"/>
        <v>0</v>
      </c>
      <c r="X8" s="43">
        <f t="shared" si="5"/>
        <v>0</v>
      </c>
      <c r="Y8" s="43">
        <f t="shared" si="5"/>
        <v>0</v>
      </c>
      <c r="Z8" s="43">
        <f t="shared" si="5"/>
        <v>0</v>
      </c>
      <c r="AA8" s="43">
        <f t="shared" si="5"/>
        <v>0</v>
      </c>
      <c r="AB8" s="43">
        <f>AB9+AB10</f>
        <v>0</v>
      </c>
      <c r="AC8" s="43">
        <f t="shared" ref="AC8:BH8" si="6">AC9+AC10</f>
        <v>0</v>
      </c>
      <c r="AD8" s="43">
        <f t="shared" si="6"/>
        <v>0</v>
      </c>
      <c r="AE8" s="43">
        <f t="shared" si="6"/>
        <v>0</v>
      </c>
      <c r="AF8" s="43">
        <f t="shared" si="6"/>
        <v>0</v>
      </c>
      <c r="AG8" s="43">
        <f t="shared" si="6"/>
        <v>0</v>
      </c>
      <c r="AH8" s="43">
        <f t="shared" si="6"/>
        <v>0</v>
      </c>
      <c r="AI8" s="49">
        <f t="shared" si="6"/>
        <v>0</v>
      </c>
      <c r="AJ8" s="49">
        <f t="shared" si="6"/>
        <v>0</v>
      </c>
      <c r="AK8" s="49">
        <f t="shared" si="6"/>
        <v>0</v>
      </c>
      <c r="AL8" s="49">
        <f t="shared" si="6"/>
        <v>0</v>
      </c>
      <c r="AM8" s="49">
        <f t="shared" si="6"/>
        <v>0</v>
      </c>
      <c r="AN8" s="49">
        <f t="shared" si="6"/>
        <v>0</v>
      </c>
      <c r="AO8" s="49">
        <f t="shared" si="6"/>
        <v>0</v>
      </c>
      <c r="AP8" s="49">
        <f t="shared" si="6"/>
        <v>0</v>
      </c>
      <c r="AQ8" s="49">
        <f t="shared" si="6"/>
        <v>0</v>
      </c>
      <c r="AR8" s="49">
        <f t="shared" si="6"/>
        <v>0</v>
      </c>
      <c r="AS8" s="49">
        <f t="shared" si="6"/>
        <v>0</v>
      </c>
      <c r="AT8" s="49">
        <f t="shared" si="6"/>
        <v>0</v>
      </c>
      <c r="AU8" s="49">
        <f t="shared" si="6"/>
        <v>0</v>
      </c>
      <c r="AV8" s="49">
        <f t="shared" si="6"/>
        <v>0</v>
      </c>
      <c r="AW8" s="49">
        <f t="shared" si="6"/>
        <v>0</v>
      </c>
      <c r="AX8" s="49">
        <f t="shared" si="6"/>
        <v>0</v>
      </c>
      <c r="AY8" s="49">
        <f t="shared" si="6"/>
        <v>0</v>
      </c>
      <c r="AZ8" s="49">
        <f t="shared" si="6"/>
        <v>0</v>
      </c>
      <c r="BA8" s="49">
        <f t="shared" si="6"/>
        <v>0</v>
      </c>
      <c r="BB8" s="49">
        <f t="shared" si="6"/>
        <v>0</v>
      </c>
      <c r="BC8" s="49">
        <f t="shared" si="6"/>
        <v>0</v>
      </c>
      <c r="BD8" s="49">
        <f t="shared" si="6"/>
        <v>0</v>
      </c>
      <c r="BE8" s="49">
        <f t="shared" si="6"/>
        <v>0</v>
      </c>
      <c r="BF8" s="49">
        <f t="shared" si="6"/>
        <v>0</v>
      </c>
      <c r="BG8" s="49">
        <f t="shared" si="6"/>
        <v>0</v>
      </c>
      <c r="BH8" s="49">
        <f t="shared" si="6"/>
        <v>0</v>
      </c>
    </row>
    <row r="9" spans="1:60">
      <c r="A9" s="7" t="s">
        <v>7</v>
      </c>
      <c r="B9" s="7"/>
      <c r="C9" s="43">
        <f>C113</f>
        <v>0</v>
      </c>
      <c r="D9" s="43">
        <f t="shared" ref="D9:BH9" si="7">D113</f>
        <v>0</v>
      </c>
      <c r="E9" s="43">
        <f t="shared" si="7"/>
        <v>0</v>
      </c>
      <c r="F9" s="43">
        <f t="shared" si="7"/>
        <v>0</v>
      </c>
      <c r="G9" s="43">
        <f t="shared" si="7"/>
        <v>0</v>
      </c>
      <c r="H9" s="43">
        <f t="shared" si="7"/>
        <v>0</v>
      </c>
      <c r="I9" s="43">
        <f t="shared" si="7"/>
        <v>0</v>
      </c>
      <c r="J9" s="43">
        <f t="shared" si="7"/>
        <v>0</v>
      </c>
      <c r="K9" s="43">
        <f t="shared" si="7"/>
        <v>0</v>
      </c>
      <c r="L9" s="43">
        <f t="shared" si="7"/>
        <v>0</v>
      </c>
      <c r="M9" s="43">
        <f t="shared" si="7"/>
        <v>0</v>
      </c>
      <c r="N9" s="43">
        <f t="shared" si="7"/>
        <v>0</v>
      </c>
      <c r="O9" s="43">
        <f t="shared" si="7"/>
        <v>0</v>
      </c>
      <c r="P9" s="43">
        <f t="shared" si="7"/>
        <v>0</v>
      </c>
      <c r="Q9" s="43">
        <f t="shared" si="7"/>
        <v>0</v>
      </c>
      <c r="R9" s="43">
        <f t="shared" si="7"/>
        <v>0</v>
      </c>
      <c r="S9" s="43">
        <f t="shared" si="7"/>
        <v>0</v>
      </c>
      <c r="T9" s="43">
        <f t="shared" si="7"/>
        <v>0</v>
      </c>
      <c r="U9" s="43">
        <f t="shared" si="7"/>
        <v>0</v>
      </c>
      <c r="V9" s="43">
        <f t="shared" si="7"/>
        <v>0</v>
      </c>
      <c r="W9" s="43">
        <f t="shared" si="7"/>
        <v>0</v>
      </c>
      <c r="X9" s="43">
        <f t="shared" si="7"/>
        <v>0</v>
      </c>
      <c r="Y9" s="43">
        <f t="shared" si="7"/>
        <v>0</v>
      </c>
      <c r="Z9" s="43">
        <f t="shared" si="7"/>
        <v>0</v>
      </c>
      <c r="AA9" s="43">
        <f t="shared" si="7"/>
        <v>0</v>
      </c>
      <c r="AB9" s="43">
        <f t="shared" si="7"/>
        <v>0</v>
      </c>
      <c r="AC9" s="43">
        <f t="shared" si="7"/>
        <v>0</v>
      </c>
      <c r="AD9" s="43">
        <f t="shared" si="7"/>
        <v>0</v>
      </c>
      <c r="AE9" s="43">
        <f t="shared" si="7"/>
        <v>0</v>
      </c>
      <c r="AF9" s="43">
        <f t="shared" si="7"/>
        <v>0</v>
      </c>
      <c r="AG9" s="44">
        <f t="shared" si="7"/>
        <v>0</v>
      </c>
      <c r="AH9" s="44">
        <f t="shared" si="7"/>
        <v>0</v>
      </c>
      <c r="AI9" s="45">
        <f t="shared" si="7"/>
        <v>0</v>
      </c>
      <c r="AJ9" s="45">
        <f t="shared" si="7"/>
        <v>0</v>
      </c>
      <c r="AK9" s="45">
        <f t="shared" si="7"/>
        <v>0</v>
      </c>
      <c r="AL9" s="45">
        <f t="shared" si="7"/>
        <v>0</v>
      </c>
      <c r="AM9" s="45">
        <f t="shared" si="7"/>
        <v>0</v>
      </c>
      <c r="AN9" s="45">
        <f t="shared" si="7"/>
        <v>0</v>
      </c>
      <c r="AO9" s="45">
        <f t="shared" si="7"/>
        <v>0</v>
      </c>
      <c r="AP9" s="45">
        <f t="shared" si="7"/>
        <v>0</v>
      </c>
      <c r="AQ9" s="45">
        <f t="shared" si="7"/>
        <v>0</v>
      </c>
      <c r="AR9" s="45">
        <f t="shared" si="7"/>
        <v>0</v>
      </c>
      <c r="AS9" s="45">
        <f t="shared" si="7"/>
        <v>0</v>
      </c>
      <c r="AT9" s="45">
        <f t="shared" si="7"/>
        <v>0</v>
      </c>
      <c r="AU9" s="45">
        <f t="shared" si="7"/>
        <v>0</v>
      </c>
      <c r="AV9" s="45">
        <f t="shared" si="7"/>
        <v>0</v>
      </c>
      <c r="AW9" s="45">
        <f t="shared" si="7"/>
        <v>0</v>
      </c>
      <c r="AX9" s="45">
        <f t="shared" si="7"/>
        <v>0</v>
      </c>
      <c r="AY9" s="45">
        <f t="shared" si="7"/>
        <v>0</v>
      </c>
      <c r="AZ9" s="45">
        <f t="shared" si="7"/>
        <v>0</v>
      </c>
      <c r="BA9" s="45">
        <f t="shared" si="7"/>
        <v>0</v>
      </c>
      <c r="BB9" s="45">
        <f t="shared" si="7"/>
        <v>0</v>
      </c>
      <c r="BC9" s="45">
        <f t="shared" si="7"/>
        <v>0</v>
      </c>
      <c r="BD9" s="45">
        <f t="shared" si="7"/>
        <v>0</v>
      </c>
      <c r="BE9" s="45">
        <f t="shared" si="7"/>
        <v>0</v>
      </c>
      <c r="BF9" s="45">
        <f t="shared" si="7"/>
        <v>0</v>
      </c>
      <c r="BG9" s="45">
        <f t="shared" si="7"/>
        <v>0</v>
      </c>
      <c r="BH9" s="45">
        <f t="shared" si="7"/>
        <v>0</v>
      </c>
    </row>
    <row r="10" spans="1:60">
      <c r="A10" s="7" t="s">
        <v>99</v>
      </c>
      <c r="B10" s="7"/>
      <c r="C10" s="43">
        <f>C129</f>
        <v>0</v>
      </c>
      <c r="D10" s="43">
        <f t="shared" ref="D10:BH10" si="8">D129</f>
        <v>0</v>
      </c>
      <c r="E10" s="43">
        <f t="shared" si="8"/>
        <v>0</v>
      </c>
      <c r="F10" s="43">
        <f t="shared" si="8"/>
        <v>0</v>
      </c>
      <c r="G10" s="43">
        <f t="shared" si="8"/>
        <v>0</v>
      </c>
      <c r="H10" s="43">
        <f t="shared" si="8"/>
        <v>0</v>
      </c>
      <c r="I10" s="43">
        <f t="shared" si="8"/>
        <v>0</v>
      </c>
      <c r="J10" s="43">
        <f t="shared" si="8"/>
        <v>0</v>
      </c>
      <c r="K10" s="43">
        <f t="shared" si="8"/>
        <v>0</v>
      </c>
      <c r="L10" s="43">
        <f t="shared" si="8"/>
        <v>0</v>
      </c>
      <c r="M10" s="43">
        <f t="shared" si="8"/>
        <v>0</v>
      </c>
      <c r="N10" s="43">
        <f t="shared" si="8"/>
        <v>0</v>
      </c>
      <c r="O10" s="43">
        <f t="shared" si="8"/>
        <v>0</v>
      </c>
      <c r="P10" s="43">
        <f t="shared" si="8"/>
        <v>0</v>
      </c>
      <c r="Q10" s="43">
        <f t="shared" si="8"/>
        <v>0</v>
      </c>
      <c r="R10" s="43">
        <f t="shared" si="8"/>
        <v>0</v>
      </c>
      <c r="S10" s="43">
        <f t="shared" si="8"/>
        <v>0</v>
      </c>
      <c r="T10" s="43">
        <f t="shared" si="8"/>
        <v>0</v>
      </c>
      <c r="U10" s="43">
        <f t="shared" si="8"/>
        <v>0</v>
      </c>
      <c r="V10" s="43">
        <f t="shared" si="8"/>
        <v>0</v>
      </c>
      <c r="W10" s="43">
        <f t="shared" si="8"/>
        <v>0</v>
      </c>
      <c r="X10" s="43">
        <f t="shared" si="8"/>
        <v>0</v>
      </c>
      <c r="Y10" s="43">
        <f t="shared" si="8"/>
        <v>0</v>
      </c>
      <c r="Z10" s="43">
        <f t="shared" si="8"/>
        <v>0</v>
      </c>
      <c r="AA10" s="43">
        <f t="shared" si="8"/>
        <v>0</v>
      </c>
      <c r="AB10" s="43">
        <f t="shared" si="8"/>
        <v>0</v>
      </c>
      <c r="AC10" s="43">
        <f t="shared" si="8"/>
        <v>0</v>
      </c>
      <c r="AD10" s="43">
        <f t="shared" si="8"/>
        <v>0</v>
      </c>
      <c r="AE10" s="43">
        <f t="shared" si="8"/>
        <v>0</v>
      </c>
      <c r="AF10" s="43">
        <f t="shared" si="8"/>
        <v>0</v>
      </c>
      <c r="AG10" s="44">
        <f t="shared" si="8"/>
        <v>0</v>
      </c>
      <c r="AH10" s="44">
        <f t="shared" si="8"/>
        <v>0</v>
      </c>
      <c r="AI10" s="45">
        <f t="shared" si="8"/>
        <v>0</v>
      </c>
      <c r="AJ10" s="45">
        <f t="shared" si="8"/>
        <v>0</v>
      </c>
      <c r="AK10" s="45">
        <f t="shared" si="8"/>
        <v>0</v>
      </c>
      <c r="AL10" s="45">
        <f t="shared" si="8"/>
        <v>0</v>
      </c>
      <c r="AM10" s="45">
        <f t="shared" si="8"/>
        <v>0</v>
      </c>
      <c r="AN10" s="45">
        <f t="shared" si="8"/>
        <v>0</v>
      </c>
      <c r="AO10" s="45">
        <f t="shared" si="8"/>
        <v>0</v>
      </c>
      <c r="AP10" s="45">
        <f t="shared" si="8"/>
        <v>0</v>
      </c>
      <c r="AQ10" s="45">
        <f t="shared" si="8"/>
        <v>0</v>
      </c>
      <c r="AR10" s="45">
        <f t="shared" si="8"/>
        <v>0</v>
      </c>
      <c r="AS10" s="45">
        <f t="shared" si="8"/>
        <v>0</v>
      </c>
      <c r="AT10" s="45">
        <f t="shared" si="8"/>
        <v>0</v>
      </c>
      <c r="AU10" s="45">
        <f t="shared" si="8"/>
        <v>0</v>
      </c>
      <c r="AV10" s="45">
        <f t="shared" si="8"/>
        <v>0</v>
      </c>
      <c r="AW10" s="45">
        <f t="shared" si="8"/>
        <v>0</v>
      </c>
      <c r="AX10" s="45">
        <f t="shared" si="8"/>
        <v>0</v>
      </c>
      <c r="AY10" s="45">
        <f t="shared" si="8"/>
        <v>0</v>
      </c>
      <c r="AZ10" s="45">
        <f t="shared" si="8"/>
        <v>0</v>
      </c>
      <c r="BA10" s="45">
        <f t="shared" si="8"/>
        <v>0</v>
      </c>
      <c r="BB10" s="45">
        <f t="shared" si="8"/>
        <v>0</v>
      </c>
      <c r="BC10" s="45">
        <f t="shared" si="8"/>
        <v>0</v>
      </c>
      <c r="BD10" s="45">
        <f t="shared" si="8"/>
        <v>0</v>
      </c>
      <c r="BE10" s="45">
        <f t="shared" si="8"/>
        <v>0</v>
      </c>
      <c r="BF10" s="45">
        <f t="shared" si="8"/>
        <v>0</v>
      </c>
      <c r="BG10" s="45">
        <f t="shared" si="8"/>
        <v>0</v>
      </c>
      <c r="BH10" s="45">
        <f t="shared" si="8"/>
        <v>0</v>
      </c>
    </row>
    <row r="11" spans="1:60">
      <c r="A11" s="7" t="s">
        <v>9</v>
      </c>
      <c r="B11" s="7"/>
      <c r="C11" s="43">
        <f t="shared" ref="C11:BH11" si="9">C7-C8</f>
        <v>0</v>
      </c>
      <c r="D11" s="43">
        <f t="shared" si="9"/>
        <v>0</v>
      </c>
      <c r="E11" s="43">
        <f t="shared" si="9"/>
        <v>0</v>
      </c>
      <c r="F11" s="43">
        <f t="shared" si="9"/>
        <v>0</v>
      </c>
      <c r="G11" s="43">
        <f t="shared" si="9"/>
        <v>0</v>
      </c>
      <c r="H11" s="43">
        <f t="shared" si="9"/>
        <v>0</v>
      </c>
      <c r="I11" s="43">
        <f t="shared" si="9"/>
        <v>0</v>
      </c>
      <c r="J11" s="43">
        <f t="shared" si="9"/>
        <v>146.85</v>
      </c>
      <c r="K11" s="43">
        <f t="shared" si="9"/>
        <v>154.89500000000001</v>
      </c>
      <c r="L11" s="43">
        <f t="shared" si="9"/>
        <v>157.93699999999998</v>
      </c>
      <c r="M11" s="43">
        <f t="shared" si="9"/>
        <v>159.958</v>
      </c>
      <c r="N11" s="43">
        <f t="shared" si="9"/>
        <v>169.79000000000002</v>
      </c>
      <c r="O11" s="43">
        <f t="shared" si="9"/>
        <v>179.79</v>
      </c>
      <c r="P11" s="43">
        <f t="shared" si="9"/>
        <v>187.83199999999999</v>
      </c>
      <c r="Q11" s="43">
        <f t="shared" si="9"/>
        <v>194.85300000000001</v>
      </c>
      <c r="R11" s="43">
        <f t="shared" si="9"/>
        <v>199.89500000000001</v>
      </c>
      <c r="S11" s="43">
        <f t="shared" si="9"/>
        <v>202.93699999999998</v>
      </c>
      <c r="T11" s="43">
        <f t="shared" si="9"/>
        <v>209.85300000000001</v>
      </c>
      <c r="U11" s="43">
        <f t="shared" si="9"/>
        <v>217.83199999999999</v>
      </c>
      <c r="V11" s="43">
        <f t="shared" si="9"/>
        <v>395.27399999999994</v>
      </c>
      <c r="W11" s="43">
        <f t="shared" si="9"/>
        <v>538.03800000000001</v>
      </c>
      <c r="X11" s="43">
        <f t="shared" si="9"/>
        <v>516.99</v>
      </c>
      <c r="Y11" s="43">
        <f t="shared" si="9"/>
        <v>555.52199999999993</v>
      </c>
      <c r="Z11" s="43">
        <f t="shared" si="9"/>
        <v>522.55200000000013</v>
      </c>
      <c r="AA11" s="43">
        <f t="shared" si="9"/>
        <v>545.79899999999998</v>
      </c>
      <c r="AB11" s="43">
        <f t="shared" si="9"/>
        <v>522.44799999999998</v>
      </c>
      <c r="AC11" s="43">
        <f t="shared" si="9"/>
        <v>522.12299999999993</v>
      </c>
      <c r="AD11" s="43">
        <f t="shared" si="9"/>
        <v>512.30100000000004</v>
      </c>
      <c r="AE11" s="43">
        <f t="shared" si="9"/>
        <v>511.06800000000004</v>
      </c>
      <c r="AF11" s="43">
        <f t="shared" si="9"/>
        <v>440.38799999999998</v>
      </c>
      <c r="AG11" s="44">
        <f t="shared" si="9"/>
        <v>416.41</v>
      </c>
      <c r="AH11" s="44">
        <f t="shared" si="9"/>
        <v>524.61500000000001</v>
      </c>
      <c r="AI11" s="45">
        <f t="shared" si="9"/>
        <v>529.89499999999998</v>
      </c>
      <c r="AJ11" s="45">
        <f t="shared" si="9"/>
        <v>530.87400000000002</v>
      </c>
      <c r="AK11" s="45">
        <f t="shared" si="9"/>
        <v>536.87400000000002</v>
      </c>
      <c r="AL11" s="45">
        <f t="shared" si="9"/>
        <v>537.87400000000002</v>
      </c>
      <c r="AM11" s="45">
        <f t="shared" si="9"/>
        <v>538.87400000000002</v>
      </c>
      <c r="AN11" s="45">
        <f t="shared" si="9"/>
        <v>539.87400000000002</v>
      </c>
      <c r="AO11" s="45">
        <f t="shared" si="9"/>
        <v>539.89499999999998</v>
      </c>
      <c r="AP11" s="45">
        <f t="shared" si="9"/>
        <v>539.89499999999998</v>
      </c>
      <c r="AQ11" s="45">
        <f t="shared" si="9"/>
        <v>539.89499999999998</v>
      </c>
      <c r="AR11" s="45">
        <f t="shared" si="9"/>
        <v>539.8950000000001</v>
      </c>
      <c r="AS11" s="45">
        <f t="shared" si="9"/>
        <v>539.8950000000001</v>
      </c>
      <c r="AT11" s="45">
        <f t="shared" si="9"/>
        <v>538.91599999999994</v>
      </c>
      <c r="AU11" s="45">
        <f t="shared" si="9"/>
        <v>537.91599999999994</v>
      </c>
      <c r="AV11" s="45">
        <f t="shared" si="9"/>
        <v>536.91599999999994</v>
      </c>
      <c r="AW11" s="45">
        <f t="shared" si="9"/>
        <v>535.91600000000005</v>
      </c>
      <c r="AX11" s="45">
        <f t="shared" si="9"/>
        <v>534.91599999999994</v>
      </c>
      <c r="AY11" s="45">
        <f t="shared" si="9"/>
        <v>533.91599999999994</v>
      </c>
      <c r="AZ11" s="45">
        <f t="shared" si="9"/>
        <v>532.91599999999994</v>
      </c>
      <c r="BA11" s="45">
        <f t="shared" si="9"/>
        <v>531.91600000000005</v>
      </c>
      <c r="BB11" s="45">
        <f t="shared" si="9"/>
        <v>530.91600000000005</v>
      </c>
      <c r="BC11" s="45">
        <f t="shared" si="9"/>
        <v>529.91599999999994</v>
      </c>
      <c r="BD11" s="45">
        <f t="shared" si="9"/>
        <v>528.91600000000005</v>
      </c>
      <c r="BE11" s="45">
        <f t="shared" si="9"/>
        <v>527.91600000000005</v>
      </c>
      <c r="BF11" s="45">
        <f t="shared" si="9"/>
        <v>526.91600000000005</v>
      </c>
      <c r="BG11" s="45">
        <f t="shared" si="9"/>
        <v>525.91599999999994</v>
      </c>
      <c r="BH11" s="45">
        <f t="shared" si="9"/>
        <v>524.91600000000005</v>
      </c>
    </row>
    <row r="12" spans="1:60">
      <c r="A12" s="7" t="s">
        <v>10</v>
      </c>
      <c r="B12" s="7"/>
      <c r="C12" s="43">
        <f>C65</f>
        <v>0</v>
      </c>
      <c r="D12" s="43">
        <f t="shared" ref="D12:AH12" si="10">D65</f>
        <v>0</v>
      </c>
      <c r="E12" s="43">
        <f t="shared" si="10"/>
        <v>0</v>
      </c>
      <c r="F12" s="43">
        <f t="shared" si="10"/>
        <v>0</v>
      </c>
      <c r="G12" s="43">
        <f t="shared" si="10"/>
        <v>0</v>
      </c>
      <c r="H12" s="43">
        <f t="shared" si="10"/>
        <v>0</v>
      </c>
      <c r="I12" s="43">
        <f t="shared" si="10"/>
        <v>0</v>
      </c>
      <c r="J12" s="43">
        <f t="shared" si="10"/>
        <v>0</v>
      </c>
      <c r="K12" s="43">
        <f t="shared" si="10"/>
        <v>0</v>
      </c>
      <c r="L12" s="43">
        <f t="shared" si="10"/>
        <v>0</v>
      </c>
      <c r="M12" s="43">
        <f t="shared" si="10"/>
        <v>0</v>
      </c>
      <c r="N12" s="43">
        <f t="shared" si="10"/>
        <v>0</v>
      </c>
      <c r="O12" s="43">
        <f t="shared" si="10"/>
        <v>0</v>
      </c>
      <c r="P12" s="43">
        <f t="shared" si="10"/>
        <v>0</v>
      </c>
      <c r="Q12" s="43">
        <f t="shared" si="10"/>
        <v>0</v>
      </c>
      <c r="R12" s="43">
        <f t="shared" si="10"/>
        <v>0</v>
      </c>
      <c r="S12" s="43">
        <f t="shared" si="10"/>
        <v>0</v>
      </c>
      <c r="T12" s="43">
        <f t="shared" si="10"/>
        <v>0</v>
      </c>
      <c r="U12" s="43">
        <f t="shared" si="10"/>
        <v>0</v>
      </c>
      <c r="V12" s="43">
        <f t="shared" si="10"/>
        <v>9.8000000000000004E-2</v>
      </c>
      <c r="W12" s="43">
        <f t="shared" si="10"/>
        <v>9.2999999999999999E-2</v>
      </c>
      <c r="X12" s="43">
        <f t="shared" si="10"/>
        <v>8.2000000000000003E-2</v>
      </c>
      <c r="Y12" s="43">
        <f t="shared" si="10"/>
        <v>1.3000000000000001E-2</v>
      </c>
      <c r="Z12" s="43">
        <f t="shared" si="10"/>
        <v>7.0000000000000001E-3</v>
      </c>
      <c r="AA12" s="43">
        <f t="shared" si="10"/>
        <v>0</v>
      </c>
      <c r="AB12" s="43">
        <f t="shared" si="10"/>
        <v>3.0000000000000001E-3</v>
      </c>
      <c r="AC12" s="43">
        <f t="shared" si="10"/>
        <v>0.48399999999999999</v>
      </c>
      <c r="AD12" s="43">
        <f t="shared" si="10"/>
        <v>0</v>
      </c>
      <c r="AE12" s="43">
        <f t="shared" si="10"/>
        <v>5.0000000000000001E-3</v>
      </c>
      <c r="AF12" s="43">
        <f t="shared" si="10"/>
        <v>0</v>
      </c>
      <c r="AG12" s="43">
        <f t="shared" si="10"/>
        <v>2.1440000000000001</v>
      </c>
      <c r="AH12" s="43">
        <f t="shared" si="10"/>
        <v>4.649</v>
      </c>
      <c r="AI12" s="45">
        <v>5</v>
      </c>
      <c r="AJ12" s="45">
        <v>5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  <c r="AR12" s="45">
        <v>0</v>
      </c>
      <c r="AS12" s="45">
        <v>0</v>
      </c>
      <c r="AT12" s="45">
        <v>0</v>
      </c>
      <c r="AU12" s="45">
        <v>0</v>
      </c>
      <c r="AV12" s="45">
        <v>0</v>
      </c>
      <c r="AW12" s="45">
        <v>0</v>
      </c>
      <c r="AX12" s="45">
        <v>0</v>
      </c>
      <c r="AY12" s="45">
        <v>0</v>
      </c>
      <c r="AZ12" s="45">
        <v>0</v>
      </c>
      <c r="BA12" s="45">
        <v>0</v>
      </c>
      <c r="BB12" s="45">
        <v>0</v>
      </c>
      <c r="BC12" s="45">
        <v>0</v>
      </c>
      <c r="BD12" s="45">
        <v>0</v>
      </c>
      <c r="BE12" s="45">
        <v>0</v>
      </c>
      <c r="BF12" s="45">
        <v>0</v>
      </c>
      <c r="BG12" s="45">
        <v>0</v>
      </c>
      <c r="BH12" s="45">
        <v>0</v>
      </c>
    </row>
    <row r="13" spans="1:60">
      <c r="A13" s="9" t="s">
        <v>11</v>
      </c>
      <c r="B13" s="9"/>
      <c r="C13" s="46">
        <f t="shared" ref="C13:BH13" si="11">C6-C14</f>
        <v>0</v>
      </c>
      <c r="D13" s="46">
        <f t="shared" si="11"/>
        <v>0</v>
      </c>
      <c r="E13" s="46">
        <f t="shared" si="11"/>
        <v>0</v>
      </c>
      <c r="F13" s="46">
        <f t="shared" si="11"/>
        <v>0</v>
      </c>
      <c r="G13" s="46">
        <f t="shared" si="11"/>
        <v>0</v>
      </c>
      <c r="H13" s="46">
        <f t="shared" si="11"/>
        <v>0</v>
      </c>
      <c r="I13" s="46">
        <f t="shared" si="11"/>
        <v>0</v>
      </c>
      <c r="J13" s="46">
        <f t="shared" si="11"/>
        <v>146.85</v>
      </c>
      <c r="K13" s="46">
        <f t="shared" si="11"/>
        <v>154.89500000000001</v>
      </c>
      <c r="L13" s="46">
        <f t="shared" si="11"/>
        <v>157.93699999999998</v>
      </c>
      <c r="M13" s="46">
        <f t="shared" si="11"/>
        <v>159.958</v>
      </c>
      <c r="N13" s="46">
        <f t="shared" si="11"/>
        <v>169.79000000000002</v>
      </c>
      <c r="O13" s="46">
        <f t="shared" si="11"/>
        <v>179.79</v>
      </c>
      <c r="P13" s="46">
        <f t="shared" si="11"/>
        <v>187.83199999999999</v>
      </c>
      <c r="Q13" s="46">
        <f t="shared" si="11"/>
        <v>194.85300000000001</v>
      </c>
      <c r="R13" s="46">
        <f t="shared" si="11"/>
        <v>199.89500000000001</v>
      </c>
      <c r="S13" s="46">
        <f t="shared" si="11"/>
        <v>202.93699999999998</v>
      </c>
      <c r="T13" s="46">
        <f t="shared" si="11"/>
        <v>209.85300000000001</v>
      </c>
      <c r="U13" s="46">
        <f t="shared" si="11"/>
        <v>217.83199999999999</v>
      </c>
      <c r="V13" s="46">
        <f t="shared" si="11"/>
        <v>395.37199999999996</v>
      </c>
      <c r="W13" s="46">
        <f t="shared" si="11"/>
        <v>538.13099999999997</v>
      </c>
      <c r="X13" s="46">
        <f t="shared" si="11"/>
        <v>517.072</v>
      </c>
      <c r="Y13" s="46">
        <f t="shared" si="11"/>
        <v>555.53499999999997</v>
      </c>
      <c r="Z13" s="46">
        <f t="shared" si="11"/>
        <v>522.55900000000008</v>
      </c>
      <c r="AA13" s="46">
        <f t="shared" si="11"/>
        <v>545.79899999999998</v>
      </c>
      <c r="AB13" s="46">
        <f t="shared" si="11"/>
        <v>522.45100000000002</v>
      </c>
      <c r="AC13" s="46">
        <f t="shared" si="11"/>
        <v>522.60699999999997</v>
      </c>
      <c r="AD13" s="46">
        <f t="shared" si="11"/>
        <v>512.30100000000004</v>
      </c>
      <c r="AE13" s="46">
        <f t="shared" si="11"/>
        <v>511.07300000000004</v>
      </c>
      <c r="AF13" s="46">
        <f t="shared" si="11"/>
        <v>440.38799999999998</v>
      </c>
      <c r="AG13" s="47">
        <f t="shared" si="11"/>
        <v>418.55400000000003</v>
      </c>
      <c r="AH13" s="47">
        <f t="shared" si="11"/>
        <v>529.26400000000001</v>
      </c>
      <c r="AI13" s="48">
        <f t="shared" si="11"/>
        <v>534.89499999999998</v>
      </c>
      <c r="AJ13" s="48">
        <f t="shared" si="11"/>
        <v>535.87400000000002</v>
      </c>
      <c r="AK13" s="48">
        <f t="shared" si="11"/>
        <v>536.87400000000002</v>
      </c>
      <c r="AL13" s="48">
        <f t="shared" si="11"/>
        <v>537.87400000000002</v>
      </c>
      <c r="AM13" s="48">
        <f t="shared" si="11"/>
        <v>538.87400000000002</v>
      </c>
      <c r="AN13" s="48">
        <f t="shared" si="11"/>
        <v>539.87400000000002</v>
      </c>
      <c r="AO13" s="48">
        <f t="shared" si="11"/>
        <v>539.89499999999998</v>
      </c>
      <c r="AP13" s="48">
        <f t="shared" si="11"/>
        <v>539.89499999999998</v>
      </c>
      <c r="AQ13" s="48">
        <f t="shared" si="11"/>
        <v>539.89499999999998</v>
      </c>
      <c r="AR13" s="48">
        <f t="shared" si="11"/>
        <v>539.8950000000001</v>
      </c>
      <c r="AS13" s="48">
        <f t="shared" si="11"/>
        <v>539.8950000000001</v>
      </c>
      <c r="AT13" s="48">
        <f t="shared" si="11"/>
        <v>538.91599999999994</v>
      </c>
      <c r="AU13" s="48">
        <f t="shared" si="11"/>
        <v>537.91599999999994</v>
      </c>
      <c r="AV13" s="48">
        <f t="shared" si="11"/>
        <v>536.91599999999994</v>
      </c>
      <c r="AW13" s="48">
        <f t="shared" si="11"/>
        <v>535.91600000000005</v>
      </c>
      <c r="AX13" s="48">
        <f t="shared" si="11"/>
        <v>534.91599999999994</v>
      </c>
      <c r="AY13" s="48">
        <f t="shared" si="11"/>
        <v>533.91599999999994</v>
      </c>
      <c r="AZ13" s="48">
        <f t="shared" si="11"/>
        <v>532.91599999999994</v>
      </c>
      <c r="BA13" s="48">
        <f t="shared" si="11"/>
        <v>531.91600000000005</v>
      </c>
      <c r="BB13" s="48">
        <f t="shared" si="11"/>
        <v>530.91600000000005</v>
      </c>
      <c r="BC13" s="48">
        <f t="shared" si="11"/>
        <v>529.91599999999994</v>
      </c>
      <c r="BD13" s="48">
        <f t="shared" si="11"/>
        <v>528.91600000000005</v>
      </c>
      <c r="BE13" s="48">
        <f t="shared" si="11"/>
        <v>527.91600000000005</v>
      </c>
      <c r="BF13" s="48">
        <f t="shared" si="11"/>
        <v>526.91600000000005</v>
      </c>
      <c r="BG13" s="48">
        <f t="shared" si="11"/>
        <v>525.91599999999994</v>
      </c>
      <c r="BH13" s="48">
        <f t="shared" si="11"/>
        <v>524.91600000000005</v>
      </c>
    </row>
    <row r="14" spans="1:60">
      <c r="A14" s="7" t="s">
        <v>12</v>
      </c>
      <c r="B14" s="7"/>
      <c r="C14" s="43">
        <f>C208</f>
        <v>0</v>
      </c>
      <c r="D14" s="43">
        <f t="shared" ref="D14:I14" si="12">D208</f>
        <v>0</v>
      </c>
      <c r="E14" s="43">
        <f t="shared" si="12"/>
        <v>0</v>
      </c>
      <c r="F14" s="43">
        <f t="shared" si="12"/>
        <v>0</v>
      </c>
      <c r="G14" s="43">
        <f t="shared" si="12"/>
        <v>0</v>
      </c>
      <c r="H14" s="43">
        <f t="shared" si="12"/>
        <v>0</v>
      </c>
      <c r="I14" s="43">
        <f t="shared" si="12"/>
        <v>0</v>
      </c>
      <c r="J14" s="43">
        <v>3.1500000000000004</v>
      </c>
      <c r="K14" s="43">
        <v>3.2550000000000003</v>
      </c>
      <c r="L14" s="43">
        <v>3.3180000000000001</v>
      </c>
      <c r="M14" s="43">
        <v>3.3600000000000003</v>
      </c>
      <c r="N14" s="43">
        <v>3.5700000000000003</v>
      </c>
      <c r="O14" s="43">
        <v>3.7800000000000002</v>
      </c>
      <c r="P14" s="43">
        <v>3.9480000000000004</v>
      </c>
      <c r="Q14" s="43">
        <v>4.0950000000000006</v>
      </c>
      <c r="R14" s="43">
        <v>4.2</v>
      </c>
      <c r="S14" s="43">
        <v>4.2629999999999999</v>
      </c>
      <c r="T14" s="43">
        <v>4.41</v>
      </c>
      <c r="U14" s="43">
        <v>4.5780000000000003</v>
      </c>
      <c r="V14" s="43">
        <v>4.41</v>
      </c>
      <c r="W14" s="43">
        <v>4.3050000000000006</v>
      </c>
      <c r="X14" s="43">
        <v>4.5150000000000006</v>
      </c>
      <c r="Y14" s="43">
        <v>4.83</v>
      </c>
      <c r="Z14" s="43">
        <v>5.04</v>
      </c>
      <c r="AA14" s="43">
        <v>5.25</v>
      </c>
      <c r="AB14" s="43">
        <v>5.46</v>
      </c>
      <c r="AC14" s="43">
        <v>5.67</v>
      </c>
      <c r="AD14" s="43">
        <v>5.8800000000000008</v>
      </c>
      <c r="AE14" s="43">
        <v>6.3000000000000007</v>
      </c>
      <c r="AF14" s="43">
        <v>6.7200000000000006</v>
      </c>
      <c r="AG14" s="44">
        <v>6.9300000000000006</v>
      </c>
      <c r="AH14" s="44">
        <v>7.1400000000000006</v>
      </c>
      <c r="AI14" s="45">
        <v>7.2450000000000001</v>
      </c>
      <c r="AJ14" s="45">
        <v>7.3710000000000004</v>
      </c>
      <c r="AK14" s="45">
        <v>7.4970000000000008</v>
      </c>
      <c r="AL14" s="45">
        <v>7.6230000000000002</v>
      </c>
      <c r="AM14" s="45">
        <v>7.7490000000000006</v>
      </c>
      <c r="AN14" s="45">
        <v>7.8750000000000009</v>
      </c>
      <c r="AO14" s="45">
        <v>7.98</v>
      </c>
      <c r="AP14" s="45">
        <v>8.0850000000000009</v>
      </c>
      <c r="AQ14" s="45">
        <v>8.1900000000000013</v>
      </c>
      <c r="AR14" s="45">
        <v>8.2949999999999999</v>
      </c>
      <c r="AS14" s="45">
        <v>8.4</v>
      </c>
      <c r="AT14" s="45">
        <v>8.484</v>
      </c>
      <c r="AU14" s="45">
        <v>8.5680000000000014</v>
      </c>
      <c r="AV14" s="45">
        <v>8.652000000000001</v>
      </c>
      <c r="AW14" s="45">
        <v>8.7360000000000007</v>
      </c>
      <c r="AX14" s="45">
        <v>8.82</v>
      </c>
      <c r="AY14" s="45">
        <v>8.9039999999999999</v>
      </c>
      <c r="AZ14" s="45">
        <v>8.9880000000000013</v>
      </c>
      <c r="BA14" s="45">
        <v>9.072000000000001</v>
      </c>
      <c r="BB14" s="45">
        <v>9.1560000000000006</v>
      </c>
      <c r="BC14" s="45">
        <v>9.24</v>
      </c>
      <c r="BD14" s="45">
        <v>9.3239999999999998</v>
      </c>
      <c r="BE14" s="45">
        <v>9.4080000000000013</v>
      </c>
      <c r="BF14" s="45">
        <v>9.4920000000000009</v>
      </c>
      <c r="BG14" s="45">
        <v>9.5760000000000005</v>
      </c>
      <c r="BH14" s="45">
        <v>9.66</v>
      </c>
    </row>
    <row r="15" spans="1:60" ht="12" thickBot="1">
      <c r="A15" s="7" t="s">
        <v>13</v>
      </c>
      <c r="B15" s="7"/>
      <c r="C15" s="105" t="e">
        <f t="shared" ref="C15:BH15" si="13">C14/C13</f>
        <v>#DIV/0!</v>
      </c>
      <c r="D15" s="105" t="e">
        <f t="shared" si="13"/>
        <v>#DIV/0!</v>
      </c>
      <c r="E15" s="105" t="e">
        <f t="shared" si="13"/>
        <v>#DIV/0!</v>
      </c>
      <c r="F15" s="105" t="e">
        <f t="shared" si="13"/>
        <v>#DIV/0!</v>
      </c>
      <c r="G15" s="105" t="e">
        <f t="shared" si="13"/>
        <v>#DIV/0!</v>
      </c>
      <c r="H15" s="105" t="e">
        <f t="shared" si="13"/>
        <v>#DIV/0!</v>
      </c>
      <c r="I15" s="105" t="e">
        <f t="shared" si="13"/>
        <v>#DIV/0!</v>
      </c>
      <c r="J15" s="105">
        <f t="shared" si="13"/>
        <v>2.1450459652706848E-2</v>
      </c>
      <c r="K15" s="105">
        <f t="shared" si="13"/>
        <v>2.1014235449820846E-2</v>
      </c>
      <c r="L15" s="105">
        <f t="shared" si="13"/>
        <v>2.1008376757821159E-2</v>
      </c>
      <c r="M15" s="105">
        <f t="shared" si="13"/>
        <v>2.1005513947411198E-2</v>
      </c>
      <c r="N15" s="105">
        <f t="shared" si="13"/>
        <v>2.1025973261087225E-2</v>
      </c>
      <c r="O15" s="105">
        <f t="shared" si="13"/>
        <v>2.1024528616719509E-2</v>
      </c>
      <c r="P15" s="105">
        <f t="shared" si="13"/>
        <v>2.1018782742024792E-2</v>
      </c>
      <c r="Q15" s="105">
        <f t="shared" si="13"/>
        <v>2.1015842712198429E-2</v>
      </c>
      <c r="R15" s="105">
        <f t="shared" si="13"/>
        <v>2.1011030791165362E-2</v>
      </c>
      <c r="S15" s="105">
        <f t="shared" si="13"/>
        <v>2.1006519264599361E-2</v>
      </c>
      <c r="T15" s="105">
        <f t="shared" si="13"/>
        <v>2.1014710297208045E-2</v>
      </c>
      <c r="U15" s="105">
        <f t="shared" si="13"/>
        <v>2.1016195967534616E-2</v>
      </c>
      <c r="V15" s="105">
        <f t="shared" si="13"/>
        <v>1.1154052386107262E-2</v>
      </c>
      <c r="W15" s="105">
        <f t="shared" si="13"/>
        <v>7.9999108023882676E-3</v>
      </c>
      <c r="X15" s="105">
        <f t="shared" si="13"/>
        <v>8.7318593928891932E-3</v>
      </c>
      <c r="Y15" s="105">
        <f t="shared" si="13"/>
        <v>8.6943216899025271E-3</v>
      </c>
      <c r="Z15" s="105">
        <f t="shared" si="13"/>
        <v>9.6448439314986423E-3</v>
      </c>
      <c r="AA15" s="105">
        <f t="shared" si="13"/>
        <v>9.6189256484530018E-3</v>
      </c>
      <c r="AB15" s="105">
        <f t="shared" si="13"/>
        <v>1.0450740835025677E-2</v>
      </c>
      <c r="AC15" s="105">
        <f t="shared" si="13"/>
        <v>1.0849452839322857E-2</v>
      </c>
      <c r="AD15" s="105">
        <f t="shared" si="13"/>
        <v>1.1477627410448155E-2</v>
      </c>
      <c r="AE15" s="105">
        <f t="shared" si="13"/>
        <v>1.2327006122413041E-2</v>
      </c>
      <c r="AF15" s="105">
        <f t="shared" si="13"/>
        <v>1.5259271369792094E-2</v>
      </c>
      <c r="AG15" s="105">
        <f t="shared" si="13"/>
        <v>1.6557003397411087E-2</v>
      </c>
      <c r="AH15" s="105">
        <f t="shared" si="13"/>
        <v>1.3490431996130476E-2</v>
      </c>
      <c r="AI15" s="106">
        <f t="shared" si="13"/>
        <v>1.3544714383196703E-2</v>
      </c>
      <c r="AJ15" s="106">
        <f t="shared" si="13"/>
        <v>1.3755099146441142E-2</v>
      </c>
      <c r="AK15" s="106">
        <f t="shared" si="13"/>
        <v>1.3964170363996022E-2</v>
      </c>
      <c r="AL15" s="106">
        <f t="shared" si="13"/>
        <v>1.4172464183061461E-2</v>
      </c>
      <c r="AM15" s="106">
        <f t="shared" si="13"/>
        <v>1.4379984931542439E-2</v>
      </c>
      <c r="AN15" s="106">
        <f t="shared" si="13"/>
        <v>1.4586736905277899E-2</v>
      </c>
      <c r="AO15" s="106">
        <f t="shared" si="13"/>
        <v>1.4780651793404275E-2</v>
      </c>
      <c r="AP15" s="106">
        <f t="shared" si="13"/>
        <v>1.4975134053843805E-2</v>
      </c>
      <c r="AQ15" s="106">
        <f t="shared" si="13"/>
        <v>1.5169616314283336E-2</v>
      </c>
      <c r="AR15" s="106">
        <f t="shared" si="13"/>
        <v>1.5364098574722859E-2</v>
      </c>
      <c r="AS15" s="106">
        <f t="shared" si="13"/>
        <v>1.5558580835162391E-2</v>
      </c>
      <c r="AT15" s="106">
        <f t="shared" si="13"/>
        <v>1.5742713150101315E-2</v>
      </c>
      <c r="AU15" s="106">
        <f t="shared" si="13"/>
        <v>1.5928137478714154E-2</v>
      </c>
      <c r="AV15" s="106">
        <f t="shared" si="13"/>
        <v>1.6114252508772325E-2</v>
      </c>
      <c r="AW15" s="106">
        <f t="shared" si="13"/>
        <v>1.6301062106748074E-2</v>
      </c>
      <c r="AX15" s="106">
        <f t="shared" si="13"/>
        <v>1.6488570168026385E-2</v>
      </c>
      <c r="AY15" s="106">
        <f t="shared" si="13"/>
        <v>1.6676780617175736E-2</v>
      </c>
      <c r="AZ15" s="106">
        <f t="shared" si="13"/>
        <v>1.6865697408221938E-2</v>
      </c>
      <c r="BA15" s="106">
        <f t="shared" si="13"/>
        <v>1.7055324524924989E-2</v>
      </c>
      <c r="BB15" s="106">
        <f t="shared" si="13"/>
        <v>1.7245665981059151E-2</v>
      </c>
      <c r="BC15" s="106">
        <f t="shared" si="13"/>
        <v>1.7436725820696112E-2</v>
      </c>
      <c r="BD15" s="106">
        <f t="shared" si="13"/>
        <v>1.7628508118491402E-2</v>
      </c>
      <c r="BE15" s="106">
        <f t="shared" si="13"/>
        <v>1.7821016979974087E-2</v>
      </c>
      <c r="BF15" s="106">
        <f t="shared" si="13"/>
        <v>1.8014256541839687E-2</v>
      </c>
      <c r="BG15" s="106">
        <f t="shared" si="13"/>
        <v>1.8208230972246522E-2</v>
      </c>
      <c r="BH15" s="106">
        <f t="shared" si="13"/>
        <v>1.8402944471115377E-2</v>
      </c>
    </row>
    <row r="16" spans="1:60" ht="12" thickBot="1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</row>
    <row r="17" spans="1:60">
      <c r="A17" s="15" t="s">
        <v>15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</row>
    <row r="19" spans="1:60" ht="12" thickBot="1">
      <c r="A19" s="3" t="s">
        <v>145</v>
      </c>
    </row>
    <row r="20" spans="1:60" ht="12" thickBot="1">
      <c r="A20" s="18"/>
      <c r="B20" s="19">
        <f t="shared" ref="B20:BH20" si="14">B2</f>
        <v>1992</v>
      </c>
      <c r="C20" s="19">
        <f t="shared" si="14"/>
        <v>1993</v>
      </c>
      <c r="D20" s="19">
        <f t="shared" si="14"/>
        <v>1994</v>
      </c>
      <c r="E20" s="19">
        <f t="shared" si="14"/>
        <v>1995</v>
      </c>
      <c r="F20" s="19">
        <f t="shared" si="14"/>
        <v>1996</v>
      </c>
      <c r="G20" s="19">
        <f t="shared" si="14"/>
        <v>1997</v>
      </c>
      <c r="H20" s="19">
        <f t="shared" si="14"/>
        <v>1998</v>
      </c>
      <c r="I20" s="19">
        <f t="shared" si="14"/>
        <v>1999</v>
      </c>
      <c r="J20" s="19">
        <f t="shared" si="14"/>
        <v>2000</v>
      </c>
      <c r="K20" s="19">
        <f t="shared" si="14"/>
        <v>2001</v>
      </c>
      <c r="L20" s="19">
        <f t="shared" si="14"/>
        <v>2002</v>
      </c>
      <c r="M20" s="19">
        <f t="shared" si="14"/>
        <v>2003</v>
      </c>
      <c r="N20" s="19">
        <f t="shared" si="14"/>
        <v>2004</v>
      </c>
      <c r="O20" s="19">
        <f t="shared" si="14"/>
        <v>2005</v>
      </c>
      <c r="P20" s="19">
        <f t="shared" si="14"/>
        <v>2006</v>
      </c>
      <c r="Q20" s="19">
        <f t="shared" si="14"/>
        <v>2007</v>
      </c>
      <c r="R20" s="19">
        <f t="shared" si="14"/>
        <v>2008</v>
      </c>
      <c r="S20" s="19">
        <f t="shared" si="14"/>
        <v>2009</v>
      </c>
      <c r="T20" s="19">
        <f t="shared" si="14"/>
        <v>2010</v>
      </c>
      <c r="U20" s="19">
        <f t="shared" si="14"/>
        <v>2011</v>
      </c>
      <c r="V20" s="19">
        <f t="shared" si="14"/>
        <v>2012</v>
      </c>
      <c r="W20" s="19">
        <f t="shared" si="14"/>
        <v>2013</v>
      </c>
      <c r="X20" s="19">
        <f t="shared" si="14"/>
        <v>2014</v>
      </c>
      <c r="Y20" s="19">
        <f t="shared" si="14"/>
        <v>2015</v>
      </c>
      <c r="Z20" s="19">
        <f t="shared" si="14"/>
        <v>2016</v>
      </c>
      <c r="AA20" s="19">
        <f t="shared" si="14"/>
        <v>2017</v>
      </c>
      <c r="AB20" s="19">
        <f t="shared" si="14"/>
        <v>2018</v>
      </c>
      <c r="AC20" s="19">
        <f t="shared" si="14"/>
        <v>2019</v>
      </c>
      <c r="AD20" s="19">
        <f t="shared" si="14"/>
        <v>2020</v>
      </c>
      <c r="AE20" s="19">
        <f t="shared" si="14"/>
        <v>2021</v>
      </c>
      <c r="AF20" s="19">
        <f t="shared" si="14"/>
        <v>2022</v>
      </c>
      <c r="AG20" s="19">
        <f t="shared" si="14"/>
        <v>2023</v>
      </c>
      <c r="AH20" s="19">
        <f t="shared" si="14"/>
        <v>2024</v>
      </c>
      <c r="AI20" s="19">
        <f t="shared" si="14"/>
        <v>2025</v>
      </c>
      <c r="AJ20" s="19">
        <f t="shared" si="14"/>
        <v>2026</v>
      </c>
      <c r="AK20" s="19">
        <f t="shared" si="14"/>
        <v>2027</v>
      </c>
      <c r="AL20" s="19">
        <f t="shared" si="14"/>
        <v>2028</v>
      </c>
      <c r="AM20" s="19">
        <f t="shared" si="14"/>
        <v>2029</v>
      </c>
      <c r="AN20" s="19">
        <f t="shared" si="14"/>
        <v>2030</v>
      </c>
      <c r="AO20" s="19">
        <f t="shared" si="14"/>
        <v>2031</v>
      </c>
      <c r="AP20" s="19">
        <f t="shared" si="14"/>
        <v>2032</v>
      </c>
      <c r="AQ20" s="19">
        <f t="shared" si="14"/>
        <v>2033</v>
      </c>
      <c r="AR20" s="19">
        <f t="shared" si="14"/>
        <v>2034</v>
      </c>
      <c r="AS20" s="19">
        <f t="shared" si="14"/>
        <v>2035</v>
      </c>
      <c r="AT20" s="19">
        <f t="shared" si="14"/>
        <v>2036</v>
      </c>
      <c r="AU20" s="19">
        <f t="shared" si="14"/>
        <v>2037</v>
      </c>
      <c r="AV20" s="19">
        <f t="shared" si="14"/>
        <v>2038</v>
      </c>
      <c r="AW20" s="19">
        <f t="shared" si="14"/>
        <v>2039</v>
      </c>
      <c r="AX20" s="19">
        <f t="shared" si="14"/>
        <v>2040</v>
      </c>
      <c r="AY20" s="19">
        <f t="shared" si="14"/>
        <v>2041</v>
      </c>
      <c r="AZ20" s="19">
        <f t="shared" si="14"/>
        <v>2042</v>
      </c>
      <c r="BA20" s="19">
        <f t="shared" si="14"/>
        <v>2043</v>
      </c>
      <c r="BB20" s="19">
        <f t="shared" si="14"/>
        <v>2044</v>
      </c>
      <c r="BC20" s="19">
        <f t="shared" si="14"/>
        <v>2045</v>
      </c>
      <c r="BD20" s="19">
        <f t="shared" si="14"/>
        <v>2046</v>
      </c>
      <c r="BE20" s="19">
        <f t="shared" si="14"/>
        <v>2047</v>
      </c>
      <c r="BF20" s="19">
        <f t="shared" si="14"/>
        <v>2048</v>
      </c>
      <c r="BG20" s="19">
        <f t="shared" si="14"/>
        <v>2049</v>
      </c>
      <c r="BH20" s="19">
        <f t="shared" si="14"/>
        <v>2050</v>
      </c>
    </row>
    <row r="21" spans="1:60">
      <c r="A21" s="3" t="s">
        <v>17</v>
      </c>
      <c r="C21" s="8" t="e">
        <f t="shared" ref="C21:H32" si="15">C$33*(SUM(D21:H21)/SUM(D$33:H$33))</f>
        <v>#DIV/0!</v>
      </c>
      <c r="D21" s="8" t="e">
        <f t="shared" si="15"/>
        <v>#DIV/0!</v>
      </c>
      <c r="E21" s="8">
        <f t="shared" si="15"/>
        <v>0</v>
      </c>
      <c r="F21" s="8">
        <f t="shared" si="15"/>
        <v>0</v>
      </c>
      <c r="G21" s="8">
        <f t="shared" si="15"/>
        <v>0</v>
      </c>
      <c r="H21" s="8">
        <f t="shared" si="15"/>
        <v>0</v>
      </c>
      <c r="I21" s="8">
        <f>I$33*(SUM(J21:N21)/SUM(J$33:N$33))</f>
        <v>0</v>
      </c>
      <c r="J21" s="21">
        <f>J$33*(SUM('[2]Inedible Tallow Complex'!C25:G25)/SUM('[2]Inedible Tallow Complex'!C$34:G$34))</f>
        <v>12.735957265517465</v>
      </c>
      <c r="K21" s="21">
        <f>K$33*(SUM('[2]Inedible Tallow Complex'!D25:H25)/SUM('[2]Inedible Tallow Complex'!D$34:H$34))</f>
        <v>12.869781442937198</v>
      </c>
      <c r="L21" s="21">
        <f>L$33*(SUM('[2]Inedible Tallow Complex'!E25:I25)/SUM('[2]Inedible Tallow Complex'!E$34:I$34))</f>
        <v>13.026693567160706</v>
      </c>
      <c r="M21" s="21">
        <f>M$33*(SUM('[2]Inedible Tallow Complex'!F25:J25)/SUM('[2]Inedible Tallow Complex'!F$34:J$34))</f>
        <v>13.2914096650854</v>
      </c>
      <c r="N21" s="21">
        <f>N$33*(SUM('[2]Inedible Tallow Complex'!G25:K25)/SUM('[2]Inedible Tallow Complex'!G$34:K$34))</f>
        <v>14.272903762595915</v>
      </c>
      <c r="O21" s="21">
        <f>O$33*(SUM('[2]Inedible Tallow Complex'!H25:L25)/SUM('[2]Inedible Tallow Complex'!H$34:L$34))</f>
        <v>15.137801526383216</v>
      </c>
      <c r="P21" s="21">
        <f>P$33*(SUM('[2]Inedible Tallow Complex'!I25:M25)/SUM('[2]Inedible Tallow Complex'!I$34:M$34))</f>
        <v>15.896283058549182</v>
      </c>
      <c r="Q21" s="21">
        <f>Q$33*(SUM('[2]Inedible Tallow Complex'!J25:N25)/SUM('[2]Inedible Tallow Complex'!J$34:N$34))</f>
        <v>16.356648199445981</v>
      </c>
      <c r="R21" s="21">
        <f>R$33*(SUM('[2]Inedible Tallow Complex'!K25:O25)/SUM('[2]Inedible Tallow Complex'!K$34:O$34))</f>
        <v>16.82520871469838</v>
      </c>
      <c r="S21" s="21">
        <f>S$33*(SUM('[2]Inedible Tallow Complex'!L25:P25)/SUM('[2]Inedible Tallow Complex'!L$34:P$34))</f>
        <v>16.997036650830218</v>
      </c>
      <c r="T21" s="21">
        <f>T$33*(SUM('[2]Inedible Tallow Complex'!M25:Q25)/SUM('[2]Inedible Tallow Complex'!M$34:Q$34))</f>
        <v>17.633656909087971</v>
      </c>
      <c r="U21" s="21">
        <f>U$33*(SUM('[2]Inedible Tallow Complex'!N25:R25)/SUM('[2]Inedible Tallow Complex'!N$34:R$34))</f>
        <v>18.442729133280835</v>
      </c>
      <c r="V21" s="21">
        <f>V$33*(SUM('[2]Inedible Tallow Complex'!O25:S25)/SUM('[2]Inedible Tallow Complex'!O$34:S$34))</f>
        <v>17.634192350264733</v>
      </c>
      <c r="W21" s="21">
        <f>W$33*(SUM('[2]Inedible Tallow Complex'!P25:T25)/SUM('[2]Inedible Tallow Complex'!P$34:T$34))</f>
        <v>16.969392230297288</v>
      </c>
      <c r="X21" s="21">
        <f>X$33*(SUM('[2]Inedible Tallow Complex'!Q25:U25)/SUM('[2]Inedible Tallow Complex'!Q$34:U$34))</f>
        <v>18.304895600938643</v>
      </c>
      <c r="Y21" s="21">
        <f>Y$33*(SUM('[2]Inedible Tallow Complex'!R25:V25)/SUM('[2]Inedible Tallow Complex'!R$34:V$34))</f>
        <v>20.07777226159547</v>
      </c>
      <c r="Z21" s="21">
        <f>Z$33*(SUM('[2]Inedible Tallow Complex'!S25:W25)/SUM('[2]Inedible Tallow Complex'!S$34:W$34))</f>
        <v>20.773654196393593</v>
      </c>
      <c r="AA21" s="21">
        <f>AA$33*(SUM('[2]Inedible Tallow Complex'!T25:X25)/SUM('[2]Inedible Tallow Complex'!T$34:X$34))</f>
        <v>21.702074951763606</v>
      </c>
      <c r="AB21" s="21">
        <f>AB$33*(SUM('[2]Inedible Tallow Complex'!U25:Y25)/SUM('[2]Inedible Tallow Complex'!U$34:Y$34))</f>
        <v>22.449010495130111</v>
      </c>
      <c r="AC21" s="21">
        <f>AC$33*(SUM('[2]Inedible Tallow Complex'!V25:Z25)/SUM('[2]Inedible Tallow Complex'!V$34:Z$34))</f>
        <v>22.328536090758917</v>
      </c>
      <c r="AD21" s="21">
        <f>AD$33*(SUM('[2]Inedible Tallow Complex'!W25:AA25)/SUM('[2]Inedible Tallow Complex'!W$34:AA$34))</f>
        <v>22.551781873166274</v>
      </c>
      <c r="AE21" s="21">
        <f>AE$33*(SUM('[2]Inedible Tallow Complex'!X25:AB25)/SUM('[2]Inedible Tallow Complex'!X$34:AB$34))</f>
        <v>24.172830671581615</v>
      </c>
      <c r="AF21" s="21">
        <f>AF$33*(SUM('[2]Inedible Tallow Complex'!Y25:AC25)/SUM('[2]Inedible Tallow Complex'!Y$34:AC$34))</f>
        <v>25.268956073846134</v>
      </c>
      <c r="AG21" s="21">
        <f>AG$33*(SUM('[2]Inedible Tallow Complex'!Z25:AD25)/SUM('[2]Inedible Tallow Complex'!Z$34:AD$34))</f>
        <v>25.108203219782908</v>
      </c>
      <c r="AH21" s="21">
        <f>AH$33*(SUM('[2]Inedible Tallow Complex'!AA25:AE25)/SUM('[2]Inedible Tallow Complex'!AA$34:AE$34))</f>
        <v>26.244135491822092</v>
      </c>
      <c r="AI21" s="58">
        <f>AI$33*(SUM('[2]Inedible Tallow Complex'!AB25:AF25)/SUM('[2]Inedible Tallow Complex'!AB$34:AF$34))</f>
        <v>26.4376305134974</v>
      </c>
      <c r="AJ21" s="58">
        <f>AJ$33*(SUM('[2]Inedible Tallow Complex'!AC25:AG25)/SUM('[2]Inedible Tallow Complex'!AC$34:AG$34))</f>
        <v>26.992394503922608</v>
      </c>
      <c r="AK21" s="58">
        <f>AK$33*(SUM('[2]Inedible Tallow Complex'!AD25:AH25)/SUM('[2]Inedible Tallow Complex'!AD$34:AH$34))</f>
        <v>27.701900380886773</v>
      </c>
      <c r="AL21" s="58">
        <f>AL$33*(SUM('[2]Inedible Tallow Complex'!AE25:AI25)/SUM('[2]Inedible Tallow Complex'!AE$34:AI$34))</f>
        <v>28.696674486786097</v>
      </c>
      <c r="AM21" s="58">
        <f>AM$33*(SUM('[2]Inedible Tallow Complex'!AF25:AJ25)/SUM('[2]Inedible Tallow Complex'!AF$34:AJ$34))</f>
        <v>28.678113485507048</v>
      </c>
      <c r="AN21" s="58">
        <f>AN$33*(SUM('[2]Inedible Tallow Complex'!AG25:AK25)/SUM('[2]Inedible Tallow Complex'!AG$34:AK$34))</f>
        <v>29.043512615208481</v>
      </c>
      <c r="AO21" s="58">
        <f>AO$33*(SUM('[2]Inedible Tallow Complex'!AH25:AL25)/SUM('[2]Inedible Tallow Complex'!AH$34:AL$34))</f>
        <v>29.086189539123552</v>
      </c>
      <c r="AP21" s="58">
        <f>AP$33*(SUM('[2]Inedible Tallow Complex'!AI25:AM25)/SUM('[2]Inedible Tallow Complex'!AI$34:AM$34))</f>
        <v>29.545205201479757</v>
      </c>
      <c r="AQ21" s="58">
        <f>AQ$33*(SUM('[2]Inedible Tallow Complex'!AJ25:AN25)/SUM('[2]Inedible Tallow Complex'!AJ$34:AN$34))</f>
        <v>30.042263060452242</v>
      </c>
      <c r="AR21" s="58">
        <f>AR$33*(SUM('[2]Inedible Tallow Complex'!AK25:AO25)/SUM('[2]Inedible Tallow Complex'!AK$34:AO$34))</f>
        <v>30.429157288928536</v>
      </c>
      <c r="AS21" s="58">
        <f>AS$33*(SUM('[2]Inedible Tallow Complex'!AL25:AP25)/SUM('[2]Inedible Tallow Complex'!AL$34:AP$34))</f>
        <v>30.726038490366808</v>
      </c>
      <c r="AT21" s="58">
        <f>AT$33*(SUM('[2]Inedible Tallow Complex'!AM25:AQ25)/SUM('[2]Inedible Tallow Complex'!AM$34:AQ$34))</f>
        <v>31.038289847325956</v>
      </c>
      <c r="AU21" s="58">
        <f>AU$33*(SUM('[2]Inedible Tallow Complex'!AN25:AR25)/SUM('[2]Inedible Tallow Complex'!AN$34:AR$34))</f>
        <v>31.356435782383883</v>
      </c>
      <c r="AV21" s="58">
        <f>AV$33*(SUM('[2]Inedible Tallow Complex'!AO25:AS25)/SUM('[2]Inedible Tallow Complex'!AO$34:AS$34))</f>
        <v>31.676897394793052</v>
      </c>
      <c r="AW21" s="58">
        <f>AW$33*(SUM('[2]Inedible Tallow Complex'!AP25:AT25)/SUM('[2]Inedible Tallow Complex'!AP$34:AT$34))</f>
        <v>31.992459496617833</v>
      </c>
      <c r="AX21" s="58">
        <f>AX$33*(SUM('[2]Inedible Tallow Complex'!AQ25:AU25)/SUM('[2]Inedible Tallow Complex'!AQ$34:AU$34))</f>
        <v>32.293088097372632</v>
      </c>
      <c r="AY21" s="58">
        <f>AY$33*(SUM('[2]Inedible Tallow Complex'!AR25:AV25)/SUM('[2]Inedible Tallow Complex'!AR$34:AV$34))</f>
        <v>32.596416498549289</v>
      </c>
      <c r="AZ21" s="58">
        <f>AZ$33*(SUM('[2]Inedible Tallow Complex'!AS25:AW25)/SUM('[2]Inedible Tallow Complex'!AS$34:AW$34))</f>
        <v>32.906135071184529</v>
      </c>
      <c r="BA21" s="58">
        <f>BA$33*(SUM('[2]Inedible Tallow Complex'!AT25:AX25)/SUM('[2]Inedible Tallow Complex'!AT$34:AX$34))</f>
        <v>33.215268433706889</v>
      </c>
      <c r="BB21" s="58">
        <f>BB$33*(SUM('[2]Inedible Tallow Complex'!AU25:AY25)/SUM('[2]Inedible Tallow Complex'!AU$34:AY$34))</f>
        <v>33.522449224112151</v>
      </c>
      <c r="BC21" s="58">
        <f>BC$33*(SUM('[2]Inedible Tallow Complex'!AV25:AZ25)/SUM('[2]Inedible Tallow Complex'!AV$34:AZ$34))</f>
        <v>33.830108959745466</v>
      </c>
      <c r="BD21" s="58">
        <f>BD$33*(SUM('[2]Inedible Tallow Complex'!AW25:BA25)/SUM('[2]Inedible Tallow Complex'!AW$34:BA$34))</f>
        <v>34.136426389137185</v>
      </c>
      <c r="BE21" s="58">
        <f>BE$33*(SUM('[2]Inedible Tallow Complex'!AX25:BB25)/SUM('[2]Inedible Tallow Complex'!AX$34:BB$34))</f>
        <v>34.443872503838286</v>
      </c>
      <c r="BF21" s="58">
        <f>BF$33*(SUM('[2]Inedible Tallow Complex'!AY25:BC25)/SUM('[2]Inedible Tallow Complex'!AY$34:BC$34))</f>
        <v>34.751909214666277</v>
      </c>
      <c r="BG21" s="58">
        <f>BG$33*(SUM('[2]Inedible Tallow Complex'!AZ25:BD25)/SUM('[2]Inedible Tallow Complex'!AZ$34:BD$34))</f>
        <v>35.059635789439056</v>
      </c>
      <c r="BH21" s="58">
        <f>BH$33*(SUM('[2]Inedible Tallow Complex'!BA25:BE25)/SUM('[2]Inedible Tallow Complex'!BA$34:BE$34))</f>
        <v>35.366972403419467</v>
      </c>
    </row>
    <row r="22" spans="1:60">
      <c r="A22" s="3" t="s">
        <v>18</v>
      </c>
      <c r="C22" s="8" t="e">
        <f t="shared" si="15"/>
        <v>#DIV/0!</v>
      </c>
      <c r="D22" s="8" t="e">
        <f t="shared" si="15"/>
        <v>#DIV/0!</v>
      </c>
      <c r="E22" s="8">
        <f t="shared" si="15"/>
        <v>0</v>
      </c>
      <c r="F22" s="8">
        <f t="shared" si="15"/>
        <v>0</v>
      </c>
      <c r="G22" s="8">
        <f t="shared" si="15"/>
        <v>0</v>
      </c>
      <c r="H22" s="8">
        <f t="shared" si="15"/>
        <v>0</v>
      </c>
      <c r="I22" s="8">
        <f t="shared" ref="I22:I32" si="16">I$33*(SUM(J22:N22)/SUM(J$33:N$33))</f>
        <v>0</v>
      </c>
      <c r="J22" s="21">
        <f>J$33*(SUM('[2]Inedible Tallow Complex'!C26:G26)/SUM('[2]Inedible Tallow Complex'!C$34:G$34))</f>
        <v>11.891263026807366</v>
      </c>
      <c r="K22" s="21">
        <f>K$33*(SUM('[2]Inedible Tallow Complex'!D26:H26)/SUM('[2]Inedible Tallow Complex'!D$34:H$34))</f>
        <v>12.473735867264692</v>
      </c>
      <c r="L22" s="21">
        <f>L$33*(SUM('[2]Inedible Tallow Complex'!E26:I26)/SUM('[2]Inedible Tallow Complex'!E$34:I$34))</f>
        <v>12.589697258588389</v>
      </c>
      <c r="M22" s="21">
        <f>M$33*(SUM('[2]Inedible Tallow Complex'!F26:J26)/SUM('[2]Inedible Tallow Complex'!F$34:J$34))</f>
        <v>12.946087185161652</v>
      </c>
      <c r="N22" s="21">
        <f>N$33*(SUM('[2]Inedible Tallow Complex'!G26:K26)/SUM('[2]Inedible Tallow Complex'!G$34:K$34))</f>
        <v>13.623925302764166</v>
      </c>
      <c r="O22" s="21">
        <f>O$33*(SUM('[2]Inedible Tallow Complex'!H26:L26)/SUM('[2]Inedible Tallow Complex'!H$34:L$34))</f>
        <v>14.513013676130827</v>
      </c>
      <c r="P22" s="21">
        <f>P$33*(SUM('[2]Inedible Tallow Complex'!I26:M26)/SUM('[2]Inedible Tallow Complex'!I$34:M$34))</f>
        <v>14.926260501912409</v>
      </c>
      <c r="Q22" s="21">
        <f>Q$33*(SUM('[2]Inedible Tallow Complex'!J26:N26)/SUM('[2]Inedible Tallow Complex'!J$34:N$34))</f>
        <v>15.297091412742382</v>
      </c>
      <c r="R22" s="21">
        <f>R$33*(SUM('[2]Inedible Tallow Complex'!K26:O26)/SUM('[2]Inedible Tallow Complex'!K$34:O$34))</f>
        <v>15.649634418614495</v>
      </c>
      <c r="S22" s="21">
        <f>S$33*(SUM('[2]Inedible Tallow Complex'!L26:P26)/SUM('[2]Inedible Tallow Complex'!L$34:P$34))</f>
        <v>16.151396817458757</v>
      </c>
      <c r="T22" s="21">
        <f>T$33*(SUM('[2]Inedible Tallow Complex'!M26:Q26)/SUM('[2]Inedible Tallow Complex'!M$34:Q$34))</f>
        <v>16.671553540917692</v>
      </c>
      <c r="U22" s="21">
        <f>U$33*(SUM('[2]Inedible Tallow Complex'!N26:R26)/SUM('[2]Inedible Tallow Complex'!N$34:R$34))</f>
        <v>17.315718058615605</v>
      </c>
      <c r="V22" s="21">
        <f>V$33*(SUM('[2]Inedible Tallow Complex'!O26:S26)/SUM('[2]Inedible Tallow Complex'!O$34:S$34))</f>
        <v>16.856228252657569</v>
      </c>
      <c r="W22" s="21">
        <f>W$33*(SUM('[2]Inedible Tallow Complex'!P26:T26)/SUM('[2]Inedible Tallow Complex'!P$34:T$34))</f>
        <v>16.532280703205519</v>
      </c>
      <c r="X22" s="21">
        <f>X$33*(SUM('[2]Inedible Tallow Complex'!Q26:U26)/SUM('[2]Inedible Tallow Complex'!Q$34:U$34))</f>
        <v>16.90301007602805</v>
      </c>
      <c r="Y22" s="21">
        <f>Y$33*(SUM('[2]Inedible Tallow Complex'!R26:V26)/SUM('[2]Inedible Tallow Complex'!R$34:V$34))</f>
        <v>17.709698831831101</v>
      </c>
      <c r="Z22" s="21">
        <f>Z$33*(SUM('[2]Inedible Tallow Complex'!S26:W26)/SUM('[2]Inedible Tallow Complex'!S$34:W$34))</f>
        <v>18.158506943511934</v>
      </c>
      <c r="AA22" s="21">
        <f>AA$33*(SUM('[2]Inedible Tallow Complex'!T26:X26)/SUM('[2]Inedible Tallow Complex'!T$34:X$34))</f>
        <v>19.113474531297037</v>
      </c>
      <c r="AB22" s="21">
        <f>AB$33*(SUM('[2]Inedible Tallow Complex'!U26:Y26)/SUM('[2]Inedible Tallow Complex'!U$34:Y$34))</f>
        <v>20.293424442370398</v>
      </c>
      <c r="AC22" s="21">
        <f>AC$33*(SUM('[2]Inedible Tallow Complex'!V26:Z26)/SUM('[2]Inedible Tallow Complex'!V$34:Z$34))</f>
        <v>21.813961735407712</v>
      </c>
      <c r="AD22" s="21">
        <f>AD$33*(SUM('[2]Inedible Tallow Complex'!W26:AA26)/SUM('[2]Inedible Tallow Complex'!W$34:AA$34))</f>
        <v>23.318668993526444</v>
      </c>
      <c r="AE22" s="21">
        <f>AE$33*(SUM('[2]Inedible Tallow Complex'!X26:AB26)/SUM('[2]Inedible Tallow Complex'!X$34:AB$34))</f>
        <v>25.909579261885359</v>
      </c>
      <c r="AF22" s="21">
        <f>AF$33*(SUM('[2]Inedible Tallow Complex'!Y26:AC26)/SUM('[2]Inedible Tallow Complex'!Y$34:AC$34))</f>
        <v>27.380989342451578</v>
      </c>
      <c r="AG22" s="21">
        <f>AG$33*(SUM('[2]Inedible Tallow Complex'!Z26:AD26)/SUM('[2]Inedible Tallow Complex'!Z$34:AD$34))</f>
        <v>27.299943073949812</v>
      </c>
      <c r="AH22" s="21">
        <f>AH$33*(SUM('[2]Inedible Tallow Complex'!AA26:AE26)/SUM('[2]Inedible Tallow Complex'!AA$34:AE$34))</f>
        <v>28.656564535025115</v>
      </c>
      <c r="AI22" s="58">
        <f>AI$33*(SUM('[2]Inedible Tallow Complex'!AB26:AF26)/SUM('[2]Inedible Tallow Complex'!AB$34:AF$34))</f>
        <v>29.336147135774777</v>
      </c>
      <c r="AJ22" s="58">
        <f>AJ$33*(SUM('[2]Inedible Tallow Complex'!AC26:AG26)/SUM('[2]Inedible Tallow Complex'!AC$34:AG$34))</f>
        <v>29.418512882541567</v>
      </c>
      <c r="AK22" s="58">
        <f>AK$33*(SUM('[2]Inedible Tallow Complex'!AD26:AH26)/SUM('[2]Inedible Tallow Complex'!AD$34:AH$34))</f>
        <v>30.367927478841658</v>
      </c>
      <c r="AL22" s="58">
        <f>AL$33*(SUM('[2]Inedible Tallow Complex'!AE26:AI26)/SUM('[2]Inedible Tallow Complex'!AE$34:AI$34))</f>
        <v>31.266159336389919</v>
      </c>
      <c r="AM22" s="58">
        <f>AM$33*(SUM('[2]Inedible Tallow Complex'!AF26:AJ26)/SUM('[2]Inedible Tallow Complex'!AF$34:AJ$34))</f>
        <v>31.15072777626153</v>
      </c>
      <c r="AN22" s="58">
        <f>AN$33*(SUM('[2]Inedible Tallow Complex'!AG26:AK26)/SUM('[2]Inedible Tallow Complex'!AG$34:AK$34))</f>
        <v>31.296025994600459</v>
      </c>
      <c r="AO22" s="58">
        <f>AO$33*(SUM('[2]Inedible Tallow Complex'!AH26:AL26)/SUM('[2]Inedible Tallow Complex'!AH$34:AL$34))</f>
        <v>31.856047619775207</v>
      </c>
      <c r="AP22" s="58">
        <f>AP$33*(SUM('[2]Inedible Tallow Complex'!AI26:AM26)/SUM('[2]Inedible Tallow Complex'!AI$34:AM$34))</f>
        <v>32.163867367621151</v>
      </c>
      <c r="AQ22" s="58">
        <f>AQ$33*(SUM('[2]Inedible Tallow Complex'!AJ26:AN26)/SUM('[2]Inedible Tallow Complex'!AJ$34:AN$34))</f>
        <v>32.719208920687947</v>
      </c>
      <c r="AR22" s="58">
        <f>AR$33*(SUM('[2]Inedible Tallow Complex'!AK26:AO26)/SUM('[2]Inedible Tallow Complex'!AK$34:AO$34))</f>
        <v>33.077517694677049</v>
      </c>
      <c r="AS22" s="58">
        <f>AS$33*(SUM('[2]Inedible Tallow Complex'!AL26:AP26)/SUM('[2]Inedible Tallow Complex'!AL$34:AP$34))</f>
        <v>33.459957994893522</v>
      </c>
      <c r="AT22" s="58">
        <f>AT$33*(SUM('[2]Inedible Tallow Complex'!AM26:AQ26)/SUM('[2]Inedible Tallow Complex'!AM$34:AQ$34))</f>
        <v>33.778504518623855</v>
      </c>
      <c r="AU22" s="58">
        <f>AU$33*(SUM('[2]Inedible Tallow Complex'!AN26:AR26)/SUM('[2]Inedible Tallow Complex'!AN$34:AR$34))</f>
        <v>34.189937746950662</v>
      </c>
      <c r="AV22" s="58">
        <f>AV$33*(SUM('[2]Inedible Tallow Complex'!AO26:AS26)/SUM('[2]Inedible Tallow Complex'!AO$34:AS$34))</f>
        <v>34.502669260497825</v>
      </c>
      <c r="AW22" s="58">
        <f>AW$33*(SUM('[2]Inedible Tallow Complex'!AP26:AT26)/SUM('[2]Inedible Tallow Complex'!AP$34:AT$34))</f>
        <v>34.847080214613371</v>
      </c>
      <c r="AX22" s="58">
        <f>AX$33*(SUM('[2]Inedible Tallow Complex'!AQ26:AU26)/SUM('[2]Inedible Tallow Complex'!AQ$34:AU$34))</f>
        <v>35.168720883359299</v>
      </c>
      <c r="AY22" s="58">
        <f>AY$33*(SUM('[2]Inedible Tallow Complex'!AR26:AV26)/SUM('[2]Inedible Tallow Complex'!AR$34:AV$34))</f>
        <v>35.507131808638547</v>
      </c>
      <c r="AZ22" s="58">
        <f>AZ$33*(SUM('[2]Inedible Tallow Complex'!AS26:AW26)/SUM('[2]Inedible Tallow Complex'!AS$34:AW$34))</f>
        <v>35.843873626927667</v>
      </c>
      <c r="BA22" s="58">
        <f>BA$33*(SUM('[2]Inedible Tallow Complex'!AT26:AX26)/SUM('[2]Inedible Tallow Complex'!AT$34:AX$34))</f>
        <v>36.187317978787966</v>
      </c>
      <c r="BB22" s="58">
        <f>BB$33*(SUM('[2]Inedible Tallow Complex'!AU26:AY26)/SUM('[2]Inedible Tallow Complex'!AU$34:AY$34))</f>
        <v>36.513606243810742</v>
      </c>
      <c r="BC22" s="58">
        <f>BC$33*(SUM('[2]Inedible Tallow Complex'!AV26:AZ26)/SUM('[2]Inedible Tallow Complex'!AV$34:AZ$34))</f>
        <v>36.85058014086043</v>
      </c>
      <c r="BD22" s="58">
        <f>BD$33*(SUM('[2]Inedible Tallow Complex'!AW26:BA26)/SUM('[2]Inedible Tallow Complex'!AW$34:BA$34))</f>
        <v>37.184348600428272</v>
      </c>
      <c r="BE22" s="58">
        <f>BE$33*(SUM('[2]Inedible Tallow Complex'!AX26:BB26)/SUM('[2]Inedible Tallow Complex'!AX$34:BB$34))</f>
        <v>37.520732147255472</v>
      </c>
      <c r="BF22" s="58">
        <f>BF$33*(SUM('[2]Inedible Tallow Complex'!AY26:BC26)/SUM('[2]Inedible Tallow Complex'!AY$34:BC$34))</f>
        <v>37.856113501976374</v>
      </c>
      <c r="BG22" s="58">
        <f>BG$33*(SUM('[2]Inedible Tallow Complex'!AZ26:BD26)/SUM('[2]Inedible Tallow Complex'!AZ$34:BD$34))</f>
        <v>38.191139799764969</v>
      </c>
      <c r="BH22" s="58">
        <f>BH$33*(SUM('[2]Inedible Tallow Complex'!BA26:BE26)/SUM('[2]Inedible Tallow Complex'!BA$34:BE$34))</f>
        <v>38.524785606420551</v>
      </c>
    </row>
    <row r="23" spans="1:60">
      <c r="A23" s="3" t="s">
        <v>19</v>
      </c>
      <c r="C23" s="8" t="e">
        <f t="shared" si="15"/>
        <v>#DIV/0!</v>
      </c>
      <c r="D23" s="8" t="e">
        <f t="shared" si="15"/>
        <v>#DIV/0!</v>
      </c>
      <c r="E23" s="8">
        <f t="shared" si="15"/>
        <v>0</v>
      </c>
      <c r="F23" s="8">
        <f t="shared" si="15"/>
        <v>0</v>
      </c>
      <c r="G23" s="8">
        <f t="shared" si="15"/>
        <v>0</v>
      </c>
      <c r="H23" s="8">
        <f t="shared" si="15"/>
        <v>0</v>
      </c>
      <c r="I23" s="8">
        <f t="shared" si="16"/>
        <v>0</v>
      </c>
      <c r="J23" s="21">
        <f>J$33*(SUM('[2]Inedible Tallow Complex'!C27:G27)/SUM('[2]Inedible Tallow Complex'!C$34:G$34))</f>
        <v>12.757258963098904</v>
      </c>
      <c r="K23" s="21">
        <f>K$33*(SUM('[2]Inedible Tallow Complex'!D27:H27)/SUM('[2]Inedible Tallow Complex'!D$34:H$34))</f>
        <v>13.200386011470682</v>
      </c>
      <c r="L23" s="21">
        <f>L$33*(SUM('[2]Inedible Tallow Complex'!E27:I27)/SUM('[2]Inedible Tallow Complex'!E$34:I$34))</f>
        <v>13.353346118458248</v>
      </c>
      <c r="M23" s="21">
        <f>M$33*(SUM('[2]Inedible Tallow Complex'!F27:J27)/SUM('[2]Inedible Tallow Complex'!F$34:J$34))</f>
        <v>13.468453170020926</v>
      </c>
      <c r="N23" s="21">
        <f>N$33*(SUM('[2]Inedible Tallow Complex'!G27:K27)/SUM('[2]Inedible Tallow Complex'!G$34:K$34))</f>
        <v>14.0880096144957</v>
      </c>
      <c r="O23" s="21">
        <f>O$33*(SUM('[2]Inedible Tallow Complex'!H27:L27)/SUM('[2]Inedible Tallow Complex'!H$34:L$34))</f>
        <v>15.089513506411025</v>
      </c>
      <c r="P23" s="21">
        <f>P$33*(SUM('[2]Inedible Tallow Complex'!I27:M27)/SUM('[2]Inedible Tallow Complex'!I$34:M$34))</f>
        <v>15.71702862622454</v>
      </c>
      <c r="Q23" s="21">
        <f>Q$33*(SUM('[2]Inedible Tallow Complex'!J27:N27)/SUM('[2]Inedible Tallow Complex'!J$34:N$34))</f>
        <v>16.602839335180054</v>
      </c>
      <c r="R23" s="21">
        <f>R$33*(SUM('[2]Inedible Tallow Complex'!K27:O27)/SUM('[2]Inedible Tallow Complex'!K$34:O$34))</f>
        <v>17.344746949961376</v>
      </c>
      <c r="S23" s="21">
        <f>S$33*(SUM('[2]Inedible Tallow Complex'!L27:P27)/SUM('[2]Inedible Tallow Complex'!L$34:P$34))</f>
        <v>17.746556503141573</v>
      </c>
      <c r="T23" s="21">
        <f>T$33*(SUM('[2]Inedible Tallow Complex'!M27:Q27)/SUM('[2]Inedible Tallow Complex'!M$34:Q$34))</f>
        <v>18.138478205798496</v>
      </c>
      <c r="U23" s="21">
        <f>U$33*(SUM('[2]Inedible Tallow Complex'!N27:R27)/SUM('[2]Inedible Tallow Complex'!N$34:R$34))</f>
        <v>19.035274914165356</v>
      </c>
      <c r="V23" s="21">
        <f>V$33*(SUM('[2]Inedible Tallow Complex'!O27:S27)/SUM('[2]Inedible Tallow Complex'!O$34:S$34))</f>
        <v>18.321793823645763</v>
      </c>
      <c r="W23" s="21">
        <f>W$33*(SUM('[2]Inedible Tallow Complex'!P27:T27)/SUM('[2]Inedible Tallow Complex'!P$34:T$34))</f>
        <v>18.006080054821464</v>
      </c>
      <c r="X23" s="21">
        <f>X$33*(SUM('[2]Inedible Tallow Complex'!Q27:U27)/SUM('[2]Inedible Tallow Complex'!Q$34:U$34))</f>
        <v>18.675801525230451</v>
      </c>
      <c r="Y23" s="21">
        <f>Y$33*(SUM('[2]Inedible Tallow Complex'!R27:V27)/SUM('[2]Inedible Tallow Complex'!R$34:V$34))</f>
        <v>19.589609576458184</v>
      </c>
      <c r="Z23" s="21">
        <f>Z$33*(SUM('[2]Inedible Tallow Complex'!S27:W27)/SUM('[2]Inedible Tallow Complex'!S$34:W$34))</f>
        <v>19.802212315182267</v>
      </c>
      <c r="AA23" s="21">
        <f>AA$33*(SUM('[2]Inedible Tallow Complex'!T27:X27)/SUM('[2]Inedible Tallow Complex'!T$34:X$34))</f>
        <v>20.37012487353573</v>
      </c>
      <c r="AB23" s="21">
        <f>AB$33*(SUM('[2]Inedible Tallow Complex'!U27:Y27)/SUM('[2]Inedible Tallow Complex'!U$34:Y$34))</f>
        <v>21.10953944209907</v>
      </c>
      <c r="AC23" s="21">
        <f>AC$33*(SUM('[2]Inedible Tallow Complex'!V27:Z27)/SUM('[2]Inedible Tallow Complex'!V$34:Z$34))</f>
        <v>22.581383587457537</v>
      </c>
      <c r="AD23" s="21">
        <f>AD$33*(SUM('[2]Inedible Tallow Complex'!W27:AA27)/SUM('[2]Inedible Tallow Complex'!W$34:AA$34))</f>
        <v>23.862436825449098</v>
      </c>
      <c r="AE23" s="21">
        <f>AE$33*(SUM('[2]Inedible Tallow Complex'!X27:AB27)/SUM('[2]Inedible Tallow Complex'!X$34:AB$34))</f>
        <v>26.331024110441255</v>
      </c>
      <c r="AF23" s="21">
        <f>AF$33*(SUM('[2]Inedible Tallow Complex'!Y27:AC27)/SUM('[2]Inedible Tallow Complex'!Y$34:AC$34))</f>
        <v>28.997146224836282</v>
      </c>
      <c r="AG23" s="21">
        <f>AG$33*(SUM('[2]Inedible Tallow Complex'!Z27:AD27)/SUM('[2]Inedible Tallow Complex'!Z$34:AD$34))</f>
        <v>29.446796374053985</v>
      </c>
      <c r="AH23" s="21">
        <f>AH$33*(SUM('[2]Inedible Tallow Complex'!AA27:AE27)/SUM('[2]Inedible Tallow Complex'!AA$34:AE$34))</f>
        <v>30.299649451511385</v>
      </c>
      <c r="AI23" s="58">
        <f>AI$33*(SUM('[2]Inedible Tallow Complex'!AB27:AF27)/SUM('[2]Inedible Tallow Complex'!AB$34:AF$34))</f>
        <v>31.119274350831244</v>
      </c>
      <c r="AJ23" s="58">
        <f>AJ$33*(SUM('[2]Inedible Tallow Complex'!AC27:AG27)/SUM('[2]Inedible Tallow Complex'!AC$34:AG$34))</f>
        <v>31.118420614870761</v>
      </c>
      <c r="AK23" s="58">
        <f>AK$33*(SUM('[2]Inedible Tallow Complex'!AD27:AH27)/SUM('[2]Inedible Tallow Complex'!AD$34:AH$34))</f>
        <v>31.068071262882512</v>
      </c>
      <c r="AL23" s="58">
        <f>AL$33*(SUM('[2]Inedible Tallow Complex'!AE27:AI27)/SUM('[2]Inedible Tallow Complex'!AE$34:AI$34))</f>
        <v>32.055956379433461</v>
      </c>
      <c r="AM23" s="58">
        <f>AM$33*(SUM('[2]Inedible Tallow Complex'!AF27:AJ27)/SUM('[2]Inedible Tallow Complex'!AF$34:AJ$34))</f>
        <v>32.294146957590101</v>
      </c>
      <c r="AN23" s="58">
        <f>AN$33*(SUM('[2]Inedible Tallow Complex'!AG27:AK27)/SUM('[2]Inedible Tallow Complex'!AG$34:AK$34))</f>
        <v>32.39305902672649</v>
      </c>
      <c r="AO23" s="58">
        <f>AO$33*(SUM('[2]Inedible Tallow Complex'!AH27:AL27)/SUM('[2]Inedible Tallow Complex'!AH$34:AL$34))</f>
        <v>32.949758946496651</v>
      </c>
      <c r="AP23" s="58">
        <f>AP$33*(SUM('[2]Inedible Tallow Complex'!AI27:AM27)/SUM('[2]Inedible Tallow Complex'!AI$34:AM$34))</f>
        <v>33.086166322486434</v>
      </c>
      <c r="AQ23" s="58">
        <f>AQ$33*(SUM('[2]Inedible Tallow Complex'!AJ27:AN27)/SUM('[2]Inedible Tallow Complex'!AJ$34:AN$34))</f>
        <v>33.474550450045001</v>
      </c>
      <c r="AR23" s="58">
        <f>AR$33*(SUM('[2]Inedible Tallow Complex'!AK27:AO27)/SUM('[2]Inedible Tallow Complex'!AK$34:AO$34))</f>
        <v>33.907159525146461</v>
      </c>
      <c r="AS23" s="58">
        <f>AS$33*(SUM('[2]Inedible Tallow Complex'!AL27:AP27)/SUM('[2]Inedible Tallow Complex'!AL$34:AP$34))</f>
        <v>34.350610817091045</v>
      </c>
      <c r="AT23" s="58">
        <f>AT$33*(SUM('[2]Inedible Tallow Complex'!AM27:AQ27)/SUM('[2]Inedible Tallow Complex'!AM$34:AQ$34))</f>
        <v>34.763677858528176</v>
      </c>
      <c r="AU23" s="58">
        <f>AU$33*(SUM('[2]Inedible Tallow Complex'!AN27:AR27)/SUM('[2]Inedible Tallow Complex'!AN$34:AR$34))</f>
        <v>35.129418768162665</v>
      </c>
      <c r="AV23" s="58">
        <f>AV$33*(SUM('[2]Inedible Tallow Complex'!AO27:AS27)/SUM('[2]Inedible Tallow Complex'!AO$34:AS$34))</f>
        <v>35.401578722258144</v>
      </c>
      <c r="AW23" s="58">
        <f>AW$33*(SUM('[2]Inedible Tallow Complex'!AP27:AT27)/SUM('[2]Inedible Tallow Complex'!AP$34:AT$34))</f>
        <v>35.755390698858527</v>
      </c>
      <c r="AX23" s="58">
        <f>AX$33*(SUM('[2]Inedible Tallow Complex'!AQ27:AU27)/SUM('[2]Inedible Tallow Complex'!AQ$34:AU$34))</f>
        <v>36.100434316914381</v>
      </c>
      <c r="AY23" s="58">
        <f>AY$33*(SUM('[2]Inedible Tallow Complex'!AR27:AV27)/SUM('[2]Inedible Tallow Complex'!AR$34:AV$34))</f>
        <v>36.451189849944832</v>
      </c>
      <c r="AZ23" s="58">
        <f>AZ$33*(SUM('[2]Inedible Tallow Complex'!AS27:AW27)/SUM('[2]Inedible Tallow Complex'!AS$34:AW$34))</f>
        <v>36.804637380078681</v>
      </c>
      <c r="BA23" s="58">
        <f>BA$33*(SUM('[2]Inedible Tallow Complex'!AT27:AX27)/SUM('[2]Inedible Tallow Complex'!AT$34:AX$34))</f>
        <v>37.142531569395935</v>
      </c>
      <c r="BB23" s="58">
        <f>BB$33*(SUM('[2]Inedible Tallow Complex'!AU27:AY27)/SUM('[2]Inedible Tallow Complex'!AU$34:AY$34))</f>
        <v>37.477534722614678</v>
      </c>
      <c r="BC23" s="58">
        <f>BC$33*(SUM('[2]Inedible Tallow Complex'!AV27:AZ27)/SUM('[2]Inedible Tallow Complex'!AV$34:AZ$34))</f>
        <v>37.825861445612105</v>
      </c>
      <c r="BD23" s="58">
        <f>BD$33*(SUM('[2]Inedible Tallow Complex'!AW27:BA27)/SUM('[2]Inedible Tallow Complex'!AW$34:BA$34))</f>
        <v>38.1705249391241</v>
      </c>
      <c r="BE23" s="58">
        <f>BE$33*(SUM('[2]Inedible Tallow Complex'!AX27:BB27)/SUM('[2]Inedible Tallow Complex'!AX$34:BB$34))</f>
        <v>38.516250269804523</v>
      </c>
      <c r="BF23" s="58">
        <f>BF$33*(SUM('[2]Inedible Tallow Complex'!AY27:BC27)/SUM('[2]Inedible Tallow Complex'!AY$34:BC$34))</f>
        <v>38.860227124398811</v>
      </c>
      <c r="BG23" s="58">
        <f>BG$33*(SUM('[2]Inedible Tallow Complex'!AZ27:BD27)/SUM('[2]Inedible Tallow Complex'!AZ$34:BD$34))</f>
        <v>39.202240810485456</v>
      </c>
      <c r="BH23" s="58">
        <f>BH$33*(SUM('[2]Inedible Tallow Complex'!BA27:BE27)/SUM('[2]Inedible Tallow Complex'!BA$34:BE$34))</f>
        <v>39.54565573870223</v>
      </c>
    </row>
    <row r="24" spans="1:60">
      <c r="A24" s="3" t="s">
        <v>20</v>
      </c>
      <c r="C24" s="8" t="e">
        <f t="shared" si="15"/>
        <v>#DIV/0!</v>
      </c>
      <c r="D24" s="8" t="e">
        <f t="shared" si="15"/>
        <v>#DIV/0!</v>
      </c>
      <c r="E24" s="8">
        <f t="shared" si="15"/>
        <v>0</v>
      </c>
      <c r="F24" s="8">
        <f t="shared" si="15"/>
        <v>0</v>
      </c>
      <c r="G24" s="8">
        <f t="shared" si="15"/>
        <v>0</v>
      </c>
      <c r="H24" s="8">
        <f t="shared" si="15"/>
        <v>0</v>
      </c>
      <c r="I24" s="8">
        <f t="shared" si="16"/>
        <v>0</v>
      </c>
      <c r="J24" s="21">
        <f>J$33*(SUM('[2]Inedible Tallow Complex'!C28:G28)/SUM('[2]Inedible Tallow Complex'!C$34:G$34))</f>
        <v>12.517205217277315</v>
      </c>
      <c r="K24" s="21">
        <f>K$33*(SUM('[2]Inedible Tallow Complex'!D28:H28)/SUM('[2]Inedible Tallow Complex'!D$34:H$34))</f>
        <v>12.760996392108698</v>
      </c>
      <c r="L24" s="21">
        <f>L$33*(SUM('[2]Inedible Tallow Complex'!E28:I28)/SUM('[2]Inedible Tallow Complex'!E$34:I$34))</f>
        <v>12.679023157334631</v>
      </c>
      <c r="M24" s="21">
        <f>M$33*(SUM('[2]Inedible Tallow Complex'!F28:J28)/SUM('[2]Inedible Tallow Complex'!F$34:J$34))</f>
        <v>12.735738466426376</v>
      </c>
      <c r="N24" s="21">
        <f>N$33*(SUM('[2]Inedible Tallow Complex'!G28:K28)/SUM('[2]Inedible Tallow Complex'!G$34:K$34))</f>
        <v>13.380789498012387</v>
      </c>
      <c r="O24" s="21">
        <f>O$33*(SUM('[2]Inedible Tallow Complex'!H28:L28)/SUM('[2]Inedible Tallow Complex'!H$34:L$34))</f>
        <v>13.976918107460005</v>
      </c>
      <c r="P24" s="21">
        <f>P$33*(SUM('[2]Inedible Tallow Complex'!I28:M28)/SUM('[2]Inedible Tallow Complex'!I$34:M$34))</f>
        <v>14.849437173773275</v>
      </c>
      <c r="Q24" s="21">
        <f>Q$33*(SUM('[2]Inedible Tallow Complex'!J28:N28)/SUM('[2]Inedible Tallow Complex'!J$34:N$34))</f>
        <v>15.476800554016622</v>
      </c>
      <c r="R24" s="21">
        <f>R$33*(SUM('[2]Inedible Tallow Complex'!K28:O28)/SUM('[2]Inedible Tallow Complex'!K$34:O$34))</f>
        <v>15.79248098024485</v>
      </c>
      <c r="S24" s="21">
        <f>S$33*(SUM('[2]Inedible Tallow Complex'!L28:P28)/SUM('[2]Inedible Tallow Complex'!L$34:P$34))</f>
        <v>16.208636806179943</v>
      </c>
      <c r="T24" s="21">
        <f>T$33*(SUM('[2]Inedible Tallow Complex'!M28:Q28)/SUM('[2]Inedible Tallow Complex'!M$34:Q$34))</f>
        <v>16.905854008225042</v>
      </c>
      <c r="U24" s="21">
        <f>U$33*(SUM('[2]Inedible Tallow Complex'!N28:R28)/SUM('[2]Inedible Tallow Complex'!N$34:R$34))</f>
        <v>17.672331211345941</v>
      </c>
      <c r="V24" s="21">
        <f>V$33*(SUM('[2]Inedible Tallow Complex'!O28:S28)/SUM('[2]Inedible Tallow Complex'!O$34:S$34))</f>
        <v>17.108122661489578</v>
      </c>
      <c r="W24" s="21">
        <f>W$33*(SUM('[2]Inedible Tallow Complex'!P28:T28)/SUM('[2]Inedible Tallow Complex'!P$34:T$34))</f>
        <v>16.515644400186911</v>
      </c>
      <c r="X24" s="21">
        <f>X$33*(SUM('[2]Inedible Tallow Complex'!Q28:U28)/SUM('[2]Inedible Tallow Complex'!Q$34:U$34))</f>
        <v>17.22844163730975</v>
      </c>
      <c r="Y24" s="21">
        <f>Y$33*(SUM('[2]Inedible Tallow Complex'!R28:V28)/SUM('[2]Inedible Tallow Complex'!R$34:V$34))</f>
        <v>18.460437034501489</v>
      </c>
      <c r="Z24" s="21">
        <f>Z$33*(SUM('[2]Inedible Tallow Complex'!S28:W28)/SUM('[2]Inedible Tallow Complex'!S$34:W$34))</f>
        <v>19.05305583743322</v>
      </c>
      <c r="AA24" s="21">
        <f>AA$33*(SUM('[2]Inedible Tallow Complex'!T28:X28)/SUM('[2]Inedible Tallow Complex'!T$34:X$34))</f>
        <v>19.940545614954164</v>
      </c>
      <c r="AB24" s="21">
        <f>AB$33*(SUM('[2]Inedible Tallow Complex'!U28:Y28)/SUM('[2]Inedible Tallow Complex'!U$34:Y$34))</f>
        <v>20.983991337939027</v>
      </c>
      <c r="AC24" s="21">
        <f>AC$33*(SUM('[2]Inedible Tallow Complex'!V28:Z28)/SUM('[2]Inedible Tallow Complex'!V$34:Z$34))</f>
        <v>21.62787752640525</v>
      </c>
      <c r="AD24" s="21">
        <f>AD$33*(SUM('[2]Inedible Tallow Complex'!W28:AA28)/SUM('[2]Inedible Tallow Complex'!W$34:AA$34))</f>
        <v>22.087957383944715</v>
      </c>
      <c r="AE24" s="21">
        <f>AE$33*(SUM('[2]Inedible Tallow Complex'!X28:AB28)/SUM('[2]Inedible Tallow Complex'!X$34:AB$34))</f>
        <v>22.767235858738218</v>
      </c>
      <c r="AF24" s="21">
        <f>AF$33*(SUM('[2]Inedible Tallow Complex'!Y28:AC28)/SUM('[2]Inedible Tallow Complex'!Y$34:AC$34))</f>
        <v>25.489150547224316</v>
      </c>
      <c r="AG24" s="21">
        <f>AG$33*(SUM('[2]Inedible Tallow Complex'!Z28:AD28)/SUM('[2]Inedible Tallow Complex'!Z$34:AD$34))</f>
        <v>26.073159825654358</v>
      </c>
      <c r="AH24" s="21">
        <f>AH$33*(SUM('[2]Inedible Tallow Complex'!AA28:AE28)/SUM('[2]Inedible Tallow Complex'!AA$34:AE$34))</f>
        <v>26.727285094274013</v>
      </c>
      <c r="AI24" s="58">
        <f>AI$33*(SUM('[2]Inedible Tallow Complex'!AB28:AF28)/SUM('[2]Inedible Tallow Complex'!AB$34:AF$34))</f>
        <v>27.234442791110229</v>
      </c>
      <c r="AJ24" s="58">
        <f>AJ$33*(SUM('[2]Inedible Tallow Complex'!AC28:AG28)/SUM('[2]Inedible Tallow Complex'!AC$34:AG$34))</f>
        <v>29.135372938635552</v>
      </c>
      <c r="AK24" s="58">
        <f>AK$33*(SUM('[2]Inedible Tallow Complex'!AD28:AH28)/SUM('[2]Inedible Tallow Complex'!AD$34:AH$34))</f>
        <v>28.21558672143086</v>
      </c>
      <c r="AL24" s="58">
        <f>AL$33*(SUM('[2]Inedible Tallow Complex'!AE28:AI28)/SUM('[2]Inedible Tallow Complex'!AE$34:AI$34))</f>
        <v>29.121437643003564</v>
      </c>
      <c r="AM24" s="58">
        <f>AM$33*(SUM('[2]Inedible Tallow Complex'!AF28:AJ28)/SUM('[2]Inedible Tallow Complex'!AF$34:AJ$34))</f>
        <v>29.593572584825846</v>
      </c>
      <c r="AN24" s="58">
        <f>AN$33*(SUM('[2]Inedible Tallow Complex'!AG28:AK28)/SUM('[2]Inedible Tallow Complex'!AG$34:AK$34))</f>
        <v>30.012904751389176</v>
      </c>
      <c r="AO24" s="58">
        <f>AO$33*(SUM('[2]Inedible Tallow Complex'!AH28:AL28)/SUM('[2]Inedible Tallow Complex'!AH$34:AL$34))</f>
        <v>30.187328528346928</v>
      </c>
      <c r="AP24" s="58">
        <f>AP$33*(SUM('[2]Inedible Tallow Complex'!AI28:AM28)/SUM('[2]Inedible Tallow Complex'!AI$34:AM$34))</f>
        <v>30.671099419051082</v>
      </c>
      <c r="AQ24" s="58">
        <f>AQ$33*(SUM('[2]Inedible Tallow Complex'!AJ28:AN28)/SUM('[2]Inedible Tallow Complex'!AJ$34:AN$34))</f>
        <v>30.866229103753806</v>
      </c>
      <c r="AR24" s="58">
        <f>AR$33*(SUM('[2]Inedible Tallow Complex'!AK28:AO28)/SUM('[2]Inedible Tallow Complex'!AK$34:AO$34))</f>
        <v>31.346303554851506</v>
      </c>
      <c r="AS24" s="58">
        <f>AS$33*(SUM('[2]Inedible Tallow Complex'!AL28:AP28)/SUM('[2]Inedible Tallow Complex'!AL$34:AP$34))</f>
        <v>31.737866426043215</v>
      </c>
      <c r="AT24" s="58">
        <f>AT$33*(SUM('[2]Inedible Tallow Complex'!AM28:AQ28)/SUM('[2]Inedible Tallow Complex'!AM$34:AQ$34))</f>
        <v>32.040717210729788</v>
      </c>
      <c r="AU24" s="58">
        <f>AU$33*(SUM('[2]Inedible Tallow Complex'!AN28:AR28)/SUM('[2]Inedible Tallow Complex'!AN$34:AR$34))</f>
        <v>32.369425441341946</v>
      </c>
      <c r="AV24" s="58">
        <f>AV$33*(SUM('[2]Inedible Tallow Complex'!AO28:AS28)/SUM('[2]Inedible Tallow Complex'!AO$34:AS$34))</f>
        <v>32.691717445928745</v>
      </c>
      <c r="AW24" s="58">
        <f>AW$33*(SUM('[2]Inedible Tallow Complex'!AP28:AT28)/SUM('[2]Inedible Tallow Complex'!AP$34:AT$34))</f>
        <v>32.993238187767957</v>
      </c>
      <c r="AX24" s="58">
        <f>AX$33*(SUM('[2]Inedible Tallow Complex'!AQ28:AU28)/SUM('[2]Inedible Tallow Complex'!AQ$34:AU$34))</f>
        <v>33.324655807339703</v>
      </c>
      <c r="AY24" s="58">
        <f>AY$33*(SUM('[2]Inedible Tallow Complex'!AR28:AV28)/SUM('[2]Inedible Tallow Complex'!AR$34:AV$34))</f>
        <v>33.634980084492568</v>
      </c>
      <c r="AZ24" s="58">
        <f>AZ$33*(SUM('[2]Inedible Tallow Complex'!AS28:AW28)/SUM('[2]Inedible Tallow Complex'!AS$34:AW$34))</f>
        <v>33.95140628324053</v>
      </c>
      <c r="BA24" s="58">
        <f>BA$33*(SUM('[2]Inedible Tallow Complex'!AT28:AX28)/SUM('[2]Inedible Tallow Complex'!AT$34:AX$34))</f>
        <v>34.271121525731104</v>
      </c>
      <c r="BB24" s="58">
        <f>BB$33*(SUM('[2]Inedible Tallow Complex'!AU28:AY28)/SUM('[2]Inedible Tallow Complex'!AU$34:AY$34))</f>
        <v>34.589246320271592</v>
      </c>
      <c r="BC24" s="58">
        <f>BC$33*(SUM('[2]Inedible Tallow Complex'!AV28:AZ28)/SUM('[2]Inedible Tallow Complex'!AV$34:AZ$34))</f>
        <v>34.904844758769684</v>
      </c>
      <c r="BD24" s="58">
        <f>BD$33*(SUM('[2]Inedible Tallow Complex'!AW28:BA28)/SUM('[2]Inedible Tallow Complex'!AW$34:BA$34))</f>
        <v>35.22372669653975</v>
      </c>
      <c r="BE24" s="58">
        <f>BE$33*(SUM('[2]Inedible Tallow Complex'!AX28:BB28)/SUM('[2]Inedible Tallow Complex'!AX$34:BB$34))</f>
        <v>35.539661284469844</v>
      </c>
      <c r="BF24" s="58">
        <f>BF$33*(SUM('[2]Inedible Tallow Complex'!AY28:BC28)/SUM('[2]Inedible Tallow Complex'!AY$34:BC$34))</f>
        <v>35.857506945044392</v>
      </c>
      <c r="BG24" s="58">
        <f>BG$33*(SUM('[2]Inedible Tallow Complex'!AZ28:BD28)/SUM('[2]Inedible Tallow Complex'!AZ$34:BD$34))</f>
        <v>36.175207213160789</v>
      </c>
      <c r="BH24" s="58">
        <f>BH$33*(SUM('[2]Inedible Tallow Complex'!BA28:BE28)/SUM('[2]Inedible Tallow Complex'!BA$34:BE$34))</f>
        <v>36.492388291062461</v>
      </c>
    </row>
    <row r="25" spans="1:60">
      <c r="A25" s="3" t="s">
        <v>21</v>
      </c>
      <c r="C25" s="8" t="e">
        <f t="shared" si="15"/>
        <v>#DIV/0!</v>
      </c>
      <c r="D25" s="8" t="e">
        <f t="shared" si="15"/>
        <v>#DIV/0!</v>
      </c>
      <c r="E25" s="8">
        <f t="shared" si="15"/>
        <v>0</v>
      </c>
      <c r="F25" s="8">
        <f t="shared" si="15"/>
        <v>0</v>
      </c>
      <c r="G25" s="8">
        <f t="shared" si="15"/>
        <v>0</v>
      </c>
      <c r="H25" s="8">
        <f t="shared" si="15"/>
        <v>0</v>
      </c>
      <c r="I25" s="8">
        <f t="shared" si="16"/>
        <v>0</v>
      </c>
      <c r="J25" s="21">
        <f>J$33*(SUM('[2]Inedible Tallow Complex'!C29:G29)/SUM('[2]Inedible Tallow Complex'!C$34:G$34))</f>
        <v>12.979288195582358</v>
      </c>
      <c r="K25" s="21">
        <f>K$33*(SUM('[2]Inedible Tallow Complex'!D29:H29)/SUM('[2]Inedible Tallow Complex'!D$34:H$34))</f>
        <v>13.398408799306937</v>
      </c>
      <c r="L25" s="21">
        <f>L$33*(SUM('[2]Inedible Tallow Complex'!E29:I29)/SUM('[2]Inedible Tallow Complex'!E$34:I$34))</f>
        <v>13.500471128157942</v>
      </c>
      <c r="M25" s="21">
        <f>M$33*(SUM('[2]Inedible Tallow Complex'!F29:J29)/SUM('[2]Inedible Tallow Complex'!F$34:J$34))</f>
        <v>13.730512615445294</v>
      </c>
      <c r="N25" s="21">
        <f>N$33*(SUM('[2]Inedible Tallow Complex'!G29:K29)/SUM('[2]Inedible Tallow Complex'!G$34:K$34))</f>
        <v>14.694462420264397</v>
      </c>
      <c r="O25" s="21">
        <f>O$33*(SUM('[2]Inedible Tallow Complex'!H29:L29)/SUM('[2]Inedible Tallow Complex'!H$34:L$34))</f>
        <v>15.5664808873608</v>
      </c>
      <c r="P25" s="21">
        <f>P$33*(SUM('[2]Inedible Tallow Complex'!I29:M29)/SUM('[2]Inedible Tallow Complex'!I$34:M$34))</f>
        <v>15.992568296483562</v>
      </c>
      <c r="Q25" s="21">
        <f>Q$33*(SUM('[2]Inedible Tallow Complex'!J29:N29)/SUM('[2]Inedible Tallow Complex'!J$34:N$34))</f>
        <v>16.710872576177284</v>
      </c>
      <c r="R25" s="21">
        <f>R$33*(SUM('[2]Inedible Tallow Complex'!K29:O29)/SUM('[2]Inedible Tallow Complex'!K$34:O$34))</f>
        <v>17.099262488492915</v>
      </c>
      <c r="S25" s="21">
        <f>S$33*(SUM('[2]Inedible Tallow Complex'!L29:P29)/SUM('[2]Inedible Tallow Complex'!L$34:P$34))</f>
        <v>17.319956587200672</v>
      </c>
      <c r="T25" s="21">
        <f>T$33*(SUM('[2]Inedible Tallow Complex'!M29:Q29)/SUM('[2]Inedible Tallow Complex'!M$34:Q$34))</f>
        <v>17.815890605882576</v>
      </c>
      <c r="U25" s="21">
        <f>U$33*(SUM('[2]Inedible Tallow Complex'!N29:R29)/SUM('[2]Inedible Tallow Complex'!N$34:R$34))</f>
        <v>18.553602275903483</v>
      </c>
      <c r="V25" s="21">
        <f>V$33*(SUM('[2]Inedible Tallow Complex'!O29:S29)/SUM('[2]Inedible Tallow Complex'!O$34:S$34))</f>
        <v>17.623280742682191</v>
      </c>
      <c r="W25" s="21">
        <f>W$33*(SUM('[2]Inedible Tallow Complex'!P29:T29)/SUM('[2]Inedible Tallow Complex'!P$34:T$34))</f>
        <v>17.262095526395214</v>
      </c>
      <c r="X25" s="21">
        <f>X$33*(SUM('[2]Inedible Tallow Complex'!Q29:U29)/SUM('[2]Inedible Tallow Complex'!Q$34:U$34))</f>
        <v>18.276644963445019</v>
      </c>
      <c r="Y25" s="21">
        <f>Y$33*(SUM('[2]Inedible Tallow Complex'!R29:V29)/SUM('[2]Inedible Tallow Complex'!R$34:V$34))</f>
        <v>19.65996389938401</v>
      </c>
      <c r="Z25" s="21">
        <f>Z$33*(SUM('[2]Inedible Tallow Complex'!S29:W29)/SUM('[2]Inedible Tallow Complex'!S$34:W$34))</f>
        <v>21.289686155820931</v>
      </c>
      <c r="AA25" s="21">
        <f>AA$33*(SUM('[2]Inedible Tallow Complex'!T29:X29)/SUM('[2]Inedible Tallow Complex'!T$34:X$34))</f>
        <v>22.261363173483691</v>
      </c>
      <c r="AB25" s="21">
        <f>AB$33*(SUM('[2]Inedible Tallow Complex'!U29:Y29)/SUM('[2]Inedible Tallow Complex'!U$34:Y$34))</f>
        <v>23.116856265931421</v>
      </c>
      <c r="AC25" s="21">
        <f>AC$33*(SUM('[2]Inedible Tallow Complex'!V29:Z29)/SUM('[2]Inedible Tallow Complex'!V$34:Z$34))</f>
        <v>23.903668980097741</v>
      </c>
      <c r="AD25" s="21">
        <f>AD$33*(SUM('[2]Inedible Tallow Complex'!W29:AA29)/SUM('[2]Inedible Tallow Complex'!W$34:AA$34))</f>
        <v>24.73542431117065</v>
      </c>
      <c r="AE25" s="21">
        <f>AE$33*(SUM('[2]Inedible Tallow Complex'!X29:AB29)/SUM('[2]Inedible Tallow Complex'!X$34:AB$34))</f>
        <v>25.220327138317561</v>
      </c>
      <c r="AF25" s="21">
        <f>AF$33*(SUM('[2]Inedible Tallow Complex'!Y29:AC29)/SUM('[2]Inedible Tallow Complex'!Y$34:AC$34))</f>
        <v>27.303876116537463</v>
      </c>
      <c r="AG25" s="21">
        <f>AG$33*(SUM('[2]Inedible Tallow Complex'!Z29:AD29)/SUM('[2]Inedible Tallow Complex'!Z$34:AD$34))</f>
        <v>27.81368724345479</v>
      </c>
      <c r="AH25" s="21">
        <f>AH$33*(SUM('[2]Inedible Tallow Complex'!AA29:AE29)/SUM('[2]Inedible Tallow Complex'!AA$34:AE$34))</f>
        <v>28.506252508606575</v>
      </c>
      <c r="AI25" s="58">
        <f>AI$33*(SUM('[2]Inedible Tallow Complex'!AB29:AF29)/SUM('[2]Inedible Tallow Complex'!AB$34:AF$34))</f>
        <v>28.770522696517574</v>
      </c>
      <c r="AJ25" s="58">
        <f>AJ$33*(SUM('[2]Inedible Tallow Complex'!AC29:AG29)/SUM('[2]Inedible Tallow Complex'!AC$34:AG$34))</f>
        <v>30.108184008095389</v>
      </c>
      <c r="AK25" s="58">
        <f>AK$33*(SUM('[2]Inedible Tallow Complex'!AD29:AH29)/SUM('[2]Inedible Tallow Complex'!AD$34:AH$34))</f>
        <v>30.101459791618336</v>
      </c>
      <c r="AL25" s="58">
        <f>AL$33*(SUM('[2]Inedible Tallow Complex'!AE29:AI29)/SUM('[2]Inedible Tallow Complex'!AE$34:AI$34))</f>
        <v>30.746464066550313</v>
      </c>
      <c r="AM25" s="58">
        <f>AM$33*(SUM('[2]Inedible Tallow Complex'!AF29:AJ29)/SUM('[2]Inedible Tallow Complex'!AF$34:AJ$34))</f>
        <v>31.161260083895868</v>
      </c>
      <c r="AN25" s="58">
        <f>AN$33*(SUM('[2]Inedible Tallow Complex'!AG29:AK29)/SUM('[2]Inedible Tallow Complex'!AG$34:AK$34))</f>
        <v>31.698804428984836</v>
      </c>
      <c r="AO25" s="58">
        <f>AO$33*(SUM('[2]Inedible Tallow Complex'!AH29:AL29)/SUM('[2]Inedible Tallow Complex'!AH$34:AL$34))</f>
        <v>31.793796108846433</v>
      </c>
      <c r="AP25" s="58">
        <f>AP$33*(SUM('[2]Inedible Tallow Complex'!AI29:AM29)/SUM('[2]Inedible Tallow Complex'!AI$34:AM$34))</f>
        <v>32.204509041655669</v>
      </c>
      <c r="AQ25" s="58">
        <f>AQ$33*(SUM('[2]Inedible Tallow Complex'!AJ29:AN29)/SUM('[2]Inedible Tallow Complex'!AJ$34:AN$34))</f>
        <v>32.561772380686492</v>
      </c>
      <c r="AR25" s="58">
        <f>AR$33*(SUM('[2]Inedible Tallow Complex'!AK29:AO29)/SUM('[2]Inedible Tallow Complex'!AK$34:AO$34))</f>
        <v>33.012376673156346</v>
      </c>
      <c r="AS25" s="58">
        <f>AS$33*(SUM('[2]Inedible Tallow Complex'!AL29:AP29)/SUM('[2]Inedible Tallow Complex'!AL$34:AP$34))</f>
        <v>33.411855631121078</v>
      </c>
      <c r="AT25" s="58">
        <f>AT$33*(SUM('[2]Inedible Tallow Complex'!AM29:AQ29)/SUM('[2]Inedible Tallow Complex'!AM$34:AQ$34))</f>
        <v>33.752593242657142</v>
      </c>
      <c r="AU25" s="58">
        <f>AU$33*(SUM('[2]Inedible Tallow Complex'!AN29:AR29)/SUM('[2]Inedible Tallow Complex'!AN$34:AR$34))</f>
        <v>34.10886522802533</v>
      </c>
      <c r="AV25" s="58">
        <f>AV$33*(SUM('[2]Inedible Tallow Complex'!AO29:AS29)/SUM('[2]Inedible Tallow Complex'!AO$34:AS$34))</f>
        <v>34.437417920952491</v>
      </c>
      <c r="AW25" s="58">
        <f>AW$33*(SUM('[2]Inedible Tallow Complex'!AP29:AT29)/SUM('[2]Inedible Tallow Complex'!AP$34:AT$34))</f>
        <v>34.763886829654069</v>
      </c>
      <c r="AX25" s="58">
        <f>AX$33*(SUM('[2]Inedible Tallow Complex'!AQ29:AU29)/SUM('[2]Inedible Tallow Complex'!AQ$34:AU$34))</f>
        <v>35.097640611063959</v>
      </c>
      <c r="AY25" s="58">
        <f>AY$33*(SUM('[2]Inedible Tallow Complex'!AR29:AV29)/SUM('[2]Inedible Tallow Complex'!AR$34:AV$34))</f>
        <v>35.428680506582531</v>
      </c>
      <c r="AZ25" s="58">
        <f>AZ$33*(SUM('[2]Inedible Tallow Complex'!AS29:AW29)/SUM('[2]Inedible Tallow Complex'!AS$34:AW$34))</f>
        <v>35.766831429901337</v>
      </c>
      <c r="BA25" s="58">
        <f>BA$33*(SUM('[2]Inedible Tallow Complex'!AT29:AX29)/SUM('[2]Inedible Tallow Complex'!AT$34:AX$34))</f>
        <v>36.104532116981126</v>
      </c>
      <c r="BB25" s="58">
        <f>BB$33*(SUM('[2]Inedible Tallow Complex'!AU29:AY29)/SUM('[2]Inedible Tallow Complex'!AU$34:AY$34))</f>
        <v>36.437381653970391</v>
      </c>
      <c r="BC25" s="58">
        <f>BC$33*(SUM('[2]Inedible Tallow Complex'!AV29:AZ29)/SUM('[2]Inedible Tallow Complex'!AV$34:AZ$34))</f>
        <v>36.770019340991404</v>
      </c>
      <c r="BD25" s="58">
        <f>BD$33*(SUM('[2]Inedible Tallow Complex'!AW29:BA29)/SUM('[2]Inedible Tallow Complex'!AW$34:BA$34))</f>
        <v>37.103982953586247</v>
      </c>
      <c r="BE25" s="58">
        <f>BE$33*(SUM('[2]Inedible Tallow Complex'!AX29:BB29)/SUM('[2]Inedible Tallow Complex'!AX$34:BB$34))</f>
        <v>37.438551403998844</v>
      </c>
      <c r="BF25" s="58">
        <f>BF$33*(SUM('[2]Inedible Tallow Complex'!AY29:BC29)/SUM('[2]Inedible Tallow Complex'!AY$34:BC$34))</f>
        <v>37.773807691531651</v>
      </c>
      <c r="BG25" s="58">
        <f>BG$33*(SUM('[2]Inedible Tallow Complex'!AZ29:BD29)/SUM('[2]Inedible Tallow Complex'!AZ$34:BD$34))</f>
        <v>38.108265669610091</v>
      </c>
      <c r="BH25" s="58">
        <f>BH$33*(SUM('[2]Inedible Tallow Complex'!BA29:BE29)/SUM('[2]Inedible Tallow Complex'!BA$34:BE$34))</f>
        <v>38.441988597426146</v>
      </c>
    </row>
    <row r="26" spans="1:60">
      <c r="A26" s="3" t="s">
        <v>22</v>
      </c>
      <c r="C26" s="8" t="e">
        <f t="shared" si="15"/>
        <v>#DIV/0!</v>
      </c>
      <c r="D26" s="8" t="e">
        <f t="shared" si="15"/>
        <v>#DIV/0!</v>
      </c>
      <c r="E26" s="8">
        <f t="shared" si="15"/>
        <v>0</v>
      </c>
      <c r="F26" s="8">
        <f t="shared" si="15"/>
        <v>0</v>
      </c>
      <c r="G26" s="8">
        <f t="shared" si="15"/>
        <v>0</v>
      </c>
      <c r="H26" s="8">
        <f t="shared" si="15"/>
        <v>0</v>
      </c>
      <c r="I26" s="8">
        <f t="shared" si="16"/>
        <v>0</v>
      </c>
      <c r="J26" s="21">
        <f>J$33*(SUM('[2]Inedible Tallow Complex'!C30:G30)/SUM('[2]Inedible Tallow Complex'!C$34:G$34))</f>
        <v>12.595038343055647</v>
      </c>
      <c r="K26" s="21">
        <f>K$33*(SUM('[2]Inedible Tallow Complex'!D30:H30)/SUM('[2]Inedible Tallow Complex'!D$34:H$34))</f>
        <v>12.908026187369089</v>
      </c>
      <c r="L26" s="21">
        <f>L$33*(SUM('[2]Inedible Tallow Complex'!E30:I30)/SUM('[2]Inedible Tallow Complex'!E$34:I$34))</f>
        <v>13.156303694753294</v>
      </c>
      <c r="M26" s="21">
        <f>M$33*(SUM('[2]Inedible Tallow Complex'!F30:J30)/SUM('[2]Inedible Tallow Complex'!F$34:J$34))</f>
        <v>13.10384872421311</v>
      </c>
      <c r="N26" s="21">
        <f>N$33*(SUM('[2]Inedible Tallow Complex'!G30:K30)/SUM('[2]Inedible Tallow Complex'!G$34:K$34))</f>
        <v>13.858740870851438</v>
      </c>
      <c r="O26" s="21">
        <f>O$33*(SUM('[2]Inedible Tallow Complex'!H30:L30)/SUM('[2]Inedible Tallow Complex'!H$34:L$34))</f>
        <v>14.662805085024143</v>
      </c>
      <c r="P26" s="21">
        <f>P$33*(SUM('[2]Inedible Tallow Complex'!I30:M30)/SUM('[2]Inedible Tallow Complex'!I$34:M$34))</f>
        <v>15.490655885974567</v>
      </c>
      <c r="Q26" s="21">
        <f>Q$33*(SUM('[2]Inedible Tallow Complex'!J30:N30)/SUM('[2]Inedible Tallow Complex'!J$34:N$34))</f>
        <v>16.436634349030474</v>
      </c>
      <c r="R26" s="21">
        <f>R$33*(SUM('[2]Inedible Tallow Complex'!K30:O30)/SUM('[2]Inedible Tallow Complex'!K$34:O$34))</f>
        <v>17.184970425471128</v>
      </c>
      <c r="S26" s="21">
        <f>S$33*(SUM('[2]Inedible Tallow Complex'!L30:P30)/SUM('[2]Inedible Tallow Complex'!L$34:P$34))</f>
        <v>17.163356618057808</v>
      </c>
      <c r="T26" s="21">
        <f>T$33*(SUM('[2]Inedible Tallow Complex'!M30:Q30)/SUM('[2]Inedible Tallow Complex'!M$34:Q$34))</f>
        <v>17.694778770124667</v>
      </c>
      <c r="U26" s="21">
        <f>U$33*(SUM('[2]Inedible Tallow Complex'!N30:R30)/SUM('[2]Inedible Tallow Complex'!N$34:R$34))</f>
        <v>18.275403896765731</v>
      </c>
      <c r="V26" s="21">
        <f>V$33*(SUM('[2]Inedible Tallow Complex'!O30:S30)/SUM('[2]Inedible Tallow Complex'!O$34:S$34))</f>
        <v>17.501087205210084</v>
      </c>
      <c r="W26" s="21">
        <f>W$33*(SUM('[2]Inedible Tallow Complex'!P30:T30)/SUM('[2]Inedible Tallow Complex'!P$34:T$34))</f>
        <v>16.936958752832656</v>
      </c>
      <c r="X26" s="21">
        <f>X$33*(SUM('[2]Inedible Tallow Complex'!Q30:U30)/SUM('[2]Inedible Tallow Complex'!Q$34:U$34))</f>
        <v>17.630629023356931</v>
      </c>
      <c r="Y26" s="21">
        <f>Y$33*(SUM('[2]Inedible Tallow Complex'!R30:V30)/SUM('[2]Inedible Tallow Complex'!R$34:V$34))</f>
        <v>18.483423655001399</v>
      </c>
      <c r="Z26" s="21">
        <f>Z$33*(SUM('[2]Inedible Tallow Complex'!S30:W30)/SUM('[2]Inedible Tallow Complex'!S$34:W$34))</f>
        <v>19.672959567375656</v>
      </c>
      <c r="AA26" s="21">
        <f>AA$33*(SUM('[2]Inedible Tallow Complex'!T30:X30)/SUM('[2]Inedible Tallow Complex'!T$34:X$34))</f>
        <v>20.455783843106349</v>
      </c>
      <c r="AB26" s="21">
        <f>AB$33*(SUM('[2]Inedible Tallow Complex'!U30:Y30)/SUM('[2]Inedible Tallow Complex'!U$34:Y$34))</f>
        <v>21.274076025680316</v>
      </c>
      <c r="AC26" s="21">
        <f>AC$33*(SUM('[2]Inedible Tallow Complex'!V30:Z30)/SUM('[2]Inedible Tallow Complex'!V$34:Z$34))</f>
        <v>22.49753249408402</v>
      </c>
      <c r="AD26" s="21">
        <f>AD$33*(SUM('[2]Inedible Tallow Complex'!W30:AA30)/SUM('[2]Inedible Tallow Complex'!W$34:AA$34))</f>
        <v>23.950058418836861</v>
      </c>
      <c r="AE26" s="21">
        <f>AE$33*(SUM('[2]Inedible Tallow Complex'!X30:AB30)/SUM('[2]Inedible Tallow Complex'!X$34:AB$34))</f>
        <v>25.357629262958714</v>
      </c>
      <c r="AF26" s="21">
        <f>AF$33*(SUM('[2]Inedible Tallow Complex'!Y30:AC30)/SUM('[2]Inedible Tallow Complex'!Y$34:AC$34))</f>
        <v>26.912618093606614</v>
      </c>
      <c r="AG26" s="21">
        <f>AG$33*(SUM('[2]Inedible Tallow Complex'!Z30:AD30)/SUM('[2]Inedible Tallow Complex'!Z$34:AD$34))</f>
        <v>28.646504927006006</v>
      </c>
      <c r="AH26" s="21">
        <f>AH$33*(SUM('[2]Inedible Tallow Complex'!AA30:AE30)/SUM('[2]Inedible Tallow Complex'!AA$34:AE$34))</f>
        <v>28.714584373773754</v>
      </c>
      <c r="AI26" s="58">
        <f>AI$33*(SUM('[2]Inedible Tallow Complex'!AB30:AF30)/SUM('[2]Inedible Tallow Complex'!AB$34:AF$34))</f>
        <v>28.797123355187114</v>
      </c>
      <c r="AJ26" s="58">
        <f>AJ$33*(SUM('[2]Inedible Tallow Complex'!AC30:AG30)/SUM('[2]Inedible Tallow Complex'!AC$34:AG$34))</f>
        <v>28.904201449131367</v>
      </c>
      <c r="AK26" s="58">
        <f>AK$33*(SUM('[2]Inedible Tallow Complex'!AD30:AH30)/SUM('[2]Inedible Tallow Complex'!AD$34:AH$34))</f>
        <v>29.520321133790166</v>
      </c>
      <c r="AL26" s="58">
        <f>AL$33*(SUM('[2]Inedible Tallow Complex'!AE30:AI30)/SUM('[2]Inedible Tallow Complex'!AE$34:AI$34))</f>
        <v>29.073934837587419</v>
      </c>
      <c r="AM26" s="58">
        <f>AM$33*(SUM('[2]Inedible Tallow Complex'!AF30:AJ30)/SUM('[2]Inedible Tallow Complex'!AF$34:AJ$34))</f>
        <v>30.484166239310102</v>
      </c>
      <c r="AN26" s="58">
        <f>AN$33*(SUM('[2]Inedible Tallow Complex'!AG30:AK30)/SUM('[2]Inedible Tallow Complex'!AG$34:AK$34))</f>
        <v>30.864977974258316</v>
      </c>
      <c r="AO26" s="58">
        <f>AO$33*(SUM('[2]Inedible Tallow Complex'!AH30:AL30)/SUM('[2]Inedible Tallow Complex'!AH$34:AL$34))</f>
        <v>31.21477396464336</v>
      </c>
      <c r="AP26" s="58">
        <f>AP$33*(SUM('[2]Inedible Tallow Complex'!AI30:AM30)/SUM('[2]Inedible Tallow Complex'!AI$34:AM$34))</f>
        <v>31.452205949801218</v>
      </c>
      <c r="AQ26" s="58">
        <f>AQ$33*(SUM('[2]Inedible Tallow Complex'!AJ30:AN30)/SUM('[2]Inedible Tallow Complex'!AJ$34:AN$34))</f>
        <v>31.882299521320135</v>
      </c>
      <c r="AR26" s="58">
        <f>AR$33*(SUM('[2]Inedible Tallow Complex'!AK30:AO30)/SUM('[2]Inedible Tallow Complex'!AK$34:AO$34))</f>
        <v>32.169749912717883</v>
      </c>
      <c r="AS26" s="58">
        <f>AS$33*(SUM('[2]Inedible Tallow Complex'!AL30:AP30)/SUM('[2]Inedible Tallow Complex'!AL$34:AP$34))</f>
        <v>32.656870384818568</v>
      </c>
      <c r="AT26" s="58">
        <f>AT$33*(SUM('[2]Inedible Tallow Complex'!AM30:AQ30)/SUM('[2]Inedible Tallow Complex'!AM$34:AQ$34))</f>
        <v>32.993344514773902</v>
      </c>
      <c r="AU26" s="58">
        <f>AU$33*(SUM('[2]Inedible Tallow Complex'!AN30:AR30)/SUM('[2]Inedible Tallow Complex'!AN$34:AR$34))</f>
        <v>33.32881697793799</v>
      </c>
      <c r="AV26" s="58">
        <f>AV$33*(SUM('[2]Inedible Tallow Complex'!AO30:AS30)/SUM('[2]Inedible Tallow Complex'!AO$34:AS$34))</f>
        <v>33.61993033811568</v>
      </c>
      <c r="AW26" s="58">
        <f>AW$33*(SUM('[2]Inedible Tallow Complex'!AP30:AT30)/SUM('[2]Inedible Tallow Complex'!AP$34:AT$34))</f>
        <v>33.950802400672529</v>
      </c>
      <c r="AX26" s="58">
        <f>AX$33*(SUM('[2]Inedible Tallow Complex'!AQ30:AU30)/SUM('[2]Inedible Tallow Complex'!AQ$34:AU$34))</f>
        <v>34.270549899867916</v>
      </c>
      <c r="AY26" s="58">
        <f>AY$33*(SUM('[2]Inedible Tallow Complex'!AR30:AV30)/SUM('[2]Inedible Tallow Complex'!AR$34:AV$34))</f>
        <v>34.612961961623213</v>
      </c>
      <c r="AZ26" s="58">
        <f>AZ$33*(SUM('[2]Inedible Tallow Complex'!AS30:AW30)/SUM('[2]Inedible Tallow Complex'!AS$34:AW$34))</f>
        <v>34.940732322127936</v>
      </c>
      <c r="BA26" s="58">
        <f>BA$33*(SUM('[2]Inedible Tallow Complex'!AT30:AX30)/SUM('[2]Inedible Tallow Complex'!AT$34:AX$34))</f>
        <v>35.264461322788712</v>
      </c>
      <c r="BB26" s="58">
        <f>BB$33*(SUM('[2]Inedible Tallow Complex'!AU30:AY30)/SUM('[2]Inedible Tallow Complex'!AU$34:AY$34))</f>
        <v>35.586146042206543</v>
      </c>
      <c r="BC26" s="58">
        <f>BC$33*(SUM('[2]Inedible Tallow Complex'!AV30:AZ30)/SUM('[2]Inedible Tallow Complex'!AV$34:AZ$34))</f>
        <v>35.9147048179668</v>
      </c>
      <c r="BD26" s="58">
        <f>BD$33*(SUM('[2]Inedible Tallow Complex'!AW30:BA30)/SUM('[2]Inedible Tallow Complex'!AW$34:BA$34))</f>
        <v>36.241796548974932</v>
      </c>
      <c r="BE26" s="58">
        <f>BE$33*(SUM('[2]Inedible Tallow Complex'!AX30:BB30)/SUM('[2]Inedible Tallow Complex'!AX$34:BB$34))</f>
        <v>36.570120260278529</v>
      </c>
      <c r="BF26" s="58">
        <f>BF$33*(SUM('[2]Inedible Tallow Complex'!AY30:BC30)/SUM('[2]Inedible Tallow Complex'!AY$34:BC$34))</f>
        <v>36.895739847972848</v>
      </c>
      <c r="BG26" s="58">
        <f>BG$33*(SUM('[2]Inedible Tallow Complex'!AZ30:BD30)/SUM('[2]Inedible Tallow Complex'!AZ$34:BD$34))</f>
        <v>37.221325121664549</v>
      </c>
      <c r="BH26" s="58">
        <f>BH$33*(SUM('[2]Inedible Tallow Complex'!BA30:BE30)/SUM('[2]Inedible Tallow Complex'!BA$34:BE$34))</f>
        <v>37.547634652404611</v>
      </c>
    </row>
    <row r="27" spans="1:60">
      <c r="A27" s="3" t="s">
        <v>23</v>
      </c>
      <c r="C27" s="8" t="e">
        <f t="shared" si="15"/>
        <v>#DIV/0!</v>
      </c>
      <c r="D27" s="8" t="e">
        <f t="shared" si="15"/>
        <v>#DIV/0!</v>
      </c>
      <c r="E27" s="8">
        <f t="shared" si="15"/>
        <v>0</v>
      </c>
      <c r="F27" s="8">
        <f t="shared" si="15"/>
        <v>0</v>
      </c>
      <c r="G27" s="8">
        <f t="shared" si="15"/>
        <v>0</v>
      </c>
      <c r="H27" s="8">
        <f t="shared" si="15"/>
        <v>0</v>
      </c>
      <c r="I27" s="8">
        <f t="shared" si="16"/>
        <v>0</v>
      </c>
      <c r="J27" s="21">
        <f>J$33*(SUM('[2]Inedible Tallow Complex'!C31:G31)/SUM('[2]Inedible Tallow Complex'!C$34:G$34))</f>
        <v>12.257488365995934</v>
      </c>
      <c r="K27" s="21">
        <f>K$33*(SUM('[2]Inedible Tallow Complex'!D31:H31)/SUM('[2]Inedible Tallow Complex'!D$34:H$34))</f>
        <v>12.815388917522947</v>
      </c>
      <c r="L27" s="21">
        <f>L$33*(SUM('[2]Inedible Tallow Complex'!E31:I31)/SUM('[2]Inedible Tallow Complex'!E$34:I$34))</f>
        <v>13.074859492955246</v>
      </c>
      <c r="M27" s="21">
        <f>M$33*(SUM('[2]Inedible Tallow Complex'!F31:J31)/SUM('[2]Inedible Tallow Complex'!F$34:J$34))</f>
        <v>13.295791930059053</v>
      </c>
      <c r="N27" s="21">
        <f>N$33*(SUM('[2]Inedible Tallow Complex'!G31:K31)/SUM('[2]Inedible Tallow Complex'!G$34:K$34))</f>
        <v>14.313580475177959</v>
      </c>
      <c r="O27" s="21">
        <f>O$33*(SUM('[2]Inedible Tallow Complex'!H31:L31)/SUM('[2]Inedible Tallow Complex'!H$34:L$34))</f>
        <v>14.990966526875948</v>
      </c>
      <c r="P27" s="21">
        <f>P$33*(SUM('[2]Inedible Tallow Complex'!I31:M31)/SUM('[2]Inedible Tallow Complex'!I$34:M$34))</f>
        <v>15.774390044568422</v>
      </c>
      <c r="Q27" s="21">
        <f>Q$33*(SUM('[2]Inedible Tallow Complex'!J31:N31)/SUM('[2]Inedible Tallow Complex'!J$34:N$34))</f>
        <v>16.176939058171747</v>
      </c>
      <c r="R27" s="21">
        <f>R$33*(SUM('[2]Inedible Tallow Complex'!K31:O31)/SUM('[2]Inedible Tallow Complex'!K$34:O$34))</f>
        <v>16.421005851418414</v>
      </c>
      <c r="S27" s="21">
        <f>S$33*(SUM('[2]Inedible Tallow Complex'!L31:P31)/SUM('[2]Inedible Tallow Complex'!L$34:P$34))</f>
        <v>16.302596787665657</v>
      </c>
      <c r="T27" s="21">
        <f>T$33*(SUM('[2]Inedible Tallow Complex'!M31:Q31)/SUM('[2]Inedible Tallow Complex'!M$34:Q$34))</f>
        <v>16.912645326118007</v>
      </c>
      <c r="U27" s="21">
        <f>U$33*(SUM('[2]Inedible Tallow Complex'!N31:R31)/SUM('[2]Inedible Tallow Complex'!N$34:R$34))</f>
        <v>17.647503266170574</v>
      </c>
      <c r="V27" s="21">
        <f>V$33*(SUM('[2]Inedible Tallow Complex'!O31:S31)/SUM('[2]Inedible Tallow Complex'!O$34:S$34))</f>
        <v>17.073590461927832</v>
      </c>
      <c r="W27" s="21">
        <f>W$33*(SUM('[2]Inedible Tallow Complex'!P31:T31)/SUM('[2]Inedible Tallow Complex'!P$34:T$34))</f>
        <v>16.610408594503031</v>
      </c>
      <c r="X27" s="21">
        <f>X$33*(SUM('[2]Inedible Tallow Complex'!Q31:U31)/SUM('[2]Inedible Tallow Complex'!Q$34:U$34))</f>
        <v>17.685754096524882</v>
      </c>
      <c r="Y27" s="21">
        <f>Y$33*(SUM('[2]Inedible Tallow Complex'!R31:V31)/SUM('[2]Inedible Tallow Complex'!R$34:V$34))</f>
        <v>18.828046490622942</v>
      </c>
      <c r="Z27" s="21">
        <f>Z$33*(SUM('[2]Inedible Tallow Complex'!S31:W31)/SUM('[2]Inedible Tallow Complex'!S$34:W$34))</f>
        <v>19.679705916465107</v>
      </c>
      <c r="AA27" s="21">
        <f>AA$33*(SUM('[2]Inedible Tallow Complex'!T31:X31)/SUM('[2]Inedible Tallow Complex'!T$34:X$34))</f>
        <v>20.433877103396686</v>
      </c>
      <c r="AB27" s="21">
        <f>AB$33*(SUM('[2]Inedible Tallow Complex'!U31:Y31)/SUM('[2]Inedible Tallow Complex'!U$34:Y$34))</f>
        <v>20.856144352222536</v>
      </c>
      <c r="AC27" s="21">
        <f>AC$33*(SUM('[2]Inedible Tallow Complex'!V31:Z31)/SUM('[2]Inedible Tallow Complex'!V$34:Z$34))</f>
        <v>21.179228419316356</v>
      </c>
      <c r="AD27" s="21">
        <f>AD$33*(SUM('[2]Inedible Tallow Complex'!W31:AA31)/SUM('[2]Inedible Tallow Complex'!W$34:AA$34))</f>
        <v>21.931318954137147</v>
      </c>
      <c r="AE27" s="21">
        <f>AE$33*(SUM('[2]Inedible Tallow Complex'!X31:AB31)/SUM('[2]Inedible Tallow Complex'!X$34:AB$34))</f>
        <v>23.324571527015156</v>
      </c>
      <c r="AF27" s="21">
        <f>AF$33*(SUM('[2]Inedible Tallow Complex'!Y31:AC31)/SUM('[2]Inedible Tallow Complex'!Y$34:AC$34))</f>
        <v>25.13189051008322</v>
      </c>
      <c r="AG27" s="21">
        <f>AG$33*(SUM('[2]Inedible Tallow Complex'!Z31:AD31)/SUM('[2]Inedible Tallow Complex'!Z$34:AD$34))</f>
        <v>26.246864879176748</v>
      </c>
      <c r="AH27" s="21">
        <f>AH$33*(SUM('[2]Inedible Tallow Complex'!AA31:AE31)/SUM('[2]Inedible Tallow Complex'!AA$34:AE$34))</f>
        <v>26.539541486356278</v>
      </c>
      <c r="AI27" s="58">
        <f>AI$33*(SUM('[2]Inedible Tallow Complex'!AB31:AF31)/SUM('[2]Inedible Tallow Complex'!AB$34:AF$34))</f>
        <v>26.837793809634626</v>
      </c>
      <c r="AJ27" s="58">
        <f>AJ$33*(SUM('[2]Inedible Tallow Complex'!AC31:AG31)/SUM('[2]Inedible Tallow Complex'!AC$34:AG$34))</f>
        <v>27.422519126763437</v>
      </c>
      <c r="AK27" s="58">
        <f>AK$33*(SUM('[2]Inedible Tallow Complex'!AD31:AH31)/SUM('[2]Inedible Tallow Complex'!AD$34:AH$34))</f>
        <v>27.674508138709186</v>
      </c>
      <c r="AL27" s="58">
        <f>AL$33*(SUM('[2]Inedible Tallow Complex'!AE31:AI31)/SUM('[2]Inedible Tallow Complex'!AE$34:AI$34))</f>
        <v>28.011166368247469</v>
      </c>
      <c r="AM27" s="58">
        <f>AM$33*(SUM('[2]Inedible Tallow Complex'!AF31:AJ31)/SUM('[2]Inedible Tallow Complex'!AF$34:AJ$34))</f>
        <v>28.875919753104288</v>
      </c>
      <c r="AN27" s="58">
        <f>AN$33*(SUM('[2]Inedible Tallow Complex'!AG31:AK31)/SUM('[2]Inedible Tallow Complex'!AG$34:AK$34))</f>
        <v>29.241167060668186</v>
      </c>
      <c r="AO27" s="58">
        <f>AO$33*(SUM('[2]Inedible Tallow Complex'!AH31:AL31)/SUM('[2]Inedible Tallow Complex'!AH$34:AL$34))</f>
        <v>29.357471706842869</v>
      </c>
      <c r="AP27" s="58">
        <f>AP$33*(SUM('[2]Inedible Tallow Complex'!AI31:AM31)/SUM('[2]Inedible Tallow Complex'!AI$34:AM$34))</f>
        <v>29.65638850045536</v>
      </c>
      <c r="AQ27" s="58">
        <f>AQ$33*(SUM('[2]Inedible Tallow Complex'!AJ31:AN31)/SUM('[2]Inedible Tallow Complex'!AJ$34:AN$34))</f>
        <v>30.066249667847181</v>
      </c>
      <c r="AR27" s="58">
        <f>AR$33*(SUM('[2]Inedible Tallow Complex'!AK31:AO31)/SUM('[2]Inedible Tallow Complex'!AK$34:AO$34))</f>
        <v>30.493510577717764</v>
      </c>
      <c r="AS27" s="58">
        <f>AS$33*(SUM('[2]Inedible Tallow Complex'!AL31:AP31)/SUM('[2]Inedible Tallow Complex'!AL$34:AP$34))</f>
        <v>30.908968878656157</v>
      </c>
      <c r="AT27" s="58">
        <f>AT$33*(SUM('[2]Inedible Tallow Complex'!AM31:AQ31)/SUM('[2]Inedible Tallow Complex'!AM$34:AQ$34))</f>
        <v>31.155282439674025</v>
      </c>
      <c r="AU27" s="58">
        <f>AU$33*(SUM('[2]Inedible Tallow Complex'!AN31:AR31)/SUM('[2]Inedible Tallow Complex'!AN$34:AR$34))</f>
        <v>31.470908649739826</v>
      </c>
      <c r="AV27" s="58">
        <f>AV$33*(SUM('[2]Inedible Tallow Complex'!AO31:AS31)/SUM('[2]Inedible Tallow Complex'!AO$34:AS$34))</f>
        <v>31.762800383475145</v>
      </c>
      <c r="AW27" s="58">
        <f>AW$33*(SUM('[2]Inedible Tallow Complex'!AP31:AT31)/SUM('[2]Inedible Tallow Complex'!AP$34:AT$34))</f>
        <v>32.086278722936463</v>
      </c>
      <c r="AX27" s="58">
        <f>AX$33*(SUM('[2]Inedible Tallow Complex'!AQ31:AU31)/SUM('[2]Inedible Tallow Complex'!AQ$34:AU$34))</f>
        <v>32.397873425053191</v>
      </c>
      <c r="AY27" s="58">
        <f>AY$33*(SUM('[2]Inedible Tallow Complex'!AR31:AV31)/SUM('[2]Inedible Tallow Complex'!AR$34:AV$34))</f>
        <v>32.703355098148513</v>
      </c>
      <c r="AZ27" s="58">
        <f>AZ$33*(SUM('[2]Inedible Tallow Complex'!AS31:AW31)/SUM('[2]Inedible Tallow Complex'!AS$34:AW$34))</f>
        <v>33.006387981991537</v>
      </c>
      <c r="BA27" s="58">
        <f>BA$33*(SUM('[2]Inedible Tallow Complex'!AT31:AX31)/SUM('[2]Inedible Tallow Complex'!AT$34:AX$34))</f>
        <v>33.31702350625531</v>
      </c>
      <c r="BB27" s="58">
        <f>BB$33*(SUM('[2]Inedible Tallow Complex'!AU31:AY31)/SUM('[2]Inedible Tallow Complex'!AU$34:AY$34))</f>
        <v>33.625643908423889</v>
      </c>
      <c r="BC27" s="58">
        <f>BC$33*(SUM('[2]Inedible Tallow Complex'!AV31:AZ31)/SUM('[2]Inedible Tallow Complex'!AV$34:AZ$34))</f>
        <v>33.936545100548223</v>
      </c>
      <c r="BD27" s="58">
        <f>BD$33*(SUM('[2]Inedible Tallow Complex'!AW31:BA31)/SUM('[2]Inedible Tallow Complex'!AW$34:BA$34))</f>
        <v>34.244094586367403</v>
      </c>
      <c r="BE27" s="58">
        <f>BE$33*(SUM('[2]Inedible Tallow Complex'!AX31:BB31)/SUM('[2]Inedible Tallow Complex'!AX$34:BB$34))</f>
        <v>34.551867407246007</v>
      </c>
      <c r="BF27" s="58">
        <f>BF$33*(SUM('[2]Inedible Tallow Complex'!AY31:BC31)/SUM('[2]Inedible Tallow Complex'!AY$34:BC$34))</f>
        <v>34.860017174233697</v>
      </c>
      <c r="BG27" s="58">
        <f>BG$33*(SUM('[2]Inedible Tallow Complex'!AZ31:BD31)/SUM('[2]Inedible Tallow Complex'!AZ$34:BD$34))</f>
        <v>35.169149177673077</v>
      </c>
      <c r="BH27" s="58">
        <f>BH$33*(SUM('[2]Inedible Tallow Complex'!BA31:BE31)/SUM('[2]Inedible Tallow Complex'!BA$34:BE$34))</f>
        <v>35.477707077015033</v>
      </c>
    </row>
    <row r="28" spans="1:60">
      <c r="A28" s="3" t="s">
        <v>24</v>
      </c>
      <c r="C28" s="8" t="e">
        <f t="shared" si="15"/>
        <v>#DIV/0!</v>
      </c>
      <c r="D28" s="8" t="e">
        <f t="shared" si="15"/>
        <v>#DIV/0!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0</v>
      </c>
      <c r="I28" s="8">
        <f t="shared" si="16"/>
        <v>0</v>
      </c>
      <c r="J28" s="21">
        <f>J$33*(SUM('[2]Inedible Tallow Complex'!C32:G32)/SUM('[2]Inedible Tallow Complex'!C$34:G$34))</f>
        <v>12.290260208428919</v>
      </c>
      <c r="K28" s="21">
        <f>K$33*(SUM('[2]Inedible Tallow Complex'!D32:H32)/SUM('[2]Inedible Tallow Complex'!D$34:H$34))</f>
        <v>12.820488216780534</v>
      </c>
      <c r="L28" s="21">
        <f>L$33*(SUM('[2]Inedible Tallow Complex'!E32:I32)/SUM('[2]Inedible Tallow Complex'!E$34:I$34))</f>
        <v>13.491713687104392</v>
      </c>
      <c r="M28" s="21">
        <f>M$33*(SUM('[2]Inedible Tallow Complex'!F32:J32)/SUM('[2]Inedible Tallow Complex'!F$34:J$34))</f>
        <v>13.789234966092225</v>
      </c>
      <c r="N28" s="21">
        <f>N$33*(SUM('[2]Inedible Tallow Complex'!G32:K32)/SUM('[2]Inedible Tallow Complex'!G$34:K$34))</f>
        <v>14.730516779143938</v>
      </c>
      <c r="O28" s="21">
        <f>O$33*(SUM('[2]Inedible Tallow Complex'!H32:L32)/SUM('[2]Inedible Tallow Complex'!H$34:L$34))</f>
        <v>15.525091155956069</v>
      </c>
      <c r="P28" s="21">
        <f>P$33*(SUM('[2]Inedible Tallow Complex'!I32:M32)/SUM('[2]Inedible Tallow Complex'!I$34:M$34))</f>
        <v>16.462727064695045</v>
      </c>
      <c r="Q28" s="21">
        <f>Q$33*(SUM('[2]Inedible Tallow Complex'!J32:N32)/SUM('[2]Inedible Tallow Complex'!J$34:N$34))</f>
        <v>17.086911357340721</v>
      </c>
      <c r="R28" s="21">
        <f>R$33*(SUM('[2]Inedible Tallow Complex'!K32:O32)/SUM('[2]Inedible Tallow Complex'!K$34:O$34))</f>
        <v>17.43362925497582</v>
      </c>
      <c r="S28" s="21">
        <f>S$33*(SUM('[2]Inedible Tallow Complex'!L32:P32)/SUM('[2]Inedible Tallow Complex'!L$34:P$34))</f>
        <v>17.478716555917917</v>
      </c>
      <c r="T28" s="21">
        <f>T$33*(SUM('[2]Inedible Tallow Complex'!M32:Q32)/SUM('[2]Inedible Tallow Complex'!M$34:Q$34))</f>
        <v>17.840792104823453</v>
      </c>
      <c r="U28" s="21">
        <f>U$33*(SUM('[2]Inedible Tallow Complex'!N32:R32)/SUM('[2]Inedible Tallow Complex'!N$34:R$34))</f>
        <v>18.027703741148187</v>
      </c>
      <c r="V28" s="21">
        <f>V$33*(SUM('[2]Inedible Tallow Complex'!O32:S32)/SUM('[2]Inedible Tallow Complex'!O$34:S$34))</f>
        <v>17.500159547567154</v>
      </c>
      <c r="W28" s="21">
        <f>W$33*(SUM('[2]Inedible Tallow Complex'!P32:T32)/SUM('[2]Inedible Tallow Complex'!P$34:T$34))</f>
        <v>17.234474672228309</v>
      </c>
      <c r="X28" s="21">
        <f>X$33*(SUM('[2]Inedible Tallow Complex'!Q32:U32)/SUM('[2]Inedible Tallow Complex'!Q$34:U$34))</f>
        <v>18.363431184827551</v>
      </c>
      <c r="Y28" s="21">
        <f>Y$33*(SUM('[2]Inedible Tallow Complex'!R32:V32)/SUM('[2]Inedible Tallow Complex'!R$34:V$34))</f>
        <v>19.462883237787889</v>
      </c>
      <c r="Z28" s="21">
        <f>Z$33*(SUM('[2]Inedible Tallow Complex'!S32:W32)/SUM('[2]Inedible Tallow Complex'!S$34:W$34))</f>
        <v>20.595152916570814</v>
      </c>
      <c r="AA28" s="21">
        <f>AA$33*(SUM('[2]Inedible Tallow Complex'!T32:X32)/SUM('[2]Inedible Tallow Complex'!T$34:X$34))</f>
        <v>21.192486106425928</v>
      </c>
      <c r="AB28" s="21">
        <f>AB$33*(SUM('[2]Inedible Tallow Complex'!U32:Y32)/SUM('[2]Inedible Tallow Complex'!U$34:Y$34))</f>
        <v>21.829034259760245</v>
      </c>
      <c r="AC28" s="21">
        <f>AC$33*(SUM('[2]Inedible Tallow Complex'!V32:Z32)/SUM('[2]Inedible Tallow Complex'!V$34:Z$34))</f>
        <v>23.015556931815347</v>
      </c>
      <c r="AD28" s="21">
        <f>AD$33*(SUM('[2]Inedible Tallow Complex'!W32:AA32)/SUM('[2]Inedible Tallow Complex'!W$34:AA$34))</f>
        <v>24.119555286829925</v>
      </c>
      <c r="AE28" s="21">
        <f>AE$33*(SUM('[2]Inedible Tallow Complex'!X32:AB32)/SUM('[2]Inedible Tallow Complex'!X$34:AB$34))</f>
        <v>25.807494872664336</v>
      </c>
      <c r="AF28" s="21">
        <f>AF$33*(SUM('[2]Inedible Tallow Complex'!Y32:AC32)/SUM('[2]Inedible Tallow Complex'!Y$34:AC$34))</f>
        <v>27.785062646241524</v>
      </c>
      <c r="AG28" s="21">
        <f>AG$33*(SUM('[2]Inedible Tallow Complex'!Z32:AD32)/SUM('[2]Inedible Tallow Complex'!Z$34:AD$34))</f>
        <v>28.960954187225489</v>
      </c>
      <c r="AH28" s="21">
        <f>AH$33*(SUM('[2]Inedible Tallow Complex'!AA32:AE32)/SUM('[2]Inedible Tallow Complex'!AA$34:AE$34))</f>
        <v>29.2131396721675</v>
      </c>
      <c r="AI28" s="58">
        <f>AI$33*(SUM('[2]Inedible Tallow Complex'!AB32:AF32)/SUM('[2]Inedible Tallow Complex'!AB$34:AF$34))</f>
        <v>29.721225912056724</v>
      </c>
      <c r="AJ28" s="58">
        <f>AJ$33*(SUM('[2]Inedible Tallow Complex'!AC32:AG32)/SUM('[2]Inedible Tallow Complex'!AC$34:AG$34))</f>
        <v>29.664115226357026</v>
      </c>
      <c r="AK28" s="58">
        <f>AK$33*(SUM('[2]Inedible Tallow Complex'!AD32:AH32)/SUM('[2]Inedible Tallow Complex'!AD$34:AH$34))</f>
        <v>29.800844859345492</v>
      </c>
      <c r="AL28" s="58">
        <f>AL$33*(SUM('[2]Inedible Tallow Complex'!AE32:AI32)/SUM('[2]Inedible Tallow Complex'!AE$34:AI$34))</f>
        <v>29.804701008334842</v>
      </c>
      <c r="AM28" s="58">
        <f>AM$33*(SUM('[2]Inedible Tallow Complex'!AF32:AJ32)/SUM('[2]Inedible Tallow Complex'!AF$34:AJ$34))</f>
        <v>30.618337127675883</v>
      </c>
      <c r="AN28" s="58">
        <f>AN$33*(SUM('[2]Inedible Tallow Complex'!AG32:AK32)/SUM('[2]Inedible Tallow Complex'!AG$34:AK$34))</f>
        <v>31.202164607661778</v>
      </c>
      <c r="AO28" s="58">
        <f>AO$33*(SUM('[2]Inedible Tallow Complex'!AH32:AL32)/SUM('[2]Inedible Tallow Complex'!AH$34:AL$34))</f>
        <v>31.836372107341631</v>
      </c>
      <c r="AP28" s="58">
        <f>AP$33*(SUM('[2]Inedible Tallow Complex'!AI32:AM32)/SUM('[2]Inedible Tallow Complex'!AI$34:AM$34))</f>
        <v>31.914748611094449</v>
      </c>
      <c r="AQ28" s="58">
        <f>AQ$33*(SUM('[2]Inedible Tallow Complex'!AJ32:AN32)/SUM('[2]Inedible Tallow Complex'!AJ$34:AN$34))</f>
        <v>32.312020806528913</v>
      </c>
      <c r="AR28" s="58">
        <f>AR$33*(SUM('[2]Inedible Tallow Complex'!AK32:AO32)/SUM('[2]Inedible Tallow Complex'!AK$34:AO$34))</f>
        <v>32.704481562145496</v>
      </c>
      <c r="AS28" s="58">
        <f>AS$33*(SUM('[2]Inedible Tallow Complex'!AL32:AP32)/SUM('[2]Inedible Tallow Complex'!AL$34:AP$34))</f>
        <v>33.137555627002257</v>
      </c>
      <c r="AT28" s="58">
        <f>AT$33*(SUM('[2]Inedible Tallow Complex'!AM32:AQ32)/SUM('[2]Inedible Tallow Complex'!AM$34:AQ$34))</f>
        <v>33.500231329462004</v>
      </c>
      <c r="AU28" s="58">
        <f>AU$33*(SUM('[2]Inedible Tallow Complex'!AN32:AR32)/SUM('[2]Inedible Tallow Complex'!AN$34:AR$34))</f>
        <v>33.883338970668383</v>
      </c>
      <c r="AV28" s="58">
        <f>AV$33*(SUM('[2]Inedible Tallow Complex'!AO32:AS32)/SUM('[2]Inedible Tallow Complex'!AO$34:AS$34))</f>
        <v>34.152132480360677</v>
      </c>
      <c r="AW28" s="58">
        <f>AW$33*(SUM('[2]Inedible Tallow Complex'!AP32:AT32)/SUM('[2]Inedible Tallow Complex'!AP$34:AT$34))</f>
        <v>34.491998236553549</v>
      </c>
      <c r="AX28" s="58">
        <f>AX$33*(SUM('[2]Inedible Tallow Complex'!AQ32:AU32)/SUM('[2]Inedible Tallow Complex'!AQ$34:AU$34))</f>
        <v>34.819760991829462</v>
      </c>
      <c r="AY28" s="58">
        <f>AY$33*(SUM('[2]Inedible Tallow Complex'!AR32:AV32)/SUM('[2]Inedible Tallow Complex'!AR$34:AV$34))</f>
        <v>35.157253527672708</v>
      </c>
      <c r="AZ28" s="58">
        <f>AZ$33*(SUM('[2]Inedible Tallow Complex'!AS32:AW32)/SUM('[2]Inedible Tallow Complex'!AS$34:AW$34))</f>
        <v>35.49484442347643</v>
      </c>
      <c r="BA28" s="58">
        <f>BA$33*(SUM('[2]Inedible Tallow Complex'!AT32:AX32)/SUM('[2]Inedible Tallow Complex'!AT$34:AX$34))</f>
        <v>35.827151761653916</v>
      </c>
      <c r="BB28" s="58">
        <f>BB$33*(SUM('[2]Inedible Tallow Complex'!AU32:AY32)/SUM('[2]Inedible Tallow Complex'!AU$34:AY$34))</f>
        <v>36.149602619293638</v>
      </c>
      <c r="BC28" s="58">
        <f>BC$33*(SUM('[2]Inedible Tallow Complex'!AV32:AZ32)/SUM('[2]Inedible Tallow Complex'!AV$34:AZ$34))</f>
        <v>36.484631279209999</v>
      </c>
      <c r="BD28" s="58">
        <f>BD$33*(SUM('[2]Inedible Tallow Complex'!AW32:BA32)/SUM('[2]Inedible Tallow Complex'!AW$34:BA$34))</f>
        <v>36.816225168811222</v>
      </c>
      <c r="BE28" s="58">
        <f>BE$33*(SUM('[2]Inedible Tallow Complex'!AX32:BB32)/SUM('[2]Inedible Tallow Complex'!AX$34:BB$34))</f>
        <v>37.14973876987473</v>
      </c>
      <c r="BF28" s="58">
        <f>BF$33*(SUM('[2]Inedible Tallow Complex'!AY32:BC32)/SUM('[2]Inedible Tallow Complex'!AY$34:BC$34))</f>
        <v>37.481642637695366</v>
      </c>
      <c r="BG28" s="58">
        <f>BG$33*(SUM('[2]Inedible Tallow Complex'!AZ32:BD32)/SUM('[2]Inedible Tallow Complex'!AZ$34:BD$34))</f>
        <v>37.812421165343387</v>
      </c>
      <c r="BH28" s="58">
        <f>BH$33*(SUM('[2]Inedible Tallow Complex'!BA32:BE32)/SUM('[2]Inedible Tallow Complex'!BA$34:BE$34))</f>
        <v>38.143170331888591</v>
      </c>
    </row>
    <row r="29" spans="1:60">
      <c r="A29" s="3" t="s">
        <v>25</v>
      </c>
      <c r="C29" s="8" t="e">
        <f t="shared" si="15"/>
        <v>#DIV/0!</v>
      </c>
      <c r="D29" s="8" t="e">
        <f t="shared" si="15"/>
        <v>#DIV/0!</v>
      </c>
      <c r="E29" s="8">
        <f t="shared" si="15"/>
        <v>0</v>
      </c>
      <c r="F29" s="8">
        <f t="shared" si="15"/>
        <v>0</v>
      </c>
      <c r="G29" s="8">
        <f t="shared" si="15"/>
        <v>0</v>
      </c>
      <c r="H29" s="8">
        <f t="shared" si="15"/>
        <v>0</v>
      </c>
      <c r="I29" s="8">
        <f t="shared" si="16"/>
        <v>0</v>
      </c>
      <c r="J29" s="21">
        <f>J$33*(SUM('[2]Inedible Tallow Complex'!C33:G33)/SUM('[2]Inedible Tallow Complex'!C$34:G$34))</f>
        <v>12.272235695090778</v>
      </c>
      <c r="K29" s="21">
        <f>K$33*(SUM('[2]Inedible Tallow Complex'!D33:H33)/SUM('[2]Inedible Tallow Complex'!D$34:H$34))</f>
        <v>12.749098027174329</v>
      </c>
      <c r="L29" s="21">
        <f>L$33*(SUM('[2]Inedible Tallow Complex'!E33:I33)/SUM('[2]Inedible Tallow Complex'!E$34:I$34))</f>
        <v>13.138788812646187</v>
      </c>
      <c r="M29" s="21">
        <f>M$33*(SUM('[2]Inedible Tallow Complex'!F33:J33)/SUM('[2]Inedible Tallow Complex'!F$34:J$34))</f>
        <v>13.132771673039212</v>
      </c>
      <c r="N29" s="21">
        <f>N$33*(SUM('[2]Inedible Tallow Complex'!G33:K33)/SUM('[2]Inedible Tallow Complex'!G$34:K$34))</f>
        <v>14.063048904502171</v>
      </c>
      <c r="O29" s="21">
        <f>O$33*(SUM('[2]Inedible Tallow Complex'!H33:L33)/SUM('[2]Inedible Tallow Complex'!H$34:L$34))</f>
        <v>14.870739211843159</v>
      </c>
      <c r="P29" s="21">
        <f>P$33*(SUM('[2]Inedible Tallow Complex'!I33:M33)/SUM('[2]Inedible Tallow Complex'!I$34:M$34))</f>
        <v>15.900380302716604</v>
      </c>
      <c r="Q29" s="21">
        <f>Q$33*(SUM('[2]Inedible Tallow Complex'!J33:N33)/SUM('[2]Inedible Tallow Complex'!J$34:N$34))</f>
        <v>16.48130193905817</v>
      </c>
      <c r="R29" s="21">
        <f>R$33*(SUM('[2]Inedible Tallow Complex'!K33:O33)/SUM('[2]Inedible Tallow Complex'!K$34:O$34))</f>
        <v>16.618874792343423</v>
      </c>
      <c r="S29" s="21">
        <f>S$33*(SUM('[2]Inedible Tallow Complex'!L33:P33)/SUM('[2]Inedible Tallow Complex'!L$34:P$34))</f>
        <v>16.724876704457792</v>
      </c>
      <c r="T29" s="21">
        <f>T$33*(SUM('[2]Inedible Tallow Complex'!M33:Q33)/SUM('[2]Inedible Tallow Complex'!M$34:Q$34))</f>
        <v>17.311069309172055</v>
      </c>
      <c r="U29" s="21">
        <f>U$33*(SUM('[2]Inedible Tallow Complex'!N33:R33)/SUM('[2]Inedible Tallow Complex'!N$34:R$34))</f>
        <v>17.619114367804293</v>
      </c>
      <c r="V29" s="21">
        <f>V$33*(SUM('[2]Inedible Tallow Complex'!O33:S33)/SUM('[2]Inedible Tallow Complex'!O$34:S$34))</f>
        <v>17.248357557062285</v>
      </c>
      <c r="W29" s="21">
        <f>W$33*(SUM('[2]Inedible Tallow Complex'!P33:T33)/SUM('[2]Inedible Tallow Complex'!P$34:T$34))</f>
        <v>16.756265112622703</v>
      </c>
      <c r="X29" s="21">
        <f>X$33*(SUM('[2]Inedible Tallow Complex'!Q33:U33)/SUM('[2]Inedible Tallow Complex'!Q$34:U$34))</f>
        <v>17.241137842614283</v>
      </c>
      <c r="Y29" s="21">
        <f>Y$33*(SUM('[2]Inedible Tallow Complex'!R33:V33)/SUM('[2]Inedible Tallow Complex'!R$34:V$34))</f>
        <v>18.253374844180591</v>
      </c>
      <c r="Z29" s="21">
        <f>Z$33*(SUM('[2]Inedible Tallow Complex'!S33:W33)/SUM('[2]Inedible Tallow Complex'!S$34:W$34))</f>
        <v>19.366921424589826</v>
      </c>
      <c r="AA29" s="21">
        <f>AA$33*(SUM('[2]Inedible Tallow Complex'!T33:X33)/SUM('[2]Inedible Tallow Complex'!T$34:X$34))</f>
        <v>20.306949311218652</v>
      </c>
      <c r="AB29" s="21">
        <f>AB$33*(SUM('[2]Inedible Tallow Complex'!U33:Y33)/SUM('[2]Inedible Tallow Complex'!U$34:Y$34))</f>
        <v>21.693845722571833</v>
      </c>
      <c r="AC29" s="21">
        <f>AC$33*(SUM('[2]Inedible Tallow Complex'!V33:Z33)/SUM('[2]Inedible Tallow Complex'!V$34:Z$34))</f>
        <v>23.231593345929301</v>
      </c>
      <c r="AD29" s="21">
        <f>AD$33*(SUM('[2]Inedible Tallow Complex'!W33:AA33)/SUM('[2]Inedible Tallow Complex'!W$34:AA$34))</f>
        <v>23.719779829300542</v>
      </c>
      <c r="AE29" s="21">
        <f>AE$33*(SUM('[2]Inedible Tallow Complex'!X33:AB33)/SUM('[2]Inedible Tallow Complex'!X$34:AB$34))</f>
        <v>25.412183497973857</v>
      </c>
      <c r="AF29" s="21">
        <f>AF$33*(SUM('[2]Inedible Tallow Complex'!Y33:AC33)/SUM('[2]Inedible Tallow Complex'!Y$34:AC$34))</f>
        <v>27.363555788836077</v>
      </c>
      <c r="AG29" s="21">
        <f>AG$33*(SUM('[2]Inedible Tallow Complex'!Z33:AD33)/SUM('[2]Inedible Tallow Complex'!Z$34:AD$34))</f>
        <v>28.89329405228662</v>
      </c>
      <c r="AH29" s="21">
        <f>AH$33*(SUM('[2]Inedible Tallow Complex'!AA33:AE33)/SUM('[2]Inedible Tallow Complex'!AA$34:AE$34))</f>
        <v>28.804675747737676</v>
      </c>
      <c r="AI29" s="58">
        <f>AI$33*(SUM('[2]Inedible Tallow Complex'!AB33:AF33)/SUM('[2]Inedible Tallow Complex'!AB$34:AF$34))</f>
        <v>29.86725920284216</v>
      </c>
      <c r="AJ29" s="58">
        <f>AJ$33*(SUM('[2]Inedible Tallow Complex'!AC33:AG33)/SUM('[2]Inedible Tallow Complex'!AC$34:AG$34))</f>
        <v>30.094507629888</v>
      </c>
      <c r="AK29" s="58">
        <f>AK$33*(SUM('[2]Inedible Tallow Complex'!AD33:AH33)/SUM('[2]Inedible Tallow Complex'!AD$34:AH$34))</f>
        <v>30.930545974097647</v>
      </c>
      <c r="AL29" s="58">
        <f>AL$33*(SUM('[2]Inedible Tallow Complex'!AE33:AI33)/SUM('[2]Inedible Tallow Complex'!AE$34:AI$34))</f>
        <v>31.686344297065535</v>
      </c>
      <c r="AM29" s="58">
        <f>AM$33*(SUM('[2]Inedible Tallow Complex'!AF33:AJ33)/SUM('[2]Inedible Tallow Complex'!AF$34:AJ$34))</f>
        <v>33.885167947796681</v>
      </c>
      <c r="AN29" s="58">
        <f>AN$33*(SUM('[2]Inedible Tallow Complex'!AG33:AK33)/SUM('[2]Inedible Tallow Complex'!AG$34:AK$34))</f>
        <v>35.311256609313965</v>
      </c>
      <c r="AO29" s="58">
        <f>AO$33*(SUM('[2]Inedible Tallow Complex'!AH33:AL33)/SUM('[2]Inedible Tallow Complex'!AH$34:AL$34))</f>
        <v>36.962172932812329</v>
      </c>
      <c r="AP29" s="58">
        <f>AP$33*(SUM('[2]Inedible Tallow Complex'!AI33:AM33)/SUM('[2]Inedible Tallow Complex'!AI$34:AM$34))</f>
        <v>37.813448933173746</v>
      </c>
      <c r="AQ29" s="58">
        <f>AQ$33*(SUM('[2]Inedible Tallow Complex'!AJ33:AN33)/SUM('[2]Inedible Tallow Complex'!AJ$34:AN$34))</f>
        <v>38.472682761579563</v>
      </c>
      <c r="AR29" s="58">
        <f>AR$33*(SUM('[2]Inedible Tallow Complex'!AK33:AO33)/SUM('[2]Inedible Tallow Complex'!AK$34:AO$34))</f>
        <v>39.163350804353918</v>
      </c>
      <c r="AS29" s="58">
        <f>AS$33*(SUM('[2]Inedible Tallow Complex'!AL33:AP33)/SUM('[2]Inedible Tallow Complex'!AL$34:AP$34))</f>
        <v>39.782928271238553</v>
      </c>
      <c r="AT29" s="58">
        <f>AT$33*(SUM('[2]Inedible Tallow Complex'!AM33:AQ33)/SUM('[2]Inedible Tallow Complex'!AM$34:AQ$34))</f>
        <v>40.07956739786669</v>
      </c>
      <c r="AU29" s="58">
        <f>AU$33*(SUM('[2]Inedible Tallow Complex'!AN33:AR33)/SUM('[2]Inedible Tallow Complex'!AN$34:AR$34))</f>
        <v>40.18552394432654</v>
      </c>
      <c r="AV29" s="58">
        <f>AV$33*(SUM('[2]Inedible Tallow Complex'!AO33:AS33)/SUM('[2]Inedible Tallow Complex'!AO$34:AS$34))</f>
        <v>40.759238993096318</v>
      </c>
      <c r="AW29" s="58">
        <f>AW$33*(SUM('[2]Inedible Tallow Complex'!AP33:AT33)/SUM('[2]Inedible Tallow Complex'!AP$34:AT$34))</f>
        <v>41.187246206604094</v>
      </c>
      <c r="AX29" s="58">
        <f>AX$33*(SUM('[2]Inedible Tallow Complex'!AQ33:AU33)/SUM('[2]Inedible Tallow Complex'!AQ$34:AU$34))</f>
        <v>41.6032378955627</v>
      </c>
      <c r="AY29" s="58">
        <f>AY$33*(SUM('[2]Inedible Tallow Complex'!AR33:AV33)/SUM('[2]Inedible Tallow Complex'!AR$34:AV$34))</f>
        <v>41.98306823954001</v>
      </c>
      <c r="AZ29" s="58">
        <f>AZ$33*(SUM('[2]Inedible Tallow Complex'!AS33:AW33)/SUM('[2]Inedible Tallow Complex'!AS$34:AW$34))</f>
        <v>42.344789801209593</v>
      </c>
      <c r="BA29" s="58">
        <f>BA$33*(SUM('[2]Inedible Tallow Complex'!AT33:AX33)/SUM('[2]Inedible Tallow Complex'!AT$34:AX$34))</f>
        <v>42.72332456069195</v>
      </c>
      <c r="BB29" s="58">
        <f>BB$33*(SUM('[2]Inedible Tallow Complex'!AU33:AY33)/SUM('[2]Inedible Tallow Complex'!AU$34:AY$34))</f>
        <v>43.16018596292092</v>
      </c>
      <c r="BC29" s="58">
        <f>BC$33*(SUM('[2]Inedible Tallow Complex'!AV33:AZ33)/SUM('[2]Inedible Tallow Complex'!AV$34:AZ$34))</f>
        <v>43.552906991139771</v>
      </c>
      <c r="BD29" s="58">
        <f>BD$33*(SUM('[2]Inedible Tallow Complex'!AW33:BA33)/SUM('[2]Inedible Tallow Complex'!AW$34:BA$34))</f>
        <v>43.946805845822944</v>
      </c>
      <c r="BE29" s="58">
        <f>BE$33*(SUM('[2]Inedible Tallow Complex'!AX33:BB33)/SUM('[2]Inedible Tallow Complex'!AX$34:BB$34))</f>
        <v>44.336441345964893</v>
      </c>
      <c r="BF29" s="58">
        <f>BF$33*(SUM('[2]Inedible Tallow Complex'!AY33:BC33)/SUM('[2]Inedible Tallow Complex'!AY$34:BC$34))</f>
        <v>44.728910210224697</v>
      </c>
      <c r="BG29" s="58">
        <f>BG$33*(SUM('[2]Inedible Tallow Complex'!AZ33:BD33)/SUM('[2]Inedible Tallow Complex'!AZ$34:BD$34))</f>
        <v>45.127389716817177</v>
      </c>
      <c r="BH29" s="58">
        <f>BH$33*(SUM('[2]Inedible Tallow Complex'!BA33:BE33)/SUM('[2]Inedible Tallow Complex'!BA$34:BE$34))</f>
        <v>45.528911924491737</v>
      </c>
    </row>
    <row r="30" spans="1:60">
      <c r="A30" s="3" t="s">
        <v>26</v>
      </c>
      <c r="C30" s="8" t="e">
        <f t="shared" si="15"/>
        <v>#DIV/0!</v>
      </c>
      <c r="D30" s="8" t="e">
        <f t="shared" si="15"/>
        <v>#DIV/0!</v>
      </c>
      <c r="E30" s="8">
        <f t="shared" si="15"/>
        <v>0</v>
      </c>
      <c r="F30" s="8">
        <f t="shared" si="15"/>
        <v>0</v>
      </c>
      <c r="G30" s="8">
        <f t="shared" si="15"/>
        <v>0</v>
      </c>
      <c r="H30" s="8">
        <f t="shared" si="15"/>
        <v>0</v>
      </c>
      <c r="I30" s="8">
        <f t="shared" si="16"/>
        <v>0</v>
      </c>
      <c r="J30" s="21">
        <f>J$33*(SUM('[2]Inedible Tallow Complex'!D22:H22)/SUM('[2]Inedible Tallow Complex'!D$34:H$34))</f>
        <v>12.942350502801874</v>
      </c>
      <c r="K30" s="21">
        <f>K$33*(SUM('[2]Inedible Tallow Complex'!E22:I22)/SUM('[2]Inedible Tallow Complex'!E$34:I$34))</f>
        <v>13.561146892216961</v>
      </c>
      <c r="L30" s="21">
        <f>L$33*(SUM('[2]Inedible Tallow Complex'!F22:J22)/SUM('[2]Inedible Tallow Complex'!F$34:J$34))</f>
        <v>13.846226322074566</v>
      </c>
      <c r="M30" s="21">
        <f>M$33*(SUM('[2]Inedible Tallow Complex'!G22:K22)/SUM('[2]Inedible Tallow Complex'!G$34:K$34))</f>
        <v>14.056305706159693</v>
      </c>
      <c r="N30" s="21">
        <f>N$33*(SUM('[2]Inedible Tallow Complex'!H22:L22)/SUM('[2]Inedible Tallow Complex'!H$34:L$34))</f>
        <v>15.1921666100934</v>
      </c>
      <c r="O30" s="21">
        <f>O$33*(SUM('[2]Inedible Tallow Complex'!I22:M22)/SUM('[2]Inedible Tallow Complex'!I$34:M$34))</f>
        <v>15.955387985049416</v>
      </c>
      <c r="P30" s="21">
        <f>P$33*(SUM('[2]Inedible Tallow Complex'!J22:N22)/SUM('[2]Inedible Tallow Complex'!J$34:N$34))</f>
        <v>16.242190496484127</v>
      </c>
      <c r="Q30" s="21">
        <f>Q$33*(SUM('[2]Inedible Tallow Complex'!K22:O22)/SUM('[2]Inedible Tallow Complex'!K$34:O$34))</f>
        <v>16.717174389198682</v>
      </c>
      <c r="R30" s="21">
        <f>R$33*(SUM('[2]Inedible Tallow Complex'!L22:P22)/SUM('[2]Inedible Tallow Complex'!L$34:P$34))</f>
        <v>17.193809419939033</v>
      </c>
      <c r="S30" s="21">
        <f>S$33*(SUM('[2]Inedible Tallow Complex'!M22:Q22)/SUM('[2]Inedible Tallow Complex'!M$34:Q$34))</f>
        <v>17.483531054109559</v>
      </c>
      <c r="T30" s="21">
        <f>T$33*(SUM('[2]Inedible Tallow Complex'!N22:R22)/SUM('[2]Inedible Tallow Complex'!N$34:R$34))</f>
        <v>18.285403749175593</v>
      </c>
      <c r="U30" s="21">
        <f>U$33*(SUM('[2]Inedible Tallow Complex'!O22:S22)/SUM('[2]Inedible Tallow Complex'!O$34:S$34))</f>
        <v>18.969195018885362</v>
      </c>
      <c r="V30" s="21">
        <f>V$33*(SUM('[2]Inedible Tallow Complex'!P22:T22)/SUM('[2]Inedible Tallow Complex'!P$34:T$34))</f>
        <v>18.269492473627189</v>
      </c>
      <c r="W30" s="21">
        <f>W$33*(SUM('[2]Inedible Tallow Complex'!Q22:U22)/SUM('[2]Inedible Tallow Complex'!Q$34:U$34))</f>
        <v>17.898868596149839</v>
      </c>
      <c r="X30" s="21">
        <f>X$33*(SUM('[2]Inedible Tallow Complex'!R22:V22)/SUM('[2]Inedible Tallow Complex'!R$34:V$34))</f>
        <v>19.159007820677044</v>
      </c>
      <c r="Y30" s="21">
        <f>Y$33*(SUM('[2]Inedible Tallow Complex'!S22:W22)/SUM('[2]Inedible Tallow Complex'!S$34:W$34))</f>
        <v>20.494463382071736</v>
      </c>
      <c r="Z30" s="21">
        <f>Z$33*(SUM('[2]Inedible Tallow Complex'!T22:X22)/SUM('[2]Inedible Tallow Complex'!T$34:X$34))</f>
        <v>21.220576976644288</v>
      </c>
      <c r="AA30" s="21">
        <f>AA$33*(SUM('[2]Inedible Tallow Complex'!U22:Y22)/SUM('[2]Inedible Tallow Complex'!U$34:Y$34))</f>
        <v>21.788466035021237</v>
      </c>
      <c r="AB30" s="21">
        <f>AB$33*(SUM('[2]Inedible Tallow Complex'!V22:Z22)/SUM('[2]Inedible Tallow Complex'!V$34:Z$34))</f>
        <v>21.526619742190992</v>
      </c>
      <c r="AC30" s="21">
        <f>AC$33*(SUM('[2]Inedible Tallow Complex'!W22:AA22)/SUM('[2]Inedible Tallow Complex'!W$34:AA$34))</f>
        <v>21.554447084292367</v>
      </c>
      <c r="AD30" s="21">
        <f>AD$33*(SUM('[2]Inedible Tallow Complex'!X22:AB22)/SUM('[2]Inedible Tallow Complex'!X$34:AB$34))</f>
        <v>21.966607444130574</v>
      </c>
      <c r="AE30" s="21">
        <f>AE$33*(SUM('[2]Inedible Tallow Complex'!Y22:AC22)/SUM('[2]Inedible Tallow Complex'!Y$34:AC$34))</f>
        <v>22.848403865396307</v>
      </c>
      <c r="AF30" s="21">
        <f>AF$33*(SUM('[2]Inedible Tallow Complex'!Z22:AD22)/SUM('[2]Inedible Tallow Complex'!Z$34:AD$34))</f>
        <v>25.07347337724671</v>
      </c>
      <c r="AG30" s="21">
        <f>AG$33*(SUM('[2]Inedible Tallow Complex'!AA22:AE22)/SUM('[2]Inedible Tallow Complex'!AA$34:AE$34))</f>
        <v>27.366283732390027</v>
      </c>
      <c r="AH30" s="21">
        <f>AH$33*(SUM('[2]Inedible Tallow Complex'!AB22:AF22)/SUM('[2]Inedible Tallow Complex'!AB$34:AF$34))</f>
        <v>28.125064154852378</v>
      </c>
      <c r="AI30" s="58">
        <f>AI$33*(SUM('[2]Inedible Tallow Complex'!AC22:AG22)/SUM('[2]Inedible Tallow Complex'!AC$34:AG$34))</f>
        <v>29.024358920566019</v>
      </c>
      <c r="AJ30" s="58">
        <f>AJ$33*(SUM('[2]Inedible Tallow Complex'!AD22:AH22)/SUM('[2]Inedible Tallow Complex'!AD$34:AH$34))</f>
        <v>30.511241035354043</v>
      </c>
      <c r="AK30" s="58">
        <f>AK$33*(SUM('[2]Inedible Tallow Complex'!AE22:AI22)/SUM('[2]Inedible Tallow Complex'!AE$34:AI$34))</f>
        <v>30.779350339544525</v>
      </c>
      <c r="AL30" s="58">
        <f>AL$33*(SUM('[2]Inedible Tallow Complex'!AF22:AJ22)/SUM('[2]Inedible Tallow Complex'!AF$34:AJ$34))</f>
        <v>30.503928708081141</v>
      </c>
      <c r="AM30" s="58">
        <f>AM$33*(SUM('[2]Inedible Tallow Complex'!AG22:AK22)/SUM('[2]Inedible Tallow Complex'!AG$34:AK$34))</f>
        <v>31.171763203857978</v>
      </c>
      <c r="AN30" s="58">
        <f>AN$33*(SUM('[2]Inedible Tallow Complex'!AH22:AL22)/SUM('[2]Inedible Tallow Complex'!AH$34:AL$34))</f>
        <v>31.430211914201525</v>
      </c>
      <c r="AO30" s="58">
        <f>AO$33*(SUM('[2]Inedible Tallow Complex'!AI22:AM22)/SUM('[2]Inedible Tallow Complex'!AI$34:AM$34))</f>
        <v>31.955003687760488</v>
      </c>
      <c r="AP30" s="58">
        <f>AP$33*(SUM('[2]Inedible Tallow Complex'!AJ22:AN22)/SUM('[2]Inedible Tallow Complex'!AJ$34:AN$34))</f>
        <v>32.312785864642542</v>
      </c>
      <c r="AQ30" s="58">
        <f>AQ$33*(SUM('[2]Inedible Tallow Complex'!AK22:AO22)/SUM('[2]Inedible Tallow Complex'!AK$34:AO$34))</f>
        <v>32.715430469088872</v>
      </c>
      <c r="AR30" s="58">
        <f>AR$33*(SUM('[2]Inedible Tallow Complex'!AL22:AP22)/SUM('[2]Inedible Tallow Complex'!AL$34:AP$34))</f>
        <v>33.142236740254226</v>
      </c>
      <c r="AS30" s="58">
        <f>AS$33*(SUM('[2]Inedible Tallow Complex'!AM22:AQ22)/SUM('[2]Inedible Tallow Complex'!AM$34:AQ$34))</f>
        <v>33.577146751023442</v>
      </c>
      <c r="AT30" s="58">
        <f>AT$33*(SUM('[2]Inedible Tallow Complex'!AN22:AR22)/SUM('[2]Inedible Tallow Complex'!AN$34:AR$34))</f>
        <v>33.917174996112763</v>
      </c>
      <c r="AU30" s="58">
        <f>AU$33*(SUM('[2]Inedible Tallow Complex'!AO22:AS22)/SUM('[2]Inedible Tallow Complex'!AO$34:AS$34))</f>
        <v>34.240566497316784</v>
      </c>
      <c r="AV30" s="58">
        <f>AV$33*(SUM('[2]Inedible Tallow Complex'!AP22:AT22)/SUM('[2]Inedible Tallow Complex'!AP$34:AT$34))</f>
        <v>34.566795540323852</v>
      </c>
      <c r="AW30" s="58">
        <f>AW$33*(SUM('[2]Inedible Tallow Complex'!AQ22:AU22)/SUM('[2]Inedible Tallow Complex'!AQ$34:AU$34))</f>
        <v>34.908490194461685</v>
      </c>
      <c r="AX30" s="58">
        <f>AX$33*(SUM('[2]Inedible Tallow Complex'!AR22:AV22)/SUM('[2]Inedible Tallow Complex'!AR$34:AV$34))</f>
        <v>35.242659210110538</v>
      </c>
      <c r="AY30" s="58">
        <f>AY$33*(SUM('[2]Inedible Tallow Complex'!AS22:AW22)/SUM('[2]Inedible Tallow Complex'!AS$34:AW$34))</f>
        <v>35.577606732107419</v>
      </c>
      <c r="AZ30" s="58">
        <f>AZ$33*(SUM('[2]Inedible Tallow Complex'!AT22:AX22)/SUM('[2]Inedible Tallow Complex'!AT$34:AX$34))</f>
        <v>35.913526987266387</v>
      </c>
      <c r="BA30" s="58">
        <f>BA$33*(SUM('[2]Inedible Tallow Complex'!AU22:AY22)/SUM('[2]Inedible Tallow Complex'!AU$34:AY$34))</f>
        <v>36.248731685026662</v>
      </c>
      <c r="BB30" s="58">
        <f>BB$33*(SUM('[2]Inedible Tallow Complex'!AV22:AZ22)/SUM('[2]Inedible Tallow Complex'!AV$34:AZ$34))</f>
        <v>36.585666545548435</v>
      </c>
      <c r="BC30" s="58">
        <f>BC$33*(SUM('[2]Inedible Tallow Complex'!AW22:BA22)/SUM('[2]Inedible Tallow Complex'!AW$34:BA$34))</f>
        <v>36.921534895899981</v>
      </c>
      <c r="BD30" s="58">
        <f>BD$33*(SUM('[2]Inedible Tallow Complex'!AX22:BB22)/SUM('[2]Inedible Tallow Complex'!AX$34:BB$34))</f>
        <v>37.256259827582603</v>
      </c>
      <c r="BE30" s="58">
        <f>BE$33*(SUM('[2]Inedible Tallow Complex'!AY22:BC22)/SUM('[2]Inedible Tallow Complex'!AY$34:BC$34))</f>
        <v>37.592101198491299</v>
      </c>
      <c r="BF30" s="58">
        <f>BF$33*(SUM('[2]Inedible Tallow Complex'!AZ22:BD22)/SUM('[2]Inedible Tallow Complex'!AZ$34:BD$34))</f>
        <v>37.927949804674171</v>
      </c>
      <c r="BG30" s="58">
        <f>BG$33*(SUM('[2]Inedible Tallow Complex'!BA22:BE22)/SUM('[2]Inedible Tallow Complex'!BA$34:BE$34))</f>
        <v>38.263837256341418</v>
      </c>
      <c r="BH30" s="58">
        <f>BH$33*(SUM('[2]Inedible Tallow Complex'!BB22:BF22)/SUM('[2]Inedible Tallow Complex'!BB$34:BF$34))</f>
        <v>38.599528052816524</v>
      </c>
    </row>
    <row r="31" spans="1:60">
      <c r="A31" s="3" t="s">
        <v>27</v>
      </c>
      <c r="C31" s="8" t="e">
        <f t="shared" si="15"/>
        <v>#DIV/0!</v>
      </c>
      <c r="D31" s="8" t="e">
        <f t="shared" si="15"/>
        <v>#DIV/0!</v>
      </c>
      <c r="E31" s="8">
        <f t="shared" si="15"/>
        <v>0</v>
      </c>
      <c r="F31" s="8">
        <f t="shared" si="15"/>
        <v>0</v>
      </c>
      <c r="G31" s="8">
        <f t="shared" si="15"/>
        <v>0</v>
      </c>
      <c r="H31" s="8">
        <f t="shared" si="15"/>
        <v>0</v>
      </c>
      <c r="I31" s="8">
        <f t="shared" si="16"/>
        <v>0</v>
      </c>
      <c r="J31" s="21">
        <f>J$33*(SUM('[2]Inedible Tallow Complex'!D23:H23)/SUM('[2]Inedible Tallow Complex'!D$34:H$34))</f>
        <v>12.396232001666871</v>
      </c>
      <c r="K31" s="21">
        <f>K$33*(SUM('[2]Inedible Tallow Complex'!E23:I23)/SUM('[2]Inedible Tallow Complex'!E$34:I$34))</f>
        <v>12.850657916615857</v>
      </c>
      <c r="L31" s="21">
        <f>L$33*(SUM('[2]Inedible Tallow Complex'!F23:J23)/SUM('[2]Inedible Tallow Complex'!F$34:J$34))</f>
        <v>13.114881076284279</v>
      </c>
      <c r="M31" s="21">
        <f>M$33*(SUM('[2]Inedible Tallow Complex'!G23:K23)/SUM('[2]Inedible Tallow Complex'!G$34:K$34))</f>
        <v>13.342831817020048</v>
      </c>
      <c r="N31" s="21">
        <f>N$33*(SUM('[2]Inedible Tallow Complex'!H23:L23)/SUM('[2]Inedible Tallow Complex'!H$34:L$34))</f>
        <v>13.947792000175193</v>
      </c>
      <c r="O31" s="21">
        <f>O$33*(SUM('[2]Inedible Tallow Complex'!I23:M23)/SUM('[2]Inedible Tallow Complex'!I$34:M$34))</f>
        <v>14.409768004445946</v>
      </c>
      <c r="P31" s="21">
        <f>P$33*(SUM('[2]Inedible Tallow Complex'!J23:N23)/SUM('[2]Inedible Tallow Complex'!J$34:N$34))</f>
        <v>14.903196249733647</v>
      </c>
      <c r="Q31" s="21">
        <f>Q$33*(SUM('[2]Inedible Tallow Complex'!K23:O23)/SUM('[2]Inedible Tallow Complex'!K$34:O$34))</f>
        <v>15.56376776323447</v>
      </c>
      <c r="R31" s="21">
        <f>R$33*(SUM('[2]Inedible Tallow Complex'!L23:P23)/SUM('[2]Inedible Tallow Complex'!L$34:P$34))</f>
        <v>16.091464809563586</v>
      </c>
      <c r="S31" s="21">
        <f>S$33*(SUM('[2]Inedible Tallow Complex'!M23:Q23)/SUM('[2]Inedible Tallow Complex'!M$34:Q$34))</f>
        <v>16.655254377974572</v>
      </c>
      <c r="T31" s="21">
        <f>T$33*(SUM('[2]Inedible Tallow Complex'!N23:R23)/SUM('[2]Inedible Tallow Complex'!N$34:R$34))</f>
        <v>17.341355241505745</v>
      </c>
      <c r="U31" s="21">
        <f>U$33*(SUM('[2]Inedible Tallow Complex'!O23:S23)/SUM('[2]Inedible Tallow Complex'!O$34:S$34))</f>
        <v>17.902714001514703</v>
      </c>
      <c r="V31" s="21">
        <f>V$33*(SUM('[2]Inedible Tallow Complex'!P23:T23)/SUM('[2]Inedible Tallow Complex'!P$34:T$34))</f>
        <v>17.30876620838637</v>
      </c>
      <c r="W31" s="21">
        <f>W$33*(SUM('[2]Inedible Tallow Complex'!Q23:U23)/SUM('[2]Inedible Tallow Complex'!Q$34:U$34))</f>
        <v>17.121608252655573</v>
      </c>
      <c r="X31" s="21">
        <f>X$33*(SUM('[2]Inedible Tallow Complex'!R23:V23)/SUM('[2]Inedible Tallow Complex'!R$34:V$34))</f>
        <v>18.300809915592652</v>
      </c>
      <c r="Y31" s="21">
        <f>Y$33*(SUM('[2]Inedible Tallow Complex'!S23:W23)/SUM('[2]Inedible Tallow Complex'!S$34:W$34))</f>
        <v>19.269297179536139</v>
      </c>
      <c r="Z31" s="21">
        <f>Z$33*(SUM('[2]Inedible Tallow Complex'!T23:X23)/SUM('[2]Inedible Tallow Complex'!T$34:X$34))</f>
        <v>20.416728946910744</v>
      </c>
      <c r="AA31" s="21">
        <f>AA$33*(SUM('[2]Inedible Tallow Complex'!U23:Y23)/SUM('[2]Inedible Tallow Complex'!U$34:Y$34))</f>
        <v>21.282366218065302</v>
      </c>
      <c r="AB31" s="21">
        <f>AB$33*(SUM('[2]Inedible Tallow Complex'!V23:Z23)/SUM('[2]Inedible Tallow Complex'!V$34:Z$34))</f>
        <v>21.786445478146884</v>
      </c>
      <c r="AC31" s="21">
        <f>AC$33*(SUM('[2]Inedible Tallow Complex'!W23:AA23)/SUM('[2]Inedible Tallow Complex'!W$34:AA$34))</f>
        <v>22.788429476412336</v>
      </c>
      <c r="AD31" s="21">
        <f>AD$33*(SUM('[2]Inedible Tallow Complex'!X23:AB23)/SUM('[2]Inedible Tallow Complex'!X$34:AB$34))</f>
        <v>24.73833676795925</v>
      </c>
      <c r="AE31" s="21">
        <f>AE$33*(SUM('[2]Inedible Tallow Complex'!Y23:AC23)/SUM('[2]Inedible Tallow Complex'!Y$34:AC$34))</f>
        <v>25.709906328199956</v>
      </c>
      <c r="AF31" s="21">
        <f>AF$33*(SUM('[2]Inedible Tallow Complex'!Z23:AD23)/SUM('[2]Inedible Tallow Complex'!Z$34:AD$34))</f>
        <v>28.164451488585133</v>
      </c>
      <c r="AG31" s="21">
        <f>AG$33*(SUM('[2]Inedible Tallow Complex'!AA23:AE23)/SUM('[2]Inedible Tallow Complex'!AA$34:AE$34))</f>
        <v>29.459318642484227</v>
      </c>
      <c r="AH31" s="21">
        <f>AH$33*(SUM('[2]Inedible Tallow Complex'!AB23:AF23)/SUM('[2]Inedible Tallow Complex'!AB$34:AF$34))</f>
        <v>29.830238359599932</v>
      </c>
      <c r="AI31" s="58">
        <f>AI$33*(SUM('[2]Inedible Tallow Complex'!AC23:AG23)/SUM('[2]Inedible Tallow Complex'!AC$34:AG$34))</f>
        <v>29.858556024917636</v>
      </c>
      <c r="AJ31" s="58">
        <f>AJ$33*(SUM('[2]Inedible Tallow Complex'!AD23:AH23)/SUM('[2]Inedible Tallow Complex'!AD$34:AH$34))</f>
        <v>30.592108881451043</v>
      </c>
      <c r="AK31" s="58">
        <f>AK$33*(SUM('[2]Inedible Tallow Complex'!AE23:AI23)/SUM('[2]Inedible Tallow Complex'!AE$34:AI$34))</f>
        <v>30.281288957936873</v>
      </c>
      <c r="AL31" s="58">
        <f>AL$33*(SUM('[2]Inedible Tallow Complex'!AF23:AJ23)/SUM('[2]Inedible Tallow Complex'!AF$34:AJ$34))</f>
        <v>30.34264001058694</v>
      </c>
      <c r="AM31" s="58">
        <f>AM$33*(SUM('[2]Inedible Tallow Complex'!AG23:AK23)/SUM('[2]Inedible Tallow Complex'!AG$34:AK$34))</f>
        <v>31.030155639109026</v>
      </c>
      <c r="AN31" s="58">
        <f>AN$33*(SUM('[2]Inedible Tallow Complex'!AH23:AL23)/SUM('[2]Inedible Tallow Complex'!AH$34:AL$34))</f>
        <v>31.337458845501846</v>
      </c>
      <c r="AO31" s="58">
        <f>AO$33*(SUM('[2]Inedible Tallow Complex'!AI23:AM23)/SUM('[2]Inedible Tallow Complex'!AI$34:AM$34))</f>
        <v>32.138628600559883</v>
      </c>
      <c r="AP31" s="58">
        <f>AP$33*(SUM('[2]Inedible Tallow Complex'!AJ23:AN23)/SUM('[2]Inedible Tallow Complex'!AJ$34:AN$34))</f>
        <v>32.351637662077891</v>
      </c>
      <c r="AQ31" s="58">
        <f>AQ$33*(SUM('[2]Inedible Tallow Complex'!AK23:AO23)/SUM('[2]Inedible Tallow Complex'!AK$34:AO$34))</f>
        <v>32.69843178085307</v>
      </c>
      <c r="AR31" s="58">
        <f>AR$33*(SUM('[2]Inedible Tallow Complex'!AL23:AP23)/SUM('[2]Inedible Tallow Complex'!AL$34:AP$34))</f>
        <v>33.057866073769823</v>
      </c>
      <c r="AS31" s="58">
        <f>AS$33*(SUM('[2]Inedible Tallow Complex'!AM23:AQ23)/SUM('[2]Inedible Tallow Complex'!AM$34:AQ$34))</f>
        <v>33.508778236030302</v>
      </c>
      <c r="AT31" s="58">
        <f>AT$33*(SUM('[2]Inedible Tallow Complex'!AN23:AR23)/SUM('[2]Inedible Tallow Complex'!AN$34:AR$34))</f>
        <v>33.891675079429646</v>
      </c>
      <c r="AU31" s="58">
        <f>AU$33*(SUM('[2]Inedible Tallow Complex'!AO23:AS23)/SUM('[2]Inedible Tallow Complex'!AO$34:AS$34))</f>
        <v>34.258575717945774</v>
      </c>
      <c r="AV31" s="58">
        <f>AV$33*(SUM('[2]Inedible Tallow Complex'!AP23:AT23)/SUM('[2]Inedible Tallow Complex'!AP$34:AT$34))</f>
        <v>34.543495994460407</v>
      </c>
      <c r="AW31" s="58">
        <f>AW$33*(SUM('[2]Inedible Tallow Complex'!AQ23:AU23)/SUM('[2]Inedible Tallow Complex'!AQ$34:AU$34))</f>
        <v>34.87843994841451</v>
      </c>
      <c r="AX31" s="58">
        <f>AX$33*(SUM('[2]Inedible Tallow Complex'!AR23:AV23)/SUM('[2]Inedible Tallow Complex'!AR$34:AV$34))</f>
        <v>35.210368545283544</v>
      </c>
      <c r="AY31" s="58">
        <f>AY$33*(SUM('[2]Inedible Tallow Complex'!AS23:AW23)/SUM('[2]Inedible Tallow Complex'!AS$34:AW$34))</f>
        <v>35.558571616981233</v>
      </c>
      <c r="AZ31" s="58">
        <f>AZ$33*(SUM('[2]Inedible Tallow Complex'!AT23:AX23)/SUM('[2]Inedible Tallow Complex'!AT$34:AX$34))</f>
        <v>35.90027417822688</v>
      </c>
      <c r="BA31" s="58">
        <f>BA$33*(SUM('[2]Inedible Tallow Complex'!AU23:AY23)/SUM('[2]Inedible Tallow Complex'!AU$34:AY$34))</f>
        <v>36.233635159662633</v>
      </c>
      <c r="BB31" s="58">
        <f>BB$33*(SUM('[2]Inedible Tallow Complex'!AV23:AZ23)/SUM('[2]Inedible Tallow Complex'!AV$34:AZ$34))</f>
        <v>36.560616883422227</v>
      </c>
      <c r="BC31" s="58">
        <f>BC$33*(SUM('[2]Inedible Tallow Complex'!AW23:BA23)/SUM('[2]Inedible Tallow Complex'!AW$34:BA$34))</f>
        <v>36.898234584852865</v>
      </c>
      <c r="BD31" s="58">
        <f>BD$33*(SUM('[2]Inedible Tallow Complex'!AX23:BB23)/SUM('[2]Inedible Tallow Complex'!AX$34:BB$34))</f>
        <v>37.23458110028497</v>
      </c>
      <c r="BE31" s="58">
        <f>BE$33*(SUM('[2]Inedible Tallow Complex'!AY23:BC23)/SUM('[2]Inedible Tallow Complex'!AY$34:BC$34))</f>
        <v>37.572117126163086</v>
      </c>
      <c r="BF31" s="58">
        <f>BF$33*(SUM('[2]Inedible Tallow Complex'!AZ23:BD23)/SUM('[2]Inedible Tallow Complex'!AZ$34:BD$34))</f>
        <v>37.907406098216796</v>
      </c>
      <c r="BG31" s="58">
        <f>BG$33*(SUM('[2]Inedible Tallow Complex'!BA23:BE23)/SUM('[2]Inedible Tallow Complex'!BA$34:BE$34))</f>
        <v>38.241670658023246</v>
      </c>
      <c r="BH31" s="58">
        <f>BH$33*(SUM('[2]Inedible Tallow Complex'!BB23:BF23)/SUM('[2]Inedible Tallow Complex'!BB$34:BF$34))</f>
        <v>38.576322172626384</v>
      </c>
    </row>
    <row r="32" spans="1:60">
      <c r="A32" s="3" t="s">
        <v>28</v>
      </c>
      <c r="C32" s="8" t="e">
        <f t="shared" si="15"/>
        <v>#DIV/0!</v>
      </c>
      <c r="D32" s="8" t="e">
        <f t="shared" si="15"/>
        <v>#DIV/0!</v>
      </c>
      <c r="E32" s="8">
        <f t="shared" si="15"/>
        <v>0</v>
      </c>
      <c r="F32" s="8">
        <f t="shared" si="15"/>
        <v>0</v>
      </c>
      <c r="G32" s="8">
        <f t="shared" si="15"/>
        <v>0</v>
      </c>
      <c r="H32" s="8">
        <f t="shared" si="15"/>
        <v>0</v>
      </c>
      <c r="I32" s="8">
        <f t="shared" si="16"/>
        <v>0</v>
      </c>
      <c r="J32" s="21">
        <f>J33-SUM(J21:J31)</f>
        <v>12.365422214676556</v>
      </c>
      <c r="K32" s="21">
        <f t="shared" ref="K32:Q32" si="17">K33-SUM(K21:K31)</f>
        <v>12.59188532923207</v>
      </c>
      <c r="L32" s="21">
        <f t="shared" si="17"/>
        <v>13.027995684482107</v>
      </c>
      <c r="M32" s="21">
        <f t="shared" si="17"/>
        <v>13.107014081276986</v>
      </c>
      <c r="N32" s="21">
        <f t="shared" si="17"/>
        <v>13.834063761923346</v>
      </c>
      <c r="O32" s="21">
        <f t="shared" si="17"/>
        <v>15.301514327059465</v>
      </c>
      <c r="P32" s="21">
        <f t="shared" si="17"/>
        <v>15.844882298884613</v>
      </c>
      <c r="Q32" s="21">
        <f t="shared" si="17"/>
        <v>16.093019066403428</v>
      </c>
      <c r="R32" s="21">
        <f t="shared" ref="R32:AH32" si="18">R33-SUM(R21:R31)</f>
        <v>16.344911894276578</v>
      </c>
      <c r="S32" s="21">
        <f t="shared" si="18"/>
        <v>16.768084537005564</v>
      </c>
      <c r="T32" s="21">
        <f t="shared" si="18"/>
        <v>17.448522229168674</v>
      </c>
      <c r="U32" s="21">
        <f t="shared" si="18"/>
        <v>18.538710114399947</v>
      </c>
      <c r="V32" s="21">
        <f t="shared" si="18"/>
        <v>17.554928715479235</v>
      </c>
      <c r="W32" s="21">
        <f t="shared" si="18"/>
        <v>17.155923104101504</v>
      </c>
      <c r="X32" s="21">
        <f t="shared" si="18"/>
        <v>17.23043631345476</v>
      </c>
      <c r="Y32" s="21">
        <f t="shared" si="18"/>
        <v>19.711029607029047</v>
      </c>
      <c r="Z32" s="21">
        <f t="shared" si="18"/>
        <v>19.970838803101628</v>
      </c>
      <c r="AA32" s="21">
        <f t="shared" si="18"/>
        <v>21.152488237731632</v>
      </c>
      <c r="AB32" s="21">
        <f t="shared" si="18"/>
        <v>23.081012435957177</v>
      </c>
      <c r="AC32" s="21">
        <f t="shared" si="18"/>
        <v>23.477784328023091</v>
      </c>
      <c r="AD32" s="21">
        <f t="shared" si="18"/>
        <v>23.018073911548584</v>
      </c>
      <c r="AE32" s="21">
        <f t="shared" si="18"/>
        <v>27.138813604827646</v>
      </c>
      <c r="AF32" s="21">
        <f t="shared" si="18"/>
        <v>25.128829790504938</v>
      </c>
      <c r="AG32" s="21">
        <f t="shared" si="18"/>
        <v>24.68498984253506</v>
      </c>
      <c r="AH32" s="21">
        <f t="shared" si="18"/>
        <v>28.338869124273288</v>
      </c>
      <c r="AI32" s="58">
        <f>AI33-SUM(AI21:AI31)</f>
        <v>27.995665287064469</v>
      </c>
      <c r="AJ32" s="58">
        <f t="shared" ref="AJ32:AO32" si="19">AJ33-SUM(AJ21:AJ31)</f>
        <v>27.03842170298924</v>
      </c>
      <c r="AK32" s="58">
        <f t="shared" si="19"/>
        <v>30.558194960916012</v>
      </c>
      <c r="AL32" s="58">
        <f t="shared" si="19"/>
        <v>31.690592857933325</v>
      </c>
      <c r="AM32" s="58">
        <f t="shared" si="19"/>
        <v>30.056669201065688</v>
      </c>
      <c r="AN32" s="58">
        <f t="shared" si="19"/>
        <v>31.168456171484934</v>
      </c>
      <c r="AO32" s="58">
        <f t="shared" si="19"/>
        <v>30.662456257450685</v>
      </c>
      <c r="AP32" s="58">
        <f>AP33-SUM(AP21:AP31)</f>
        <v>31.827937126460654</v>
      </c>
      <c r="AQ32" s="58">
        <f t="shared" ref="AQ32:BH32" si="20">AQ33-SUM(AQ21:AQ31)</f>
        <v>32.188861077156787</v>
      </c>
      <c r="AR32" s="58">
        <f t="shared" si="20"/>
        <v>32.496289592280959</v>
      </c>
      <c r="AS32" s="58">
        <f t="shared" si="20"/>
        <v>32.741422491714957</v>
      </c>
      <c r="AT32" s="58">
        <f t="shared" si="20"/>
        <v>33.088941564816025</v>
      </c>
      <c r="AU32" s="58">
        <f t="shared" si="20"/>
        <v>33.478186275200301</v>
      </c>
      <c r="AV32" s="58">
        <f t="shared" si="20"/>
        <v>33.885325525737699</v>
      </c>
      <c r="AW32" s="58">
        <f t="shared" si="20"/>
        <v>34.144688862845442</v>
      </c>
      <c r="AX32" s="58">
        <f t="shared" si="20"/>
        <v>34.471010316242655</v>
      </c>
      <c r="AY32" s="58">
        <f t="shared" si="20"/>
        <v>34.78878407571915</v>
      </c>
      <c r="AZ32" s="58">
        <f t="shared" si="20"/>
        <v>35.126560514368521</v>
      </c>
      <c r="BA32" s="58">
        <f t="shared" si="20"/>
        <v>35.464900379317783</v>
      </c>
      <c r="BB32" s="58">
        <f t="shared" si="20"/>
        <v>35.791919873404822</v>
      </c>
      <c r="BC32" s="58">
        <f t="shared" si="20"/>
        <v>36.110027684403292</v>
      </c>
      <c r="BD32" s="58">
        <f t="shared" si="20"/>
        <v>36.441227343340358</v>
      </c>
      <c r="BE32" s="58">
        <f t="shared" si="20"/>
        <v>36.768546282614466</v>
      </c>
      <c r="BF32" s="58">
        <f t="shared" si="20"/>
        <v>37.098769749364919</v>
      </c>
      <c r="BG32" s="58">
        <f t="shared" si="20"/>
        <v>37.427717621676777</v>
      </c>
      <c r="BH32" s="58">
        <f t="shared" si="20"/>
        <v>37.754935151726215</v>
      </c>
    </row>
    <row r="33" spans="1:60" ht="12" thickBot="1">
      <c r="A33" s="3" t="s">
        <v>29</v>
      </c>
      <c r="C33" s="8">
        <f>(C256*C272)/1000</f>
        <v>0</v>
      </c>
      <c r="D33" s="8">
        <f t="shared" ref="D33:I33" si="21">(D256*D272)/1000</f>
        <v>0</v>
      </c>
      <c r="E33" s="8">
        <f t="shared" si="21"/>
        <v>0</v>
      </c>
      <c r="F33" s="8">
        <f t="shared" si="21"/>
        <v>0</v>
      </c>
      <c r="G33" s="8">
        <f t="shared" si="21"/>
        <v>0</v>
      </c>
      <c r="H33" s="8">
        <f t="shared" si="21"/>
        <v>0</v>
      </c>
      <c r="I33" s="8">
        <f t="shared" si="21"/>
        <v>0</v>
      </c>
      <c r="J33" s="8">
        <v>150</v>
      </c>
      <c r="K33" s="8">
        <v>155</v>
      </c>
      <c r="L33" s="8">
        <v>158</v>
      </c>
      <c r="M33" s="8">
        <v>160</v>
      </c>
      <c r="N33" s="8">
        <v>170</v>
      </c>
      <c r="O33" s="8">
        <v>180</v>
      </c>
      <c r="P33" s="8">
        <v>188</v>
      </c>
      <c r="Q33" s="8">
        <v>195</v>
      </c>
      <c r="R33" s="8">
        <v>200</v>
      </c>
      <c r="S33" s="8">
        <v>203</v>
      </c>
      <c r="T33" s="8">
        <v>210</v>
      </c>
      <c r="U33" s="8">
        <v>218</v>
      </c>
      <c r="V33" s="8">
        <v>210</v>
      </c>
      <c r="W33" s="8">
        <v>205</v>
      </c>
      <c r="X33" s="8">
        <v>215</v>
      </c>
      <c r="Y33" s="8">
        <v>230</v>
      </c>
      <c r="Z33" s="8">
        <v>240</v>
      </c>
      <c r="AA33" s="8">
        <v>250</v>
      </c>
      <c r="AB33" s="8">
        <v>260</v>
      </c>
      <c r="AC33" s="8">
        <v>270</v>
      </c>
      <c r="AD33" s="8">
        <v>280</v>
      </c>
      <c r="AE33" s="8">
        <v>300</v>
      </c>
      <c r="AF33" s="8">
        <v>320</v>
      </c>
      <c r="AG33" s="8">
        <v>330</v>
      </c>
      <c r="AH33" s="8">
        <v>340</v>
      </c>
      <c r="AI33" s="59">
        <v>345</v>
      </c>
      <c r="AJ33" s="59">
        <v>351</v>
      </c>
      <c r="AK33" s="59">
        <v>357</v>
      </c>
      <c r="AL33" s="59">
        <v>363</v>
      </c>
      <c r="AM33" s="54">
        <v>369</v>
      </c>
      <c r="AN33" s="54">
        <v>375</v>
      </c>
      <c r="AO33" s="54">
        <v>380</v>
      </c>
      <c r="AP33" s="54">
        <v>385</v>
      </c>
      <c r="AQ33" s="54">
        <v>390</v>
      </c>
      <c r="AR33" s="54">
        <v>395</v>
      </c>
      <c r="AS33" s="54">
        <v>400</v>
      </c>
      <c r="AT33" s="54">
        <v>404</v>
      </c>
      <c r="AU33" s="54">
        <v>408</v>
      </c>
      <c r="AV33" s="54">
        <v>412</v>
      </c>
      <c r="AW33" s="54">
        <v>416</v>
      </c>
      <c r="AX33" s="54">
        <v>420</v>
      </c>
      <c r="AY33" s="54">
        <v>424</v>
      </c>
      <c r="AZ33" s="54">
        <v>428</v>
      </c>
      <c r="BA33" s="54">
        <v>432</v>
      </c>
      <c r="BB33" s="54">
        <v>436</v>
      </c>
      <c r="BC33" s="54">
        <v>440</v>
      </c>
      <c r="BD33" s="54">
        <v>444</v>
      </c>
      <c r="BE33" s="54">
        <v>448</v>
      </c>
      <c r="BF33" s="54">
        <v>452</v>
      </c>
      <c r="BG33" s="54">
        <v>456</v>
      </c>
      <c r="BH33" s="54">
        <v>460</v>
      </c>
    </row>
    <row r="34" spans="1:60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</row>
    <row r="35" spans="1:60" ht="12" thickBot="1">
      <c r="A35" s="3" t="s">
        <v>146</v>
      </c>
    </row>
    <row r="36" spans="1:60" ht="12" thickBot="1">
      <c r="A36" s="18"/>
      <c r="B36" s="19">
        <f>B20</f>
        <v>1992</v>
      </c>
      <c r="C36" s="19">
        <f t="shared" ref="C36:BH36" si="22">C20</f>
        <v>1993</v>
      </c>
      <c r="D36" s="19">
        <f t="shared" si="22"/>
        <v>1994</v>
      </c>
      <c r="E36" s="19">
        <f t="shared" si="22"/>
        <v>1995</v>
      </c>
      <c r="F36" s="19">
        <f t="shared" si="22"/>
        <v>1996</v>
      </c>
      <c r="G36" s="19">
        <f t="shared" si="22"/>
        <v>1997</v>
      </c>
      <c r="H36" s="19">
        <f t="shared" si="22"/>
        <v>1998</v>
      </c>
      <c r="I36" s="19">
        <f t="shared" si="22"/>
        <v>1999</v>
      </c>
      <c r="J36" s="19">
        <f t="shared" si="22"/>
        <v>2000</v>
      </c>
      <c r="K36" s="19">
        <f t="shared" si="22"/>
        <v>2001</v>
      </c>
      <c r="L36" s="19">
        <f t="shared" si="22"/>
        <v>2002</v>
      </c>
      <c r="M36" s="19">
        <f t="shared" si="22"/>
        <v>2003</v>
      </c>
      <c r="N36" s="19">
        <f t="shared" si="22"/>
        <v>2004</v>
      </c>
      <c r="O36" s="19">
        <f t="shared" si="22"/>
        <v>2005</v>
      </c>
      <c r="P36" s="19">
        <f t="shared" si="22"/>
        <v>2006</v>
      </c>
      <c r="Q36" s="19">
        <f t="shared" si="22"/>
        <v>2007</v>
      </c>
      <c r="R36" s="19">
        <f t="shared" si="22"/>
        <v>2008</v>
      </c>
      <c r="S36" s="19">
        <f t="shared" si="22"/>
        <v>2009</v>
      </c>
      <c r="T36" s="19">
        <f t="shared" si="22"/>
        <v>2010</v>
      </c>
      <c r="U36" s="19">
        <f t="shared" si="22"/>
        <v>2011</v>
      </c>
      <c r="V36" s="19">
        <f t="shared" si="22"/>
        <v>2012</v>
      </c>
      <c r="W36" s="19">
        <f t="shared" si="22"/>
        <v>2013</v>
      </c>
      <c r="X36" s="19">
        <f t="shared" si="22"/>
        <v>2014</v>
      </c>
      <c r="Y36" s="19">
        <f t="shared" si="22"/>
        <v>2015</v>
      </c>
      <c r="Z36" s="19">
        <f t="shared" si="22"/>
        <v>2016</v>
      </c>
      <c r="AA36" s="19">
        <f t="shared" si="22"/>
        <v>2017</v>
      </c>
      <c r="AB36" s="19">
        <f t="shared" si="22"/>
        <v>2018</v>
      </c>
      <c r="AC36" s="19">
        <f t="shared" si="22"/>
        <v>2019</v>
      </c>
      <c r="AD36" s="19">
        <f t="shared" si="22"/>
        <v>2020</v>
      </c>
      <c r="AE36" s="19">
        <f t="shared" si="22"/>
        <v>2021</v>
      </c>
      <c r="AF36" s="19">
        <f t="shared" si="22"/>
        <v>2022</v>
      </c>
      <c r="AG36" s="19">
        <f t="shared" si="22"/>
        <v>2023</v>
      </c>
      <c r="AH36" s="19">
        <f t="shared" si="22"/>
        <v>2024</v>
      </c>
      <c r="AI36" s="19">
        <f t="shared" si="22"/>
        <v>2025</v>
      </c>
      <c r="AJ36" s="19">
        <f t="shared" si="22"/>
        <v>2026</v>
      </c>
      <c r="AK36" s="19">
        <f t="shared" si="22"/>
        <v>2027</v>
      </c>
      <c r="AL36" s="19">
        <f t="shared" si="22"/>
        <v>2028</v>
      </c>
      <c r="AM36" s="19">
        <f t="shared" si="22"/>
        <v>2029</v>
      </c>
      <c r="AN36" s="19">
        <f t="shared" si="22"/>
        <v>2030</v>
      </c>
      <c r="AO36" s="19">
        <f t="shared" si="22"/>
        <v>2031</v>
      </c>
      <c r="AP36" s="19">
        <f t="shared" si="22"/>
        <v>2032</v>
      </c>
      <c r="AQ36" s="19">
        <f t="shared" si="22"/>
        <v>2033</v>
      </c>
      <c r="AR36" s="19">
        <f t="shared" si="22"/>
        <v>2034</v>
      </c>
      <c r="AS36" s="19">
        <f t="shared" si="22"/>
        <v>2035</v>
      </c>
      <c r="AT36" s="19">
        <f t="shared" si="22"/>
        <v>2036</v>
      </c>
      <c r="AU36" s="19">
        <f t="shared" si="22"/>
        <v>2037</v>
      </c>
      <c r="AV36" s="19">
        <f t="shared" si="22"/>
        <v>2038</v>
      </c>
      <c r="AW36" s="19">
        <f t="shared" si="22"/>
        <v>2039</v>
      </c>
      <c r="AX36" s="19">
        <f t="shared" si="22"/>
        <v>2040</v>
      </c>
      <c r="AY36" s="19">
        <f t="shared" si="22"/>
        <v>2041</v>
      </c>
      <c r="AZ36" s="19">
        <f t="shared" si="22"/>
        <v>2042</v>
      </c>
      <c r="BA36" s="19">
        <f t="shared" si="22"/>
        <v>2043</v>
      </c>
      <c r="BB36" s="19">
        <f t="shared" si="22"/>
        <v>2044</v>
      </c>
      <c r="BC36" s="19">
        <f t="shared" si="22"/>
        <v>2045</v>
      </c>
      <c r="BD36" s="19">
        <f t="shared" si="22"/>
        <v>2046</v>
      </c>
      <c r="BE36" s="19">
        <f t="shared" si="22"/>
        <v>2047</v>
      </c>
      <c r="BF36" s="19">
        <f t="shared" si="22"/>
        <v>2048</v>
      </c>
      <c r="BG36" s="19">
        <f t="shared" si="22"/>
        <v>2049</v>
      </c>
      <c r="BH36" s="19">
        <f t="shared" si="22"/>
        <v>2050</v>
      </c>
    </row>
    <row r="37" spans="1:60">
      <c r="A37" s="3" t="s">
        <v>17</v>
      </c>
      <c r="C37" s="8"/>
      <c r="D37" s="8">
        <f>'[1]Mexico Inedible Tallow Imports'!AW$290/1000</f>
        <v>0</v>
      </c>
      <c r="E37" s="8">
        <f>'[1]Mexico Inedible Tallow Imports'!BI$290/1000</f>
        <v>0</v>
      </c>
      <c r="F37" s="8">
        <f>'[1]Mexico Inedible Tallow Imports'!BU$290/1000</f>
        <v>0</v>
      </c>
      <c r="G37" s="8">
        <f>'[1]Mexico Inedible Tallow Imports'!CG$290/1000</f>
        <v>0</v>
      </c>
      <c r="H37" s="8">
        <f>'[1]Mexico Inedible Tallow Imports'!CS$290/1000</f>
        <v>0</v>
      </c>
      <c r="I37" s="8">
        <f>'[1]Mexico Inedible Tallow Imports'!DE$290/1000</f>
        <v>0</v>
      </c>
      <c r="J37" s="8">
        <f>'[1]Mexico Inedible Tallow Imports'!DQ$290/1000</f>
        <v>0</v>
      </c>
      <c r="K37" s="8">
        <f>'[1]Mexico Inedible Tallow Imports'!EC$290/1000</f>
        <v>0</v>
      </c>
      <c r="L37" s="8">
        <f>'[1]Mexico Inedible Tallow Imports'!EO$290/1000</f>
        <v>0</v>
      </c>
      <c r="M37" s="8">
        <f>'[1]Mexico Inedible Tallow Imports'!FA$290/1000</f>
        <v>0</v>
      </c>
      <c r="N37" s="8">
        <f>'[1]Mexico Inedible Tallow Imports'!FM$290/1000</f>
        <v>0</v>
      </c>
      <c r="O37" s="8">
        <f>'[1]Mexico Inedible Tallow Imports'!FY$290/1000</f>
        <v>0</v>
      </c>
      <c r="P37" s="8">
        <f>'[1]Mexico Inedible Tallow Imports'!GK$290/1000</f>
        <v>0</v>
      </c>
      <c r="Q37" s="8">
        <f>'[1]Mexico Inedible Tallow Imports'!GW$290/1000</f>
        <v>0</v>
      </c>
      <c r="R37" s="8">
        <f>'[1]Mexico Inedible Tallow Imports'!HI$290/1000</f>
        <v>0</v>
      </c>
      <c r="S37" s="8">
        <f>'[1]Mexico Inedible Tallow Imports'!HU$290/1000</f>
        <v>0</v>
      </c>
      <c r="T37" s="8">
        <f>'[1]Mexico Inedible Tallow Imports'!IG$290/1000</f>
        <v>0</v>
      </c>
      <c r="U37" s="8">
        <f>'[1]Mexico Inedible Tallow Imports'!IS$290/1000</f>
        <v>0</v>
      </c>
      <c r="V37" s="8">
        <f>'[1]Mexico Inedible Tallow Imports'!JE$290/1000</f>
        <v>0</v>
      </c>
      <c r="W37" s="8">
        <f>'[1]Mexico Inedible Tallow Imports'!JQ$290/1000</f>
        <v>33.119999999999997</v>
      </c>
      <c r="X37" s="8">
        <f>'[1]Mexico Inedible Tallow Imports'!KC$290/1000</f>
        <v>21.509</v>
      </c>
      <c r="Y37" s="8">
        <f>'[1]Mexico Inedible Tallow Imports'!KO$290/1000</f>
        <v>27.734999999999999</v>
      </c>
      <c r="Z37" s="8">
        <f>'[1]Mexico Inedible Tallow Imports'!LA$290/1000</f>
        <v>23.545999999999999</v>
      </c>
      <c r="AA37" s="8">
        <f>'[1]Mexico Inedible Tallow Imports'!LM$290/1000</f>
        <v>22.076000000000001</v>
      </c>
      <c r="AB37" s="8">
        <f>'[1]Mexico Inedible Tallow Imports'!LY$290/1000</f>
        <v>20.888000000000002</v>
      </c>
      <c r="AC37" s="8">
        <f>'[1]Mexico Inedible Tallow Imports'!MK$290/1000</f>
        <v>23.707999999999998</v>
      </c>
      <c r="AD37" s="8">
        <f>'[1]Mexico Inedible Tallow Imports'!MW$290/1000</f>
        <v>21.949000000000002</v>
      </c>
      <c r="AE37" s="8">
        <f>'[1]Mexico Inedible Tallow Imports'!NI$290/1000</f>
        <v>21.053000000000001</v>
      </c>
      <c r="AF37" s="8">
        <f>'[1]Mexico Inedible Tallow Imports'!NU$290/1000</f>
        <v>21.593</v>
      </c>
      <c r="AG37" s="8">
        <f>'[1]Mexico Inedible Tallow Imports'!OG$290/1000</f>
        <v>8.6210000000000004</v>
      </c>
      <c r="AH37" s="8">
        <f>'[1]Mexico Inedible Tallow Imports'!OS$290/1000</f>
        <v>10.786</v>
      </c>
      <c r="AI37" s="8">
        <f>'[1]Mexico Inedible Tallow Imports'!PE$290/1000</f>
        <v>8.6069999999999993</v>
      </c>
      <c r="AJ37" s="54">
        <f t="shared" ref="AJ37:AJ47" si="23">AJ$49*(SUM(AE37:AI37)/SUM(AE$49:AI$49))</f>
        <v>16.329123253208149</v>
      </c>
      <c r="AK37" s="54">
        <f t="shared" ref="AK37:AK47" si="24">AK$49*(SUM(AF37:AJ37)/SUM(AF$49:AJ$49))</f>
        <v>15.333070884130228</v>
      </c>
      <c r="AL37" s="54">
        <f t="shared" ref="AL37:BA47" si="25">AL$49*(SUM(AG37:AK37)/SUM(AG$49:AK$49))</f>
        <v>12.533434593758585</v>
      </c>
      <c r="AM37" s="54">
        <f t="shared" si="25"/>
        <v>11.75679451978684</v>
      </c>
      <c r="AN37" s="54">
        <f t="shared" si="25"/>
        <v>11.835894262662029</v>
      </c>
      <c r="AO37" s="54">
        <f t="shared" si="25"/>
        <v>12.395578059619808</v>
      </c>
      <c r="AP37" s="54">
        <f t="shared" si="25"/>
        <v>11.644105540698131</v>
      </c>
      <c r="AQ37" s="54">
        <f t="shared" si="25"/>
        <v>10.939237632095526</v>
      </c>
      <c r="AR37" s="54">
        <f t="shared" si="25"/>
        <v>10.616104315193798</v>
      </c>
      <c r="AS37" s="54">
        <f t="shared" si="25"/>
        <v>10.374617772177679</v>
      </c>
      <c r="AT37" s="54">
        <f t="shared" si="25"/>
        <v>10.074535797561291</v>
      </c>
      <c r="AU37" s="54">
        <f t="shared" si="25"/>
        <v>9.6197491551785301</v>
      </c>
      <c r="AV37" s="54">
        <f t="shared" si="25"/>
        <v>9.2186151200369331</v>
      </c>
      <c r="AW37" s="54">
        <f t="shared" si="25"/>
        <v>8.8717550506930198</v>
      </c>
      <c r="AX37" s="54">
        <f t="shared" si="25"/>
        <v>8.5204867430760878</v>
      </c>
      <c r="AY37" s="54">
        <f t="shared" si="25"/>
        <v>8.1497049685120722</v>
      </c>
      <c r="AZ37" s="54">
        <f t="shared" si="25"/>
        <v>7.7665544315619126</v>
      </c>
      <c r="BA37" s="54">
        <f t="shared" si="25"/>
        <v>7.3960202285008743</v>
      </c>
      <c r="BB37" s="54">
        <f t="shared" ref="BB37:BH47" si="26">BB$49*(SUM(AW37:BA37)/SUM(AW$49:BA$49))</f>
        <v>7.0307809729503212</v>
      </c>
      <c r="BC37" s="54">
        <f t="shared" si="26"/>
        <v>6.6623224019316467</v>
      </c>
      <c r="BD37" s="54">
        <f t="shared" si="26"/>
        <v>6.2909151105876608</v>
      </c>
      <c r="BE37" s="54">
        <f t="shared" si="26"/>
        <v>5.9194262139844067</v>
      </c>
      <c r="BF37" s="54">
        <f t="shared" si="26"/>
        <v>5.5499108213258177</v>
      </c>
      <c r="BG37" s="54">
        <f t="shared" si="26"/>
        <v>5.1805526740107988</v>
      </c>
      <c r="BH37" s="54">
        <f t="shared" si="26"/>
        <v>4.8105081735490538</v>
      </c>
    </row>
    <row r="38" spans="1:60">
      <c r="A38" s="3" t="s">
        <v>18</v>
      </c>
      <c r="C38" s="8"/>
      <c r="D38" s="8">
        <f>'[1]Mexico Inedible Tallow Imports'!AX$290/1000</f>
        <v>0</v>
      </c>
      <c r="E38" s="8">
        <f>'[1]Mexico Inedible Tallow Imports'!BJ$290/1000</f>
        <v>0</v>
      </c>
      <c r="F38" s="8">
        <f>'[1]Mexico Inedible Tallow Imports'!BV$290/1000</f>
        <v>0</v>
      </c>
      <c r="G38" s="8">
        <f>'[1]Mexico Inedible Tallow Imports'!CH$290/1000</f>
        <v>0</v>
      </c>
      <c r="H38" s="8">
        <f>'[1]Mexico Inedible Tallow Imports'!CT$290/1000</f>
        <v>0</v>
      </c>
      <c r="I38" s="8">
        <f>'[1]Mexico Inedible Tallow Imports'!DF$290/1000</f>
        <v>0</v>
      </c>
      <c r="J38" s="8">
        <f>'[1]Mexico Inedible Tallow Imports'!DR$290/1000</f>
        <v>0</v>
      </c>
      <c r="K38" s="8">
        <f>'[1]Mexico Inedible Tallow Imports'!ED$290/1000</f>
        <v>0</v>
      </c>
      <c r="L38" s="8">
        <f>'[1]Mexico Inedible Tallow Imports'!EP$290/1000</f>
        <v>0</v>
      </c>
      <c r="M38" s="8">
        <f>'[1]Mexico Inedible Tallow Imports'!FB$290/1000</f>
        <v>0</v>
      </c>
      <c r="N38" s="8">
        <f>'[1]Mexico Inedible Tallow Imports'!FN$290/1000</f>
        <v>0</v>
      </c>
      <c r="O38" s="8">
        <f>'[1]Mexico Inedible Tallow Imports'!FZ$290/1000</f>
        <v>0</v>
      </c>
      <c r="P38" s="8">
        <f>'[1]Mexico Inedible Tallow Imports'!GL$290/1000</f>
        <v>0</v>
      </c>
      <c r="Q38" s="8">
        <f>'[1]Mexico Inedible Tallow Imports'!GX$290/1000</f>
        <v>0</v>
      </c>
      <c r="R38" s="8">
        <f>'[1]Mexico Inedible Tallow Imports'!HJ$290/1000</f>
        <v>0</v>
      </c>
      <c r="S38" s="8">
        <f>'[1]Mexico Inedible Tallow Imports'!HV$290/1000</f>
        <v>0</v>
      </c>
      <c r="T38" s="8">
        <f>'[1]Mexico Inedible Tallow Imports'!IH$290/1000</f>
        <v>0</v>
      </c>
      <c r="U38" s="8">
        <f>'[1]Mexico Inedible Tallow Imports'!IT$290/1000</f>
        <v>0</v>
      </c>
      <c r="V38" s="8">
        <f>'[1]Mexico Inedible Tallow Imports'!JF$290/1000</f>
        <v>0</v>
      </c>
      <c r="W38" s="8">
        <f>'[1]Mexico Inedible Tallow Imports'!JR$290/1000</f>
        <v>31.567</v>
      </c>
      <c r="X38" s="8">
        <f>'[1]Mexico Inedible Tallow Imports'!KD$290/1000</f>
        <v>22.89</v>
      </c>
      <c r="Y38" s="8">
        <f>'[1]Mexico Inedible Tallow Imports'!KP$290/1000</f>
        <v>27.893999999999998</v>
      </c>
      <c r="Z38" s="8">
        <f>'[1]Mexico Inedible Tallow Imports'!LB$290/1000</f>
        <v>21.731999999999999</v>
      </c>
      <c r="AA38" s="8">
        <f>'[1]Mexico Inedible Tallow Imports'!LN$290/1000</f>
        <v>27.925999999999998</v>
      </c>
      <c r="AB38" s="8">
        <f>'[1]Mexico Inedible Tallow Imports'!LZ$290/1000</f>
        <v>18.664000000000001</v>
      </c>
      <c r="AC38" s="8">
        <f>'[1]Mexico Inedible Tallow Imports'!ML$290/1000</f>
        <v>17.89</v>
      </c>
      <c r="AD38" s="8">
        <f>'[1]Mexico Inedible Tallow Imports'!MX$290/1000</f>
        <v>20.114000000000001</v>
      </c>
      <c r="AE38" s="8">
        <f>'[1]Mexico Inedible Tallow Imports'!NJ$290/1000</f>
        <v>13.119</v>
      </c>
      <c r="AF38" s="8">
        <f>'[1]Mexico Inedible Tallow Imports'!NV$290/1000</f>
        <v>7.109</v>
      </c>
      <c r="AG38" s="8">
        <f>'[1]Mexico Inedible Tallow Imports'!OH$290/1000</f>
        <v>7.8239999999999998</v>
      </c>
      <c r="AH38" s="8">
        <f>'[1]Mexico Inedible Tallow Imports'!OT$290/1000</f>
        <v>14.484999999999999</v>
      </c>
      <c r="AI38" s="8">
        <f>'[1]Mexico Inedible Tallow Imports'!PF$290/1000</f>
        <v>0</v>
      </c>
      <c r="AJ38" s="54">
        <f t="shared" si="23"/>
        <v>9.8300582482552379</v>
      </c>
      <c r="AK38" s="54">
        <f t="shared" si="24"/>
        <v>9.1269129802181546</v>
      </c>
      <c r="AL38" s="54">
        <f t="shared" si="25"/>
        <v>8.6668454450983301</v>
      </c>
      <c r="AM38" s="54">
        <f t="shared" si="25"/>
        <v>7.7854282279946938</v>
      </c>
      <c r="AN38" s="54">
        <f t="shared" si="25"/>
        <v>6.4916948986205094</v>
      </c>
      <c r="AO38" s="54">
        <f t="shared" si="25"/>
        <v>7.6618861348913239</v>
      </c>
      <c r="AP38" s="54">
        <f t="shared" si="25"/>
        <v>7.2453870487736074</v>
      </c>
      <c r="AQ38" s="54">
        <f t="shared" si="25"/>
        <v>6.8820439555233586</v>
      </c>
      <c r="AR38" s="54">
        <f t="shared" si="25"/>
        <v>6.5370422981768836</v>
      </c>
      <c r="AS38" s="54">
        <f t="shared" si="25"/>
        <v>6.2897130413393496</v>
      </c>
      <c r="AT38" s="54">
        <f t="shared" si="25"/>
        <v>6.2308930461668126</v>
      </c>
      <c r="AU38" s="54">
        <f t="shared" si="25"/>
        <v>5.9504280285481412</v>
      </c>
      <c r="AV38" s="54">
        <f t="shared" si="25"/>
        <v>5.6946643517418831</v>
      </c>
      <c r="AW38" s="54">
        <f t="shared" si="25"/>
        <v>5.4582650250618787</v>
      </c>
      <c r="AX38" s="54">
        <f t="shared" si="25"/>
        <v>5.2411627718133502</v>
      </c>
      <c r="AY38" s="54">
        <f t="shared" si="25"/>
        <v>5.0292727273064433</v>
      </c>
      <c r="AZ38" s="54">
        <f t="shared" si="25"/>
        <v>4.7904137582825461</v>
      </c>
      <c r="BA38" s="54">
        <f t="shared" si="25"/>
        <v>4.5589180233401914</v>
      </c>
      <c r="BB38" s="54">
        <f t="shared" si="26"/>
        <v>4.3316601255480345</v>
      </c>
      <c r="BC38" s="54">
        <f t="shared" si="26"/>
        <v>4.1059589839355253</v>
      </c>
      <c r="BD38" s="54">
        <f t="shared" si="26"/>
        <v>3.8787580151301655</v>
      </c>
      <c r="BE38" s="54">
        <f t="shared" si="26"/>
        <v>3.6489614999977205</v>
      </c>
      <c r="BF38" s="54">
        <f t="shared" si="26"/>
        <v>3.4207094413252732</v>
      </c>
      <c r="BG38" s="54">
        <f t="shared" si="26"/>
        <v>3.1929961520366357</v>
      </c>
      <c r="BH38" s="54">
        <f t="shared" si="26"/>
        <v>2.9651999150191144</v>
      </c>
    </row>
    <row r="39" spans="1:60">
      <c r="A39" s="3" t="s">
        <v>19</v>
      </c>
      <c r="C39" s="8"/>
      <c r="D39" s="8">
        <f>'[1]Mexico Inedible Tallow Imports'!AY$290/1000</f>
        <v>0</v>
      </c>
      <c r="E39" s="8">
        <f>'[1]Mexico Inedible Tallow Imports'!BK$290/1000</f>
        <v>0</v>
      </c>
      <c r="F39" s="8">
        <f>'[1]Mexico Inedible Tallow Imports'!BW$290/1000</f>
        <v>0</v>
      </c>
      <c r="G39" s="8">
        <f>'[1]Mexico Inedible Tallow Imports'!CI$290/1000</f>
        <v>0</v>
      </c>
      <c r="H39" s="8">
        <f>'[1]Mexico Inedible Tallow Imports'!CU$290/1000</f>
        <v>0</v>
      </c>
      <c r="I39" s="8">
        <f>'[1]Mexico Inedible Tallow Imports'!DG$290/1000</f>
        <v>0</v>
      </c>
      <c r="J39" s="8">
        <f>'[1]Mexico Inedible Tallow Imports'!DS$290/1000</f>
        <v>0</v>
      </c>
      <c r="K39" s="8">
        <f>'[1]Mexico Inedible Tallow Imports'!EE$290/1000</f>
        <v>0</v>
      </c>
      <c r="L39" s="8">
        <f>'[1]Mexico Inedible Tallow Imports'!EQ$290/1000</f>
        <v>0</v>
      </c>
      <c r="M39" s="8">
        <f>'[1]Mexico Inedible Tallow Imports'!FC$290/1000</f>
        <v>0</v>
      </c>
      <c r="N39" s="8">
        <f>'[1]Mexico Inedible Tallow Imports'!FO$290/1000</f>
        <v>0</v>
      </c>
      <c r="O39" s="8">
        <f>'[1]Mexico Inedible Tallow Imports'!GA$290/1000</f>
        <v>0</v>
      </c>
      <c r="P39" s="8">
        <f>'[1]Mexico Inedible Tallow Imports'!GM$290/1000</f>
        <v>0</v>
      </c>
      <c r="Q39" s="8">
        <f>'[1]Mexico Inedible Tallow Imports'!GY$290/1000</f>
        <v>0</v>
      </c>
      <c r="R39" s="8">
        <f>'[1]Mexico Inedible Tallow Imports'!HK$290/1000</f>
        <v>0</v>
      </c>
      <c r="S39" s="8">
        <f>'[1]Mexico Inedible Tallow Imports'!HW$290/1000</f>
        <v>0</v>
      </c>
      <c r="T39" s="8">
        <f>'[1]Mexico Inedible Tallow Imports'!II$290/1000</f>
        <v>0</v>
      </c>
      <c r="U39" s="8">
        <f>'[1]Mexico Inedible Tallow Imports'!IU$290/1000</f>
        <v>0</v>
      </c>
      <c r="V39" s="8">
        <f>'[1]Mexico Inedible Tallow Imports'!JG$290/1000</f>
        <v>0</v>
      </c>
      <c r="W39" s="8">
        <f>'[1]Mexico Inedible Tallow Imports'!JS$290/1000</f>
        <v>22.42</v>
      </c>
      <c r="X39" s="8">
        <f>'[1]Mexico Inedible Tallow Imports'!KE$290/1000</f>
        <v>24.506</v>
      </c>
      <c r="Y39" s="8">
        <f>'[1]Mexico Inedible Tallow Imports'!KQ$290/1000</f>
        <v>29.675000000000001</v>
      </c>
      <c r="Z39" s="8">
        <f>'[1]Mexico Inedible Tallow Imports'!LC$290/1000</f>
        <v>19.463000000000001</v>
      </c>
      <c r="AA39" s="8">
        <f>'[1]Mexico Inedible Tallow Imports'!LO$290/1000</f>
        <v>22.891999999999999</v>
      </c>
      <c r="AB39" s="8">
        <f>'[1]Mexico Inedible Tallow Imports'!MA$290/1000</f>
        <v>18.597999999999999</v>
      </c>
      <c r="AC39" s="8">
        <f>'[1]Mexico Inedible Tallow Imports'!MM$290/1000</f>
        <v>20.422000000000001</v>
      </c>
      <c r="AD39" s="8">
        <f>'[1]Mexico Inedible Tallow Imports'!MY$290/1000</f>
        <v>18.885999999999999</v>
      </c>
      <c r="AE39" s="8">
        <f>'[1]Mexico Inedible Tallow Imports'!NK$290/1000</f>
        <v>22.925999999999998</v>
      </c>
      <c r="AF39" s="8">
        <f>'[1]Mexico Inedible Tallow Imports'!NW$290/1000</f>
        <v>11.644</v>
      </c>
      <c r="AG39" s="8">
        <f>'[1]Mexico Inedible Tallow Imports'!OI$290/1000</f>
        <v>5.851</v>
      </c>
      <c r="AH39" s="8">
        <f>'[1]Mexico Inedible Tallow Imports'!OU$290/1000</f>
        <v>2.8069999999999999</v>
      </c>
      <c r="AI39" s="8">
        <f>'[1]Mexico Inedible Tallow Imports'!PG$290/1000</f>
        <v>7.3109999999999999</v>
      </c>
      <c r="AJ39" s="54">
        <f t="shared" si="23"/>
        <v>11.679274838577509</v>
      </c>
      <c r="AK39" s="54">
        <f t="shared" si="24"/>
        <v>9.1371952971063113</v>
      </c>
      <c r="AL39" s="54">
        <f t="shared" si="25"/>
        <v>7.7258325637388925</v>
      </c>
      <c r="AM39" s="54">
        <f t="shared" si="25"/>
        <v>7.1478382846082225</v>
      </c>
      <c r="AN39" s="54">
        <f t="shared" si="25"/>
        <v>7.8835425137390045</v>
      </c>
      <c r="AO39" s="54">
        <f t="shared" si="25"/>
        <v>7.9677592681636451</v>
      </c>
      <c r="AP39" s="54">
        <f t="shared" si="25"/>
        <v>7.2689835632237552</v>
      </c>
      <c r="AQ39" s="54">
        <f t="shared" si="25"/>
        <v>6.9079920351770046</v>
      </c>
      <c r="AR39" s="54">
        <f t="shared" si="25"/>
        <v>6.7381709642652341</v>
      </c>
      <c r="AS39" s="54">
        <f t="shared" si="25"/>
        <v>6.6416809912769166</v>
      </c>
      <c r="AT39" s="54">
        <f t="shared" si="25"/>
        <v>6.3944256279791798</v>
      </c>
      <c r="AU39" s="54">
        <f t="shared" si="25"/>
        <v>6.0878109153791335</v>
      </c>
      <c r="AV39" s="54">
        <f t="shared" si="25"/>
        <v>5.8518000953709759</v>
      </c>
      <c r="AW39" s="54">
        <f t="shared" si="25"/>
        <v>5.6380246389815891</v>
      </c>
      <c r="AX39" s="54">
        <f t="shared" si="25"/>
        <v>5.4162774783593788</v>
      </c>
      <c r="AY39" s="54">
        <f t="shared" si="25"/>
        <v>5.172347621068365</v>
      </c>
      <c r="AZ39" s="54">
        <f t="shared" si="25"/>
        <v>4.9290956311029026</v>
      </c>
      <c r="BA39" s="54">
        <f t="shared" si="25"/>
        <v>4.6969644286753409</v>
      </c>
      <c r="BB39" s="54">
        <f t="shared" si="26"/>
        <v>4.4654680560505815</v>
      </c>
      <c r="BC39" s="54">
        <f t="shared" si="26"/>
        <v>4.2308834083296976</v>
      </c>
      <c r="BD39" s="54">
        <f t="shared" si="26"/>
        <v>3.9941090546885709</v>
      </c>
      <c r="BE39" s="54">
        <f t="shared" si="26"/>
        <v>3.7585718869637215</v>
      </c>
      <c r="BF39" s="54">
        <f t="shared" si="26"/>
        <v>3.5243328057846517</v>
      </c>
      <c r="BG39" s="54">
        <f t="shared" si="26"/>
        <v>3.2897307407698961</v>
      </c>
      <c r="BH39" s="54">
        <f t="shared" si="26"/>
        <v>3.0546145331871877</v>
      </c>
    </row>
    <row r="40" spans="1:60">
      <c r="A40" s="3" t="s">
        <v>20</v>
      </c>
      <c r="C40" s="8"/>
      <c r="D40" s="8">
        <f>'[1]Mexico Inedible Tallow Imports'!AZ$290/1000</f>
        <v>0</v>
      </c>
      <c r="E40" s="8">
        <f>'[1]Mexico Inedible Tallow Imports'!BL$290/1000</f>
        <v>0</v>
      </c>
      <c r="F40" s="8">
        <f>'[1]Mexico Inedible Tallow Imports'!BX$290/1000</f>
        <v>0</v>
      </c>
      <c r="G40" s="8">
        <f>'[1]Mexico Inedible Tallow Imports'!CJ$290/1000</f>
        <v>0</v>
      </c>
      <c r="H40" s="8">
        <f>'[1]Mexico Inedible Tallow Imports'!CV$290/1000</f>
        <v>0</v>
      </c>
      <c r="I40" s="8">
        <f>'[1]Mexico Inedible Tallow Imports'!DH$290/1000</f>
        <v>0</v>
      </c>
      <c r="J40" s="8">
        <f>'[1]Mexico Inedible Tallow Imports'!DT$290/1000</f>
        <v>0</v>
      </c>
      <c r="K40" s="8">
        <f>'[1]Mexico Inedible Tallow Imports'!EF$290/1000</f>
        <v>0</v>
      </c>
      <c r="L40" s="8">
        <f>'[1]Mexico Inedible Tallow Imports'!ER$290/1000</f>
        <v>0</v>
      </c>
      <c r="M40" s="8">
        <f>'[1]Mexico Inedible Tallow Imports'!FD$290/1000</f>
        <v>0</v>
      </c>
      <c r="N40" s="8">
        <f>'[1]Mexico Inedible Tallow Imports'!FP$290/1000</f>
        <v>0</v>
      </c>
      <c r="O40" s="8">
        <f>'[1]Mexico Inedible Tallow Imports'!GB$290/1000</f>
        <v>0</v>
      </c>
      <c r="P40" s="8">
        <f>'[1]Mexico Inedible Tallow Imports'!GN$290/1000</f>
        <v>0</v>
      </c>
      <c r="Q40" s="8">
        <f>'[1]Mexico Inedible Tallow Imports'!GZ$290/1000</f>
        <v>0</v>
      </c>
      <c r="R40" s="8">
        <f>'[1]Mexico Inedible Tallow Imports'!HL$290/1000</f>
        <v>0</v>
      </c>
      <c r="S40" s="8">
        <f>'[1]Mexico Inedible Tallow Imports'!HX$290/1000</f>
        <v>0</v>
      </c>
      <c r="T40" s="8">
        <f>'[1]Mexico Inedible Tallow Imports'!IJ$290/1000</f>
        <v>0</v>
      </c>
      <c r="U40" s="8">
        <f>'[1]Mexico Inedible Tallow Imports'!IV$290/1000</f>
        <v>0</v>
      </c>
      <c r="V40" s="8">
        <f>'[1]Mexico Inedible Tallow Imports'!JH$290/1000</f>
        <v>0</v>
      </c>
      <c r="W40" s="8">
        <f>'[1]Mexico Inedible Tallow Imports'!JT$290/1000</f>
        <v>23.010999999999999</v>
      </c>
      <c r="X40" s="8">
        <f>'[1]Mexico Inedible Tallow Imports'!KF$290/1000</f>
        <v>22.699000000000002</v>
      </c>
      <c r="Y40" s="8">
        <f>'[1]Mexico Inedible Tallow Imports'!KR$290/1000</f>
        <v>24.361999999999998</v>
      </c>
      <c r="Z40" s="8">
        <f>'[1]Mexico Inedible Tallow Imports'!LD$290/1000</f>
        <v>18.256</v>
      </c>
      <c r="AA40" s="8">
        <f>'[1]Mexico Inedible Tallow Imports'!LP$290/1000</f>
        <v>22.388000000000002</v>
      </c>
      <c r="AB40" s="8">
        <f>'[1]Mexico Inedible Tallow Imports'!MB$290/1000</f>
        <v>24.254999999999999</v>
      </c>
      <c r="AC40" s="8">
        <f>'[1]Mexico Inedible Tallow Imports'!MN$290/1000</f>
        <v>21.431999999999999</v>
      </c>
      <c r="AD40" s="8">
        <f>'[1]Mexico Inedible Tallow Imports'!MZ$290/1000</f>
        <v>23.030999999999999</v>
      </c>
      <c r="AE40" s="8">
        <f>'[1]Mexico Inedible Tallow Imports'!NL$290/1000</f>
        <v>24.533000000000001</v>
      </c>
      <c r="AF40" s="8">
        <f>'[1]Mexico Inedible Tallow Imports'!NX$290/1000</f>
        <v>13.409000000000001</v>
      </c>
      <c r="AG40" s="8">
        <f>'[1]Mexico Inedible Tallow Imports'!OJ$290/1000</f>
        <v>6.8250000000000002</v>
      </c>
      <c r="AH40" s="8">
        <f>'[1]Mexico Inedible Tallow Imports'!OV$290/1000</f>
        <v>5.3239999999999998</v>
      </c>
      <c r="AI40" s="54">
        <f t="shared" ref="AI40:AI47" si="27">AI$49*(SUM(AD40:AH40)/SUM(AD$49:AH$49))</f>
        <v>16.479663127928355</v>
      </c>
      <c r="AJ40" s="54">
        <f t="shared" si="23"/>
        <v>15.384100810412416</v>
      </c>
      <c r="AK40" s="54">
        <f t="shared" si="24"/>
        <v>13.353104994924513</v>
      </c>
      <c r="AL40" s="54">
        <f t="shared" si="25"/>
        <v>12.048210791300233</v>
      </c>
      <c r="AM40" s="54">
        <f t="shared" si="25"/>
        <v>11.571989586629028</v>
      </c>
      <c r="AN40" s="54">
        <f t="shared" si="25"/>
        <v>12.620129373718997</v>
      </c>
      <c r="AO40" s="54">
        <f t="shared" si="25"/>
        <v>11.88160650184872</v>
      </c>
      <c r="AP40" s="54">
        <f t="shared" si="25"/>
        <v>11.210154580594507</v>
      </c>
      <c r="AQ40" s="54">
        <f t="shared" si="25"/>
        <v>10.787652878925726</v>
      </c>
      <c r="AR40" s="54">
        <f t="shared" si="25"/>
        <v>10.525465342061203</v>
      </c>
      <c r="AS40" s="54">
        <f t="shared" si="25"/>
        <v>10.301291890065654</v>
      </c>
      <c r="AT40" s="54">
        <f t="shared" si="25"/>
        <v>9.8471108148292466</v>
      </c>
      <c r="AU40" s="54">
        <f t="shared" si="25"/>
        <v>9.444576297712997</v>
      </c>
      <c r="AV40" s="54">
        <f t="shared" si="25"/>
        <v>9.0903745042133615</v>
      </c>
      <c r="AW40" s="54">
        <f t="shared" si="25"/>
        <v>8.7482344620235484</v>
      </c>
      <c r="AX40" s="54">
        <f t="shared" si="25"/>
        <v>8.3917424867956196</v>
      </c>
      <c r="AY40" s="54">
        <f t="shared" si="25"/>
        <v>8.0118787875411606</v>
      </c>
      <c r="AZ40" s="54">
        <f t="shared" si="25"/>
        <v>7.6451911442001705</v>
      </c>
      <c r="BA40" s="54">
        <f t="shared" si="25"/>
        <v>7.2847689364824113</v>
      </c>
      <c r="BB40" s="54">
        <f t="shared" si="26"/>
        <v>6.9232227320346844</v>
      </c>
      <c r="BC40" s="54">
        <f t="shared" si="26"/>
        <v>6.5583092720664071</v>
      </c>
      <c r="BD40" s="54">
        <f t="shared" si="26"/>
        <v>6.191973048295222</v>
      </c>
      <c r="BE40" s="54">
        <f t="shared" si="26"/>
        <v>5.827952022413287</v>
      </c>
      <c r="BF40" s="54">
        <f t="shared" si="26"/>
        <v>5.464371001882002</v>
      </c>
      <c r="BG40" s="54">
        <f t="shared" si="26"/>
        <v>5.1002540361609698</v>
      </c>
      <c r="BH40" s="54">
        <f t="shared" si="26"/>
        <v>4.7357146493829063</v>
      </c>
    </row>
    <row r="41" spans="1:60">
      <c r="A41" s="3" t="s">
        <v>21</v>
      </c>
      <c r="C41" s="8"/>
      <c r="D41" s="8">
        <f>'[1]Mexico Inedible Tallow Imports'!BA$290/1000</f>
        <v>0</v>
      </c>
      <c r="E41" s="8">
        <f>'[1]Mexico Inedible Tallow Imports'!BM$290/1000</f>
        <v>0</v>
      </c>
      <c r="F41" s="8">
        <f>'[1]Mexico Inedible Tallow Imports'!BY$290/1000</f>
        <v>0</v>
      </c>
      <c r="G41" s="8">
        <f>'[1]Mexico Inedible Tallow Imports'!CK$290/1000</f>
        <v>0</v>
      </c>
      <c r="H41" s="8">
        <f>'[1]Mexico Inedible Tallow Imports'!CW$290/1000</f>
        <v>0</v>
      </c>
      <c r="I41" s="8">
        <f>'[1]Mexico Inedible Tallow Imports'!DI$290/1000</f>
        <v>0</v>
      </c>
      <c r="J41" s="8">
        <f>'[1]Mexico Inedible Tallow Imports'!DU$290/1000</f>
        <v>0</v>
      </c>
      <c r="K41" s="8">
        <f>'[1]Mexico Inedible Tallow Imports'!EG$290/1000</f>
        <v>0</v>
      </c>
      <c r="L41" s="8">
        <f>'[1]Mexico Inedible Tallow Imports'!ES$290/1000</f>
        <v>0</v>
      </c>
      <c r="M41" s="8">
        <f>'[1]Mexico Inedible Tallow Imports'!FE$290/1000</f>
        <v>0</v>
      </c>
      <c r="N41" s="8">
        <f>'[1]Mexico Inedible Tallow Imports'!FQ$290/1000</f>
        <v>0</v>
      </c>
      <c r="O41" s="8">
        <f>'[1]Mexico Inedible Tallow Imports'!GC$290/1000</f>
        <v>0</v>
      </c>
      <c r="P41" s="8">
        <f>'[1]Mexico Inedible Tallow Imports'!GO$290/1000</f>
        <v>0</v>
      </c>
      <c r="Q41" s="8">
        <f>'[1]Mexico Inedible Tallow Imports'!HA$290/1000</f>
        <v>0</v>
      </c>
      <c r="R41" s="8">
        <f>'[1]Mexico Inedible Tallow Imports'!HM$290/1000</f>
        <v>0</v>
      </c>
      <c r="S41" s="8">
        <f>'[1]Mexico Inedible Tallow Imports'!HY$290/1000</f>
        <v>0</v>
      </c>
      <c r="T41" s="8">
        <f>'[1]Mexico Inedible Tallow Imports'!IK$290/1000</f>
        <v>0</v>
      </c>
      <c r="U41" s="8">
        <f>'[1]Mexico Inedible Tallow Imports'!IW$290/1000</f>
        <v>0</v>
      </c>
      <c r="V41" s="8">
        <f>'[1]Mexico Inedible Tallow Imports'!JI$290/1000</f>
        <v>0</v>
      </c>
      <c r="W41" s="8">
        <f>'[1]Mexico Inedible Tallow Imports'!JU$290/1000</f>
        <v>26.559000000000001</v>
      </c>
      <c r="X41" s="8">
        <f>'[1]Mexico Inedible Tallow Imports'!KG$290/1000</f>
        <v>22.565999999999999</v>
      </c>
      <c r="Y41" s="8">
        <f>'[1]Mexico Inedible Tallow Imports'!KS$290/1000</f>
        <v>22.934000000000001</v>
      </c>
      <c r="Z41" s="8">
        <f>'[1]Mexico Inedible Tallow Imports'!LE$290/1000</f>
        <v>23.39</v>
      </c>
      <c r="AA41" s="8">
        <f>'[1]Mexico Inedible Tallow Imports'!LQ$290/1000</f>
        <v>22.367000000000001</v>
      </c>
      <c r="AB41" s="8">
        <f>'[1]Mexico Inedible Tallow Imports'!MC$290/1000</f>
        <v>24.186</v>
      </c>
      <c r="AC41" s="8">
        <f>'[1]Mexico Inedible Tallow Imports'!MO$290/1000</f>
        <v>15.513999999999999</v>
      </c>
      <c r="AD41" s="8">
        <f>'[1]Mexico Inedible Tallow Imports'!NA$290/1000</f>
        <v>20.616</v>
      </c>
      <c r="AE41" s="8">
        <f>'[1]Mexico Inedible Tallow Imports'!NM$290/1000</f>
        <v>15.445</v>
      </c>
      <c r="AF41" s="8">
        <f>'[1]Mexico Inedible Tallow Imports'!NY$290/1000</f>
        <v>8.1760000000000002</v>
      </c>
      <c r="AG41" s="8">
        <f>'[1]Mexico Inedible Tallow Imports'!OK$290/1000</f>
        <v>4.7119999999999997</v>
      </c>
      <c r="AH41" s="8">
        <f>'[1]Mexico Inedible Tallow Imports'!OW$290/1000</f>
        <v>6.0990000000000002</v>
      </c>
      <c r="AI41" s="54">
        <f t="shared" si="27"/>
        <v>12.40628669711168</v>
      </c>
      <c r="AJ41" s="54">
        <f t="shared" si="23"/>
        <v>10.824061087549341</v>
      </c>
      <c r="AK41" s="54">
        <f t="shared" si="24"/>
        <v>9.8174043935876991</v>
      </c>
      <c r="AL41" s="54">
        <f t="shared" si="25"/>
        <v>9.2113917406473611</v>
      </c>
      <c r="AM41" s="54">
        <f t="shared" si="25"/>
        <v>8.9408558221465029</v>
      </c>
      <c r="AN41" s="54">
        <f t="shared" si="25"/>
        <v>9.386666619191141</v>
      </c>
      <c r="AO41" s="54">
        <f t="shared" si="25"/>
        <v>8.8101265669708884</v>
      </c>
      <c r="AP41" s="54">
        <f t="shared" si="25"/>
        <v>8.4185870554050073</v>
      </c>
      <c r="AQ41" s="54">
        <f t="shared" si="25"/>
        <v>8.1395686917019816</v>
      </c>
      <c r="AR41" s="54">
        <f t="shared" si="25"/>
        <v>7.9198646119190625</v>
      </c>
      <c r="AS41" s="54">
        <f t="shared" si="25"/>
        <v>7.7089985759049435</v>
      </c>
      <c r="AT41" s="54">
        <f t="shared" si="25"/>
        <v>7.3794861903423392</v>
      </c>
      <c r="AU41" s="54">
        <f t="shared" si="25"/>
        <v>7.0946836776352189</v>
      </c>
      <c r="AV41" s="54">
        <f t="shared" si="25"/>
        <v>6.8290360263399181</v>
      </c>
      <c r="AW41" s="54">
        <f t="shared" si="25"/>
        <v>6.5657011701584853</v>
      </c>
      <c r="AX41" s="54">
        <f t="shared" si="25"/>
        <v>6.2945525363750825</v>
      </c>
      <c r="AY41" s="54">
        <f t="shared" si="25"/>
        <v>6.0127688897497835</v>
      </c>
      <c r="AZ41" s="54">
        <f t="shared" si="25"/>
        <v>5.7394299025452353</v>
      </c>
      <c r="BA41" s="54">
        <f t="shared" si="25"/>
        <v>5.46808496089887</v>
      </c>
      <c r="BB41" s="54">
        <f t="shared" si="26"/>
        <v>5.1957291975892881</v>
      </c>
      <c r="BC41" s="54">
        <f t="shared" si="26"/>
        <v>4.9218112263699876</v>
      </c>
      <c r="BD41" s="54">
        <f t="shared" si="26"/>
        <v>4.647430110116038</v>
      </c>
      <c r="BE41" s="54">
        <f t="shared" si="26"/>
        <v>4.3743133301085333</v>
      </c>
      <c r="BF41" s="54">
        <f t="shared" si="26"/>
        <v>4.101228137513786</v>
      </c>
      <c r="BG41" s="54">
        <f t="shared" si="26"/>
        <v>3.8278490355737271</v>
      </c>
      <c r="BH41" s="54">
        <f t="shared" si="26"/>
        <v>3.5543026739483365</v>
      </c>
    </row>
    <row r="42" spans="1:60">
      <c r="A42" s="3" t="s">
        <v>22</v>
      </c>
      <c r="C42" s="8"/>
      <c r="D42" s="8">
        <f>'[1]Mexico Inedible Tallow Imports'!BB$290/1000</f>
        <v>0</v>
      </c>
      <c r="E42" s="8">
        <f>'[1]Mexico Inedible Tallow Imports'!BN$290/1000</f>
        <v>0</v>
      </c>
      <c r="F42" s="8">
        <f>'[1]Mexico Inedible Tallow Imports'!BZ$290/1000</f>
        <v>0</v>
      </c>
      <c r="G42" s="8">
        <f>'[1]Mexico Inedible Tallow Imports'!CL$290/1000</f>
        <v>0</v>
      </c>
      <c r="H42" s="8">
        <f>'[1]Mexico Inedible Tallow Imports'!CX$290/1000</f>
        <v>0</v>
      </c>
      <c r="I42" s="8">
        <f>'[1]Mexico Inedible Tallow Imports'!DJ$290/1000</f>
        <v>0</v>
      </c>
      <c r="J42" s="8">
        <f>'[1]Mexico Inedible Tallow Imports'!DV$290/1000</f>
        <v>0</v>
      </c>
      <c r="K42" s="8">
        <f>'[1]Mexico Inedible Tallow Imports'!EH$290/1000</f>
        <v>0</v>
      </c>
      <c r="L42" s="8">
        <f>'[1]Mexico Inedible Tallow Imports'!ET$290/1000</f>
        <v>0</v>
      </c>
      <c r="M42" s="8">
        <f>'[1]Mexico Inedible Tallow Imports'!FF$290/1000</f>
        <v>0</v>
      </c>
      <c r="N42" s="8">
        <f>'[1]Mexico Inedible Tallow Imports'!FR$290/1000</f>
        <v>0</v>
      </c>
      <c r="O42" s="8">
        <f>'[1]Mexico Inedible Tallow Imports'!GD$290/1000</f>
        <v>0</v>
      </c>
      <c r="P42" s="8">
        <f>'[1]Mexico Inedible Tallow Imports'!GP$290/1000</f>
        <v>0</v>
      </c>
      <c r="Q42" s="8">
        <f>'[1]Mexico Inedible Tallow Imports'!HB$290/1000</f>
        <v>0</v>
      </c>
      <c r="R42" s="8">
        <f>'[1]Mexico Inedible Tallow Imports'!HN$290/1000</f>
        <v>0</v>
      </c>
      <c r="S42" s="8">
        <f>'[1]Mexico Inedible Tallow Imports'!HZ$290/1000</f>
        <v>0</v>
      </c>
      <c r="T42" s="8">
        <f>'[1]Mexico Inedible Tallow Imports'!IL$290/1000</f>
        <v>0</v>
      </c>
      <c r="U42" s="8">
        <f>'[1]Mexico Inedible Tallow Imports'!IX$290/1000</f>
        <v>0</v>
      </c>
      <c r="V42" s="8">
        <f>'[1]Mexico Inedible Tallow Imports'!JJ$290/1000</f>
        <v>0</v>
      </c>
      <c r="W42" s="8">
        <f>'[1]Mexico Inedible Tallow Imports'!JV$290/1000</f>
        <v>20.221</v>
      </c>
      <c r="X42" s="8">
        <f>'[1]Mexico Inedible Tallow Imports'!KH$290/1000</f>
        <v>32.567</v>
      </c>
      <c r="Y42" s="8">
        <f>'[1]Mexico Inedible Tallow Imports'!KT$290/1000</f>
        <v>27.454000000000001</v>
      </c>
      <c r="Z42" s="8">
        <f>'[1]Mexico Inedible Tallow Imports'!LF$290/1000</f>
        <v>24.271000000000001</v>
      </c>
      <c r="AA42" s="8">
        <f>'[1]Mexico Inedible Tallow Imports'!LR$290/1000</f>
        <v>24.324000000000002</v>
      </c>
      <c r="AB42" s="8">
        <f>'[1]Mexico Inedible Tallow Imports'!MD$290/1000</f>
        <v>20.234000000000002</v>
      </c>
      <c r="AC42" s="8">
        <f>'[1]Mexico Inedible Tallow Imports'!MP$290/1000</f>
        <v>17.332999999999998</v>
      </c>
      <c r="AD42" s="8">
        <f>'[1]Mexico Inedible Tallow Imports'!NB$290/1000</f>
        <v>19.899999999999999</v>
      </c>
      <c r="AE42" s="8">
        <f>'[1]Mexico Inedible Tallow Imports'!NN$290/1000</f>
        <v>15.733000000000001</v>
      </c>
      <c r="AF42" s="8">
        <f>'[1]Mexico Inedible Tallow Imports'!NZ$290/1000</f>
        <v>11.523999999999999</v>
      </c>
      <c r="AG42" s="8">
        <f>'[1]Mexico Inedible Tallow Imports'!OL$290/1000</f>
        <v>5.0620000000000003</v>
      </c>
      <c r="AH42" s="8">
        <f>'[1]Mexico Inedible Tallow Imports'!OX$290/1000</f>
        <v>3.976</v>
      </c>
      <c r="AI42" s="54">
        <f t="shared" si="27"/>
        <v>12.664788565328271</v>
      </c>
      <c r="AJ42" s="54">
        <f t="shared" si="23"/>
        <v>11.314328077190154</v>
      </c>
      <c r="AK42" s="54">
        <f t="shared" si="24"/>
        <v>10.357783640317651</v>
      </c>
      <c r="AL42" s="54">
        <f t="shared" si="25"/>
        <v>9.1097712172228249</v>
      </c>
      <c r="AM42" s="54">
        <f t="shared" si="25"/>
        <v>8.7678979014197385</v>
      </c>
      <c r="AN42" s="54">
        <f t="shared" si="25"/>
        <v>9.5726710569377502</v>
      </c>
      <c r="AO42" s="54">
        <f t="shared" si="25"/>
        <v>8.9823912033075413</v>
      </c>
      <c r="AP42" s="54">
        <f t="shared" si="25"/>
        <v>8.5323880329139445</v>
      </c>
      <c r="AQ42" s="54">
        <f t="shared" si="25"/>
        <v>8.1754762566912369</v>
      </c>
      <c r="AR42" s="54">
        <f t="shared" si="25"/>
        <v>7.9805869317927245</v>
      </c>
      <c r="AS42" s="54">
        <f t="shared" si="25"/>
        <v>7.8117314676516747</v>
      </c>
      <c r="AT42" s="54">
        <f t="shared" si="25"/>
        <v>7.4668633006242819</v>
      </c>
      <c r="AU42" s="54">
        <f t="shared" si="25"/>
        <v>7.1665047981484173</v>
      </c>
      <c r="AV42" s="54">
        <f t="shared" si="25"/>
        <v>6.8930647776622029</v>
      </c>
      <c r="AW42" s="54">
        <f t="shared" si="25"/>
        <v>6.6344446712674312</v>
      </c>
      <c r="AX42" s="54">
        <f t="shared" si="25"/>
        <v>6.3643846719472483</v>
      </c>
      <c r="AY42" s="54">
        <f t="shared" si="25"/>
        <v>6.0764461506583265</v>
      </c>
      <c r="AZ42" s="54">
        <f t="shared" si="25"/>
        <v>5.7985978871946351</v>
      </c>
      <c r="BA42" s="54">
        <f t="shared" si="25"/>
        <v>5.5246848971704079</v>
      </c>
      <c r="BB42" s="54">
        <f t="shared" si="26"/>
        <v>5.2506600662411174</v>
      </c>
      <c r="BC42" s="54">
        <f t="shared" si="26"/>
        <v>4.9739612011220116</v>
      </c>
      <c r="BD42" s="54">
        <f t="shared" si="26"/>
        <v>4.6961395344057051</v>
      </c>
      <c r="BE42" s="54">
        <f t="shared" si="26"/>
        <v>4.4200494460857058</v>
      </c>
      <c r="BF42" s="54">
        <f t="shared" si="26"/>
        <v>4.144249190837491</v>
      </c>
      <c r="BG42" s="54">
        <f t="shared" si="26"/>
        <v>3.868127436961041</v>
      </c>
      <c r="BH42" s="54">
        <f t="shared" si="26"/>
        <v>3.5916606065294427</v>
      </c>
    </row>
    <row r="43" spans="1:60">
      <c r="A43" s="3" t="s">
        <v>23</v>
      </c>
      <c r="C43" s="8"/>
      <c r="D43" s="8">
        <f>'[1]Mexico Inedible Tallow Imports'!BC$290/1000</f>
        <v>0</v>
      </c>
      <c r="E43" s="8">
        <f>'[1]Mexico Inedible Tallow Imports'!BO$290/1000</f>
        <v>0</v>
      </c>
      <c r="F43" s="8">
        <f>'[1]Mexico Inedible Tallow Imports'!CA$290/1000</f>
        <v>0</v>
      </c>
      <c r="G43" s="8">
        <f>'[1]Mexico Inedible Tallow Imports'!CM$290/1000</f>
        <v>0</v>
      </c>
      <c r="H43" s="8">
        <f>'[1]Mexico Inedible Tallow Imports'!CY$290/1000</f>
        <v>0</v>
      </c>
      <c r="I43" s="8">
        <f>'[1]Mexico Inedible Tallow Imports'!DK$290/1000</f>
        <v>0</v>
      </c>
      <c r="J43" s="8">
        <f>'[1]Mexico Inedible Tallow Imports'!DW$290/1000</f>
        <v>0</v>
      </c>
      <c r="K43" s="8">
        <f>'[1]Mexico Inedible Tallow Imports'!EI$290/1000</f>
        <v>0</v>
      </c>
      <c r="L43" s="8">
        <f>'[1]Mexico Inedible Tallow Imports'!EU$290/1000</f>
        <v>0</v>
      </c>
      <c r="M43" s="8">
        <f>'[1]Mexico Inedible Tallow Imports'!FG$290/1000</f>
        <v>0</v>
      </c>
      <c r="N43" s="8">
        <f>'[1]Mexico Inedible Tallow Imports'!FS$290/1000</f>
        <v>0</v>
      </c>
      <c r="O43" s="8">
        <f>'[1]Mexico Inedible Tallow Imports'!GE$290/1000</f>
        <v>0</v>
      </c>
      <c r="P43" s="8">
        <f>'[1]Mexico Inedible Tallow Imports'!GQ$290/1000</f>
        <v>0</v>
      </c>
      <c r="Q43" s="8">
        <f>'[1]Mexico Inedible Tallow Imports'!HC$290/1000</f>
        <v>0</v>
      </c>
      <c r="R43" s="8">
        <f>'[1]Mexico Inedible Tallow Imports'!HO$290/1000</f>
        <v>0</v>
      </c>
      <c r="S43" s="8">
        <f>'[1]Mexico Inedible Tallow Imports'!IA$290/1000</f>
        <v>0</v>
      </c>
      <c r="T43" s="8">
        <f>'[1]Mexico Inedible Tallow Imports'!IM$290/1000</f>
        <v>0</v>
      </c>
      <c r="U43" s="8">
        <f>'[1]Mexico Inedible Tallow Imports'!IY$290/1000</f>
        <v>0</v>
      </c>
      <c r="V43" s="8">
        <f>'[1]Mexico Inedible Tallow Imports'!JK$290/1000</f>
        <v>25.442</v>
      </c>
      <c r="W43" s="8">
        <f>'[1]Mexico Inedible Tallow Imports'!JW$290/1000</f>
        <v>22.800999999999998</v>
      </c>
      <c r="X43" s="8">
        <f>'[1]Mexico Inedible Tallow Imports'!KI$290/1000</f>
        <v>29.603999999999999</v>
      </c>
      <c r="Y43" s="8">
        <f>'[1]Mexico Inedible Tallow Imports'!KU$290/1000</f>
        <v>19.843</v>
      </c>
      <c r="Z43" s="8">
        <f>'[1]Mexico Inedible Tallow Imports'!LG$290/1000</f>
        <v>23.422000000000001</v>
      </c>
      <c r="AA43" s="8">
        <f>'[1]Mexico Inedible Tallow Imports'!LS$290/1000</f>
        <v>20.010000000000002</v>
      </c>
      <c r="AB43" s="8">
        <f>'[1]Mexico Inedible Tallow Imports'!ME$290/1000</f>
        <v>23.509</v>
      </c>
      <c r="AC43" s="8">
        <f>'[1]Mexico Inedible Tallow Imports'!MQ$290/1000</f>
        <v>19.728000000000002</v>
      </c>
      <c r="AD43" s="8">
        <f>'[1]Mexico Inedible Tallow Imports'!NC$290/1000</f>
        <v>23.867999999999999</v>
      </c>
      <c r="AE43" s="8">
        <f>'[1]Mexico Inedible Tallow Imports'!NO$290/1000</f>
        <v>14.192</v>
      </c>
      <c r="AF43" s="8">
        <f>'[1]Mexico Inedible Tallow Imports'!OA$290/1000</f>
        <v>10.022</v>
      </c>
      <c r="AG43" s="8">
        <f>'[1]Mexico Inedible Tallow Imports'!OM$290/1000</f>
        <v>4.9880000000000004</v>
      </c>
      <c r="AH43" s="8">
        <f>'[1]Mexico Inedible Tallow Imports'!OY$290/1000</f>
        <v>91.24</v>
      </c>
      <c r="AI43" s="54">
        <f t="shared" si="27"/>
        <v>32.523456497242158</v>
      </c>
      <c r="AJ43" s="54">
        <f t="shared" si="23"/>
        <v>35.349445126333379</v>
      </c>
      <c r="AK43" s="54">
        <f t="shared" si="24"/>
        <v>40.491291592804046</v>
      </c>
      <c r="AL43" s="54">
        <f t="shared" si="25"/>
        <v>42.969276260643916</v>
      </c>
      <c r="AM43" s="54">
        <f t="shared" si="25"/>
        <v>44.849000418819884</v>
      </c>
      <c r="AN43" s="54">
        <f t="shared" si="25"/>
        <v>35.966786147571291</v>
      </c>
      <c r="AO43" s="54">
        <f t="shared" si="25"/>
        <v>36.503003345585832</v>
      </c>
      <c r="AP43" s="54">
        <f t="shared" si="25"/>
        <v>36.612706416048084</v>
      </c>
      <c r="AQ43" s="54">
        <f t="shared" si="25"/>
        <v>35.800140470667088</v>
      </c>
      <c r="AR43" s="54">
        <f t="shared" si="25"/>
        <v>34.388859169762959</v>
      </c>
      <c r="AS43" s="54">
        <f t="shared" si="25"/>
        <v>32.384528228321201</v>
      </c>
      <c r="AT43" s="54">
        <f t="shared" si="25"/>
        <v>31.624062773469326</v>
      </c>
      <c r="AU43" s="54">
        <f t="shared" si="25"/>
        <v>30.62805326562059</v>
      </c>
      <c r="AV43" s="54">
        <f t="shared" si="25"/>
        <v>29.433150697828779</v>
      </c>
      <c r="AW43" s="54">
        <f t="shared" si="25"/>
        <v>28.170427401778287</v>
      </c>
      <c r="AX43" s="54">
        <f t="shared" si="25"/>
        <v>26.934808572626295</v>
      </c>
      <c r="AY43" s="54">
        <f t="shared" si="25"/>
        <v>25.835128477192892</v>
      </c>
      <c r="AZ43" s="54">
        <f t="shared" si="25"/>
        <v>24.675274472633198</v>
      </c>
      <c r="BA43" s="54">
        <f t="shared" si="25"/>
        <v>23.486746021227731</v>
      </c>
      <c r="BB43" s="54">
        <f t="shared" si="26"/>
        <v>22.29950285421554</v>
      </c>
      <c r="BC43" s="54">
        <f t="shared" si="26"/>
        <v>21.125393211067827</v>
      </c>
      <c r="BD43" s="54">
        <f t="shared" si="26"/>
        <v>19.961747656177323</v>
      </c>
      <c r="BE43" s="54">
        <f t="shared" si="26"/>
        <v>18.78714344679101</v>
      </c>
      <c r="BF43" s="54">
        <f t="shared" si="26"/>
        <v>17.610088864913237</v>
      </c>
      <c r="BG43" s="54">
        <f t="shared" si="26"/>
        <v>16.434991346638927</v>
      </c>
      <c r="BH43" s="54">
        <f t="shared" si="26"/>
        <v>15.261896735408103</v>
      </c>
    </row>
    <row r="44" spans="1:60">
      <c r="A44" s="3" t="s">
        <v>24</v>
      </c>
      <c r="C44" s="8"/>
      <c r="D44" s="8">
        <f>'[1]Mexico Inedible Tallow Imports'!BD$290/1000</f>
        <v>0</v>
      </c>
      <c r="E44" s="8">
        <f>'[1]Mexico Inedible Tallow Imports'!BP$290/1000</f>
        <v>0</v>
      </c>
      <c r="F44" s="8">
        <f>'[1]Mexico Inedible Tallow Imports'!CB$290/1000</f>
        <v>0</v>
      </c>
      <c r="G44" s="8">
        <f>'[1]Mexico Inedible Tallow Imports'!CN$290/1000</f>
        <v>0</v>
      </c>
      <c r="H44" s="8">
        <f>'[1]Mexico Inedible Tallow Imports'!CZ$290/1000</f>
        <v>0</v>
      </c>
      <c r="I44" s="8">
        <f>'[1]Mexico Inedible Tallow Imports'!DL$290/1000</f>
        <v>0</v>
      </c>
      <c r="J44" s="8">
        <f>'[1]Mexico Inedible Tallow Imports'!DX$290/1000</f>
        <v>0</v>
      </c>
      <c r="K44" s="8">
        <f>'[1]Mexico Inedible Tallow Imports'!EJ$290/1000</f>
        <v>0</v>
      </c>
      <c r="L44" s="8">
        <f>'[1]Mexico Inedible Tallow Imports'!EV$290/1000</f>
        <v>0</v>
      </c>
      <c r="M44" s="8">
        <f>'[1]Mexico Inedible Tallow Imports'!FH$290/1000</f>
        <v>0</v>
      </c>
      <c r="N44" s="8">
        <f>'[1]Mexico Inedible Tallow Imports'!FT$290/1000</f>
        <v>0</v>
      </c>
      <c r="O44" s="8">
        <f>'[1]Mexico Inedible Tallow Imports'!GF$290/1000</f>
        <v>0</v>
      </c>
      <c r="P44" s="8">
        <f>'[1]Mexico Inedible Tallow Imports'!GR$290/1000</f>
        <v>0</v>
      </c>
      <c r="Q44" s="8">
        <f>'[1]Mexico Inedible Tallow Imports'!HD$290/1000</f>
        <v>0</v>
      </c>
      <c r="R44" s="8">
        <f>'[1]Mexico Inedible Tallow Imports'!HP$290/1000</f>
        <v>0</v>
      </c>
      <c r="S44" s="8">
        <f>'[1]Mexico Inedible Tallow Imports'!IB$290/1000</f>
        <v>0</v>
      </c>
      <c r="T44" s="8">
        <f>'[1]Mexico Inedible Tallow Imports'!IN$290/1000</f>
        <v>0</v>
      </c>
      <c r="U44" s="8">
        <f>'[1]Mexico Inedible Tallow Imports'!IZ$290/1000</f>
        <v>0</v>
      </c>
      <c r="V44" s="8">
        <f>'[1]Mexico Inedible Tallow Imports'!JL$290/1000</f>
        <v>30.942</v>
      </c>
      <c r="W44" s="8">
        <f>'[1]Mexico Inedible Tallow Imports'!JX$290/1000</f>
        <v>26.431999999999999</v>
      </c>
      <c r="X44" s="8">
        <f>'[1]Mexico Inedible Tallow Imports'!KJ$290/1000</f>
        <v>23.63</v>
      </c>
      <c r="Y44" s="8">
        <f>'[1]Mexico Inedible Tallow Imports'!KV$290/1000</f>
        <v>22.806000000000001</v>
      </c>
      <c r="Z44" s="8">
        <f>'[1]Mexico Inedible Tallow Imports'!LH$290/1000</f>
        <v>20.286000000000001</v>
      </c>
      <c r="AA44" s="8">
        <f>'[1]Mexico Inedible Tallow Imports'!LT$290/1000</f>
        <v>28.085000000000001</v>
      </c>
      <c r="AB44" s="8">
        <f>'[1]Mexico Inedible Tallow Imports'!MF$290/1000</f>
        <v>21.891999999999999</v>
      </c>
      <c r="AC44" s="8">
        <f>'[1]Mexico Inedible Tallow Imports'!MR$290/1000</f>
        <v>19.922000000000001</v>
      </c>
      <c r="AD44" s="8">
        <f>'[1]Mexico Inedible Tallow Imports'!ND$290/1000</f>
        <v>15.691000000000001</v>
      </c>
      <c r="AE44" s="8">
        <f>'[1]Mexico Inedible Tallow Imports'!NP$290/1000</f>
        <v>13.715</v>
      </c>
      <c r="AF44" s="8">
        <f>'[1]Mexico Inedible Tallow Imports'!OB$290/1000</f>
        <v>5.625</v>
      </c>
      <c r="AG44" s="8">
        <f>'[1]Mexico Inedible Tallow Imports'!ON$290/1000</f>
        <v>6.9770000000000003</v>
      </c>
      <c r="AH44" s="8">
        <f>'[1]Mexico Inedible Tallow Imports'!OZ$290/1000</f>
        <v>5.3</v>
      </c>
      <c r="AI44" s="54">
        <f t="shared" si="27"/>
        <v>10.66190617401103</v>
      </c>
      <c r="AJ44" s="54">
        <f t="shared" si="23"/>
        <v>9.7704142361484454</v>
      </c>
      <c r="AK44" s="54">
        <f t="shared" si="24"/>
        <v>8.9144284368483344</v>
      </c>
      <c r="AL44" s="54">
        <f t="shared" si="25"/>
        <v>8.7419873412234761</v>
      </c>
      <c r="AM44" s="54">
        <f t="shared" si="25"/>
        <v>8.0220703924192733</v>
      </c>
      <c r="AN44" s="54">
        <f t="shared" si="25"/>
        <v>8.4536478731192695</v>
      </c>
      <c r="AO44" s="54">
        <f t="shared" si="25"/>
        <v>8.0278945425844679</v>
      </c>
      <c r="AP44" s="54">
        <f t="shared" si="25"/>
        <v>7.6880052127767025</v>
      </c>
      <c r="AQ44" s="54">
        <f t="shared" si="25"/>
        <v>7.4424737022042153</v>
      </c>
      <c r="AR44" s="54">
        <f t="shared" si="25"/>
        <v>7.1836791248125866</v>
      </c>
      <c r="AS44" s="54">
        <f t="shared" si="25"/>
        <v>7.0082555661543404</v>
      </c>
      <c r="AT44" s="54">
        <f t="shared" si="25"/>
        <v>6.7230554667358167</v>
      </c>
      <c r="AU44" s="54">
        <f t="shared" si="25"/>
        <v>6.4633254888950011</v>
      </c>
      <c r="AV44" s="54">
        <f t="shared" si="25"/>
        <v>6.2179980980003497</v>
      </c>
      <c r="AW44" s="54">
        <f t="shared" si="25"/>
        <v>5.9726779990396617</v>
      </c>
      <c r="AX44" s="54">
        <f t="shared" si="25"/>
        <v>5.7297091556383002</v>
      </c>
      <c r="AY44" s="54">
        <f t="shared" si="25"/>
        <v>5.4747908526624069</v>
      </c>
      <c r="AZ44" s="54">
        <f t="shared" si="25"/>
        <v>5.225237778991251</v>
      </c>
      <c r="BA44" s="54">
        <f t="shared" si="25"/>
        <v>4.9774632842316464</v>
      </c>
      <c r="BB44" s="54">
        <f t="shared" si="26"/>
        <v>4.7292518394609271</v>
      </c>
      <c r="BC44" s="54">
        <f t="shared" si="26"/>
        <v>4.4805347847402048</v>
      </c>
      <c r="BD44" s="54">
        <f t="shared" si="26"/>
        <v>4.2308373518146949</v>
      </c>
      <c r="BE44" s="54">
        <f t="shared" si="26"/>
        <v>3.9820336908191538</v>
      </c>
      <c r="BF44" s="54">
        <f t="shared" si="26"/>
        <v>3.7333534918444382</v>
      </c>
      <c r="BG44" s="54">
        <f t="shared" si="26"/>
        <v>3.4845194849589634</v>
      </c>
      <c r="BH44" s="54">
        <f t="shared" si="26"/>
        <v>3.2355828056788365</v>
      </c>
    </row>
    <row r="45" spans="1:60">
      <c r="A45" s="3" t="s">
        <v>25</v>
      </c>
      <c r="C45" s="8"/>
      <c r="D45" s="8">
        <f>'[1]Mexico Inedible Tallow Imports'!BE$290/1000</f>
        <v>0</v>
      </c>
      <c r="E45" s="8">
        <f>'[1]Mexico Inedible Tallow Imports'!BQ$290/1000</f>
        <v>0</v>
      </c>
      <c r="F45" s="8">
        <f>'[1]Mexico Inedible Tallow Imports'!CC$290/1000</f>
        <v>0</v>
      </c>
      <c r="G45" s="8">
        <f>'[1]Mexico Inedible Tallow Imports'!CO$290/1000</f>
        <v>0</v>
      </c>
      <c r="H45" s="8">
        <f>'[1]Mexico Inedible Tallow Imports'!DA$290/1000</f>
        <v>0</v>
      </c>
      <c r="I45" s="8">
        <f>'[1]Mexico Inedible Tallow Imports'!DM$290/1000</f>
        <v>0</v>
      </c>
      <c r="J45" s="8">
        <f>'[1]Mexico Inedible Tallow Imports'!DY$290/1000</f>
        <v>0</v>
      </c>
      <c r="K45" s="8">
        <f>'[1]Mexico Inedible Tallow Imports'!EK$290/1000</f>
        <v>0</v>
      </c>
      <c r="L45" s="8">
        <f>'[1]Mexico Inedible Tallow Imports'!EW$290/1000</f>
        <v>0</v>
      </c>
      <c r="M45" s="8">
        <f>'[1]Mexico Inedible Tallow Imports'!FI$290/1000</f>
        <v>0</v>
      </c>
      <c r="N45" s="8">
        <f>'[1]Mexico Inedible Tallow Imports'!FU$290/1000</f>
        <v>0</v>
      </c>
      <c r="O45" s="8">
        <f>'[1]Mexico Inedible Tallow Imports'!GG$290/1000</f>
        <v>0</v>
      </c>
      <c r="P45" s="8">
        <f>'[1]Mexico Inedible Tallow Imports'!GS$290/1000</f>
        <v>0</v>
      </c>
      <c r="Q45" s="8">
        <f>'[1]Mexico Inedible Tallow Imports'!HE$290/1000</f>
        <v>0</v>
      </c>
      <c r="R45" s="8">
        <f>'[1]Mexico Inedible Tallow Imports'!HQ$290/1000</f>
        <v>0</v>
      </c>
      <c r="S45" s="8">
        <f>'[1]Mexico Inedible Tallow Imports'!IC$290/1000</f>
        <v>0</v>
      </c>
      <c r="T45" s="8">
        <f>'[1]Mexico Inedible Tallow Imports'!IO$290/1000</f>
        <v>0</v>
      </c>
      <c r="U45" s="8">
        <f>'[1]Mexico Inedible Tallow Imports'!JA$290/1000</f>
        <v>0</v>
      </c>
      <c r="V45" s="8">
        <f>'[1]Mexico Inedible Tallow Imports'!JM$290/1000</f>
        <v>27.46</v>
      </c>
      <c r="W45" s="8">
        <f>'[1]Mexico Inedible Tallow Imports'!JY$290/1000</f>
        <v>28.053000000000001</v>
      </c>
      <c r="X45" s="8">
        <f>'[1]Mexico Inedible Tallow Imports'!KK$290/1000</f>
        <v>19.140999999999998</v>
      </c>
      <c r="Y45" s="8">
        <f>'[1]Mexico Inedible Tallow Imports'!KW$290/1000</f>
        <v>25.344999999999999</v>
      </c>
      <c r="Z45" s="8">
        <f>'[1]Mexico Inedible Tallow Imports'!LI$290/1000</f>
        <v>26.556000000000001</v>
      </c>
      <c r="AA45" s="8">
        <f>'[1]Mexico Inedible Tallow Imports'!LU$290/1000</f>
        <v>24.594000000000001</v>
      </c>
      <c r="AB45" s="8">
        <f>'[1]Mexico Inedible Tallow Imports'!MG$290/1000</f>
        <v>17.981000000000002</v>
      </c>
      <c r="AC45" s="8">
        <f>'[1]Mexico Inedible Tallow Imports'!MS$290/1000</f>
        <v>21.143000000000001</v>
      </c>
      <c r="AD45" s="8">
        <f>'[1]Mexico Inedible Tallow Imports'!NE$290/1000</f>
        <v>15.743</v>
      </c>
      <c r="AE45" s="8">
        <f>'[1]Mexico Inedible Tallow Imports'!NQ$290/1000</f>
        <v>17.632999999999999</v>
      </c>
      <c r="AF45" s="8">
        <f>'[1]Mexico Inedible Tallow Imports'!OC$290/1000</f>
        <v>9.0259999999999998</v>
      </c>
      <c r="AG45" s="8">
        <f>'[1]Mexico Inedible Tallow Imports'!OO$290/1000</f>
        <v>5.968</v>
      </c>
      <c r="AH45" s="8">
        <f>'[1]Mexico Inedible Tallow Imports'!PA$290/1000</f>
        <v>0</v>
      </c>
      <c r="AI45" s="54">
        <f t="shared" si="27"/>
        <v>10.901251408576005</v>
      </c>
      <c r="AJ45" s="54">
        <f t="shared" si="23"/>
        <v>10.059130798857469</v>
      </c>
      <c r="AK45" s="54">
        <f t="shared" si="24"/>
        <v>8.3609873280632225</v>
      </c>
      <c r="AL45" s="54">
        <f t="shared" si="25"/>
        <v>7.4116154912665069</v>
      </c>
      <c r="AM45" s="54">
        <f t="shared" si="25"/>
        <v>6.7914997645933939</v>
      </c>
      <c r="AN45" s="54">
        <f t="shared" si="25"/>
        <v>7.9794888784153786</v>
      </c>
      <c r="AO45" s="54">
        <f t="shared" si="25"/>
        <v>7.424497784904406</v>
      </c>
      <c r="AP45" s="54">
        <f t="shared" si="25"/>
        <v>6.9235927450854708</v>
      </c>
      <c r="AQ45" s="54">
        <f t="shared" si="25"/>
        <v>6.6419444844118463</v>
      </c>
      <c r="AR45" s="54">
        <f t="shared" si="25"/>
        <v>6.4816855379056522</v>
      </c>
      <c r="AS45" s="54">
        <f t="shared" si="25"/>
        <v>6.4040894455499169</v>
      </c>
      <c r="AT45" s="54">
        <f t="shared" si="25"/>
        <v>6.0976457996143116</v>
      </c>
      <c r="AU45" s="54">
        <f t="shared" si="25"/>
        <v>5.83636488501205</v>
      </c>
      <c r="AV45" s="54">
        <f t="shared" si="25"/>
        <v>5.6181660986596027</v>
      </c>
      <c r="AW45" s="54">
        <f t="shared" si="25"/>
        <v>5.4111914251984956</v>
      </c>
      <c r="AX45" s="54">
        <f t="shared" si="25"/>
        <v>5.1957809695599284</v>
      </c>
      <c r="AY45" s="54">
        <f t="shared" si="25"/>
        <v>4.9560102553358121</v>
      </c>
      <c r="AZ45" s="54">
        <f t="shared" si="25"/>
        <v>4.7280648859090304</v>
      </c>
      <c r="BA45" s="54">
        <f t="shared" si="25"/>
        <v>4.5059501973326732</v>
      </c>
      <c r="BB45" s="54">
        <f t="shared" si="26"/>
        <v>4.2831177903034803</v>
      </c>
      <c r="BC45" s="54">
        <f t="shared" si="26"/>
        <v>4.0575298454470161</v>
      </c>
      <c r="BD45" s="54">
        <f t="shared" si="26"/>
        <v>3.8302144056357621</v>
      </c>
      <c r="BE45" s="54">
        <f t="shared" si="26"/>
        <v>3.6050319367794463</v>
      </c>
      <c r="BF45" s="54">
        <f t="shared" si="26"/>
        <v>3.3803073625830633</v>
      </c>
      <c r="BG45" s="54">
        <f t="shared" si="26"/>
        <v>3.1551390443586209</v>
      </c>
      <c r="BH45" s="54">
        <f t="shared" si="26"/>
        <v>2.9295861716556351</v>
      </c>
    </row>
    <row r="46" spans="1:60">
      <c r="A46" s="3" t="s">
        <v>26</v>
      </c>
      <c r="C46" s="8">
        <f>'[1]Mexico Inedible Tallow Imports'!AT$290/1000</f>
        <v>0</v>
      </c>
      <c r="D46" s="8">
        <f>'[1]Mexico Inedible Tallow Imports'!BF$290/1000</f>
        <v>0</v>
      </c>
      <c r="E46" s="8">
        <f>'[1]Mexico Inedible Tallow Imports'!BR$290/1000</f>
        <v>0</v>
      </c>
      <c r="F46" s="8">
        <f>'[1]Mexico Inedible Tallow Imports'!CD$290/1000</f>
        <v>0</v>
      </c>
      <c r="G46" s="8">
        <f>'[1]Mexico Inedible Tallow Imports'!CP$290/1000</f>
        <v>0</v>
      </c>
      <c r="H46" s="8">
        <f>'[1]Mexico Inedible Tallow Imports'!DB$290/1000</f>
        <v>0</v>
      </c>
      <c r="I46" s="8">
        <f>'[1]Mexico Inedible Tallow Imports'!DN$290/1000</f>
        <v>0</v>
      </c>
      <c r="J46" s="8">
        <f>'[1]Mexico Inedible Tallow Imports'!DZ$290/1000</f>
        <v>0</v>
      </c>
      <c r="K46" s="8">
        <f>'[1]Mexico Inedible Tallow Imports'!EL$290/1000</f>
        <v>0</v>
      </c>
      <c r="L46" s="8">
        <f>'[1]Mexico Inedible Tallow Imports'!EX$290/1000</f>
        <v>0</v>
      </c>
      <c r="M46" s="8">
        <f>'[1]Mexico Inedible Tallow Imports'!FJ$290/1000</f>
        <v>0</v>
      </c>
      <c r="N46" s="8">
        <f>'[1]Mexico Inedible Tallow Imports'!FV$290/1000</f>
        <v>0</v>
      </c>
      <c r="O46" s="8">
        <f>'[1]Mexico Inedible Tallow Imports'!GH$290/1000</f>
        <v>0</v>
      </c>
      <c r="P46" s="8">
        <f>'[1]Mexico Inedible Tallow Imports'!GT$290/1000</f>
        <v>0</v>
      </c>
      <c r="Q46" s="8">
        <f>'[1]Mexico Inedible Tallow Imports'!HF$290/1000</f>
        <v>0</v>
      </c>
      <c r="R46" s="8">
        <f>'[1]Mexico Inedible Tallow Imports'!HR$290/1000</f>
        <v>0</v>
      </c>
      <c r="S46" s="8">
        <f>'[1]Mexico Inedible Tallow Imports'!ID$290/1000</f>
        <v>0</v>
      </c>
      <c r="T46" s="8">
        <f>'[1]Mexico Inedible Tallow Imports'!IP$290/1000</f>
        <v>0</v>
      </c>
      <c r="U46" s="8">
        <f>'[1]Mexico Inedible Tallow Imports'!JB$290/1000</f>
        <v>0</v>
      </c>
      <c r="V46" s="8">
        <f>'[1]Mexico Inedible Tallow Imports'!JN$290/1000</f>
        <v>34.978999999999999</v>
      </c>
      <c r="W46" s="8">
        <f>'[1]Mexico Inedible Tallow Imports'!JZ$290/1000</f>
        <v>33.048000000000002</v>
      </c>
      <c r="X46" s="8">
        <f>'[1]Mexico Inedible Tallow Imports'!KL$290/1000</f>
        <v>29.736000000000001</v>
      </c>
      <c r="Y46" s="8">
        <f>'[1]Mexico Inedible Tallow Imports'!KX$290/1000</f>
        <v>30.166</v>
      </c>
      <c r="Z46" s="8">
        <f>'[1]Mexico Inedible Tallow Imports'!LJ$290/1000</f>
        <v>27.573</v>
      </c>
      <c r="AA46" s="8">
        <f>'[1]Mexico Inedible Tallow Imports'!LV$290/1000</f>
        <v>25.225999999999999</v>
      </c>
      <c r="AB46" s="8">
        <f>'[1]Mexico Inedible Tallow Imports'!MH$290/1000</f>
        <v>25.826000000000001</v>
      </c>
      <c r="AC46" s="8">
        <f>'[1]Mexico Inedible Tallow Imports'!MT$290/1000</f>
        <v>30.408999999999999</v>
      </c>
      <c r="AD46" s="8">
        <f>'[1]Mexico Inedible Tallow Imports'!NF$290/1000</f>
        <v>14.938000000000001</v>
      </c>
      <c r="AE46" s="8">
        <f>'[1]Mexico Inedible Tallow Imports'!NR$290/1000</f>
        <v>15.847</v>
      </c>
      <c r="AF46" s="8">
        <f>'[1]Mexico Inedible Tallow Imports'!OD$290/1000</f>
        <v>4.9729999999999999</v>
      </c>
      <c r="AG46" s="8">
        <f>'[1]Mexico Inedible Tallow Imports'!OP$290/1000</f>
        <v>7.8330000000000002</v>
      </c>
      <c r="AH46" s="8">
        <f>'[1]Mexico Inedible Tallow Imports'!PB$290/1000</f>
        <v>16.373999999999999</v>
      </c>
      <c r="AI46" s="54">
        <f t="shared" si="27"/>
        <v>13.514441610817865</v>
      </c>
      <c r="AJ46" s="54">
        <f t="shared" si="23"/>
        <v>13.528593482642703</v>
      </c>
      <c r="AK46" s="54">
        <f t="shared" si="24"/>
        <v>13.074347411940508</v>
      </c>
      <c r="AL46" s="54">
        <f t="shared" si="25"/>
        <v>13.509665831905396</v>
      </c>
      <c r="AM46" s="54">
        <f t="shared" si="25"/>
        <v>12.942375985989925</v>
      </c>
      <c r="AN46" s="54">
        <f t="shared" si="25"/>
        <v>12.204394459271006</v>
      </c>
      <c r="AO46" s="54">
        <f t="shared" si="25"/>
        <v>11.933143254262772</v>
      </c>
      <c r="AP46" s="54">
        <f t="shared" si="25"/>
        <v>11.609304324967399</v>
      </c>
      <c r="AQ46" s="54">
        <f t="shared" si="25"/>
        <v>11.308887973890272</v>
      </c>
      <c r="AR46" s="54">
        <f t="shared" si="25"/>
        <v>10.874656712206622</v>
      </c>
      <c r="AS46" s="54">
        <f t="shared" si="25"/>
        <v>10.46484405347578</v>
      </c>
      <c r="AT46" s="54">
        <f t="shared" si="25"/>
        <v>10.114350537384512</v>
      </c>
      <c r="AU46" s="54">
        <f t="shared" si="25"/>
        <v>9.7494698872416485</v>
      </c>
      <c r="AV46" s="54">
        <f t="shared" si="25"/>
        <v>9.3771802078926498</v>
      </c>
      <c r="AW46" s="54">
        <f t="shared" si="25"/>
        <v>8.9920891374579917</v>
      </c>
      <c r="AX46" s="54">
        <f t="shared" si="25"/>
        <v>8.6157882918416124</v>
      </c>
      <c r="AY46" s="54">
        <f t="shared" si="25"/>
        <v>8.2454025388800414</v>
      </c>
      <c r="AZ46" s="54">
        <f t="shared" si="25"/>
        <v>7.8714877610799396</v>
      </c>
      <c r="BA46" s="54">
        <f t="shared" si="25"/>
        <v>7.4959909455916938</v>
      </c>
      <c r="BB46" s="54">
        <f t="shared" si="26"/>
        <v>7.1199492256561303</v>
      </c>
      <c r="BC46" s="54">
        <f t="shared" si="26"/>
        <v>6.7454775022370423</v>
      </c>
      <c r="BD46" s="54">
        <f t="shared" si="26"/>
        <v>6.3713123554856246</v>
      </c>
      <c r="BE46" s="54">
        <f t="shared" si="26"/>
        <v>5.9964998383242829</v>
      </c>
      <c r="BF46" s="54">
        <f t="shared" si="26"/>
        <v>5.6215383112157964</v>
      </c>
      <c r="BG46" s="54">
        <f t="shared" si="26"/>
        <v>5.246669191304286</v>
      </c>
      <c r="BH46" s="54">
        <f t="shared" si="26"/>
        <v>4.8719932947671429</v>
      </c>
    </row>
    <row r="47" spans="1:60">
      <c r="A47" s="3" t="s">
        <v>27</v>
      </c>
      <c r="C47" s="8">
        <f>'[1]Mexico Inedible Tallow Imports'!AU$290/1000</f>
        <v>0</v>
      </c>
      <c r="D47" s="8">
        <f>'[1]Mexico Inedible Tallow Imports'!BG$290/1000</f>
        <v>0</v>
      </c>
      <c r="E47" s="8">
        <f>'[1]Mexico Inedible Tallow Imports'!BS$290/1000</f>
        <v>0</v>
      </c>
      <c r="F47" s="8">
        <f>'[1]Mexico Inedible Tallow Imports'!CE$290/1000</f>
        <v>0</v>
      </c>
      <c r="G47" s="8">
        <f>'[1]Mexico Inedible Tallow Imports'!CQ$290/1000</f>
        <v>0</v>
      </c>
      <c r="H47" s="8">
        <f>'[1]Mexico Inedible Tallow Imports'!DC$290/1000</f>
        <v>0</v>
      </c>
      <c r="I47" s="8">
        <f>'[1]Mexico Inedible Tallow Imports'!DO$290/1000</f>
        <v>0</v>
      </c>
      <c r="J47" s="8">
        <f>'[1]Mexico Inedible Tallow Imports'!EA$290/1000</f>
        <v>0</v>
      </c>
      <c r="K47" s="8">
        <f>'[1]Mexico Inedible Tallow Imports'!EM$290/1000</f>
        <v>0</v>
      </c>
      <c r="L47" s="8">
        <f>'[1]Mexico Inedible Tallow Imports'!EY$290/1000</f>
        <v>0</v>
      </c>
      <c r="M47" s="8">
        <f>'[1]Mexico Inedible Tallow Imports'!FK$290/1000</f>
        <v>0</v>
      </c>
      <c r="N47" s="8">
        <f>'[1]Mexico Inedible Tallow Imports'!FW$290/1000</f>
        <v>0</v>
      </c>
      <c r="O47" s="8">
        <f>'[1]Mexico Inedible Tallow Imports'!GI$290/1000</f>
        <v>0</v>
      </c>
      <c r="P47" s="8">
        <f>'[1]Mexico Inedible Tallow Imports'!GU$290/1000</f>
        <v>0</v>
      </c>
      <c r="Q47" s="8">
        <f>'[1]Mexico Inedible Tallow Imports'!HG$290/1000</f>
        <v>0</v>
      </c>
      <c r="R47" s="8">
        <f>'[1]Mexico Inedible Tallow Imports'!HS$290/1000</f>
        <v>0</v>
      </c>
      <c r="S47" s="8">
        <f>'[1]Mexico Inedible Tallow Imports'!IE$290/1000</f>
        <v>0</v>
      </c>
      <c r="T47" s="8">
        <f>'[1]Mexico Inedible Tallow Imports'!IQ$290/1000</f>
        <v>0</v>
      </c>
      <c r="U47" s="8">
        <f>'[1]Mexico Inedible Tallow Imports'!JC$290/1000</f>
        <v>0</v>
      </c>
      <c r="V47" s="8">
        <f>'[1]Mexico Inedible Tallow Imports'!JO$290/1000</f>
        <v>36.709000000000003</v>
      </c>
      <c r="W47" s="8">
        <f>'[1]Mexico Inedible Tallow Imports'!KA$290/1000</f>
        <v>31.460999999999999</v>
      </c>
      <c r="X47" s="8">
        <f>'[1]Mexico Inedible Tallow Imports'!KM$290/1000</f>
        <v>27.457000000000001</v>
      </c>
      <c r="Y47" s="8">
        <f>'[1]Mexico Inedible Tallow Imports'!KY$290/1000</f>
        <v>31.449000000000002</v>
      </c>
      <c r="Z47" s="8">
        <f>'[1]Mexico Inedible Tallow Imports'!LK$290/1000</f>
        <v>27.928999999999998</v>
      </c>
      <c r="AA47" s="8">
        <f>'[1]Mexico Inedible Tallow Imports'!LW$290/1000</f>
        <v>32.966000000000001</v>
      </c>
      <c r="AB47" s="8">
        <f>'[1]Mexico Inedible Tallow Imports'!MI$290/1000</f>
        <v>25.925000000000001</v>
      </c>
      <c r="AC47" s="8">
        <f>'[1]Mexico Inedible Tallow Imports'!MU$290/1000</f>
        <v>19.587</v>
      </c>
      <c r="AD47" s="8">
        <f>'[1]Mexico Inedible Tallow Imports'!NG$290/1000</f>
        <v>16.315000000000001</v>
      </c>
      <c r="AE47" s="8">
        <f>'[1]Mexico Inedible Tallow Imports'!NS$290/1000</f>
        <v>17.878</v>
      </c>
      <c r="AF47" s="8">
        <f>'[1]Mexico Inedible Tallow Imports'!OE$290/1000</f>
        <v>10.677</v>
      </c>
      <c r="AG47" s="8">
        <f>'[1]Mexico Inedible Tallow Imports'!OQ$290/1000</f>
        <v>15.023999999999999</v>
      </c>
      <c r="AH47" s="8">
        <f>'[1]Mexico Inedible Tallow Imports'!PC$290/1000</f>
        <v>18.013999999999999</v>
      </c>
      <c r="AI47" s="54">
        <f t="shared" si="27"/>
        <v>17.558294288594983</v>
      </c>
      <c r="AJ47" s="54">
        <f t="shared" si="23"/>
        <v>18.291412964752588</v>
      </c>
      <c r="AK47" s="54">
        <f t="shared" si="24"/>
        <v>18.502320670351065</v>
      </c>
      <c r="AL47" s="54">
        <f t="shared" si="25"/>
        <v>18.354005562213029</v>
      </c>
      <c r="AM47" s="54">
        <f t="shared" si="25"/>
        <v>16.773074271382317</v>
      </c>
      <c r="AN47" s="54">
        <f t="shared" si="25"/>
        <v>16.404503088837231</v>
      </c>
      <c r="AO47" s="54">
        <f t="shared" si="25"/>
        <v>16.150915027663768</v>
      </c>
      <c r="AP47" s="54">
        <f t="shared" si="25"/>
        <v>15.716055160199234</v>
      </c>
      <c r="AQ47" s="54">
        <f t="shared" si="25"/>
        <v>15.163373292781014</v>
      </c>
      <c r="AR47" s="54">
        <f t="shared" si="25"/>
        <v>14.537685652406521</v>
      </c>
      <c r="AS47" s="54">
        <f t="shared" si="25"/>
        <v>14.085360659437791</v>
      </c>
      <c r="AT47" s="54">
        <f t="shared" si="25"/>
        <v>13.617610162647901</v>
      </c>
      <c r="AU47" s="54">
        <f t="shared" si="25"/>
        <v>13.111187642167476</v>
      </c>
      <c r="AV47" s="54">
        <f t="shared" si="25"/>
        <v>12.592003108828695</v>
      </c>
      <c r="AW47" s="54">
        <f t="shared" si="25"/>
        <v>12.078906173420156</v>
      </c>
      <c r="AX47" s="54">
        <f t="shared" si="25"/>
        <v>11.58581967822728</v>
      </c>
      <c r="AY47" s="54">
        <f t="shared" si="25"/>
        <v>11.085452710691307</v>
      </c>
      <c r="AZ47" s="54">
        <f t="shared" si="25"/>
        <v>10.57933962983361</v>
      </c>
      <c r="BA47" s="54">
        <f t="shared" si="25"/>
        <v>10.073308052348008</v>
      </c>
      <c r="BB47" s="54">
        <f t="shared" si="26"/>
        <v>9.5695790785989736</v>
      </c>
      <c r="BC47" s="54">
        <f t="shared" si="26"/>
        <v>9.0674569970912877</v>
      </c>
      <c r="BD47" s="54">
        <f t="shared" si="26"/>
        <v>8.5637731996557402</v>
      </c>
      <c r="BE47" s="54">
        <f t="shared" si="26"/>
        <v>8.0595295928467579</v>
      </c>
      <c r="BF47" s="54">
        <f t="shared" si="26"/>
        <v>7.5556078200901275</v>
      </c>
      <c r="BG47" s="54">
        <f t="shared" si="26"/>
        <v>7.0520382780701238</v>
      </c>
      <c r="BH47" s="54">
        <f t="shared" si="26"/>
        <v>6.5484909567600305</v>
      </c>
    </row>
    <row r="48" spans="1:60">
      <c r="A48" s="3" t="s">
        <v>28</v>
      </c>
      <c r="C48" s="8">
        <f>'[1]Mexico Inedible Tallow Imports'!AV$290/1000</f>
        <v>0</v>
      </c>
      <c r="D48" s="8">
        <f>'[1]Mexico Inedible Tallow Imports'!BH$290/1000</f>
        <v>0</v>
      </c>
      <c r="E48" s="8">
        <f>'[1]Mexico Inedible Tallow Imports'!BT$290/1000</f>
        <v>0</v>
      </c>
      <c r="F48" s="8">
        <f>'[1]Mexico Inedible Tallow Imports'!CF$290/1000</f>
        <v>0</v>
      </c>
      <c r="G48" s="8">
        <f>'[1]Mexico Inedible Tallow Imports'!CR$290/1000</f>
        <v>0</v>
      </c>
      <c r="H48" s="8">
        <f>'[1]Mexico Inedible Tallow Imports'!DD$290/1000</f>
        <v>0</v>
      </c>
      <c r="I48" s="8">
        <f>'[1]Mexico Inedible Tallow Imports'!DP$290/1000</f>
        <v>0</v>
      </c>
      <c r="J48" s="8">
        <f>'[1]Mexico Inedible Tallow Imports'!EB$290/1000</f>
        <v>0</v>
      </c>
      <c r="K48" s="8">
        <f>'[1]Mexico Inedible Tallow Imports'!EN$290/1000</f>
        <v>0</v>
      </c>
      <c r="L48" s="8">
        <f>'[1]Mexico Inedible Tallow Imports'!EZ$290/1000</f>
        <v>0</v>
      </c>
      <c r="M48" s="8">
        <f>'[1]Mexico Inedible Tallow Imports'!FL$290/1000</f>
        <v>0</v>
      </c>
      <c r="N48" s="8">
        <f>'[1]Mexico Inedible Tallow Imports'!FX$290/1000</f>
        <v>0</v>
      </c>
      <c r="O48" s="8">
        <f>'[1]Mexico Inedible Tallow Imports'!GJ$290/1000</f>
        <v>0</v>
      </c>
      <c r="P48" s="8">
        <f>'[1]Mexico Inedible Tallow Imports'!GV$290/1000</f>
        <v>0</v>
      </c>
      <c r="Q48" s="8">
        <f>'[1]Mexico Inedible Tallow Imports'!HH$290/1000</f>
        <v>0</v>
      </c>
      <c r="R48" s="8">
        <f>'[1]Mexico Inedible Tallow Imports'!HT$290/1000</f>
        <v>0</v>
      </c>
      <c r="S48" s="8">
        <f>'[1]Mexico Inedible Tallow Imports'!IF$290/1000</f>
        <v>0</v>
      </c>
      <c r="T48" s="8">
        <f>'[1]Mexico Inedible Tallow Imports'!IR$290/1000</f>
        <v>0</v>
      </c>
      <c r="U48" s="8">
        <f>'[1]Mexico Inedible Tallow Imports'!JD$290/1000</f>
        <v>0</v>
      </c>
      <c r="V48" s="8">
        <f>'[1]Mexico Inedible Tallow Imports'!JP$290/1000</f>
        <v>29.672000000000001</v>
      </c>
      <c r="W48" s="8">
        <f>'[1]Mexico Inedible Tallow Imports'!KB$290/1000</f>
        <v>34.332999999999998</v>
      </c>
      <c r="X48" s="8">
        <f>'[1]Mexico Inedible Tallow Imports'!KN$290/1000</f>
        <v>25.977</v>
      </c>
      <c r="Y48" s="8">
        <f>'[1]Mexico Inedible Tallow Imports'!KZ$290/1000</f>
        <v>36.186999999999998</v>
      </c>
      <c r="Z48" s="8">
        <f>'[1]Mexico Inedible Tallow Imports'!LL$290/1000</f>
        <v>26.344999999999999</v>
      </c>
      <c r="AA48" s="8">
        <f>'[1]Mexico Inedible Tallow Imports'!LX$290/1000</f>
        <v>23.155000000000001</v>
      </c>
      <c r="AB48" s="8">
        <f>'[1]Mexico Inedible Tallow Imports'!MJ$290/1000</f>
        <v>20.702999999999999</v>
      </c>
      <c r="AC48" s="8">
        <f>'[1]Mexico Inedible Tallow Imports'!MV$290/1000</f>
        <v>25.728999999999999</v>
      </c>
      <c r="AD48" s="8">
        <f>'[1]Mexico Inedible Tallow Imports'!NH$290/1000</f>
        <v>21.46</v>
      </c>
      <c r="AE48" s="8">
        <f>'[1]Mexico Inedible Tallow Imports'!NT$290/1000</f>
        <v>19.419</v>
      </c>
      <c r="AF48" s="8">
        <f>'[1]Mexico Inedible Tallow Imports'!OF$290/1000</f>
        <v>7.03</v>
      </c>
      <c r="AG48" s="8">
        <f>'[1]Mexico Inedible Tallow Imports'!OR$290/1000</f>
        <v>9.0790000000000006</v>
      </c>
      <c r="AH48" s="8">
        <f>'[1]Mexico Inedible Tallow Imports'!PD$290/1000</f>
        <v>15.069000000000001</v>
      </c>
      <c r="AI48" s="54">
        <f t="shared" ref="AI48:AX48" si="28">AI49-SUM(AI37:AI47)</f>
        <v>47.371911630389633</v>
      </c>
      <c r="AJ48" s="54">
        <f t="shared" si="28"/>
        <v>22.640057076072623</v>
      </c>
      <c r="AK48" s="54">
        <f t="shared" si="28"/>
        <v>23.531152369708281</v>
      </c>
      <c r="AL48" s="54">
        <f t="shared" si="28"/>
        <v>24.717963160981441</v>
      </c>
      <c r="AM48" s="54">
        <f t="shared" si="28"/>
        <v>24.651174824210187</v>
      </c>
      <c r="AN48" s="54">
        <f t="shared" si="28"/>
        <v>26.200580827916383</v>
      </c>
      <c r="AO48" s="54">
        <f t="shared" si="28"/>
        <v>22.261198310196846</v>
      </c>
      <c r="AP48" s="54">
        <f t="shared" si="28"/>
        <v>22.130730319314154</v>
      </c>
      <c r="AQ48" s="54">
        <f t="shared" si="28"/>
        <v>21.811208625930732</v>
      </c>
      <c r="AR48" s="54">
        <f t="shared" si="28"/>
        <v>21.216199339496754</v>
      </c>
      <c r="AS48" s="54">
        <f t="shared" si="28"/>
        <v>20.524888308644748</v>
      </c>
      <c r="AT48" s="54">
        <f t="shared" si="28"/>
        <v>19.429960482644972</v>
      </c>
      <c r="AU48" s="54">
        <f t="shared" si="28"/>
        <v>18.847845958460809</v>
      </c>
      <c r="AV48" s="54">
        <f t="shared" si="28"/>
        <v>18.183946913424649</v>
      </c>
      <c r="AW48" s="54">
        <f t="shared" si="28"/>
        <v>17.458282844919466</v>
      </c>
      <c r="AX48" s="54">
        <f t="shared" si="28"/>
        <v>16.709486643739808</v>
      </c>
      <c r="AY48" s="54">
        <f>AY49-SUM(AY37:AY47)</f>
        <v>15.950796020401384</v>
      </c>
      <c r="AZ48" s="54">
        <f t="shared" ref="AZ48:BH48" si="29">AZ49-SUM(AZ37:AZ47)</f>
        <v>15.251312716665566</v>
      </c>
      <c r="BA48" s="54">
        <f t="shared" si="29"/>
        <v>14.531100024200143</v>
      </c>
      <c r="BB48" s="54">
        <f t="shared" si="29"/>
        <v>13.801078061350921</v>
      </c>
      <c r="BC48" s="54">
        <f t="shared" si="29"/>
        <v>13.070361165661353</v>
      </c>
      <c r="BD48" s="54">
        <f t="shared" si="29"/>
        <v>12.342790158007489</v>
      </c>
      <c r="BE48" s="54">
        <f t="shared" si="29"/>
        <v>11.620487094885988</v>
      </c>
      <c r="BF48" s="54">
        <f t="shared" si="29"/>
        <v>10.894302750684318</v>
      </c>
      <c r="BG48" s="54">
        <f t="shared" si="29"/>
        <v>10.167132579156018</v>
      </c>
      <c r="BH48" s="54">
        <f t="shared" si="29"/>
        <v>9.440449484114211</v>
      </c>
    </row>
    <row r="49" spans="1:60" ht="12" thickBot="1">
      <c r="A49" s="3" t="s">
        <v>29</v>
      </c>
      <c r="C49" s="8">
        <f t="shared" ref="C49:AC49" si="30">SUM(C37:C48)</f>
        <v>0</v>
      </c>
      <c r="D49" s="8">
        <f t="shared" si="30"/>
        <v>0</v>
      </c>
      <c r="E49" s="8">
        <f t="shared" si="30"/>
        <v>0</v>
      </c>
      <c r="F49" s="8">
        <f t="shared" si="30"/>
        <v>0</v>
      </c>
      <c r="G49" s="8">
        <f t="shared" si="30"/>
        <v>0</v>
      </c>
      <c r="H49" s="8">
        <f t="shared" si="30"/>
        <v>0</v>
      </c>
      <c r="I49" s="8">
        <f t="shared" si="30"/>
        <v>0</v>
      </c>
      <c r="J49" s="8">
        <f t="shared" si="30"/>
        <v>0</v>
      </c>
      <c r="K49" s="8">
        <f t="shared" si="30"/>
        <v>0</v>
      </c>
      <c r="L49" s="8">
        <f t="shared" si="30"/>
        <v>0</v>
      </c>
      <c r="M49" s="8">
        <f t="shared" si="30"/>
        <v>0</v>
      </c>
      <c r="N49" s="8">
        <f t="shared" si="30"/>
        <v>0</v>
      </c>
      <c r="O49" s="8">
        <f t="shared" si="30"/>
        <v>0</v>
      </c>
      <c r="P49" s="8">
        <f t="shared" si="30"/>
        <v>0</v>
      </c>
      <c r="Q49" s="8">
        <f t="shared" si="30"/>
        <v>0</v>
      </c>
      <c r="R49" s="8">
        <f t="shared" si="30"/>
        <v>0</v>
      </c>
      <c r="S49" s="8">
        <f t="shared" si="30"/>
        <v>0</v>
      </c>
      <c r="T49" s="8">
        <f t="shared" si="30"/>
        <v>0</v>
      </c>
      <c r="U49" s="8">
        <f t="shared" si="30"/>
        <v>0</v>
      </c>
      <c r="V49" s="8">
        <f t="shared" si="30"/>
        <v>185.20399999999998</v>
      </c>
      <c r="W49" s="8">
        <f t="shared" si="30"/>
        <v>333.02599999999995</v>
      </c>
      <c r="X49" s="8">
        <f t="shared" si="30"/>
        <v>302.28199999999998</v>
      </c>
      <c r="Y49" s="8">
        <f t="shared" si="30"/>
        <v>325.85000000000002</v>
      </c>
      <c r="Z49" s="8">
        <f t="shared" si="30"/>
        <v>282.76900000000001</v>
      </c>
      <c r="AA49" s="8">
        <f t="shared" si="30"/>
        <v>296.00900000000001</v>
      </c>
      <c r="AB49" s="8">
        <f t="shared" si="30"/>
        <v>262.661</v>
      </c>
      <c r="AC49" s="8">
        <f t="shared" si="30"/>
        <v>252.81699999999995</v>
      </c>
      <c r="AD49" s="8">
        <f>SUM(AD37:AD48)</f>
        <v>232.51099999999997</v>
      </c>
      <c r="AE49" s="8">
        <f>SUM(AE37:AE48)</f>
        <v>211.49300000000002</v>
      </c>
      <c r="AF49" s="8">
        <f>SUM(AF37:AF48)</f>
        <v>120.80799999999999</v>
      </c>
      <c r="AG49" s="8">
        <f>SUM(AG37:AG48)</f>
        <v>88.76400000000001</v>
      </c>
      <c r="AH49" s="8">
        <f>SUM(AH37:AH48)</f>
        <v>189.47399999999999</v>
      </c>
      <c r="AI49" s="54">
        <f t="shared" ref="AI49:BH49" si="31">AI5</f>
        <v>190</v>
      </c>
      <c r="AJ49" s="54">
        <f t="shared" si="31"/>
        <v>185</v>
      </c>
      <c r="AK49" s="54">
        <f t="shared" si="31"/>
        <v>180</v>
      </c>
      <c r="AL49" s="54">
        <f t="shared" si="31"/>
        <v>175</v>
      </c>
      <c r="AM49" s="54">
        <f t="shared" si="31"/>
        <v>170</v>
      </c>
      <c r="AN49" s="54">
        <f t="shared" si="31"/>
        <v>165</v>
      </c>
      <c r="AO49" s="54">
        <f t="shared" si="31"/>
        <v>160</v>
      </c>
      <c r="AP49" s="54">
        <f t="shared" si="31"/>
        <v>155</v>
      </c>
      <c r="AQ49" s="54">
        <f t="shared" si="31"/>
        <v>150</v>
      </c>
      <c r="AR49" s="54">
        <f t="shared" si="31"/>
        <v>145</v>
      </c>
      <c r="AS49" s="54">
        <f t="shared" si="31"/>
        <v>140</v>
      </c>
      <c r="AT49" s="54">
        <f t="shared" si="31"/>
        <v>135</v>
      </c>
      <c r="AU49" s="54">
        <f t="shared" si="31"/>
        <v>130</v>
      </c>
      <c r="AV49" s="54">
        <f t="shared" si="31"/>
        <v>125</v>
      </c>
      <c r="AW49" s="54">
        <f t="shared" si="31"/>
        <v>120</v>
      </c>
      <c r="AX49" s="54">
        <f t="shared" si="31"/>
        <v>115</v>
      </c>
      <c r="AY49" s="54">
        <f t="shared" si="31"/>
        <v>110</v>
      </c>
      <c r="AZ49" s="54">
        <f t="shared" si="31"/>
        <v>105</v>
      </c>
      <c r="BA49" s="54">
        <f t="shared" si="31"/>
        <v>100</v>
      </c>
      <c r="BB49" s="54">
        <f t="shared" si="31"/>
        <v>95</v>
      </c>
      <c r="BC49" s="54">
        <f t="shared" si="31"/>
        <v>90</v>
      </c>
      <c r="BD49" s="54">
        <f t="shared" si="31"/>
        <v>85</v>
      </c>
      <c r="BE49" s="54">
        <f t="shared" si="31"/>
        <v>80</v>
      </c>
      <c r="BF49" s="54">
        <f t="shared" si="31"/>
        <v>75</v>
      </c>
      <c r="BG49" s="54">
        <f t="shared" si="31"/>
        <v>70</v>
      </c>
      <c r="BH49" s="54">
        <f t="shared" si="31"/>
        <v>65</v>
      </c>
    </row>
    <row r="50" spans="1:6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</row>
    <row r="51" spans="1:60" ht="12" thickBot="1">
      <c r="A51" s="3" t="s">
        <v>147</v>
      </c>
    </row>
    <row r="52" spans="1:60" ht="12" thickBot="1">
      <c r="A52" s="18"/>
      <c r="B52" s="19">
        <f t="shared" ref="B52:BH52" si="32">B2</f>
        <v>1992</v>
      </c>
      <c r="C52" s="19">
        <f t="shared" si="32"/>
        <v>1993</v>
      </c>
      <c r="D52" s="19">
        <f t="shared" si="32"/>
        <v>1994</v>
      </c>
      <c r="E52" s="19">
        <f t="shared" si="32"/>
        <v>1995</v>
      </c>
      <c r="F52" s="19">
        <f t="shared" si="32"/>
        <v>1996</v>
      </c>
      <c r="G52" s="19">
        <f t="shared" si="32"/>
        <v>1997</v>
      </c>
      <c r="H52" s="19">
        <f t="shared" si="32"/>
        <v>1998</v>
      </c>
      <c r="I52" s="19">
        <f t="shared" si="32"/>
        <v>1999</v>
      </c>
      <c r="J52" s="19">
        <f t="shared" si="32"/>
        <v>2000</v>
      </c>
      <c r="K52" s="19">
        <f t="shared" si="32"/>
        <v>2001</v>
      </c>
      <c r="L52" s="19">
        <f t="shared" si="32"/>
        <v>2002</v>
      </c>
      <c r="M52" s="19">
        <f t="shared" si="32"/>
        <v>2003</v>
      </c>
      <c r="N52" s="19">
        <f t="shared" si="32"/>
        <v>2004</v>
      </c>
      <c r="O52" s="19">
        <f t="shared" si="32"/>
        <v>2005</v>
      </c>
      <c r="P52" s="19">
        <f t="shared" si="32"/>
        <v>2006</v>
      </c>
      <c r="Q52" s="19">
        <f t="shared" si="32"/>
        <v>2007</v>
      </c>
      <c r="R52" s="19">
        <f t="shared" si="32"/>
        <v>2008</v>
      </c>
      <c r="S52" s="19">
        <f t="shared" si="32"/>
        <v>2009</v>
      </c>
      <c r="T52" s="19">
        <f t="shared" si="32"/>
        <v>2010</v>
      </c>
      <c r="U52" s="19">
        <f t="shared" si="32"/>
        <v>2011</v>
      </c>
      <c r="V52" s="19">
        <f t="shared" si="32"/>
        <v>2012</v>
      </c>
      <c r="W52" s="19">
        <f t="shared" si="32"/>
        <v>2013</v>
      </c>
      <c r="X52" s="19">
        <f t="shared" si="32"/>
        <v>2014</v>
      </c>
      <c r="Y52" s="19">
        <f t="shared" si="32"/>
        <v>2015</v>
      </c>
      <c r="Z52" s="19">
        <f t="shared" si="32"/>
        <v>2016</v>
      </c>
      <c r="AA52" s="19">
        <f t="shared" si="32"/>
        <v>2017</v>
      </c>
      <c r="AB52" s="19">
        <f t="shared" si="32"/>
        <v>2018</v>
      </c>
      <c r="AC52" s="19">
        <f t="shared" si="32"/>
        <v>2019</v>
      </c>
      <c r="AD52" s="19">
        <f t="shared" si="32"/>
        <v>2020</v>
      </c>
      <c r="AE52" s="19">
        <f t="shared" si="32"/>
        <v>2021</v>
      </c>
      <c r="AF52" s="19">
        <f t="shared" si="32"/>
        <v>2022</v>
      </c>
      <c r="AG52" s="19">
        <f t="shared" si="32"/>
        <v>2023</v>
      </c>
      <c r="AH52" s="19">
        <f t="shared" si="32"/>
        <v>2024</v>
      </c>
      <c r="AI52" s="19">
        <f t="shared" si="32"/>
        <v>2025</v>
      </c>
      <c r="AJ52" s="19">
        <f t="shared" si="32"/>
        <v>2026</v>
      </c>
      <c r="AK52" s="19">
        <f t="shared" si="32"/>
        <v>2027</v>
      </c>
      <c r="AL52" s="19">
        <f t="shared" si="32"/>
        <v>2028</v>
      </c>
      <c r="AM52" s="19">
        <f t="shared" si="32"/>
        <v>2029</v>
      </c>
      <c r="AN52" s="19">
        <f t="shared" si="32"/>
        <v>2030</v>
      </c>
      <c r="AO52" s="19">
        <f t="shared" si="32"/>
        <v>2031</v>
      </c>
      <c r="AP52" s="19">
        <f t="shared" si="32"/>
        <v>2032</v>
      </c>
      <c r="AQ52" s="19">
        <f t="shared" si="32"/>
        <v>2033</v>
      </c>
      <c r="AR52" s="19">
        <f t="shared" si="32"/>
        <v>2034</v>
      </c>
      <c r="AS52" s="19">
        <f t="shared" si="32"/>
        <v>2035</v>
      </c>
      <c r="AT52" s="19">
        <f t="shared" si="32"/>
        <v>2036</v>
      </c>
      <c r="AU52" s="19">
        <f t="shared" si="32"/>
        <v>2037</v>
      </c>
      <c r="AV52" s="19">
        <f t="shared" si="32"/>
        <v>2038</v>
      </c>
      <c r="AW52" s="19">
        <f t="shared" si="32"/>
        <v>2039</v>
      </c>
      <c r="AX52" s="19">
        <f t="shared" si="32"/>
        <v>2040</v>
      </c>
      <c r="AY52" s="19">
        <f t="shared" si="32"/>
        <v>2041</v>
      </c>
      <c r="AZ52" s="19">
        <f t="shared" si="32"/>
        <v>2042</v>
      </c>
      <c r="BA52" s="19">
        <f t="shared" si="32"/>
        <v>2043</v>
      </c>
      <c r="BB52" s="19">
        <f t="shared" si="32"/>
        <v>2044</v>
      </c>
      <c r="BC52" s="19">
        <f t="shared" si="32"/>
        <v>2045</v>
      </c>
      <c r="BD52" s="19">
        <f t="shared" si="32"/>
        <v>2046</v>
      </c>
      <c r="BE52" s="19">
        <f t="shared" si="32"/>
        <v>2047</v>
      </c>
      <c r="BF52" s="19">
        <f t="shared" si="32"/>
        <v>2048</v>
      </c>
      <c r="BG52" s="19">
        <f t="shared" si="32"/>
        <v>2049</v>
      </c>
      <c r="BH52" s="19">
        <f t="shared" si="32"/>
        <v>2050</v>
      </c>
    </row>
    <row r="53" spans="1:60">
      <c r="A53" s="3" t="s">
        <v>17</v>
      </c>
      <c r="C53" s="8"/>
      <c r="D53" s="8">
        <f>'[1]Mexico Inedible Tallow Exports'!AW$290/1000</f>
        <v>0</v>
      </c>
      <c r="E53" s="8">
        <f>'[1]Mexico Inedible Tallow Exports'!BI$290/1000</f>
        <v>0</v>
      </c>
      <c r="F53" s="8">
        <f>'[1]Mexico Inedible Tallow Exports'!BU$290/1000</f>
        <v>0</v>
      </c>
      <c r="G53" s="8">
        <f>'[1]Mexico Inedible Tallow Exports'!CG$290/1000</f>
        <v>0</v>
      </c>
      <c r="H53" s="8">
        <f>'[1]Mexico Inedible Tallow Exports'!CS$290/1000</f>
        <v>0</v>
      </c>
      <c r="I53" s="8">
        <f>'[1]Mexico Inedible Tallow Exports'!DE$290/1000</f>
        <v>0</v>
      </c>
      <c r="J53" s="8">
        <f>'[1]Mexico Inedible Tallow Exports'!DQ$290/1000</f>
        <v>0</v>
      </c>
      <c r="K53" s="8">
        <f>'[1]Mexico Inedible Tallow Exports'!EC$290/1000</f>
        <v>0</v>
      </c>
      <c r="L53" s="8">
        <f>'[1]Mexico Inedible Tallow Exports'!EO$290/1000</f>
        <v>0</v>
      </c>
      <c r="M53" s="8">
        <f>'[1]Mexico Inedible Tallow Exports'!FA$290/1000</f>
        <v>0</v>
      </c>
      <c r="N53" s="8">
        <f>'[1]Mexico Inedible Tallow Exports'!FM$290/1000</f>
        <v>0</v>
      </c>
      <c r="O53" s="8">
        <f>'[1]Mexico Inedible Tallow Exports'!FY$290/1000</f>
        <v>0</v>
      </c>
      <c r="P53" s="8">
        <f>'[1]Mexico Inedible Tallow Exports'!GK$290/1000</f>
        <v>0</v>
      </c>
      <c r="Q53" s="8">
        <f>'[1]Mexico Inedible Tallow Exports'!GW$290/1000</f>
        <v>0</v>
      </c>
      <c r="R53" s="8">
        <f>'[1]Mexico Inedible Tallow Exports'!HI$290/1000</f>
        <v>0</v>
      </c>
      <c r="S53" s="8">
        <f>'[1]Mexico Inedible Tallow Exports'!HU$290/1000</f>
        <v>0</v>
      </c>
      <c r="T53" s="8">
        <f>'[1]Mexico Inedible Tallow Exports'!IG$290/1000</f>
        <v>0</v>
      </c>
      <c r="U53" s="8">
        <f>'[1]Mexico Inedible Tallow Exports'!IS$290/1000</f>
        <v>0</v>
      </c>
      <c r="V53" s="8">
        <f>'[1]Mexico Inedible Tallow Exports'!JE$290/1000</f>
        <v>0</v>
      </c>
      <c r="W53" s="8">
        <f>'[1]Mexico Inedible Tallow Exports'!JQ$290/1000</f>
        <v>0</v>
      </c>
      <c r="X53" s="8">
        <f>'[1]Mexico Inedible Tallow Exports'!KC$290/1000</f>
        <v>0</v>
      </c>
      <c r="Y53" s="8">
        <f>'[1]Mexico Inedible Tallow Exports'!KO$290/1000</f>
        <v>0</v>
      </c>
      <c r="Z53" s="8">
        <f>'[1]Mexico Inedible Tallow Exports'!LA$290/1000</f>
        <v>0</v>
      </c>
      <c r="AA53" s="8">
        <f>'[1]Mexico Inedible Tallow Exports'!LM$290/1000</f>
        <v>0</v>
      </c>
      <c r="AB53" s="8">
        <f>'[1]Mexico Inedible Tallow Exports'!LY$290/1000</f>
        <v>0</v>
      </c>
      <c r="AC53" s="8">
        <f>'[1]Mexico Inedible Tallow Exports'!MK$290/1000</f>
        <v>8.0000000000000002E-3</v>
      </c>
      <c r="AD53" s="8">
        <f>'[1]Mexico Inedible Tallow Exports'!MW$290/1000</f>
        <v>0</v>
      </c>
      <c r="AE53" s="8">
        <f>'[1]Mexico Inedible Tallow Exports'!NI$290/1000</f>
        <v>0</v>
      </c>
      <c r="AF53" s="8">
        <f>'[1]Mexico Inedible Tallow Exports'!NU$290/1000</f>
        <v>0</v>
      </c>
      <c r="AG53" s="8">
        <f>'[1]Mexico Inedible Tallow Exports'!$OG$290/1000</f>
        <v>0</v>
      </c>
      <c r="AH53" s="8">
        <f>'[1]Mexico Inedible Tallow Exports'!OS$290/1000</f>
        <v>0</v>
      </c>
      <c r="AI53" s="8">
        <f>'[1]Mexico Inedible Tallow Exports'!PE$290/1000</f>
        <v>0.81200000000000006</v>
      </c>
      <c r="AJ53" s="54">
        <f t="shared" ref="AJ53:AS63" si="33">AJ$65*(SUM(S53:W53)/SUM(S$65:W$65))</f>
        <v>0</v>
      </c>
      <c r="AK53" s="54">
        <f t="shared" si="33"/>
        <v>0</v>
      </c>
      <c r="AL53" s="54">
        <f t="shared" si="33"/>
        <v>0</v>
      </c>
      <c r="AM53" s="54">
        <f t="shared" si="33"/>
        <v>0</v>
      </c>
      <c r="AN53" s="54">
        <f t="shared" si="33"/>
        <v>0</v>
      </c>
      <c r="AO53" s="54">
        <f t="shared" si="33"/>
        <v>0</v>
      </c>
      <c r="AP53" s="54">
        <f t="shared" si="33"/>
        <v>0</v>
      </c>
      <c r="AQ53" s="54">
        <f t="shared" si="33"/>
        <v>0</v>
      </c>
      <c r="AR53" s="54">
        <f t="shared" si="33"/>
        <v>0</v>
      </c>
      <c r="AS53" s="54">
        <f t="shared" si="33"/>
        <v>0</v>
      </c>
      <c r="AT53" s="54">
        <f>AT$65*(SUM(AC53:AG53)/SUM(AC$65:AG$65))</f>
        <v>0</v>
      </c>
      <c r="AU53" s="54">
        <f t="shared" ref="AU53:AU63" si="34">AU$65*(SUM(R53:V53)/SUM(R$65:V$65))</f>
        <v>0</v>
      </c>
      <c r="AV53" s="54">
        <f t="shared" ref="AV53:AY63" si="35">AV$65*(SUM(S53:W53)/SUM(S$65:W$65))</f>
        <v>0</v>
      </c>
      <c r="AW53" s="54">
        <f t="shared" si="35"/>
        <v>0</v>
      </c>
      <c r="AX53" s="54">
        <f t="shared" si="35"/>
        <v>0</v>
      </c>
      <c r="AY53" s="54">
        <f t="shared" si="35"/>
        <v>0</v>
      </c>
      <c r="AZ53" s="54">
        <f t="shared" ref="AZ53:BH63" si="36">AZ$65*(SUM(W53:AA53)/SUM(W$65:AA$65))</f>
        <v>0</v>
      </c>
      <c r="BA53" s="54">
        <f t="shared" si="36"/>
        <v>0</v>
      </c>
      <c r="BB53" s="54">
        <f t="shared" si="36"/>
        <v>0</v>
      </c>
      <c r="BC53" s="54">
        <f t="shared" si="36"/>
        <v>0</v>
      </c>
      <c r="BD53" s="54">
        <f t="shared" si="36"/>
        <v>0</v>
      </c>
      <c r="BE53" s="54">
        <f t="shared" si="36"/>
        <v>0</v>
      </c>
      <c r="BF53" s="54">
        <f t="shared" si="36"/>
        <v>0</v>
      </c>
      <c r="BG53" s="54">
        <f t="shared" si="36"/>
        <v>0</v>
      </c>
      <c r="BH53" s="54">
        <f t="shared" si="36"/>
        <v>0</v>
      </c>
    </row>
    <row r="54" spans="1:60">
      <c r="A54" s="3" t="s">
        <v>18</v>
      </c>
      <c r="C54" s="8"/>
      <c r="D54" s="8">
        <f>'[1]Mexico Inedible Tallow Exports'!AX$290/1000</f>
        <v>0</v>
      </c>
      <c r="E54" s="8">
        <f>'[1]Mexico Inedible Tallow Exports'!BJ$290/1000</f>
        <v>0</v>
      </c>
      <c r="F54" s="8">
        <f>'[1]Mexico Inedible Tallow Exports'!BV$290/1000</f>
        <v>0</v>
      </c>
      <c r="G54" s="8">
        <f>'[1]Mexico Inedible Tallow Exports'!CH$290/1000</f>
        <v>0</v>
      </c>
      <c r="H54" s="8">
        <f>'[1]Mexico Inedible Tallow Exports'!CT$290/1000</f>
        <v>0</v>
      </c>
      <c r="I54" s="8">
        <f>'[1]Mexico Inedible Tallow Exports'!DF$290/1000</f>
        <v>0</v>
      </c>
      <c r="J54" s="8">
        <f>'[1]Mexico Inedible Tallow Exports'!DR$290/1000</f>
        <v>0</v>
      </c>
      <c r="K54" s="8">
        <f>'[1]Mexico Inedible Tallow Exports'!ED$290/1000</f>
        <v>0</v>
      </c>
      <c r="L54" s="8">
        <f>'[1]Mexico Inedible Tallow Exports'!EP$290/1000</f>
        <v>0</v>
      </c>
      <c r="M54" s="8">
        <f>'[1]Mexico Inedible Tallow Exports'!FB$290/1000</f>
        <v>0</v>
      </c>
      <c r="N54" s="8">
        <f>'[1]Mexico Inedible Tallow Exports'!FN$290/1000</f>
        <v>0</v>
      </c>
      <c r="O54" s="8">
        <f>'[1]Mexico Inedible Tallow Exports'!FZ$290/1000</f>
        <v>0</v>
      </c>
      <c r="P54" s="8">
        <f>'[1]Mexico Inedible Tallow Exports'!GL$290/1000</f>
        <v>0</v>
      </c>
      <c r="Q54" s="8">
        <f>'[1]Mexico Inedible Tallow Exports'!GX$290/1000</f>
        <v>0</v>
      </c>
      <c r="R54" s="8">
        <f>'[1]Mexico Inedible Tallow Exports'!HJ$290/1000</f>
        <v>0</v>
      </c>
      <c r="S54" s="8">
        <f>'[1]Mexico Inedible Tallow Exports'!HV$290/1000</f>
        <v>0</v>
      </c>
      <c r="T54" s="8">
        <f>'[1]Mexico Inedible Tallow Exports'!IH$290/1000</f>
        <v>0</v>
      </c>
      <c r="U54" s="8">
        <f>'[1]Mexico Inedible Tallow Exports'!IT$290/1000</f>
        <v>0</v>
      </c>
      <c r="V54" s="8">
        <f>'[1]Mexico Inedible Tallow Exports'!JF$290/1000</f>
        <v>0</v>
      </c>
      <c r="W54" s="8">
        <f>'[1]Mexico Inedible Tallow Exports'!JR$290/1000</f>
        <v>0</v>
      </c>
      <c r="X54" s="8">
        <f>'[1]Mexico Inedible Tallow Exports'!KD$290/1000</f>
        <v>0</v>
      </c>
      <c r="Y54" s="8">
        <f>'[1]Mexico Inedible Tallow Exports'!KP$290/1000</f>
        <v>0</v>
      </c>
      <c r="Z54" s="8">
        <f>'[1]Mexico Inedible Tallow Exports'!LB$290/1000</f>
        <v>0</v>
      </c>
      <c r="AA54" s="8">
        <f>'[1]Mexico Inedible Tallow Exports'!LN$290/1000</f>
        <v>0</v>
      </c>
      <c r="AB54" s="8">
        <f>'[1]Mexico Inedible Tallow Exports'!LZ$290/1000</f>
        <v>0</v>
      </c>
      <c r="AC54" s="8">
        <f>'[1]Mexico Inedible Tallow Exports'!ML$290/1000</f>
        <v>0.154</v>
      </c>
      <c r="AD54" s="8">
        <f>'[1]Mexico Inedible Tallow Exports'!MX$290/1000</f>
        <v>0</v>
      </c>
      <c r="AE54" s="8">
        <f>'[1]Mexico Inedible Tallow Exports'!NJ$290/1000</f>
        <v>0</v>
      </c>
      <c r="AF54" s="8">
        <f>'[1]Mexico Inedible Tallow Exports'!NV290/1000</f>
        <v>0</v>
      </c>
      <c r="AG54" s="8">
        <f>'[1]Mexico Inedible Tallow Exports'!OH290/1000</f>
        <v>0</v>
      </c>
      <c r="AH54" s="8">
        <f>'[1]Mexico Inedible Tallow Exports'!OT$290/1000</f>
        <v>0</v>
      </c>
      <c r="AI54" s="8">
        <f>'[1]Mexico Inedible Tallow Exports'!PF$290/1000</f>
        <v>0</v>
      </c>
      <c r="AJ54" s="54">
        <f t="shared" si="33"/>
        <v>0</v>
      </c>
      <c r="AK54" s="54">
        <f t="shared" si="33"/>
        <v>0</v>
      </c>
      <c r="AL54" s="54">
        <f t="shared" si="33"/>
        <v>0</v>
      </c>
      <c r="AM54" s="54">
        <f t="shared" si="33"/>
        <v>0</v>
      </c>
      <c r="AN54" s="54">
        <f t="shared" si="33"/>
        <v>0</v>
      </c>
      <c r="AO54" s="54">
        <f t="shared" si="33"/>
        <v>0</v>
      </c>
      <c r="AP54" s="54">
        <f t="shared" si="33"/>
        <v>0</v>
      </c>
      <c r="AQ54" s="54">
        <f t="shared" si="33"/>
        <v>0</v>
      </c>
      <c r="AR54" s="54">
        <f t="shared" si="33"/>
        <v>0</v>
      </c>
      <c r="AS54" s="54">
        <f t="shared" si="33"/>
        <v>0</v>
      </c>
      <c r="AT54" s="54">
        <f t="shared" ref="AT54:AT63" si="37">AT$65*(SUM(AC54:AG54)/SUM(AC$65:AG$65))</f>
        <v>0</v>
      </c>
      <c r="AU54" s="54">
        <f t="shared" si="34"/>
        <v>0</v>
      </c>
      <c r="AV54" s="54">
        <f t="shared" si="35"/>
        <v>0</v>
      </c>
      <c r="AW54" s="54">
        <f t="shared" si="35"/>
        <v>0</v>
      </c>
      <c r="AX54" s="54">
        <f t="shared" si="35"/>
        <v>0</v>
      </c>
      <c r="AY54" s="54">
        <f t="shared" si="35"/>
        <v>0</v>
      </c>
      <c r="AZ54" s="54">
        <f t="shared" si="36"/>
        <v>0</v>
      </c>
      <c r="BA54" s="54">
        <f t="shared" si="36"/>
        <v>0</v>
      </c>
      <c r="BB54" s="54">
        <f t="shared" si="36"/>
        <v>0</v>
      </c>
      <c r="BC54" s="54">
        <f t="shared" si="36"/>
        <v>0</v>
      </c>
      <c r="BD54" s="54">
        <f t="shared" si="36"/>
        <v>0</v>
      </c>
      <c r="BE54" s="54">
        <f t="shared" si="36"/>
        <v>0</v>
      </c>
      <c r="BF54" s="54">
        <f t="shared" si="36"/>
        <v>0</v>
      </c>
      <c r="BG54" s="54">
        <f t="shared" si="36"/>
        <v>0</v>
      </c>
      <c r="BH54" s="54">
        <f t="shared" si="36"/>
        <v>0</v>
      </c>
    </row>
    <row r="55" spans="1:60">
      <c r="A55" s="3" t="s">
        <v>19</v>
      </c>
      <c r="C55" s="8"/>
      <c r="D55" s="8">
        <f>'[1]Mexico Inedible Tallow Exports'!AY$290/1000</f>
        <v>0</v>
      </c>
      <c r="E55" s="8">
        <f>'[1]Mexico Inedible Tallow Exports'!BK$290/1000</f>
        <v>0</v>
      </c>
      <c r="F55" s="8">
        <f>'[1]Mexico Inedible Tallow Exports'!BW$290/1000</f>
        <v>0</v>
      </c>
      <c r="G55" s="8">
        <f>'[1]Mexico Inedible Tallow Exports'!CI$290/1000</f>
        <v>0</v>
      </c>
      <c r="H55" s="8">
        <f>'[1]Mexico Inedible Tallow Exports'!CU$290/1000</f>
        <v>0</v>
      </c>
      <c r="I55" s="8">
        <f>'[1]Mexico Inedible Tallow Exports'!DG$290/1000</f>
        <v>0</v>
      </c>
      <c r="J55" s="8">
        <f>'[1]Mexico Inedible Tallow Exports'!DS$290/1000</f>
        <v>0</v>
      </c>
      <c r="K55" s="8">
        <f>'[1]Mexico Inedible Tallow Exports'!EE$290/1000</f>
        <v>0</v>
      </c>
      <c r="L55" s="8">
        <f>'[1]Mexico Inedible Tallow Exports'!EQ$290/1000</f>
        <v>0</v>
      </c>
      <c r="M55" s="8">
        <f>'[1]Mexico Inedible Tallow Exports'!FC$290/1000</f>
        <v>0</v>
      </c>
      <c r="N55" s="8">
        <f>'[1]Mexico Inedible Tallow Exports'!FO$290/1000</f>
        <v>0</v>
      </c>
      <c r="O55" s="8">
        <f>'[1]Mexico Inedible Tallow Exports'!GA$290/1000</f>
        <v>0</v>
      </c>
      <c r="P55" s="8">
        <f>'[1]Mexico Inedible Tallow Exports'!GM$290/1000</f>
        <v>0</v>
      </c>
      <c r="Q55" s="8">
        <f>'[1]Mexico Inedible Tallow Exports'!GY$290/1000</f>
        <v>0</v>
      </c>
      <c r="R55" s="8">
        <f>'[1]Mexico Inedible Tallow Exports'!HK$290/1000</f>
        <v>0</v>
      </c>
      <c r="S55" s="8">
        <f>'[1]Mexico Inedible Tallow Exports'!HW$290/1000</f>
        <v>0</v>
      </c>
      <c r="T55" s="8">
        <f>'[1]Mexico Inedible Tallow Exports'!II$290/1000</f>
        <v>0</v>
      </c>
      <c r="U55" s="8">
        <f>'[1]Mexico Inedible Tallow Exports'!IU$290/1000</f>
        <v>0</v>
      </c>
      <c r="V55" s="8">
        <f>'[1]Mexico Inedible Tallow Exports'!JG$290/1000</f>
        <v>0</v>
      </c>
      <c r="W55" s="8">
        <f>'[1]Mexico Inedible Tallow Exports'!JS$290/1000</f>
        <v>0</v>
      </c>
      <c r="X55" s="8">
        <f>'[1]Mexico Inedible Tallow Exports'!KE$290/1000</f>
        <v>0</v>
      </c>
      <c r="Y55" s="8">
        <f>'[1]Mexico Inedible Tallow Exports'!KQ$290/1000</f>
        <v>4.0000000000000001E-3</v>
      </c>
      <c r="Z55" s="8">
        <f>'[1]Mexico Inedible Tallow Exports'!LC$290/1000</f>
        <v>0</v>
      </c>
      <c r="AA55" s="8">
        <f>'[1]Mexico Inedible Tallow Exports'!LO$290/1000</f>
        <v>0</v>
      </c>
      <c r="AB55" s="8">
        <f>'[1]Mexico Inedible Tallow Exports'!MA$290/1000</f>
        <v>0</v>
      </c>
      <c r="AC55" s="8">
        <f>'[1]Mexico Inedible Tallow Exports'!MM$290/1000</f>
        <v>0.21199999999999999</v>
      </c>
      <c r="AD55" s="8">
        <f>'[1]Mexico Inedible Tallow Exports'!MY$290/1000</f>
        <v>0</v>
      </c>
      <c r="AE55" s="8">
        <f>'[1]Mexico Inedible Tallow Exports'!NK$290/1000</f>
        <v>0</v>
      </c>
      <c r="AF55" s="8">
        <f>'[1]Mexico Inedible Tallow Exports'!NW$290/1000</f>
        <v>0</v>
      </c>
      <c r="AG55" s="8">
        <f>'[1]Mexico Inedible Tallow Exports'!OI$290/1000</f>
        <v>0</v>
      </c>
      <c r="AH55" s="8">
        <f>'[1]Mexico Inedible Tallow Exports'!OU$290/1000</f>
        <v>0</v>
      </c>
      <c r="AI55" s="8">
        <f>'[1]Mexico Inedible Tallow Exports'!PG$290/1000</f>
        <v>0</v>
      </c>
      <c r="AJ55" s="54">
        <f t="shared" si="33"/>
        <v>0</v>
      </c>
      <c r="AK55" s="54">
        <f t="shared" si="33"/>
        <v>0</v>
      </c>
      <c r="AL55" s="54">
        <f t="shared" si="33"/>
        <v>0</v>
      </c>
      <c r="AM55" s="54">
        <f t="shared" si="33"/>
        <v>0</v>
      </c>
      <c r="AN55" s="54">
        <f t="shared" si="33"/>
        <v>0</v>
      </c>
      <c r="AO55" s="54">
        <f t="shared" si="33"/>
        <v>0</v>
      </c>
      <c r="AP55" s="54">
        <f t="shared" si="33"/>
        <v>0</v>
      </c>
      <c r="AQ55" s="54">
        <f t="shared" si="33"/>
        <v>0</v>
      </c>
      <c r="AR55" s="54">
        <f t="shared" si="33"/>
        <v>0</v>
      </c>
      <c r="AS55" s="54">
        <f t="shared" si="33"/>
        <v>0</v>
      </c>
      <c r="AT55" s="54">
        <f t="shared" si="37"/>
        <v>0</v>
      </c>
      <c r="AU55" s="54">
        <f t="shared" si="34"/>
        <v>0</v>
      </c>
      <c r="AV55" s="54">
        <f t="shared" si="35"/>
        <v>0</v>
      </c>
      <c r="AW55" s="54">
        <f t="shared" si="35"/>
        <v>0</v>
      </c>
      <c r="AX55" s="54">
        <f t="shared" si="35"/>
        <v>0</v>
      </c>
      <c r="AY55" s="54">
        <f t="shared" si="35"/>
        <v>0</v>
      </c>
      <c r="AZ55" s="54">
        <f t="shared" si="36"/>
        <v>0</v>
      </c>
      <c r="BA55" s="54">
        <f t="shared" si="36"/>
        <v>0</v>
      </c>
      <c r="BB55" s="54">
        <f t="shared" si="36"/>
        <v>0</v>
      </c>
      <c r="BC55" s="54">
        <f t="shared" si="36"/>
        <v>0</v>
      </c>
      <c r="BD55" s="54">
        <f t="shared" si="36"/>
        <v>0</v>
      </c>
      <c r="BE55" s="54">
        <f t="shared" si="36"/>
        <v>0</v>
      </c>
      <c r="BF55" s="54">
        <f t="shared" si="36"/>
        <v>0</v>
      </c>
      <c r="BG55" s="54">
        <f t="shared" si="36"/>
        <v>0</v>
      </c>
      <c r="BH55" s="54">
        <f t="shared" si="36"/>
        <v>0</v>
      </c>
    </row>
    <row r="56" spans="1:60">
      <c r="A56" s="3" t="s">
        <v>20</v>
      </c>
      <c r="C56" s="8"/>
      <c r="D56" s="8">
        <f>'[1]Mexico Inedible Tallow Exports'!AZ$290/1000</f>
        <v>0</v>
      </c>
      <c r="E56" s="8">
        <f>'[1]Mexico Inedible Tallow Exports'!BL$290/1000</f>
        <v>0</v>
      </c>
      <c r="F56" s="8">
        <f>'[1]Mexico Inedible Tallow Exports'!BX$290/1000</f>
        <v>0</v>
      </c>
      <c r="G56" s="8">
        <f>'[1]Mexico Inedible Tallow Exports'!CJ$290/1000</f>
        <v>0</v>
      </c>
      <c r="H56" s="8">
        <f>'[1]Mexico Inedible Tallow Exports'!CV$290/1000</f>
        <v>0</v>
      </c>
      <c r="I56" s="8">
        <f>'[1]Mexico Inedible Tallow Exports'!DH$290/1000</f>
        <v>0</v>
      </c>
      <c r="J56" s="8">
        <f>'[1]Mexico Inedible Tallow Exports'!DT$290/1000</f>
        <v>0</v>
      </c>
      <c r="K56" s="8">
        <f>'[1]Mexico Inedible Tallow Exports'!EF$290/1000</f>
        <v>0</v>
      </c>
      <c r="L56" s="8">
        <f>'[1]Mexico Inedible Tallow Exports'!ER$290/1000</f>
        <v>0</v>
      </c>
      <c r="M56" s="8">
        <f>'[1]Mexico Inedible Tallow Exports'!FD$290/1000</f>
        <v>0</v>
      </c>
      <c r="N56" s="8">
        <f>'[1]Mexico Inedible Tallow Exports'!FP$290/1000</f>
        <v>0</v>
      </c>
      <c r="O56" s="8">
        <f>'[1]Mexico Inedible Tallow Exports'!GB$290/1000</f>
        <v>0</v>
      </c>
      <c r="P56" s="8">
        <f>'[1]Mexico Inedible Tallow Exports'!GN$290/1000</f>
        <v>0</v>
      </c>
      <c r="Q56" s="8">
        <f>'[1]Mexico Inedible Tallow Exports'!GZ$290/1000</f>
        <v>0</v>
      </c>
      <c r="R56" s="8">
        <f>'[1]Mexico Inedible Tallow Exports'!HL$290/1000</f>
        <v>0</v>
      </c>
      <c r="S56" s="8">
        <f>'[1]Mexico Inedible Tallow Exports'!HX$290/1000</f>
        <v>0</v>
      </c>
      <c r="T56" s="8">
        <f>'[1]Mexico Inedible Tallow Exports'!IJ$290/1000</f>
        <v>0</v>
      </c>
      <c r="U56" s="8">
        <f>'[1]Mexico Inedible Tallow Exports'!IV$290/1000</f>
        <v>0</v>
      </c>
      <c r="V56" s="8">
        <f>'[1]Mexico Inedible Tallow Exports'!JH$290/1000</f>
        <v>0</v>
      </c>
      <c r="W56" s="8">
        <f>'[1]Mexico Inedible Tallow Exports'!JT$290/1000</f>
        <v>0</v>
      </c>
      <c r="X56" s="8">
        <f>'[1]Mexico Inedible Tallow Exports'!KF$290/1000</f>
        <v>0</v>
      </c>
      <c r="Y56" s="8">
        <f>'[1]Mexico Inedible Tallow Exports'!KR$290/1000</f>
        <v>0</v>
      </c>
      <c r="Z56" s="8">
        <f>'[1]Mexico Inedible Tallow Exports'!LD$290/1000</f>
        <v>0</v>
      </c>
      <c r="AA56" s="8">
        <f>'[1]Mexico Inedible Tallow Exports'!LP$290/1000</f>
        <v>0</v>
      </c>
      <c r="AB56" s="8">
        <f>'[1]Mexico Inedible Tallow Exports'!MB$290/1000</f>
        <v>0</v>
      </c>
      <c r="AC56" s="8">
        <f>'[1]Mexico Inedible Tallow Exports'!MN$290/1000</f>
        <v>4.2999999999999997E-2</v>
      </c>
      <c r="AD56" s="8">
        <f>'[1]Mexico Inedible Tallow Exports'!MZ$290/1000</f>
        <v>0</v>
      </c>
      <c r="AE56" s="8">
        <f>'[1]Mexico Inedible Tallow Exports'!NL$290/1000</f>
        <v>0</v>
      </c>
      <c r="AF56" s="8">
        <f>'[1]Mexico Inedible Tallow Exports'!NX$290/1000</f>
        <v>0</v>
      </c>
      <c r="AG56" s="8">
        <f>'[1]Mexico Inedible Tallow Exports'!OJ$290/1000</f>
        <v>0</v>
      </c>
      <c r="AH56" s="8">
        <f>'[1]Mexico Inedible Tallow Exports'!OV$290/1000</f>
        <v>0</v>
      </c>
      <c r="AI56" s="54">
        <f t="shared" ref="AI56:AI63" si="38">AI$65*(SUM(R56:V56)/SUM(R$65:V$65))</f>
        <v>0</v>
      </c>
      <c r="AJ56" s="54">
        <f t="shared" si="33"/>
        <v>0</v>
      </c>
      <c r="AK56" s="54">
        <f t="shared" si="33"/>
        <v>0</v>
      </c>
      <c r="AL56" s="54">
        <f t="shared" si="33"/>
        <v>0</v>
      </c>
      <c r="AM56" s="54">
        <f t="shared" si="33"/>
        <v>0</v>
      </c>
      <c r="AN56" s="54">
        <f t="shared" si="33"/>
        <v>0</v>
      </c>
      <c r="AO56" s="54">
        <f t="shared" si="33"/>
        <v>0</v>
      </c>
      <c r="AP56" s="54">
        <f t="shared" si="33"/>
        <v>0</v>
      </c>
      <c r="AQ56" s="54">
        <f t="shared" si="33"/>
        <v>0</v>
      </c>
      <c r="AR56" s="54">
        <f t="shared" si="33"/>
        <v>0</v>
      </c>
      <c r="AS56" s="54">
        <f t="shared" si="33"/>
        <v>0</v>
      </c>
      <c r="AT56" s="54">
        <f t="shared" si="37"/>
        <v>0</v>
      </c>
      <c r="AU56" s="54">
        <f t="shared" si="34"/>
        <v>0</v>
      </c>
      <c r="AV56" s="54">
        <f t="shared" si="35"/>
        <v>0</v>
      </c>
      <c r="AW56" s="54">
        <f t="shared" si="35"/>
        <v>0</v>
      </c>
      <c r="AX56" s="54">
        <f t="shared" si="35"/>
        <v>0</v>
      </c>
      <c r="AY56" s="54">
        <f t="shared" si="35"/>
        <v>0</v>
      </c>
      <c r="AZ56" s="54">
        <f t="shared" si="36"/>
        <v>0</v>
      </c>
      <c r="BA56" s="54">
        <f t="shared" si="36"/>
        <v>0</v>
      </c>
      <c r="BB56" s="54">
        <f t="shared" si="36"/>
        <v>0</v>
      </c>
      <c r="BC56" s="54">
        <f t="shared" si="36"/>
        <v>0</v>
      </c>
      <c r="BD56" s="54">
        <f t="shared" si="36"/>
        <v>0</v>
      </c>
      <c r="BE56" s="54">
        <f t="shared" si="36"/>
        <v>0</v>
      </c>
      <c r="BF56" s="54">
        <f t="shared" si="36"/>
        <v>0</v>
      </c>
      <c r="BG56" s="54">
        <f t="shared" si="36"/>
        <v>0</v>
      </c>
      <c r="BH56" s="54">
        <f t="shared" si="36"/>
        <v>0</v>
      </c>
    </row>
    <row r="57" spans="1:60">
      <c r="A57" s="3" t="s">
        <v>21</v>
      </c>
      <c r="C57" s="8"/>
      <c r="D57" s="8">
        <f>'[1]Mexico Inedible Tallow Exports'!BA$290/1000</f>
        <v>0</v>
      </c>
      <c r="E57" s="8">
        <f>'[1]Mexico Inedible Tallow Exports'!BM$290/1000</f>
        <v>0</v>
      </c>
      <c r="F57" s="8">
        <f>'[1]Mexico Inedible Tallow Exports'!BY$290/1000</f>
        <v>0</v>
      </c>
      <c r="G57" s="8">
        <f>'[1]Mexico Inedible Tallow Exports'!CK$290/1000</f>
        <v>0</v>
      </c>
      <c r="H57" s="8">
        <f>'[1]Mexico Inedible Tallow Exports'!CW$290/1000</f>
        <v>0</v>
      </c>
      <c r="I57" s="8">
        <f>'[1]Mexico Inedible Tallow Exports'!DI$290/1000</f>
        <v>0</v>
      </c>
      <c r="J57" s="8">
        <f>'[1]Mexico Inedible Tallow Exports'!DU$290/1000</f>
        <v>0</v>
      </c>
      <c r="K57" s="8">
        <f>'[1]Mexico Inedible Tallow Exports'!EG$290/1000</f>
        <v>0</v>
      </c>
      <c r="L57" s="8">
        <f>'[1]Mexico Inedible Tallow Exports'!ES$290/1000</f>
        <v>0</v>
      </c>
      <c r="M57" s="8">
        <f>'[1]Mexico Inedible Tallow Exports'!FE$290/1000</f>
        <v>0</v>
      </c>
      <c r="N57" s="8">
        <f>'[1]Mexico Inedible Tallow Exports'!FQ$290/1000</f>
        <v>0</v>
      </c>
      <c r="O57" s="8">
        <f>'[1]Mexico Inedible Tallow Exports'!GC$290/1000</f>
        <v>0</v>
      </c>
      <c r="P57" s="8">
        <f>'[1]Mexico Inedible Tallow Exports'!GO$290/1000</f>
        <v>0</v>
      </c>
      <c r="Q57" s="8">
        <f>'[1]Mexico Inedible Tallow Exports'!HA$290/1000</f>
        <v>0</v>
      </c>
      <c r="R57" s="8">
        <f>'[1]Mexico Inedible Tallow Exports'!HM$290/1000</f>
        <v>0</v>
      </c>
      <c r="S57" s="8">
        <f>'[1]Mexico Inedible Tallow Exports'!HY$290/1000</f>
        <v>0</v>
      </c>
      <c r="T57" s="8">
        <f>'[1]Mexico Inedible Tallow Exports'!IK$290/1000</f>
        <v>0</v>
      </c>
      <c r="U57" s="8">
        <f>'[1]Mexico Inedible Tallow Exports'!IW$290/1000</f>
        <v>0</v>
      </c>
      <c r="V57" s="8">
        <f>'[1]Mexico Inedible Tallow Exports'!JI$290/1000</f>
        <v>0</v>
      </c>
      <c r="W57" s="8">
        <f>'[1]Mexico Inedible Tallow Exports'!JU$290/1000</f>
        <v>1.9E-2</v>
      </c>
      <c r="X57" s="8">
        <f>'[1]Mexico Inedible Tallow Exports'!KG$290/1000</f>
        <v>0</v>
      </c>
      <c r="Y57" s="8">
        <f>'[1]Mexico Inedible Tallow Exports'!KS$290/1000</f>
        <v>2E-3</v>
      </c>
      <c r="Z57" s="8">
        <f>'[1]Mexico Inedible Tallow Exports'!LE$290/1000</f>
        <v>0</v>
      </c>
      <c r="AA57" s="8">
        <f>'[1]Mexico Inedible Tallow Exports'!LQ$290/1000</f>
        <v>0</v>
      </c>
      <c r="AB57" s="8">
        <f>'[1]Mexico Inedible Tallow Exports'!MC$290/1000</f>
        <v>0</v>
      </c>
      <c r="AC57" s="8">
        <f>'[1]Mexico Inedible Tallow Exports'!MO$290/1000</f>
        <v>0</v>
      </c>
      <c r="AD57" s="8">
        <f>'[1]Mexico Inedible Tallow Exports'!NA$290/1000</f>
        <v>0</v>
      </c>
      <c r="AE57" s="8">
        <f>'[1]Mexico Inedible Tallow Exports'!NM$290/1000</f>
        <v>0</v>
      </c>
      <c r="AF57" s="8">
        <f>'[1]Mexico Inedible Tallow Exports'!NY$290/1000</f>
        <v>0</v>
      </c>
      <c r="AG57" s="8">
        <f>'[1]Mexico Inedible Tallow Exports'!OK$290/1000</f>
        <v>0</v>
      </c>
      <c r="AH57" s="8">
        <f>'[1]Mexico Inedible Tallow Exports'!OW$290/1000</f>
        <v>0</v>
      </c>
      <c r="AI57" s="54">
        <f t="shared" si="38"/>
        <v>0</v>
      </c>
      <c r="AJ57" s="54">
        <f t="shared" si="33"/>
        <v>0.49738219895287955</v>
      </c>
      <c r="AK57" s="54">
        <f t="shared" si="33"/>
        <v>0</v>
      </c>
      <c r="AL57" s="54">
        <f t="shared" si="33"/>
        <v>0</v>
      </c>
      <c r="AM57" s="54">
        <f t="shared" si="33"/>
        <v>0</v>
      </c>
      <c r="AN57" s="54">
        <f t="shared" si="33"/>
        <v>0</v>
      </c>
      <c r="AO57" s="54">
        <f t="shared" si="33"/>
        <v>0</v>
      </c>
      <c r="AP57" s="54">
        <f t="shared" si="33"/>
        <v>0</v>
      </c>
      <c r="AQ57" s="54">
        <f t="shared" si="33"/>
        <v>0</v>
      </c>
      <c r="AR57" s="54">
        <f t="shared" si="33"/>
        <v>0</v>
      </c>
      <c r="AS57" s="54">
        <f t="shared" si="33"/>
        <v>0</v>
      </c>
      <c r="AT57" s="54">
        <f t="shared" si="37"/>
        <v>0</v>
      </c>
      <c r="AU57" s="54">
        <f t="shared" si="34"/>
        <v>0</v>
      </c>
      <c r="AV57" s="54">
        <f t="shared" si="35"/>
        <v>0</v>
      </c>
      <c r="AW57" s="54">
        <f t="shared" si="35"/>
        <v>0</v>
      </c>
      <c r="AX57" s="54">
        <f t="shared" si="35"/>
        <v>0</v>
      </c>
      <c r="AY57" s="54">
        <f t="shared" si="35"/>
        <v>0</v>
      </c>
      <c r="AZ57" s="54">
        <f t="shared" si="36"/>
        <v>0</v>
      </c>
      <c r="BA57" s="54">
        <f t="shared" si="36"/>
        <v>0</v>
      </c>
      <c r="BB57" s="54">
        <f t="shared" si="36"/>
        <v>0</v>
      </c>
      <c r="BC57" s="54">
        <f t="shared" si="36"/>
        <v>0</v>
      </c>
      <c r="BD57" s="54">
        <f t="shared" si="36"/>
        <v>0</v>
      </c>
      <c r="BE57" s="54">
        <f t="shared" si="36"/>
        <v>0</v>
      </c>
      <c r="BF57" s="54">
        <f t="shared" si="36"/>
        <v>0</v>
      </c>
      <c r="BG57" s="54">
        <f t="shared" si="36"/>
        <v>0</v>
      </c>
      <c r="BH57" s="54">
        <f t="shared" si="36"/>
        <v>0</v>
      </c>
    </row>
    <row r="58" spans="1:60">
      <c r="A58" s="3" t="s">
        <v>22</v>
      </c>
      <c r="C58" s="8"/>
      <c r="D58" s="8">
        <f>'[1]Mexico Inedible Tallow Exports'!BB$290/1000</f>
        <v>0</v>
      </c>
      <c r="E58" s="8">
        <f>'[1]Mexico Inedible Tallow Exports'!BN$290/1000</f>
        <v>0</v>
      </c>
      <c r="F58" s="8">
        <f>'[1]Mexico Inedible Tallow Exports'!BZ$290/1000</f>
        <v>0</v>
      </c>
      <c r="G58" s="8">
        <f>'[1]Mexico Inedible Tallow Exports'!CL$290/1000</f>
        <v>0</v>
      </c>
      <c r="H58" s="8">
        <f>'[1]Mexico Inedible Tallow Exports'!CX$290/1000</f>
        <v>0</v>
      </c>
      <c r="I58" s="8">
        <f>'[1]Mexico Inedible Tallow Exports'!DJ$290/1000</f>
        <v>0</v>
      </c>
      <c r="J58" s="8">
        <f>'[1]Mexico Inedible Tallow Exports'!DV$290/1000</f>
        <v>0</v>
      </c>
      <c r="K58" s="8">
        <f>'[1]Mexico Inedible Tallow Exports'!EH$290/1000</f>
        <v>0</v>
      </c>
      <c r="L58" s="8">
        <f>'[1]Mexico Inedible Tallow Exports'!ET$290/1000</f>
        <v>0</v>
      </c>
      <c r="M58" s="8">
        <f>'[1]Mexico Inedible Tallow Exports'!FF$290/1000</f>
        <v>0</v>
      </c>
      <c r="N58" s="8">
        <f>'[1]Mexico Inedible Tallow Exports'!FR$290/1000</f>
        <v>0</v>
      </c>
      <c r="O58" s="8">
        <f>'[1]Mexico Inedible Tallow Exports'!GD$290/1000</f>
        <v>0</v>
      </c>
      <c r="P58" s="8">
        <f>'[1]Mexico Inedible Tallow Exports'!GP$290/1000</f>
        <v>0</v>
      </c>
      <c r="Q58" s="8">
        <f>'[1]Mexico Inedible Tallow Exports'!HB$290/1000</f>
        <v>0</v>
      </c>
      <c r="R58" s="8">
        <f>'[1]Mexico Inedible Tallow Exports'!HN$290/1000</f>
        <v>0</v>
      </c>
      <c r="S58" s="8">
        <f>'[1]Mexico Inedible Tallow Exports'!HZ$290/1000</f>
        <v>0</v>
      </c>
      <c r="T58" s="8">
        <f>'[1]Mexico Inedible Tallow Exports'!IL$290/1000</f>
        <v>0</v>
      </c>
      <c r="U58" s="8">
        <f>'[1]Mexico Inedible Tallow Exports'!IX$290/1000</f>
        <v>0</v>
      </c>
      <c r="V58" s="8">
        <f>'[1]Mexico Inedible Tallow Exports'!JJ$290/1000</f>
        <v>0</v>
      </c>
      <c r="W58" s="8">
        <f>'[1]Mexico Inedible Tallow Exports'!JV$290/1000</f>
        <v>1.9E-2</v>
      </c>
      <c r="X58" s="8">
        <f>'[1]Mexico Inedible Tallow Exports'!KH$290/1000</f>
        <v>0</v>
      </c>
      <c r="Y58" s="8">
        <f>'[1]Mexico Inedible Tallow Exports'!KT$290/1000</f>
        <v>0</v>
      </c>
      <c r="Z58" s="8">
        <f>'[1]Mexico Inedible Tallow Exports'!LF$290/1000</f>
        <v>6.0000000000000001E-3</v>
      </c>
      <c r="AA58" s="8">
        <f>'[1]Mexico Inedible Tallow Exports'!LR$290/1000</f>
        <v>0</v>
      </c>
      <c r="AB58" s="8">
        <f>'[1]Mexico Inedible Tallow Exports'!MD$290/1000</f>
        <v>0</v>
      </c>
      <c r="AC58" s="8">
        <f>'[1]Mexico Inedible Tallow Exports'!MP$290/1000</f>
        <v>6.6000000000000003E-2</v>
      </c>
      <c r="AD58" s="8">
        <f>'[1]Mexico Inedible Tallow Exports'!NB$290/1000</f>
        <v>0</v>
      </c>
      <c r="AE58" s="8">
        <f>'[1]Mexico Inedible Tallow Exports'!NN$290/1000</f>
        <v>0</v>
      </c>
      <c r="AF58" s="8">
        <f>'[1]Mexico Inedible Tallow Exports'!NZ$290/1000</f>
        <v>0</v>
      </c>
      <c r="AG58" s="8">
        <f>'[1]Mexico Inedible Tallow Exports'!OL$290/1000</f>
        <v>0</v>
      </c>
      <c r="AH58" s="8">
        <f>'[1]Mexico Inedible Tallow Exports'!OX$290/1000</f>
        <v>0</v>
      </c>
      <c r="AI58" s="54">
        <f t="shared" si="38"/>
        <v>0</v>
      </c>
      <c r="AJ58" s="54">
        <f t="shared" si="33"/>
        <v>0.49738219895287955</v>
      </c>
      <c r="AK58" s="54">
        <f t="shared" si="33"/>
        <v>0</v>
      </c>
      <c r="AL58" s="54">
        <f t="shared" si="33"/>
        <v>0</v>
      </c>
      <c r="AM58" s="54">
        <f t="shared" si="33"/>
        <v>0</v>
      </c>
      <c r="AN58" s="54">
        <f t="shared" si="33"/>
        <v>0</v>
      </c>
      <c r="AO58" s="54">
        <f t="shared" si="33"/>
        <v>0</v>
      </c>
      <c r="AP58" s="54">
        <f t="shared" si="33"/>
        <v>0</v>
      </c>
      <c r="AQ58" s="54">
        <f t="shared" si="33"/>
        <v>0</v>
      </c>
      <c r="AR58" s="54">
        <f t="shared" si="33"/>
        <v>0</v>
      </c>
      <c r="AS58" s="54">
        <f t="shared" si="33"/>
        <v>0</v>
      </c>
      <c r="AT58" s="54">
        <f t="shared" si="37"/>
        <v>0</v>
      </c>
      <c r="AU58" s="54">
        <f t="shared" si="34"/>
        <v>0</v>
      </c>
      <c r="AV58" s="54">
        <f t="shared" si="35"/>
        <v>0</v>
      </c>
      <c r="AW58" s="54">
        <f t="shared" si="35"/>
        <v>0</v>
      </c>
      <c r="AX58" s="54">
        <f t="shared" si="35"/>
        <v>0</v>
      </c>
      <c r="AY58" s="54">
        <f t="shared" si="35"/>
        <v>0</v>
      </c>
      <c r="AZ58" s="54">
        <f t="shared" si="36"/>
        <v>0</v>
      </c>
      <c r="BA58" s="54">
        <f t="shared" si="36"/>
        <v>0</v>
      </c>
      <c r="BB58" s="54">
        <f t="shared" si="36"/>
        <v>0</v>
      </c>
      <c r="BC58" s="54">
        <f t="shared" si="36"/>
        <v>0</v>
      </c>
      <c r="BD58" s="54">
        <f t="shared" si="36"/>
        <v>0</v>
      </c>
      <c r="BE58" s="54">
        <f t="shared" si="36"/>
        <v>0</v>
      </c>
      <c r="BF58" s="54">
        <f t="shared" si="36"/>
        <v>0</v>
      </c>
      <c r="BG58" s="54">
        <f t="shared" si="36"/>
        <v>0</v>
      </c>
      <c r="BH58" s="54">
        <f t="shared" si="36"/>
        <v>0</v>
      </c>
    </row>
    <row r="59" spans="1:60">
      <c r="A59" s="3" t="s">
        <v>23</v>
      </c>
      <c r="C59" s="8"/>
      <c r="D59" s="8">
        <f>'[1]Mexico Inedible Tallow Exports'!BC$290/1000</f>
        <v>0</v>
      </c>
      <c r="E59" s="8">
        <f>'[1]Mexico Inedible Tallow Exports'!BO$290/1000</f>
        <v>0</v>
      </c>
      <c r="F59" s="8">
        <f>'[1]Mexico Inedible Tallow Exports'!CA$290/1000</f>
        <v>0</v>
      </c>
      <c r="G59" s="8">
        <f>'[1]Mexico Inedible Tallow Exports'!CM$290/1000</f>
        <v>0</v>
      </c>
      <c r="H59" s="8">
        <f>'[1]Mexico Inedible Tallow Exports'!CY$290/1000</f>
        <v>0</v>
      </c>
      <c r="I59" s="8">
        <f>'[1]Mexico Inedible Tallow Exports'!DK$290/1000</f>
        <v>0</v>
      </c>
      <c r="J59" s="8">
        <f>'[1]Mexico Inedible Tallow Exports'!DW$290/1000</f>
        <v>0</v>
      </c>
      <c r="K59" s="8">
        <f>'[1]Mexico Inedible Tallow Exports'!EI$290/1000</f>
        <v>0</v>
      </c>
      <c r="L59" s="8">
        <f>'[1]Mexico Inedible Tallow Exports'!EU$290/1000</f>
        <v>0</v>
      </c>
      <c r="M59" s="8">
        <f>'[1]Mexico Inedible Tallow Exports'!FG$290/1000</f>
        <v>0</v>
      </c>
      <c r="N59" s="8">
        <f>'[1]Mexico Inedible Tallow Exports'!FS$290/1000</f>
        <v>0</v>
      </c>
      <c r="O59" s="8">
        <f>'[1]Mexico Inedible Tallow Exports'!GE$290/1000</f>
        <v>0</v>
      </c>
      <c r="P59" s="8">
        <f>'[1]Mexico Inedible Tallow Exports'!GQ$290/1000</f>
        <v>0</v>
      </c>
      <c r="Q59" s="8">
        <f>'[1]Mexico Inedible Tallow Exports'!HC$290/1000</f>
        <v>0</v>
      </c>
      <c r="R59" s="8">
        <f>'[1]Mexico Inedible Tallow Exports'!HO$290/1000</f>
        <v>0</v>
      </c>
      <c r="S59" s="8">
        <f>'[1]Mexico Inedible Tallow Exports'!IA$290/1000</f>
        <v>0</v>
      </c>
      <c r="T59" s="8">
        <f>'[1]Mexico Inedible Tallow Exports'!IM$290/1000</f>
        <v>0</v>
      </c>
      <c r="U59" s="8">
        <f>'[1]Mexico Inedible Tallow Exports'!IY$290/1000</f>
        <v>0</v>
      </c>
      <c r="V59" s="8">
        <f>'[1]Mexico Inedible Tallow Exports'!JK$290/1000</f>
        <v>0</v>
      </c>
      <c r="W59" s="8">
        <f>'[1]Mexico Inedible Tallow Exports'!JW$290/1000</f>
        <v>0</v>
      </c>
      <c r="X59" s="8">
        <f>'[1]Mexico Inedible Tallow Exports'!KI$290/1000</f>
        <v>0</v>
      </c>
      <c r="Y59" s="8">
        <f>'[1]Mexico Inedible Tallow Exports'!KU$290/1000</f>
        <v>0</v>
      </c>
      <c r="Z59" s="8">
        <f>'[1]Mexico Inedible Tallow Exports'!LG$290/1000</f>
        <v>0</v>
      </c>
      <c r="AA59" s="8">
        <f>'[1]Mexico Inedible Tallow Exports'!LS$290/1000</f>
        <v>0</v>
      </c>
      <c r="AB59" s="8">
        <f>'[1]Mexico Inedible Tallow Exports'!ME$290/1000</f>
        <v>0</v>
      </c>
      <c r="AC59" s="8">
        <f>'[1]Mexico Inedible Tallow Exports'!MQ$290/1000</f>
        <v>0</v>
      </c>
      <c r="AD59" s="8">
        <f>'[1]Mexico Inedible Tallow Exports'!NC$290/1000</f>
        <v>0</v>
      </c>
      <c r="AE59" s="8">
        <f>'[1]Mexico Inedible Tallow Exports'!NO$290/1000</f>
        <v>0</v>
      </c>
      <c r="AF59" s="8">
        <f>'[1]Mexico Inedible Tallow Exports'!OA$290/1000</f>
        <v>0</v>
      </c>
      <c r="AG59" s="8">
        <f>'[1]Mexico Inedible Tallow Exports'!OM$290/1000</f>
        <v>0</v>
      </c>
      <c r="AH59" s="8">
        <f>'[1]Mexico Inedible Tallow Exports'!OY$290/1000</f>
        <v>0</v>
      </c>
      <c r="AI59" s="54">
        <f t="shared" si="38"/>
        <v>0</v>
      </c>
      <c r="AJ59" s="54">
        <f t="shared" si="33"/>
        <v>0</v>
      </c>
      <c r="AK59" s="54">
        <f t="shared" si="33"/>
        <v>0</v>
      </c>
      <c r="AL59" s="54">
        <f t="shared" si="33"/>
        <v>0</v>
      </c>
      <c r="AM59" s="54">
        <f t="shared" si="33"/>
        <v>0</v>
      </c>
      <c r="AN59" s="54">
        <f t="shared" si="33"/>
        <v>0</v>
      </c>
      <c r="AO59" s="54">
        <f t="shared" si="33"/>
        <v>0</v>
      </c>
      <c r="AP59" s="54">
        <f t="shared" si="33"/>
        <v>0</v>
      </c>
      <c r="AQ59" s="54">
        <f t="shared" si="33"/>
        <v>0</v>
      </c>
      <c r="AR59" s="54">
        <f t="shared" si="33"/>
        <v>0</v>
      </c>
      <c r="AS59" s="54">
        <f t="shared" si="33"/>
        <v>0</v>
      </c>
      <c r="AT59" s="54">
        <f t="shared" si="37"/>
        <v>0</v>
      </c>
      <c r="AU59" s="54">
        <f t="shared" si="34"/>
        <v>0</v>
      </c>
      <c r="AV59" s="54">
        <f t="shared" si="35"/>
        <v>0</v>
      </c>
      <c r="AW59" s="54">
        <f t="shared" si="35"/>
        <v>0</v>
      </c>
      <c r="AX59" s="54">
        <f t="shared" si="35"/>
        <v>0</v>
      </c>
      <c r="AY59" s="54">
        <f t="shared" si="35"/>
        <v>0</v>
      </c>
      <c r="AZ59" s="54">
        <f t="shared" si="36"/>
        <v>0</v>
      </c>
      <c r="BA59" s="54">
        <f t="shared" si="36"/>
        <v>0</v>
      </c>
      <c r="BB59" s="54">
        <f t="shared" si="36"/>
        <v>0</v>
      </c>
      <c r="BC59" s="54">
        <f t="shared" si="36"/>
        <v>0</v>
      </c>
      <c r="BD59" s="54">
        <f t="shared" si="36"/>
        <v>0</v>
      </c>
      <c r="BE59" s="54">
        <f t="shared" si="36"/>
        <v>0</v>
      </c>
      <c r="BF59" s="54">
        <f t="shared" si="36"/>
        <v>0</v>
      </c>
      <c r="BG59" s="54">
        <f t="shared" si="36"/>
        <v>0</v>
      </c>
      <c r="BH59" s="54">
        <f t="shared" si="36"/>
        <v>0</v>
      </c>
    </row>
    <row r="60" spans="1:60">
      <c r="A60" s="3" t="s">
        <v>24</v>
      </c>
      <c r="C60" s="8"/>
      <c r="D60" s="8">
        <f>'[1]Mexico Inedible Tallow Exports'!BD$290/1000</f>
        <v>0</v>
      </c>
      <c r="E60" s="8">
        <f>'[1]Mexico Inedible Tallow Exports'!BP$290/1000</f>
        <v>0</v>
      </c>
      <c r="F60" s="8">
        <f>'[1]Mexico Inedible Tallow Exports'!CB$290/1000</f>
        <v>0</v>
      </c>
      <c r="G60" s="8">
        <f>'[1]Mexico Inedible Tallow Exports'!CN$290/1000</f>
        <v>0</v>
      </c>
      <c r="H60" s="8">
        <f>'[1]Mexico Inedible Tallow Exports'!CZ$290/1000</f>
        <v>0</v>
      </c>
      <c r="I60" s="8">
        <f>'[1]Mexico Inedible Tallow Exports'!DL$290/1000</f>
        <v>0</v>
      </c>
      <c r="J60" s="8">
        <f>'[1]Mexico Inedible Tallow Exports'!DX$290/1000</f>
        <v>0</v>
      </c>
      <c r="K60" s="8">
        <f>'[1]Mexico Inedible Tallow Exports'!EJ$290/1000</f>
        <v>0</v>
      </c>
      <c r="L60" s="8">
        <f>'[1]Mexico Inedible Tallow Exports'!EV$290/1000</f>
        <v>0</v>
      </c>
      <c r="M60" s="8">
        <f>'[1]Mexico Inedible Tallow Exports'!FH$290/1000</f>
        <v>0</v>
      </c>
      <c r="N60" s="8">
        <f>'[1]Mexico Inedible Tallow Exports'!FT$290/1000</f>
        <v>0</v>
      </c>
      <c r="O60" s="8">
        <f>'[1]Mexico Inedible Tallow Exports'!GF$290/1000</f>
        <v>0</v>
      </c>
      <c r="P60" s="8">
        <f>'[1]Mexico Inedible Tallow Exports'!GR$290/1000</f>
        <v>0</v>
      </c>
      <c r="Q60" s="8">
        <f>'[1]Mexico Inedible Tallow Exports'!HD$290/1000</f>
        <v>0</v>
      </c>
      <c r="R60" s="8">
        <f>'[1]Mexico Inedible Tallow Exports'!HP$290/1000</f>
        <v>0</v>
      </c>
      <c r="S60" s="8">
        <f>'[1]Mexico Inedible Tallow Exports'!IB$290/1000</f>
        <v>0</v>
      </c>
      <c r="T60" s="8">
        <f>'[1]Mexico Inedible Tallow Exports'!IN$290/1000</f>
        <v>0</v>
      </c>
      <c r="U60" s="8">
        <f>'[1]Mexico Inedible Tallow Exports'!IZ$290/1000</f>
        <v>0</v>
      </c>
      <c r="V60" s="8">
        <f>'[1]Mexico Inedible Tallow Exports'!JL$290/1000</f>
        <v>0</v>
      </c>
      <c r="W60" s="8">
        <f>'[1]Mexico Inedible Tallow Exports'!JX$290/1000</f>
        <v>0</v>
      </c>
      <c r="X60" s="8">
        <f>'[1]Mexico Inedible Tallow Exports'!KJ$290/1000</f>
        <v>0</v>
      </c>
      <c r="Y60" s="8">
        <f>'[1]Mexico Inedible Tallow Exports'!KV$290/1000</f>
        <v>0</v>
      </c>
      <c r="Z60" s="8">
        <f>'[1]Mexico Inedible Tallow Exports'!LH$290/1000</f>
        <v>0</v>
      </c>
      <c r="AA60" s="8">
        <f>'[1]Mexico Inedible Tallow Exports'!LT$290/1000</f>
        <v>0</v>
      </c>
      <c r="AB60" s="8">
        <f>'[1]Mexico Inedible Tallow Exports'!MF$290/1000</f>
        <v>0</v>
      </c>
      <c r="AC60" s="8">
        <f>'[1]Mexico Inedible Tallow Exports'!MR$290/1000</f>
        <v>0</v>
      </c>
      <c r="AD60" s="8">
        <f>'[1]Mexico Inedible Tallow Exports'!ND$290/1000</f>
        <v>0</v>
      </c>
      <c r="AE60" s="8">
        <f>'[1]Mexico Inedible Tallow Exports'!NP$290/1000</f>
        <v>1E-3</v>
      </c>
      <c r="AF60" s="8">
        <f>'[1]Mexico Inedible Tallow Exports'!OB$290/1000</f>
        <v>0</v>
      </c>
      <c r="AG60" s="8">
        <f>'[1]Mexico Inedible Tallow Exports'!ON$290/1000</f>
        <v>0</v>
      </c>
      <c r="AH60" s="8">
        <f>'[1]Mexico Inedible Tallow Exports'!OZ$290/1000</f>
        <v>2.464</v>
      </c>
      <c r="AI60" s="54">
        <f t="shared" si="38"/>
        <v>0</v>
      </c>
      <c r="AJ60" s="54">
        <f t="shared" si="33"/>
        <v>0</v>
      </c>
      <c r="AK60" s="54">
        <f t="shared" si="33"/>
        <v>0</v>
      </c>
      <c r="AL60" s="54">
        <f t="shared" si="33"/>
        <v>0</v>
      </c>
      <c r="AM60" s="54">
        <f t="shared" si="33"/>
        <v>0</v>
      </c>
      <c r="AN60" s="54">
        <f t="shared" si="33"/>
        <v>0</v>
      </c>
      <c r="AO60" s="54">
        <f t="shared" si="33"/>
        <v>0</v>
      </c>
      <c r="AP60" s="54">
        <f t="shared" si="33"/>
        <v>0</v>
      </c>
      <c r="AQ60" s="54">
        <f t="shared" si="33"/>
        <v>0</v>
      </c>
      <c r="AR60" s="54">
        <f t="shared" si="33"/>
        <v>0</v>
      </c>
      <c r="AS60" s="54">
        <f t="shared" si="33"/>
        <v>0</v>
      </c>
      <c r="AT60" s="54">
        <f t="shared" si="37"/>
        <v>0</v>
      </c>
      <c r="AU60" s="54">
        <f t="shared" si="34"/>
        <v>0</v>
      </c>
      <c r="AV60" s="54">
        <f t="shared" si="35"/>
        <v>0</v>
      </c>
      <c r="AW60" s="54">
        <f t="shared" si="35"/>
        <v>0</v>
      </c>
      <c r="AX60" s="54">
        <f t="shared" si="35"/>
        <v>0</v>
      </c>
      <c r="AY60" s="54">
        <f t="shared" si="35"/>
        <v>0</v>
      </c>
      <c r="AZ60" s="54">
        <f t="shared" si="36"/>
        <v>0</v>
      </c>
      <c r="BA60" s="54">
        <f t="shared" si="36"/>
        <v>0</v>
      </c>
      <c r="BB60" s="54">
        <f t="shared" si="36"/>
        <v>0</v>
      </c>
      <c r="BC60" s="54">
        <f t="shared" si="36"/>
        <v>0</v>
      </c>
      <c r="BD60" s="54">
        <f t="shared" si="36"/>
        <v>0</v>
      </c>
      <c r="BE60" s="54">
        <f t="shared" si="36"/>
        <v>0</v>
      </c>
      <c r="BF60" s="54">
        <f t="shared" si="36"/>
        <v>0</v>
      </c>
      <c r="BG60" s="54">
        <f t="shared" si="36"/>
        <v>0</v>
      </c>
      <c r="BH60" s="54">
        <f t="shared" si="36"/>
        <v>0</v>
      </c>
    </row>
    <row r="61" spans="1:60">
      <c r="A61" s="3" t="s">
        <v>25</v>
      </c>
      <c r="C61" s="8"/>
      <c r="D61" s="8">
        <f>'[1]Mexico Inedible Tallow Exports'!BE$290/1000</f>
        <v>0</v>
      </c>
      <c r="E61" s="8">
        <f>'[1]Mexico Inedible Tallow Exports'!BQ$290/1000</f>
        <v>0</v>
      </c>
      <c r="F61" s="8">
        <f>'[1]Mexico Inedible Tallow Exports'!CC$290/1000</f>
        <v>0</v>
      </c>
      <c r="G61" s="8">
        <f>'[1]Mexico Inedible Tallow Exports'!CO$290/1000</f>
        <v>0</v>
      </c>
      <c r="H61" s="8">
        <f>'[1]Mexico Inedible Tallow Exports'!DA$290/1000</f>
        <v>0</v>
      </c>
      <c r="I61" s="8">
        <f>'[1]Mexico Inedible Tallow Exports'!DM$290/1000</f>
        <v>0</v>
      </c>
      <c r="J61" s="8">
        <f>'[1]Mexico Inedible Tallow Exports'!DY$290/1000</f>
        <v>0</v>
      </c>
      <c r="K61" s="8">
        <f>'[1]Mexico Inedible Tallow Exports'!EK$290/1000</f>
        <v>0</v>
      </c>
      <c r="L61" s="8">
        <f>'[1]Mexico Inedible Tallow Exports'!EW$290/1000</f>
        <v>0</v>
      </c>
      <c r="M61" s="8">
        <f>'[1]Mexico Inedible Tallow Exports'!FI$290/1000</f>
        <v>0</v>
      </c>
      <c r="N61" s="8">
        <f>'[1]Mexico Inedible Tallow Exports'!FU$290/1000</f>
        <v>0</v>
      </c>
      <c r="O61" s="8">
        <f>'[1]Mexico Inedible Tallow Exports'!GG$290/1000</f>
        <v>0</v>
      </c>
      <c r="P61" s="8">
        <f>'[1]Mexico Inedible Tallow Exports'!GS$290/1000</f>
        <v>0</v>
      </c>
      <c r="Q61" s="8">
        <f>'[1]Mexico Inedible Tallow Exports'!HE$290/1000</f>
        <v>0</v>
      </c>
      <c r="R61" s="8">
        <f>'[1]Mexico Inedible Tallow Exports'!HQ$290/1000</f>
        <v>0</v>
      </c>
      <c r="S61" s="8">
        <f>'[1]Mexico Inedible Tallow Exports'!IC$290/1000</f>
        <v>0</v>
      </c>
      <c r="T61" s="8">
        <f>'[1]Mexico Inedible Tallow Exports'!IO$290/1000</f>
        <v>0</v>
      </c>
      <c r="U61" s="8">
        <f>'[1]Mexico Inedible Tallow Exports'!JA$290/1000</f>
        <v>0</v>
      </c>
      <c r="V61" s="8">
        <f>'[1]Mexico Inedible Tallow Exports'!JM$290/1000</f>
        <v>1.9E-2</v>
      </c>
      <c r="W61" s="8">
        <f>'[1]Mexico Inedible Tallow Exports'!JY$290/1000</f>
        <v>0</v>
      </c>
      <c r="X61" s="8">
        <f>'[1]Mexico Inedible Tallow Exports'!KK$290/1000</f>
        <v>0</v>
      </c>
      <c r="Y61" s="8">
        <f>'[1]Mexico Inedible Tallow Exports'!KW$290/1000</f>
        <v>0</v>
      </c>
      <c r="Z61" s="8">
        <f>'[1]Mexico Inedible Tallow Exports'!LI$290/1000</f>
        <v>0</v>
      </c>
      <c r="AA61" s="8">
        <f>'[1]Mexico Inedible Tallow Exports'!LU$290/1000</f>
        <v>0</v>
      </c>
      <c r="AB61" s="8">
        <f>'[1]Mexico Inedible Tallow Exports'!MG$290/1000</f>
        <v>0</v>
      </c>
      <c r="AC61" s="8">
        <f>'[1]Mexico Inedible Tallow Exports'!MS$290/1000</f>
        <v>1E-3</v>
      </c>
      <c r="AD61" s="8">
        <f>'[1]Mexico Inedible Tallow Exports'!NE$290/1000</f>
        <v>0</v>
      </c>
      <c r="AE61" s="8">
        <f>'[1]Mexico Inedible Tallow Exports'!NQ$290/1000</f>
        <v>0</v>
      </c>
      <c r="AF61" s="8">
        <f>'[1]Mexico Inedible Tallow Exports'!OC$290/1000</f>
        <v>0</v>
      </c>
      <c r="AG61" s="8">
        <f>'[1]Mexico Inedible Tallow Exports'!OO$290/1000</f>
        <v>0</v>
      </c>
      <c r="AH61" s="8">
        <f>'[1]Mexico Inedible Tallow Exports'!PA$290/1000</f>
        <v>2.1850000000000001</v>
      </c>
      <c r="AI61" s="54">
        <f t="shared" si="38"/>
        <v>0.96938775510204078</v>
      </c>
      <c r="AJ61" s="54">
        <f t="shared" si="33"/>
        <v>0.49738219895287955</v>
      </c>
      <c r="AK61" s="54">
        <f t="shared" si="33"/>
        <v>0</v>
      </c>
      <c r="AL61" s="54">
        <f t="shared" si="33"/>
        <v>0</v>
      </c>
      <c r="AM61" s="54">
        <f t="shared" si="33"/>
        <v>0</v>
      </c>
      <c r="AN61" s="54">
        <f t="shared" si="33"/>
        <v>0</v>
      </c>
      <c r="AO61" s="54">
        <f t="shared" si="33"/>
        <v>0</v>
      </c>
      <c r="AP61" s="54">
        <f t="shared" si="33"/>
        <v>0</v>
      </c>
      <c r="AQ61" s="54">
        <f t="shared" si="33"/>
        <v>0</v>
      </c>
      <c r="AR61" s="54">
        <f t="shared" si="33"/>
        <v>0</v>
      </c>
      <c r="AS61" s="54">
        <f t="shared" si="33"/>
        <v>0</v>
      </c>
      <c r="AT61" s="54">
        <f t="shared" si="37"/>
        <v>0</v>
      </c>
      <c r="AU61" s="54">
        <f t="shared" si="34"/>
        <v>0</v>
      </c>
      <c r="AV61" s="54">
        <f t="shared" si="35"/>
        <v>0</v>
      </c>
      <c r="AW61" s="54">
        <f t="shared" si="35"/>
        <v>0</v>
      </c>
      <c r="AX61" s="54">
        <f t="shared" si="35"/>
        <v>0</v>
      </c>
      <c r="AY61" s="54">
        <f t="shared" si="35"/>
        <v>0</v>
      </c>
      <c r="AZ61" s="54">
        <f t="shared" si="36"/>
        <v>0</v>
      </c>
      <c r="BA61" s="54">
        <f t="shared" si="36"/>
        <v>0</v>
      </c>
      <c r="BB61" s="54">
        <f t="shared" si="36"/>
        <v>0</v>
      </c>
      <c r="BC61" s="54">
        <f t="shared" si="36"/>
        <v>0</v>
      </c>
      <c r="BD61" s="54">
        <f t="shared" si="36"/>
        <v>0</v>
      </c>
      <c r="BE61" s="54">
        <f t="shared" si="36"/>
        <v>0</v>
      </c>
      <c r="BF61" s="54">
        <f t="shared" si="36"/>
        <v>0</v>
      </c>
      <c r="BG61" s="54">
        <f t="shared" si="36"/>
        <v>0</v>
      </c>
      <c r="BH61" s="54">
        <f t="shared" si="36"/>
        <v>0</v>
      </c>
    </row>
    <row r="62" spans="1:60">
      <c r="A62" s="3" t="s">
        <v>26</v>
      </c>
      <c r="C62" s="8">
        <f>'[1]Mexico Inedible Tallow Exports'!AT$290/1000</f>
        <v>0</v>
      </c>
      <c r="D62" s="8">
        <f>'[1]Mexico Inedible Tallow Exports'!BF$290/1000</f>
        <v>0</v>
      </c>
      <c r="E62" s="8">
        <f>'[1]Mexico Inedible Tallow Exports'!BR$290/1000</f>
        <v>0</v>
      </c>
      <c r="F62" s="8">
        <f>'[1]Mexico Inedible Tallow Exports'!CD$290/1000</f>
        <v>0</v>
      </c>
      <c r="G62" s="8">
        <f>'[1]Mexico Inedible Tallow Exports'!CP$290/1000</f>
        <v>0</v>
      </c>
      <c r="H62" s="8">
        <f>'[1]Mexico Inedible Tallow Exports'!DB$290/1000</f>
        <v>0</v>
      </c>
      <c r="I62" s="8">
        <f>'[1]Mexico Inedible Tallow Exports'!DN$290/1000</f>
        <v>0</v>
      </c>
      <c r="J62" s="8">
        <f>'[1]Mexico Inedible Tallow Exports'!DZ$290/1000</f>
        <v>0</v>
      </c>
      <c r="K62" s="8">
        <f>'[1]Mexico Inedible Tallow Exports'!EL$290/1000</f>
        <v>0</v>
      </c>
      <c r="L62" s="8">
        <f>'[1]Mexico Inedible Tallow Exports'!EX$290/1000</f>
        <v>0</v>
      </c>
      <c r="M62" s="8">
        <f>'[1]Mexico Inedible Tallow Exports'!FJ$290/1000</f>
        <v>0</v>
      </c>
      <c r="N62" s="8">
        <f>'[1]Mexico Inedible Tallow Exports'!FV$290/1000</f>
        <v>0</v>
      </c>
      <c r="O62" s="8">
        <f>'[1]Mexico Inedible Tallow Exports'!GH$290/1000</f>
        <v>0</v>
      </c>
      <c r="P62" s="8">
        <f>'[1]Mexico Inedible Tallow Exports'!GT$290/1000</f>
        <v>0</v>
      </c>
      <c r="Q62" s="8">
        <f>'[1]Mexico Inedible Tallow Exports'!HF$290/1000</f>
        <v>0</v>
      </c>
      <c r="R62" s="8">
        <f>'[1]Mexico Inedible Tallow Exports'!HR$290/1000</f>
        <v>0</v>
      </c>
      <c r="S62" s="8">
        <f>'[1]Mexico Inedible Tallow Exports'!ID$290/1000</f>
        <v>0</v>
      </c>
      <c r="T62" s="8">
        <f>'[1]Mexico Inedible Tallow Exports'!IP$290/1000</f>
        <v>0</v>
      </c>
      <c r="U62" s="8">
        <f>'[1]Mexico Inedible Tallow Exports'!JB$290/1000</f>
        <v>0</v>
      </c>
      <c r="V62" s="8">
        <f>'[1]Mexico Inedible Tallow Exports'!JN$290/1000</f>
        <v>0</v>
      </c>
      <c r="W62" s="8">
        <f>'[1]Mexico Inedible Tallow Exports'!JZ$290/1000</f>
        <v>0</v>
      </c>
      <c r="X62" s="8">
        <f>'[1]Mexico Inedible Tallow Exports'!KL$290/1000</f>
        <v>0</v>
      </c>
      <c r="Y62" s="8">
        <f>'[1]Mexico Inedible Tallow Exports'!KX$290/1000</f>
        <v>7.0000000000000001E-3</v>
      </c>
      <c r="Z62" s="8">
        <f>'[1]Mexico Inedible Tallow Exports'!LJ$290/1000</f>
        <v>0</v>
      </c>
      <c r="AA62" s="8">
        <f>'[1]Mexico Inedible Tallow Exports'!LV$290/1000</f>
        <v>0</v>
      </c>
      <c r="AB62" s="8">
        <f>'[1]Mexico Inedible Tallow Exports'!MH$290/1000</f>
        <v>3.0000000000000001E-3</v>
      </c>
      <c r="AC62" s="8">
        <f>'[1]Mexico Inedible Tallow Exports'!MT$290/1000</f>
        <v>0</v>
      </c>
      <c r="AD62" s="8">
        <f>'[1]Mexico Inedible Tallow Exports'!NF$290/1000</f>
        <v>0</v>
      </c>
      <c r="AE62" s="8">
        <f>'[1]Mexico Inedible Tallow Exports'!NR$290/1000</f>
        <v>0</v>
      </c>
      <c r="AF62" s="8">
        <f>'[1]Mexico Inedible Tallow Exports'!OD$290/1000</f>
        <v>0</v>
      </c>
      <c r="AG62" s="8">
        <f>'[1]Mexico Inedible Tallow Exports'!OP$290/1000</f>
        <v>2.1440000000000001</v>
      </c>
      <c r="AH62" s="8">
        <f>'[1]Mexico Inedible Tallow Exports'!PB$290/1000</f>
        <v>0</v>
      </c>
      <c r="AI62" s="54">
        <f t="shared" si="38"/>
        <v>0</v>
      </c>
      <c r="AJ62" s="54">
        <f t="shared" si="33"/>
        <v>0</v>
      </c>
      <c r="AK62" s="54">
        <f t="shared" si="33"/>
        <v>0</v>
      </c>
      <c r="AL62" s="54">
        <f t="shared" si="33"/>
        <v>0</v>
      </c>
      <c r="AM62" s="54">
        <f t="shared" si="33"/>
        <v>0</v>
      </c>
      <c r="AN62" s="54">
        <f t="shared" si="33"/>
        <v>0</v>
      </c>
      <c r="AO62" s="54">
        <f t="shared" si="33"/>
        <v>0</v>
      </c>
      <c r="AP62" s="54">
        <f t="shared" si="33"/>
        <v>0</v>
      </c>
      <c r="AQ62" s="54">
        <f t="shared" si="33"/>
        <v>0</v>
      </c>
      <c r="AR62" s="54">
        <f t="shared" si="33"/>
        <v>0</v>
      </c>
      <c r="AS62" s="54">
        <f t="shared" si="33"/>
        <v>0</v>
      </c>
      <c r="AT62" s="54">
        <f t="shared" si="37"/>
        <v>0</v>
      </c>
      <c r="AU62" s="54">
        <f t="shared" si="34"/>
        <v>0</v>
      </c>
      <c r="AV62" s="54">
        <f t="shared" si="35"/>
        <v>0</v>
      </c>
      <c r="AW62" s="54">
        <f t="shared" si="35"/>
        <v>0</v>
      </c>
      <c r="AX62" s="54">
        <f t="shared" si="35"/>
        <v>0</v>
      </c>
      <c r="AY62" s="54">
        <f t="shared" si="35"/>
        <v>0</v>
      </c>
      <c r="AZ62" s="54">
        <f t="shared" si="36"/>
        <v>0</v>
      </c>
      <c r="BA62" s="54">
        <f t="shared" si="36"/>
        <v>0</v>
      </c>
      <c r="BB62" s="54">
        <f t="shared" si="36"/>
        <v>0</v>
      </c>
      <c r="BC62" s="54">
        <f t="shared" si="36"/>
        <v>0</v>
      </c>
      <c r="BD62" s="54">
        <f t="shared" si="36"/>
        <v>0</v>
      </c>
      <c r="BE62" s="54">
        <f t="shared" si="36"/>
        <v>0</v>
      </c>
      <c r="BF62" s="54">
        <f t="shared" si="36"/>
        <v>0</v>
      </c>
      <c r="BG62" s="54">
        <f t="shared" si="36"/>
        <v>0</v>
      </c>
      <c r="BH62" s="54">
        <f t="shared" si="36"/>
        <v>0</v>
      </c>
    </row>
    <row r="63" spans="1:60">
      <c r="A63" s="3" t="s">
        <v>27</v>
      </c>
      <c r="C63" s="8">
        <f>'[1]Mexico Inedible Tallow Exports'!AU$290/1000</f>
        <v>0</v>
      </c>
      <c r="D63" s="8">
        <f>'[1]Mexico Inedible Tallow Exports'!BG$290/1000</f>
        <v>0</v>
      </c>
      <c r="E63" s="8">
        <f>'[1]Mexico Inedible Tallow Exports'!BS$290/1000</f>
        <v>0</v>
      </c>
      <c r="F63" s="8">
        <f>'[1]Mexico Inedible Tallow Exports'!CE$290/1000</f>
        <v>0</v>
      </c>
      <c r="G63" s="8">
        <f>'[1]Mexico Inedible Tallow Exports'!CQ$290/1000</f>
        <v>0</v>
      </c>
      <c r="H63" s="8">
        <f>'[1]Mexico Inedible Tallow Exports'!DC$290/1000</f>
        <v>0</v>
      </c>
      <c r="I63" s="8">
        <f>'[1]Mexico Inedible Tallow Exports'!DO$290/1000</f>
        <v>0</v>
      </c>
      <c r="J63" s="8">
        <f>'[1]Mexico Inedible Tallow Exports'!EA$290/1000</f>
        <v>0</v>
      </c>
      <c r="K63" s="8">
        <f>'[1]Mexico Inedible Tallow Exports'!EM$290/1000</f>
        <v>0</v>
      </c>
      <c r="L63" s="8">
        <f>'[1]Mexico Inedible Tallow Exports'!EY$290/1000</f>
        <v>0</v>
      </c>
      <c r="M63" s="8">
        <f>'[1]Mexico Inedible Tallow Exports'!FK$290/1000</f>
        <v>0</v>
      </c>
      <c r="N63" s="8">
        <f>'[1]Mexico Inedible Tallow Exports'!FW$290/1000</f>
        <v>0</v>
      </c>
      <c r="O63" s="8">
        <f>'[1]Mexico Inedible Tallow Exports'!GI$290/1000</f>
        <v>0</v>
      </c>
      <c r="P63" s="8">
        <f>'[1]Mexico Inedible Tallow Exports'!GU$290/1000</f>
        <v>0</v>
      </c>
      <c r="Q63" s="8">
        <f>'[1]Mexico Inedible Tallow Exports'!HG$290/1000</f>
        <v>0</v>
      </c>
      <c r="R63" s="8">
        <f>'[1]Mexico Inedible Tallow Exports'!HS$290/1000</f>
        <v>0</v>
      </c>
      <c r="S63" s="8">
        <f>'[1]Mexico Inedible Tallow Exports'!IE$290/1000</f>
        <v>0</v>
      </c>
      <c r="T63" s="8">
        <f>'[1]Mexico Inedible Tallow Exports'!IQ$290/1000</f>
        <v>0</v>
      </c>
      <c r="U63" s="8">
        <f>'[1]Mexico Inedible Tallow Exports'!JC$290/1000</f>
        <v>0</v>
      </c>
      <c r="V63" s="8">
        <f>'[1]Mexico Inedible Tallow Exports'!JO$290/1000</f>
        <v>7.9000000000000001E-2</v>
      </c>
      <c r="W63" s="8">
        <f>'[1]Mexico Inedible Tallow Exports'!KA$290/1000</f>
        <v>3.0000000000000001E-3</v>
      </c>
      <c r="X63" s="8">
        <f>'[1]Mexico Inedible Tallow Exports'!KM$290/1000</f>
        <v>0</v>
      </c>
      <c r="Y63" s="8">
        <f>'[1]Mexico Inedible Tallow Exports'!KY$290/1000</f>
        <v>0</v>
      </c>
      <c r="Z63" s="8">
        <f>'[1]Mexico Inedible Tallow Exports'!LK$290/1000</f>
        <v>1E-3</v>
      </c>
      <c r="AA63" s="8">
        <f>'[1]Mexico Inedible Tallow Exports'!LW$290/1000</f>
        <v>0</v>
      </c>
      <c r="AB63" s="8">
        <f>'[1]Mexico Inedible Tallow Exports'!MI$290/1000</f>
        <v>0</v>
      </c>
      <c r="AC63" s="8">
        <f>'[1]Mexico Inedible Tallow Exports'!MU$290/1000</f>
        <v>0</v>
      </c>
      <c r="AD63" s="8">
        <f>'[1]Mexico Inedible Tallow Exports'!NG$290/1000</f>
        <v>0</v>
      </c>
      <c r="AE63" s="8">
        <f>'[1]Mexico Inedible Tallow Exports'!NS$290/1000</f>
        <v>4.0000000000000001E-3</v>
      </c>
      <c r="AF63" s="8">
        <f>'[1]Mexico Inedible Tallow Exports'!OE$290/1000</f>
        <v>0</v>
      </c>
      <c r="AG63" s="8">
        <f>'[1]Mexico Inedible Tallow Exports'!OQ$290/1000</f>
        <v>0</v>
      </c>
      <c r="AH63" s="8">
        <f>'[1]Mexico Inedible Tallow Exports'!PC$290/1000</f>
        <v>0</v>
      </c>
      <c r="AI63" s="54">
        <f t="shared" si="38"/>
        <v>4.0306122448979593</v>
      </c>
      <c r="AJ63" s="54">
        <f t="shared" si="33"/>
        <v>2.1465968586387434</v>
      </c>
      <c r="AK63" s="54">
        <f t="shared" si="33"/>
        <v>0</v>
      </c>
      <c r="AL63" s="54">
        <f t="shared" si="33"/>
        <v>0</v>
      </c>
      <c r="AM63" s="54">
        <f t="shared" si="33"/>
        <v>0</v>
      </c>
      <c r="AN63" s="54">
        <f t="shared" si="33"/>
        <v>0</v>
      </c>
      <c r="AO63" s="54">
        <f t="shared" si="33"/>
        <v>0</v>
      </c>
      <c r="AP63" s="54">
        <f t="shared" si="33"/>
        <v>0</v>
      </c>
      <c r="AQ63" s="54">
        <f t="shared" si="33"/>
        <v>0</v>
      </c>
      <c r="AR63" s="54">
        <f t="shared" si="33"/>
        <v>0</v>
      </c>
      <c r="AS63" s="54">
        <f t="shared" si="33"/>
        <v>0</v>
      </c>
      <c r="AT63" s="54">
        <f t="shared" si="37"/>
        <v>0</v>
      </c>
      <c r="AU63" s="54">
        <f t="shared" si="34"/>
        <v>0</v>
      </c>
      <c r="AV63" s="54">
        <f t="shared" si="35"/>
        <v>0</v>
      </c>
      <c r="AW63" s="54">
        <f t="shared" si="35"/>
        <v>0</v>
      </c>
      <c r="AX63" s="54">
        <f t="shared" si="35"/>
        <v>0</v>
      </c>
      <c r="AY63" s="54">
        <f t="shared" si="35"/>
        <v>0</v>
      </c>
      <c r="AZ63" s="54">
        <f t="shared" si="36"/>
        <v>0</v>
      </c>
      <c r="BA63" s="54">
        <f t="shared" si="36"/>
        <v>0</v>
      </c>
      <c r="BB63" s="54">
        <f t="shared" si="36"/>
        <v>0</v>
      </c>
      <c r="BC63" s="54">
        <f t="shared" si="36"/>
        <v>0</v>
      </c>
      <c r="BD63" s="54">
        <f t="shared" si="36"/>
        <v>0</v>
      </c>
      <c r="BE63" s="54">
        <f t="shared" si="36"/>
        <v>0</v>
      </c>
      <c r="BF63" s="54">
        <f t="shared" si="36"/>
        <v>0</v>
      </c>
      <c r="BG63" s="54">
        <f t="shared" si="36"/>
        <v>0</v>
      </c>
      <c r="BH63" s="54">
        <f t="shared" si="36"/>
        <v>0</v>
      </c>
    </row>
    <row r="64" spans="1:60">
      <c r="A64" s="3" t="s">
        <v>28</v>
      </c>
      <c r="C64" s="8">
        <f>'[1]Mexico Inedible Tallow Exports'!AV$290/1000</f>
        <v>0</v>
      </c>
      <c r="D64" s="8">
        <f>'[1]Mexico Inedible Tallow Exports'!BH$290/1000</f>
        <v>0</v>
      </c>
      <c r="E64" s="8">
        <f>'[1]Mexico Inedible Tallow Exports'!BT$290/1000</f>
        <v>0</v>
      </c>
      <c r="F64" s="8">
        <f>'[1]Mexico Inedible Tallow Exports'!CF$290/1000</f>
        <v>0</v>
      </c>
      <c r="G64" s="8">
        <f>'[1]Mexico Inedible Tallow Exports'!CR$290/1000</f>
        <v>0</v>
      </c>
      <c r="H64" s="8">
        <f>'[1]Mexico Inedible Tallow Exports'!DD$290/1000</f>
        <v>0</v>
      </c>
      <c r="I64" s="8">
        <f>'[1]Mexico Inedible Tallow Exports'!DP$290/1000</f>
        <v>0</v>
      </c>
      <c r="J64" s="8">
        <f>'[1]Mexico Inedible Tallow Exports'!EB$290/1000</f>
        <v>0</v>
      </c>
      <c r="K64" s="8">
        <f>'[1]Mexico Inedible Tallow Exports'!EN$290/1000</f>
        <v>0</v>
      </c>
      <c r="L64" s="8">
        <f>'[1]Mexico Inedible Tallow Exports'!EZ$290/1000</f>
        <v>0</v>
      </c>
      <c r="M64" s="8">
        <f>'[1]Mexico Inedible Tallow Exports'!FL$290/1000</f>
        <v>0</v>
      </c>
      <c r="N64" s="8">
        <f>'[1]Mexico Inedible Tallow Exports'!FX$290/1000</f>
        <v>0</v>
      </c>
      <c r="O64" s="8">
        <f>'[1]Mexico Inedible Tallow Exports'!GJ$290/1000</f>
        <v>0</v>
      </c>
      <c r="P64" s="8">
        <f>'[1]Mexico Inedible Tallow Exports'!GV$290/1000</f>
        <v>0</v>
      </c>
      <c r="Q64" s="8">
        <f>'[1]Mexico Inedible Tallow Exports'!HH$290/1000</f>
        <v>0</v>
      </c>
      <c r="R64" s="8">
        <f>'[1]Mexico Inedible Tallow Exports'!HT$290/1000</f>
        <v>0</v>
      </c>
      <c r="S64" s="8">
        <f>'[1]Mexico Inedible Tallow Exports'!IF$290/1000</f>
        <v>0</v>
      </c>
      <c r="T64" s="8">
        <f>'[1]Mexico Inedible Tallow Exports'!IR$290/1000</f>
        <v>0</v>
      </c>
      <c r="U64" s="8">
        <f>'[1]Mexico Inedible Tallow Exports'!JD$290/1000</f>
        <v>0</v>
      </c>
      <c r="V64" s="8">
        <f>'[1]Mexico Inedible Tallow Exports'!JP$290/1000</f>
        <v>0</v>
      </c>
      <c r="W64" s="8">
        <f>'[1]Mexico Inedible Tallow Exports'!KB$290/1000</f>
        <v>5.1999999999999998E-2</v>
      </c>
      <c r="X64" s="8">
        <f>'[1]Mexico Inedible Tallow Exports'!KN$290/1000</f>
        <v>8.2000000000000003E-2</v>
      </c>
      <c r="Y64" s="8">
        <f>'[1]Mexico Inedible Tallow Exports'!KZ$290/1000</f>
        <v>0</v>
      </c>
      <c r="Z64" s="8">
        <f>'[1]Mexico Inedible Tallow Exports'!LL$290/1000</f>
        <v>0</v>
      </c>
      <c r="AA64" s="8">
        <f>'[1]Mexico Inedible Tallow Exports'!LX$290/1000</f>
        <v>0</v>
      </c>
      <c r="AB64" s="8">
        <f>'[1]Mexico Inedible Tallow Exports'!MJ$290/1000</f>
        <v>0</v>
      </c>
      <c r="AC64" s="8">
        <f>'[1]Mexico Inedible Tallow Exports'!MV$290/1000</f>
        <v>0</v>
      </c>
      <c r="AD64" s="8">
        <f>'[1]Mexico Inedible Tallow Exports'!NH$290/1000</f>
        <v>0</v>
      </c>
      <c r="AE64" s="8">
        <f>'[1]Mexico Inedible Tallow Exports'!NT$290/1000</f>
        <v>0</v>
      </c>
      <c r="AF64" s="8">
        <f>'[1]Mexico Inedible Tallow Exports'!OF$290/1000</f>
        <v>0</v>
      </c>
      <c r="AG64" s="8">
        <f>'[1]Mexico Inedible Tallow Exports'!OR$290/1000</f>
        <v>0</v>
      </c>
      <c r="AH64" s="8">
        <f>'[1]Mexico Inedible Tallow Exports'!PD$290/1000</f>
        <v>0</v>
      </c>
      <c r="AI64" s="54">
        <f>AI65-SUM(AI53:AI63)</f>
        <v>-0.81200000000000028</v>
      </c>
      <c r="AJ64" s="54">
        <f t="shared" ref="AJ64:AS64" si="39">AJ65-SUM(AJ53:AJ63)</f>
        <v>1.3612565445026181</v>
      </c>
      <c r="AK64" s="54">
        <f t="shared" si="39"/>
        <v>0</v>
      </c>
      <c r="AL64" s="54">
        <f t="shared" si="39"/>
        <v>0</v>
      </c>
      <c r="AM64" s="54">
        <f t="shared" si="39"/>
        <v>0</v>
      </c>
      <c r="AN64" s="54">
        <f t="shared" si="39"/>
        <v>0</v>
      </c>
      <c r="AO64" s="54">
        <f t="shared" si="39"/>
        <v>0</v>
      </c>
      <c r="AP64" s="54">
        <f t="shared" si="39"/>
        <v>0</v>
      </c>
      <c r="AQ64" s="54">
        <f t="shared" si="39"/>
        <v>0</v>
      </c>
      <c r="AR64" s="54">
        <f t="shared" si="39"/>
        <v>0</v>
      </c>
      <c r="AS64" s="54">
        <f t="shared" si="39"/>
        <v>0</v>
      </c>
      <c r="AT64" s="54">
        <f t="shared" ref="AT64:BH64" si="40">AT65-SUM(AT53:AT63)</f>
        <v>0</v>
      </c>
      <c r="AU64" s="54">
        <f t="shared" si="40"/>
        <v>0</v>
      </c>
      <c r="AV64" s="54">
        <f t="shared" si="40"/>
        <v>0</v>
      </c>
      <c r="AW64" s="54">
        <f t="shared" si="40"/>
        <v>0</v>
      </c>
      <c r="AX64" s="54">
        <f t="shared" si="40"/>
        <v>0</v>
      </c>
      <c r="AY64" s="54">
        <f t="shared" si="40"/>
        <v>0</v>
      </c>
      <c r="AZ64" s="54">
        <f t="shared" si="40"/>
        <v>0</v>
      </c>
      <c r="BA64" s="54">
        <f t="shared" si="40"/>
        <v>0</v>
      </c>
      <c r="BB64" s="54">
        <f t="shared" si="40"/>
        <v>0</v>
      </c>
      <c r="BC64" s="54">
        <f t="shared" si="40"/>
        <v>0</v>
      </c>
      <c r="BD64" s="54">
        <f t="shared" si="40"/>
        <v>0</v>
      </c>
      <c r="BE64" s="54">
        <f t="shared" si="40"/>
        <v>0</v>
      </c>
      <c r="BF64" s="54">
        <f t="shared" si="40"/>
        <v>0</v>
      </c>
      <c r="BG64" s="54">
        <f t="shared" si="40"/>
        <v>0</v>
      </c>
      <c r="BH64" s="54">
        <f t="shared" si="40"/>
        <v>0</v>
      </c>
    </row>
    <row r="65" spans="1:60" ht="12" thickBot="1">
      <c r="A65" s="3" t="s">
        <v>29</v>
      </c>
      <c r="C65" s="8">
        <f>SUM(C53:C64)</f>
        <v>0</v>
      </c>
      <c r="D65" s="8">
        <f>SUM(D53:D64)</f>
        <v>0</v>
      </c>
      <c r="E65" s="8">
        <f t="shared" ref="E65:AC65" si="41">SUM(E53:E64)</f>
        <v>0</v>
      </c>
      <c r="F65" s="8">
        <f t="shared" si="41"/>
        <v>0</v>
      </c>
      <c r="G65" s="8">
        <f t="shared" si="41"/>
        <v>0</v>
      </c>
      <c r="H65" s="8">
        <f t="shared" si="41"/>
        <v>0</v>
      </c>
      <c r="I65" s="8">
        <f t="shared" si="41"/>
        <v>0</v>
      </c>
      <c r="J65" s="8">
        <f t="shared" si="41"/>
        <v>0</v>
      </c>
      <c r="K65" s="8">
        <f t="shared" si="41"/>
        <v>0</v>
      </c>
      <c r="L65" s="8">
        <f t="shared" si="41"/>
        <v>0</v>
      </c>
      <c r="M65" s="8">
        <f t="shared" si="41"/>
        <v>0</v>
      </c>
      <c r="N65" s="8">
        <f t="shared" si="41"/>
        <v>0</v>
      </c>
      <c r="O65" s="8">
        <f t="shared" si="41"/>
        <v>0</v>
      </c>
      <c r="P65" s="8">
        <f t="shared" si="41"/>
        <v>0</v>
      </c>
      <c r="Q65" s="8">
        <f t="shared" si="41"/>
        <v>0</v>
      </c>
      <c r="R65" s="8">
        <f t="shared" si="41"/>
        <v>0</v>
      </c>
      <c r="S65" s="8">
        <f t="shared" si="41"/>
        <v>0</v>
      </c>
      <c r="T65" s="8">
        <f t="shared" si="41"/>
        <v>0</v>
      </c>
      <c r="U65" s="8">
        <f t="shared" si="41"/>
        <v>0</v>
      </c>
      <c r="V65" s="8">
        <f t="shared" si="41"/>
        <v>9.8000000000000004E-2</v>
      </c>
      <c r="W65" s="8">
        <f t="shared" si="41"/>
        <v>9.2999999999999999E-2</v>
      </c>
      <c r="X65" s="8">
        <f t="shared" si="41"/>
        <v>8.2000000000000003E-2</v>
      </c>
      <c r="Y65" s="8">
        <f t="shared" si="41"/>
        <v>1.3000000000000001E-2</v>
      </c>
      <c r="Z65" s="8">
        <f t="shared" si="41"/>
        <v>7.0000000000000001E-3</v>
      </c>
      <c r="AA65" s="8">
        <f t="shared" si="41"/>
        <v>0</v>
      </c>
      <c r="AB65" s="8">
        <f t="shared" si="41"/>
        <v>3.0000000000000001E-3</v>
      </c>
      <c r="AC65" s="8">
        <f t="shared" si="41"/>
        <v>0.48399999999999999</v>
      </c>
      <c r="AD65" s="8">
        <f>SUM(AD53:AD64)</f>
        <v>0</v>
      </c>
      <c r="AE65" s="8">
        <f>SUM(AE53:AE64)</f>
        <v>5.0000000000000001E-3</v>
      </c>
      <c r="AF65" s="8">
        <f>SUM(AF53:AF64)</f>
        <v>0</v>
      </c>
      <c r="AG65" s="8">
        <f>SUM(AG53:AG64)</f>
        <v>2.1440000000000001</v>
      </c>
      <c r="AH65" s="8">
        <f>SUM(AH53:AH64)</f>
        <v>4.649</v>
      </c>
      <c r="AI65" s="54">
        <f t="shared" ref="AI65:BH65" si="42">AI12</f>
        <v>5</v>
      </c>
      <c r="AJ65" s="54">
        <f t="shared" si="42"/>
        <v>5</v>
      </c>
      <c r="AK65" s="54">
        <f t="shared" si="42"/>
        <v>0</v>
      </c>
      <c r="AL65" s="54">
        <f t="shared" si="42"/>
        <v>0</v>
      </c>
      <c r="AM65" s="54">
        <f t="shared" si="42"/>
        <v>0</v>
      </c>
      <c r="AN65" s="54">
        <f t="shared" si="42"/>
        <v>0</v>
      </c>
      <c r="AO65" s="54">
        <f t="shared" si="42"/>
        <v>0</v>
      </c>
      <c r="AP65" s="54">
        <f t="shared" si="42"/>
        <v>0</v>
      </c>
      <c r="AQ65" s="54">
        <f t="shared" si="42"/>
        <v>0</v>
      </c>
      <c r="AR65" s="54">
        <f t="shared" si="42"/>
        <v>0</v>
      </c>
      <c r="AS65" s="54">
        <f t="shared" si="42"/>
        <v>0</v>
      </c>
      <c r="AT65" s="54">
        <f t="shared" si="42"/>
        <v>0</v>
      </c>
      <c r="AU65" s="54">
        <f t="shared" si="42"/>
        <v>0</v>
      </c>
      <c r="AV65" s="54">
        <f t="shared" si="42"/>
        <v>0</v>
      </c>
      <c r="AW65" s="54">
        <f t="shared" si="42"/>
        <v>0</v>
      </c>
      <c r="AX65" s="54">
        <f t="shared" si="42"/>
        <v>0</v>
      </c>
      <c r="AY65" s="54">
        <f t="shared" si="42"/>
        <v>0</v>
      </c>
      <c r="AZ65" s="54">
        <f t="shared" si="42"/>
        <v>0</v>
      </c>
      <c r="BA65" s="54">
        <f t="shared" si="42"/>
        <v>0</v>
      </c>
      <c r="BB65" s="54">
        <f t="shared" si="42"/>
        <v>0</v>
      </c>
      <c r="BC65" s="54">
        <f t="shared" si="42"/>
        <v>0</v>
      </c>
      <c r="BD65" s="54">
        <f t="shared" si="42"/>
        <v>0</v>
      </c>
      <c r="BE65" s="54">
        <f t="shared" si="42"/>
        <v>0</v>
      </c>
      <c r="BF65" s="54">
        <f t="shared" si="42"/>
        <v>0</v>
      </c>
      <c r="BG65" s="54">
        <f t="shared" si="42"/>
        <v>0</v>
      </c>
      <c r="BH65" s="54">
        <f t="shared" si="42"/>
        <v>0</v>
      </c>
    </row>
    <row r="66" spans="1:60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</row>
    <row r="67" spans="1:60" ht="12" thickBot="1">
      <c r="A67" s="3" t="s">
        <v>148</v>
      </c>
    </row>
    <row r="68" spans="1:60" ht="12" thickBot="1">
      <c r="A68" s="18"/>
      <c r="B68" s="19">
        <f t="shared" ref="B68:BH68" si="43">B2</f>
        <v>1992</v>
      </c>
      <c r="C68" s="19">
        <f t="shared" si="43"/>
        <v>1993</v>
      </c>
      <c r="D68" s="19">
        <f t="shared" si="43"/>
        <v>1994</v>
      </c>
      <c r="E68" s="19">
        <f t="shared" si="43"/>
        <v>1995</v>
      </c>
      <c r="F68" s="19">
        <f t="shared" si="43"/>
        <v>1996</v>
      </c>
      <c r="G68" s="19">
        <f t="shared" si="43"/>
        <v>1997</v>
      </c>
      <c r="H68" s="19">
        <f t="shared" si="43"/>
        <v>1998</v>
      </c>
      <c r="I68" s="19">
        <f t="shared" si="43"/>
        <v>1999</v>
      </c>
      <c r="J68" s="19">
        <f t="shared" si="43"/>
        <v>2000</v>
      </c>
      <c r="K68" s="19">
        <f t="shared" si="43"/>
        <v>2001</v>
      </c>
      <c r="L68" s="19">
        <f t="shared" si="43"/>
        <v>2002</v>
      </c>
      <c r="M68" s="19">
        <f t="shared" si="43"/>
        <v>2003</v>
      </c>
      <c r="N68" s="19">
        <f t="shared" si="43"/>
        <v>2004</v>
      </c>
      <c r="O68" s="19">
        <f t="shared" si="43"/>
        <v>2005</v>
      </c>
      <c r="P68" s="19">
        <f t="shared" si="43"/>
        <v>2006</v>
      </c>
      <c r="Q68" s="19">
        <f t="shared" si="43"/>
        <v>2007</v>
      </c>
      <c r="R68" s="19">
        <f t="shared" si="43"/>
        <v>2008</v>
      </c>
      <c r="S68" s="19">
        <f t="shared" si="43"/>
        <v>2009</v>
      </c>
      <c r="T68" s="19">
        <f t="shared" si="43"/>
        <v>2010</v>
      </c>
      <c r="U68" s="19">
        <f t="shared" si="43"/>
        <v>2011</v>
      </c>
      <c r="V68" s="19">
        <f t="shared" si="43"/>
        <v>2012</v>
      </c>
      <c r="W68" s="19">
        <f t="shared" si="43"/>
        <v>2013</v>
      </c>
      <c r="X68" s="19">
        <f t="shared" si="43"/>
        <v>2014</v>
      </c>
      <c r="Y68" s="19">
        <f t="shared" si="43"/>
        <v>2015</v>
      </c>
      <c r="Z68" s="19">
        <f t="shared" si="43"/>
        <v>2016</v>
      </c>
      <c r="AA68" s="19">
        <f t="shared" si="43"/>
        <v>2017</v>
      </c>
      <c r="AB68" s="19">
        <f t="shared" si="43"/>
        <v>2018</v>
      </c>
      <c r="AC68" s="19">
        <f t="shared" si="43"/>
        <v>2019</v>
      </c>
      <c r="AD68" s="19">
        <f t="shared" si="43"/>
        <v>2020</v>
      </c>
      <c r="AE68" s="19">
        <f t="shared" si="43"/>
        <v>2021</v>
      </c>
      <c r="AF68" s="19">
        <f t="shared" si="43"/>
        <v>2022</v>
      </c>
      <c r="AG68" s="19">
        <f t="shared" si="43"/>
        <v>2023</v>
      </c>
      <c r="AH68" s="19">
        <f t="shared" si="43"/>
        <v>2024</v>
      </c>
      <c r="AI68" s="19">
        <f t="shared" si="43"/>
        <v>2025</v>
      </c>
      <c r="AJ68" s="19">
        <f t="shared" si="43"/>
        <v>2026</v>
      </c>
      <c r="AK68" s="19">
        <f t="shared" si="43"/>
        <v>2027</v>
      </c>
      <c r="AL68" s="19">
        <f t="shared" si="43"/>
        <v>2028</v>
      </c>
      <c r="AM68" s="19">
        <f t="shared" si="43"/>
        <v>2029</v>
      </c>
      <c r="AN68" s="19">
        <f t="shared" si="43"/>
        <v>2030</v>
      </c>
      <c r="AO68" s="19">
        <f t="shared" si="43"/>
        <v>2031</v>
      </c>
      <c r="AP68" s="19">
        <f t="shared" si="43"/>
        <v>2032</v>
      </c>
      <c r="AQ68" s="19">
        <f t="shared" si="43"/>
        <v>2033</v>
      </c>
      <c r="AR68" s="19">
        <f t="shared" si="43"/>
        <v>2034</v>
      </c>
      <c r="AS68" s="19">
        <f t="shared" si="43"/>
        <v>2035</v>
      </c>
      <c r="AT68" s="19">
        <f t="shared" si="43"/>
        <v>2036</v>
      </c>
      <c r="AU68" s="19">
        <f t="shared" si="43"/>
        <v>2037</v>
      </c>
      <c r="AV68" s="19">
        <f t="shared" si="43"/>
        <v>2038</v>
      </c>
      <c r="AW68" s="19">
        <f t="shared" si="43"/>
        <v>2039</v>
      </c>
      <c r="AX68" s="19">
        <f t="shared" si="43"/>
        <v>2040</v>
      </c>
      <c r="AY68" s="19">
        <f t="shared" si="43"/>
        <v>2041</v>
      </c>
      <c r="AZ68" s="19">
        <f t="shared" si="43"/>
        <v>2042</v>
      </c>
      <c r="BA68" s="19">
        <f t="shared" si="43"/>
        <v>2043</v>
      </c>
      <c r="BB68" s="19">
        <f t="shared" si="43"/>
        <v>2044</v>
      </c>
      <c r="BC68" s="19">
        <f t="shared" si="43"/>
        <v>2045</v>
      </c>
      <c r="BD68" s="19">
        <f t="shared" si="43"/>
        <v>2046</v>
      </c>
      <c r="BE68" s="19">
        <f t="shared" si="43"/>
        <v>2047</v>
      </c>
      <c r="BF68" s="19">
        <f t="shared" si="43"/>
        <v>2048</v>
      </c>
      <c r="BG68" s="19">
        <f t="shared" si="43"/>
        <v>2049</v>
      </c>
      <c r="BH68" s="19">
        <f t="shared" si="43"/>
        <v>2050</v>
      </c>
    </row>
    <row r="69" spans="1:60">
      <c r="A69" s="3" t="s">
        <v>17</v>
      </c>
      <c r="C69" s="8" t="e">
        <f>B208+C21+C37-C53-C197</f>
        <v>#DIV/0!</v>
      </c>
      <c r="D69" s="8" t="e">
        <f t="shared" ref="D69:AF69" si="44">C208+D21+D37-D53-D197</f>
        <v>#DIV/0!</v>
      </c>
      <c r="E69" s="8">
        <f t="shared" si="44"/>
        <v>0</v>
      </c>
      <c r="F69" s="8">
        <f t="shared" si="44"/>
        <v>0</v>
      </c>
      <c r="G69" s="8">
        <f t="shared" si="44"/>
        <v>0</v>
      </c>
      <c r="H69" s="8">
        <f t="shared" si="44"/>
        <v>0</v>
      </c>
      <c r="I69" s="8">
        <f t="shared" si="44"/>
        <v>0</v>
      </c>
      <c r="J69" s="8">
        <f t="shared" si="44"/>
        <v>8.9182970568736497</v>
      </c>
      <c r="K69" s="8">
        <f t="shared" si="44"/>
        <v>11.963162142091587</v>
      </c>
      <c r="L69" s="8">
        <f t="shared" si="44"/>
        <v>12.594571531587583</v>
      </c>
      <c r="M69" s="8">
        <f t="shared" si="44"/>
        <v>12.769937807277529</v>
      </c>
      <c r="N69" s="8">
        <f t="shared" si="44"/>
        <v>13.3079308097347</v>
      </c>
      <c r="O69" s="8">
        <f t="shared" si="44"/>
        <v>14.23411671648007</v>
      </c>
      <c r="P69" s="8">
        <f t="shared" si="44"/>
        <v>15.407162271197915</v>
      </c>
      <c r="Q69" s="8">
        <f t="shared" si="44"/>
        <v>15.836482068761498</v>
      </c>
      <c r="R69" s="8">
        <f t="shared" si="44"/>
        <v>16.684654709350166</v>
      </c>
      <c r="S69" s="8">
        <f t="shared" si="44"/>
        <v>16.632537520395434</v>
      </c>
      <c r="T69" s="8">
        <f t="shared" si="44"/>
        <v>17.388044468896585</v>
      </c>
      <c r="U69" s="8">
        <f t="shared" si="44"/>
        <v>17.964985496103996</v>
      </c>
      <c r="V69" s="8">
        <f t="shared" si="44"/>
        <v>17.59906542564919</v>
      </c>
      <c r="W69" s="8">
        <f t="shared" si="44"/>
        <v>49.964521726284318</v>
      </c>
      <c r="X69" s="8">
        <f t="shared" si="44"/>
        <v>39.741897725600516</v>
      </c>
      <c r="Y69" s="8">
        <f t="shared" si="44"/>
        <v>47.586399311636335</v>
      </c>
      <c r="Z69" s="8">
        <f t="shared" si="44"/>
        <v>43.574145173277948</v>
      </c>
      <c r="AA69" s="8">
        <f t="shared" si="44"/>
        <v>42.76781437155465</v>
      </c>
      <c r="AB69" s="8">
        <f t="shared" si="44"/>
        <v>42.163881297697742</v>
      </c>
      <c r="AC69" s="8">
        <f t="shared" si="44"/>
        <v>44.712580749742997</v>
      </c>
      <c r="AD69" s="8">
        <f t="shared" si="44"/>
        <v>42.87390386068229</v>
      </c>
      <c r="AE69" s="8">
        <f t="shared" si="44"/>
        <v>44.400889177041506</v>
      </c>
      <c r="AF69" s="8">
        <f t="shared" si="44"/>
        <v>45.956061055150073</v>
      </c>
      <c r="AG69" s="8">
        <f>AF208+AG21+AG37-AG53-AG197</f>
        <v>33.515730351565857</v>
      </c>
      <c r="AH69" s="8">
        <f>AG208+AH21+AH37-AH53-AH197</f>
        <v>36.250775096855214</v>
      </c>
      <c r="AI69" s="53">
        <f t="shared" ref="AI69:BH78" si="45">AI85+AI149</f>
        <v>69.64158149119892</v>
      </c>
      <c r="AJ69" s="53">
        <f t="shared" si="45"/>
        <v>67.640594262645919</v>
      </c>
      <c r="AK69" s="53">
        <f t="shared" si="45"/>
        <v>70.269440620747176</v>
      </c>
      <c r="AL69" s="53">
        <f t="shared" si="45"/>
        <v>68.0855423650858</v>
      </c>
      <c r="AM69" s="53">
        <f t="shared" si="45"/>
        <v>69.406142703139736</v>
      </c>
      <c r="AN69" s="53">
        <f t="shared" si="45"/>
        <v>70.756768691530738</v>
      </c>
      <c r="AO69" s="53">
        <f t="shared" si="45"/>
        <v>70.559883776181522</v>
      </c>
      <c r="AP69" s="53">
        <f t="shared" si="45"/>
        <v>72.379871063293692</v>
      </c>
      <c r="AQ69" s="53">
        <f t="shared" si="45"/>
        <v>72.133728292095668</v>
      </c>
      <c r="AR69" s="53">
        <f t="shared" si="45"/>
        <v>72.286475630339808</v>
      </c>
      <c r="AS69" s="53">
        <f t="shared" si="45"/>
        <v>72.451361045493925</v>
      </c>
      <c r="AT69" s="53">
        <f t="shared" si="45"/>
        <v>72.375840191144604</v>
      </c>
      <c r="AU69" s="53">
        <f t="shared" si="45"/>
        <v>72.325455244473545</v>
      </c>
      <c r="AV69" s="53">
        <f t="shared" si="45"/>
        <v>72.31457208070951</v>
      </c>
      <c r="AW69" s="53">
        <f t="shared" si="45"/>
        <v>72.350740838432273</v>
      </c>
      <c r="AX69" s="53">
        <f t="shared" si="45"/>
        <v>72.363593880050772</v>
      </c>
      <c r="AY69" s="53">
        <f t="shared" si="45"/>
        <v>74.413070174018188</v>
      </c>
      <c r="AZ69" s="53">
        <f t="shared" si="45"/>
        <v>74.489649188212169</v>
      </c>
      <c r="BA69" s="53">
        <f t="shared" si="45"/>
        <v>74.575311070402961</v>
      </c>
      <c r="BB69" s="53">
        <f t="shared" si="45"/>
        <v>74.663756059164186</v>
      </c>
      <c r="BC69" s="53">
        <f t="shared" si="45"/>
        <v>74.746008448147919</v>
      </c>
      <c r="BD69" s="53">
        <f t="shared" si="45"/>
        <v>74.825599649811664</v>
      </c>
      <c r="BE69" s="53">
        <f t="shared" si="45"/>
        <v>74.908104965816051</v>
      </c>
      <c r="BF69" s="53">
        <f t="shared" si="45"/>
        <v>74.991799476849977</v>
      </c>
      <c r="BG69" s="53">
        <f t="shared" si="45"/>
        <v>75.075099201902574</v>
      </c>
      <c r="BH69" s="53">
        <f t="shared" si="45"/>
        <v>75.157366462242408</v>
      </c>
    </row>
    <row r="70" spans="1:60">
      <c r="A70" s="3" t="s">
        <v>18</v>
      </c>
      <c r="C70" s="8" t="e">
        <f t="shared" ref="C70:AF78" si="46">C197+C22+C38-C54-C198</f>
        <v>#DIV/0!</v>
      </c>
      <c r="D70" s="8" t="e">
        <f t="shared" si="46"/>
        <v>#DIV/0!</v>
      </c>
      <c r="E70" s="8">
        <f t="shared" si="46"/>
        <v>0</v>
      </c>
      <c r="F70" s="8">
        <f t="shared" si="46"/>
        <v>0</v>
      </c>
      <c r="G70" s="8">
        <f t="shared" si="46"/>
        <v>0</v>
      </c>
      <c r="H70" s="8">
        <f t="shared" si="46"/>
        <v>0</v>
      </c>
      <c r="I70" s="8">
        <f t="shared" si="46"/>
        <v>0</v>
      </c>
      <c r="J70" s="8">
        <f t="shared" si="46"/>
        <v>12.015666901621076</v>
      </c>
      <c r="K70" s="8">
        <f t="shared" si="46"/>
        <v>12.513745892545838</v>
      </c>
      <c r="L70" s="8">
        <f t="shared" si="46"/>
        <v>12.625489254635822</v>
      </c>
      <c r="M70" s="8">
        <f t="shared" si="46"/>
        <v>12.770906482664827</v>
      </c>
      <c r="N70" s="8">
        <f t="shared" si="46"/>
        <v>13.584270314079713</v>
      </c>
      <c r="O70" s="8">
        <f t="shared" si="46"/>
        <v>14.45346498890094</v>
      </c>
      <c r="P70" s="8">
        <f t="shared" si="46"/>
        <v>15.084471699024856</v>
      </c>
      <c r="Q70" s="8">
        <f t="shared" si="46"/>
        <v>15.237447398798487</v>
      </c>
      <c r="R70" s="8">
        <f t="shared" si="46"/>
        <v>15.520192105705142</v>
      </c>
      <c r="S70" s="8">
        <f t="shared" si="46"/>
        <v>15.959046962386292</v>
      </c>
      <c r="T70" s="8">
        <f t="shared" si="46"/>
        <v>16.339543971539705</v>
      </c>
      <c r="U70" s="8">
        <f t="shared" si="46"/>
        <v>16.939314908923059</v>
      </c>
      <c r="V70" s="8">
        <f t="shared" si="46"/>
        <v>16.46534602284801</v>
      </c>
      <c r="W70" s="8">
        <f t="shared" si="46"/>
        <v>47.709835681332933</v>
      </c>
      <c r="X70" s="8">
        <f t="shared" si="46"/>
        <v>39.355116199503463</v>
      </c>
      <c r="Y70" s="8">
        <f t="shared" si="46"/>
        <v>45.184274086945507</v>
      </c>
      <c r="Z70" s="8">
        <f t="shared" si="46"/>
        <v>39.079627595939641</v>
      </c>
      <c r="AA70" s="8">
        <f t="shared" si="46"/>
        <v>46.348536320206676</v>
      </c>
      <c r="AB70" s="8">
        <f t="shared" si="46"/>
        <v>38.475083249093714</v>
      </c>
      <c r="AC70" s="8">
        <f t="shared" si="46"/>
        <v>39.296056556528832</v>
      </c>
      <c r="AD70" s="8">
        <f t="shared" si="46"/>
        <v>43.583807185415992</v>
      </c>
      <c r="AE70" s="8">
        <f t="shared" si="46"/>
        <v>39.56746384459602</v>
      </c>
      <c r="AF70" s="8">
        <f t="shared" si="46"/>
        <v>34.877899511013865</v>
      </c>
      <c r="AG70" s="8">
        <f>AG197+AG22+AG38-AG54-AG198</f>
        <v>35.292621368523449</v>
      </c>
      <c r="AH70" s="8">
        <f>AH197+AH22+AH38-AH54-AH198</f>
        <v>43.808824267609886</v>
      </c>
      <c r="AI70" s="53">
        <f t="shared" si="45"/>
        <v>67.628898730178591</v>
      </c>
      <c r="AJ70" s="53">
        <f t="shared" si="45"/>
        <v>65.111979137126426</v>
      </c>
      <c r="AK70" s="53">
        <f t="shared" si="45"/>
        <v>68.523980643067858</v>
      </c>
      <c r="AL70" s="53">
        <f t="shared" si="45"/>
        <v>68.833914470588326</v>
      </c>
      <c r="AM70" s="53">
        <f t="shared" si="45"/>
        <v>69.855589545356139</v>
      </c>
      <c r="AN70" s="53">
        <f t="shared" si="45"/>
        <v>69.713198588026486</v>
      </c>
      <c r="AO70" s="53">
        <f t="shared" si="45"/>
        <v>69.720111037539681</v>
      </c>
      <c r="AP70" s="53">
        <f t="shared" si="45"/>
        <v>71.875816350475404</v>
      </c>
      <c r="AQ70" s="53">
        <f t="shared" si="45"/>
        <v>71.889389963142676</v>
      </c>
      <c r="AR70" s="53">
        <f t="shared" si="45"/>
        <v>71.842405185807635</v>
      </c>
      <c r="AS70" s="53">
        <f t="shared" si="45"/>
        <v>71.829088088871188</v>
      </c>
      <c r="AT70" s="53">
        <f t="shared" si="45"/>
        <v>71.841887194852177</v>
      </c>
      <c r="AU70" s="53">
        <f t="shared" si="45"/>
        <v>71.85571735662981</v>
      </c>
      <c r="AV70" s="53">
        <f t="shared" si="45"/>
        <v>71.851697557860689</v>
      </c>
      <c r="AW70" s="53">
        <f t="shared" si="45"/>
        <v>71.844159076804303</v>
      </c>
      <c r="AX70" s="53">
        <f t="shared" si="45"/>
        <v>71.844509855003636</v>
      </c>
      <c r="AY70" s="53">
        <f t="shared" si="45"/>
        <v>73.900382614179563</v>
      </c>
      <c r="AZ70" s="53">
        <f t="shared" si="45"/>
        <v>73.983662791111513</v>
      </c>
      <c r="BA70" s="53">
        <f t="shared" si="45"/>
        <v>74.06435145261041</v>
      </c>
      <c r="BB70" s="53">
        <f t="shared" si="45"/>
        <v>74.145580599170813</v>
      </c>
      <c r="BC70" s="53">
        <f t="shared" si="45"/>
        <v>74.228161689381096</v>
      </c>
      <c r="BD70" s="53">
        <f t="shared" si="45"/>
        <v>74.310761846461276</v>
      </c>
      <c r="BE70" s="53">
        <f t="shared" si="45"/>
        <v>74.392837575001991</v>
      </c>
      <c r="BF70" s="53">
        <f t="shared" si="45"/>
        <v>74.47467161471269</v>
      </c>
      <c r="BG70" s="53">
        <f t="shared" si="45"/>
        <v>74.556735491459207</v>
      </c>
      <c r="BH70" s="53">
        <f t="shared" si="45"/>
        <v>74.638966867388035</v>
      </c>
    </row>
    <row r="71" spans="1:60">
      <c r="A71" s="3" t="s">
        <v>19</v>
      </c>
      <c r="C71" s="8" t="e">
        <f t="shared" si="46"/>
        <v>#DIV/0!</v>
      </c>
      <c r="D71" s="8" t="e">
        <f t="shared" si="46"/>
        <v>#DIV/0!</v>
      </c>
      <c r="E71" s="8">
        <f t="shared" si="46"/>
        <v>0</v>
      </c>
      <c r="F71" s="8">
        <f t="shared" si="46"/>
        <v>0</v>
      </c>
      <c r="G71" s="8">
        <f t="shared" si="46"/>
        <v>0</v>
      </c>
      <c r="H71" s="8">
        <f t="shared" si="46"/>
        <v>0</v>
      </c>
      <c r="I71" s="8">
        <f t="shared" si="46"/>
        <v>0</v>
      </c>
      <c r="J71" s="8">
        <f t="shared" si="46"/>
        <v>12.750478039104866</v>
      </c>
      <c r="K71" s="8">
        <f t="shared" si="46"/>
        <v>13.055952657796198</v>
      </c>
      <c r="L71" s="8">
        <f t="shared" si="46"/>
        <v>13.160178628339668</v>
      </c>
      <c r="M71" s="8">
        <f t="shared" si="46"/>
        <v>13.405319864900314</v>
      </c>
      <c r="N71" s="8">
        <f t="shared" si="46"/>
        <v>14.063726575896409</v>
      </c>
      <c r="O71" s="8">
        <f t="shared" si="46"/>
        <v>14.891740119401497</v>
      </c>
      <c r="P71" s="8">
        <f t="shared" si="46"/>
        <v>15.566075229483125</v>
      </c>
      <c r="Q71" s="8">
        <f t="shared" si="46"/>
        <v>16.524504230243938</v>
      </c>
      <c r="R71" s="8">
        <f t="shared" si="46"/>
        <v>17.147746601164727</v>
      </c>
      <c r="S71" s="8">
        <f t="shared" si="46"/>
        <v>17.599102010387952</v>
      </c>
      <c r="T71" s="8">
        <f t="shared" si="46"/>
        <v>17.84953083737744</v>
      </c>
      <c r="U71" s="8">
        <f t="shared" si="46"/>
        <v>18.738132371713576</v>
      </c>
      <c r="V71" s="8">
        <f t="shared" si="46"/>
        <v>18.191435926558619</v>
      </c>
      <c r="W71" s="8">
        <f t="shared" si="46"/>
        <v>40.239700849214749</v>
      </c>
      <c r="X71" s="8">
        <f t="shared" si="46"/>
        <v>42.909611124575321</v>
      </c>
      <c r="Y71" s="8">
        <f t="shared" si="46"/>
        <v>49.272072167755063</v>
      </c>
      <c r="Z71" s="8">
        <f t="shared" si="46"/>
        <v>39.380477688900775</v>
      </c>
      <c r="AA71" s="8">
        <f t="shared" si="46"/>
        <v>43.140963232247422</v>
      </c>
      <c r="AB71" s="8">
        <f t="shared" si="46"/>
        <v>39.692277670736225</v>
      </c>
      <c r="AC71" s="8">
        <f t="shared" si="46"/>
        <v>42.942017823195286</v>
      </c>
      <c r="AD71" s="8">
        <f t="shared" si="46"/>
        <v>43.195434469200904</v>
      </c>
      <c r="AE71" s="8">
        <f t="shared" si="46"/>
        <v>49.816952056022188</v>
      </c>
      <c r="AF71" s="8">
        <f t="shared" si="46"/>
        <v>41.306066091530596</v>
      </c>
      <c r="AG71" s="8">
        <f t="shared" ref="AG71:AH81" si="47">AG198+AG23+AG39-AG55-AG199</f>
        <v>35.579953350798171</v>
      </c>
      <c r="AH71" s="8">
        <f t="shared" si="47"/>
        <v>33.279372482217354</v>
      </c>
      <c r="AI71" s="53">
        <f t="shared" si="45"/>
        <v>69.703477163859176</v>
      </c>
      <c r="AJ71" s="53">
        <f t="shared" si="45"/>
        <v>67.617273833944751</v>
      </c>
      <c r="AK71" s="53">
        <f t="shared" si="45"/>
        <v>68.736706946172163</v>
      </c>
      <c r="AL71" s="53">
        <f t="shared" si="45"/>
        <v>67.495979727813818</v>
      </c>
      <c r="AM71" s="53">
        <f t="shared" si="45"/>
        <v>68.2811981393167</v>
      </c>
      <c r="AN71" s="53">
        <f t="shared" si="45"/>
        <v>70.098779358128013</v>
      </c>
      <c r="AO71" s="53">
        <f t="shared" si="45"/>
        <v>69.759100073038155</v>
      </c>
      <c r="AP71" s="53">
        <f t="shared" si="45"/>
        <v>71.404098036471623</v>
      </c>
      <c r="AQ71" s="53">
        <f t="shared" si="45"/>
        <v>71.281516647399599</v>
      </c>
      <c r="AR71" s="53">
        <f t="shared" si="45"/>
        <v>71.38874551687438</v>
      </c>
      <c r="AS71" s="53">
        <f t="shared" si="45"/>
        <v>71.604788364837646</v>
      </c>
      <c r="AT71" s="53">
        <f t="shared" si="45"/>
        <v>71.49619943880316</v>
      </c>
      <c r="AU71" s="53">
        <f t="shared" si="45"/>
        <v>71.435069600877284</v>
      </c>
      <c r="AV71" s="53">
        <f t="shared" si="45"/>
        <v>71.441263913758419</v>
      </c>
      <c r="AW71" s="53">
        <f t="shared" si="45"/>
        <v>71.473213367030183</v>
      </c>
      <c r="AX71" s="53">
        <f t="shared" si="45"/>
        <v>71.490106937061341</v>
      </c>
      <c r="AY71" s="53">
        <f t="shared" si="45"/>
        <v>73.509089812977692</v>
      </c>
      <c r="AZ71" s="53">
        <f t="shared" si="45"/>
        <v>73.5848222754923</v>
      </c>
      <c r="BA71" s="53">
        <f t="shared" si="45"/>
        <v>73.671858036217941</v>
      </c>
      <c r="BB71" s="53">
        <f t="shared" si="45"/>
        <v>73.758672503298413</v>
      </c>
      <c r="BC71" s="53">
        <f t="shared" si="45"/>
        <v>73.840025174470682</v>
      </c>
      <c r="BD71" s="53">
        <f t="shared" si="45"/>
        <v>73.917925357255783</v>
      </c>
      <c r="BE71" s="53">
        <f t="shared" si="45"/>
        <v>73.99969276459403</v>
      </c>
      <c r="BF71" s="53">
        <f t="shared" si="45"/>
        <v>74.082671165730986</v>
      </c>
      <c r="BG71" s="53">
        <f t="shared" si="45"/>
        <v>74.164835395477951</v>
      </c>
      <c r="BH71" s="53">
        <f t="shared" si="45"/>
        <v>74.246066494590337</v>
      </c>
    </row>
    <row r="72" spans="1:60">
      <c r="A72" s="3" t="s">
        <v>20</v>
      </c>
      <c r="C72" s="8" t="e">
        <f t="shared" si="46"/>
        <v>#DIV/0!</v>
      </c>
      <c r="D72" s="8" t="e">
        <f t="shared" si="46"/>
        <v>#DIV/0!</v>
      </c>
      <c r="E72" s="8">
        <f t="shared" si="46"/>
        <v>0</v>
      </c>
      <c r="F72" s="8">
        <f t="shared" si="46"/>
        <v>0</v>
      </c>
      <c r="G72" s="8">
        <f t="shared" si="46"/>
        <v>0</v>
      </c>
      <c r="H72" s="8">
        <f t="shared" si="46"/>
        <v>0</v>
      </c>
      <c r="I72" s="8">
        <f t="shared" si="46"/>
        <v>0</v>
      </c>
      <c r="J72" s="8">
        <f t="shared" si="46"/>
        <v>12.91545409954259</v>
      </c>
      <c r="K72" s="8">
        <f t="shared" si="46"/>
        <v>13.347526337187595</v>
      </c>
      <c r="L72" s="8">
        <f t="shared" si="46"/>
        <v>13.23256960002238</v>
      </c>
      <c r="M72" s="8">
        <f t="shared" si="46"/>
        <v>13.28147185618516</v>
      </c>
      <c r="N72" s="8">
        <f t="shared" si="46"/>
        <v>13.91905922165294</v>
      </c>
      <c r="O72" s="8">
        <f t="shared" si="46"/>
        <v>14.472528199647158</v>
      </c>
      <c r="P72" s="8">
        <f t="shared" si="46"/>
        <v>15.35378791723957</v>
      </c>
      <c r="Q72" s="8">
        <f t="shared" si="46"/>
        <v>15.725480542750386</v>
      </c>
      <c r="R72" s="8">
        <f t="shared" si="46"/>
        <v>16.238002818790754</v>
      </c>
      <c r="S72" s="8">
        <f t="shared" si="46"/>
        <v>16.633701154006026</v>
      </c>
      <c r="T72" s="8">
        <f t="shared" si="46"/>
        <v>17.591834869469061</v>
      </c>
      <c r="U72" s="8">
        <f t="shared" si="46"/>
        <v>18.226635446331503</v>
      </c>
      <c r="V72" s="8">
        <f t="shared" si="46"/>
        <v>17.721674559823359</v>
      </c>
      <c r="W72" s="8">
        <f t="shared" si="46"/>
        <v>40.046361425252861</v>
      </c>
      <c r="X72" s="8">
        <f t="shared" si="46"/>
        <v>40.644561640404859</v>
      </c>
      <c r="Y72" s="8">
        <f t="shared" si="46"/>
        <v>43.438691738652771</v>
      </c>
      <c r="Z72" s="8">
        <f t="shared" si="46"/>
        <v>38.233550617578274</v>
      </c>
      <c r="AA72" s="8">
        <f t="shared" si="46"/>
        <v>43.503388206565035</v>
      </c>
      <c r="AB72" s="8">
        <f t="shared" si="46"/>
        <v>46.351311103439386</v>
      </c>
      <c r="AC72" s="8">
        <f t="shared" si="46"/>
        <v>43.918267363000687</v>
      </c>
      <c r="AD72" s="8">
        <f t="shared" si="46"/>
        <v>45.682201152288314</v>
      </c>
      <c r="AE72" s="8">
        <f t="shared" si="46"/>
        <v>47.537559675762161</v>
      </c>
      <c r="AF72" s="8">
        <f t="shared" si="46"/>
        <v>38.969020873979289</v>
      </c>
      <c r="AG72" s="8">
        <f t="shared" si="47"/>
        <v>32.831402073716376</v>
      </c>
      <c r="AH72" s="8">
        <f t="shared" si="47"/>
        <v>31.741500060662428</v>
      </c>
      <c r="AI72" s="53">
        <f t="shared" si="45"/>
        <v>67.502330425392856</v>
      </c>
      <c r="AJ72" s="53">
        <f t="shared" si="45"/>
        <v>64.348361768715407</v>
      </c>
      <c r="AK72" s="53">
        <f t="shared" si="45"/>
        <v>65.377855169618883</v>
      </c>
      <c r="AL72" s="53">
        <f t="shared" si="45"/>
        <v>64.275978662585089</v>
      </c>
      <c r="AM72" s="53">
        <f t="shared" si="45"/>
        <v>65.257656118202604</v>
      </c>
      <c r="AN72" s="53">
        <f t="shared" si="45"/>
        <v>67.007926374629108</v>
      </c>
      <c r="AO72" s="53">
        <f t="shared" si="45"/>
        <v>66.505422393210651</v>
      </c>
      <c r="AP72" s="53">
        <f t="shared" si="45"/>
        <v>68.097567269778565</v>
      </c>
      <c r="AQ72" s="53">
        <f t="shared" si="45"/>
        <v>68.016779804250064</v>
      </c>
      <c r="AR72" s="53">
        <f t="shared" si="45"/>
        <v>68.145275108153982</v>
      </c>
      <c r="AS72" s="53">
        <f t="shared" si="45"/>
        <v>68.335572157518968</v>
      </c>
      <c r="AT72" s="53">
        <f t="shared" si="45"/>
        <v>68.209894170413392</v>
      </c>
      <c r="AU72" s="53">
        <f t="shared" si="45"/>
        <v>68.161017702023003</v>
      </c>
      <c r="AV72" s="53">
        <f t="shared" si="45"/>
        <v>68.173707788471887</v>
      </c>
      <c r="AW72" s="53">
        <f t="shared" si="45"/>
        <v>68.205093385316246</v>
      </c>
      <c r="AX72" s="53">
        <f t="shared" si="45"/>
        <v>68.217057040748699</v>
      </c>
      <c r="AY72" s="53">
        <f t="shared" si="45"/>
        <v>70.141735560748785</v>
      </c>
      <c r="AZ72" s="53">
        <f t="shared" si="45"/>
        <v>70.216283850239776</v>
      </c>
      <c r="BA72" s="53">
        <f t="shared" si="45"/>
        <v>70.300135024451862</v>
      </c>
      <c r="BB72" s="53">
        <f t="shared" si="45"/>
        <v>70.382554522779998</v>
      </c>
      <c r="BC72" s="53">
        <f t="shared" si="45"/>
        <v>70.459500214922585</v>
      </c>
      <c r="BD72" s="53">
        <f t="shared" si="45"/>
        <v>70.533855720996542</v>
      </c>
      <c r="BE72" s="53">
        <f t="shared" si="45"/>
        <v>70.612281367896358</v>
      </c>
      <c r="BF72" s="53">
        <f t="shared" si="45"/>
        <v>70.691485056172553</v>
      </c>
      <c r="BG72" s="53">
        <f t="shared" si="45"/>
        <v>70.769756156807375</v>
      </c>
      <c r="BH72" s="53">
        <f t="shared" si="45"/>
        <v>70.847194828204636</v>
      </c>
    </row>
    <row r="73" spans="1:60">
      <c r="A73" s="3" t="s">
        <v>21</v>
      </c>
      <c r="C73" s="8" t="e">
        <f t="shared" si="46"/>
        <v>#DIV/0!</v>
      </c>
      <c r="D73" s="8" t="e">
        <f t="shared" si="46"/>
        <v>#DIV/0!</v>
      </c>
      <c r="E73" s="8">
        <f t="shared" si="46"/>
        <v>0</v>
      </c>
      <c r="F73" s="8">
        <f t="shared" si="46"/>
        <v>0</v>
      </c>
      <c r="G73" s="8">
        <f t="shared" si="46"/>
        <v>0</v>
      </c>
      <c r="H73" s="8">
        <f t="shared" si="46"/>
        <v>0</v>
      </c>
      <c r="I73" s="8">
        <f t="shared" si="46"/>
        <v>0</v>
      </c>
      <c r="J73" s="8">
        <f t="shared" si="46"/>
        <v>13.054921578592788</v>
      </c>
      <c r="K73" s="8">
        <f t="shared" si="46"/>
        <v>13.288026530978108</v>
      </c>
      <c r="L73" s="8">
        <f t="shared" si="46"/>
        <v>13.379980515509718</v>
      </c>
      <c r="M73" s="8">
        <f t="shared" si="46"/>
        <v>13.677332759330186</v>
      </c>
      <c r="N73" s="8">
        <f t="shared" si="46"/>
        <v>14.721485844260581</v>
      </c>
      <c r="O73" s="8">
        <f t="shared" si="46"/>
        <v>15.688742234238452</v>
      </c>
      <c r="P73" s="8">
        <f t="shared" si="46"/>
        <v>16.119365904388459</v>
      </c>
      <c r="Q73" s="8">
        <f t="shared" si="46"/>
        <v>17.083280319399698</v>
      </c>
      <c r="R73" s="8">
        <f t="shared" si="46"/>
        <v>17.642540401913834</v>
      </c>
      <c r="S73" s="8">
        <f t="shared" si="46"/>
        <v>17.836871079954296</v>
      </c>
      <c r="T73" s="8">
        <f t="shared" si="46"/>
        <v>18.341680079566789</v>
      </c>
      <c r="U73" s="8">
        <f t="shared" si="46"/>
        <v>19.332474362240109</v>
      </c>
      <c r="V73" s="8">
        <f t="shared" si="46"/>
        <v>18.255290436697393</v>
      </c>
      <c r="W73" s="8">
        <f t="shared" si="46"/>
        <v>44.385896836460319</v>
      </c>
      <c r="X73" s="8">
        <f t="shared" si="46"/>
        <v>41.57795595719999</v>
      </c>
      <c r="Y73" s="8">
        <f t="shared" si="46"/>
        <v>43.398303108666653</v>
      </c>
      <c r="Z73" s="8">
        <f t="shared" si="46"/>
        <v>45.938251556258543</v>
      </c>
      <c r="AA73" s="8">
        <f t="shared" si="46"/>
        <v>45.996487770787361</v>
      </c>
      <c r="AB73" s="8">
        <f t="shared" si="46"/>
        <v>48.604698869174342</v>
      </c>
      <c r="AC73" s="8">
        <f t="shared" si="46"/>
        <v>40.663488273877377</v>
      </c>
      <c r="AD73" s="8">
        <f t="shared" si="46"/>
        <v>46.555850833430995</v>
      </c>
      <c r="AE73" s="8">
        <f t="shared" si="46"/>
        <v>40.636249273658329</v>
      </c>
      <c r="AF73" s="8">
        <f t="shared" si="46"/>
        <v>35.515877028239906</v>
      </c>
      <c r="AG73" s="8">
        <f t="shared" si="47"/>
        <v>32.508716313222237</v>
      </c>
      <c r="AH73" s="8">
        <f t="shared" si="47"/>
        <v>34.475779828790756</v>
      </c>
      <c r="AI73" s="53">
        <f t="shared" si="45"/>
        <v>65.077121524448927</v>
      </c>
      <c r="AJ73" s="53">
        <f t="shared" si="45"/>
        <v>61.296102962518653</v>
      </c>
      <c r="AK73" s="53">
        <f t="shared" si="45"/>
        <v>63.567265722899393</v>
      </c>
      <c r="AL73" s="53">
        <f t="shared" si="45"/>
        <v>63.078737616988931</v>
      </c>
      <c r="AM73" s="53">
        <f t="shared" si="45"/>
        <v>63.977850256452463</v>
      </c>
      <c r="AN73" s="53">
        <f t="shared" si="45"/>
        <v>65.005432176311729</v>
      </c>
      <c r="AO73" s="53">
        <f t="shared" si="45"/>
        <v>64.601098423236323</v>
      </c>
      <c r="AP73" s="53">
        <f t="shared" si="45"/>
        <v>66.398480135403489</v>
      </c>
      <c r="AQ73" s="53">
        <f t="shared" si="45"/>
        <v>66.356549009939869</v>
      </c>
      <c r="AR73" s="53">
        <f t="shared" si="45"/>
        <v>66.406275290971124</v>
      </c>
      <c r="AS73" s="53">
        <f t="shared" si="45"/>
        <v>66.513723851186072</v>
      </c>
      <c r="AT73" s="53">
        <f t="shared" si="45"/>
        <v>66.434853073998795</v>
      </c>
      <c r="AU73" s="53">
        <f t="shared" si="45"/>
        <v>66.421976272299858</v>
      </c>
      <c r="AV73" s="53">
        <f t="shared" si="45"/>
        <v>66.426675499679149</v>
      </c>
      <c r="AW73" s="53">
        <f t="shared" si="45"/>
        <v>66.440700797627002</v>
      </c>
      <c r="AX73" s="53">
        <f t="shared" si="45"/>
        <v>66.447585898958181</v>
      </c>
      <c r="AY73" s="53">
        <f t="shared" si="45"/>
        <v>68.332482831612964</v>
      </c>
      <c r="AZ73" s="53">
        <f t="shared" si="45"/>
        <v>68.408306498059005</v>
      </c>
      <c r="BA73" s="53">
        <f t="shared" si="45"/>
        <v>68.486734721282104</v>
      </c>
      <c r="BB73" s="53">
        <f t="shared" si="45"/>
        <v>68.564692814962498</v>
      </c>
      <c r="BC73" s="53">
        <f t="shared" si="45"/>
        <v>68.640210153860025</v>
      </c>
      <c r="BD73" s="53">
        <f t="shared" si="45"/>
        <v>68.714267506185763</v>
      </c>
      <c r="BE73" s="53">
        <f t="shared" si="45"/>
        <v>68.790625868234898</v>
      </c>
      <c r="BF73" s="53">
        <f t="shared" si="45"/>
        <v>68.867091521133716</v>
      </c>
      <c r="BG73" s="53">
        <f t="shared" si="45"/>
        <v>68.943163354884902</v>
      </c>
      <c r="BH73" s="53">
        <f t="shared" si="45"/>
        <v>69.018856686425622</v>
      </c>
    </row>
    <row r="74" spans="1:60">
      <c r="A74" s="3" t="s">
        <v>22</v>
      </c>
      <c r="C74" s="8" t="e">
        <f t="shared" si="46"/>
        <v>#DIV/0!</v>
      </c>
      <c r="D74" s="8" t="e">
        <f t="shared" si="46"/>
        <v>#DIV/0!</v>
      </c>
      <c r="E74" s="8">
        <f t="shared" si="46"/>
        <v>0</v>
      </c>
      <c r="F74" s="8">
        <f t="shared" si="46"/>
        <v>0</v>
      </c>
      <c r="G74" s="8">
        <f t="shared" si="46"/>
        <v>0</v>
      </c>
      <c r="H74" s="8">
        <f t="shared" si="46"/>
        <v>0</v>
      </c>
      <c r="I74" s="8">
        <f t="shared" si="46"/>
        <v>0</v>
      </c>
      <c r="J74" s="8">
        <f t="shared" si="46"/>
        <v>12.718920608331356</v>
      </c>
      <c r="K74" s="8">
        <f t="shared" si="46"/>
        <v>12.988329996975924</v>
      </c>
      <c r="L74" s="8">
        <f t="shared" si="46"/>
        <v>13.192095690800727</v>
      </c>
      <c r="M74" s="8">
        <f t="shared" si="46"/>
        <v>13.126315080539815</v>
      </c>
      <c r="N74" s="8">
        <f t="shared" si="46"/>
        <v>13.972708663533989</v>
      </c>
      <c r="O74" s="8">
        <f t="shared" si="46"/>
        <v>14.822259250528271</v>
      </c>
      <c r="P74" s="8">
        <f t="shared" si="46"/>
        <v>15.549846788390761</v>
      </c>
      <c r="Q74" s="8">
        <f t="shared" si="46"/>
        <v>16.428931976368844</v>
      </c>
      <c r="R74" s="8">
        <f t="shared" si="46"/>
        <v>17.080525205923013</v>
      </c>
      <c r="S74" s="8">
        <f t="shared" si="46"/>
        <v>16.966476038347665</v>
      </c>
      <c r="T74" s="8">
        <f t="shared" si="46"/>
        <v>17.614683076344761</v>
      </c>
      <c r="U74" s="8">
        <f t="shared" si="46"/>
        <v>18.162337626041868</v>
      </c>
      <c r="V74" s="8">
        <f t="shared" si="46"/>
        <v>17.371618236292335</v>
      </c>
      <c r="W74" s="8">
        <f t="shared" si="46"/>
        <v>37.150222449785758</v>
      </c>
      <c r="X74" s="8">
        <f t="shared" si="46"/>
        <v>50.047205203285813</v>
      </c>
      <c r="Y74" s="8">
        <f t="shared" si="46"/>
        <v>45.479746932353322</v>
      </c>
      <c r="Z74" s="8">
        <f t="shared" si="46"/>
        <v>43.601183528880881</v>
      </c>
      <c r="AA74" s="8">
        <f t="shared" si="46"/>
        <v>44.459524037705535</v>
      </c>
      <c r="AB74" s="8">
        <f t="shared" si="46"/>
        <v>41.242877424515235</v>
      </c>
      <c r="AC74" s="8">
        <f t="shared" si="46"/>
        <v>39.64510113561856</v>
      </c>
      <c r="AD74" s="8">
        <f t="shared" si="46"/>
        <v>43.787554099048506</v>
      </c>
      <c r="AE74" s="8">
        <f t="shared" si="46"/>
        <v>41.100005018692997</v>
      </c>
      <c r="AF74" s="8">
        <f t="shared" si="46"/>
        <v>38.580497551759677</v>
      </c>
      <c r="AG74" s="8">
        <f t="shared" si="47"/>
        <v>33.890884771967244</v>
      </c>
      <c r="AH74" s="8">
        <f t="shared" si="47"/>
        <v>32.866281598663562</v>
      </c>
      <c r="AI74" s="53">
        <f t="shared" si="45"/>
        <v>65.259890089042941</v>
      </c>
      <c r="AJ74" s="53">
        <f t="shared" si="45"/>
        <v>62.321704263654887</v>
      </c>
      <c r="AK74" s="53">
        <f t="shared" si="45"/>
        <v>64.690905959925914</v>
      </c>
      <c r="AL74" s="53">
        <f t="shared" si="45"/>
        <v>63.595466566848984</v>
      </c>
      <c r="AM74" s="53">
        <f t="shared" si="45"/>
        <v>64.253625353973064</v>
      </c>
      <c r="AN74" s="53">
        <f t="shared" si="45"/>
        <v>65.646164872962331</v>
      </c>
      <c r="AO74" s="53">
        <f t="shared" si="45"/>
        <v>65.331339799702732</v>
      </c>
      <c r="AP74" s="53">
        <f t="shared" si="45"/>
        <v>67.080050884890142</v>
      </c>
      <c r="AQ74" s="53">
        <f t="shared" si="45"/>
        <v>66.94091937642726</v>
      </c>
      <c r="AR74" s="53">
        <f t="shared" si="45"/>
        <v>66.998973895804895</v>
      </c>
      <c r="AS74" s="53">
        <f t="shared" si="45"/>
        <v>67.167113925101489</v>
      </c>
      <c r="AT74" s="53">
        <f t="shared" si="45"/>
        <v>67.087034056709356</v>
      </c>
      <c r="AU74" s="53">
        <f t="shared" si="45"/>
        <v>67.054818427786643</v>
      </c>
      <c r="AV74" s="53">
        <f t="shared" si="45"/>
        <v>67.049771936365929</v>
      </c>
      <c r="AW74" s="53">
        <f t="shared" si="45"/>
        <v>67.071542448353668</v>
      </c>
      <c r="AX74" s="53">
        <f t="shared" si="45"/>
        <v>67.086056158863414</v>
      </c>
      <c r="AY74" s="53">
        <f t="shared" si="45"/>
        <v>68.986125880061962</v>
      </c>
      <c r="AZ74" s="53">
        <f t="shared" si="45"/>
        <v>69.059257200259069</v>
      </c>
      <c r="BA74" s="53">
        <f t="shared" si="45"/>
        <v>69.138270169173396</v>
      </c>
      <c r="BB74" s="53">
        <f t="shared" si="45"/>
        <v>69.218762727736461</v>
      </c>
      <c r="BC74" s="53">
        <f t="shared" si="45"/>
        <v>69.295598931271869</v>
      </c>
      <c r="BD74" s="53">
        <f t="shared" si="45"/>
        <v>69.369557315342561</v>
      </c>
      <c r="BE74" s="53">
        <f t="shared" si="45"/>
        <v>69.446243718154534</v>
      </c>
      <c r="BF74" s="53">
        <f t="shared" si="45"/>
        <v>69.523643496801469</v>
      </c>
      <c r="BG74" s="53">
        <f t="shared" si="45"/>
        <v>69.600719562406766</v>
      </c>
      <c r="BH74" s="53">
        <f t="shared" si="45"/>
        <v>69.677110063751712</v>
      </c>
    </row>
    <row r="75" spans="1:60">
      <c r="A75" s="3" t="s">
        <v>23</v>
      </c>
      <c r="C75" s="8" t="e">
        <f t="shared" si="46"/>
        <v>#DIV/0!</v>
      </c>
      <c r="D75" s="8" t="e">
        <f t="shared" si="46"/>
        <v>#DIV/0!</v>
      </c>
      <c r="E75" s="8">
        <f t="shared" si="46"/>
        <v>0</v>
      </c>
      <c r="F75" s="8">
        <f t="shared" si="46"/>
        <v>0</v>
      </c>
      <c r="G75" s="8">
        <f t="shared" si="46"/>
        <v>0</v>
      </c>
      <c r="H75" s="8">
        <f t="shared" si="46"/>
        <v>0</v>
      </c>
      <c r="I75" s="8">
        <f t="shared" si="46"/>
        <v>0</v>
      </c>
      <c r="J75" s="8">
        <f t="shared" si="46"/>
        <v>12.437182851837962</v>
      </c>
      <c r="K75" s="8">
        <f t="shared" si="46"/>
        <v>13.077014756595393</v>
      </c>
      <c r="L75" s="8">
        <f t="shared" si="46"/>
        <v>13.262835777540229</v>
      </c>
      <c r="M75" s="8">
        <f t="shared" si="46"/>
        <v>13.283279022737851</v>
      </c>
      <c r="N75" s="8">
        <f t="shared" si="46"/>
        <v>14.224453470122537</v>
      </c>
      <c r="O75" s="8">
        <f t="shared" si="46"/>
        <v>14.591183186614815</v>
      </c>
      <c r="P75" s="8">
        <f t="shared" si="46"/>
        <v>15.151705439056739</v>
      </c>
      <c r="Q75" s="8">
        <f t="shared" si="46"/>
        <v>15.635620257447158</v>
      </c>
      <c r="R75" s="8">
        <f t="shared" si="46"/>
        <v>16.006926093250762</v>
      </c>
      <c r="S75" s="8">
        <f t="shared" si="46"/>
        <v>16.212806063027976</v>
      </c>
      <c r="T75" s="8">
        <f t="shared" si="46"/>
        <v>16.889391737601262</v>
      </c>
      <c r="U75" s="8">
        <f t="shared" si="46"/>
        <v>17.905616773154847</v>
      </c>
      <c r="V75" s="8">
        <f t="shared" si="46"/>
        <v>42.565762479529631</v>
      </c>
      <c r="W75" s="8">
        <f t="shared" si="46"/>
        <v>39.51473035988446</v>
      </c>
      <c r="X75" s="8">
        <f t="shared" si="46"/>
        <v>47.21748506081186</v>
      </c>
      <c r="Y75" s="8">
        <f t="shared" si="46"/>
        <v>38.701762490713385</v>
      </c>
      <c r="Z75" s="8">
        <f t="shared" si="46"/>
        <v>43.088560980940002</v>
      </c>
      <c r="AA75" s="8">
        <f t="shared" si="46"/>
        <v>40.467990967568745</v>
      </c>
      <c r="AB75" s="8">
        <f t="shared" si="46"/>
        <v>44.346159991716434</v>
      </c>
      <c r="AC75" s="8">
        <f t="shared" si="46"/>
        <v>40.693659397525565</v>
      </c>
      <c r="AD75" s="8">
        <f t="shared" si="46"/>
        <v>45.472578017425143</v>
      </c>
      <c r="AE75" s="8">
        <f t="shared" si="46"/>
        <v>37.071288239051711</v>
      </c>
      <c r="AF75" s="8">
        <f t="shared" si="46"/>
        <v>34.723990776817786</v>
      </c>
      <c r="AG75" s="8">
        <f t="shared" si="47"/>
        <v>30.911657514835664</v>
      </c>
      <c r="AH75" s="8">
        <f t="shared" si="47"/>
        <v>117.71100315930202</v>
      </c>
      <c r="AI75" s="53">
        <f t="shared" si="45"/>
        <v>91.218113371038058</v>
      </c>
      <c r="AJ75" s="53">
        <f t="shared" si="45"/>
        <v>91.742625780579957</v>
      </c>
      <c r="AK75" s="53">
        <f t="shared" si="45"/>
        <v>101.73807495947791</v>
      </c>
      <c r="AL75" s="53">
        <f t="shared" si="45"/>
        <v>106.38658388152692</v>
      </c>
      <c r="AM75" s="53">
        <f t="shared" si="45"/>
        <v>113.22527034246544</v>
      </c>
      <c r="AN75" s="53">
        <f t="shared" si="45"/>
        <v>103.4171454969421</v>
      </c>
      <c r="AO75" s="53">
        <f t="shared" si="45"/>
        <v>105.2837518925284</v>
      </c>
      <c r="AP75" s="53">
        <f t="shared" si="45"/>
        <v>109.90390361405761</v>
      </c>
      <c r="AQ75" s="53">
        <f t="shared" si="45"/>
        <v>110.54919561598133</v>
      </c>
      <c r="AR75" s="53">
        <f t="shared" si="45"/>
        <v>110.36787409109957</v>
      </c>
      <c r="AS75" s="53">
        <f t="shared" si="45"/>
        <v>109.15182355416944</v>
      </c>
      <c r="AT75" s="53">
        <f t="shared" si="45"/>
        <v>109.67804141881764</v>
      </c>
      <c r="AU75" s="53">
        <f t="shared" si="45"/>
        <v>109.93016765882513</v>
      </c>
      <c r="AV75" s="53">
        <f t="shared" si="45"/>
        <v>109.93542046777863</v>
      </c>
      <c r="AW75" s="53">
        <f t="shared" si="45"/>
        <v>109.8126654381381</v>
      </c>
      <c r="AX75" s="53">
        <f t="shared" si="45"/>
        <v>109.70162370754578</v>
      </c>
      <c r="AY75" s="53">
        <f t="shared" si="45"/>
        <v>112.94905755931309</v>
      </c>
      <c r="AZ75" s="53">
        <f t="shared" si="45"/>
        <v>113.10190233710732</v>
      </c>
      <c r="BA75" s="53">
        <f t="shared" si="45"/>
        <v>113.20867688610808</v>
      </c>
      <c r="BB75" s="53">
        <f t="shared" si="45"/>
        <v>113.31076916981266</v>
      </c>
      <c r="BC75" s="53">
        <f t="shared" si="45"/>
        <v>113.43314322975625</v>
      </c>
      <c r="BD75" s="53">
        <f t="shared" si="45"/>
        <v>113.57720887135214</v>
      </c>
      <c r="BE75" s="53">
        <f t="shared" si="45"/>
        <v>113.70283956759417</v>
      </c>
      <c r="BF75" s="53">
        <f t="shared" si="45"/>
        <v>113.82300938412241</v>
      </c>
      <c r="BG75" s="53">
        <f t="shared" si="45"/>
        <v>113.9458671739569</v>
      </c>
      <c r="BH75" s="53">
        <f t="shared" si="45"/>
        <v>114.07289183623503</v>
      </c>
    </row>
    <row r="76" spans="1:60">
      <c r="A76" s="3" t="s">
        <v>24</v>
      </c>
      <c r="C76" s="8" t="e">
        <f t="shared" si="46"/>
        <v>#DIV/0!</v>
      </c>
      <c r="D76" s="8" t="e">
        <f t="shared" si="46"/>
        <v>#DIV/0!</v>
      </c>
      <c r="E76" s="8">
        <f t="shared" si="46"/>
        <v>0</v>
      </c>
      <c r="F76" s="8">
        <f t="shared" si="46"/>
        <v>0</v>
      </c>
      <c r="G76" s="8">
        <f t="shared" si="46"/>
        <v>0</v>
      </c>
      <c r="H76" s="8">
        <f t="shared" si="46"/>
        <v>0</v>
      </c>
      <c r="I76" s="8">
        <f t="shared" si="46"/>
        <v>0</v>
      </c>
      <c r="J76" s="8">
        <f t="shared" si="46"/>
        <v>12.018762443898368</v>
      </c>
      <c r="K76" s="8">
        <f t="shared" si="46"/>
        <v>12.7401844071737</v>
      </c>
      <c r="L76" s="8">
        <f t="shared" si="46"/>
        <v>13.370949853112297</v>
      </c>
      <c r="M76" s="8">
        <f t="shared" si="46"/>
        <v>13.828764377856929</v>
      </c>
      <c r="N76" s="8">
        <f t="shared" si="46"/>
        <v>14.810358713678124</v>
      </c>
      <c r="O76" s="8">
        <f t="shared" si="46"/>
        <v>15.821632856549964</v>
      </c>
      <c r="P76" s="8">
        <f t="shared" si="46"/>
        <v>16.755048988683814</v>
      </c>
      <c r="Q76" s="8">
        <f t="shared" si="46"/>
        <v>17.490851429259436</v>
      </c>
      <c r="R76" s="8">
        <f t="shared" si="46"/>
        <v>17.559060406392319</v>
      </c>
      <c r="S76" s="8">
        <f t="shared" si="46"/>
        <v>17.610931338526612</v>
      </c>
      <c r="T76" s="8">
        <f t="shared" si="46"/>
        <v>18.012179664632065</v>
      </c>
      <c r="U76" s="8">
        <f t="shared" si="46"/>
        <v>18.007943144556499</v>
      </c>
      <c r="V76" s="8">
        <f t="shared" si="46"/>
        <v>48.457681600986568</v>
      </c>
      <c r="W76" s="8">
        <f t="shared" si="46"/>
        <v>43.84256677486534</v>
      </c>
      <c r="X76" s="8">
        <f t="shared" si="46"/>
        <v>42.07351715464381</v>
      </c>
      <c r="Y76" s="8">
        <f t="shared" si="46"/>
        <v>42.143049573346907</v>
      </c>
      <c r="Z76" s="8">
        <f t="shared" si="46"/>
        <v>40.718099909226673</v>
      </c>
      <c r="AA76" s="8">
        <f t="shared" si="46"/>
        <v>49.101616894038784</v>
      </c>
      <c r="AB76" s="8">
        <f t="shared" si="46"/>
        <v>43.483050233193516</v>
      </c>
      <c r="AC76" s="8">
        <f t="shared" si="46"/>
        <v>42.632675075319831</v>
      </c>
      <c r="AD76" s="8">
        <f t="shared" si="46"/>
        <v>39.448958742660608</v>
      </c>
      <c r="AE76" s="8">
        <f t="shared" si="46"/>
        <v>39.42751594331115</v>
      </c>
      <c r="AF76" s="8">
        <f t="shared" si="46"/>
        <v>33.293960050969645</v>
      </c>
      <c r="AG76" s="8">
        <f t="shared" si="47"/>
        <v>35.835301086450301</v>
      </c>
      <c r="AH76" s="8">
        <f t="shared" si="47"/>
        <v>32.128197562886761</v>
      </c>
      <c r="AI76" s="53">
        <f t="shared" si="45"/>
        <v>61.797907271295159</v>
      </c>
      <c r="AJ76" s="53">
        <f t="shared" si="45"/>
        <v>59.608992862114007</v>
      </c>
      <c r="AK76" s="53">
        <f t="shared" si="45"/>
        <v>61.842714100209378</v>
      </c>
      <c r="AL76" s="53">
        <f t="shared" si="45"/>
        <v>61.67639145765407</v>
      </c>
      <c r="AM76" s="53">
        <f t="shared" si="45"/>
        <v>61.6544004476984</v>
      </c>
      <c r="AN76" s="53">
        <f t="shared" si="45"/>
        <v>62.869323333685244</v>
      </c>
      <c r="AO76" s="53">
        <f t="shared" si="45"/>
        <v>62.710803086608372</v>
      </c>
      <c r="AP76" s="53">
        <f t="shared" si="45"/>
        <v>64.433513832375255</v>
      </c>
      <c r="AQ76" s="53">
        <f t="shared" si="45"/>
        <v>64.360652145133486</v>
      </c>
      <c r="AR76" s="53">
        <f t="shared" si="45"/>
        <v>64.308164241817011</v>
      </c>
      <c r="AS76" s="53">
        <f t="shared" si="45"/>
        <v>64.473329377957683</v>
      </c>
      <c r="AT76" s="53">
        <f t="shared" si="45"/>
        <v>64.42543789618513</v>
      </c>
      <c r="AU76" s="53">
        <f t="shared" si="45"/>
        <v>64.400219498693701</v>
      </c>
      <c r="AV76" s="53">
        <f t="shared" si="45"/>
        <v>64.393560631957399</v>
      </c>
      <c r="AW76" s="53">
        <f t="shared" si="45"/>
        <v>64.400142329322179</v>
      </c>
      <c r="AX76" s="53">
        <f t="shared" si="45"/>
        <v>64.418537946823221</v>
      </c>
      <c r="AY76" s="53">
        <f t="shared" si="45"/>
        <v>66.247796222327636</v>
      </c>
      <c r="AZ76" s="53">
        <f t="shared" si="45"/>
        <v>66.317748005191106</v>
      </c>
      <c r="BA76" s="53">
        <f t="shared" si="45"/>
        <v>66.392128827910213</v>
      </c>
      <c r="BB76" s="53">
        <f t="shared" si="45"/>
        <v>66.468009669528769</v>
      </c>
      <c r="BC76" s="53">
        <f t="shared" si="45"/>
        <v>66.542998323430027</v>
      </c>
      <c r="BD76" s="53">
        <f t="shared" si="45"/>
        <v>66.614557948734117</v>
      </c>
      <c r="BE76" s="53">
        <f t="shared" si="45"/>
        <v>66.687909447168011</v>
      </c>
      <c r="BF76" s="53">
        <f t="shared" si="45"/>
        <v>66.761943147037925</v>
      </c>
      <c r="BG76" s="53">
        <f t="shared" si="45"/>
        <v>66.835907189082022</v>
      </c>
      <c r="BH76" s="53">
        <f t="shared" si="45"/>
        <v>66.909486599206616</v>
      </c>
    </row>
    <row r="77" spans="1:60">
      <c r="A77" s="3" t="s">
        <v>25</v>
      </c>
      <c r="C77" s="8" t="e">
        <f t="shared" si="46"/>
        <v>#DIV/0!</v>
      </c>
      <c r="D77" s="8" t="e">
        <f t="shared" si="46"/>
        <v>#DIV/0!</v>
      </c>
      <c r="E77" s="8">
        <f t="shared" si="46"/>
        <v>0</v>
      </c>
      <c r="F77" s="8">
        <f t="shared" si="46"/>
        <v>0</v>
      </c>
      <c r="G77" s="8">
        <f t="shared" si="46"/>
        <v>0</v>
      </c>
      <c r="H77" s="8">
        <f t="shared" si="46"/>
        <v>0</v>
      </c>
      <c r="I77" s="8">
        <f t="shared" si="46"/>
        <v>0</v>
      </c>
      <c r="J77" s="8">
        <f t="shared" si="46"/>
        <v>12.289709614613878</v>
      </c>
      <c r="K77" s="8">
        <f t="shared" si="46"/>
        <v>12.810673739841056</v>
      </c>
      <c r="L77" s="8">
        <f t="shared" si="46"/>
        <v>13.049445433199548</v>
      </c>
      <c r="M77" s="8">
        <f t="shared" si="46"/>
        <v>13.026127576551694</v>
      </c>
      <c r="N77" s="8">
        <f t="shared" si="46"/>
        <v>14.036792788417117</v>
      </c>
      <c r="O77" s="8">
        <f t="shared" si="46"/>
        <v>14.765115624686725</v>
      </c>
      <c r="P77" s="8">
        <f t="shared" si="46"/>
        <v>15.702546236098884</v>
      </c>
      <c r="Q77" s="8">
        <f t="shared" si="46"/>
        <v>16.278496491910129</v>
      </c>
      <c r="R77" s="8">
        <f t="shared" si="46"/>
        <v>16.391986446027104</v>
      </c>
      <c r="S77" s="8">
        <f t="shared" si="46"/>
        <v>16.468684820399822</v>
      </c>
      <c r="T77" s="8">
        <f t="shared" si="46"/>
        <v>16.936428160846695</v>
      </c>
      <c r="U77" s="8">
        <f t="shared" si="46"/>
        <v>17.385594817621282</v>
      </c>
      <c r="V77" s="8">
        <f t="shared" si="46"/>
        <v>44.595017205956594</v>
      </c>
      <c r="W77" s="8">
        <f t="shared" si="46"/>
        <v>44.791446967588506</v>
      </c>
      <c r="X77" s="8">
        <f t="shared" si="46"/>
        <v>36.355474867507326</v>
      </c>
      <c r="Y77" s="8">
        <f t="shared" si="46"/>
        <v>43.880284899192915</v>
      </c>
      <c r="Z77" s="8">
        <f t="shared" si="46"/>
        <v>46.255147993013622</v>
      </c>
      <c r="AA77" s="8">
        <f t="shared" si="46"/>
        <v>45.206115650291004</v>
      </c>
      <c r="AB77" s="8">
        <f t="shared" si="46"/>
        <v>39.914982266670386</v>
      </c>
      <c r="AC77" s="8">
        <f t="shared" si="46"/>
        <v>44.443884664467845</v>
      </c>
      <c r="AD77" s="8">
        <f t="shared" si="46"/>
        <v>39.329057287859506</v>
      </c>
      <c r="AE77" s="8">
        <f t="shared" si="46"/>
        <v>42.74336229462785</v>
      </c>
      <c r="AF77" s="8">
        <f t="shared" si="46"/>
        <v>36.083623932433319</v>
      </c>
      <c r="AG77" s="8">
        <f t="shared" si="47"/>
        <v>34.673013044534684</v>
      </c>
      <c r="AH77" s="8">
        <f t="shared" si="47"/>
        <v>26.734086990996886</v>
      </c>
      <c r="AI77" s="53">
        <f t="shared" si="45"/>
        <v>61.60208843426269</v>
      </c>
      <c r="AJ77" s="53">
        <f t="shared" si="45"/>
        <v>59.418608541323515</v>
      </c>
      <c r="AK77" s="53">
        <f t="shared" si="45"/>
        <v>60.68927871448971</v>
      </c>
      <c r="AL77" s="53">
        <f t="shared" si="45"/>
        <v>59.688699210056456</v>
      </c>
      <c r="AM77" s="53">
        <f t="shared" si="45"/>
        <v>59.669062878708942</v>
      </c>
      <c r="AN77" s="53">
        <f t="shared" si="45"/>
        <v>61.738860581909556</v>
      </c>
      <c r="AO77" s="53">
        <f t="shared" si="45"/>
        <v>61.396602742809335</v>
      </c>
      <c r="AP77" s="53">
        <f t="shared" si="45"/>
        <v>62.863670879615469</v>
      </c>
      <c r="AQ77" s="53">
        <f t="shared" si="45"/>
        <v>62.720019778512274</v>
      </c>
      <c r="AR77" s="53">
        <f t="shared" si="45"/>
        <v>62.753416221828168</v>
      </c>
      <c r="AS77" s="53">
        <f t="shared" si="45"/>
        <v>63.014681833315713</v>
      </c>
      <c r="AT77" s="53">
        <f t="shared" si="45"/>
        <v>62.909159200935832</v>
      </c>
      <c r="AU77" s="53">
        <f t="shared" si="45"/>
        <v>62.852189582841497</v>
      </c>
      <c r="AV77" s="53">
        <f t="shared" si="45"/>
        <v>62.849893323486697</v>
      </c>
      <c r="AW77" s="53">
        <f t="shared" si="45"/>
        <v>62.875868032481584</v>
      </c>
      <c r="AX77" s="53">
        <f t="shared" si="45"/>
        <v>62.900358394612269</v>
      </c>
      <c r="AY77" s="53">
        <f t="shared" si="45"/>
        <v>64.673993527067907</v>
      </c>
      <c r="AZ77" s="53">
        <f t="shared" si="45"/>
        <v>64.739369290295784</v>
      </c>
      <c r="BA77" s="53">
        <f t="shared" si="45"/>
        <v>64.815095634045576</v>
      </c>
      <c r="BB77" s="53">
        <f t="shared" si="45"/>
        <v>64.892034683424271</v>
      </c>
      <c r="BC77" s="53">
        <f t="shared" si="45"/>
        <v>64.964706490207334</v>
      </c>
      <c r="BD77" s="53">
        <f t="shared" si="45"/>
        <v>65.032617663117946</v>
      </c>
      <c r="BE77" s="53">
        <f t="shared" si="45"/>
        <v>65.104342043753775</v>
      </c>
      <c r="BF77" s="53">
        <f t="shared" si="45"/>
        <v>65.177340362543319</v>
      </c>
      <c r="BG77" s="53">
        <f t="shared" si="45"/>
        <v>65.249791259378199</v>
      </c>
      <c r="BH77" s="53">
        <f t="shared" si="45"/>
        <v>65.321341549110713</v>
      </c>
    </row>
    <row r="78" spans="1:60">
      <c r="A78" s="3" t="s">
        <v>26</v>
      </c>
      <c r="C78" s="8" t="e">
        <f t="shared" si="46"/>
        <v>#DIV/0!</v>
      </c>
      <c r="D78" s="8" t="e">
        <f t="shared" si="46"/>
        <v>#DIV/0!</v>
      </c>
      <c r="E78" s="8">
        <f t="shared" si="46"/>
        <v>0</v>
      </c>
      <c r="F78" s="8">
        <f t="shared" si="46"/>
        <v>0</v>
      </c>
      <c r="G78" s="8">
        <f t="shared" si="46"/>
        <v>0</v>
      </c>
      <c r="H78" s="8">
        <f t="shared" si="46"/>
        <v>0</v>
      </c>
      <c r="I78" s="8">
        <f t="shared" si="46"/>
        <v>0</v>
      </c>
      <c r="J78" s="8">
        <f t="shared" si="46"/>
        <v>13.020852738271323</v>
      </c>
      <c r="K78" s="8">
        <f t="shared" si="46"/>
        <v>13.634640484754666</v>
      </c>
      <c r="L78" s="8">
        <f t="shared" si="46"/>
        <v>13.926826618517255</v>
      </c>
      <c r="M78" s="8">
        <f t="shared" si="46"/>
        <v>14.249118232609121</v>
      </c>
      <c r="N78" s="8">
        <f t="shared" si="46"/>
        <v>15.340157093474087</v>
      </c>
      <c r="O78" s="8">
        <f t="shared" si="46"/>
        <v>16.309462326956133</v>
      </c>
      <c r="P78" s="8">
        <f t="shared" si="46"/>
        <v>16.525432794195723</v>
      </c>
      <c r="Q78" s="8">
        <f t="shared" si="46"/>
        <v>17.138644271308323</v>
      </c>
      <c r="R78" s="8">
        <f t="shared" ref="D78:AO80" si="48">R205+R30+R46-R62-R206</f>
        <v>17.479834300766846</v>
      </c>
      <c r="S78" s="8">
        <f t="shared" si="48"/>
        <v>17.645401488892169</v>
      </c>
      <c r="T78" s="8">
        <f t="shared" si="48"/>
        <v>18.185068820945929</v>
      </c>
      <c r="U78" s="8">
        <f t="shared" si="48"/>
        <v>18.772865877231347</v>
      </c>
      <c r="V78" s="8">
        <f t="shared" si="48"/>
        <v>52.853329712786547</v>
      </c>
      <c r="W78" s="8">
        <f t="shared" si="48"/>
        <v>50.409812332714637</v>
      </c>
      <c r="X78" s="8">
        <f t="shared" si="48"/>
        <v>48.375407331263276</v>
      </c>
      <c r="Y78" s="8">
        <f t="shared" si="48"/>
        <v>50.027883620663061</v>
      </c>
      <c r="Z78" s="8">
        <f t="shared" si="48"/>
        <v>48.121796160002376</v>
      </c>
      <c r="AA78" s="8">
        <f t="shared" si="48"/>
        <v>46.312209508282201</v>
      </c>
      <c r="AB78" s="8">
        <f t="shared" si="48"/>
        <v>46.711993401795453</v>
      </c>
      <c r="AC78" s="8">
        <f t="shared" si="48"/>
        <v>51.541150178099471</v>
      </c>
      <c r="AD78" s="8">
        <f t="shared" si="48"/>
        <v>36.682190264187618</v>
      </c>
      <c r="AE78" s="8">
        <f t="shared" si="48"/>
        <v>38.414912506345793</v>
      </c>
      <c r="AF78" s="8">
        <f t="shared" si="48"/>
        <v>29.868731812034319</v>
      </c>
      <c r="AG78" s="8">
        <f t="shared" si="47"/>
        <v>33.206150011459798</v>
      </c>
      <c r="AH78" s="8">
        <f t="shared" si="47"/>
        <v>44.279252158102722</v>
      </c>
      <c r="AI78" s="53">
        <f t="shared" si="45"/>
        <v>62.592896287691552</v>
      </c>
      <c r="AJ78" s="53">
        <f t="shared" si="45"/>
        <v>61.339731251297572</v>
      </c>
      <c r="AK78" s="53">
        <f t="shared" si="45"/>
        <v>64.237496933950624</v>
      </c>
      <c r="AL78" s="53">
        <f t="shared" si="45"/>
        <v>65.222209406425819</v>
      </c>
      <c r="AM78" s="53">
        <f t="shared" si="45"/>
        <v>66.242500391230024</v>
      </c>
      <c r="AN78" s="53">
        <f t="shared" si="45"/>
        <v>65.546347196623941</v>
      </c>
      <c r="AO78" s="53">
        <f t="shared" si="45"/>
        <v>65.755405851942143</v>
      </c>
      <c r="AP78" s="53">
        <f t="shared" si="45"/>
        <v>67.802953745888871</v>
      </c>
      <c r="AQ78" s="53">
        <f t="shared" si="45"/>
        <v>67.89864777420118</v>
      </c>
      <c r="AR78" s="53">
        <f t="shared" si="45"/>
        <v>67.811656532534982</v>
      </c>
      <c r="AS78" s="53">
        <f t="shared" si="45"/>
        <v>67.737140974229419</v>
      </c>
      <c r="AT78" s="53">
        <f t="shared" si="45"/>
        <v>67.788523969872884</v>
      </c>
      <c r="AU78" s="53">
        <f t="shared" si="45"/>
        <v>67.807784599345467</v>
      </c>
      <c r="AV78" s="53">
        <f t="shared" si="45"/>
        <v>67.808750770036795</v>
      </c>
      <c r="AW78" s="53">
        <f t="shared" si="45"/>
        <v>67.79077136920391</v>
      </c>
      <c r="AX78" s="53">
        <f t="shared" si="45"/>
        <v>67.786594336537689</v>
      </c>
      <c r="AY78" s="53">
        <f t="shared" si="45"/>
        <v>69.733527437827917</v>
      </c>
      <c r="AZ78" s="53">
        <f t="shared" si="45"/>
        <v>69.812639338674899</v>
      </c>
      <c r="BA78" s="53">
        <f t="shared" si="45"/>
        <v>69.888142678164854</v>
      </c>
      <c r="BB78" s="53">
        <f t="shared" si="45"/>
        <v>69.96306819444186</v>
      </c>
      <c r="BC78" s="53">
        <f t="shared" si="45"/>
        <v>70.041131594515747</v>
      </c>
      <c r="BD78" s="53">
        <f t="shared" ref="BD78:BL78" si="49">BD94+BD158</f>
        <v>70.120144316071148</v>
      </c>
      <c r="BE78" s="53">
        <f t="shared" si="49"/>
        <v>70.197467168640728</v>
      </c>
      <c r="BF78" s="53">
        <f t="shared" si="49"/>
        <v>70.274431025290653</v>
      </c>
      <c r="BG78" s="53">
        <f t="shared" si="49"/>
        <v>70.351687957448789</v>
      </c>
      <c r="BH78" s="53">
        <f t="shared" si="49"/>
        <v>70.429412718394715</v>
      </c>
    </row>
    <row r="79" spans="1:60">
      <c r="A79" s="3" t="s">
        <v>27</v>
      </c>
      <c r="C79" s="8" t="e">
        <f t="shared" ref="C79:C80" si="50">C206+C31+C47-C63-C207</f>
        <v>#DIV/0!</v>
      </c>
      <c r="D79" s="8" t="e">
        <f t="shared" si="48"/>
        <v>#DIV/0!</v>
      </c>
      <c r="E79" s="8">
        <f t="shared" si="48"/>
        <v>0</v>
      </c>
      <c r="F79" s="8">
        <f t="shared" si="48"/>
        <v>0</v>
      </c>
      <c r="G79" s="8">
        <f t="shared" si="48"/>
        <v>0</v>
      </c>
      <c r="H79" s="8">
        <f t="shared" si="48"/>
        <v>0</v>
      </c>
      <c r="I79" s="8">
        <f t="shared" si="48"/>
        <v>0</v>
      </c>
      <c r="J79" s="8">
        <f t="shared" si="48"/>
        <v>12.371455548611729</v>
      </c>
      <c r="K79" s="8">
        <f t="shared" si="48"/>
        <v>12.867115941199591</v>
      </c>
      <c r="L79" s="8">
        <f t="shared" si="48"/>
        <v>13.027723467588626</v>
      </c>
      <c r="M79" s="8">
        <f t="shared" si="48"/>
        <v>13.217418359550729</v>
      </c>
      <c r="N79" s="8">
        <f t="shared" si="48"/>
        <v>13.878266810664607</v>
      </c>
      <c r="O79" s="8">
        <f t="shared" si="48"/>
        <v>14.33599579041687</v>
      </c>
      <c r="P79" s="8">
        <f t="shared" si="48"/>
        <v>14.871978119580804</v>
      </c>
      <c r="Q79" s="8">
        <f t="shared" si="48"/>
        <v>15.598270442823869</v>
      </c>
      <c r="R79" s="8">
        <f t="shared" si="48"/>
        <v>16.006339048993109</v>
      </c>
      <c r="S79" s="8">
        <f t="shared" si="48"/>
        <v>16.574936986670224</v>
      </c>
      <c r="T79" s="8">
        <f t="shared" si="48"/>
        <v>17.374513136242587</v>
      </c>
      <c r="U79" s="8">
        <f t="shared" si="48"/>
        <v>17.919201284996159</v>
      </c>
      <c r="V79" s="8">
        <f t="shared" si="48"/>
        <v>54.027435653631933</v>
      </c>
      <c r="W79" s="8">
        <f t="shared" si="48"/>
        <v>48.822587652830727</v>
      </c>
      <c r="X79" s="8">
        <f t="shared" si="48"/>
        <v>46.043853417963959</v>
      </c>
      <c r="Y79" s="8">
        <f t="shared" si="48"/>
        <v>50.874586803430162</v>
      </c>
      <c r="Z79" s="8">
        <f t="shared" si="48"/>
        <v>48.479041435326451</v>
      </c>
      <c r="AA79" s="8">
        <f t="shared" si="48"/>
        <v>54.418319362562947</v>
      </c>
      <c r="AB79" s="8">
        <f t="shared" si="48"/>
        <v>47.878472397370665</v>
      </c>
      <c r="AC79" s="8">
        <f t="shared" si="48"/>
        <v>42.611347584003731</v>
      </c>
      <c r="AD79" s="8">
        <f t="shared" si="48"/>
        <v>41.260598807560754</v>
      </c>
      <c r="AE79" s="8">
        <f t="shared" si="48"/>
        <v>43.889907555977494</v>
      </c>
      <c r="AF79" s="8">
        <f t="shared" si="48"/>
        <v>39.046031602383664</v>
      </c>
      <c r="AG79" s="8">
        <f t="shared" si="47"/>
        <v>44.361307014577257</v>
      </c>
      <c r="AH79" s="8">
        <f t="shared" si="47"/>
        <v>47.582831597885118</v>
      </c>
      <c r="AI79" s="53">
        <f t="shared" ref="AI79:BH80" si="51">AI95+AI159</f>
        <v>74.150612478456267</v>
      </c>
      <c r="AJ79" s="53">
        <f t="shared" si="51"/>
        <v>73.312215319784684</v>
      </c>
      <c r="AK79" s="53">
        <f t="shared" si="51"/>
        <v>77.337429468581874</v>
      </c>
      <c r="AL79" s="53">
        <f t="shared" si="51"/>
        <v>77.765253286642448</v>
      </c>
      <c r="AM79" s="53">
        <f t="shared" si="51"/>
        <v>77.920442460469928</v>
      </c>
      <c r="AN79" s="53">
        <f t="shared" si="51"/>
        <v>78.024863706114587</v>
      </c>
      <c r="AO79" s="53">
        <f t="shared" si="51"/>
        <v>78.346804221907576</v>
      </c>
      <c r="AP79" s="53">
        <f t="shared" si="51"/>
        <v>80.739441706339306</v>
      </c>
      <c r="AQ79" s="53">
        <f t="shared" si="51"/>
        <v>80.680095002063297</v>
      </c>
      <c r="AR79" s="53">
        <f t="shared" si="51"/>
        <v>80.522718885996014</v>
      </c>
      <c r="AS79" s="53">
        <f t="shared" si="51"/>
        <v>80.583741753090905</v>
      </c>
      <c r="AT79" s="53">
        <f t="shared" si="51"/>
        <v>80.635333649016658</v>
      </c>
      <c r="AU79" s="53">
        <f t="shared" si="51"/>
        <v>80.632266199301228</v>
      </c>
      <c r="AV79" s="53">
        <f t="shared" si="51"/>
        <v>80.610831097893623</v>
      </c>
      <c r="AW79" s="53">
        <f t="shared" si="51"/>
        <v>80.596978317059694</v>
      </c>
      <c r="AX79" s="53">
        <f t="shared" si="51"/>
        <v>80.611830203272419</v>
      </c>
      <c r="AY79" s="53">
        <f t="shared" si="51"/>
        <v>82.920803547403267</v>
      </c>
      <c r="AZ79" s="53">
        <f t="shared" si="51"/>
        <v>83.009275258591387</v>
      </c>
      <c r="BA79" s="53">
        <f t="shared" si="51"/>
        <v>83.097660645875919</v>
      </c>
      <c r="BB79" s="53">
        <f t="shared" si="51"/>
        <v>83.189670518504158</v>
      </c>
      <c r="BC79" s="53">
        <f t="shared" si="51"/>
        <v>83.284452826819248</v>
      </c>
      <c r="BD79" s="53">
        <f t="shared" si="51"/>
        <v>83.376759607862638</v>
      </c>
      <c r="BE79" s="53">
        <f t="shared" si="51"/>
        <v>83.467947704326463</v>
      </c>
      <c r="BF79" s="53">
        <f t="shared" si="51"/>
        <v>83.559680887648952</v>
      </c>
      <c r="BG79" s="53">
        <f t="shared" si="51"/>
        <v>83.652085852598148</v>
      </c>
      <c r="BH79" s="53">
        <f t="shared" si="51"/>
        <v>83.744570095638664</v>
      </c>
    </row>
    <row r="80" spans="1:60">
      <c r="A80" s="3" t="s">
        <v>28</v>
      </c>
      <c r="C80" s="8" t="e">
        <f t="shared" si="50"/>
        <v>#DIV/0!</v>
      </c>
      <c r="D80" s="8" t="e">
        <f t="shared" si="48"/>
        <v>#DIV/0!</v>
      </c>
      <c r="E80" s="8">
        <f t="shared" si="48"/>
        <v>0</v>
      </c>
      <c r="F80" s="8">
        <f t="shared" si="48"/>
        <v>0</v>
      </c>
      <c r="G80" s="8">
        <f t="shared" si="48"/>
        <v>0</v>
      </c>
      <c r="H80" s="8">
        <f t="shared" si="48"/>
        <v>0</v>
      </c>
      <c r="I80" s="8">
        <f t="shared" si="48"/>
        <v>0</v>
      </c>
      <c r="J80" s="8">
        <f t="shared" si="48"/>
        <v>12.338298518700402</v>
      </c>
      <c r="K80" s="8">
        <f t="shared" si="48"/>
        <v>12.608627112860351</v>
      </c>
      <c r="L80" s="8">
        <f t="shared" si="48"/>
        <v>13.11433362914614</v>
      </c>
      <c r="M80" s="8">
        <f t="shared" si="48"/>
        <v>13.322008579795821</v>
      </c>
      <c r="N80" s="8">
        <f t="shared" si="48"/>
        <v>13.93078969448521</v>
      </c>
      <c r="O80" s="8">
        <f t="shared" si="48"/>
        <v>15.403758705579119</v>
      </c>
      <c r="P80" s="8">
        <f t="shared" si="48"/>
        <v>15.744578612659339</v>
      </c>
      <c r="Q80" s="8">
        <f t="shared" si="48"/>
        <v>15.874990570928249</v>
      </c>
      <c r="R80" s="8">
        <f t="shared" si="48"/>
        <v>16.137191861722226</v>
      </c>
      <c r="S80" s="8">
        <f t="shared" si="48"/>
        <v>16.796504537005568</v>
      </c>
      <c r="T80" s="8">
        <f t="shared" si="48"/>
        <v>17.330101176537095</v>
      </c>
      <c r="U80" s="8">
        <f t="shared" si="48"/>
        <v>18.476897891085773</v>
      </c>
      <c r="V80" s="8">
        <f t="shared" si="48"/>
        <v>47.170342739239814</v>
      </c>
      <c r="W80" s="8">
        <f t="shared" si="48"/>
        <v>51.160316943785396</v>
      </c>
      <c r="X80" s="8">
        <f t="shared" si="48"/>
        <v>42.647914317239817</v>
      </c>
      <c r="Y80" s="8">
        <f t="shared" si="48"/>
        <v>55.53494526664393</v>
      </c>
      <c r="Z80" s="8">
        <f t="shared" si="48"/>
        <v>46.082117360654827</v>
      </c>
      <c r="AA80" s="8">
        <f t="shared" si="48"/>
        <v>44.076033678189667</v>
      </c>
      <c r="AB80" s="8">
        <f t="shared" si="48"/>
        <v>43.583212094596931</v>
      </c>
      <c r="AC80" s="8">
        <f t="shared" si="48"/>
        <v>49.022771198619772</v>
      </c>
      <c r="AD80" s="8">
        <f t="shared" si="48"/>
        <v>44.428865280239414</v>
      </c>
      <c r="AE80" s="8">
        <f t="shared" si="48"/>
        <v>46.461894414912791</v>
      </c>
      <c r="AF80" s="8">
        <f t="shared" si="48"/>
        <v>32.166239713687851</v>
      </c>
      <c r="AG80" s="8">
        <f t="shared" si="47"/>
        <v>33.803263098349014</v>
      </c>
      <c r="AH80" s="8">
        <f t="shared" si="47"/>
        <v>43.757095196027251</v>
      </c>
      <c r="AI80" s="53">
        <f t="shared" si="51"/>
        <v>68.825082733134764</v>
      </c>
      <c r="AJ80" s="53">
        <f t="shared" si="51"/>
        <v>66.241810016294266</v>
      </c>
      <c r="AK80" s="53">
        <f t="shared" si="51"/>
        <v>67.988850760859236</v>
      </c>
      <c r="AL80" s="53">
        <f t="shared" si="51"/>
        <v>68.895243347783435</v>
      </c>
      <c r="AM80" s="53">
        <f t="shared" si="51"/>
        <v>70.256261362986606</v>
      </c>
      <c r="AN80" s="53">
        <f t="shared" si="51"/>
        <v>70.175189623136134</v>
      </c>
      <c r="AO80" s="53">
        <f t="shared" si="51"/>
        <v>70.029676701295102</v>
      </c>
      <c r="AP80" s="53">
        <f t="shared" si="51"/>
        <v>72.020632481410416</v>
      </c>
      <c r="AQ80" s="53">
        <f t="shared" si="51"/>
        <v>72.172506590853118</v>
      </c>
      <c r="AR80" s="53">
        <f t="shared" si="51"/>
        <v>72.168019398772458</v>
      </c>
      <c r="AS80" s="53">
        <f t="shared" si="51"/>
        <v>72.137635074227546</v>
      </c>
      <c r="AT80" s="53">
        <f t="shared" si="51"/>
        <v>72.117795739250369</v>
      </c>
      <c r="AU80" s="53">
        <f t="shared" si="51"/>
        <v>72.123317856902986</v>
      </c>
      <c r="AV80" s="53">
        <f t="shared" si="51"/>
        <v>72.143854932001204</v>
      </c>
      <c r="AW80" s="53">
        <f t="shared" si="51"/>
        <v>72.138124600230867</v>
      </c>
      <c r="AX80" s="53">
        <f t="shared" si="51"/>
        <v>72.132145640522481</v>
      </c>
      <c r="AY80" s="53">
        <f t="shared" si="51"/>
        <v>74.191934832461016</v>
      </c>
      <c r="AZ80" s="53">
        <f t="shared" si="51"/>
        <v>74.277083966765645</v>
      </c>
      <c r="BA80" s="53">
        <f t="shared" si="51"/>
        <v>74.361634853756641</v>
      </c>
      <c r="BB80" s="53">
        <f t="shared" si="51"/>
        <v>74.442428537175942</v>
      </c>
      <c r="BC80" s="53">
        <f t="shared" si="51"/>
        <v>74.524062923217116</v>
      </c>
      <c r="BD80" s="53">
        <f t="shared" si="51"/>
        <v>74.606744196808563</v>
      </c>
      <c r="BE80" s="53">
        <f t="shared" si="51"/>
        <v>74.689707808818866</v>
      </c>
      <c r="BF80" s="53">
        <f t="shared" si="51"/>
        <v>74.772232861955445</v>
      </c>
      <c r="BG80" s="53">
        <f t="shared" si="51"/>
        <v>74.854351404597196</v>
      </c>
      <c r="BH80" s="53">
        <f t="shared" si="51"/>
        <v>74.936735798811469</v>
      </c>
    </row>
    <row r="81" spans="1:60" ht="12" thickBot="1">
      <c r="A81" s="3" t="s">
        <v>29</v>
      </c>
      <c r="C81" s="8" t="e">
        <f>SUM(C69:C80)</f>
        <v>#DIV/0!</v>
      </c>
      <c r="D81" s="8" t="e">
        <f t="shared" ref="D81:BH81" si="52">SUM(D69:D80)</f>
        <v>#DIV/0!</v>
      </c>
      <c r="E81" s="8">
        <f t="shared" si="52"/>
        <v>0</v>
      </c>
      <c r="F81" s="8">
        <f t="shared" si="52"/>
        <v>0</v>
      </c>
      <c r="G81" s="8">
        <f t="shared" si="52"/>
        <v>0</v>
      </c>
      <c r="H81" s="8">
        <f t="shared" si="52"/>
        <v>0</v>
      </c>
      <c r="I81" s="8">
        <f t="shared" si="52"/>
        <v>0</v>
      </c>
      <c r="J81" s="8">
        <f t="shared" si="52"/>
        <v>146.85</v>
      </c>
      <c r="K81" s="8">
        <f t="shared" si="52"/>
        <v>154.89499999999998</v>
      </c>
      <c r="L81" s="8">
        <f t="shared" si="52"/>
        <v>157.93700000000001</v>
      </c>
      <c r="M81" s="8">
        <f t="shared" si="52"/>
        <v>159.95799999999997</v>
      </c>
      <c r="N81" s="8">
        <f t="shared" si="52"/>
        <v>169.79000000000002</v>
      </c>
      <c r="O81" s="8">
        <f t="shared" si="52"/>
        <v>179.79</v>
      </c>
      <c r="P81" s="8">
        <f t="shared" si="52"/>
        <v>187.83199999999999</v>
      </c>
      <c r="Q81" s="8">
        <f t="shared" si="52"/>
        <v>194.85299999999998</v>
      </c>
      <c r="R81" s="8">
        <f t="shared" si="52"/>
        <v>199.89499999999998</v>
      </c>
      <c r="S81" s="8">
        <f t="shared" si="52"/>
        <v>202.93700000000004</v>
      </c>
      <c r="T81" s="8">
        <f t="shared" si="52"/>
        <v>209.85299999999998</v>
      </c>
      <c r="U81" s="8">
        <f t="shared" si="52"/>
        <v>217.83200000000002</v>
      </c>
      <c r="V81" s="8">
        <f t="shared" si="52"/>
        <v>395.27399999999994</v>
      </c>
      <c r="W81" s="8">
        <f t="shared" si="52"/>
        <v>538.03800000000001</v>
      </c>
      <c r="X81" s="8">
        <f t="shared" si="52"/>
        <v>516.99</v>
      </c>
      <c r="Y81" s="8">
        <f t="shared" si="52"/>
        <v>555.52200000000005</v>
      </c>
      <c r="Z81" s="8">
        <f t="shared" si="52"/>
        <v>522.55200000000002</v>
      </c>
      <c r="AA81" s="8">
        <f t="shared" si="52"/>
        <v>545.79899999999998</v>
      </c>
      <c r="AB81" s="8">
        <f t="shared" si="52"/>
        <v>522.44800000000009</v>
      </c>
      <c r="AC81" s="8">
        <f t="shared" si="52"/>
        <v>522.12299999999993</v>
      </c>
      <c r="AD81" s="8">
        <f t="shared" si="52"/>
        <v>512.30100000000004</v>
      </c>
      <c r="AE81" s="8">
        <f t="shared" si="52"/>
        <v>511.06799999999998</v>
      </c>
      <c r="AF81" s="8">
        <f t="shared" si="52"/>
        <v>440.38799999999998</v>
      </c>
      <c r="AG81" s="8">
        <f t="shared" si="47"/>
        <v>423.55</v>
      </c>
      <c r="AH81" s="8">
        <f>SUM(AH69:AH80)</f>
        <v>524.61500000000001</v>
      </c>
      <c r="AI81" s="53">
        <f t="shared" si="52"/>
        <v>825</v>
      </c>
      <c r="AJ81" s="53">
        <f t="shared" si="52"/>
        <v>800</v>
      </c>
      <c r="AK81" s="53">
        <f t="shared" si="52"/>
        <v>835</v>
      </c>
      <c r="AL81" s="53">
        <f t="shared" si="52"/>
        <v>835</v>
      </c>
      <c r="AM81" s="53">
        <f t="shared" si="52"/>
        <v>850</v>
      </c>
      <c r="AN81" s="53">
        <f t="shared" si="52"/>
        <v>850</v>
      </c>
      <c r="AO81" s="53">
        <f t="shared" si="52"/>
        <v>850</v>
      </c>
      <c r="AP81" s="53">
        <f t="shared" si="52"/>
        <v>875</v>
      </c>
      <c r="AQ81" s="53">
        <f t="shared" si="52"/>
        <v>875</v>
      </c>
      <c r="AR81" s="53">
        <f t="shared" si="52"/>
        <v>875</v>
      </c>
      <c r="AS81" s="53">
        <f t="shared" si="52"/>
        <v>875</v>
      </c>
      <c r="AT81" s="53">
        <f t="shared" si="52"/>
        <v>875</v>
      </c>
      <c r="AU81" s="53">
        <f t="shared" si="52"/>
        <v>875</v>
      </c>
      <c r="AV81" s="53">
        <f t="shared" si="52"/>
        <v>875</v>
      </c>
      <c r="AW81" s="53">
        <f t="shared" si="52"/>
        <v>875</v>
      </c>
      <c r="AX81" s="53">
        <f t="shared" si="52"/>
        <v>875</v>
      </c>
      <c r="AY81" s="53">
        <f t="shared" si="52"/>
        <v>900</v>
      </c>
      <c r="AZ81" s="53">
        <f t="shared" si="52"/>
        <v>901</v>
      </c>
      <c r="BA81" s="53">
        <f t="shared" si="52"/>
        <v>902</v>
      </c>
      <c r="BB81" s="53">
        <f t="shared" si="52"/>
        <v>903</v>
      </c>
      <c r="BC81" s="53">
        <f t="shared" si="52"/>
        <v>904</v>
      </c>
      <c r="BD81" s="53">
        <f t="shared" si="52"/>
        <v>905</v>
      </c>
      <c r="BE81" s="53">
        <f t="shared" si="52"/>
        <v>906</v>
      </c>
      <c r="BF81" s="53">
        <f t="shared" si="52"/>
        <v>907</v>
      </c>
      <c r="BG81" s="53">
        <f t="shared" si="52"/>
        <v>908</v>
      </c>
      <c r="BH81" s="53">
        <f t="shared" si="52"/>
        <v>909</v>
      </c>
    </row>
    <row r="82" spans="1:60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</row>
    <row r="83" spans="1:60" ht="12" thickBot="1">
      <c r="A83" s="3" t="s">
        <v>149</v>
      </c>
    </row>
    <row r="84" spans="1:60" ht="12" thickBot="1">
      <c r="A84" s="18"/>
      <c r="B84" s="19">
        <f t="shared" ref="B84:BH84" si="53">B2</f>
        <v>1992</v>
      </c>
      <c r="C84" s="19">
        <f t="shared" si="53"/>
        <v>1993</v>
      </c>
      <c r="D84" s="19">
        <f t="shared" si="53"/>
        <v>1994</v>
      </c>
      <c r="E84" s="19">
        <f t="shared" si="53"/>
        <v>1995</v>
      </c>
      <c r="F84" s="19">
        <f t="shared" si="53"/>
        <v>1996</v>
      </c>
      <c r="G84" s="19">
        <f t="shared" si="53"/>
        <v>1997</v>
      </c>
      <c r="H84" s="19">
        <f t="shared" si="53"/>
        <v>1998</v>
      </c>
      <c r="I84" s="19">
        <f t="shared" si="53"/>
        <v>1999</v>
      </c>
      <c r="J84" s="19">
        <f t="shared" si="53"/>
        <v>2000</v>
      </c>
      <c r="K84" s="19">
        <f t="shared" si="53"/>
        <v>2001</v>
      </c>
      <c r="L84" s="19">
        <f t="shared" si="53"/>
        <v>2002</v>
      </c>
      <c r="M84" s="19">
        <f t="shared" si="53"/>
        <v>2003</v>
      </c>
      <c r="N84" s="19">
        <f t="shared" si="53"/>
        <v>2004</v>
      </c>
      <c r="O84" s="19">
        <f t="shared" si="53"/>
        <v>2005</v>
      </c>
      <c r="P84" s="19">
        <f t="shared" si="53"/>
        <v>2006</v>
      </c>
      <c r="Q84" s="19">
        <f t="shared" si="53"/>
        <v>2007</v>
      </c>
      <c r="R84" s="19">
        <f t="shared" si="53"/>
        <v>2008</v>
      </c>
      <c r="S84" s="19">
        <f t="shared" si="53"/>
        <v>2009</v>
      </c>
      <c r="T84" s="19">
        <f t="shared" si="53"/>
        <v>2010</v>
      </c>
      <c r="U84" s="19">
        <f t="shared" si="53"/>
        <v>2011</v>
      </c>
      <c r="V84" s="19">
        <f t="shared" si="53"/>
        <v>2012</v>
      </c>
      <c r="W84" s="19">
        <f t="shared" si="53"/>
        <v>2013</v>
      </c>
      <c r="X84" s="19">
        <f t="shared" si="53"/>
        <v>2014</v>
      </c>
      <c r="Y84" s="19">
        <f t="shared" si="53"/>
        <v>2015</v>
      </c>
      <c r="Z84" s="19">
        <f t="shared" si="53"/>
        <v>2016</v>
      </c>
      <c r="AA84" s="19">
        <f t="shared" si="53"/>
        <v>2017</v>
      </c>
      <c r="AB84" s="19">
        <f t="shared" si="53"/>
        <v>2018</v>
      </c>
      <c r="AC84" s="19">
        <f t="shared" si="53"/>
        <v>2019</v>
      </c>
      <c r="AD84" s="19">
        <f t="shared" si="53"/>
        <v>2020</v>
      </c>
      <c r="AE84" s="19">
        <f t="shared" si="53"/>
        <v>2021</v>
      </c>
      <c r="AF84" s="19">
        <f t="shared" si="53"/>
        <v>2022</v>
      </c>
      <c r="AG84" s="19">
        <f t="shared" si="53"/>
        <v>2023</v>
      </c>
      <c r="AH84" s="19">
        <f t="shared" si="53"/>
        <v>2024</v>
      </c>
      <c r="AI84" s="19">
        <f t="shared" si="53"/>
        <v>2025</v>
      </c>
      <c r="AJ84" s="19">
        <f t="shared" si="53"/>
        <v>2026</v>
      </c>
      <c r="AK84" s="19">
        <f t="shared" si="53"/>
        <v>2027</v>
      </c>
      <c r="AL84" s="19">
        <f t="shared" si="53"/>
        <v>2028</v>
      </c>
      <c r="AM84" s="19">
        <f t="shared" si="53"/>
        <v>2029</v>
      </c>
      <c r="AN84" s="19">
        <f t="shared" si="53"/>
        <v>2030</v>
      </c>
      <c r="AO84" s="19">
        <f t="shared" si="53"/>
        <v>2031</v>
      </c>
      <c r="AP84" s="19">
        <f t="shared" si="53"/>
        <v>2032</v>
      </c>
      <c r="AQ84" s="19">
        <f t="shared" si="53"/>
        <v>2033</v>
      </c>
      <c r="AR84" s="19">
        <f t="shared" si="53"/>
        <v>2034</v>
      </c>
      <c r="AS84" s="19">
        <f t="shared" si="53"/>
        <v>2035</v>
      </c>
      <c r="AT84" s="19">
        <f t="shared" si="53"/>
        <v>2036</v>
      </c>
      <c r="AU84" s="19">
        <f t="shared" si="53"/>
        <v>2037</v>
      </c>
      <c r="AV84" s="19">
        <f t="shared" si="53"/>
        <v>2038</v>
      </c>
      <c r="AW84" s="19">
        <f t="shared" si="53"/>
        <v>2039</v>
      </c>
      <c r="AX84" s="19">
        <f t="shared" si="53"/>
        <v>2040</v>
      </c>
      <c r="AY84" s="19">
        <f t="shared" si="53"/>
        <v>2041</v>
      </c>
      <c r="AZ84" s="19">
        <f t="shared" si="53"/>
        <v>2042</v>
      </c>
      <c r="BA84" s="19">
        <f t="shared" si="53"/>
        <v>2043</v>
      </c>
      <c r="BB84" s="19">
        <f t="shared" si="53"/>
        <v>2044</v>
      </c>
      <c r="BC84" s="19">
        <f t="shared" si="53"/>
        <v>2045</v>
      </c>
      <c r="BD84" s="19">
        <f t="shared" si="53"/>
        <v>2046</v>
      </c>
      <c r="BE84" s="19">
        <f t="shared" si="53"/>
        <v>2047</v>
      </c>
      <c r="BF84" s="19">
        <f t="shared" si="53"/>
        <v>2048</v>
      </c>
      <c r="BG84" s="19">
        <f t="shared" si="53"/>
        <v>2049</v>
      </c>
      <c r="BH84" s="19">
        <f t="shared" si="53"/>
        <v>2050</v>
      </c>
    </row>
    <row r="85" spans="1:60">
      <c r="A85" s="3" t="s">
        <v>17</v>
      </c>
      <c r="C85" s="8">
        <f t="shared" ref="C85:BH89" si="54">C101+C117+C133</f>
        <v>0</v>
      </c>
      <c r="D85" s="8">
        <f t="shared" si="54"/>
        <v>0</v>
      </c>
      <c r="E85" s="8">
        <f t="shared" si="54"/>
        <v>0</v>
      </c>
      <c r="F85" s="8">
        <f t="shared" si="54"/>
        <v>0</v>
      </c>
      <c r="G85" s="8">
        <f t="shared" si="54"/>
        <v>0</v>
      </c>
      <c r="H85" s="8">
        <f t="shared" si="54"/>
        <v>0</v>
      </c>
      <c r="I85" s="8">
        <f t="shared" si="54"/>
        <v>0</v>
      </c>
      <c r="J85" s="8">
        <f t="shared" si="54"/>
        <v>0</v>
      </c>
      <c r="K85" s="8">
        <f t="shared" si="54"/>
        <v>0</v>
      </c>
      <c r="L85" s="8">
        <f t="shared" si="54"/>
        <v>0</v>
      </c>
      <c r="M85" s="8">
        <f t="shared" si="54"/>
        <v>0</v>
      </c>
      <c r="N85" s="8">
        <f t="shared" si="54"/>
        <v>0</v>
      </c>
      <c r="O85" s="8">
        <f t="shared" si="54"/>
        <v>0</v>
      </c>
      <c r="P85" s="8">
        <f t="shared" si="54"/>
        <v>0</v>
      </c>
      <c r="Q85" s="8">
        <f t="shared" si="54"/>
        <v>0</v>
      </c>
      <c r="R85" s="8">
        <f t="shared" si="54"/>
        <v>0</v>
      </c>
      <c r="S85" s="8">
        <f t="shared" si="54"/>
        <v>0</v>
      </c>
      <c r="T85" s="8">
        <f t="shared" si="54"/>
        <v>0</v>
      </c>
      <c r="U85" s="8">
        <f t="shared" si="54"/>
        <v>0</v>
      </c>
      <c r="V85" s="8">
        <f t="shared" si="54"/>
        <v>0</v>
      </c>
      <c r="W85" s="8">
        <f t="shared" si="54"/>
        <v>0</v>
      </c>
      <c r="X85" s="8">
        <f t="shared" si="54"/>
        <v>0</v>
      </c>
      <c r="Y85" s="8">
        <f t="shared" si="54"/>
        <v>0</v>
      </c>
      <c r="Z85" s="8">
        <f t="shared" si="54"/>
        <v>0</v>
      </c>
      <c r="AA85" s="8">
        <f t="shared" si="54"/>
        <v>0</v>
      </c>
      <c r="AB85" s="8">
        <f t="shared" si="54"/>
        <v>0</v>
      </c>
      <c r="AC85" s="8">
        <f t="shared" si="54"/>
        <v>0</v>
      </c>
      <c r="AD85" s="8">
        <f t="shared" si="54"/>
        <v>0</v>
      </c>
      <c r="AE85" s="8">
        <f t="shared" si="54"/>
        <v>0</v>
      </c>
      <c r="AF85" s="8">
        <f t="shared" si="54"/>
        <v>0</v>
      </c>
      <c r="AG85" s="8">
        <f t="shared" si="54"/>
        <v>0</v>
      </c>
      <c r="AH85" s="8">
        <f t="shared" si="54"/>
        <v>0</v>
      </c>
      <c r="AI85" s="8">
        <f t="shared" si="54"/>
        <v>0</v>
      </c>
      <c r="AJ85" s="8">
        <f t="shared" si="54"/>
        <v>0</v>
      </c>
      <c r="AK85" s="8">
        <f t="shared" si="54"/>
        <v>0</v>
      </c>
      <c r="AL85" s="8">
        <f t="shared" si="54"/>
        <v>0</v>
      </c>
      <c r="AM85" s="8">
        <f t="shared" si="54"/>
        <v>0</v>
      </c>
      <c r="AN85" s="8">
        <f t="shared" si="54"/>
        <v>0</v>
      </c>
      <c r="AO85" s="8">
        <f t="shared" si="54"/>
        <v>0</v>
      </c>
      <c r="AP85" s="8">
        <f t="shared" si="54"/>
        <v>0</v>
      </c>
      <c r="AQ85" s="8">
        <f t="shared" si="54"/>
        <v>0</v>
      </c>
      <c r="AR85" s="8">
        <f t="shared" si="54"/>
        <v>0</v>
      </c>
      <c r="AS85" s="8">
        <f t="shared" si="54"/>
        <v>0</v>
      </c>
      <c r="AT85" s="8">
        <f t="shared" si="54"/>
        <v>0</v>
      </c>
      <c r="AU85" s="8">
        <f t="shared" si="54"/>
        <v>0</v>
      </c>
      <c r="AV85" s="8">
        <f t="shared" si="54"/>
        <v>0</v>
      </c>
      <c r="AW85" s="8">
        <f t="shared" si="54"/>
        <v>0</v>
      </c>
      <c r="AX85" s="8">
        <f t="shared" si="54"/>
        <v>0</v>
      </c>
      <c r="AY85" s="8">
        <f t="shared" si="54"/>
        <v>0</v>
      </c>
      <c r="AZ85" s="8">
        <f t="shared" si="54"/>
        <v>0</v>
      </c>
      <c r="BA85" s="8">
        <f t="shared" si="54"/>
        <v>0</v>
      </c>
      <c r="BB85" s="8">
        <f t="shared" si="54"/>
        <v>0</v>
      </c>
      <c r="BC85" s="8">
        <f t="shared" si="54"/>
        <v>0</v>
      </c>
      <c r="BD85" s="8">
        <f t="shared" si="54"/>
        <v>0</v>
      </c>
      <c r="BE85" s="8">
        <f t="shared" si="54"/>
        <v>0</v>
      </c>
      <c r="BF85" s="8">
        <f t="shared" si="54"/>
        <v>0</v>
      </c>
      <c r="BG85" s="8">
        <f t="shared" si="54"/>
        <v>0</v>
      </c>
      <c r="BH85" s="8">
        <f t="shared" si="54"/>
        <v>0</v>
      </c>
    </row>
    <row r="86" spans="1:60">
      <c r="A86" s="3" t="s">
        <v>18</v>
      </c>
      <c r="C86" s="8">
        <f t="shared" si="54"/>
        <v>0</v>
      </c>
      <c r="D86" s="8">
        <f t="shared" si="54"/>
        <v>0</v>
      </c>
      <c r="E86" s="8">
        <f t="shared" si="54"/>
        <v>0</v>
      </c>
      <c r="F86" s="8">
        <f t="shared" si="54"/>
        <v>0</v>
      </c>
      <c r="G86" s="8">
        <f t="shared" si="54"/>
        <v>0</v>
      </c>
      <c r="H86" s="8">
        <f t="shared" si="54"/>
        <v>0</v>
      </c>
      <c r="I86" s="8">
        <f t="shared" si="54"/>
        <v>0</v>
      </c>
      <c r="J86" s="8">
        <f t="shared" si="54"/>
        <v>0</v>
      </c>
      <c r="K86" s="8">
        <f t="shared" si="54"/>
        <v>0</v>
      </c>
      <c r="L86" s="8">
        <f t="shared" si="54"/>
        <v>0</v>
      </c>
      <c r="M86" s="8">
        <f t="shared" si="54"/>
        <v>0</v>
      </c>
      <c r="N86" s="8">
        <f t="shared" si="54"/>
        <v>0</v>
      </c>
      <c r="O86" s="8">
        <f t="shared" si="54"/>
        <v>0</v>
      </c>
      <c r="P86" s="8">
        <f t="shared" si="54"/>
        <v>0</v>
      </c>
      <c r="Q86" s="8">
        <f t="shared" si="54"/>
        <v>0</v>
      </c>
      <c r="R86" s="8">
        <f t="shared" si="54"/>
        <v>0</v>
      </c>
      <c r="S86" s="8">
        <f t="shared" si="54"/>
        <v>0</v>
      </c>
      <c r="T86" s="8">
        <f t="shared" si="54"/>
        <v>0</v>
      </c>
      <c r="U86" s="8">
        <f t="shared" si="54"/>
        <v>0</v>
      </c>
      <c r="V86" s="8">
        <f t="shared" si="54"/>
        <v>0</v>
      </c>
      <c r="W86" s="8">
        <f t="shared" si="54"/>
        <v>0</v>
      </c>
      <c r="X86" s="8">
        <f t="shared" si="54"/>
        <v>0</v>
      </c>
      <c r="Y86" s="8">
        <f t="shared" si="54"/>
        <v>0</v>
      </c>
      <c r="Z86" s="8">
        <f t="shared" si="54"/>
        <v>0</v>
      </c>
      <c r="AA86" s="8">
        <f t="shared" si="54"/>
        <v>0</v>
      </c>
      <c r="AB86" s="8">
        <f t="shared" si="54"/>
        <v>0</v>
      </c>
      <c r="AC86" s="8">
        <f t="shared" si="54"/>
        <v>0</v>
      </c>
      <c r="AD86" s="8">
        <f t="shared" si="54"/>
        <v>0</v>
      </c>
      <c r="AE86" s="8">
        <f t="shared" si="54"/>
        <v>0</v>
      </c>
      <c r="AF86" s="8">
        <f t="shared" si="54"/>
        <v>0</v>
      </c>
      <c r="AG86" s="8">
        <f t="shared" si="54"/>
        <v>0</v>
      </c>
      <c r="AH86" s="8">
        <f t="shared" si="54"/>
        <v>0</v>
      </c>
      <c r="AI86" s="8">
        <f t="shared" si="54"/>
        <v>0</v>
      </c>
      <c r="AJ86" s="8">
        <f t="shared" si="54"/>
        <v>0</v>
      </c>
      <c r="AK86" s="8">
        <f t="shared" si="54"/>
        <v>0</v>
      </c>
      <c r="AL86" s="8">
        <f t="shared" si="54"/>
        <v>0</v>
      </c>
      <c r="AM86" s="8">
        <f t="shared" si="54"/>
        <v>0</v>
      </c>
      <c r="AN86" s="8">
        <f t="shared" si="54"/>
        <v>0</v>
      </c>
      <c r="AO86" s="8">
        <f t="shared" si="54"/>
        <v>0</v>
      </c>
      <c r="AP86" s="8">
        <f t="shared" si="54"/>
        <v>0</v>
      </c>
      <c r="AQ86" s="8">
        <f t="shared" si="54"/>
        <v>0</v>
      </c>
      <c r="AR86" s="8">
        <f t="shared" si="54"/>
        <v>0</v>
      </c>
      <c r="AS86" s="8">
        <f t="shared" si="54"/>
        <v>0</v>
      </c>
      <c r="AT86" s="8">
        <f t="shared" si="54"/>
        <v>0</v>
      </c>
      <c r="AU86" s="8">
        <f t="shared" si="54"/>
        <v>0</v>
      </c>
      <c r="AV86" s="8">
        <f t="shared" si="54"/>
        <v>0</v>
      </c>
      <c r="AW86" s="8">
        <f t="shared" si="54"/>
        <v>0</v>
      </c>
      <c r="AX86" s="8">
        <f t="shared" si="54"/>
        <v>0</v>
      </c>
      <c r="AY86" s="8">
        <f t="shared" si="54"/>
        <v>0</v>
      </c>
      <c r="AZ86" s="8">
        <f t="shared" si="54"/>
        <v>0</v>
      </c>
      <c r="BA86" s="8">
        <f t="shared" si="54"/>
        <v>0</v>
      </c>
      <c r="BB86" s="8">
        <f t="shared" si="54"/>
        <v>0</v>
      </c>
      <c r="BC86" s="8">
        <f t="shared" si="54"/>
        <v>0</v>
      </c>
      <c r="BD86" s="8">
        <f t="shared" si="54"/>
        <v>0</v>
      </c>
      <c r="BE86" s="8">
        <f t="shared" si="54"/>
        <v>0</v>
      </c>
      <c r="BF86" s="8">
        <f t="shared" si="54"/>
        <v>0</v>
      </c>
      <c r="BG86" s="8">
        <f t="shared" si="54"/>
        <v>0</v>
      </c>
      <c r="BH86" s="8">
        <f t="shared" si="54"/>
        <v>0</v>
      </c>
    </row>
    <row r="87" spans="1:60">
      <c r="A87" s="3" t="s">
        <v>19</v>
      </c>
      <c r="C87" s="8">
        <f t="shared" si="54"/>
        <v>0</v>
      </c>
      <c r="D87" s="8">
        <f t="shared" si="54"/>
        <v>0</v>
      </c>
      <c r="E87" s="8">
        <f t="shared" si="54"/>
        <v>0</v>
      </c>
      <c r="F87" s="8">
        <f t="shared" si="54"/>
        <v>0</v>
      </c>
      <c r="G87" s="8">
        <f t="shared" si="54"/>
        <v>0</v>
      </c>
      <c r="H87" s="8">
        <f t="shared" si="54"/>
        <v>0</v>
      </c>
      <c r="I87" s="8">
        <f t="shared" si="54"/>
        <v>0</v>
      </c>
      <c r="J87" s="8">
        <f t="shared" si="54"/>
        <v>0</v>
      </c>
      <c r="K87" s="8">
        <f t="shared" si="54"/>
        <v>0</v>
      </c>
      <c r="L87" s="8">
        <f t="shared" si="54"/>
        <v>0</v>
      </c>
      <c r="M87" s="8">
        <f t="shared" si="54"/>
        <v>0</v>
      </c>
      <c r="N87" s="8">
        <f t="shared" si="54"/>
        <v>0</v>
      </c>
      <c r="O87" s="8">
        <f t="shared" si="54"/>
        <v>0</v>
      </c>
      <c r="P87" s="8">
        <f t="shared" si="54"/>
        <v>0</v>
      </c>
      <c r="Q87" s="8">
        <f t="shared" si="54"/>
        <v>0</v>
      </c>
      <c r="R87" s="8">
        <f t="shared" si="54"/>
        <v>0</v>
      </c>
      <c r="S87" s="8">
        <f t="shared" si="54"/>
        <v>0</v>
      </c>
      <c r="T87" s="8">
        <f t="shared" si="54"/>
        <v>0</v>
      </c>
      <c r="U87" s="8">
        <f t="shared" si="54"/>
        <v>0</v>
      </c>
      <c r="V87" s="8">
        <f t="shared" si="54"/>
        <v>0</v>
      </c>
      <c r="W87" s="8">
        <f t="shared" si="54"/>
        <v>0</v>
      </c>
      <c r="X87" s="8">
        <f t="shared" si="54"/>
        <v>0</v>
      </c>
      <c r="Y87" s="8">
        <f t="shared" si="54"/>
        <v>0</v>
      </c>
      <c r="Z87" s="8">
        <f t="shared" si="54"/>
        <v>0</v>
      </c>
      <c r="AA87" s="8">
        <f t="shared" si="54"/>
        <v>0</v>
      </c>
      <c r="AB87" s="8">
        <f t="shared" si="54"/>
        <v>0</v>
      </c>
      <c r="AC87" s="8">
        <f t="shared" si="54"/>
        <v>0</v>
      </c>
      <c r="AD87" s="8">
        <f t="shared" si="54"/>
        <v>0</v>
      </c>
      <c r="AE87" s="8">
        <f t="shared" si="54"/>
        <v>0</v>
      </c>
      <c r="AF87" s="8">
        <f t="shared" si="54"/>
        <v>0</v>
      </c>
      <c r="AG87" s="8">
        <f t="shared" si="54"/>
        <v>0</v>
      </c>
      <c r="AH87" s="8">
        <f t="shared" si="54"/>
        <v>0</v>
      </c>
      <c r="AI87" s="8">
        <f t="shared" si="54"/>
        <v>0</v>
      </c>
      <c r="AJ87" s="8">
        <f t="shared" si="54"/>
        <v>0</v>
      </c>
      <c r="AK87" s="8">
        <f t="shared" si="54"/>
        <v>0</v>
      </c>
      <c r="AL87" s="8">
        <f t="shared" si="54"/>
        <v>0</v>
      </c>
      <c r="AM87" s="8">
        <f t="shared" si="54"/>
        <v>0</v>
      </c>
      <c r="AN87" s="8">
        <f t="shared" si="54"/>
        <v>0</v>
      </c>
      <c r="AO87" s="8">
        <f t="shared" si="54"/>
        <v>0</v>
      </c>
      <c r="AP87" s="8">
        <f t="shared" si="54"/>
        <v>0</v>
      </c>
      <c r="AQ87" s="8">
        <f t="shared" si="54"/>
        <v>0</v>
      </c>
      <c r="AR87" s="8">
        <f t="shared" si="54"/>
        <v>0</v>
      </c>
      <c r="AS87" s="8">
        <f t="shared" si="54"/>
        <v>0</v>
      </c>
      <c r="AT87" s="8">
        <f t="shared" si="54"/>
        <v>0</v>
      </c>
      <c r="AU87" s="8">
        <f t="shared" si="54"/>
        <v>0</v>
      </c>
      <c r="AV87" s="8">
        <f t="shared" si="54"/>
        <v>0</v>
      </c>
      <c r="AW87" s="8">
        <f t="shared" si="54"/>
        <v>0</v>
      </c>
      <c r="AX87" s="8">
        <f t="shared" si="54"/>
        <v>0</v>
      </c>
      <c r="AY87" s="8">
        <f t="shared" si="54"/>
        <v>0</v>
      </c>
      <c r="AZ87" s="8">
        <f t="shared" si="54"/>
        <v>0</v>
      </c>
      <c r="BA87" s="8">
        <f t="shared" si="54"/>
        <v>0</v>
      </c>
      <c r="BB87" s="8">
        <f t="shared" si="54"/>
        <v>0</v>
      </c>
      <c r="BC87" s="8">
        <f t="shared" si="54"/>
        <v>0</v>
      </c>
      <c r="BD87" s="8">
        <f t="shared" si="54"/>
        <v>0</v>
      </c>
      <c r="BE87" s="8">
        <f t="shared" si="54"/>
        <v>0</v>
      </c>
      <c r="BF87" s="8">
        <f t="shared" si="54"/>
        <v>0</v>
      </c>
      <c r="BG87" s="8">
        <f t="shared" si="54"/>
        <v>0</v>
      </c>
      <c r="BH87" s="8">
        <f t="shared" si="54"/>
        <v>0</v>
      </c>
    </row>
    <row r="88" spans="1:60">
      <c r="A88" s="3" t="s">
        <v>20</v>
      </c>
      <c r="C88" s="8">
        <f t="shared" si="54"/>
        <v>0</v>
      </c>
      <c r="D88" s="8">
        <f t="shared" si="54"/>
        <v>0</v>
      </c>
      <c r="E88" s="8">
        <f t="shared" si="54"/>
        <v>0</v>
      </c>
      <c r="F88" s="8">
        <f t="shared" si="54"/>
        <v>0</v>
      </c>
      <c r="G88" s="8">
        <f t="shared" si="54"/>
        <v>0</v>
      </c>
      <c r="H88" s="8">
        <f t="shared" si="54"/>
        <v>0</v>
      </c>
      <c r="I88" s="8">
        <f t="shared" si="54"/>
        <v>0</v>
      </c>
      <c r="J88" s="8">
        <f t="shared" si="54"/>
        <v>0</v>
      </c>
      <c r="K88" s="8">
        <f t="shared" si="54"/>
        <v>0</v>
      </c>
      <c r="L88" s="8">
        <f t="shared" si="54"/>
        <v>0</v>
      </c>
      <c r="M88" s="8">
        <f t="shared" si="54"/>
        <v>0</v>
      </c>
      <c r="N88" s="8">
        <f t="shared" si="54"/>
        <v>0</v>
      </c>
      <c r="O88" s="8">
        <f t="shared" si="54"/>
        <v>0</v>
      </c>
      <c r="P88" s="8">
        <f t="shared" si="54"/>
        <v>0</v>
      </c>
      <c r="Q88" s="8">
        <f t="shared" si="54"/>
        <v>0</v>
      </c>
      <c r="R88" s="8">
        <f t="shared" si="54"/>
        <v>0</v>
      </c>
      <c r="S88" s="8">
        <f t="shared" si="54"/>
        <v>0</v>
      </c>
      <c r="T88" s="8">
        <f t="shared" si="54"/>
        <v>0</v>
      </c>
      <c r="U88" s="8">
        <f t="shared" si="54"/>
        <v>0</v>
      </c>
      <c r="V88" s="8">
        <f t="shared" si="54"/>
        <v>0</v>
      </c>
      <c r="W88" s="8">
        <f t="shared" si="54"/>
        <v>0</v>
      </c>
      <c r="X88" s="8">
        <f t="shared" si="54"/>
        <v>0</v>
      </c>
      <c r="Y88" s="8">
        <f t="shared" si="54"/>
        <v>0</v>
      </c>
      <c r="Z88" s="8">
        <f t="shared" si="54"/>
        <v>0</v>
      </c>
      <c r="AA88" s="8">
        <f t="shared" si="54"/>
        <v>0</v>
      </c>
      <c r="AB88" s="8">
        <f t="shared" si="54"/>
        <v>0</v>
      </c>
      <c r="AC88" s="8">
        <f t="shared" si="54"/>
        <v>0</v>
      </c>
      <c r="AD88" s="8">
        <f t="shared" si="54"/>
        <v>0</v>
      </c>
      <c r="AE88" s="8">
        <f t="shared" si="54"/>
        <v>0</v>
      </c>
      <c r="AF88" s="8">
        <f t="shared" si="54"/>
        <v>0</v>
      </c>
      <c r="AG88" s="8">
        <f t="shared" si="54"/>
        <v>0</v>
      </c>
      <c r="AH88" s="8">
        <f t="shared" si="54"/>
        <v>0</v>
      </c>
      <c r="AI88" s="8">
        <f t="shared" si="54"/>
        <v>0</v>
      </c>
      <c r="AJ88" s="8">
        <f t="shared" si="54"/>
        <v>0</v>
      </c>
      <c r="AK88" s="8">
        <f t="shared" si="54"/>
        <v>0</v>
      </c>
      <c r="AL88" s="8">
        <f t="shared" si="54"/>
        <v>0</v>
      </c>
      <c r="AM88" s="8">
        <f t="shared" si="54"/>
        <v>0</v>
      </c>
      <c r="AN88" s="8">
        <f t="shared" si="54"/>
        <v>0</v>
      </c>
      <c r="AO88" s="8">
        <f t="shared" si="54"/>
        <v>0</v>
      </c>
      <c r="AP88" s="8">
        <f t="shared" si="54"/>
        <v>0</v>
      </c>
      <c r="AQ88" s="8">
        <f t="shared" si="54"/>
        <v>0</v>
      </c>
      <c r="AR88" s="8">
        <f t="shared" si="54"/>
        <v>0</v>
      </c>
      <c r="AS88" s="8">
        <f t="shared" si="54"/>
        <v>0</v>
      </c>
      <c r="AT88" s="8">
        <f t="shared" si="54"/>
        <v>0</v>
      </c>
      <c r="AU88" s="8">
        <f t="shared" si="54"/>
        <v>0</v>
      </c>
      <c r="AV88" s="8">
        <f t="shared" si="54"/>
        <v>0</v>
      </c>
      <c r="AW88" s="8">
        <f t="shared" si="54"/>
        <v>0</v>
      </c>
      <c r="AX88" s="8">
        <f t="shared" si="54"/>
        <v>0</v>
      </c>
      <c r="AY88" s="8">
        <f t="shared" si="54"/>
        <v>0</v>
      </c>
      <c r="AZ88" s="8">
        <f t="shared" si="54"/>
        <v>0</v>
      </c>
      <c r="BA88" s="8">
        <f t="shared" si="54"/>
        <v>0</v>
      </c>
      <c r="BB88" s="8">
        <f t="shared" si="54"/>
        <v>0</v>
      </c>
      <c r="BC88" s="8">
        <f t="shared" si="54"/>
        <v>0</v>
      </c>
      <c r="BD88" s="8">
        <f t="shared" si="54"/>
        <v>0</v>
      </c>
      <c r="BE88" s="8">
        <f t="shared" si="54"/>
        <v>0</v>
      </c>
      <c r="BF88" s="8">
        <f t="shared" si="54"/>
        <v>0</v>
      </c>
      <c r="BG88" s="8">
        <f t="shared" si="54"/>
        <v>0</v>
      </c>
      <c r="BH88" s="8">
        <f t="shared" si="54"/>
        <v>0</v>
      </c>
    </row>
    <row r="89" spans="1:60">
      <c r="A89" s="3" t="s">
        <v>21</v>
      </c>
      <c r="C89" s="8">
        <f t="shared" si="54"/>
        <v>0</v>
      </c>
      <c r="D89" s="8">
        <f t="shared" si="54"/>
        <v>0</v>
      </c>
      <c r="E89" s="8">
        <f t="shared" si="54"/>
        <v>0</v>
      </c>
      <c r="F89" s="8">
        <f t="shared" si="54"/>
        <v>0</v>
      </c>
      <c r="G89" s="8">
        <f t="shared" si="54"/>
        <v>0</v>
      </c>
      <c r="H89" s="8">
        <f t="shared" si="54"/>
        <v>0</v>
      </c>
      <c r="I89" s="8">
        <f t="shared" si="54"/>
        <v>0</v>
      </c>
      <c r="J89" s="8">
        <f t="shared" si="54"/>
        <v>0</v>
      </c>
      <c r="K89" s="8">
        <f t="shared" si="54"/>
        <v>0</v>
      </c>
      <c r="L89" s="8">
        <f t="shared" si="54"/>
        <v>0</v>
      </c>
      <c r="M89" s="8">
        <f t="shared" si="54"/>
        <v>0</v>
      </c>
      <c r="N89" s="8">
        <f t="shared" si="54"/>
        <v>0</v>
      </c>
      <c r="O89" s="8">
        <f t="shared" si="54"/>
        <v>0</v>
      </c>
      <c r="P89" s="8">
        <f t="shared" si="54"/>
        <v>0</v>
      </c>
      <c r="Q89" s="8">
        <f t="shared" si="54"/>
        <v>0</v>
      </c>
      <c r="R89" s="8">
        <f t="shared" si="54"/>
        <v>0</v>
      </c>
      <c r="S89" s="8">
        <f t="shared" si="54"/>
        <v>0</v>
      </c>
      <c r="T89" s="8">
        <f t="shared" si="54"/>
        <v>0</v>
      </c>
      <c r="U89" s="8">
        <f t="shared" si="54"/>
        <v>0</v>
      </c>
      <c r="V89" s="8">
        <f t="shared" si="54"/>
        <v>0</v>
      </c>
      <c r="W89" s="8">
        <f t="shared" si="54"/>
        <v>0</v>
      </c>
      <c r="X89" s="8">
        <f t="shared" si="54"/>
        <v>0</v>
      </c>
      <c r="Y89" s="8">
        <f t="shared" si="54"/>
        <v>0</v>
      </c>
      <c r="Z89" s="8">
        <f t="shared" ref="Z89:BU96" si="55">Z105+Z121+Z137</f>
        <v>0</v>
      </c>
      <c r="AA89" s="8">
        <f t="shared" si="55"/>
        <v>0</v>
      </c>
      <c r="AB89" s="8">
        <f t="shared" si="55"/>
        <v>0</v>
      </c>
      <c r="AC89" s="8">
        <f t="shared" si="55"/>
        <v>0</v>
      </c>
      <c r="AD89" s="8">
        <f t="shared" si="55"/>
        <v>0</v>
      </c>
      <c r="AE89" s="8">
        <f t="shared" si="55"/>
        <v>0</v>
      </c>
      <c r="AF89" s="8">
        <f t="shared" si="55"/>
        <v>0</v>
      </c>
      <c r="AG89" s="8">
        <f t="shared" si="55"/>
        <v>0</v>
      </c>
      <c r="AH89" s="8">
        <f t="shared" si="55"/>
        <v>0</v>
      </c>
      <c r="AI89" s="8">
        <f t="shared" si="55"/>
        <v>0</v>
      </c>
      <c r="AJ89" s="8">
        <f t="shared" si="55"/>
        <v>0</v>
      </c>
      <c r="AK89" s="8">
        <f t="shared" si="55"/>
        <v>0</v>
      </c>
      <c r="AL89" s="8">
        <f t="shared" si="55"/>
        <v>0</v>
      </c>
      <c r="AM89" s="8">
        <f t="shared" si="55"/>
        <v>0</v>
      </c>
      <c r="AN89" s="8">
        <f t="shared" si="55"/>
        <v>0</v>
      </c>
      <c r="AO89" s="8">
        <f t="shared" si="55"/>
        <v>0</v>
      </c>
      <c r="AP89" s="8">
        <f t="shared" si="55"/>
        <v>0</v>
      </c>
      <c r="AQ89" s="8">
        <f t="shared" si="55"/>
        <v>0</v>
      </c>
      <c r="AR89" s="8">
        <f t="shared" si="55"/>
        <v>0</v>
      </c>
      <c r="AS89" s="8">
        <f t="shared" si="55"/>
        <v>0</v>
      </c>
      <c r="AT89" s="8">
        <f t="shared" si="55"/>
        <v>0</v>
      </c>
      <c r="AU89" s="8">
        <f t="shared" si="55"/>
        <v>0</v>
      </c>
      <c r="AV89" s="8">
        <f t="shared" si="55"/>
        <v>0</v>
      </c>
      <c r="AW89" s="8">
        <f t="shared" si="55"/>
        <v>0</v>
      </c>
      <c r="AX89" s="8">
        <f t="shared" si="55"/>
        <v>0</v>
      </c>
      <c r="AY89" s="8">
        <f t="shared" si="55"/>
        <v>0</v>
      </c>
      <c r="AZ89" s="8">
        <f t="shared" si="55"/>
        <v>0</v>
      </c>
      <c r="BA89" s="8">
        <f t="shared" si="55"/>
        <v>0</v>
      </c>
      <c r="BB89" s="8">
        <f t="shared" si="55"/>
        <v>0</v>
      </c>
      <c r="BC89" s="8">
        <f t="shared" si="55"/>
        <v>0</v>
      </c>
      <c r="BD89" s="8">
        <f t="shared" si="55"/>
        <v>0</v>
      </c>
      <c r="BE89" s="8">
        <f t="shared" si="55"/>
        <v>0</v>
      </c>
      <c r="BF89" s="8">
        <f t="shared" si="55"/>
        <v>0</v>
      </c>
      <c r="BG89" s="8">
        <f t="shared" si="55"/>
        <v>0</v>
      </c>
      <c r="BH89" s="8">
        <f t="shared" si="55"/>
        <v>0</v>
      </c>
    </row>
    <row r="90" spans="1:60">
      <c r="A90" s="3" t="s">
        <v>22</v>
      </c>
      <c r="C90" s="8">
        <f t="shared" ref="C90:AG96" si="56">C106+C122+C138</f>
        <v>0</v>
      </c>
      <c r="D90" s="8">
        <f t="shared" si="56"/>
        <v>0</v>
      </c>
      <c r="E90" s="8">
        <f t="shared" si="56"/>
        <v>0</v>
      </c>
      <c r="F90" s="8">
        <f t="shared" si="56"/>
        <v>0</v>
      </c>
      <c r="G90" s="8">
        <f t="shared" si="56"/>
        <v>0</v>
      </c>
      <c r="H90" s="8">
        <f t="shared" si="56"/>
        <v>0</v>
      </c>
      <c r="I90" s="8">
        <f t="shared" si="56"/>
        <v>0</v>
      </c>
      <c r="J90" s="8">
        <f t="shared" si="56"/>
        <v>0</v>
      </c>
      <c r="K90" s="8">
        <f t="shared" si="56"/>
        <v>0</v>
      </c>
      <c r="L90" s="8">
        <f t="shared" si="56"/>
        <v>0</v>
      </c>
      <c r="M90" s="8">
        <f t="shared" si="56"/>
        <v>0</v>
      </c>
      <c r="N90" s="8">
        <f t="shared" si="56"/>
        <v>0</v>
      </c>
      <c r="O90" s="8">
        <f t="shared" si="56"/>
        <v>0</v>
      </c>
      <c r="P90" s="8">
        <f t="shared" si="56"/>
        <v>0</v>
      </c>
      <c r="Q90" s="8">
        <f t="shared" si="56"/>
        <v>0</v>
      </c>
      <c r="R90" s="8">
        <f t="shared" si="56"/>
        <v>0</v>
      </c>
      <c r="S90" s="8">
        <f t="shared" si="56"/>
        <v>0</v>
      </c>
      <c r="T90" s="8">
        <f t="shared" si="56"/>
        <v>0</v>
      </c>
      <c r="U90" s="8">
        <f t="shared" si="56"/>
        <v>0</v>
      </c>
      <c r="V90" s="8">
        <f t="shared" si="56"/>
        <v>0</v>
      </c>
      <c r="W90" s="8">
        <f t="shared" si="56"/>
        <v>0</v>
      </c>
      <c r="X90" s="8">
        <f t="shared" si="56"/>
        <v>0</v>
      </c>
      <c r="Y90" s="8">
        <f t="shared" si="56"/>
        <v>0</v>
      </c>
      <c r="Z90" s="8">
        <f t="shared" si="56"/>
        <v>0</v>
      </c>
      <c r="AA90" s="8">
        <f t="shared" si="56"/>
        <v>0</v>
      </c>
      <c r="AB90" s="8">
        <f t="shared" si="56"/>
        <v>0</v>
      </c>
      <c r="AC90" s="8">
        <f t="shared" si="56"/>
        <v>0</v>
      </c>
      <c r="AD90" s="8">
        <f t="shared" si="56"/>
        <v>0</v>
      </c>
      <c r="AE90" s="8">
        <f t="shared" si="56"/>
        <v>0</v>
      </c>
      <c r="AF90" s="8">
        <f t="shared" si="56"/>
        <v>0</v>
      </c>
      <c r="AG90" s="8">
        <f t="shared" si="56"/>
        <v>0</v>
      </c>
      <c r="AH90" s="8">
        <f t="shared" si="55"/>
        <v>0</v>
      </c>
      <c r="AI90" s="8">
        <f t="shared" si="55"/>
        <v>0</v>
      </c>
      <c r="AJ90" s="8">
        <f t="shared" si="55"/>
        <v>0</v>
      </c>
      <c r="AK90" s="8">
        <f t="shared" si="55"/>
        <v>0</v>
      </c>
      <c r="AL90" s="8">
        <f t="shared" si="55"/>
        <v>0</v>
      </c>
      <c r="AM90" s="8">
        <f t="shared" si="55"/>
        <v>0</v>
      </c>
      <c r="AN90" s="8">
        <f t="shared" si="55"/>
        <v>0</v>
      </c>
      <c r="AO90" s="8">
        <f t="shared" si="55"/>
        <v>0</v>
      </c>
      <c r="AP90" s="8">
        <f t="shared" si="55"/>
        <v>0</v>
      </c>
      <c r="AQ90" s="8">
        <f t="shared" si="55"/>
        <v>0</v>
      </c>
      <c r="AR90" s="8">
        <f t="shared" si="55"/>
        <v>0</v>
      </c>
      <c r="AS90" s="8">
        <f t="shared" si="55"/>
        <v>0</v>
      </c>
      <c r="AT90" s="8">
        <f t="shared" si="55"/>
        <v>0</v>
      </c>
      <c r="AU90" s="8">
        <f t="shared" si="55"/>
        <v>0</v>
      </c>
      <c r="AV90" s="8">
        <f t="shared" si="55"/>
        <v>0</v>
      </c>
      <c r="AW90" s="8">
        <f t="shared" si="55"/>
        <v>0</v>
      </c>
      <c r="AX90" s="8">
        <f t="shared" si="55"/>
        <v>0</v>
      </c>
      <c r="AY90" s="8">
        <f t="shared" si="55"/>
        <v>0</v>
      </c>
      <c r="AZ90" s="8">
        <f t="shared" si="55"/>
        <v>0</v>
      </c>
      <c r="BA90" s="8">
        <f t="shared" si="55"/>
        <v>0</v>
      </c>
      <c r="BB90" s="8">
        <f t="shared" si="55"/>
        <v>0</v>
      </c>
      <c r="BC90" s="8">
        <f t="shared" si="55"/>
        <v>0</v>
      </c>
      <c r="BD90" s="8">
        <f t="shared" si="55"/>
        <v>0</v>
      </c>
      <c r="BE90" s="8">
        <f t="shared" si="55"/>
        <v>0</v>
      </c>
      <c r="BF90" s="8">
        <f t="shared" si="55"/>
        <v>0</v>
      </c>
      <c r="BG90" s="8">
        <f t="shared" si="55"/>
        <v>0</v>
      </c>
      <c r="BH90" s="8">
        <f t="shared" si="55"/>
        <v>0</v>
      </c>
    </row>
    <row r="91" spans="1:60">
      <c r="A91" s="3" t="s">
        <v>23</v>
      </c>
      <c r="C91" s="8">
        <f t="shared" si="56"/>
        <v>0</v>
      </c>
      <c r="D91" s="8">
        <f t="shared" si="56"/>
        <v>0</v>
      </c>
      <c r="E91" s="8">
        <f t="shared" si="56"/>
        <v>0</v>
      </c>
      <c r="F91" s="8">
        <f t="shared" si="56"/>
        <v>0</v>
      </c>
      <c r="G91" s="8">
        <f t="shared" si="56"/>
        <v>0</v>
      </c>
      <c r="H91" s="8">
        <f t="shared" si="56"/>
        <v>0</v>
      </c>
      <c r="I91" s="8">
        <f t="shared" si="56"/>
        <v>0</v>
      </c>
      <c r="J91" s="8">
        <f t="shared" si="56"/>
        <v>0</v>
      </c>
      <c r="K91" s="8">
        <f t="shared" si="56"/>
        <v>0</v>
      </c>
      <c r="L91" s="8">
        <f t="shared" si="56"/>
        <v>0</v>
      </c>
      <c r="M91" s="8">
        <f t="shared" si="56"/>
        <v>0</v>
      </c>
      <c r="N91" s="8">
        <f t="shared" si="56"/>
        <v>0</v>
      </c>
      <c r="O91" s="8">
        <f t="shared" si="56"/>
        <v>0</v>
      </c>
      <c r="P91" s="8">
        <f t="shared" si="56"/>
        <v>0</v>
      </c>
      <c r="Q91" s="8">
        <f t="shared" si="56"/>
        <v>0</v>
      </c>
      <c r="R91" s="8">
        <f t="shared" si="56"/>
        <v>0</v>
      </c>
      <c r="S91" s="8">
        <f t="shared" si="56"/>
        <v>0</v>
      </c>
      <c r="T91" s="8">
        <f t="shared" si="56"/>
        <v>0</v>
      </c>
      <c r="U91" s="8">
        <f t="shared" si="56"/>
        <v>0</v>
      </c>
      <c r="V91" s="8">
        <f t="shared" si="56"/>
        <v>0</v>
      </c>
      <c r="W91" s="8">
        <f t="shared" si="56"/>
        <v>0</v>
      </c>
      <c r="X91" s="8">
        <f t="shared" si="56"/>
        <v>0</v>
      </c>
      <c r="Y91" s="8">
        <f t="shared" si="56"/>
        <v>0</v>
      </c>
      <c r="Z91" s="8">
        <f t="shared" si="56"/>
        <v>0</v>
      </c>
      <c r="AA91" s="8">
        <f t="shared" si="56"/>
        <v>0</v>
      </c>
      <c r="AB91" s="8">
        <f t="shared" si="56"/>
        <v>0</v>
      </c>
      <c r="AC91" s="8">
        <f t="shared" si="56"/>
        <v>0</v>
      </c>
      <c r="AD91" s="8">
        <f t="shared" si="56"/>
        <v>0</v>
      </c>
      <c r="AE91" s="8">
        <f t="shared" si="56"/>
        <v>0</v>
      </c>
      <c r="AF91" s="8">
        <f t="shared" si="55"/>
        <v>0</v>
      </c>
      <c r="AG91" s="8">
        <f t="shared" si="55"/>
        <v>0</v>
      </c>
      <c r="AH91" s="8">
        <f t="shared" si="55"/>
        <v>0</v>
      </c>
      <c r="AI91" s="8">
        <f t="shared" si="55"/>
        <v>0</v>
      </c>
      <c r="AJ91" s="8">
        <f t="shared" si="55"/>
        <v>0</v>
      </c>
      <c r="AK91" s="8">
        <f t="shared" si="55"/>
        <v>0</v>
      </c>
      <c r="AL91" s="8">
        <f t="shared" si="55"/>
        <v>0</v>
      </c>
      <c r="AM91" s="8">
        <f t="shared" si="55"/>
        <v>0</v>
      </c>
      <c r="AN91" s="8">
        <f t="shared" si="55"/>
        <v>0</v>
      </c>
      <c r="AO91" s="8">
        <f t="shared" si="55"/>
        <v>0</v>
      </c>
      <c r="AP91" s="8">
        <f t="shared" si="55"/>
        <v>0</v>
      </c>
      <c r="AQ91" s="8">
        <f t="shared" si="55"/>
        <v>0</v>
      </c>
      <c r="AR91" s="8">
        <f t="shared" si="55"/>
        <v>0</v>
      </c>
      <c r="AS91" s="8">
        <f t="shared" si="55"/>
        <v>0</v>
      </c>
      <c r="AT91" s="8">
        <f t="shared" si="55"/>
        <v>0</v>
      </c>
      <c r="AU91" s="8">
        <f t="shared" si="55"/>
        <v>0</v>
      </c>
      <c r="AV91" s="8">
        <f t="shared" si="55"/>
        <v>0</v>
      </c>
      <c r="AW91" s="8">
        <f t="shared" si="55"/>
        <v>0</v>
      </c>
      <c r="AX91" s="8">
        <f t="shared" si="55"/>
        <v>0</v>
      </c>
      <c r="AY91" s="8">
        <f t="shared" si="55"/>
        <v>0</v>
      </c>
      <c r="AZ91" s="8">
        <f t="shared" si="55"/>
        <v>0</v>
      </c>
      <c r="BA91" s="8">
        <f t="shared" si="55"/>
        <v>0</v>
      </c>
      <c r="BB91" s="8">
        <f t="shared" si="55"/>
        <v>0</v>
      </c>
      <c r="BC91" s="8">
        <f t="shared" si="55"/>
        <v>0</v>
      </c>
      <c r="BD91" s="8">
        <f t="shared" si="55"/>
        <v>0</v>
      </c>
      <c r="BE91" s="8">
        <f t="shared" si="55"/>
        <v>0</v>
      </c>
      <c r="BF91" s="8">
        <f t="shared" si="55"/>
        <v>0</v>
      </c>
      <c r="BG91" s="8">
        <f t="shared" si="55"/>
        <v>0</v>
      </c>
      <c r="BH91" s="8">
        <f t="shared" si="55"/>
        <v>0</v>
      </c>
    </row>
    <row r="92" spans="1:60">
      <c r="A92" s="3" t="s">
        <v>24</v>
      </c>
      <c r="C92" s="8">
        <f t="shared" si="56"/>
        <v>0</v>
      </c>
      <c r="D92" s="8">
        <f t="shared" si="56"/>
        <v>0</v>
      </c>
      <c r="E92" s="8">
        <f t="shared" si="56"/>
        <v>0</v>
      </c>
      <c r="F92" s="8">
        <f t="shared" si="56"/>
        <v>0</v>
      </c>
      <c r="G92" s="8">
        <f t="shared" si="56"/>
        <v>0</v>
      </c>
      <c r="H92" s="8">
        <f t="shared" si="56"/>
        <v>0</v>
      </c>
      <c r="I92" s="8">
        <f t="shared" si="56"/>
        <v>0</v>
      </c>
      <c r="J92" s="8">
        <f t="shared" si="56"/>
        <v>0</v>
      </c>
      <c r="K92" s="8">
        <f t="shared" si="56"/>
        <v>0</v>
      </c>
      <c r="L92" s="8">
        <f t="shared" si="56"/>
        <v>0</v>
      </c>
      <c r="M92" s="8">
        <f t="shared" si="56"/>
        <v>0</v>
      </c>
      <c r="N92" s="8">
        <f t="shared" si="56"/>
        <v>0</v>
      </c>
      <c r="O92" s="8">
        <f t="shared" si="56"/>
        <v>0</v>
      </c>
      <c r="P92" s="8">
        <f t="shared" si="56"/>
        <v>0</v>
      </c>
      <c r="Q92" s="8">
        <f t="shared" si="56"/>
        <v>0</v>
      </c>
      <c r="R92" s="8">
        <f t="shared" si="56"/>
        <v>0</v>
      </c>
      <c r="S92" s="8">
        <f t="shared" si="56"/>
        <v>0</v>
      </c>
      <c r="T92" s="8">
        <f t="shared" si="56"/>
        <v>0</v>
      </c>
      <c r="U92" s="8">
        <f t="shared" si="56"/>
        <v>0</v>
      </c>
      <c r="V92" s="8">
        <f t="shared" si="56"/>
        <v>0</v>
      </c>
      <c r="W92" s="8">
        <f t="shared" si="56"/>
        <v>0</v>
      </c>
      <c r="X92" s="8">
        <f t="shared" si="56"/>
        <v>0</v>
      </c>
      <c r="Y92" s="8">
        <f t="shared" si="56"/>
        <v>0</v>
      </c>
      <c r="Z92" s="8">
        <f t="shared" si="56"/>
        <v>0</v>
      </c>
      <c r="AA92" s="8">
        <f t="shared" si="56"/>
        <v>0</v>
      </c>
      <c r="AB92" s="8">
        <f t="shared" si="56"/>
        <v>0</v>
      </c>
      <c r="AC92" s="8">
        <f t="shared" si="56"/>
        <v>0</v>
      </c>
      <c r="AD92" s="8">
        <f t="shared" si="56"/>
        <v>0</v>
      </c>
      <c r="AE92" s="8">
        <f t="shared" si="56"/>
        <v>0</v>
      </c>
      <c r="AF92" s="8">
        <f t="shared" si="55"/>
        <v>0</v>
      </c>
      <c r="AG92" s="8">
        <f t="shared" si="55"/>
        <v>0</v>
      </c>
      <c r="AH92" s="8">
        <f t="shared" si="55"/>
        <v>0</v>
      </c>
      <c r="AI92" s="8">
        <f t="shared" si="55"/>
        <v>0</v>
      </c>
      <c r="AJ92" s="8">
        <f t="shared" si="55"/>
        <v>0</v>
      </c>
      <c r="AK92" s="8">
        <f t="shared" si="55"/>
        <v>0</v>
      </c>
      <c r="AL92" s="8">
        <f t="shared" si="55"/>
        <v>0</v>
      </c>
      <c r="AM92" s="8">
        <f t="shared" si="55"/>
        <v>0</v>
      </c>
      <c r="AN92" s="8">
        <f t="shared" si="55"/>
        <v>0</v>
      </c>
      <c r="AO92" s="8">
        <f t="shared" si="55"/>
        <v>0</v>
      </c>
      <c r="AP92" s="8">
        <f t="shared" si="55"/>
        <v>0</v>
      </c>
      <c r="AQ92" s="8">
        <f t="shared" si="55"/>
        <v>0</v>
      </c>
      <c r="AR92" s="8">
        <f t="shared" si="55"/>
        <v>0</v>
      </c>
      <c r="AS92" s="8">
        <f t="shared" si="55"/>
        <v>0</v>
      </c>
      <c r="AT92" s="8">
        <f t="shared" si="55"/>
        <v>0</v>
      </c>
      <c r="AU92" s="8">
        <f t="shared" si="55"/>
        <v>0</v>
      </c>
      <c r="AV92" s="8">
        <f t="shared" si="55"/>
        <v>0</v>
      </c>
      <c r="AW92" s="8">
        <f t="shared" si="55"/>
        <v>0</v>
      </c>
      <c r="AX92" s="8">
        <f t="shared" si="55"/>
        <v>0</v>
      </c>
      <c r="AY92" s="8">
        <f t="shared" si="55"/>
        <v>0</v>
      </c>
      <c r="AZ92" s="8">
        <f t="shared" si="55"/>
        <v>0</v>
      </c>
      <c r="BA92" s="8">
        <f t="shared" si="55"/>
        <v>0</v>
      </c>
      <c r="BB92" s="8">
        <f t="shared" si="55"/>
        <v>0</v>
      </c>
      <c r="BC92" s="8">
        <f t="shared" si="55"/>
        <v>0</v>
      </c>
      <c r="BD92" s="8">
        <f t="shared" si="55"/>
        <v>0</v>
      </c>
      <c r="BE92" s="8">
        <f t="shared" si="55"/>
        <v>0</v>
      </c>
      <c r="BF92" s="8">
        <f t="shared" si="55"/>
        <v>0</v>
      </c>
      <c r="BG92" s="8">
        <f t="shared" si="55"/>
        <v>0</v>
      </c>
      <c r="BH92" s="8">
        <f t="shared" si="55"/>
        <v>0</v>
      </c>
    </row>
    <row r="93" spans="1:60">
      <c r="A93" s="3" t="s">
        <v>25</v>
      </c>
      <c r="C93" s="8">
        <f t="shared" si="56"/>
        <v>0</v>
      </c>
      <c r="D93" s="8">
        <f t="shared" si="56"/>
        <v>0</v>
      </c>
      <c r="E93" s="8">
        <f t="shared" si="56"/>
        <v>0</v>
      </c>
      <c r="F93" s="8">
        <f t="shared" si="56"/>
        <v>0</v>
      </c>
      <c r="G93" s="8">
        <f t="shared" si="56"/>
        <v>0</v>
      </c>
      <c r="H93" s="8">
        <f t="shared" si="56"/>
        <v>0</v>
      </c>
      <c r="I93" s="8">
        <f t="shared" si="56"/>
        <v>0</v>
      </c>
      <c r="J93" s="8">
        <f t="shared" si="56"/>
        <v>0</v>
      </c>
      <c r="K93" s="8">
        <f t="shared" si="56"/>
        <v>0</v>
      </c>
      <c r="L93" s="8">
        <f t="shared" si="56"/>
        <v>0</v>
      </c>
      <c r="M93" s="8">
        <f t="shared" si="56"/>
        <v>0</v>
      </c>
      <c r="N93" s="8">
        <f t="shared" si="56"/>
        <v>0</v>
      </c>
      <c r="O93" s="8">
        <f t="shared" si="56"/>
        <v>0</v>
      </c>
      <c r="P93" s="8">
        <f t="shared" si="56"/>
        <v>0</v>
      </c>
      <c r="Q93" s="8">
        <f t="shared" si="56"/>
        <v>0</v>
      </c>
      <c r="R93" s="8">
        <f t="shared" si="56"/>
        <v>0</v>
      </c>
      <c r="S93" s="8">
        <f t="shared" si="56"/>
        <v>0</v>
      </c>
      <c r="T93" s="8">
        <f t="shared" si="56"/>
        <v>0</v>
      </c>
      <c r="U93" s="8">
        <f t="shared" si="56"/>
        <v>0</v>
      </c>
      <c r="V93" s="8">
        <f t="shared" si="56"/>
        <v>0</v>
      </c>
      <c r="W93" s="8">
        <f t="shared" si="56"/>
        <v>0</v>
      </c>
      <c r="X93" s="8">
        <f t="shared" si="56"/>
        <v>0</v>
      </c>
      <c r="Y93" s="8">
        <f t="shared" si="56"/>
        <v>0</v>
      </c>
      <c r="Z93" s="8">
        <f t="shared" si="56"/>
        <v>0</v>
      </c>
      <c r="AA93" s="8">
        <f t="shared" si="56"/>
        <v>0</v>
      </c>
      <c r="AB93" s="8">
        <f t="shared" si="56"/>
        <v>0</v>
      </c>
      <c r="AC93" s="8">
        <f t="shared" si="56"/>
        <v>0</v>
      </c>
      <c r="AD93" s="8">
        <f t="shared" si="56"/>
        <v>0</v>
      </c>
      <c r="AE93" s="8">
        <f t="shared" si="56"/>
        <v>0</v>
      </c>
      <c r="AF93" s="8">
        <f t="shared" si="55"/>
        <v>0</v>
      </c>
      <c r="AG93" s="8">
        <f t="shared" si="55"/>
        <v>0</v>
      </c>
      <c r="AH93" s="8">
        <f t="shared" si="55"/>
        <v>0</v>
      </c>
      <c r="AI93" s="8">
        <f t="shared" si="55"/>
        <v>0</v>
      </c>
      <c r="AJ93" s="8">
        <f t="shared" si="55"/>
        <v>0</v>
      </c>
      <c r="AK93" s="8">
        <f t="shared" si="55"/>
        <v>0</v>
      </c>
      <c r="AL93" s="8">
        <f t="shared" si="55"/>
        <v>0</v>
      </c>
      <c r="AM93" s="8">
        <f t="shared" si="55"/>
        <v>0</v>
      </c>
      <c r="AN93" s="8">
        <f t="shared" si="55"/>
        <v>0</v>
      </c>
      <c r="AO93" s="8">
        <f t="shared" si="55"/>
        <v>0</v>
      </c>
      <c r="AP93" s="8">
        <f t="shared" si="55"/>
        <v>0</v>
      </c>
      <c r="AQ93" s="8">
        <f t="shared" si="55"/>
        <v>0</v>
      </c>
      <c r="AR93" s="8">
        <f t="shared" si="55"/>
        <v>0</v>
      </c>
      <c r="AS93" s="8">
        <f t="shared" si="55"/>
        <v>0</v>
      </c>
      <c r="AT93" s="8">
        <f t="shared" si="55"/>
        <v>0</v>
      </c>
      <c r="AU93" s="8">
        <f t="shared" si="55"/>
        <v>0</v>
      </c>
      <c r="AV93" s="8">
        <f t="shared" si="55"/>
        <v>0</v>
      </c>
      <c r="AW93" s="8">
        <f t="shared" si="55"/>
        <v>0</v>
      </c>
      <c r="AX93" s="8">
        <f t="shared" si="55"/>
        <v>0</v>
      </c>
      <c r="AY93" s="8">
        <f t="shared" si="55"/>
        <v>0</v>
      </c>
      <c r="AZ93" s="8">
        <f t="shared" si="55"/>
        <v>0</v>
      </c>
      <c r="BA93" s="8">
        <f t="shared" si="55"/>
        <v>0</v>
      </c>
      <c r="BB93" s="8">
        <f t="shared" si="55"/>
        <v>0</v>
      </c>
      <c r="BC93" s="8">
        <f t="shared" si="55"/>
        <v>0</v>
      </c>
      <c r="BD93" s="8">
        <f t="shared" si="55"/>
        <v>0</v>
      </c>
      <c r="BE93" s="8">
        <f t="shared" si="55"/>
        <v>0</v>
      </c>
      <c r="BF93" s="8">
        <f t="shared" si="55"/>
        <v>0</v>
      </c>
      <c r="BG93" s="8">
        <f t="shared" si="55"/>
        <v>0</v>
      </c>
      <c r="BH93" s="8">
        <f t="shared" si="55"/>
        <v>0</v>
      </c>
    </row>
    <row r="94" spans="1:60">
      <c r="A94" s="3" t="s">
        <v>26</v>
      </c>
      <c r="C94" s="8">
        <f t="shared" si="56"/>
        <v>0</v>
      </c>
      <c r="D94" s="8">
        <f t="shared" si="56"/>
        <v>0</v>
      </c>
      <c r="E94" s="8">
        <f t="shared" si="56"/>
        <v>0</v>
      </c>
      <c r="F94" s="8">
        <f t="shared" si="56"/>
        <v>0</v>
      </c>
      <c r="G94" s="8">
        <f t="shared" si="56"/>
        <v>0</v>
      </c>
      <c r="H94" s="8">
        <f t="shared" si="56"/>
        <v>0</v>
      </c>
      <c r="I94" s="8">
        <f t="shared" si="56"/>
        <v>0</v>
      </c>
      <c r="J94" s="8">
        <f t="shared" si="56"/>
        <v>0</v>
      </c>
      <c r="K94" s="8">
        <f t="shared" si="56"/>
        <v>0</v>
      </c>
      <c r="L94" s="8">
        <f t="shared" si="56"/>
        <v>0</v>
      </c>
      <c r="M94" s="8">
        <f t="shared" si="56"/>
        <v>0</v>
      </c>
      <c r="N94" s="8">
        <f t="shared" si="56"/>
        <v>0</v>
      </c>
      <c r="O94" s="8">
        <f t="shared" si="56"/>
        <v>0</v>
      </c>
      <c r="P94" s="8">
        <f t="shared" si="56"/>
        <v>0</v>
      </c>
      <c r="Q94" s="8">
        <f t="shared" si="56"/>
        <v>0</v>
      </c>
      <c r="R94" s="8">
        <f t="shared" si="56"/>
        <v>0</v>
      </c>
      <c r="S94" s="8">
        <f t="shared" si="56"/>
        <v>0</v>
      </c>
      <c r="T94" s="8">
        <f t="shared" si="56"/>
        <v>0</v>
      </c>
      <c r="U94" s="8">
        <f t="shared" si="56"/>
        <v>0</v>
      </c>
      <c r="V94" s="8">
        <f t="shared" si="56"/>
        <v>0</v>
      </c>
      <c r="W94" s="8">
        <f t="shared" si="56"/>
        <v>0</v>
      </c>
      <c r="X94" s="8">
        <f t="shared" si="56"/>
        <v>0</v>
      </c>
      <c r="Y94" s="8">
        <f t="shared" si="56"/>
        <v>0</v>
      </c>
      <c r="Z94" s="8">
        <f t="shared" si="56"/>
        <v>0</v>
      </c>
      <c r="AA94" s="8">
        <f t="shared" si="56"/>
        <v>0</v>
      </c>
      <c r="AB94" s="8">
        <f t="shared" si="56"/>
        <v>0</v>
      </c>
      <c r="AC94" s="8">
        <f t="shared" si="56"/>
        <v>0</v>
      </c>
      <c r="AD94" s="8">
        <f t="shared" si="56"/>
        <v>0</v>
      </c>
      <c r="AE94" s="8">
        <f t="shared" si="56"/>
        <v>0</v>
      </c>
      <c r="AF94" s="8">
        <f t="shared" si="55"/>
        <v>0</v>
      </c>
      <c r="AG94" s="8">
        <f t="shared" si="55"/>
        <v>0</v>
      </c>
      <c r="AH94" s="8">
        <f t="shared" si="55"/>
        <v>0</v>
      </c>
      <c r="AI94" s="8">
        <f t="shared" si="55"/>
        <v>0</v>
      </c>
      <c r="AJ94" s="8">
        <f t="shared" si="55"/>
        <v>0</v>
      </c>
      <c r="AK94" s="8">
        <f t="shared" si="55"/>
        <v>0</v>
      </c>
      <c r="AL94" s="8">
        <f t="shared" si="55"/>
        <v>0</v>
      </c>
      <c r="AM94" s="8">
        <f t="shared" si="55"/>
        <v>0</v>
      </c>
      <c r="AN94" s="8">
        <f t="shared" si="55"/>
        <v>0</v>
      </c>
      <c r="AO94" s="8">
        <f t="shared" si="55"/>
        <v>0</v>
      </c>
      <c r="AP94" s="8">
        <f t="shared" si="55"/>
        <v>0</v>
      </c>
      <c r="AQ94" s="8">
        <f t="shared" si="55"/>
        <v>0</v>
      </c>
      <c r="AR94" s="8">
        <f t="shared" si="55"/>
        <v>0</v>
      </c>
      <c r="AS94" s="8">
        <f t="shared" si="55"/>
        <v>0</v>
      </c>
      <c r="AT94" s="8">
        <f t="shared" si="55"/>
        <v>0</v>
      </c>
      <c r="AU94" s="8">
        <f t="shared" si="55"/>
        <v>0</v>
      </c>
      <c r="AV94" s="8">
        <f t="shared" si="55"/>
        <v>0</v>
      </c>
      <c r="AW94" s="8">
        <f t="shared" si="55"/>
        <v>0</v>
      </c>
      <c r="AX94" s="8">
        <f t="shared" si="55"/>
        <v>0</v>
      </c>
      <c r="AY94" s="8">
        <f t="shared" si="55"/>
        <v>0</v>
      </c>
      <c r="AZ94" s="8">
        <f t="shared" si="55"/>
        <v>0</v>
      </c>
      <c r="BA94" s="8">
        <f t="shared" si="55"/>
        <v>0</v>
      </c>
      <c r="BB94" s="8">
        <f t="shared" si="55"/>
        <v>0</v>
      </c>
      <c r="BC94" s="8">
        <f t="shared" si="55"/>
        <v>0</v>
      </c>
      <c r="BD94" s="8">
        <f t="shared" si="55"/>
        <v>0</v>
      </c>
      <c r="BE94" s="8">
        <f t="shared" si="55"/>
        <v>0</v>
      </c>
      <c r="BF94" s="8">
        <f t="shared" si="55"/>
        <v>0</v>
      </c>
      <c r="BG94" s="8">
        <f t="shared" si="55"/>
        <v>0</v>
      </c>
      <c r="BH94" s="8">
        <f t="shared" si="55"/>
        <v>0</v>
      </c>
    </row>
    <row r="95" spans="1:60">
      <c r="A95" s="3" t="s">
        <v>27</v>
      </c>
      <c r="C95" s="8">
        <f t="shared" si="56"/>
        <v>0</v>
      </c>
      <c r="D95" s="8">
        <f t="shared" si="56"/>
        <v>0</v>
      </c>
      <c r="E95" s="8">
        <f t="shared" si="56"/>
        <v>0</v>
      </c>
      <c r="F95" s="8">
        <f t="shared" si="56"/>
        <v>0</v>
      </c>
      <c r="G95" s="8">
        <f t="shared" si="56"/>
        <v>0</v>
      </c>
      <c r="H95" s="8">
        <f t="shared" si="56"/>
        <v>0</v>
      </c>
      <c r="I95" s="8">
        <f t="shared" si="56"/>
        <v>0</v>
      </c>
      <c r="J95" s="8">
        <f t="shared" si="56"/>
        <v>0</v>
      </c>
      <c r="K95" s="8">
        <f t="shared" si="56"/>
        <v>0</v>
      </c>
      <c r="L95" s="8">
        <f t="shared" si="56"/>
        <v>0</v>
      </c>
      <c r="M95" s="8">
        <f t="shared" si="56"/>
        <v>0</v>
      </c>
      <c r="N95" s="8">
        <f t="shared" si="56"/>
        <v>0</v>
      </c>
      <c r="O95" s="8">
        <f t="shared" si="56"/>
        <v>0</v>
      </c>
      <c r="P95" s="8">
        <f t="shared" si="56"/>
        <v>0</v>
      </c>
      <c r="Q95" s="8">
        <f t="shared" si="56"/>
        <v>0</v>
      </c>
      <c r="R95" s="8">
        <f t="shared" si="56"/>
        <v>0</v>
      </c>
      <c r="S95" s="8">
        <f t="shared" si="56"/>
        <v>0</v>
      </c>
      <c r="T95" s="8">
        <f t="shared" si="56"/>
        <v>0</v>
      </c>
      <c r="U95" s="8">
        <f t="shared" si="56"/>
        <v>0</v>
      </c>
      <c r="V95" s="8">
        <f t="shared" si="56"/>
        <v>0</v>
      </c>
      <c r="W95" s="8">
        <f t="shared" si="56"/>
        <v>0</v>
      </c>
      <c r="X95" s="8">
        <f t="shared" si="56"/>
        <v>0</v>
      </c>
      <c r="Y95" s="8">
        <f t="shared" si="56"/>
        <v>0</v>
      </c>
      <c r="Z95" s="8">
        <f t="shared" si="56"/>
        <v>0</v>
      </c>
      <c r="AA95" s="8">
        <f t="shared" si="56"/>
        <v>0</v>
      </c>
      <c r="AB95" s="8">
        <f t="shared" si="56"/>
        <v>0</v>
      </c>
      <c r="AC95" s="8">
        <f t="shared" si="56"/>
        <v>0</v>
      </c>
      <c r="AD95" s="8">
        <f t="shared" si="56"/>
        <v>0</v>
      </c>
      <c r="AE95" s="8">
        <f t="shared" si="56"/>
        <v>0</v>
      </c>
      <c r="AF95" s="8">
        <f t="shared" si="55"/>
        <v>0</v>
      </c>
      <c r="AG95" s="8">
        <f t="shared" si="55"/>
        <v>0</v>
      </c>
      <c r="AH95" s="8">
        <f t="shared" si="55"/>
        <v>0</v>
      </c>
      <c r="AI95" s="8">
        <f t="shared" si="55"/>
        <v>0</v>
      </c>
      <c r="AJ95" s="8">
        <f t="shared" si="55"/>
        <v>0</v>
      </c>
      <c r="AK95" s="8">
        <f t="shared" si="55"/>
        <v>0</v>
      </c>
      <c r="AL95" s="8">
        <f t="shared" si="55"/>
        <v>0</v>
      </c>
      <c r="AM95" s="8">
        <f t="shared" si="55"/>
        <v>0</v>
      </c>
      <c r="AN95" s="8">
        <f t="shared" si="55"/>
        <v>0</v>
      </c>
      <c r="AO95" s="8">
        <f t="shared" si="55"/>
        <v>0</v>
      </c>
      <c r="AP95" s="8">
        <f t="shared" si="55"/>
        <v>0</v>
      </c>
      <c r="AQ95" s="8">
        <f t="shared" si="55"/>
        <v>0</v>
      </c>
      <c r="AR95" s="8">
        <f t="shared" si="55"/>
        <v>0</v>
      </c>
      <c r="AS95" s="8">
        <f t="shared" si="55"/>
        <v>0</v>
      </c>
      <c r="AT95" s="8">
        <f t="shared" si="55"/>
        <v>0</v>
      </c>
      <c r="AU95" s="8">
        <f t="shared" si="55"/>
        <v>0</v>
      </c>
      <c r="AV95" s="8">
        <f t="shared" si="55"/>
        <v>0</v>
      </c>
      <c r="AW95" s="8">
        <f t="shared" si="55"/>
        <v>0</v>
      </c>
      <c r="AX95" s="8">
        <f t="shared" si="55"/>
        <v>0</v>
      </c>
      <c r="AY95" s="8">
        <f t="shared" si="55"/>
        <v>0</v>
      </c>
      <c r="AZ95" s="8">
        <f t="shared" si="55"/>
        <v>0</v>
      </c>
      <c r="BA95" s="8">
        <f t="shared" si="55"/>
        <v>0</v>
      </c>
      <c r="BB95" s="8">
        <f t="shared" si="55"/>
        <v>0</v>
      </c>
      <c r="BC95" s="8">
        <f t="shared" si="55"/>
        <v>0</v>
      </c>
      <c r="BD95" s="8">
        <f t="shared" si="55"/>
        <v>0</v>
      </c>
      <c r="BE95" s="8">
        <f t="shared" si="55"/>
        <v>0</v>
      </c>
      <c r="BF95" s="8">
        <f t="shared" si="55"/>
        <v>0</v>
      </c>
      <c r="BG95" s="8">
        <f t="shared" si="55"/>
        <v>0</v>
      </c>
      <c r="BH95" s="8">
        <f t="shared" si="55"/>
        <v>0</v>
      </c>
    </row>
    <row r="96" spans="1:60">
      <c r="A96" s="3" t="s">
        <v>28</v>
      </c>
      <c r="C96" s="8">
        <f t="shared" si="56"/>
        <v>0</v>
      </c>
      <c r="D96" s="8">
        <f t="shared" si="56"/>
        <v>0</v>
      </c>
      <c r="E96" s="8">
        <f t="shared" si="56"/>
        <v>0</v>
      </c>
      <c r="F96" s="8">
        <f t="shared" si="56"/>
        <v>0</v>
      </c>
      <c r="G96" s="8">
        <f t="shared" si="56"/>
        <v>0</v>
      </c>
      <c r="H96" s="8">
        <f t="shared" si="56"/>
        <v>0</v>
      </c>
      <c r="I96" s="8">
        <f t="shared" si="56"/>
        <v>0</v>
      </c>
      <c r="J96" s="8">
        <f t="shared" si="56"/>
        <v>0</v>
      </c>
      <c r="K96" s="8">
        <f t="shared" si="56"/>
        <v>0</v>
      </c>
      <c r="L96" s="8">
        <f t="shared" si="56"/>
        <v>0</v>
      </c>
      <c r="M96" s="8">
        <f t="shared" si="56"/>
        <v>0</v>
      </c>
      <c r="N96" s="8">
        <f t="shared" si="56"/>
        <v>0</v>
      </c>
      <c r="O96" s="8">
        <f t="shared" si="56"/>
        <v>0</v>
      </c>
      <c r="P96" s="8">
        <f t="shared" si="56"/>
        <v>0</v>
      </c>
      <c r="Q96" s="8">
        <f t="shared" si="56"/>
        <v>0</v>
      </c>
      <c r="R96" s="8">
        <f t="shared" si="56"/>
        <v>0</v>
      </c>
      <c r="S96" s="8">
        <f t="shared" si="56"/>
        <v>0</v>
      </c>
      <c r="T96" s="8">
        <f t="shared" si="56"/>
        <v>0</v>
      </c>
      <c r="U96" s="8">
        <f t="shared" si="56"/>
        <v>0</v>
      </c>
      <c r="V96" s="8">
        <f t="shared" si="56"/>
        <v>0</v>
      </c>
      <c r="W96" s="8">
        <f t="shared" si="56"/>
        <v>0</v>
      </c>
      <c r="X96" s="8">
        <f t="shared" si="56"/>
        <v>0</v>
      </c>
      <c r="Y96" s="8">
        <f t="shared" si="56"/>
        <v>0</v>
      </c>
      <c r="Z96" s="8">
        <f t="shared" si="56"/>
        <v>0</v>
      </c>
      <c r="AA96" s="8">
        <f t="shared" si="56"/>
        <v>0</v>
      </c>
      <c r="AB96" s="8">
        <f t="shared" si="56"/>
        <v>0</v>
      </c>
      <c r="AC96" s="8">
        <f t="shared" si="56"/>
        <v>0</v>
      </c>
      <c r="AD96" s="8">
        <f t="shared" si="56"/>
        <v>0</v>
      </c>
      <c r="AE96" s="8">
        <f t="shared" si="56"/>
        <v>0</v>
      </c>
      <c r="AF96" s="8">
        <f t="shared" si="55"/>
        <v>0</v>
      </c>
      <c r="AG96" s="8">
        <f t="shared" si="55"/>
        <v>0</v>
      </c>
      <c r="AH96" s="8">
        <f t="shared" si="55"/>
        <v>0</v>
      </c>
      <c r="AI96" s="8">
        <f t="shared" si="55"/>
        <v>0</v>
      </c>
      <c r="AJ96" s="8">
        <f t="shared" si="55"/>
        <v>0</v>
      </c>
      <c r="AK96" s="8">
        <f t="shared" si="55"/>
        <v>0</v>
      </c>
      <c r="AL96" s="8">
        <f t="shared" si="55"/>
        <v>0</v>
      </c>
      <c r="AM96" s="8">
        <f t="shared" si="55"/>
        <v>0</v>
      </c>
      <c r="AN96" s="8">
        <f t="shared" si="55"/>
        <v>0</v>
      </c>
      <c r="AO96" s="8">
        <f t="shared" si="55"/>
        <v>0</v>
      </c>
      <c r="AP96" s="8">
        <f t="shared" si="55"/>
        <v>0</v>
      </c>
      <c r="AQ96" s="8">
        <f t="shared" si="55"/>
        <v>0</v>
      </c>
      <c r="AR96" s="8">
        <f t="shared" si="55"/>
        <v>0</v>
      </c>
      <c r="AS96" s="8">
        <f t="shared" si="55"/>
        <v>0</v>
      </c>
      <c r="AT96" s="8">
        <f t="shared" si="55"/>
        <v>0</v>
      </c>
      <c r="AU96" s="8">
        <f t="shared" si="55"/>
        <v>0</v>
      </c>
      <c r="AV96" s="8">
        <f t="shared" si="55"/>
        <v>0</v>
      </c>
      <c r="AW96" s="8">
        <f t="shared" si="55"/>
        <v>0</v>
      </c>
      <c r="AX96" s="8">
        <f t="shared" si="55"/>
        <v>0</v>
      </c>
      <c r="AY96" s="8">
        <f t="shared" si="55"/>
        <v>0</v>
      </c>
      <c r="AZ96" s="8">
        <f t="shared" si="55"/>
        <v>0</v>
      </c>
      <c r="BA96" s="8">
        <f t="shared" si="55"/>
        <v>0</v>
      </c>
      <c r="BB96" s="8">
        <f t="shared" si="55"/>
        <v>0</v>
      </c>
      <c r="BC96" s="8">
        <f t="shared" si="55"/>
        <v>0</v>
      </c>
      <c r="BD96" s="8">
        <f t="shared" si="55"/>
        <v>0</v>
      </c>
      <c r="BE96" s="8">
        <f t="shared" si="55"/>
        <v>0</v>
      </c>
      <c r="BF96" s="8">
        <f t="shared" si="55"/>
        <v>0</v>
      </c>
      <c r="BG96" s="8">
        <f t="shared" si="55"/>
        <v>0</v>
      </c>
      <c r="BH96" s="8">
        <f t="shared" si="55"/>
        <v>0</v>
      </c>
    </row>
    <row r="97" spans="1:60" ht="12" thickBot="1">
      <c r="A97" s="3" t="s">
        <v>29</v>
      </c>
      <c r="C97" s="8">
        <f>SUM(C85:C96)</f>
        <v>0</v>
      </c>
      <c r="D97" s="8">
        <f t="shared" ref="D97:BH97" si="57">SUM(D85:D96)</f>
        <v>0</v>
      </c>
      <c r="E97" s="8">
        <f t="shared" si="57"/>
        <v>0</v>
      </c>
      <c r="F97" s="8">
        <f t="shared" si="57"/>
        <v>0</v>
      </c>
      <c r="G97" s="8">
        <f t="shared" si="57"/>
        <v>0</v>
      </c>
      <c r="H97" s="8">
        <f t="shared" si="57"/>
        <v>0</v>
      </c>
      <c r="I97" s="8">
        <f t="shared" si="57"/>
        <v>0</v>
      </c>
      <c r="J97" s="8">
        <f t="shared" si="57"/>
        <v>0</v>
      </c>
      <c r="K97" s="8">
        <f t="shared" si="57"/>
        <v>0</v>
      </c>
      <c r="L97" s="8">
        <f t="shared" si="57"/>
        <v>0</v>
      </c>
      <c r="M97" s="8">
        <f t="shared" si="57"/>
        <v>0</v>
      </c>
      <c r="N97" s="8">
        <f t="shared" si="57"/>
        <v>0</v>
      </c>
      <c r="O97" s="8">
        <f t="shared" si="57"/>
        <v>0</v>
      </c>
      <c r="P97" s="8">
        <f t="shared" si="57"/>
        <v>0</v>
      </c>
      <c r="Q97" s="8">
        <f t="shared" si="57"/>
        <v>0</v>
      </c>
      <c r="R97" s="8">
        <f t="shared" si="57"/>
        <v>0</v>
      </c>
      <c r="S97" s="8">
        <f t="shared" si="57"/>
        <v>0</v>
      </c>
      <c r="T97" s="8">
        <f t="shared" si="57"/>
        <v>0</v>
      </c>
      <c r="U97" s="8">
        <f t="shared" si="57"/>
        <v>0</v>
      </c>
      <c r="V97" s="8">
        <f t="shared" si="57"/>
        <v>0</v>
      </c>
      <c r="W97" s="8">
        <f t="shared" si="57"/>
        <v>0</v>
      </c>
      <c r="X97" s="8">
        <f t="shared" si="57"/>
        <v>0</v>
      </c>
      <c r="Y97" s="8">
        <f t="shared" si="57"/>
        <v>0</v>
      </c>
      <c r="Z97" s="8">
        <f t="shared" si="57"/>
        <v>0</v>
      </c>
      <c r="AA97" s="8">
        <f t="shared" si="57"/>
        <v>0</v>
      </c>
      <c r="AB97" s="8">
        <f t="shared" si="57"/>
        <v>0</v>
      </c>
      <c r="AC97" s="8">
        <f t="shared" si="57"/>
        <v>0</v>
      </c>
      <c r="AD97" s="8">
        <f t="shared" si="57"/>
        <v>0</v>
      </c>
      <c r="AE97" s="8">
        <f t="shared" si="57"/>
        <v>0</v>
      </c>
      <c r="AF97" s="8">
        <f t="shared" si="57"/>
        <v>0</v>
      </c>
      <c r="AG97" s="8">
        <f t="shared" si="57"/>
        <v>0</v>
      </c>
      <c r="AH97" s="8">
        <f t="shared" si="57"/>
        <v>0</v>
      </c>
      <c r="AI97" s="8">
        <f t="shared" si="57"/>
        <v>0</v>
      </c>
      <c r="AJ97" s="8">
        <f t="shared" si="57"/>
        <v>0</v>
      </c>
      <c r="AK97" s="8">
        <f t="shared" si="57"/>
        <v>0</v>
      </c>
      <c r="AL97" s="8">
        <f t="shared" si="57"/>
        <v>0</v>
      </c>
      <c r="AM97" s="8">
        <f t="shared" si="57"/>
        <v>0</v>
      </c>
      <c r="AN97" s="8">
        <f t="shared" si="57"/>
        <v>0</v>
      </c>
      <c r="AO97" s="8">
        <f t="shared" si="57"/>
        <v>0</v>
      </c>
      <c r="AP97" s="8">
        <f t="shared" si="57"/>
        <v>0</v>
      </c>
      <c r="AQ97" s="8">
        <f t="shared" si="57"/>
        <v>0</v>
      </c>
      <c r="AR97" s="8">
        <f t="shared" si="57"/>
        <v>0</v>
      </c>
      <c r="AS97" s="8">
        <f t="shared" si="57"/>
        <v>0</v>
      </c>
      <c r="AT97" s="8">
        <f t="shared" si="57"/>
        <v>0</v>
      </c>
      <c r="AU97" s="8">
        <f t="shared" si="57"/>
        <v>0</v>
      </c>
      <c r="AV97" s="8">
        <f t="shared" si="57"/>
        <v>0</v>
      </c>
      <c r="AW97" s="8">
        <f t="shared" si="57"/>
        <v>0</v>
      </c>
      <c r="AX97" s="8">
        <f t="shared" si="57"/>
        <v>0</v>
      </c>
      <c r="AY97" s="8">
        <f t="shared" si="57"/>
        <v>0</v>
      </c>
      <c r="AZ97" s="8">
        <f t="shared" si="57"/>
        <v>0</v>
      </c>
      <c r="BA97" s="8">
        <f t="shared" si="57"/>
        <v>0</v>
      </c>
      <c r="BB97" s="8">
        <f t="shared" si="57"/>
        <v>0</v>
      </c>
      <c r="BC97" s="8">
        <f t="shared" si="57"/>
        <v>0</v>
      </c>
      <c r="BD97" s="8">
        <f t="shared" si="57"/>
        <v>0</v>
      </c>
      <c r="BE97" s="8">
        <f t="shared" si="57"/>
        <v>0</v>
      </c>
      <c r="BF97" s="8">
        <f t="shared" si="57"/>
        <v>0</v>
      </c>
      <c r="BG97" s="8">
        <f t="shared" si="57"/>
        <v>0</v>
      </c>
      <c r="BH97" s="8">
        <f t="shared" si="57"/>
        <v>0</v>
      </c>
    </row>
    <row r="98" spans="1:60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</row>
    <row r="99" spans="1:60" ht="12" thickBot="1">
      <c r="A99" s="3" t="s">
        <v>150</v>
      </c>
    </row>
    <row r="100" spans="1:60" ht="12" thickBot="1">
      <c r="A100" s="18"/>
      <c r="B100" s="19">
        <f t="shared" ref="B100:BH100" si="58">B2</f>
        <v>1992</v>
      </c>
      <c r="C100" s="19">
        <f t="shared" si="58"/>
        <v>1993</v>
      </c>
      <c r="D100" s="19">
        <f t="shared" si="58"/>
        <v>1994</v>
      </c>
      <c r="E100" s="19">
        <f t="shared" si="58"/>
        <v>1995</v>
      </c>
      <c r="F100" s="19">
        <f t="shared" si="58"/>
        <v>1996</v>
      </c>
      <c r="G100" s="19">
        <f t="shared" si="58"/>
        <v>1997</v>
      </c>
      <c r="H100" s="19">
        <f t="shared" si="58"/>
        <v>1998</v>
      </c>
      <c r="I100" s="19">
        <f t="shared" si="58"/>
        <v>1999</v>
      </c>
      <c r="J100" s="19">
        <f t="shared" si="58"/>
        <v>2000</v>
      </c>
      <c r="K100" s="19">
        <f t="shared" si="58"/>
        <v>2001</v>
      </c>
      <c r="L100" s="19">
        <f t="shared" si="58"/>
        <v>2002</v>
      </c>
      <c r="M100" s="19">
        <f t="shared" si="58"/>
        <v>2003</v>
      </c>
      <c r="N100" s="19">
        <f t="shared" si="58"/>
        <v>2004</v>
      </c>
      <c r="O100" s="19">
        <f t="shared" si="58"/>
        <v>2005</v>
      </c>
      <c r="P100" s="19">
        <f t="shared" si="58"/>
        <v>2006</v>
      </c>
      <c r="Q100" s="19">
        <f t="shared" si="58"/>
        <v>2007</v>
      </c>
      <c r="R100" s="19">
        <f t="shared" si="58"/>
        <v>2008</v>
      </c>
      <c r="S100" s="19">
        <f t="shared" si="58"/>
        <v>2009</v>
      </c>
      <c r="T100" s="19">
        <f t="shared" si="58"/>
        <v>2010</v>
      </c>
      <c r="U100" s="19">
        <f t="shared" si="58"/>
        <v>2011</v>
      </c>
      <c r="V100" s="19">
        <f t="shared" si="58"/>
        <v>2012</v>
      </c>
      <c r="W100" s="19">
        <f t="shared" si="58"/>
        <v>2013</v>
      </c>
      <c r="X100" s="19">
        <f t="shared" si="58"/>
        <v>2014</v>
      </c>
      <c r="Y100" s="19">
        <f t="shared" si="58"/>
        <v>2015</v>
      </c>
      <c r="Z100" s="19">
        <f t="shared" si="58"/>
        <v>2016</v>
      </c>
      <c r="AA100" s="19">
        <f t="shared" si="58"/>
        <v>2017</v>
      </c>
      <c r="AB100" s="19">
        <f t="shared" si="58"/>
        <v>2018</v>
      </c>
      <c r="AC100" s="19">
        <f t="shared" si="58"/>
        <v>2019</v>
      </c>
      <c r="AD100" s="19">
        <f t="shared" si="58"/>
        <v>2020</v>
      </c>
      <c r="AE100" s="19">
        <f t="shared" si="58"/>
        <v>2021</v>
      </c>
      <c r="AF100" s="19">
        <f t="shared" si="58"/>
        <v>2022</v>
      </c>
      <c r="AG100" s="19">
        <f t="shared" si="58"/>
        <v>2023</v>
      </c>
      <c r="AH100" s="19">
        <f t="shared" si="58"/>
        <v>2024</v>
      </c>
      <c r="AI100" s="19">
        <f t="shared" si="58"/>
        <v>2025</v>
      </c>
      <c r="AJ100" s="19">
        <f t="shared" si="58"/>
        <v>2026</v>
      </c>
      <c r="AK100" s="19">
        <f t="shared" si="58"/>
        <v>2027</v>
      </c>
      <c r="AL100" s="19">
        <f t="shared" si="58"/>
        <v>2028</v>
      </c>
      <c r="AM100" s="19">
        <f t="shared" si="58"/>
        <v>2029</v>
      </c>
      <c r="AN100" s="19">
        <f t="shared" si="58"/>
        <v>2030</v>
      </c>
      <c r="AO100" s="19">
        <f t="shared" si="58"/>
        <v>2031</v>
      </c>
      <c r="AP100" s="19">
        <f t="shared" si="58"/>
        <v>2032</v>
      </c>
      <c r="AQ100" s="19">
        <f t="shared" si="58"/>
        <v>2033</v>
      </c>
      <c r="AR100" s="19">
        <f t="shared" si="58"/>
        <v>2034</v>
      </c>
      <c r="AS100" s="19">
        <f t="shared" si="58"/>
        <v>2035</v>
      </c>
      <c r="AT100" s="19">
        <f t="shared" si="58"/>
        <v>2036</v>
      </c>
      <c r="AU100" s="19">
        <f t="shared" si="58"/>
        <v>2037</v>
      </c>
      <c r="AV100" s="19">
        <f t="shared" si="58"/>
        <v>2038</v>
      </c>
      <c r="AW100" s="19">
        <f t="shared" si="58"/>
        <v>2039</v>
      </c>
      <c r="AX100" s="19">
        <f t="shared" si="58"/>
        <v>2040</v>
      </c>
      <c r="AY100" s="19">
        <f t="shared" si="58"/>
        <v>2041</v>
      </c>
      <c r="AZ100" s="19">
        <f t="shared" si="58"/>
        <v>2042</v>
      </c>
      <c r="BA100" s="19">
        <f t="shared" si="58"/>
        <v>2043</v>
      </c>
      <c r="BB100" s="19">
        <f t="shared" si="58"/>
        <v>2044</v>
      </c>
      <c r="BC100" s="19">
        <f t="shared" si="58"/>
        <v>2045</v>
      </c>
      <c r="BD100" s="19">
        <f t="shared" si="58"/>
        <v>2046</v>
      </c>
      <c r="BE100" s="19">
        <f t="shared" si="58"/>
        <v>2047</v>
      </c>
      <c r="BF100" s="19">
        <f t="shared" si="58"/>
        <v>2048</v>
      </c>
      <c r="BG100" s="19">
        <f t="shared" si="58"/>
        <v>2049</v>
      </c>
      <c r="BH100" s="19">
        <f t="shared" si="58"/>
        <v>2050</v>
      </c>
    </row>
    <row r="101" spans="1:60">
      <c r="A101" s="3" t="s">
        <v>17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107">
        <v>0</v>
      </c>
      <c r="AH101" s="107">
        <v>0</v>
      </c>
      <c r="AI101" s="107">
        <v>0</v>
      </c>
      <c r="AJ101" s="107">
        <v>0</v>
      </c>
      <c r="AK101" s="107">
        <v>0</v>
      </c>
      <c r="AL101" s="107">
        <v>0</v>
      </c>
      <c r="AM101" s="107">
        <v>0</v>
      </c>
      <c r="AN101" s="107">
        <v>0</v>
      </c>
      <c r="AO101" s="107">
        <v>0</v>
      </c>
      <c r="AP101" s="107">
        <v>0</v>
      </c>
      <c r="AQ101" s="107">
        <v>0</v>
      </c>
      <c r="AR101" s="107">
        <v>0</v>
      </c>
      <c r="AS101" s="107">
        <v>0</v>
      </c>
      <c r="AT101" s="107">
        <v>0</v>
      </c>
      <c r="AU101" s="107">
        <v>0</v>
      </c>
      <c r="AV101" s="107">
        <v>0</v>
      </c>
      <c r="AW101" s="107">
        <v>0</v>
      </c>
      <c r="AX101" s="107">
        <v>0</v>
      </c>
      <c r="AY101" s="107">
        <v>0</v>
      </c>
      <c r="AZ101" s="107">
        <v>0</v>
      </c>
      <c r="BA101" s="107">
        <v>0</v>
      </c>
      <c r="BB101" s="107">
        <v>0</v>
      </c>
      <c r="BC101" s="107">
        <v>0</v>
      </c>
      <c r="BD101" s="107">
        <v>0</v>
      </c>
      <c r="BE101" s="107">
        <v>0</v>
      </c>
      <c r="BF101" s="107">
        <v>0</v>
      </c>
      <c r="BG101" s="107">
        <v>0</v>
      </c>
      <c r="BH101" s="107">
        <v>0</v>
      </c>
    </row>
    <row r="102" spans="1:60">
      <c r="A102" s="3" t="s">
        <v>18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107">
        <v>0</v>
      </c>
      <c r="AH102" s="107">
        <v>0</v>
      </c>
      <c r="AI102" s="107">
        <v>0</v>
      </c>
      <c r="AJ102" s="107">
        <v>0</v>
      </c>
      <c r="AK102" s="107">
        <v>0</v>
      </c>
      <c r="AL102" s="107">
        <v>0</v>
      </c>
      <c r="AM102" s="107">
        <v>0</v>
      </c>
      <c r="AN102" s="107">
        <v>0</v>
      </c>
      <c r="AO102" s="107">
        <v>0</v>
      </c>
      <c r="AP102" s="107">
        <v>0</v>
      </c>
      <c r="AQ102" s="107">
        <v>0</v>
      </c>
      <c r="AR102" s="107">
        <v>0</v>
      </c>
      <c r="AS102" s="107">
        <v>0</v>
      </c>
      <c r="AT102" s="107">
        <v>0</v>
      </c>
      <c r="AU102" s="107">
        <v>0</v>
      </c>
      <c r="AV102" s="107">
        <v>0</v>
      </c>
      <c r="AW102" s="107">
        <v>0</v>
      </c>
      <c r="AX102" s="107">
        <v>0</v>
      </c>
      <c r="AY102" s="107">
        <v>0</v>
      </c>
      <c r="AZ102" s="107">
        <v>0</v>
      </c>
      <c r="BA102" s="107">
        <v>0</v>
      </c>
      <c r="BB102" s="107">
        <v>0</v>
      </c>
      <c r="BC102" s="107">
        <v>0</v>
      </c>
      <c r="BD102" s="107">
        <v>0</v>
      </c>
      <c r="BE102" s="107">
        <v>0</v>
      </c>
      <c r="BF102" s="107">
        <v>0</v>
      </c>
      <c r="BG102" s="107">
        <v>0</v>
      </c>
      <c r="BH102" s="107">
        <v>0</v>
      </c>
    </row>
    <row r="103" spans="1:60">
      <c r="A103" s="3" t="s">
        <v>19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107">
        <v>0</v>
      </c>
      <c r="AH103" s="107">
        <v>0</v>
      </c>
      <c r="AI103" s="107">
        <v>0</v>
      </c>
      <c r="AJ103" s="107">
        <v>0</v>
      </c>
      <c r="AK103" s="107">
        <v>0</v>
      </c>
      <c r="AL103" s="107">
        <v>0</v>
      </c>
      <c r="AM103" s="107">
        <v>0</v>
      </c>
      <c r="AN103" s="107">
        <v>0</v>
      </c>
      <c r="AO103" s="107">
        <v>0</v>
      </c>
      <c r="AP103" s="107">
        <v>0</v>
      </c>
      <c r="AQ103" s="107">
        <v>0</v>
      </c>
      <c r="AR103" s="107">
        <v>0</v>
      </c>
      <c r="AS103" s="107">
        <v>0</v>
      </c>
      <c r="AT103" s="107">
        <v>0</v>
      </c>
      <c r="AU103" s="107">
        <v>0</v>
      </c>
      <c r="AV103" s="107">
        <v>0</v>
      </c>
      <c r="AW103" s="107">
        <v>0</v>
      </c>
      <c r="AX103" s="107">
        <v>0</v>
      </c>
      <c r="AY103" s="107">
        <v>0</v>
      </c>
      <c r="AZ103" s="107">
        <v>0</v>
      </c>
      <c r="BA103" s="107">
        <v>0</v>
      </c>
      <c r="BB103" s="107">
        <v>0</v>
      </c>
      <c r="BC103" s="107">
        <v>0</v>
      </c>
      <c r="BD103" s="107">
        <v>0</v>
      </c>
      <c r="BE103" s="107">
        <v>0</v>
      </c>
      <c r="BF103" s="107">
        <v>0</v>
      </c>
      <c r="BG103" s="107">
        <v>0</v>
      </c>
      <c r="BH103" s="107">
        <v>0</v>
      </c>
    </row>
    <row r="104" spans="1:60">
      <c r="A104" s="3" t="s">
        <v>20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107">
        <v>0</v>
      </c>
      <c r="AH104" s="107">
        <v>0</v>
      </c>
      <c r="AI104" s="107">
        <v>0</v>
      </c>
      <c r="AJ104" s="107">
        <v>0</v>
      </c>
      <c r="AK104" s="107">
        <v>0</v>
      </c>
      <c r="AL104" s="107">
        <v>0</v>
      </c>
      <c r="AM104" s="107">
        <v>0</v>
      </c>
      <c r="AN104" s="107">
        <v>0</v>
      </c>
      <c r="AO104" s="107">
        <v>0</v>
      </c>
      <c r="AP104" s="107">
        <v>0</v>
      </c>
      <c r="AQ104" s="107">
        <v>0</v>
      </c>
      <c r="AR104" s="107">
        <v>0</v>
      </c>
      <c r="AS104" s="107">
        <v>0</v>
      </c>
      <c r="AT104" s="107">
        <v>0</v>
      </c>
      <c r="AU104" s="107">
        <v>0</v>
      </c>
      <c r="AV104" s="107">
        <v>0</v>
      </c>
      <c r="AW104" s="107">
        <v>0</v>
      </c>
      <c r="AX104" s="107">
        <v>0</v>
      </c>
      <c r="AY104" s="107">
        <v>0</v>
      </c>
      <c r="AZ104" s="107">
        <v>0</v>
      </c>
      <c r="BA104" s="107">
        <v>0</v>
      </c>
      <c r="BB104" s="107">
        <v>0</v>
      </c>
      <c r="BC104" s="107">
        <v>0</v>
      </c>
      <c r="BD104" s="107">
        <v>0</v>
      </c>
      <c r="BE104" s="107">
        <v>0</v>
      </c>
      <c r="BF104" s="107">
        <v>0</v>
      </c>
      <c r="BG104" s="107">
        <v>0</v>
      </c>
      <c r="BH104" s="107">
        <v>0</v>
      </c>
    </row>
    <row r="105" spans="1:60">
      <c r="A105" s="3" t="s">
        <v>21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107">
        <v>0</v>
      </c>
      <c r="AH105" s="107">
        <v>0</v>
      </c>
      <c r="AI105" s="107">
        <v>0</v>
      </c>
      <c r="AJ105" s="107">
        <v>0</v>
      </c>
      <c r="AK105" s="107">
        <v>0</v>
      </c>
      <c r="AL105" s="107">
        <v>0</v>
      </c>
      <c r="AM105" s="107">
        <v>0</v>
      </c>
      <c r="AN105" s="107">
        <v>0</v>
      </c>
      <c r="AO105" s="107">
        <v>0</v>
      </c>
      <c r="AP105" s="107">
        <v>0</v>
      </c>
      <c r="AQ105" s="107">
        <v>0</v>
      </c>
      <c r="AR105" s="107">
        <v>0</v>
      </c>
      <c r="AS105" s="107">
        <v>0</v>
      </c>
      <c r="AT105" s="107">
        <v>0</v>
      </c>
      <c r="AU105" s="107">
        <v>0</v>
      </c>
      <c r="AV105" s="107">
        <v>0</v>
      </c>
      <c r="AW105" s="107">
        <v>0</v>
      </c>
      <c r="AX105" s="107">
        <v>0</v>
      </c>
      <c r="AY105" s="107">
        <v>0</v>
      </c>
      <c r="AZ105" s="107">
        <v>0</v>
      </c>
      <c r="BA105" s="107">
        <v>0</v>
      </c>
      <c r="BB105" s="107">
        <v>0</v>
      </c>
      <c r="BC105" s="107">
        <v>0</v>
      </c>
      <c r="BD105" s="107">
        <v>0</v>
      </c>
      <c r="BE105" s="107">
        <v>0</v>
      </c>
      <c r="BF105" s="107">
        <v>0</v>
      </c>
      <c r="BG105" s="107">
        <v>0</v>
      </c>
      <c r="BH105" s="107">
        <v>0</v>
      </c>
    </row>
    <row r="106" spans="1:60">
      <c r="A106" s="3" t="s">
        <v>22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107">
        <v>0</v>
      </c>
      <c r="AH106" s="107">
        <v>0</v>
      </c>
      <c r="AI106" s="107">
        <v>0</v>
      </c>
      <c r="AJ106" s="107">
        <v>0</v>
      </c>
      <c r="AK106" s="107">
        <v>0</v>
      </c>
      <c r="AL106" s="107">
        <v>0</v>
      </c>
      <c r="AM106" s="107">
        <v>0</v>
      </c>
      <c r="AN106" s="107">
        <v>0</v>
      </c>
      <c r="AO106" s="107">
        <v>0</v>
      </c>
      <c r="AP106" s="107">
        <v>0</v>
      </c>
      <c r="AQ106" s="107">
        <v>0</v>
      </c>
      <c r="AR106" s="107">
        <v>0</v>
      </c>
      <c r="AS106" s="107">
        <v>0</v>
      </c>
      <c r="AT106" s="107">
        <v>0</v>
      </c>
      <c r="AU106" s="107">
        <v>0</v>
      </c>
      <c r="AV106" s="107">
        <v>0</v>
      </c>
      <c r="AW106" s="107">
        <v>0</v>
      </c>
      <c r="AX106" s="107">
        <v>0</v>
      </c>
      <c r="AY106" s="107">
        <v>0</v>
      </c>
      <c r="AZ106" s="107">
        <v>0</v>
      </c>
      <c r="BA106" s="107">
        <v>0</v>
      </c>
      <c r="BB106" s="107">
        <v>0</v>
      </c>
      <c r="BC106" s="107">
        <v>0</v>
      </c>
      <c r="BD106" s="107">
        <v>0</v>
      </c>
      <c r="BE106" s="107">
        <v>0</v>
      </c>
      <c r="BF106" s="107">
        <v>0</v>
      </c>
      <c r="BG106" s="107">
        <v>0</v>
      </c>
      <c r="BH106" s="107">
        <v>0</v>
      </c>
    </row>
    <row r="107" spans="1:60">
      <c r="A107" s="3" t="s">
        <v>23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107">
        <v>0</v>
      </c>
      <c r="AH107" s="107">
        <v>0</v>
      </c>
      <c r="AI107" s="107">
        <v>0</v>
      </c>
      <c r="AJ107" s="107">
        <v>0</v>
      </c>
      <c r="AK107" s="107">
        <v>0</v>
      </c>
      <c r="AL107" s="107">
        <v>0</v>
      </c>
      <c r="AM107" s="107">
        <v>0</v>
      </c>
      <c r="AN107" s="107">
        <v>0</v>
      </c>
      <c r="AO107" s="107">
        <v>0</v>
      </c>
      <c r="AP107" s="107">
        <v>0</v>
      </c>
      <c r="AQ107" s="107">
        <v>0</v>
      </c>
      <c r="AR107" s="107">
        <v>0</v>
      </c>
      <c r="AS107" s="107">
        <v>0</v>
      </c>
      <c r="AT107" s="107">
        <v>0</v>
      </c>
      <c r="AU107" s="107">
        <v>0</v>
      </c>
      <c r="AV107" s="107">
        <v>0</v>
      </c>
      <c r="AW107" s="107">
        <v>0</v>
      </c>
      <c r="AX107" s="107">
        <v>0</v>
      </c>
      <c r="AY107" s="107">
        <v>0</v>
      </c>
      <c r="AZ107" s="107">
        <v>0</v>
      </c>
      <c r="BA107" s="107">
        <v>0</v>
      </c>
      <c r="BB107" s="107">
        <v>0</v>
      </c>
      <c r="BC107" s="107">
        <v>0</v>
      </c>
      <c r="BD107" s="107">
        <v>0</v>
      </c>
      <c r="BE107" s="107">
        <v>0</v>
      </c>
      <c r="BF107" s="107">
        <v>0</v>
      </c>
      <c r="BG107" s="107">
        <v>0</v>
      </c>
      <c r="BH107" s="107">
        <v>0</v>
      </c>
    </row>
    <row r="108" spans="1:60">
      <c r="A108" s="3" t="s">
        <v>24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107">
        <v>0</v>
      </c>
      <c r="AH108" s="107">
        <v>0</v>
      </c>
      <c r="AI108" s="107">
        <v>0</v>
      </c>
      <c r="AJ108" s="107">
        <v>0</v>
      </c>
      <c r="AK108" s="107">
        <v>0</v>
      </c>
      <c r="AL108" s="107">
        <v>0</v>
      </c>
      <c r="AM108" s="107">
        <v>0</v>
      </c>
      <c r="AN108" s="107">
        <v>0</v>
      </c>
      <c r="AO108" s="107">
        <v>0</v>
      </c>
      <c r="AP108" s="107">
        <v>0</v>
      </c>
      <c r="AQ108" s="107">
        <v>0</v>
      </c>
      <c r="AR108" s="107">
        <v>0</v>
      </c>
      <c r="AS108" s="107">
        <v>0</v>
      </c>
      <c r="AT108" s="107">
        <v>0</v>
      </c>
      <c r="AU108" s="107">
        <v>0</v>
      </c>
      <c r="AV108" s="107">
        <v>0</v>
      </c>
      <c r="AW108" s="107">
        <v>0</v>
      </c>
      <c r="AX108" s="107">
        <v>0</v>
      </c>
      <c r="AY108" s="107">
        <v>0</v>
      </c>
      <c r="AZ108" s="107">
        <v>0</v>
      </c>
      <c r="BA108" s="107">
        <v>0</v>
      </c>
      <c r="BB108" s="107">
        <v>0</v>
      </c>
      <c r="BC108" s="107">
        <v>0</v>
      </c>
      <c r="BD108" s="107">
        <v>0</v>
      </c>
      <c r="BE108" s="107">
        <v>0</v>
      </c>
      <c r="BF108" s="107">
        <v>0</v>
      </c>
      <c r="BG108" s="107">
        <v>0</v>
      </c>
      <c r="BH108" s="107">
        <v>0</v>
      </c>
    </row>
    <row r="109" spans="1:60">
      <c r="A109" s="3" t="s">
        <v>25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107">
        <v>0</v>
      </c>
      <c r="AH109" s="107">
        <v>0</v>
      </c>
      <c r="AI109" s="107">
        <v>0</v>
      </c>
      <c r="AJ109" s="107">
        <v>0</v>
      </c>
      <c r="AK109" s="107">
        <v>0</v>
      </c>
      <c r="AL109" s="107">
        <v>0</v>
      </c>
      <c r="AM109" s="107">
        <v>0</v>
      </c>
      <c r="AN109" s="107">
        <v>0</v>
      </c>
      <c r="AO109" s="107">
        <v>0</v>
      </c>
      <c r="AP109" s="107">
        <v>0</v>
      </c>
      <c r="AQ109" s="107">
        <v>0</v>
      </c>
      <c r="AR109" s="107">
        <v>0</v>
      </c>
      <c r="AS109" s="107">
        <v>0</v>
      </c>
      <c r="AT109" s="107">
        <v>0</v>
      </c>
      <c r="AU109" s="107">
        <v>0</v>
      </c>
      <c r="AV109" s="107">
        <v>0</v>
      </c>
      <c r="AW109" s="107">
        <v>0</v>
      </c>
      <c r="AX109" s="107">
        <v>0</v>
      </c>
      <c r="AY109" s="107">
        <v>0</v>
      </c>
      <c r="AZ109" s="107">
        <v>0</v>
      </c>
      <c r="BA109" s="107">
        <v>0</v>
      </c>
      <c r="BB109" s="107">
        <v>0</v>
      </c>
      <c r="BC109" s="107">
        <v>0</v>
      </c>
      <c r="BD109" s="107">
        <v>0</v>
      </c>
      <c r="BE109" s="107">
        <v>0</v>
      </c>
      <c r="BF109" s="107">
        <v>0</v>
      </c>
      <c r="BG109" s="107">
        <v>0</v>
      </c>
      <c r="BH109" s="107">
        <v>0</v>
      </c>
    </row>
    <row r="110" spans="1:60">
      <c r="A110" s="3" t="s">
        <v>26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107">
        <v>0</v>
      </c>
      <c r="AH110" s="107">
        <v>0</v>
      </c>
      <c r="AI110" s="107">
        <v>0</v>
      </c>
      <c r="AJ110" s="107">
        <v>0</v>
      </c>
      <c r="AK110" s="107">
        <v>0</v>
      </c>
      <c r="AL110" s="107">
        <v>0</v>
      </c>
      <c r="AM110" s="107">
        <v>0</v>
      </c>
      <c r="AN110" s="107">
        <v>0</v>
      </c>
      <c r="AO110" s="107">
        <v>0</v>
      </c>
      <c r="AP110" s="107">
        <v>0</v>
      </c>
      <c r="AQ110" s="107">
        <v>0</v>
      </c>
      <c r="AR110" s="107">
        <v>0</v>
      </c>
      <c r="AS110" s="107">
        <v>0</v>
      </c>
      <c r="AT110" s="107">
        <v>0</v>
      </c>
      <c r="AU110" s="107">
        <v>0</v>
      </c>
      <c r="AV110" s="107">
        <v>0</v>
      </c>
      <c r="AW110" s="107">
        <v>0</v>
      </c>
      <c r="AX110" s="107">
        <v>0</v>
      </c>
      <c r="AY110" s="107">
        <v>0</v>
      </c>
      <c r="AZ110" s="107">
        <v>0</v>
      </c>
      <c r="BA110" s="107">
        <v>0</v>
      </c>
      <c r="BB110" s="107">
        <v>0</v>
      </c>
      <c r="BC110" s="107">
        <v>0</v>
      </c>
      <c r="BD110" s="107">
        <v>0</v>
      </c>
      <c r="BE110" s="107">
        <v>0</v>
      </c>
      <c r="BF110" s="107">
        <v>0</v>
      </c>
      <c r="BG110" s="107">
        <v>0</v>
      </c>
      <c r="BH110" s="107">
        <v>0</v>
      </c>
    </row>
    <row r="111" spans="1:60">
      <c r="A111" s="3" t="s">
        <v>27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107">
        <v>0</v>
      </c>
      <c r="AH111" s="107">
        <v>0</v>
      </c>
      <c r="AI111" s="107">
        <v>0</v>
      </c>
      <c r="AJ111" s="107">
        <v>0</v>
      </c>
      <c r="AK111" s="107">
        <v>0</v>
      </c>
      <c r="AL111" s="107">
        <v>0</v>
      </c>
      <c r="AM111" s="107">
        <v>0</v>
      </c>
      <c r="AN111" s="107">
        <v>0</v>
      </c>
      <c r="AO111" s="107">
        <v>0</v>
      </c>
      <c r="AP111" s="107">
        <v>0</v>
      </c>
      <c r="AQ111" s="107">
        <v>0</v>
      </c>
      <c r="AR111" s="107">
        <v>0</v>
      </c>
      <c r="AS111" s="107">
        <v>0</v>
      </c>
      <c r="AT111" s="107">
        <v>0</v>
      </c>
      <c r="AU111" s="107">
        <v>0</v>
      </c>
      <c r="AV111" s="107">
        <v>0</v>
      </c>
      <c r="AW111" s="107">
        <v>0</v>
      </c>
      <c r="AX111" s="107">
        <v>0</v>
      </c>
      <c r="AY111" s="107">
        <v>0</v>
      </c>
      <c r="AZ111" s="107">
        <v>0</v>
      </c>
      <c r="BA111" s="107">
        <v>0</v>
      </c>
      <c r="BB111" s="107">
        <v>0</v>
      </c>
      <c r="BC111" s="107">
        <v>0</v>
      </c>
      <c r="BD111" s="107">
        <v>0</v>
      </c>
      <c r="BE111" s="107">
        <v>0</v>
      </c>
      <c r="BF111" s="107">
        <v>0</v>
      </c>
      <c r="BG111" s="107">
        <v>0</v>
      </c>
      <c r="BH111" s="107">
        <v>0</v>
      </c>
    </row>
    <row r="112" spans="1:60">
      <c r="A112" s="3" t="s">
        <v>28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107">
        <v>0</v>
      </c>
      <c r="AH112" s="107">
        <v>0</v>
      </c>
      <c r="AI112" s="107">
        <v>0</v>
      </c>
      <c r="AJ112" s="107">
        <v>0</v>
      </c>
      <c r="AK112" s="107">
        <v>0</v>
      </c>
      <c r="AL112" s="107">
        <v>0</v>
      </c>
      <c r="AM112" s="107">
        <v>0</v>
      </c>
      <c r="AN112" s="107">
        <v>0</v>
      </c>
      <c r="AO112" s="107">
        <v>0</v>
      </c>
      <c r="AP112" s="107">
        <v>0</v>
      </c>
      <c r="AQ112" s="107">
        <v>0</v>
      </c>
      <c r="AR112" s="107">
        <v>0</v>
      </c>
      <c r="AS112" s="107">
        <v>0</v>
      </c>
      <c r="AT112" s="107">
        <v>0</v>
      </c>
      <c r="AU112" s="107">
        <v>0</v>
      </c>
      <c r="AV112" s="107">
        <v>0</v>
      </c>
      <c r="AW112" s="107">
        <v>0</v>
      </c>
      <c r="AX112" s="107">
        <v>0</v>
      </c>
      <c r="AY112" s="107">
        <v>0</v>
      </c>
      <c r="AZ112" s="107">
        <v>0</v>
      </c>
      <c r="BA112" s="107">
        <v>0</v>
      </c>
      <c r="BB112" s="107">
        <v>0</v>
      </c>
      <c r="BC112" s="107">
        <v>0</v>
      </c>
      <c r="BD112" s="107">
        <v>0</v>
      </c>
      <c r="BE112" s="107">
        <v>0</v>
      </c>
      <c r="BF112" s="107">
        <v>0</v>
      </c>
      <c r="BG112" s="107">
        <v>0</v>
      </c>
      <c r="BH112" s="107">
        <v>0</v>
      </c>
    </row>
    <row r="113" spans="1:60" ht="12" thickBot="1">
      <c r="A113" s="3" t="s">
        <v>29</v>
      </c>
      <c r="J113" s="3">
        <f t="shared" ref="J113:AB113" si="59">SUM(J101:J112)</f>
        <v>0</v>
      </c>
      <c r="K113" s="3">
        <f t="shared" si="59"/>
        <v>0</v>
      </c>
      <c r="L113" s="3">
        <f t="shared" si="59"/>
        <v>0</v>
      </c>
      <c r="M113" s="3">
        <f t="shared" si="59"/>
        <v>0</v>
      </c>
      <c r="N113" s="3">
        <f t="shared" si="59"/>
        <v>0</v>
      </c>
      <c r="O113" s="3">
        <f t="shared" si="59"/>
        <v>0</v>
      </c>
      <c r="P113" s="3">
        <f t="shared" si="59"/>
        <v>0</v>
      </c>
      <c r="Q113" s="3">
        <f t="shared" si="59"/>
        <v>0</v>
      </c>
      <c r="R113" s="3">
        <f t="shared" si="59"/>
        <v>0</v>
      </c>
      <c r="S113" s="3">
        <f t="shared" si="59"/>
        <v>0</v>
      </c>
      <c r="T113" s="3">
        <f t="shared" si="59"/>
        <v>0</v>
      </c>
      <c r="U113" s="3">
        <f t="shared" si="59"/>
        <v>0</v>
      </c>
      <c r="V113" s="3">
        <f t="shared" si="59"/>
        <v>0</v>
      </c>
      <c r="W113" s="3">
        <f t="shared" si="59"/>
        <v>0</v>
      </c>
      <c r="X113" s="3">
        <f t="shared" si="59"/>
        <v>0</v>
      </c>
      <c r="Y113" s="3">
        <f t="shared" si="59"/>
        <v>0</v>
      </c>
      <c r="Z113" s="3">
        <f t="shared" si="59"/>
        <v>0</v>
      </c>
      <c r="AA113" s="3">
        <f t="shared" si="59"/>
        <v>0</v>
      </c>
      <c r="AB113" s="3">
        <f t="shared" si="59"/>
        <v>0</v>
      </c>
      <c r="AC113" s="3">
        <f>SUM(AC101:AC112)</f>
        <v>0</v>
      </c>
      <c r="AD113" s="3">
        <f t="shared" ref="AD113:BH113" si="60">SUM(AD101:AD112)</f>
        <v>0</v>
      </c>
      <c r="AE113" s="3">
        <f t="shared" si="60"/>
        <v>0</v>
      </c>
      <c r="AF113" s="3">
        <f t="shared" si="60"/>
        <v>0</v>
      </c>
      <c r="AG113" s="107">
        <f t="shared" si="60"/>
        <v>0</v>
      </c>
      <c r="AH113" s="107">
        <f t="shared" si="60"/>
        <v>0</v>
      </c>
      <c r="AI113" s="107">
        <f t="shared" si="60"/>
        <v>0</v>
      </c>
      <c r="AJ113" s="107">
        <f t="shared" si="60"/>
        <v>0</v>
      </c>
      <c r="AK113" s="107">
        <f t="shared" si="60"/>
        <v>0</v>
      </c>
      <c r="AL113" s="107">
        <f t="shared" si="60"/>
        <v>0</v>
      </c>
      <c r="AM113" s="107">
        <f t="shared" si="60"/>
        <v>0</v>
      </c>
      <c r="AN113" s="107">
        <f t="shared" si="60"/>
        <v>0</v>
      </c>
      <c r="AO113" s="107">
        <f t="shared" si="60"/>
        <v>0</v>
      </c>
      <c r="AP113" s="107">
        <f t="shared" si="60"/>
        <v>0</v>
      </c>
      <c r="AQ113" s="107">
        <f t="shared" si="60"/>
        <v>0</v>
      </c>
      <c r="AR113" s="107">
        <f t="shared" si="60"/>
        <v>0</v>
      </c>
      <c r="AS113" s="107">
        <f t="shared" si="60"/>
        <v>0</v>
      </c>
      <c r="AT113" s="107">
        <f t="shared" si="60"/>
        <v>0</v>
      </c>
      <c r="AU113" s="107">
        <f t="shared" si="60"/>
        <v>0</v>
      </c>
      <c r="AV113" s="107">
        <f t="shared" si="60"/>
        <v>0</v>
      </c>
      <c r="AW113" s="107">
        <f t="shared" si="60"/>
        <v>0</v>
      </c>
      <c r="AX113" s="107">
        <f t="shared" si="60"/>
        <v>0</v>
      </c>
      <c r="AY113" s="107">
        <f t="shared" si="60"/>
        <v>0</v>
      </c>
      <c r="AZ113" s="107">
        <f t="shared" si="60"/>
        <v>0</v>
      </c>
      <c r="BA113" s="107">
        <f t="shared" si="60"/>
        <v>0</v>
      </c>
      <c r="BB113" s="107">
        <f t="shared" si="60"/>
        <v>0</v>
      </c>
      <c r="BC113" s="107">
        <f t="shared" si="60"/>
        <v>0</v>
      </c>
      <c r="BD113" s="107">
        <f t="shared" si="60"/>
        <v>0</v>
      </c>
      <c r="BE113" s="107">
        <f t="shared" si="60"/>
        <v>0</v>
      </c>
      <c r="BF113" s="107">
        <f t="shared" si="60"/>
        <v>0</v>
      </c>
      <c r="BG113" s="107">
        <f t="shared" si="60"/>
        <v>0</v>
      </c>
      <c r="BH113" s="107">
        <f t="shared" si="60"/>
        <v>0</v>
      </c>
    </row>
    <row r="114" spans="1:60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</row>
    <row r="115" spans="1:60" ht="12" thickBot="1">
      <c r="A115" s="3" t="s">
        <v>151</v>
      </c>
    </row>
    <row r="116" spans="1:60" ht="12" thickBot="1">
      <c r="A116" s="18"/>
      <c r="B116" s="19">
        <f t="shared" ref="B116:BH116" si="61">B2</f>
        <v>1992</v>
      </c>
      <c r="C116" s="19">
        <f t="shared" si="61"/>
        <v>1993</v>
      </c>
      <c r="D116" s="19">
        <f t="shared" si="61"/>
        <v>1994</v>
      </c>
      <c r="E116" s="19">
        <f t="shared" si="61"/>
        <v>1995</v>
      </c>
      <c r="F116" s="19">
        <f t="shared" si="61"/>
        <v>1996</v>
      </c>
      <c r="G116" s="19">
        <f t="shared" si="61"/>
        <v>1997</v>
      </c>
      <c r="H116" s="19">
        <f t="shared" si="61"/>
        <v>1998</v>
      </c>
      <c r="I116" s="19">
        <f t="shared" si="61"/>
        <v>1999</v>
      </c>
      <c r="J116" s="19">
        <f t="shared" si="61"/>
        <v>2000</v>
      </c>
      <c r="K116" s="19">
        <f t="shared" si="61"/>
        <v>2001</v>
      </c>
      <c r="L116" s="19">
        <f t="shared" si="61"/>
        <v>2002</v>
      </c>
      <c r="M116" s="19">
        <f t="shared" si="61"/>
        <v>2003</v>
      </c>
      <c r="N116" s="19">
        <f t="shared" si="61"/>
        <v>2004</v>
      </c>
      <c r="O116" s="19">
        <f t="shared" si="61"/>
        <v>2005</v>
      </c>
      <c r="P116" s="19">
        <f t="shared" si="61"/>
        <v>2006</v>
      </c>
      <c r="Q116" s="19">
        <f t="shared" si="61"/>
        <v>2007</v>
      </c>
      <c r="R116" s="19">
        <f t="shared" si="61"/>
        <v>2008</v>
      </c>
      <c r="S116" s="19">
        <f t="shared" si="61"/>
        <v>2009</v>
      </c>
      <c r="T116" s="19">
        <f t="shared" si="61"/>
        <v>2010</v>
      </c>
      <c r="U116" s="19">
        <f t="shared" si="61"/>
        <v>2011</v>
      </c>
      <c r="V116" s="19">
        <f t="shared" si="61"/>
        <v>2012</v>
      </c>
      <c r="W116" s="19">
        <f t="shared" si="61"/>
        <v>2013</v>
      </c>
      <c r="X116" s="19">
        <f t="shared" si="61"/>
        <v>2014</v>
      </c>
      <c r="Y116" s="19">
        <f t="shared" si="61"/>
        <v>2015</v>
      </c>
      <c r="Z116" s="19">
        <f t="shared" si="61"/>
        <v>2016</v>
      </c>
      <c r="AA116" s="19">
        <f t="shared" si="61"/>
        <v>2017</v>
      </c>
      <c r="AB116" s="19">
        <f t="shared" si="61"/>
        <v>2018</v>
      </c>
      <c r="AC116" s="19">
        <f t="shared" si="61"/>
        <v>2019</v>
      </c>
      <c r="AD116" s="19">
        <f t="shared" si="61"/>
        <v>2020</v>
      </c>
      <c r="AE116" s="19">
        <f t="shared" si="61"/>
        <v>2021</v>
      </c>
      <c r="AF116" s="19">
        <f t="shared" si="61"/>
        <v>2022</v>
      </c>
      <c r="AG116" s="19">
        <f t="shared" si="61"/>
        <v>2023</v>
      </c>
      <c r="AH116" s="19">
        <f t="shared" si="61"/>
        <v>2024</v>
      </c>
      <c r="AI116" s="19">
        <f t="shared" si="61"/>
        <v>2025</v>
      </c>
      <c r="AJ116" s="19">
        <f t="shared" si="61"/>
        <v>2026</v>
      </c>
      <c r="AK116" s="19">
        <f t="shared" si="61"/>
        <v>2027</v>
      </c>
      <c r="AL116" s="19">
        <f t="shared" si="61"/>
        <v>2028</v>
      </c>
      <c r="AM116" s="19">
        <f t="shared" si="61"/>
        <v>2029</v>
      </c>
      <c r="AN116" s="19">
        <f t="shared" si="61"/>
        <v>2030</v>
      </c>
      <c r="AO116" s="19">
        <f t="shared" si="61"/>
        <v>2031</v>
      </c>
      <c r="AP116" s="19">
        <f t="shared" si="61"/>
        <v>2032</v>
      </c>
      <c r="AQ116" s="19">
        <f t="shared" si="61"/>
        <v>2033</v>
      </c>
      <c r="AR116" s="19">
        <f t="shared" si="61"/>
        <v>2034</v>
      </c>
      <c r="AS116" s="19">
        <f t="shared" si="61"/>
        <v>2035</v>
      </c>
      <c r="AT116" s="19">
        <f t="shared" si="61"/>
        <v>2036</v>
      </c>
      <c r="AU116" s="19">
        <f t="shared" si="61"/>
        <v>2037</v>
      </c>
      <c r="AV116" s="19">
        <f t="shared" si="61"/>
        <v>2038</v>
      </c>
      <c r="AW116" s="19">
        <f t="shared" si="61"/>
        <v>2039</v>
      </c>
      <c r="AX116" s="19">
        <f t="shared" si="61"/>
        <v>2040</v>
      </c>
      <c r="AY116" s="19">
        <f t="shared" si="61"/>
        <v>2041</v>
      </c>
      <c r="AZ116" s="19">
        <f t="shared" si="61"/>
        <v>2042</v>
      </c>
      <c r="BA116" s="19">
        <f t="shared" si="61"/>
        <v>2043</v>
      </c>
      <c r="BB116" s="19">
        <f t="shared" si="61"/>
        <v>2044</v>
      </c>
      <c r="BC116" s="19">
        <f t="shared" si="61"/>
        <v>2045</v>
      </c>
      <c r="BD116" s="19">
        <f t="shared" si="61"/>
        <v>2046</v>
      </c>
      <c r="BE116" s="19">
        <f t="shared" si="61"/>
        <v>2047</v>
      </c>
      <c r="BF116" s="19">
        <f t="shared" si="61"/>
        <v>2048</v>
      </c>
      <c r="BG116" s="19">
        <f t="shared" si="61"/>
        <v>2049</v>
      </c>
      <c r="BH116" s="19">
        <f t="shared" si="61"/>
        <v>2050</v>
      </c>
    </row>
    <row r="117" spans="1:60">
      <c r="A117" s="3" t="s">
        <v>17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107">
        <v>0</v>
      </c>
      <c r="AH117" s="107">
        <v>0</v>
      </c>
      <c r="AI117" s="107">
        <v>0</v>
      </c>
      <c r="AJ117" s="107">
        <v>0</v>
      </c>
      <c r="AK117" s="107">
        <v>0</v>
      </c>
      <c r="AL117" s="107">
        <v>0</v>
      </c>
      <c r="AM117" s="107">
        <v>0</v>
      </c>
      <c r="AN117" s="107">
        <v>0</v>
      </c>
      <c r="AO117" s="107">
        <v>0</v>
      </c>
      <c r="AP117" s="107">
        <v>0</v>
      </c>
      <c r="AQ117" s="107">
        <v>0</v>
      </c>
      <c r="AR117" s="107">
        <v>0</v>
      </c>
      <c r="AS117" s="107">
        <v>0</v>
      </c>
      <c r="AT117" s="107">
        <v>0</v>
      </c>
      <c r="AU117" s="107">
        <v>0</v>
      </c>
      <c r="AV117" s="107">
        <v>0</v>
      </c>
      <c r="AW117" s="107">
        <v>0</v>
      </c>
      <c r="AX117" s="107">
        <v>0</v>
      </c>
      <c r="AY117" s="107">
        <v>0</v>
      </c>
      <c r="AZ117" s="107">
        <v>0</v>
      </c>
      <c r="BA117" s="107">
        <v>0</v>
      </c>
      <c r="BB117" s="107">
        <v>0</v>
      </c>
      <c r="BC117" s="107">
        <v>0</v>
      </c>
      <c r="BD117" s="107">
        <v>0</v>
      </c>
      <c r="BE117" s="107">
        <v>0</v>
      </c>
      <c r="BF117" s="107">
        <v>0</v>
      </c>
      <c r="BG117" s="107">
        <v>0</v>
      </c>
      <c r="BH117" s="107">
        <v>0</v>
      </c>
    </row>
    <row r="118" spans="1:60">
      <c r="A118" s="3" t="s">
        <v>18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107">
        <v>0</v>
      </c>
      <c r="AH118" s="107">
        <v>0</v>
      </c>
      <c r="AI118" s="107">
        <v>0</v>
      </c>
      <c r="AJ118" s="107">
        <v>0</v>
      </c>
      <c r="AK118" s="107">
        <v>0</v>
      </c>
      <c r="AL118" s="107">
        <v>0</v>
      </c>
      <c r="AM118" s="107">
        <v>0</v>
      </c>
      <c r="AN118" s="107">
        <v>0</v>
      </c>
      <c r="AO118" s="107">
        <v>0</v>
      </c>
      <c r="AP118" s="107">
        <v>0</v>
      </c>
      <c r="AQ118" s="107">
        <v>0</v>
      </c>
      <c r="AR118" s="107">
        <v>0</v>
      </c>
      <c r="AS118" s="107">
        <v>0</v>
      </c>
      <c r="AT118" s="107">
        <v>0</v>
      </c>
      <c r="AU118" s="107">
        <v>0</v>
      </c>
      <c r="AV118" s="107">
        <v>0</v>
      </c>
      <c r="AW118" s="107">
        <v>0</v>
      </c>
      <c r="AX118" s="107">
        <v>0</v>
      </c>
      <c r="AY118" s="107">
        <v>0</v>
      </c>
      <c r="AZ118" s="107">
        <v>0</v>
      </c>
      <c r="BA118" s="107">
        <v>0</v>
      </c>
      <c r="BB118" s="107">
        <v>0</v>
      </c>
      <c r="BC118" s="107">
        <v>0</v>
      </c>
      <c r="BD118" s="107">
        <v>0</v>
      </c>
      <c r="BE118" s="107">
        <v>0</v>
      </c>
      <c r="BF118" s="107">
        <v>0</v>
      </c>
      <c r="BG118" s="107">
        <v>0</v>
      </c>
      <c r="BH118" s="107">
        <v>0</v>
      </c>
    </row>
    <row r="119" spans="1:60">
      <c r="A119" s="3" t="s">
        <v>19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107">
        <v>0</v>
      </c>
      <c r="AH119" s="107">
        <v>0</v>
      </c>
      <c r="AI119" s="107">
        <v>0</v>
      </c>
      <c r="AJ119" s="107">
        <v>0</v>
      </c>
      <c r="AK119" s="107">
        <v>0</v>
      </c>
      <c r="AL119" s="107">
        <v>0</v>
      </c>
      <c r="AM119" s="107">
        <v>0</v>
      </c>
      <c r="AN119" s="107">
        <v>0</v>
      </c>
      <c r="AO119" s="107">
        <v>0</v>
      </c>
      <c r="AP119" s="107">
        <v>0</v>
      </c>
      <c r="AQ119" s="107">
        <v>0</v>
      </c>
      <c r="AR119" s="107">
        <v>0</v>
      </c>
      <c r="AS119" s="107">
        <v>0</v>
      </c>
      <c r="AT119" s="107">
        <v>0</v>
      </c>
      <c r="AU119" s="107">
        <v>0</v>
      </c>
      <c r="AV119" s="107">
        <v>0</v>
      </c>
      <c r="AW119" s="107">
        <v>0</v>
      </c>
      <c r="AX119" s="107">
        <v>0</v>
      </c>
      <c r="AY119" s="107">
        <v>0</v>
      </c>
      <c r="AZ119" s="107">
        <v>0</v>
      </c>
      <c r="BA119" s="107">
        <v>0</v>
      </c>
      <c r="BB119" s="107">
        <v>0</v>
      </c>
      <c r="BC119" s="107">
        <v>0</v>
      </c>
      <c r="BD119" s="107">
        <v>0</v>
      </c>
      <c r="BE119" s="107">
        <v>0</v>
      </c>
      <c r="BF119" s="107">
        <v>0</v>
      </c>
      <c r="BG119" s="107">
        <v>0</v>
      </c>
      <c r="BH119" s="107">
        <v>0</v>
      </c>
    </row>
    <row r="120" spans="1:60">
      <c r="A120" s="3" t="s">
        <v>20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107">
        <v>0</v>
      </c>
      <c r="AH120" s="107">
        <v>0</v>
      </c>
      <c r="AI120" s="107">
        <v>0</v>
      </c>
      <c r="AJ120" s="107">
        <v>0</v>
      </c>
      <c r="AK120" s="107">
        <v>0</v>
      </c>
      <c r="AL120" s="107">
        <v>0</v>
      </c>
      <c r="AM120" s="107">
        <v>0</v>
      </c>
      <c r="AN120" s="107">
        <v>0</v>
      </c>
      <c r="AO120" s="107">
        <v>0</v>
      </c>
      <c r="AP120" s="107">
        <v>0</v>
      </c>
      <c r="AQ120" s="107">
        <v>0</v>
      </c>
      <c r="AR120" s="107">
        <v>0</v>
      </c>
      <c r="AS120" s="107">
        <v>0</v>
      </c>
      <c r="AT120" s="107">
        <v>0</v>
      </c>
      <c r="AU120" s="107">
        <v>0</v>
      </c>
      <c r="AV120" s="107">
        <v>0</v>
      </c>
      <c r="AW120" s="107">
        <v>0</v>
      </c>
      <c r="AX120" s="107">
        <v>0</v>
      </c>
      <c r="AY120" s="107">
        <v>0</v>
      </c>
      <c r="AZ120" s="107">
        <v>0</v>
      </c>
      <c r="BA120" s="107">
        <v>0</v>
      </c>
      <c r="BB120" s="107">
        <v>0</v>
      </c>
      <c r="BC120" s="107">
        <v>0</v>
      </c>
      <c r="BD120" s="107">
        <v>0</v>
      </c>
      <c r="BE120" s="107">
        <v>0</v>
      </c>
      <c r="BF120" s="107">
        <v>0</v>
      </c>
      <c r="BG120" s="107">
        <v>0</v>
      </c>
      <c r="BH120" s="107">
        <v>0</v>
      </c>
    </row>
    <row r="121" spans="1:60">
      <c r="A121" s="3" t="s">
        <v>21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107">
        <v>0</v>
      </c>
      <c r="AH121" s="107">
        <v>0</v>
      </c>
      <c r="AI121" s="107">
        <v>0</v>
      </c>
      <c r="AJ121" s="107">
        <v>0</v>
      </c>
      <c r="AK121" s="107">
        <v>0</v>
      </c>
      <c r="AL121" s="107">
        <v>0</v>
      </c>
      <c r="AM121" s="107">
        <v>0</v>
      </c>
      <c r="AN121" s="107">
        <v>0</v>
      </c>
      <c r="AO121" s="107">
        <v>0</v>
      </c>
      <c r="AP121" s="107">
        <v>0</v>
      </c>
      <c r="AQ121" s="107">
        <v>0</v>
      </c>
      <c r="AR121" s="107">
        <v>0</v>
      </c>
      <c r="AS121" s="107">
        <v>0</v>
      </c>
      <c r="AT121" s="107">
        <v>0</v>
      </c>
      <c r="AU121" s="107">
        <v>0</v>
      </c>
      <c r="AV121" s="107">
        <v>0</v>
      </c>
      <c r="AW121" s="107">
        <v>0</v>
      </c>
      <c r="AX121" s="107">
        <v>0</v>
      </c>
      <c r="AY121" s="107">
        <v>0</v>
      </c>
      <c r="AZ121" s="107">
        <v>0</v>
      </c>
      <c r="BA121" s="107">
        <v>0</v>
      </c>
      <c r="BB121" s="107">
        <v>0</v>
      </c>
      <c r="BC121" s="107">
        <v>0</v>
      </c>
      <c r="BD121" s="107">
        <v>0</v>
      </c>
      <c r="BE121" s="107">
        <v>0</v>
      </c>
      <c r="BF121" s="107">
        <v>0</v>
      </c>
      <c r="BG121" s="107">
        <v>0</v>
      </c>
      <c r="BH121" s="107">
        <v>0</v>
      </c>
    </row>
    <row r="122" spans="1:60">
      <c r="A122" s="3" t="s">
        <v>22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107">
        <v>0</v>
      </c>
      <c r="AH122" s="107">
        <v>0</v>
      </c>
      <c r="AI122" s="107">
        <v>0</v>
      </c>
      <c r="AJ122" s="107">
        <v>0</v>
      </c>
      <c r="AK122" s="107">
        <v>0</v>
      </c>
      <c r="AL122" s="107">
        <v>0</v>
      </c>
      <c r="AM122" s="107">
        <v>0</v>
      </c>
      <c r="AN122" s="107">
        <v>0</v>
      </c>
      <c r="AO122" s="107">
        <v>0</v>
      </c>
      <c r="AP122" s="107">
        <v>0</v>
      </c>
      <c r="AQ122" s="107">
        <v>0</v>
      </c>
      <c r="AR122" s="107">
        <v>0</v>
      </c>
      <c r="AS122" s="107">
        <v>0</v>
      </c>
      <c r="AT122" s="107">
        <v>0</v>
      </c>
      <c r="AU122" s="107">
        <v>0</v>
      </c>
      <c r="AV122" s="107">
        <v>0</v>
      </c>
      <c r="AW122" s="107">
        <v>0</v>
      </c>
      <c r="AX122" s="107">
        <v>0</v>
      </c>
      <c r="AY122" s="107">
        <v>0</v>
      </c>
      <c r="AZ122" s="107">
        <v>0</v>
      </c>
      <c r="BA122" s="107">
        <v>0</v>
      </c>
      <c r="BB122" s="107">
        <v>0</v>
      </c>
      <c r="BC122" s="107">
        <v>0</v>
      </c>
      <c r="BD122" s="107">
        <v>0</v>
      </c>
      <c r="BE122" s="107">
        <v>0</v>
      </c>
      <c r="BF122" s="107">
        <v>0</v>
      </c>
      <c r="BG122" s="107">
        <v>0</v>
      </c>
      <c r="BH122" s="107">
        <v>0</v>
      </c>
    </row>
    <row r="123" spans="1:60">
      <c r="A123" s="3" t="s">
        <v>23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107">
        <v>0</v>
      </c>
      <c r="AH123" s="107">
        <v>0</v>
      </c>
      <c r="AI123" s="107">
        <v>0</v>
      </c>
      <c r="AJ123" s="107">
        <v>0</v>
      </c>
      <c r="AK123" s="107">
        <v>0</v>
      </c>
      <c r="AL123" s="107">
        <v>0</v>
      </c>
      <c r="AM123" s="107">
        <v>0</v>
      </c>
      <c r="AN123" s="107">
        <v>0</v>
      </c>
      <c r="AO123" s="107">
        <v>0</v>
      </c>
      <c r="AP123" s="107">
        <v>0</v>
      </c>
      <c r="AQ123" s="107">
        <v>0</v>
      </c>
      <c r="AR123" s="107">
        <v>0</v>
      </c>
      <c r="AS123" s="107">
        <v>0</v>
      </c>
      <c r="AT123" s="107">
        <v>0</v>
      </c>
      <c r="AU123" s="107">
        <v>0</v>
      </c>
      <c r="AV123" s="107">
        <v>0</v>
      </c>
      <c r="AW123" s="107">
        <v>0</v>
      </c>
      <c r="AX123" s="107">
        <v>0</v>
      </c>
      <c r="AY123" s="107">
        <v>0</v>
      </c>
      <c r="AZ123" s="107">
        <v>0</v>
      </c>
      <c r="BA123" s="107">
        <v>0</v>
      </c>
      <c r="BB123" s="107">
        <v>0</v>
      </c>
      <c r="BC123" s="107">
        <v>0</v>
      </c>
      <c r="BD123" s="107">
        <v>0</v>
      </c>
      <c r="BE123" s="107">
        <v>0</v>
      </c>
      <c r="BF123" s="107">
        <v>0</v>
      </c>
      <c r="BG123" s="107">
        <v>0</v>
      </c>
      <c r="BH123" s="107">
        <v>0</v>
      </c>
    </row>
    <row r="124" spans="1:60">
      <c r="A124" s="3" t="s">
        <v>24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107">
        <v>0</v>
      </c>
      <c r="AH124" s="107">
        <v>0</v>
      </c>
      <c r="AI124" s="107">
        <v>0</v>
      </c>
      <c r="AJ124" s="107">
        <v>0</v>
      </c>
      <c r="AK124" s="107">
        <v>0</v>
      </c>
      <c r="AL124" s="107">
        <v>0</v>
      </c>
      <c r="AM124" s="107">
        <v>0</v>
      </c>
      <c r="AN124" s="107">
        <v>0</v>
      </c>
      <c r="AO124" s="107">
        <v>0</v>
      </c>
      <c r="AP124" s="107">
        <v>0</v>
      </c>
      <c r="AQ124" s="107">
        <v>0</v>
      </c>
      <c r="AR124" s="107">
        <v>0</v>
      </c>
      <c r="AS124" s="107">
        <v>0</v>
      </c>
      <c r="AT124" s="107">
        <v>0</v>
      </c>
      <c r="AU124" s="107">
        <v>0</v>
      </c>
      <c r="AV124" s="107">
        <v>0</v>
      </c>
      <c r="AW124" s="107">
        <v>0</v>
      </c>
      <c r="AX124" s="107">
        <v>0</v>
      </c>
      <c r="AY124" s="107">
        <v>0</v>
      </c>
      <c r="AZ124" s="107">
        <v>0</v>
      </c>
      <c r="BA124" s="107">
        <v>0</v>
      </c>
      <c r="BB124" s="107">
        <v>0</v>
      </c>
      <c r="BC124" s="107">
        <v>0</v>
      </c>
      <c r="BD124" s="107">
        <v>0</v>
      </c>
      <c r="BE124" s="107">
        <v>0</v>
      </c>
      <c r="BF124" s="107">
        <v>0</v>
      </c>
      <c r="BG124" s="107">
        <v>0</v>
      </c>
      <c r="BH124" s="107">
        <v>0</v>
      </c>
    </row>
    <row r="125" spans="1:60">
      <c r="A125" s="3" t="s">
        <v>25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107">
        <v>0</v>
      </c>
      <c r="AH125" s="107">
        <v>0</v>
      </c>
      <c r="AI125" s="107">
        <v>0</v>
      </c>
      <c r="AJ125" s="107">
        <v>0</v>
      </c>
      <c r="AK125" s="107">
        <v>0</v>
      </c>
      <c r="AL125" s="107">
        <v>0</v>
      </c>
      <c r="AM125" s="107">
        <v>0</v>
      </c>
      <c r="AN125" s="107">
        <v>0</v>
      </c>
      <c r="AO125" s="107">
        <v>0</v>
      </c>
      <c r="AP125" s="107">
        <v>0</v>
      </c>
      <c r="AQ125" s="107">
        <v>0</v>
      </c>
      <c r="AR125" s="107">
        <v>0</v>
      </c>
      <c r="AS125" s="107">
        <v>0</v>
      </c>
      <c r="AT125" s="107">
        <v>0</v>
      </c>
      <c r="AU125" s="107">
        <v>0</v>
      </c>
      <c r="AV125" s="107">
        <v>0</v>
      </c>
      <c r="AW125" s="107">
        <v>0</v>
      </c>
      <c r="AX125" s="107">
        <v>0</v>
      </c>
      <c r="AY125" s="107">
        <v>0</v>
      </c>
      <c r="AZ125" s="107">
        <v>0</v>
      </c>
      <c r="BA125" s="107">
        <v>0</v>
      </c>
      <c r="BB125" s="107">
        <v>0</v>
      </c>
      <c r="BC125" s="107">
        <v>0</v>
      </c>
      <c r="BD125" s="107">
        <v>0</v>
      </c>
      <c r="BE125" s="107">
        <v>0</v>
      </c>
      <c r="BF125" s="107">
        <v>0</v>
      </c>
      <c r="BG125" s="107">
        <v>0</v>
      </c>
      <c r="BH125" s="107">
        <v>0</v>
      </c>
    </row>
    <row r="126" spans="1:60">
      <c r="A126" s="3" t="s">
        <v>26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107">
        <v>0</v>
      </c>
      <c r="AH126" s="107">
        <v>0</v>
      </c>
      <c r="AI126" s="107">
        <v>0</v>
      </c>
      <c r="AJ126" s="107">
        <v>0</v>
      </c>
      <c r="AK126" s="107">
        <v>0</v>
      </c>
      <c r="AL126" s="107">
        <v>0</v>
      </c>
      <c r="AM126" s="107">
        <v>0</v>
      </c>
      <c r="AN126" s="107">
        <v>0</v>
      </c>
      <c r="AO126" s="107">
        <v>0</v>
      </c>
      <c r="AP126" s="107">
        <v>0</v>
      </c>
      <c r="AQ126" s="107">
        <v>0</v>
      </c>
      <c r="AR126" s="107">
        <v>0</v>
      </c>
      <c r="AS126" s="107">
        <v>0</v>
      </c>
      <c r="AT126" s="107">
        <v>0</v>
      </c>
      <c r="AU126" s="107">
        <v>0</v>
      </c>
      <c r="AV126" s="107">
        <v>0</v>
      </c>
      <c r="AW126" s="107">
        <v>0</v>
      </c>
      <c r="AX126" s="107">
        <v>0</v>
      </c>
      <c r="AY126" s="107">
        <v>0</v>
      </c>
      <c r="AZ126" s="107">
        <v>0</v>
      </c>
      <c r="BA126" s="107">
        <v>0</v>
      </c>
      <c r="BB126" s="107">
        <v>0</v>
      </c>
      <c r="BC126" s="107">
        <v>0</v>
      </c>
      <c r="BD126" s="107">
        <v>0</v>
      </c>
      <c r="BE126" s="107">
        <v>0</v>
      </c>
      <c r="BF126" s="107">
        <v>0</v>
      </c>
      <c r="BG126" s="107">
        <v>0</v>
      </c>
      <c r="BH126" s="107">
        <v>0</v>
      </c>
    </row>
    <row r="127" spans="1:60">
      <c r="A127" s="3" t="s">
        <v>27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107">
        <v>0</v>
      </c>
      <c r="AH127" s="107">
        <v>0</v>
      </c>
      <c r="AI127" s="107">
        <v>0</v>
      </c>
      <c r="AJ127" s="107">
        <v>0</v>
      </c>
      <c r="AK127" s="107">
        <v>0</v>
      </c>
      <c r="AL127" s="107">
        <v>0</v>
      </c>
      <c r="AM127" s="107">
        <v>0</v>
      </c>
      <c r="AN127" s="107">
        <v>0</v>
      </c>
      <c r="AO127" s="107">
        <v>0</v>
      </c>
      <c r="AP127" s="107">
        <v>0</v>
      </c>
      <c r="AQ127" s="107">
        <v>0</v>
      </c>
      <c r="AR127" s="107">
        <v>0</v>
      </c>
      <c r="AS127" s="107">
        <v>0</v>
      </c>
      <c r="AT127" s="107">
        <v>0</v>
      </c>
      <c r="AU127" s="107">
        <v>0</v>
      </c>
      <c r="AV127" s="107">
        <v>0</v>
      </c>
      <c r="AW127" s="107">
        <v>0</v>
      </c>
      <c r="AX127" s="107">
        <v>0</v>
      </c>
      <c r="AY127" s="107">
        <v>0</v>
      </c>
      <c r="AZ127" s="107">
        <v>0</v>
      </c>
      <c r="BA127" s="107">
        <v>0</v>
      </c>
      <c r="BB127" s="107">
        <v>0</v>
      </c>
      <c r="BC127" s="107">
        <v>0</v>
      </c>
      <c r="BD127" s="107">
        <v>0</v>
      </c>
      <c r="BE127" s="107">
        <v>0</v>
      </c>
      <c r="BF127" s="107">
        <v>0</v>
      </c>
      <c r="BG127" s="107">
        <v>0</v>
      </c>
      <c r="BH127" s="107">
        <v>0</v>
      </c>
    </row>
    <row r="128" spans="1:60">
      <c r="A128" s="3" t="s">
        <v>28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107">
        <v>0</v>
      </c>
      <c r="AH128" s="107">
        <v>0</v>
      </c>
      <c r="AI128" s="107">
        <v>0</v>
      </c>
      <c r="AJ128" s="107">
        <v>0</v>
      </c>
      <c r="AK128" s="107">
        <v>0</v>
      </c>
      <c r="AL128" s="107">
        <v>0</v>
      </c>
      <c r="AM128" s="107">
        <v>0</v>
      </c>
      <c r="AN128" s="107">
        <v>0</v>
      </c>
      <c r="AO128" s="107">
        <v>0</v>
      </c>
      <c r="AP128" s="107">
        <v>0</v>
      </c>
      <c r="AQ128" s="107">
        <v>0</v>
      </c>
      <c r="AR128" s="107">
        <v>0</v>
      </c>
      <c r="AS128" s="107">
        <v>0</v>
      </c>
      <c r="AT128" s="107">
        <v>0</v>
      </c>
      <c r="AU128" s="107">
        <v>0</v>
      </c>
      <c r="AV128" s="107">
        <v>0</v>
      </c>
      <c r="AW128" s="107">
        <v>0</v>
      </c>
      <c r="AX128" s="107">
        <v>0</v>
      </c>
      <c r="AY128" s="107">
        <v>0</v>
      </c>
      <c r="AZ128" s="107">
        <v>0</v>
      </c>
      <c r="BA128" s="107">
        <v>0</v>
      </c>
      <c r="BB128" s="107">
        <v>0</v>
      </c>
      <c r="BC128" s="107">
        <v>0</v>
      </c>
      <c r="BD128" s="107">
        <v>0</v>
      </c>
      <c r="BE128" s="107">
        <v>0</v>
      </c>
      <c r="BF128" s="107">
        <v>0</v>
      </c>
      <c r="BG128" s="107">
        <v>0</v>
      </c>
      <c r="BH128" s="107">
        <v>0</v>
      </c>
    </row>
    <row r="129" spans="1:60" ht="12" thickBot="1">
      <c r="A129" s="3" t="s">
        <v>29</v>
      </c>
      <c r="J129" s="3">
        <f>SUM(J117:J128)</f>
        <v>0</v>
      </c>
      <c r="K129" s="3">
        <f t="shared" ref="K129:BH129" si="62">SUM(K117:K128)</f>
        <v>0</v>
      </c>
      <c r="L129" s="3">
        <f t="shared" si="62"/>
        <v>0</v>
      </c>
      <c r="M129" s="3">
        <f t="shared" si="62"/>
        <v>0</v>
      </c>
      <c r="N129" s="3">
        <f t="shared" si="62"/>
        <v>0</v>
      </c>
      <c r="O129" s="3">
        <f t="shared" si="62"/>
        <v>0</v>
      </c>
      <c r="P129" s="3">
        <f t="shared" si="62"/>
        <v>0</v>
      </c>
      <c r="Q129" s="3">
        <f t="shared" si="62"/>
        <v>0</v>
      </c>
      <c r="R129" s="3">
        <f t="shared" si="62"/>
        <v>0</v>
      </c>
      <c r="S129" s="3">
        <f t="shared" si="62"/>
        <v>0</v>
      </c>
      <c r="T129" s="3">
        <f t="shared" si="62"/>
        <v>0</v>
      </c>
      <c r="U129" s="3">
        <f t="shared" si="62"/>
        <v>0</v>
      </c>
      <c r="V129" s="3">
        <f t="shared" si="62"/>
        <v>0</v>
      </c>
      <c r="W129" s="3">
        <f t="shared" si="62"/>
        <v>0</v>
      </c>
      <c r="X129" s="3">
        <f t="shared" si="62"/>
        <v>0</v>
      </c>
      <c r="Y129" s="3">
        <f t="shared" si="62"/>
        <v>0</v>
      </c>
      <c r="Z129" s="3">
        <f t="shared" si="62"/>
        <v>0</v>
      </c>
      <c r="AA129" s="3">
        <f t="shared" si="62"/>
        <v>0</v>
      </c>
      <c r="AB129" s="3">
        <f t="shared" si="62"/>
        <v>0</v>
      </c>
      <c r="AC129" s="3">
        <f t="shared" si="62"/>
        <v>0</v>
      </c>
      <c r="AD129" s="3">
        <f t="shared" si="62"/>
        <v>0</v>
      </c>
      <c r="AE129" s="3">
        <f t="shared" si="62"/>
        <v>0</v>
      </c>
      <c r="AF129" s="3">
        <f t="shared" si="62"/>
        <v>0</v>
      </c>
      <c r="AG129" s="107">
        <f t="shared" si="62"/>
        <v>0</v>
      </c>
      <c r="AH129" s="107">
        <f t="shared" si="62"/>
        <v>0</v>
      </c>
      <c r="AI129" s="107">
        <f t="shared" si="62"/>
        <v>0</v>
      </c>
      <c r="AJ129" s="107">
        <f t="shared" si="62"/>
        <v>0</v>
      </c>
      <c r="AK129" s="107">
        <f t="shared" si="62"/>
        <v>0</v>
      </c>
      <c r="AL129" s="107">
        <f t="shared" si="62"/>
        <v>0</v>
      </c>
      <c r="AM129" s="107">
        <f t="shared" si="62"/>
        <v>0</v>
      </c>
      <c r="AN129" s="107">
        <f t="shared" si="62"/>
        <v>0</v>
      </c>
      <c r="AO129" s="107">
        <f t="shared" si="62"/>
        <v>0</v>
      </c>
      <c r="AP129" s="107">
        <f t="shared" si="62"/>
        <v>0</v>
      </c>
      <c r="AQ129" s="107">
        <f t="shared" si="62"/>
        <v>0</v>
      </c>
      <c r="AR129" s="107">
        <f t="shared" si="62"/>
        <v>0</v>
      </c>
      <c r="AS129" s="107">
        <f t="shared" si="62"/>
        <v>0</v>
      </c>
      <c r="AT129" s="107">
        <f t="shared" si="62"/>
        <v>0</v>
      </c>
      <c r="AU129" s="107">
        <f t="shared" si="62"/>
        <v>0</v>
      </c>
      <c r="AV129" s="107">
        <f t="shared" si="62"/>
        <v>0</v>
      </c>
      <c r="AW129" s="107">
        <f t="shared" si="62"/>
        <v>0</v>
      </c>
      <c r="AX129" s="107">
        <f t="shared" si="62"/>
        <v>0</v>
      </c>
      <c r="AY129" s="107">
        <f t="shared" si="62"/>
        <v>0</v>
      </c>
      <c r="AZ129" s="107">
        <f t="shared" si="62"/>
        <v>0</v>
      </c>
      <c r="BA129" s="107">
        <f t="shared" si="62"/>
        <v>0</v>
      </c>
      <c r="BB129" s="107">
        <f t="shared" si="62"/>
        <v>0</v>
      </c>
      <c r="BC129" s="107">
        <f t="shared" si="62"/>
        <v>0</v>
      </c>
      <c r="BD129" s="107">
        <f t="shared" si="62"/>
        <v>0</v>
      </c>
      <c r="BE129" s="107">
        <f t="shared" si="62"/>
        <v>0</v>
      </c>
      <c r="BF129" s="107">
        <f t="shared" si="62"/>
        <v>0</v>
      </c>
      <c r="BG129" s="107">
        <f t="shared" si="62"/>
        <v>0</v>
      </c>
      <c r="BH129" s="107">
        <f t="shared" si="62"/>
        <v>0</v>
      </c>
    </row>
    <row r="130" spans="1:6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</row>
    <row r="131" spans="1:60" ht="12" thickBot="1">
      <c r="A131" s="3" t="s">
        <v>152</v>
      </c>
    </row>
    <row r="132" spans="1:60" ht="12" thickBot="1">
      <c r="A132" s="18"/>
      <c r="B132" s="19">
        <f t="shared" ref="B132:BH132" si="63">B2</f>
        <v>1992</v>
      </c>
      <c r="C132" s="19">
        <f t="shared" si="63"/>
        <v>1993</v>
      </c>
      <c r="D132" s="19">
        <f t="shared" si="63"/>
        <v>1994</v>
      </c>
      <c r="E132" s="19">
        <f t="shared" si="63"/>
        <v>1995</v>
      </c>
      <c r="F132" s="19">
        <f t="shared" si="63"/>
        <v>1996</v>
      </c>
      <c r="G132" s="19">
        <f t="shared" si="63"/>
        <v>1997</v>
      </c>
      <c r="H132" s="19">
        <f t="shared" si="63"/>
        <v>1998</v>
      </c>
      <c r="I132" s="19">
        <f t="shared" si="63"/>
        <v>1999</v>
      </c>
      <c r="J132" s="19">
        <f t="shared" si="63"/>
        <v>2000</v>
      </c>
      <c r="K132" s="19">
        <f t="shared" si="63"/>
        <v>2001</v>
      </c>
      <c r="L132" s="19">
        <f t="shared" si="63"/>
        <v>2002</v>
      </c>
      <c r="M132" s="19">
        <f t="shared" si="63"/>
        <v>2003</v>
      </c>
      <c r="N132" s="19">
        <f t="shared" si="63"/>
        <v>2004</v>
      </c>
      <c r="O132" s="19">
        <f t="shared" si="63"/>
        <v>2005</v>
      </c>
      <c r="P132" s="19">
        <f t="shared" si="63"/>
        <v>2006</v>
      </c>
      <c r="Q132" s="19">
        <f t="shared" si="63"/>
        <v>2007</v>
      </c>
      <c r="R132" s="19">
        <f t="shared" si="63"/>
        <v>2008</v>
      </c>
      <c r="S132" s="19">
        <f t="shared" si="63"/>
        <v>2009</v>
      </c>
      <c r="T132" s="19">
        <f t="shared" si="63"/>
        <v>2010</v>
      </c>
      <c r="U132" s="19">
        <f t="shared" si="63"/>
        <v>2011</v>
      </c>
      <c r="V132" s="19">
        <f t="shared" si="63"/>
        <v>2012</v>
      </c>
      <c r="W132" s="19">
        <f t="shared" si="63"/>
        <v>2013</v>
      </c>
      <c r="X132" s="19">
        <f t="shared" si="63"/>
        <v>2014</v>
      </c>
      <c r="Y132" s="19">
        <f t="shared" si="63"/>
        <v>2015</v>
      </c>
      <c r="Z132" s="19">
        <f t="shared" si="63"/>
        <v>2016</v>
      </c>
      <c r="AA132" s="19">
        <f t="shared" si="63"/>
        <v>2017</v>
      </c>
      <c r="AB132" s="19">
        <f t="shared" si="63"/>
        <v>2018</v>
      </c>
      <c r="AC132" s="19">
        <f t="shared" si="63"/>
        <v>2019</v>
      </c>
      <c r="AD132" s="19">
        <f t="shared" si="63"/>
        <v>2020</v>
      </c>
      <c r="AE132" s="19">
        <f t="shared" si="63"/>
        <v>2021</v>
      </c>
      <c r="AF132" s="19">
        <f t="shared" si="63"/>
        <v>2022</v>
      </c>
      <c r="AG132" s="19">
        <f t="shared" si="63"/>
        <v>2023</v>
      </c>
      <c r="AH132" s="19">
        <f t="shared" si="63"/>
        <v>2024</v>
      </c>
      <c r="AI132" s="19">
        <f t="shared" si="63"/>
        <v>2025</v>
      </c>
      <c r="AJ132" s="19">
        <f t="shared" si="63"/>
        <v>2026</v>
      </c>
      <c r="AK132" s="19">
        <f t="shared" si="63"/>
        <v>2027</v>
      </c>
      <c r="AL132" s="19">
        <f t="shared" si="63"/>
        <v>2028</v>
      </c>
      <c r="AM132" s="19">
        <f t="shared" si="63"/>
        <v>2029</v>
      </c>
      <c r="AN132" s="19">
        <f t="shared" si="63"/>
        <v>2030</v>
      </c>
      <c r="AO132" s="19">
        <f t="shared" si="63"/>
        <v>2031</v>
      </c>
      <c r="AP132" s="19">
        <f t="shared" si="63"/>
        <v>2032</v>
      </c>
      <c r="AQ132" s="19">
        <f t="shared" si="63"/>
        <v>2033</v>
      </c>
      <c r="AR132" s="19">
        <f t="shared" si="63"/>
        <v>2034</v>
      </c>
      <c r="AS132" s="19">
        <f t="shared" si="63"/>
        <v>2035</v>
      </c>
      <c r="AT132" s="19">
        <f t="shared" si="63"/>
        <v>2036</v>
      </c>
      <c r="AU132" s="19">
        <f t="shared" si="63"/>
        <v>2037</v>
      </c>
      <c r="AV132" s="19">
        <f t="shared" si="63"/>
        <v>2038</v>
      </c>
      <c r="AW132" s="19">
        <f t="shared" si="63"/>
        <v>2039</v>
      </c>
      <c r="AX132" s="19">
        <f t="shared" si="63"/>
        <v>2040</v>
      </c>
      <c r="AY132" s="19">
        <f t="shared" si="63"/>
        <v>2041</v>
      </c>
      <c r="AZ132" s="19">
        <f t="shared" si="63"/>
        <v>2042</v>
      </c>
      <c r="BA132" s="19">
        <f t="shared" si="63"/>
        <v>2043</v>
      </c>
      <c r="BB132" s="19">
        <f t="shared" si="63"/>
        <v>2044</v>
      </c>
      <c r="BC132" s="19">
        <f t="shared" si="63"/>
        <v>2045</v>
      </c>
      <c r="BD132" s="19">
        <f t="shared" si="63"/>
        <v>2046</v>
      </c>
      <c r="BE132" s="19">
        <f t="shared" si="63"/>
        <v>2047</v>
      </c>
      <c r="BF132" s="19">
        <f t="shared" si="63"/>
        <v>2048</v>
      </c>
      <c r="BG132" s="19">
        <f t="shared" si="63"/>
        <v>2049</v>
      </c>
      <c r="BH132" s="19">
        <f t="shared" si="63"/>
        <v>2050</v>
      </c>
    </row>
    <row r="133" spans="1:60">
      <c r="A133" s="3" t="s">
        <v>17</v>
      </c>
    </row>
    <row r="134" spans="1:60">
      <c r="A134" s="3" t="s">
        <v>18</v>
      </c>
    </row>
    <row r="135" spans="1:60">
      <c r="A135" s="3" t="s">
        <v>19</v>
      </c>
    </row>
    <row r="136" spans="1:60">
      <c r="A136" s="3" t="s">
        <v>20</v>
      </c>
    </row>
    <row r="137" spans="1:60">
      <c r="A137" s="3" t="s">
        <v>21</v>
      </c>
    </row>
    <row r="138" spans="1:60">
      <c r="A138" s="3" t="s">
        <v>22</v>
      </c>
    </row>
    <row r="139" spans="1:60">
      <c r="A139" s="3" t="s">
        <v>23</v>
      </c>
    </row>
    <row r="140" spans="1:60">
      <c r="A140" s="3" t="s">
        <v>24</v>
      </c>
    </row>
    <row r="141" spans="1:60">
      <c r="A141" s="3" t="s">
        <v>25</v>
      </c>
    </row>
    <row r="142" spans="1:60">
      <c r="A142" s="3" t="s">
        <v>26</v>
      </c>
    </row>
    <row r="143" spans="1:60">
      <c r="A143" s="3" t="s">
        <v>27</v>
      </c>
    </row>
    <row r="144" spans="1:60">
      <c r="A144" s="3" t="s">
        <v>28</v>
      </c>
    </row>
    <row r="145" spans="1:60" ht="12" thickBot="1">
      <c r="A145" s="3" t="s">
        <v>29</v>
      </c>
    </row>
    <row r="146" spans="1:60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</row>
    <row r="147" spans="1:60" ht="12" thickBot="1">
      <c r="A147" s="3" t="s">
        <v>153</v>
      </c>
    </row>
    <row r="148" spans="1:60" ht="12" thickBot="1">
      <c r="A148" s="18"/>
      <c r="B148" s="19">
        <f t="shared" ref="B148:BH148" si="64">B2</f>
        <v>1992</v>
      </c>
      <c r="C148" s="19">
        <f t="shared" si="64"/>
        <v>1993</v>
      </c>
      <c r="D148" s="19">
        <f t="shared" si="64"/>
        <v>1994</v>
      </c>
      <c r="E148" s="19">
        <f t="shared" si="64"/>
        <v>1995</v>
      </c>
      <c r="F148" s="19">
        <f t="shared" si="64"/>
        <v>1996</v>
      </c>
      <c r="G148" s="19">
        <f t="shared" si="64"/>
        <v>1997</v>
      </c>
      <c r="H148" s="19">
        <f t="shared" si="64"/>
        <v>1998</v>
      </c>
      <c r="I148" s="19">
        <f t="shared" si="64"/>
        <v>1999</v>
      </c>
      <c r="J148" s="19">
        <f t="shared" si="64"/>
        <v>2000</v>
      </c>
      <c r="K148" s="19">
        <f t="shared" si="64"/>
        <v>2001</v>
      </c>
      <c r="L148" s="19">
        <f t="shared" si="64"/>
        <v>2002</v>
      </c>
      <c r="M148" s="19">
        <f t="shared" si="64"/>
        <v>2003</v>
      </c>
      <c r="N148" s="19">
        <f t="shared" si="64"/>
        <v>2004</v>
      </c>
      <c r="O148" s="19">
        <f t="shared" si="64"/>
        <v>2005</v>
      </c>
      <c r="P148" s="19">
        <f t="shared" si="64"/>
        <v>2006</v>
      </c>
      <c r="Q148" s="19">
        <f t="shared" si="64"/>
        <v>2007</v>
      </c>
      <c r="R148" s="19">
        <f t="shared" si="64"/>
        <v>2008</v>
      </c>
      <c r="S148" s="19">
        <f t="shared" si="64"/>
        <v>2009</v>
      </c>
      <c r="T148" s="19">
        <f t="shared" si="64"/>
        <v>2010</v>
      </c>
      <c r="U148" s="19">
        <f t="shared" si="64"/>
        <v>2011</v>
      </c>
      <c r="V148" s="19">
        <f t="shared" si="64"/>
        <v>2012</v>
      </c>
      <c r="W148" s="19">
        <f t="shared" si="64"/>
        <v>2013</v>
      </c>
      <c r="X148" s="19">
        <f t="shared" si="64"/>
        <v>2014</v>
      </c>
      <c r="Y148" s="19">
        <f t="shared" si="64"/>
        <v>2015</v>
      </c>
      <c r="Z148" s="19">
        <f t="shared" si="64"/>
        <v>2016</v>
      </c>
      <c r="AA148" s="19">
        <f t="shared" si="64"/>
        <v>2017</v>
      </c>
      <c r="AB148" s="19">
        <f t="shared" si="64"/>
        <v>2018</v>
      </c>
      <c r="AC148" s="19">
        <f t="shared" si="64"/>
        <v>2019</v>
      </c>
      <c r="AD148" s="19">
        <f t="shared" si="64"/>
        <v>2020</v>
      </c>
      <c r="AE148" s="19">
        <f t="shared" si="64"/>
        <v>2021</v>
      </c>
      <c r="AF148" s="19">
        <f t="shared" si="64"/>
        <v>2022</v>
      </c>
      <c r="AG148" s="19">
        <f t="shared" si="64"/>
        <v>2023</v>
      </c>
      <c r="AH148" s="19">
        <f t="shared" si="64"/>
        <v>2024</v>
      </c>
      <c r="AI148" s="19">
        <f t="shared" si="64"/>
        <v>2025</v>
      </c>
      <c r="AJ148" s="19">
        <f t="shared" si="64"/>
        <v>2026</v>
      </c>
      <c r="AK148" s="19">
        <f t="shared" si="64"/>
        <v>2027</v>
      </c>
      <c r="AL148" s="19">
        <f t="shared" si="64"/>
        <v>2028</v>
      </c>
      <c r="AM148" s="19">
        <f t="shared" si="64"/>
        <v>2029</v>
      </c>
      <c r="AN148" s="19">
        <f t="shared" si="64"/>
        <v>2030</v>
      </c>
      <c r="AO148" s="19">
        <f t="shared" si="64"/>
        <v>2031</v>
      </c>
      <c r="AP148" s="19">
        <f t="shared" si="64"/>
        <v>2032</v>
      </c>
      <c r="AQ148" s="19">
        <f t="shared" si="64"/>
        <v>2033</v>
      </c>
      <c r="AR148" s="19">
        <f t="shared" si="64"/>
        <v>2034</v>
      </c>
      <c r="AS148" s="19">
        <f t="shared" si="64"/>
        <v>2035</v>
      </c>
      <c r="AT148" s="19">
        <f t="shared" si="64"/>
        <v>2036</v>
      </c>
      <c r="AU148" s="19">
        <f t="shared" si="64"/>
        <v>2037</v>
      </c>
      <c r="AV148" s="19">
        <f t="shared" si="64"/>
        <v>2038</v>
      </c>
      <c r="AW148" s="19">
        <f t="shared" si="64"/>
        <v>2039</v>
      </c>
      <c r="AX148" s="19">
        <f t="shared" si="64"/>
        <v>2040</v>
      </c>
      <c r="AY148" s="19">
        <f t="shared" si="64"/>
        <v>2041</v>
      </c>
      <c r="AZ148" s="19">
        <f t="shared" si="64"/>
        <v>2042</v>
      </c>
      <c r="BA148" s="19">
        <f t="shared" si="64"/>
        <v>2043</v>
      </c>
      <c r="BB148" s="19">
        <f t="shared" si="64"/>
        <v>2044</v>
      </c>
      <c r="BC148" s="19">
        <f t="shared" si="64"/>
        <v>2045</v>
      </c>
      <c r="BD148" s="19">
        <f t="shared" si="64"/>
        <v>2046</v>
      </c>
      <c r="BE148" s="19">
        <f t="shared" si="64"/>
        <v>2047</v>
      </c>
      <c r="BF148" s="19">
        <f t="shared" si="64"/>
        <v>2048</v>
      </c>
      <c r="BG148" s="19">
        <f t="shared" si="64"/>
        <v>2049</v>
      </c>
      <c r="BH148" s="19">
        <f t="shared" si="64"/>
        <v>2050</v>
      </c>
    </row>
    <row r="149" spans="1:60">
      <c r="A149" s="3" t="s">
        <v>17</v>
      </c>
      <c r="C149" s="8" t="e">
        <f t="shared" ref="C149:AH156" si="65">C69-C85</f>
        <v>#DIV/0!</v>
      </c>
      <c r="D149" s="8" t="e">
        <f t="shared" si="65"/>
        <v>#DIV/0!</v>
      </c>
      <c r="E149" s="8">
        <f t="shared" si="65"/>
        <v>0</v>
      </c>
      <c r="F149" s="8">
        <f t="shared" si="65"/>
        <v>0</v>
      </c>
      <c r="G149" s="8">
        <f t="shared" si="65"/>
        <v>0</v>
      </c>
      <c r="H149" s="8">
        <f t="shared" si="65"/>
        <v>0</v>
      </c>
      <c r="I149" s="8">
        <f t="shared" si="65"/>
        <v>0</v>
      </c>
      <c r="J149" s="8">
        <f t="shared" si="65"/>
        <v>8.9182970568736497</v>
      </c>
      <c r="K149" s="8">
        <f t="shared" si="65"/>
        <v>11.963162142091587</v>
      </c>
      <c r="L149" s="8">
        <f t="shared" si="65"/>
        <v>12.594571531587583</v>
      </c>
      <c r="M149" s="8">
        <f t="shared" si="65"/>
        <v>12.769937807277529</v>
      </c>
      <c r="N149" s="8">
        <f t="shared" si="65"/>
        <v>13.3079308097347</v>
      </c>
      <c r="O149" s="8">
        <f t="shared" si="65"/>
        <v>14.23411671648007</v>
      </c>
      <c r="P149" s="8">
        <f t="shared" si="65"/>
        <v>15.407162271197915</v>
      </c>
      <c r="Q149" s="8">
        <f t="shared" si="65"/>
        <v>15.836482068761498</v>
      </c>
      <c r="R149" s="8">
        <f t="shared" si="65"/>
        <v>16.684654709350166</v>
      </c>
      <c r="S149" s="8">
        <f t="shared" si="65"/>
        <v>16.632537520395434</v>
      </c>
      <c r="T149" s="8">
        <f t="shared" si="65"/>
        <v>17.388044468896585</v>
      </c>
      <c r="U149" s="8">
        <f t="shared" si="65"/>
        <v>17.964985496103996</v>
      </c>
      <c r="V149" s="8">
        <f t="shared" si="65"/>
        <v>17.59906542564919</v>
      </c>
      <c r="W149" s="8">
        <f t="shared" si="65"/>
        <v>49.964521726284318</v>
      </c>
      <c r="X149" s="8">
        <f t="shared" si="65"/>
        <v>39.741897725600516</v>
      </c>
      <c r="Y149" s="8">
        <f t="shared" si="65"/>
        <v>47.586399311636335</v>
      </c>
      <c r="Z149" s="8">
        <f t="shared" si="65"/>
        <v>43.574145173277948</v>
      </c>
      <c r="AA149" s="8">
        <f t="shared" si="65"/>
        <v>42.76781437155465</v>
      </c>
      <c r="AB149" s="8">
        <f t="shared" si="65"/>
        <v>42.163881297697742</v>
      </c>
      <c r="AC149" s="8">
        <f t="shared" si="65"/>
        <v>44.712580749742997</v>
      </c>
      <c r="AD149" s="8">
        <f t="shared" si="65"/>
        <v>42.87390386068229</v>
      </c>
      <c r="AE149" s="8">
        <f t="shared" si="65"/>
        <v>44.400889177041506</v>
      </c>
      <c r="AF149" s="8">
        <f t="shared" si="65"/>
        <v>45.956061055150073</v>
      </c>
      <c r="AG149" s="8">
        <f t="shared" si="65"/>
        <v>33.515730351565857</v>
      </c>
      <c r="AH149" s="8">
        <f t="shared" si="65"/>
        <v>36.250775096855214</v>
      </c>
      <c r="AI149" s="53">
        <f t="shared" ref="AI149:AI159" si="66">AI$161*(SUM(AD149:AH149)/SUM(AD$161:AH$161))</f>
        <v>69.64158149119892</v>
      </c>
      <c r="AJ149" s="53">
        <f t="shared" ref="AJ149:AJ159" si="67">AJ$161*(SUM(AE149:AI149)/SUM(AE$161:AI$161))</f>
        <v>67.640594262645919</v>
      </c>
      <c r="AK149" s="53">
        <f t="shared" ref="AK149:AZ159" si="68">AK$161*(SUM(AF149:AJ149)/SUM(AF$161:AJ$161))</f>
        <v>70.269440620747176</v>
      </c>
      <c r="AL149" s="53">
        <f t="shared" si="68"/>
        <v>68.0855423650858</v>
      </c>
      <c r="AM149" s="53">
        <f t="shared" si="68"/>
        <v>69.406142703139736</v>
      </c>
      <c r="AN149" s="53">
        <f t="shared" si="68"/>
        <v>70.756768691530738</v>
      </c>
      <c r="AO149" s="53">
        <f t="shared" si="68"/>
        <v>70.559883776181522</v>
      </c>
      <c r="AP149" s="53">
        <f t="shared" si="68"/>
        <v>72.379871063293692</v>
      </c>
      <c r="AQ149" s="53">
        <f t="shared" si="68"/>
        <v>72.133728292095668</v>
      </c>
      <c r="AR149" s="53">
        <f t="shared" si="68"/>
        <v>72.286475630339808</v>
      </c>
      <c r="AS149" s="53">
        <f t="shared" si="68"/>
        <v>72.451361045493925</v>
      </c>
      <c r="AT149" s="53">
        <f t="shared" si="68"/>
        <v>72.375840191144604</v>
      </c>
      <c r="AU149" s="53">
        <f t="shared" si="68"/>
        <v>72.325455244473545</v>
      </c>
      <c r="AV149" s="53">
        <f t="shared" si="68"/>
        <v>72.31457208070951</v>
      </c>
      <c r="AW149" s="53">
        <f t="shared" si="68"/>
        <v>72.350740838432273</v>
      </c>
      <c r="AX149" s="53">
        <f t="shared" si="68"/>
        <v>72.363593880050772</v>
      </c>
      <c r="AY149" s="53">
        <f t="shared" si="68"/>
        <v>74.413070174018188</v>
      </c>
      <c r="AZ149" s="53">
        <f t="shared" si="68"/>
        <v>74.489649188212169</v>
      </c>
      <c r="BA149" s="53">
        <f t="shared" ref="BA149:BH159" si="69">BA$161*(SUM(AV149:AZ149)/SUM(AV$161:AZ$161))</f>
        <v>74.575311070402961</v>
      </c>
      <c r="BB149" s="53">
        <f t="shared" si="69"/>
        <v>74.663756059164186</v>
      </c>
      <c r="BC149" s="53">
        <f t="shared" si="69"/>
        <v>74.746008448147919</v>
      </c>
      <c r="BD149" s="53">
        <f t="shared" si="69"/>
        <v>74.825599649811664</v>
      </c>
      <c r="BE149" s="53">
        <f t="shared" si="69"/>
        <v>74.908104965816051</v>
      </c>
      <c r="BF149" s="53">
        <f t="shared" si="69"/>
        <v>74.991799476849977</v>
      </c>
      <c r="BG149" s="53">
        <f t="shared" si="69"/>
        <v>75.075099201902574</v>
      </c>
      <c r="BH149" s="53">
        <f t="shared" si="69"/>
        <v>75.157366462242408</v>
      </c>
    </row>
    <row r="150" spans="1:60">
      <c r="A150" s="3" t="s">
        <v>18</v>
      </c>
      <c r="C150" s="8" t="e">
        <f t="shared" si="65"/>
        <v>#DIV/0!</v>
      </c>
      <c r="D150" s="8" t="e">
        <f t="shared" si="65"/>
        <v>#DIV/0!</v>
      </c>
      <c r="E150" s="8">
        <f t="shared" si="65"/>
        <v>0</v>
      </c>
      <c r="F150" s="8">
        <f t="shared" si="65"/>
        <v>0</v>
      </c>
      <c r="G150" s="8">
        <f t="shared" si="65"/>
        <v>0</v>
      </c>
      <c r="H150" s="8">
        <f t="shared" si="65"/>
        <v>0</v>
      </c>
      <c r="I150" s="8">
        <f t="shared" si="65"/>
        <v>0</v>
      </c>
      <c r="J150" s="8">
        <f t="shared" si="65"/>
        <v>12.015666901621076</v>
      </c>
      <c r="K150" s="8">
        <f t="shared" si="65"/>
        <v>12.513745892545838</v>
      </c>
      <c r="L150" s="8">
        <f t="shared" si="65"/>
        <v>12.625489254635822</v>
      </c>
      <c r="M150" s="8">
        <f t="shared" si="65"/>
        <v>12.770906482664827</v>
      </c>
      <c r="N150" s="8">
        <f t="shared" si="65"/>
        <v>13.584270314079713</v>
      </c>
      <c r="O150" s="8">
        <f t="shared" si="65"/>
        <v>14.45346498890094</v>
      </c>
      <c r="P150" s="8">
        <f t="shared" si="65"/>
        <v>15.084471699024856</v>
      </c>
      <c r="Q150" s="8">
        <f t="shared" si="65"/>
        <v>15.237447398798487</v>
      </c>
      <c r="R150" s="8">
        <f t="shared" si="65"/>
        <v>15.520192105705142</v>
      </c>
      <c r="S150" s="8">
        <f t="shared" si="65"/>
        <v>15.959046962386292</v>
      </c>
      <c r="T150" s="8">
        <f t="shared" si="65"/>
        <v>16.339543971539705</v>
      </c>
      <c r="U150" s="8">
        <f t="shared" si="65"/>
        <v>16.939314908923059</v>
      </c>
      <c r="V150" s="8">
        <f t="shared" si="65"/>
        <v>16.46534602284801</v>
      </c>
      <c r="W150" s="8">
        <f t="shared" si="65"/>
        <v>47.709835681332933</v>
      </c>
      <c r="X150" s="8">
        <f t="shared" si="65"/>
        <v>39.355116199503463</v>
      </c>
      <c r="Y150" s="8">
        <f t="shared" si="65"/>
        <v>45.184274086945507</v>
      </c>
      <c r="Z150" s="8">
        <f t="shared" si="65"/>
        <v>39.079627595939641</v>
      </c>
      <c r="AA150" s="8">
        <f t="shared" si="65"/>
        <v>46.348536320206676</v>
      </c>
      <c r="AB150" s="8">
        <f t="shared" si="65"/>
        <v>38.475083249093714</v>
      </c>
      <c r="AC150" s="8">
        <f t="shared" si="65"/>
        <v>39.296056556528832</v>
      </c>
      <c r="AD150" s="8">
        <f t="shared" si="65"/>
        <v>43.583807185415992</v>
      </c>
      <c r="AE150" s="8">
        <f t="shared" si="65"/>
        <v>39.56746384459602</v>
      </c>
      <c r="AF150" s="8">
        <f t="shared" si="65"/>
        <v>34.877899511013865</v>
      </c>
      <c r="AG150" s="8">
        <f t="shared" si="65"/>
        <v>35.292621368523449</v>
      </c>
      <c r="AH150" s="8">
        <f t="shared" si="65"/>
        <v>43.808824267609886</v>
      </c>
      <c r="AI150" s="53">
        <f t="shared" si="66"/>
        <v>67.628898730178591</v>
      </c>
      <c r="AJ150" s="53">
        <f t="shared" si="67"/>
        <v>65.111979137126426</v>
      </c>
      <c r="AK150" s="53">
        <f t="shared" si="68"/>
        <v>68.523980643067858</v>
      </c>
      <c r="AL150" s="53">
        <f t="shared" si="68"/>
        <v>68.833914470588326</v>
      </c>
      <c r="AM150" s="53">
        <f t="shared" si="68"/>
        <v>69.855589545356139</v>
      </c>
      <c r="AN150" s="53">
        <f t="shared" si="68"/>
        <v>69.713198588026486</v>
      </c>
      <c r="AO150" s="53">
        <f t="shared" si="68"/>
        <v>69.720111037539681</v>
      </c>
      <c r="AP150" s="53">
        <f t="shared" si="68"/>
        <v>71.875816350475404</v>
      </c>
      <c r="AQ150" s="53">
        <f t="shared" si="68"/>
        <v>71.889389963142676</v>
      </c>
      <c r="AR150" s="53">
        <f t="shared" si="68"/>
        <v>71.842405185807635</v>
      </c>
      <c r="AS150" s="53">
        <f t="shared" si="68"/>
        <v>71.829088088871188</v>
      </c>
      <c r="AT150" s="53">
        <f t="shared" si="68"/>
        <v>71.841887194852177</v>
      </c>
      <c r="AU150" s="53">
        <f t="shared" si="68"/>
        <v>71.85571735662981</v>
      </c>
      <c r="AV150" s="53">
        <f t="shared" si="68"/>
        <v>71.851697557860689</v>
      </c>
      <c r="AW150" s="53">
        <f t="shared" si="68"/>
        <v>71.844159076804303</v>
      </c>
      <c r="AX150" s="53">
        <f t="shared" si="68"/>
        <v>71.844509855003636</v>
      </c>
      <c r="AY150" s="53">
        <f t="shared" si="68"/>
        <v>73.900382614179563</v>
      </c>
      <c r="AZ150" s="53">
        <f t="shared" si="68"/>
        <v>73.983662791111513</v>
      </c>
      <c r="BA150" s="53">
        <f t="shared" si="69"/>
        <v>74.06435145261041</v>
      </c>
      <c r="BB150" s="53">
        <f t="shared" si="69"/>
        <v>74.145580599170813</v>
      </c>
      <c r="BC150" s="53">
        <f t="shared" si="69"/>
        <v>74.228161689381096</v>
      </c>
      <c r="BD150" s="53">
        <f t="shared" si="69"/>
        <v>74.310761846461276</v>
      </c>
      <c r="BE150" s="53">
        <f t="shared" si="69"/>
        <v>74.392837575001991</v>
      </c>
      <c r="BF150" s="53">
        <f t="shared" si="69"/>
        <v>74.47467161471269</v>
      </c>
      <c r="BG150" s="53">
        <f t="shared" si="69"/>
        <v>74.556735491459207</v>
      </c>
      <c r="BH150" s="53">
        <f t="shared" si="69"/>
        <v>74.638966867388035</v>
      </c>
    </row>
    <row r="151" spans="1:60">
      <c r="A151" s="3" t="s">
        <v>19</v>
      </c>
      <c r="C151" s="8" t="e">
        <f t="shared" si="65"/>
        <v>#DIV/0!</v>
      </c>
      <c r="D151" s="8" t="e">
        <f t="shared" si="65"/>
        <v>#DIV/0!</v>
      </c>
      <c r="E151" s="8">
        <f t="shared" si="65"/>
        <v>0</v>
      </c>
      <c r="F151" s="8">
        <f t="shared" si="65"/>
        <v>0</v>
      </c>
      <c r="G151" s="8">
        <f t="shared" si="65"/>
        <v>0</v>
      </c>
      <c r="H151" s="8">
        <f t="shared" si="65"/>
        <v>0</v>
      </c>
      <c r="I151" s="8">
        <f t="shared" si="65"/>
        <v>0</v>
      </c>
      <c r="J151" s="8">
        <f t="shared" si="65"/>
        <v>12.750478039104866</v>
      </c>
      <c r="K151" s="8">
        <f t="shared" si="65"/>
        <v>13.055952657796198</v>
      </c>
      <c r="L151" s="8">
        <f t="shared" si="65"/>
        <v>13.160178628339668</v>
      </c>
      <c r="M151" s="8">
        <f t="shared" si="65"/>
        <v>13.405319864900314</v>
      </c>
      <c r="N151" s="8">
        <f t="shared" si="65"/>
        <v>14.063726575896409</v>
      </c>
      <c r="O151" s="8">
        <f t="shared" si="65"/>
        <v>14.891740119401497</v>
      </c>
      <c r="P151" s="8">
        <f t="shared" si="65"/>
        <v>15.566075229483125</v>
      </c>
      <c r="Q151" s="8">
        <f t="shared" si="65"/>
        <v>16.524504230243938</v>
      </c>
      <c r="R151" s="8">
        <f t="shared" si="65"/>
        <v>17.147746601164727</v>
      </c>
      <c r="S151" s="8">
        <f t="shared" si="65"/>
        <v>17.599102010387952</v>
      </c>
      <c r="T151" s="8">
        <f t="shared" si="65"/>
        <v>17.84953083737744</v>
      </c>
      <c r="U151" s="8">
        <f t="shared" si="65"/>
        <v>18.738132371713576</v>
      </c>
      <c r="V151" s="8">
        <f t="shared" si="65"/>
        <v>18.191435926558619</v>
      </c>
      <c r="W151" s="8">
        <f t="shared" si="65"/>
        <v>40.239700849214749</v>
      </c>
      <c r="X151" s="8">
        <f t="shared" si="65"/>
        <v>42.909611124575321</v>
      </c>
      <c r="Y151" s="8">
        <f t="shared" si="65"/>
        <v>49.272072167755063</v>
      </c>
      <c r="Z151" s="8">
        <f t="shared" si="65"/>
        <v>39.380477688900775</v>
      </c>
      <c r="AA151" s="8">
        <f t="shared" si="65"/>
        <v>43.140963232247422</v>
      </c>
      <c r="AB151" s="8">
        <f t="shared" si="65"/>
        <v>39.692277670736225</v>
      </c>
      <c r="AC151" s="8">
        <f t="shared" si="65"/>
        <v>42.942017823195286</v>
      </c>
      <c r="AD151" s="8">
        <f t="shared" si="65"/>
        <v>43.195434469200904</v>
      </c>
      <c r="AE151" s="8">
        <f t="shared" si="65"/>
        <v>49.816952056022188</v>
      </c>
      <c r="AF151" s="8">
        <f t="shared" si="65"/>
        <v>41.306066091530596</v>
      </c>
      <c r="AG151" s="8">
        <f t="shared" si="65"/>
        <v>35.579953350798171</v>
      </c>
      <c r="AH151" s="8">
        <f t="shared" si="65"/>
        <v>33.279372482217354</v>
      </c>
      <c r="AI151" s="53">
        <f t="shared" si="66"/>
        <v>69.703477163859176</v>
      </c>
      <c r="AJ151" s="53">
        <f t="shared" si="67"/>
        <v>67.617273833944751</v>
      </c>
      <c r="AK151" s="53">
        <f t="shared" si="68"/>
        <v>68.736706946172163</v>
      </c>
      <c r="AL151" s="53">
        <f t="shared" si="68"/>
        <v>67.495979727813818</v>
      </c>
      <c r="AM151" s="53">
        <f t="shared" si="68"/>
        <v>68.2811981393167</v>
      </c>
      <c r="AN151" s="53">
        <f t="shared" si="68"/>
        <v>70.098779358128013</v>
      </c>
      <c r="AO151" s="53">
        <f t="shared" si="68"/>
        <v>69.759100073038155</v>
      </c>
      <c r="AP151" s="53">
        <f t="shared" si="68"/>
        <v>71.404098036471623</v>
      </c>
      <c r="AQ151" s="53">
        <f t="shared" si="68"/>
        <v>71.281516647399599</v>
      </c>
      <c r="AR151" s="53">
        <f t="shared" si="68"/>
        <v>71.38874551687438</v>
      </c>
      <c r="AS151" s="53">
        <f t="shared" si="68"/>
        <v>71.604788364837646</v>
      </c>
      <c r="AT151" s="53">
        <f t="shared" si="68"/>
        <v>71.49619943880316</v>
      </c>
      <c r="AU151" s="53">
        <f t="shared" si="68"/>
        <v>71.435069600877284</v>
      </c>
      <c r="AV151" s="53">
        <f t="shared" si="68"/>
        <v>71.441263913758419</v>
      </c>
      <c r="AW151" s="53">
        <f t="shared" si="68"/>
        <v>71.473213367030183</v>
      </c>
      <c r="AX151" s="53">
        <f t="shared" si="68"/>
        <v>71.490106937061341</v>
      </c>
      <c r="AY151" s="53">
        <f t="shared" si="68"/>
        <v>73.509089812977692</v>
      </c>
      <c r="AZ151" s="53">
        <f t="shared" si="68"/>
        <v>73.5848222754923</v>
      </c>
      <c r="BA151" s="53">
        <f t="shared" si="69"/>
        <v>73.671858036217941</v>
      </c>
      <c r="BB151" s="53">
        <f t="shared" si="69"/>
        <v>73.758672503298413</v>
      </c>
      <c r="BC151" s="53">
        <f t="shared" si="69"/>
        <v>73.840025174470682</v>
      </c>
      <c r="BD151" s="53">
        <f t="shared" si="69"/>
        <v>73.917925357255783</v>
      </c>
      <c r="BE151" s="53">
        <f t="shared" si="69"/>
        <v>73.99969276459403</v>
      </c>
      <c r="BF151" s="53">
        <f t="shared" si="69"/>
        <v>74.082671165730986</v>
      </c>
      <c r="BG151" s="53">
        <f t="shared" si="69"/>
        <v>74.164835395477951</v>
      </c>
      <c r="BH151" s="53">
        <f t="shared" si="69"/>
        <v>74.246066494590337</v>
      </c>
    </row>
    <row r="152" spans="1:60">
      <c r="A152" s="3" t="s">
        <v>20</v>
      </c>
      <c r="C152" s="8" t="e">
        <f t="shared" si="65"/>
        <v>#DIV/0!</v>
      </c>
      <c r="D152" s="8" t="e">
        <f t="shared" si="65"/>
        <v>#DIV/0!</v>
      </c>
      <c r="E152" s="8">
        <f t="shared" si="65"/>
        <v>0</v>
      </c>
      <c r="F152" s="8">
        <f t="shared" si="65"/>
        <v>0</v>
      </c>
      <c r="G152" s="8">
        <f t="shared" si="65"/>
        <v>0</v>
      </c>
      <c r="H152" s="8">
        <f t="shared" si="65"/>
        <v>0</v>
      </c>
      <c r="I152" s="8">
        <f t="shared" si="65"/>
        <v>0</v>
      </c>
      <c r="J152" s="8">
        <f t="shared" si="65"/>
        <v>12.91545409954259</v>
      </c>
      <c r="K152" s="8">
        <f t="shared" si="65"/>
        <v>13.347526337187595</v>
      </c>
      <c r="L152" s="8">
        <f t="shared" si="65"/>
        <v>13.23256960002238</v>
      </c>
      <c r="M152" s="8">
        <f t="shared" si="65"/>
        <v>13.28147185618516</v>
      </c>
      <c r="N152" s="8">
        <f t="shared" si="65"/>
        <v>13.91905922165294</v>
      </c>
      <c r="O152" s="8">
        <f t="shared" si="65"/>
        <v>14.472528199647158</v>
      </c>
      <c r="P152" s="8">
        <f t="shared" si="65"/>
        <v>15.35378791723957</v>
      </c>
      <c r="Q152" s="8">
        <f t="shared" si="65"/>
        <v>15.725480542750386</v>
      </c>
      <c r="R152" s="8">
        <f t="shared" si="65"/>
        <v>16.238002818790754</v>
      </c>
      <c r="S152" s="8">
        <f t="shared" si="65"/>
        <v>16.633701154006026</v>
      </c>
      <c r="T152" s="8">
        <f t="shared" si="65"/>
        <v>17.591834869469061</v>
      </c>
      <c r="U152" s="8">
        <f t="shared" si="65"/>
        <v>18.226635446331503</v>
      </c>
      <c r="V152" s="8">
        <f t="shared" si="65"/>
        <v>17.721674559823359</v>
      </c>
      <c r="W152" s="8">
        <f t="shared" si="65"/>
        <v>40.046361425252861</v>
      </c>
      <c r="X152" s="8">
        <f t="shared" si="65"/>
        <v>40.644561640404859</v>
      </c>
      <c r="Y152" s="8">
        <f t="shared" si="65"/>
        <v>43.438691738652771</v>
      </c>
      <c r="Z152" s="8">
        <f t="shared" si="65"/>
        <v>38.233550617578274</v>
      </c>
      <c r="AA152" s="8">
        <f t="shared" si="65"/>
        <v>43.503388206565035</v>
      </c>
      <c r="AB152" s="8">
        <f t="shared" si="65"/>
        <v>46.351311103439386</v>
      </c>
      <c r="AC152" s="8">
        <f t="shared" si="65"/>
        <v>43.918267363000687</v>
      </c>
      <c r="AD152" s="8">
        <f t="shared" si="65"/>
        <v>45.682201152288314</v>
      </c>
      <c r="AE152" s="8">
        <f t="shared" si="65"/>
        <v>47.537559675762161</v>
      </c>
      <c r="AF152" s="8">
        <f t="shared" si="65"/>
        <v>38.969020873979289</v>
      </c>
      <c r="AG152" s="8">
        <f t="shared" si="65"/>
        <v>32.831402073716376</v>
      </c>
      <c r="AH152" s="8">
        <f t="shared" si="65"/>
        <v>31.741500060662428</v>
      </c>
      <c r="AI152" s="53">
        <f t="shared" si="66"/>
        <v>67.502330425392856</v>
      </c>
      <c r="AJ152" s="53">
        <f t="shared" si="67"/>
        <v>64.348361768715407</v>
      </c>
      <c r="AK152" s="53">
        <f t="shared" si="68"/>
        <v>65.377855169618883</v>
      </c>
      <c r="AL152" s="53">
        <f t="shared" si="68"/>
        <v>64.275978662585089</v>
      </c>
      <c r="AM152" s="53">
        <f t="shared" si="68"/>
        <v>65.257656118202604</v>
      </c>
      <c r="AN152" s="53">
        <f t="shared" si="68"/>
        <v>67.007926374629108</v>
      </c>
      <c r="AO152" s="53">
        <f t="shared" si="68"/>
        <v>66.505422393210651</v>
      </c>
      <c r="AP152" s="53">
        <f t="shared" si="68"/>
        <v>68.097567269778565</v>
      </c>
      <c r="AQ152" s="53">
        <f t="shared" si="68"/>
        <v>68.016779804250064</v>
      </c>
      <c r="AR152" s="53">
        <f t="shared" si="68"/>
        <v>68.145275108153982</v>
      </c>
      <c r="AS152" s="53">
        <f t="shared" si="68"/>
        <v>68.335572157518968</v>
      </c>
      <c r="AT152" s="53">
        <f t="shared" si="68"/>
        <v>68.209894170413392</v>
      </c>
      <c r="AU152" s="53">
        <f t="shared" si="68"/>
        <v>68.161017702023003</v>
      </c>
      <c r="AV152" s="53">
        <f t="shared" si="68"/>
        <v>68.173707788471887</v>
      </c>
      <c r="AW152" s="53">
        <f t="shared" si="68"/>
        <v>68.205093385316246</v>
      </c>
      <c r="AX152" s="53">
        <f t="shared" si="68"/>
        <v>68.217057040748699</v>
      </c>
      <c r="AY152" s="53">
        <f t="shared" si="68"/>
        <v>70.141735560748785</v>
      </c>
      <c r="AZ152" s="53">
        <f t="shared" si="68"/>
        <v>70.216283850239776</v>
      </c>
      <c r="BA152" s="53">
        <f t="shared" si="69"/>
        <v>70.300135024451862</v>
      </c>
      <c r="BB152" s="53">
        <f t="shared" si="69"/>
        <v>70.382554522779998</v>
      </c>
      <c r="BC152" s="53">
        <f t="shared" si="69"/>
        <v>70.459500214922585</v>
      </c>
      <c r="BD152" s="53">
        <f t="shared" si="69"/>
        <v>70.533855720996542</v>
      </c>
      <c r="BE152" s="53">
        <f t="shared" si="69"/>
        <v>70.612281367896358</v>
      </c>
      <c r="BF152" s="53">
        <f t="shared" si="69"/>
        <v>70.691485056172553</v>
      </c>
      <c r="BG152" s="53">
        <f t="shared" si="69"/>
        <v>70.769756156807375</v>
      </c>
      <c r="BH152" s="53">
        <f t="shared" si="69"/>
        <v>70.847194828204636</v>
      </c>
    </row>
    <row r="153" spans="1:60">
      <c r="A153" s="3" t="s">
        <v>21</v>
      </c>
      <c r="C153" s="8" t="e">
        <f t="shared" si="65"/>
        <v>#DIV/0!</v>
      </c>
      <c r="D153" s="8" t="e">
        <f t="shared" si="65"/>
        <v>#DIV/0!</v>
      </c>
      <c r="E153" s="8">
        <f t="shared" si="65"/>
        <v>0</v>
      </c>
      <c r="F153" s="8">
        <f t="shared" si="65"/>
        <v>0</v>
      </c>
      <c r="G153" s="8">
        <f t="shared" si="65"/>
        <v>0</v>
      </c>
      <c r="H153" s="8">
        <f t="shared" si="65"/>
        <v>0</v>
      </c>
      <c r="I153" s="8">
        <f t="shared" si="65"/>
        <v>0</v>
      </c>
      <c r="J153" s="8">
        <f t="shared" si="65"/>
        <v>13.054921578592788</v>
      </c>
      <c r="K153" s="8">
        <f t="shared" si="65"/>
        <v>13.288026530978108</v>
      </c>
      <c r="L153" s="8">
        <f t="shared" si="65"/>
        <v>13.379980515509718</v>
      </c>
      <c r="M153" s="8">
        <f t="shared" si="65"/>
        <v>13.677332759330186</v>
      </c>
      <c r="N153" s="8">
        <f t="shared" si="65"/>
        <v>14.721485844260581</v>
      </c>
      <c r="O153" s="8">
        <f t="shared" si="65"/>
        <v>15.688742234238452</v>
      </c>
      <c r="P153" s="8">
        <f t="shared" si="65"/>
        <v>16.119365904388459</v>
      </c>
      <c r="Q153" s="8">
        <f t="shared" si="65"/>
        <v>17.083280319399698</v>
      </c>
      <c r="R153" s="8">
        <f t="shared" si="65"/>
        <v>17.642540401913834</v>
      </c>
      <c r="S153" s="8">
        <f t="shared" si="65"/>
        <v>17.836871079954296</v>
      </c>
      <c r="T153" s="8">
        <f t="shared" si="65"/>
        <v>18.341680079566789</v>
      </c>
      <c r="U153" s="8">
        <f t="shared" si="65"/>
        <v>19.332474362240109</v>
      </c>
      <c r="V153" s="8">
        <f t="shared" si="65"/>
        <v>18.255290436697393</v>
      </c>
      <c r="W153" s="8">
        <f t="shared" si="65"/>
        <v>44.385896836460319</v>
      </c>
      <c r="X153" s="8">
        <f t="shared" si="65"/>
        <v>41.57795595719999</v>
      </c>
      <c r="Y153" s="8">
        <f t="shared" si="65"/>
        <v>43.398303108666653</v>
      </c>
      <c r="Z153" s="8">
        <f t="shared" si="65"/>
        <v>45.938251556258543</v>
      </c>
      <c r="AA153" s="8">
        <f t="shared" si="65"/>
        <v>45.996487770787361</v>
      </c>
      <c r="AB153" s="8">
        <f t="shared" si="65"/>
        <v>48.604698869174342</v>
      </c>
      <c r="AC153" s="8">
        <f t="shared" si="65"/>
        <v>40.663488273877377</v>
      </c>
      <c r="AD153" s="8">
        <f t="shared" si="65"/>
        <v>46.555850833430995</v>
      </c>
      <c r="AE153" s="8">
        <f t="shared" si="65"/>
        <v>40.636249273658329</v>
      </c>
      <c r="AF153" s="8">
        <f t="shared" si="65"/>
        <v>35.515877028239906</v>
      </c>
      <c r="AG153" s="8">
        <f t="shared" si="65"/>
        <v>32.508716313222237</v>
      </c>
      <c r="AH153" s="8">
        <f t="shared" si="65"/>
        <v>34.475779828790756</v>
      </c>
      <c r="AI153" s="53">
        <f t="shared" si="66"/>
        <v>65.077121524448927</v>
      </c>
      <c r="AJ153" s="53">
        <f t="shared" si="67"/>
        <v>61.296102962518653</v>
      </c>
      <c r="AK153" s="53">
        <f t="shared" si="68"/>
        <v>63.567265722899393</v>
      </c>
      <c r="AL153" s="53">
        <f t="shared" si="68"/>
        <v>63.078737616988931</v>
      </c>
      <c r="AM153" s="53">
        <f t="shared" si="68"/>
        <v>63.977850256452463</v>
      </c>
      <c r="AN153" s="53">
        <f t="shared" si="68"/>
        <v>65.005432176311729</v>
      </c>
      <c r="AO153" s="53">
        <f t="shared" si="68"/>
        <v>64.601098423236323</v>
      </c>
      <c r="AP153" s="53">
        <f t="shared" si="68"/>
        <v>66.398480135403489</v>
      </c>
      <c r="AQ153" s="53">
        <f t="shared" si="68"/>
        <v>66.356549009939869</v>
      </c>
      <c r="AR153" s="53">
        <f t="shared" si="68"/>
        <v>66.406275290971124</v>
      </c>
      <c r="AS153" s="53">
        <f t="shared" si="68"/>
        <v>66.513723851186072</v>
      </c>
      <c r="AT153" s="53">
        <f t="shared" si="68"/>
        <v>66.434853073998795</v>
      </c>
      <c r="AU153" s="53">
        <f t="shared" si="68"/>
        <v>66.421976272299858</v>
      </c>
      <c r="AV153" s="53">
        <f t="shared" si="68"/>
        <v>66.426675499679149</v>
      </c>
      <c r="AW153" s="53">
        <f t="shared" si="68"/>
        <v>66.440700797627002</v>
      </c>
      <c r="AX153" s="53">
        <f t="shared" si="68"/>
        <v>66.447585898958181</v>
      </c>
      <c r="AY153" s="53">
        <f t="shared" si="68"/>
        <v>68.332482831612964</v>
      </c>
      <c r="AZ153" s="53">
        <f t="shared" si="68"/>
        <v>68.408306498059005</v>
      </c>
      <c r="BA153" s="53">
        <f t="shared" si="69"/>
        <v>68.486734721282104</v>
      </c>
      <c r="BB153" s="53">
        <f t="shared" si="69"/>
        <v>68.564692814962498</v>
      </c>
      <c r="BC153" s="53">
        <f t="shared" si="69"/>
        <v>68.640210153860025</v>
      </c>
      <c r="BD153" s="53">
        <f t="shared" si="69"/>
        <v>68.714267506185763</v>
      </c>
      <c r="BE153" s="53">
        <f t="shared" si="69"/>
        <v>68.790625868234898</v>
      </c>
      <c r="BF153" s="53">
        <f t="shared" si="69"/>
        <v>68.867091521133716</v>
      </c>
      <c r="BG153" s="53">
        <f t="shared" si="69"/>
        <v>68.943163354884902</v>
      </c>
      <c r="BH153" s="53">
        <f t="shared" si="69"/>
        <v>69.018856686425622</v>
      </c>
    </row>
    <row r="154" spans="1:60">
      <c r="A154" s="3" t="s">
        <v>22</v>
      </c>
      <c r="C154" s="8" t="e">
        <f t="shared" si="65"/>
        <v>#DIV/0!</v>
      </c>
      <c r="D154" s="8" t="e">
        <f t="shared" si="65"/>
        <v>#DIV/0!</v>
      </c>
      <c r="E154" s="8">
        <f t="shared" si="65"/>
        <v>0</v>
      </c>
      <c r="F154" s="8">
        <f t="shared" si="65"/>
        <v>0</v>
      </c>
      <c r="G154" s="8">
        <f t="shared" si="65"/>
        <v>0</v>
      </c>
      <c r="H154" s="8">
        <f t="shared" si="65"/>
        <v>0</v>
      </c>
      <c r="I154" s="8">
        <f t="shared" si="65"/>
        <v>0</v>
      </c>
      <c r="J154" s="8">
        <f t="shared" si="65"/>
        <v>12.718920608331356</v>
      </c>
      <c r="K154" s="8">
        <f t="shared" si="65"/>
        <v>12.988329996975924</v>
      </c>
      <c r="L154" s="8">
        <f t="shared" si="65"/>
        <v>13.192095690800727</v>
      </c>
      <c r="M154" s="8">
        <f t="shared" si="65"/>
        <v>13.126315080539815</v>
      </c>
      <c r="N154" s="8">
        <f t="shared" si="65"/>
        <v>13.972708663533989</v>
      </c>
      <c r="O154" s="8">
        <f t="shared" si="65"/>
        <v>14.822259250528271</v>
      </c>
      <c r="P154" s="8">
        <f t="shared" si="65"/>
        <v>15.549846788390761</v>
      </c>
      <c r="Q154" s="8">
        <f t="shared" si="65"/>
        <v>16.428931976368844</v>
      </c>
      <c r="R154" s="8">
        <f t="shared" si="65"/>
        <v>17.080525205923013</v>
      </c>
      <c r="S154" s="8">
        <f t="shared" si="65"/>
        <v>16.966476038347665</v>
      </c>
      <c r="T154" s="8">
        <f t="shared" si="65"/>
        <v>17.614683076344761</v>
      </c>
      <c r="U154" s="8">
        <f t="shared" si="65"/>
        <v>18.162337626041868</v>
      </c>
      <c r="V154" s="8">
        <f t="shared" si="65"/>
        <v>17.371618236292335</v>
      </c>
      <c r="W154" s="8">
        <f t="shared" si="65"/>
        <v>37.150222449785758</v>
      </c>
      <c r="X154" s="8">
        <f t="shared" si="65"/>
        <v>50.047205203285813</v>
      </c>
      <c r="Y154" s="8">
        <f t="shared" si="65"/>
        <v>45.479746932353322</v>
      </c>
      <c r="Z154" s="8">
        <f t="shared" si="65"/>
        <v>43.601183528880881</v>
      </c>
      <c r="AA154" s="8">
        <f t="shared" si="65"/>
        <v>44.459524037705535</v>
      </c>
      <c r="AB154" s="8">
        <f t="shared" si="65"/>
        <v>41.242877424515235</v>
      </c>
      <c r="AC154" s="8">
        <f t="shared" si="65"/>
        <v>39.64510113561856</v>
      </c>
      <c r="AD154" s="8">
        <f t="shared" si="65"/>
        <v>43.787554099048506</v>
      </c>
      <c r="AE154" s="8">
        <f t="shared" si="65"/>
        <v>41.100005018692997</v>
      </c>
      <c r="AF154" s="8">
        <f t="shared" si="65"/>
        <v>38.580497551759677</v>
      </c>
      <c r="AG154" s="8">
        <f t="shared" si="65"/>
        <v>33.890884771967244</v>
      </c>
      <c r="AH154" s="8">
        <f t="shared" si="65"/>
        <v>32.866281598663562</v>
      </c>
      <c r="AI154" s="53">
        <f t="shared" si="66"/>
        <v>65.259890089042941</v>
      </c>
      <c r="AJ154" s="53">
        <f t="shared" si="67"/>
        <v>62.321704263654887</v>
      </c>
      <c r="AK154" s="53">
        <f t="shared" si="68"/>
        <v>64.690905959925914</v>
      </c>
      <c r="AL154" s="53">
        <f t="shared" si="68"/>
        <v>63.595466566848984</v>
      </c>
      <c r="AM154" s="53">
        <f t="shared" si="68"/>
        <v>64.253625353973064</v>
      </c>
      <c r="AN154" s="53">
        <f t="shared" si="68"/>
        <v>65.646164872962331</v>
      </c>
      <c r="AO154" s="53">
        <f t="shared" si="68"/>
        <v>65.331339799702732</v>
      </c>
      <c r="AP154" s="53">
        <f t="shared" si="68"/>
        <v>67.080050884890142</v>
      </c>
      <c r="AQ154" s="53">
        <f t="shared" si="68"/>
        <v>66.94091937642726</v>
      </c>
      <c r="AR154" s="53">
        <f t="shared" si="68"/>
        <v>66.998973895804895</v>
      </c>
      <c r="AS154" s="53">
        <f t="shared" si="68"/>
        <v>67.167113925101489</v>
      </c>
      <c r="AT154" s="53">
        <f t="shared" si="68"/>
        <v>67.087034056709356</v>
      </c>
      <c r="AU154" s="53">
        <f t="shared" si="68"/>
        <v>67.054818427786643</v>
      </c>
      <c r="AV154" s="53">
        <f t="shared" si="68"/>
        <v>67.049771936365929</v>
      </c>
      <c r="AW154" s="53">
        <f t="shared" si="68"/>
        <v>67.071542448353668</v>
      </c>
      <c r="AX154" s="53">
        <f t="shared" si="68"/>
        <v>67.086056158863414</v>
      </c>
      <c r="AY154" s="53">
        <f t="shared" si="68"/>
        <v>68.986125880061962</v>
      </c>
      <c r="AZ154" s="53">
        <f t="shared" si="68"/>
        <v>69.059257200259069</v>
      </c>
      <c r="BA154" s="53">
        <f t="shared" si="69"/>
        <v>69.138270169173396</v>
      </c>
      <c r="BB154" s="53">
        <f t="shared" si="69"/>
        <v>69.218762727736461</v>
      </c>
      <c r="BC154" s="53">
        <f t="shared" si="69"/>
        <v>69.295598931271869</v>
      </c>
      <c r="BD154" s="53">
        <f t="shared" si="69"/>
        <v>69.369557315342561</v>
      </c>
      <c r="BE154" s="53">
        <f t="shared" si="69"/>
        <v>69.446243718154534</v>
      </c>
      <c r="BF154" s="53">
        <f t="shared" si="69"/>
        <v>69.523643496801469</v>
      </c>
      <c r="BG154" s="53">
        <f t="shared" si="69"/>
        <v>69.600719562406766</v>
      </c>
      <c r="BH154" s="53">
        <f t="shared" si="69"/>
        <v>69.677110063751712</v>
      </c>
    </row>
    <row r="155" spans="1:60">
      <c r="A155" s="3" t="s">
        <v>23</v>
      </c>
      <c r="C155" s="8" t="e">
        <f t="shared" si="65"/>
        <v>#DIV/0!</v>
      </c>
      <c r="D155" s="8" t="e">
        <f t="shared" si="65"/>
        <v>#DIV/0!</v>
      </c>
      <c r="E155" s="8">
        <f t="shared" si="65"/>
        <v>0</v>
      </c>
      <c r="F155" s="8">
        <f t="shared" si="65"/>
        <v>0</v>
      </c>
      <c r="G155" s="8">
        <f t="shared" si="65"/>
        <v>0</v>
      </c>
      <c r="H155" s="8">
        <f t="shared" si="65"/>
        <v>0</v>
      </c>
      <c r="I155" s="8">
        <f t="shared" si="65"/>
        <v>0</v>
      </c>
      <c r="J155" s="8">
        <f t="shared" si="65"/>
        <v>12.437182851837962</v>
      </c>
      <c r="K155" s="8">
        <f t="shared" si="65"/>
        <v>13.077014756595393</v>
      </c>
      <c r="L155" s="8">
        <f t="shared" si="65"/>
        <v>13.262835777540229</v>
      </c>
      <c r="M155" s="8">
        <f t="shared" si="65"/>
        <v>13.283279022737851</v>
      </c>
      <c r="N155" s="8">
        <f t="shared" si="65"/>
        <v>14.224453470122537</v>
      </c>
      <c r="O155" s="8">
        <f t="shared" si="65"/>
        <v>14.591183186614815</v>
      </c>
      <c r="P155" s="8">
        <f t="shared" si="65"/>
        <v>15.151705439056739</v>
      </c>
      <c r="Q155" s="8">
        <f t="shared" si="65"/>
        <v>15.635620257447158</v>
      </c>
      <c r="R155" s="8">
        <f t="shared" si="65"/>
        <v>16.006926093250762</v>
      </c>
      <c r="S155" s="8">
        <f t="shared" si="65"/>
        <v>16.212806063027976</v>
      </c>
      <c r="T155" s="8">
        <f t="shared" si="65"/>
        <v>16.889391737601262</v>
      </c>
      <c r="U155" s="8">
        <f t="shared" si="65"/>
        <v>17.905616773154847</v>
      </c>
      <c r="V155" s="8">
        <f t="shared" si="65"/>
        <v>42.565762479529631</v>
      </c>
      <c r="W155" s="8">
        <f t="shared" si="65"/>
        <v>39.51473035988446</v>
      </c>
      <c r="X155" s="8">
        <f t="shared" si="65"/>
        <v>47.21748506081186</v>
      </c>
      <c r="Y155" s="8">
        <f t="shared" si="65"/>
        <v>38.701762490713385</v>
      </c>
      <c r="Z155" s="8">
        <f t="shared" si="65"/>
        <v>43.088560980940002</v>
      </c>
      <c r="AA155" s="8">
        <f t="shared" si="65"/>
        <v>40.467990967568745</v>
      </c>
      <c r="AB155" s="8">
        <f t="shared" si="65"/>
        <v>44.346159991716434</v>
      </c>
      <c r="AC155" s="8">
        <f t="shared" si="65"/>
        <v>40.693659397525565</v>
      </c>
      <c r="AD155" s="8">
        <f t="shared" si="65"/>
        <v>45.472578017425143</v>
      </c>
      <c r="AE155" s="8">
        <f t="shared" si="65"/>
        <v>37.071288239051711</v>
      </c>
      <c r="AF155" s="8">
        <f t="shared" si="65"/>
        <v>34.723990776817786</v>
      </c>
      <c r="AG155" s="8">
        <f t="shared" si="65"/>
        <v>30.911657514835664</v>
      </c>
      <c r="AH155" s="8">
        <f t="shared" si="65"/>
        <v>117.71100315930202</v>
      </c>
      <c r="AI155" s="53">
        <f t="shared" si="66"/>
        <v>91.218113371038058</v>
      </c>
      <c r="AJ155" s="53">
        <f t="shared" si="67"/>
        <v>91.742625780579957</v>
      </c>
      <c r="AK155" s="53">
        <f t="shared" si="68"/>
        <v>101.73807495947791</v>
      </c>
      <c r="AL155" s="53">
        <f t="shared" si="68"/>
        <v>106.38658388152692</v>
      </c>
      <c r="AM155" s="53">
        <f t="shared" si="68"/>
        <v>113.22527034246544</v>
      </c>
      <c r="AN155" s="53">
        <f t="shared" si="68"/>
        <v>103.4171454969421</v>
      </c>
      <c r="AO155" s="53">
        <f t="shared" si="68"/>
        <v>105.2837518925284</v>
      </c>
      <c r="AP155" s="53">
        <f t="shared" si="68"/>
        <v>109.90390361405761</v>
      </c>
      <c r="AQ155" s="53">
        <f t="shared" si="68"/>
        <v>110.54919561598133</v>
      </c>
      <c r="AR155" s="53">
        <f t="shared" si="68"/>
        <v>110.36787409109957</v>
      </c>
      <c r="AS155" s="53">
        <f t="shared" si="68"/>
        <v>109.15182355416944</v>
      </c>
      <c r="AT155" s="53">
        <f t="shared" si="68"/>
        <v>109.67804141881764</v>
      </c>
      <c r="AU155" s="53">
        <f t="shared" si="68"/>
        <v>109.93016765882513</v>
      </c>
      <c r="AV155" s="53">
        <f t="shared" si="68"/>
        <v>109.93542046777863</v>
      </c>
      <c r="AW155" s="53">
        <f t="shared" si="68"/>
        <v>109.8126654381381</v>
      </c>
      <c r="AX155" s="53">
        <f t="shared" si="68"/>
        <v>109.70162370754578</v>
      </c>
      <c r="AY155" s="53">
        <f t="shared" si="68"/>
        <v>112.94905755931309</v>
      </c>
      <c r="AZ155" s="53">
        <f t="shared" si="68"/>
        <v>113.10190233710732</v>
      </c>
      <c r="BA155" s="53">
        <f t="shared" si="69"/>
        <v>113.20867688610808</v>
      </c>
      <c r="BB155" s="53">
        <f t="shared" si="69"/>
        <v>113.31076916981266</v>
      </c>
      <c r="BC155" s="53">
        <f t="shared" si="69"/>
        <v>113.43314322975625</v>
      </c>
      <c r="BD155" s="53">
        <f t="shared" si="69"/>
        <v>113.57720887135214</v>
      </c>
      <c r="BE155" s="53">
        <f t="shared" si="69"/>
        <v>113.70283956759417</v>
      </c>
      <c r="BF155" s="53">
        <f t="shared" si="69"/>
        <v>113.82300938412241</v>
      </c>
      <c r="BG155" s="53">
        <f t="shared" si="69"/>
        <v>113.9458671739569</v>
      </c>
      <c r="BH155" s="53">
        <f t="shared" si="69"/>
        <v>114.07289183623503</v>
      </c>
    </row>
    <row r="156" spans="1:60">
      <c r="A156" s="3" t="s">
        <v>24</v>
      </c>
      <c r="C156" s="8" t="e">
        <f t="shared" si="65"/>
        <v>#DIV/0!</v>
      </c>
      <c r="D156" s="8" t="e">
        <f t="shared" si="65"/>
        <v>#DIV/0!</v>
      </c>
      <c r="E156" s="8">
        <f t="shared" si="65"/>
        <v>0</v>
      </c>
      <c r="F156" s="8">
        <f t="shared" si="65"/>
        <v>0</v>
      </c>
      <c r="G156" s="8">
        <f t="shared" si="65"/>
        <v>0</v>
      </c>
      <c r="H156" s="8">
        <f t="shared" si="65"/>
        <v>0</v>
      </c>
      <c r="I156" s="8">
        <f t="shared" si="65"/>
        <v>0</v>
      </c>
      <c r="J156" s="8">
        <f t="shared" si="65"/>
        <v>12.018762443898368</v>
      </c>
      <c r="K156" s="8">
        <f t="shared" si="65"/>
        <v>12.7401844071737</v>
      </c>
      <c r="L156" s="8">
        <f t="shared" si="65"/>
        <v>13.370949853112297</v>
      </c>
      <c r="M156" s="8">
        <f t="shared" si="65"/>
        <v>13.828764377856929</v>
      </c>
      <c r="N156" s="8">
        <f t="shared" si="65"/>
        <v>14.810358713678124</v>
      </c>
      <c r="O156" s="8">
        <f t="shared" si="65"/>
        <v>15.821632856549964</v>
      </c>
      <c r="P156" s="8">
        <f t="shared" si="65"/>
        <v>16.755048988683814</v>
      </c>
      <c r="Q156" s="8">
        <f t="shared" si="65"/>
        <v>17.490851429259436</v>
      </c>
      <c r="R156" s="8">
        <f t="shared" si="65"/>
        <v>17.559060406392319</v>
      </c>
      <c r="S156" s="8">
        <f t="shared" si="65"/>
        <v>17.610931338526612</v>
      </c>
      <c r="T156" s="8">
        <f t="shared" si="65"/>
        <v>18.012179664632065</v>
      </c>
      <c r="U156" s="8">
        <f t="shared" si="65"/>
        <v>18.007943144556499</v>
      </c>
      <c r="V156" s="8">
        <f t="shared" si="65"/>
        <v>48.457681600986568</v>
      </c>
      <c r="W156" s="8">
        <f t="shared" si="65"/>
        <v>43.84256677486534</v>
      </c>
      <c r="X156" s="8">
        <f t="shared" si="65"/>
        <v>42.07351715464381</v>
      </c>
      <c r="Y156" s="8">
        <f t="shared" si="65"/>
        <v>42.143049573346907</v>
      </c>
      <c r="Z156" s="8">
        <f t="shared" si="65"/>
        <v>40.718099909226673</v>
      </c>
      <c r="AA156" s="8">
        <f t="shared" si="65"/>
        <v>49.101616894038784</v>
      </c>
      <c r="AB156" s="8">
        <f t="shared" si="65"/>
        <v>43.483050233193516</v>
      </c>
      <c r="AC156" s="8">
        <f t="shared" si="65"/>
        <v>42.632675075319831</v>
      </c>
      <c r="AD156" s="8">
        <f t="shared" si="65"/>
        <v>39.448958742660608</v>
      </c>
      <c r="AE156" s="8">
        <f t="shared" si="65"/>
        <v>39.42751594331115</v>
      </c>
      <c r="AF156" s="8">
        <f t="shared" si="65"/>
        <v>33.293960050969645</v>
      </c>
      <c r="AG156" s="8">
        <f t="shared" si="65"/>
        <v>35.835301086450301</v>
      </c>
      <c r="AH156" s="8">
        <f t="shared" ref="AE156:AK160" si="70">AH76-AH92</f>
        <v>32.128197562886761</v>
      </c>
      <c r="AI156" s="53">
        <f t="shared" si="66"/>
        <v>61.797907271295159</v>
      </c>
      <c r="AJ156" s="53">
        <f t="shared" si="67"/>
        <v>59.608992862114007</v>
      </c>
      <c r="AK156" s="53">
        <f t="shared" si="68"/>
        <v>61.842714100209378</v>
      </c>
      <c r="AL156" s="53">
        <f t="shared" si="68"/>
        <v>61.67639145765407</v>
      </c>
      <c r="AM156" s="53">
        <f t="shared" si="68"/>
        <v>61.6544004476984</v>
      </c>
      <c r="AN156" s="53">
        <f t="shared" si="68"/>
        <v>62.869323333685244</v>
      </c>
      <c r="AO156" s="53">
        <f t="shared" si="68"/>
        <v>62.710803086608372</v>
      </c>
      <c r="AP156" s="53">
        <f t="shared" si="68"/>
        <v>64.433513832375255</v>
      </c>
      <c r="AQ156" s="53">
        <f t="shared" si="68"/>
        <v>64.360652145133486</v>
      </c>
      <c r="AR156" s="53">
        <f t="shared" si="68"/>
        <v>64.308164241817011</v>
      </c>
      <c r="AS156" s="53">
        <f t="shared" si="68"/>
        <v>64.473329377957683</v>
      </c>
      <c r="AT156" s="53">
        <f t="shared" si="68"/>
        <v>64.42543789618513</v>
      </c>
      <c r="AU156" s="53">
        <f t="shared" si="68"/>
        <v>64.400219498693701</v>
      </c>
      <c r="AV156" s="53">
        <f t="shared" si="68"/>
        <v>64.393560631957399</v>
      </c>
      <c r="AW156" s="53">
        <f t="shared" si="68"/>
        <v>64.400142329322179</v>
      </c>
      <c r="AX156" s="53">
        <f t="shared" si="68"/>
        <v>64.418537946823221</v>
      </c>
      <c r="AY156" s="53">
        <f t="shared" si="68"/>
        <v>66.247796222327636</v>
      </c>
      <c r="AZ156" s="53">
        <f t="shared" si="68"/>
        <v>66.317748005191106</v>
      </c>
      <c r="BA156" s="53">
        <f t="shared" si="69"/>
        <v>66.392128827910213</v>
      </c>
      <c r="BB156" s="53">
        <f t="shared" si="69"/>
        <v>66.468009669528769</v>
      </c>
      <c r="BC156" s="53">
        <f t="shared" si="69"/>
        <v>66.542998323430027</v>
      </c>
      <c r="BD156" s="53">
        <f t="shared" si="69"/>
        <v>66.614557948734117</v>
      </c>
      <c r="BE156" s="53">
        <f t="shared" si="69"/>
        <v>66.687909447168011</v>
      </c>
      <c r="BF156" s="53">
        <f t="shared" si="69"/>
        <v>66.761943147037925</v>
      </c>
      <c r="BG156" s="53">
        <f t="shared" si="69"/>
        <v>66.835907189082022</v>
      </c>
      <c r="BH156" s="53">
        <f t="shared" si="69"/>
        <v>66.909486599206616</v>
      </c>
    </row>
    <row r="157" spans="1:60">
      <c r="A157" s="3" t="s">
        <v>25</v>
      </c>
      <c r="C157" s="8" t="e">
        <f t="shared" ref="C157:AD160" si="71">C77-C93</f>
        <v>#DIV/0!</v>
      </c>
      <c r="D157" s="8" t="e">
        <f t="shared" si="71"/>
        <v>#DIV/0!</v>
      </c>
      <c r="E157" s="8">
        <f t="shared" si="71"/>
        <v>0</v>
      </c>
      <c r="F157" s="8">
        <f t="shared" si="71"/>
        <v>0</v>
      </c>
      <c r="G157" s="8">
        <f t="shared" si="71"/>
        <v>0</v>
      </c>
      <c r="H157" s="8">
        <f t="shared" si="71"/>
        <v>0</v>
      </c>
      <c r="I157" s="8">
        <f t="shared" si="71"/>
        <v>0</v>
      </c>
      <c r="J157" s="8">
        <f t="shared" si="71"/>
        <v>12.289709614613878</v>
      </c>
      <c r="K157" s="8">
        <f t="shared" si="71"/>
        <v>12.810673739841056</v>
      </c>
      <c r="L157" s="8">
        <f t="shared" si="71"/>
        <v>13.049445433199548</v>
      </c>
      <c r="M157" s="8">
        <f t="shared" si="71"/>
        <v>13.026127576551694</v>
      </c>
      <c r="N157" s="8">
        <f t="shared" si="71"/>
        <v>14.036792788417117</v>
      </c>
      <c r="O157" s="8">
        <f t="shared" si="71"/>
        <v>14.765115624686725</v>
      </c>
      <c r="P157" s="8">
        <f t="shared" si="71"/>
        <v>15.702546236098884</v>
      </c>
      <c r="Q157" s="8">
        <f t="shared" si="71"/>
        <v>16.278496491910129</v>
      </c>
      <c r="R157" s="8">
        <f t="shared" si="71"/>
        <v>16.391986446027104</v>
      </c>
      <c r="S157" s="8">
        <f t="shared" si="71"/>
        <v>16.468684820399822</v>
      </c>
      <c r="T157" s="8">
        <f t="shared" si="71"/>
        <v>16.936428160846695</v>
      </c>
      <c r="U157" s="8">
        <f t="shared" si="71"/>
        <v>17.385594817621282</v>
      </c>
      <c r="V157" s="8">
        <f t="shared" si="71"/>
        <v>44.595017205956594</v>
      </c>
      <c r="W157" s="8">
        <f t="shared" si="71"/>
        <v>44.791446967588506</v>
      </c>
      <c r="X157" s="8">
        <f t="shared" si="71"/>
        <v>36.355474867507326</v>
      </c>
      <c r="Y157" s="8">
        <f t="shared" si="71"/>
        <v>43.880284899192915</v>
      </c>
      <c r="Z157" s="8">
        <f t="shared" si="71"/>
        <v>46.255147993013622</v>
      </c>
      <c r="AA157" s="8">
        <f t="shared" si="71"/>
        <v>45.206115650291004</v>
      </c>
      <c r="AB157" s="8">
        <f t="shared" si="71"/>
        <v>39.914982266670386</v>
      </c>
      <c r="AC157" s="8">
        <f t="shared" si="71"/>
        <v>44.443884664467845</v>
      </c>
      <c r="AD157" s="8">
        <f t="shared" si="71"/>
        <v>39.329057287859506</v>
      </c>
      <c r="AE157" s="8">
        <f t="shared" si="70"/>
        <v>42.74336229462785</v>
      </c>
      <c r="AF157" s="8">
        <f t="shared" si="70"/>
        <v>36.083623932433319</v>
      </c>
      <c r="AG157" s="8">
        <f t="shared" si="70"/>
        <v>34.673013044534684</v>
      </c>
      <c r="AH157" s="8">
        <f t="shared" si="70"/>
        <v>26.734086990996886</v>
      </c>
      <c r="AI157" s="53">
        <f t="shared" si="66"/>
        <v>61.60208843426269</v>
      </c>
      <c r="AJ157" s="53">
        <f t="shared" si="67"/>
        <v>59.418608541323515</v>
      </c>
      <c r="AK157" s="53">
        <f t="shared" si="68"/>
        <v>60.68927871448971</v>
      </c>
      <c r="AL157" s="53">
        <f t="shared" si="68"/>
        <v>59.688699210056456</v>
      </c>
      <c r="AM157" s="53">
        <f t="shared" si="68"/>
        <v>59.669062878708942</v>
      </c>
      <c r="AN157" s="53">
        <f t="shared" si="68"/>
        <v>61.738860581909556</v>
      </c>
      <c r="AO157" s="53">
        <f t="shared" si="68"/>
        <v>61.396602742809335</v>
      </c>
      <c r="AP157" s="53">
        <f t="shared" si="68"/>
        <v>62.863670879615469</v>
      </c>
      <c r="AQ157" s="53">
        <f t="shared" si="68"/>
        <v>62.720019778512274</v>
      </c>
      <c r="AR157" s="53">
        <f t="shared" si="68"/>
        <v>62.753416221828168</v>
      </c>
      <c r="AS157" s="53">
        <f t="shared" si="68"/>
        <v>63.014681833315713</v>
      </c>
      <c r="AT157" s="53">
        <f t="shared" si="68"/>
        <v>62.909159200935832</v>
      </c>
      <c r="AU157" s="53">
        <f t="shared" si="68"/>
        <v>62.852189582841497</v>
      </c>
      <c r="AV157" s="53">
        <f t="shared" si="68"/>
        <v>62.849893323486697</v>
      </c>
      <c r="AW157" s="53">
        <f t="shared" si="68"/>
        <v>62.875868032481584</v>
      </c>
      <c r="AX157" s="53">
        <f t="shared" si="68"/>
        <v>62.900358394612269</v>
      </c>
      <c r="AY157" s="53">
        <f t="shared" si="68"/>
        <v>64.673993527067907</v>
      </c>
      <c r="AZ157" s="53">
        <f t="shared" si="68"/>
        <v>64.739369290295784</v>
      </c>
      <c r="BA157" s="53">
        <f t="shared" si="69"/>
        <v>64.815095634045576</v>
      </c>
      <c r="BB157" s="53">
        <f t="shared" si="69"/>
        <v>64.892034683424271</v>
      </c>
      <c r="BC157" s="53">
        <f t="shared" si="69"/>
        <v>64.964706490207334</v>
      </c>
      <c r="BD157" s="53">
        <f t="shared" si="69"/>
        <v>65.032617663117946</v>
      </c>
      <c r="BE157" s="53">
        <f t="shared" si="69"/>
        <v>65.104342043753775</v>
      </c>
      <c r="BF157" s="53">
        <f t="shared" si="69"/>
        <v>65.177340362543319</v>
      </c>
      <c r="BG157" s="53">
        <f t="shared" si="69"/>
        <v>65.249791259378199</v>
      </c>
      <c r="BH157" s="53">
        <f t="shared" si="69"/>
        <v>65.321341549110713</v>
      </c>
    </row>
    <row r="158" spans="1:60">
      <c r="A158" s="3" t="s">
        <v>26</v>
      </c>
      <c r="C158" s="8" t="e">
        <f t="shared" si="71"/>
        <v>#DIV/0!</v>
      </c>
      <c r="D158" s="8" t="e">
        <f t="shared" si="71"/>
        <v>#DIV/0!</v>
      </c>
      <c r="E158" s="8">
        <f t="shared" si="71"/>
        <v>0</v>
      </c>
      <c r="F158" s="8">
        <f t="shared" si="71"/>
        <v>0</v>
      </c>
      <c r="G158" s="8">
        <f t="shared" si="71"/>
        <v>0</v>
      </c>
      <c r="H158" s="8">
        <f t="shared" si="71"/>
        <v>0</v>
      </c>
      <c r="I158" s="8">
        <f t="shared" si="71"/>
        <v>0</v>
      </c>
      <c r="J158" s="8">
        <f t="shared" si="71"/>
        <v>13.020852738271323</v>
      </c>
      <c r="K158" s="8">
        <f t="shared" si="71"/>
        <v>13.634640484754666</v>
      </c>
      <c r="L158" s="8">
        <f t="shared" si="71"/>
        <v>13.926826618517255</v>
      </c>
      <c r="M158" s="8">
        <f t="shared" si="71"/>
        <v>14.249118232609121</v>
      </c>
      <c r="N158" s="8">
        <f t="shared" si="71"/>
        <v>15.340157093474087</v>
      </c>
      <c r="O158" s="8">
        <f t="shared" si="71"/>
        <v>16.309462326956133</v>
      </c>
      <c r="P158" s="8">
        <f t="shared" si="71"/>
        <v>16.525432794195723</v>
      </c>
      <c r="Q158" s="8">
        <f t="shared" si="71"/>
        <v>17.138644271308323</v>
      </c>
      <c r="R158" s="8">
        <f t="shared" si="71"/>
        <v>17.479834300766846</v>
      </c>
      <c r="S158" s="8">
        <f t="shared" si="71"/>
        <v>17.645401488892169</v>
      </c>
      <c r="T158" s="8">
        <f t="shared" si="71"/>
        <v>18.185068820945929</v>
      </c>
      <c r="U158" s="8">
        <f t="shared" si="71"/>
        <v>18.772865877231347</v>
      </c>
      <c r="V158" s="8">
        <f t="shared" si="71"/>
        <v>52.853329712786547</v>
      </c>
      <c r="W158" s="8">
        <f t="shared" si="71"/>
        <v>50.409812332714637</v>
      </c>
      <c r="X158" s="8">
        <f t="shared" si="71"/>
        <v>48.375407331263276</v>
      </c>
      <c r="Y158" s="8">
        <f t="shared" si="71"/>
        <v>50.027883620663061</v>
      </c>
      <c r="Z158" s="8">
        <f t="shared" si="71"/>
        <v>48.121796160002376</v>
      </c>
      <c r="AA158" s="8">
        <f t="shared" si="71"/>
        <v>46.312209508282201</v>
      </c>
      <c r="AB158" s="8">
        <f t="shared" si="71"/>
        <v>46.711993401795453</v>
      </c>
      <c r="AC158" s="8">
        <f t="shared" si="71"/>
        <v>51.541150178099471</v>
      </c>
      <c r="AD158" s="8">
        <f t="shared" si="71"/>
        <v>36.682190264187618</v>
      </c>
      <c r="AE158" s="8">
        <f t="shared" si="70"/>
        <v>38.414912506345793</v>
      </c>
      <c r="AF158" s="8">
        <f t="shared" si="70"/>
        <v>29.868731812034319</v>
      </c>
      <c r="AG158" s="8">
        <f t="shared" si="70"/>
        <v>33.206150011459798</v>
      </c>
      <c r="AH158" s="8">
        <f t="shared" si="70"/>
        <v>44.279252158102722</v>
      </c>
      <c r="AI158" s="53">
        <f t="shared" si="66"/>
        <v>62.592896287691552</v>
      </c>
      <c r="AJ158" s="53">
        <f t="shared" si="67"/>
        <v>61.339731251297572</v>
      </c>
      <c r="AK158" s="53">
        <f t="shared" si="68"/>
        <v>64.237496933950624</v>
      </c>
      <c r="AL158" s="53">
        <f t="shared" si="68"/>
        <v>65.222209406425819</v>
      </c>
      <c r="AM158" s="53">
        <f t="shared" si="68"/>
        <v>66.242500391230024</v>
      </c>
      <c r="AN158" s="53">
        <f t="shared" si="68"/>
        <v>65.546347196623941</v>
      </c>
      <c r="AO158" s="53">
        <f t="shared" si="68"/>
        <v>65.755405851942143</v>
      </c>
      <c r="AP158" s="53">
        <f t="shared" si="68"/>
        <v>67.802953745888871</v>
      </c>
      <c r="AQ158" s="53">
        <f t="shared" si="68"/>
        <v>67.89864777420118</v>
      </c>
      <c r="AR158" s="53">
        <f t="shared" si="68"/>
        <v>67.811656532534982</v>
      </c>
      <c r="AS158" s="53">
        <f t="shared" si="68"/>
        <v>67.737140974229419</v>
      </c>
      <c r="AT158" s="53">
        <f t="shared" si="68"/>
        <v>67.788523969872884</v>
      </c>
      <c r="AU158" s="53">
        <f t="shared" si="68"/>
        <v>67.807784599345467</v>
      </c>
      <c r="AV158" s="53">
        <f t="shared" si="68"/>
        <v>67.808750770036795</v>
      </c>
      <c r="AW158" s="53">
        <f t="shared" si="68"/>
        <v>67.79077136920391</v>
      </c>
      <c r="AX158" s="53">
        <f t="shared" si="68"/>
        <v>67.786594336537689</v>
      </c>
      <c r="AY158" s="53">
        <f t="shared" si="68"/>
        <v>69.733527437827917</v>
      </c>
      <c r="AZ158" s="53">
        <f t="shared" si="68"/>
        <v>69.812639338674899</v>
      </c>
      <c r="BA158" s="53">
        <f t="shared" si="69"/>
        <v>69.888142678164854</v>
      </c>
      <c r="BB158" s="53">
        <f t="shared" si="69"/>
        <v>69.96306819444186</v>
      </c>
      <c r="BC158" s="53">
        <f t="shared" si="69"/>
        <v>70.041131594515747</v>
      </c>
      <c r="BD158" s="53">
        <f t="shared" si="69"/>
        <v>70.120144316071148</v>
      </c>
      <c r="BE158" s="53">
        <f t="shared" si="69"/>
        <v>70.197467168640728</v>
      </c>
      <c r="BF158" s="53">
        <f t="shared" si="69"/>
        <v>70.274431025290653</v>
      </c>
      <c r="BG158" s="53">
        <f t="shared" si="69"/>
        <v>70.351687957448789</v>
      </c>
      <c r="BH158" s="53">
        <f t="shared" si="69"/>
        <v>70.429412718394715</v>
      </c>
    </row>
    <row r="159" spans="1:60">
      <c r="A159" s="3" t="s">
        <v>27</v>
      </c>
      <c r="C159" s="8" t="e">
        <f t="shared" si="71"/>
        <v>#DIV/0!</v>
      </c>
      <c r="D159" s="8" t="e">
        <f t="shared" si="71"/>
        <v>#DIV/0!</v>
      </c>
      <c r="E159" s="8">
        <f t="shared" si="71"/>
        <v>0</v>
      </c>
      <c r="F159" s="8">
        <f t="shared" si="71"/>
        <v>0</v>
      </c>
      <c r="G159" s="8">
        <f t="shared" si="71"/>
        <v>0</v>
      </c>
      <c r="H159" s="8">
        <f t="shared" si="71"/>
        <v>0</v>
      </c>
      <c r="I159" s="8">
        <f t="shared" si="71"/>
        <v>0</v>
      </c>
      <c r="J159" s="8">
        <f t="shared" si="71"/>
        <v>12.371455548611729</v>
      </c>
      <c r="K159" s="8">
        <f t="shared" si="71"/>
        <v>12.867115941199591</v>
      </c>
      <c r="L159" s="8">
        <f t="shared" si="71"/>
        <v>13.027723467588626</v>
      </c>
      <c r="M159" s="8">
        <f t="shared" si="71"/>
        <v>13.217418359550729</v>
      </c>
      <c r="N159" s="8">
        <f t="shared" si="71"/>
        <v>13.878266810664607</v>
      </c>
      <c r="O159" s="8">
        <f t="shared" si="71"/>
        <v>14.33599579041687</v>
      </c>
      <c r="P159" s="8">
        <f t="shared" si="71"/>
        <v>14.871978119580804</v>
      </c>
      <c r="Q159" s="8">
        <f t="shared" si="71"/>
        <v>15.598270442823869</v>
      </c>
      <c r="R159" s="8">
        <f t="shared" si="71"/>
        <v>16.006339048993109</v>
      </c>
      <c r="S159" s="8">
        <f t="shared" si="71"/>
        <v>16.574936986670224</v>
      </c>
      <c r="T159" s="8">
        <f t="shared" si="71"/>
        <v>17.374513136242587</v>
      </c>
      <c r="U159" s="8">
        <f t="shared" si="71"/>
        <v>17.919201284996159</v>
      </c>
      <c r="V159" s="8">
        <f t="shared" si="71"/>
        <v>54.027435653631933</v>
      </c>
      <c r="W159" s="8">
        <f t="shared" si="71"/>
        <v>48.822587652830727</v>
      </c>
      <c r="X159" s="8">
        <f t="shared" si="71"/>
        <v>46.043853417963959</v>
      </c>
      <c r="Y159" s="8">
        <f t="shared" si="71"/>
        <v>50.874586803430162</v>
      </c>
      <c r="Z159" s="8">
        <f t="shared" si="71"/>
        <v>48.479041435326451</v>
      </c>
      <c r="AA159" s="8">
        <f t="shared" si="71"/>
        <v>54.418319362562947</v>
      </c>
      <c r="AB159" s="8">
        <f t="shared" si="71"/>
        <v>47.878472397370665</v>
      </c>
      <c r="AC159" s="8">
        <f t="shared" si="71"/>
        <v>42.611347584003731</v>
      </c>
      <c r="AD159" s="8">
        <f t="shared" si="71"/>
        <v>41.260598807560754</v>
      </c>
      <c r="AE159" s="8">
        <f t="shared" si="70"/>
        <v>43.889907555977494</v>
      </c>
      <c r="AF159" s="8">
        <f t="shared" si="70"/>
        <v>39.046031602383664</v>
      </c>
      <c r="AG159" s="8">
        <f t="shared" si="70"/>
        <v>44.361307014577257</v>
      </c>
      <c r="AH159" s="8">
        <f t="shared" si="70"/>
        <v>47.582831597885118</v>
      </c>
      <c r="AI159" s="53">
        <f t="shared" si="66"/>
        <v>74.150612478456267</v>
      </c>
      <c r="AJ159" s="53">
        <f t="shared" si="67"/>
        <v>73.312215319784684</v>
      </c>
      <c r="AK159" s="53">
        <f t="shared" si="68"/>
        <v>77.337429468581874</v>
      </c>
      <c r="AL159" s="53">
        <f t="shared" si="68"/>
        <v>77.765253286642448</v>
      </c>
      <c r="AM159" s="53">
        <f t="shared" si="68"/>
        <v>77.920442460469928</v>
      </c>
      <c r="AN159" s="53">
        <f t="shared" si="68"/>
        <v>78.024863706114587</v>
      </c>
      <c r="AO159" s="53">
        <f t="shared" si="68"/>
        <v>78.346804221907576</v>
      </c>
      <c r="AP159" s="53">
        <f t="shared" si="68"/>
        <v>80.739441706339306</v>
      </c>
      <c r="AQ159" s="53">
        <f t="shared" si="68"/>
        <v>80.680095002063297</v>
      </c>
      <c r="AR159" s="53">
        <f t="shared" si="68"/>
        <v>80.522718885996014</v>
      </c>
      <c r="AS159" s="53">
        <f t="shared" si="68"/>
        <v>80.583741753090905</v>
      </c>
      <c r="AT159" s="53">
        <f t="shared" si="68"/>
        <v>80.635333649016658</v>
      </c>
      <c r="AU159" s="53">
        <f t="shared" si="68"/>
        <v>80.632266199301228</v>
      </c>
      <c r="AV159" s="53">
        <f t="shared" si="68"/>
        <v>80.610831097893623</v>
      </c>
      <c r="AW159" s="53">
        <f t="shared" si="68"/>
        <v>80.596978317059694</v>
      </c>
      <c r="AX159" s="53">
        <f t="shared" si="68"/>
        <v>80.611830203272419</v>
      </c>
      <c r="AY159" s="53">
        <f t="shared" si="68"/>
        <v>82.920803547403267</v>
      </c>
      <c r="AZ159" s="53">
        <f t="shared" si="68"/>
        <v>83.009275258591387</v>
      </c>
      <c r="BA159" s="53">
        <f t="shared" si="69"/>
        <v>83.097660645875919</v>
      </c>
      <c r="BB159" s="53">
        <f t="shared" si="69"/>
        <v>83.189670518504158</v>
      </c>
      <c r="BC159" s="53">
        <f t="shared" si="69"/>
        <v>83.284452826819248</v>
      </c>
      <c r="BD159" s="53">
        <f t="shared" si="69"/>
        <v>83.376759607862638</v>
      </c>
      <c r="BE159" s="53">
        <f t="shared" si="69"/>
        <v>83.467947704326463</v>
      </c>
      <c r="BF159" s="53">
        <f t="shared" si="69"/>
        <v>83.559680887648952</v>
      </c>
      <c r="BG159" s="53">
        <f t="shared" si="69"/>
        <v>83.652085852598148</v>
      </c>
      <c r="BH159" s="53">
        <f t="shared" si="69"/>
        <v>83.744570095638664</v>
      </c>
    </row>
    <row r="160" spans="1:60">
      <c r="A160" s="3" t="s">
        <v>28</v>
      </c>
      <c r="C160" s="8" t="e">
        <f t="shared" si="71"/>
        <v>#DIV/0!</v>
      </c>
      <c r="D160" s="8" t="e">
        <f t="shared" si="71"/>
        <v>#DIV/0!</v>
      </c>
      <c r="E160" s="8">
        <f t="shared" si="71"/>
        <v>0</v>
      </c>
      <c r="F160" s="8">
        <f t="shared" si="71"/>
        <v>0</v>
      </c>
      <c r="G160" s="8">
        <f t="shared" si="71"/>
        <v>0</v>
      </c>
      <c r="H160" s="8">
        <f t="shared" si="71"/>
        <v>0</v>
      </c>
      <c r="I160" s="8">
        <f t="shared" si="71"/>
        <v>0</v>
      </c>
      <c r="J160" s="8">
        <f t="shared" si="71"/>
        <v>12.338298518700402</v>
      </c>
      <c r="K160" s="8">
        <f t="shared" si="71"/>
        <v>12.608627112860351</v>
      </c>
      <c r="L160" s="8">
        <f t="shared" si="71"/>
        <v>13.11433362914614</v>
      </c>
      <c r="M160" s="8">
        <f t="shared" si="71"/>
        <v>13.322008579795821</v>
      </c>
      <c r="N160" s="8">
        <f t="shared" si="71"/>
        <v>13.93078969448521</v>
      </c>
      <c r="O160" s="8">
        <f t="shared" si="71"/>
        <v>15.403758705579119</v>
      </c>
      <c r="P160" s="8">
        <f t="shared" si="71"/>
        <v>15.744578612659339</v>
      </c>
      <c r="Q160" s="8">
        <f t="shared" si="71"/>
        <v>15.874990570928249</v>
      </c>
      <c r="R160" s="8">
        <f t="shared" si="71"/>
        <v>16.137191861722226</v>
      </c>
      <c r="S160" s="8">
        <f t="shared" si="71"/>
        <v>16.796504537005568</v>
      </c>
      <c r="T160" s="8">
        <f t="shared" si="71"/>
        <v>17.330101176537095</v>
      </c>
      <c r="U160" s="8">
        <f t="shared" si="71"/>
        <v>18.476897891085773</v>
      </c>
      <c r="V160" s="8">
        <f t="shared" si="71"/>
        <v>47.170342739239814</v>
      </c>
      <c r="W160" s="8">
        <f t="shared" si="71"/>
        <v>51.160316943785396</v>
      </c>
      <c r="X160" s="8">
        <f t="shared" si="71"/>
        <v>42.647914317239817</v>
      </c>
      <c r="Y160" s="8">
        <f t="shared" si="71"/>
        <v>55.53494526664393</v>
      </c>
      <c r="Z160" s="8">
        <f t="shared" si="71"/>
        <v>46.082117360654827</v>
      </c>
      <c r="AA160" s="8">
        <f t="shared" si="71"/>
        <v>44.076033678189667</v>
      </c>
      <c r="AB160" s="8">
        <f t="shared" si="71"/>
        <v>43.583212094596931</v>
      </c>
      <c r="AC160" s="8">
        <f t="shared" si="71"/>
        <v>49.022771198619772</v>
      </c>
      <c r="AD160" s="8">
        <f t="shared" si="71"/>
        <v>44.428865280239414</v>
      </c>
      <c r="AE160" s="8">
        <f t="shared" si="70"/>
        <v>46.461894414912791</v>
      </c>
      <c r="AF160" s="8">
        <f t="shared" si="70"/>
        <v>32.166239713687851</v>
      </c>
      <c r="AG160" s="8">
        <f t="shared" si="70"/>
        <v>33.803263098349014</v>
      </c>
      <c r="AH160" s="8">
        <f t="shared" si="70"/>
        <v>43.757095196027251</v>
      </c>
      <c r="AI160" s="53">
        <f t="shared" ref="AI160:AY160" si="72">AI161-SUM(AI149:AI159)</f>
        <v>68.825082733134764</v>
      </c>
      <c r="AJ160" s="53">
        <f t="shared" si="72"/>
        <v>66.241810016294266</v>
      </c>
      <c r="AK160" s="53">
        <f t="shared" si="72"/>
        <v>67.988850760859236</v>
      </c>
      <c r="AL160" s="53">
        <f t="shared" si="72"/>
        <v>68.895243347783435</v>
      </c>
      <c r="AM160" s="53">
        <f t="shared" si="72"/>
        <v>70.256261362986606</v>
      </c>
      <c r="AN160" s="53">
        <f t="shared" si="72"/>
        <v>70.175189623136134</v>
      </c>
      <c r="AO160" s="53">
        <f t="shared" si="72"/>
        <v>70.029676701295102</v>
      </c>
      <c r="AP160" s="53">
        <f t="shared" si="72"/>
        <v>72.020632481410416</v>
      </c>
      <c r="AQ160" s="53">
        <f t="shared" si="72"/>
        <v>72.172506590853118</v>
      </c>
      <c r="AR160" s="53">
        <f t="shared" si="72"/>
        <v>72.168019398772458</v>
      </c>
      <c r="AS160" s="53">
        <f t="shared" si="72"/>
        <v>72.137635074227546</v>
      </c>
      <c r="AT160" s="53">
        <f t="shared" si="72"/>
        <v>72.117795739250369</v>
      </c>
      <c r="AU160" s="53">
        <f t="shared" si="72"/>
        <v>72.123317856902986</v>
      </c>
      <c r="AV160" s="53">
        <f t="shared" si="72"/>
        <v>72.143854932001204</v>
      </c>
      <c r="AW160" s="53">
        <f t="shared" si="72"/>
        <v>72.138124600230867</v>
      </c>
      <c r="AX160" s="53">
        <f t="shared" si="72"/>
        <v>72.132145640522481</v>
      </c>
      <c r="AY160" s="53">
        <f t="shared" si="72"/>
        <v>74.191934832461016</v>
      </c>
      <c r="AZ160" s="53">
        <f t="shared" ref="AZ160:BH160" si="73">AZ161-SUM(AZ149:AZ159)</f>
        <v>74.277083966765645</v>
      </c>
      <c r="BA160" s="53">
        <f t="shared" si="73"/>
        <v>74.361634853756641</v>
      </c>
      <c r="BB160" s="53">
        <f t="shared" si="73"/>
        <v>74.442428537175942</v>
      </c>
      <c r="BC160" s="53">
        <f t="shared" si="73"/>
        <v>74.524062923217116</v>
      </c>
      <c r="BD160" s="53">
        <f t="shared" si="73"/>
        <v>74.606744196808563</v>
      </c>
      <c r="BE160" s="53">
        <f t="shared" si="73"/>
        <v>74.689707808818866</v>
      </c>
      <c r="BF160" s="53">
        <f t="shared" si="73"/>
        <v>74.772232861955445</v>
      </c>
      <c r="BG160" s="53">
        <f t="shared" si="73"/>
        <v>74.854351404597196</v>
      </c>
      <c r="BH160" s="53">
        <f t="shared" si="73"/>
        <v>74.936735798811469</v>
      </c>
    </row>
    <row r="161" spans="1:60" ht="12" thickBot="1">
      <c r="A161" s="3" t="s">
        <v>29</v>
      </c>
      <c r="C161" s="8" t="e">
        <f>SUM(C149:C160)</f>
        <v>#DIV/0!</v>
      </c>
      <c r="D161" s="8" t="e">
        <f t="shared" ref="D161:AH161" si="74">SUM(D149:D160)</f>
        <v>#DIV/0!</v>
      </c>
      <c r="E161" s="8">
        <f t="shared" si="74"/>
        <v>0</v>
      </c>
      <c r="F161" s="8">
        <f t="shared" si="74"/>
        <v>0</v>
      </c>
      <c r="G161" s="8">
        <f t="shared" si="74"/>
        <v>0</v>
      </c>
      <c r="H161" s="8">
        <f t="shared" si="74"/>
        <v>0</v>
      </c>
      <c r="I161" s="8">
        <f t="shared" si="74"/>
        <v>0</v>
      </c>
      <c r="J161" s="8">
        <f t="shared" si="74"/>
        <v>146.85</v>
      </c>
      <c r="K161" s="8">
        <f t="shared" si="74"/>
        <v>154.89499999999998</v>
      </c>
      <c r="L161" s="8">
        <f t="shared" si="74"/>
        <v>157.93700000000001</v>
      </c>
      <c r="M161" s="8">
        <f t="shared" si="74"/>
        <v>159.95799999999997</v>
      </c>
      <c r="N161" s="8">
        <f t="shared" si="74"/>
        <v>169.79000000000002</v>
      </c>
      <c r="O161" s="8">
        <f t="shared" si="74"/>
        <v>179.79</v>
      </c>
      <c r="P161" s="8">
        <f t="shared" si="74"/>
        <v>187.83199999999999</v>
      </c>
      <c r="Q161" s="8">
        <f t="shared" si="74"/>
        <v>194.85299999999998</v>
      </c>
      <c r="R161" s="8">
        <f t="shared" si="74"/>
        <v>199.89499999999998</v>
      </c>
      <c r="S161" s="8">
        <f t="shared" si="74"/>
        <v>202.93700000000004</v>
      </c>
      <c r="T161" s="8">
        <f t="shared" si="74"/>
        <v>209.85299999999998</v>
      </c>
      <c r="U161" s="8">
        <f t="shared" si="74"/>
        <v>217.83200000000002</v>
      </c>
      <c r="V161" s="8">
        <f t="shared" si="74"/>
        <v>395.27399999999994</v>
      </c>
      <c r="W161" s="8">
        <f t="shared" si="74"/>
        <v>538.03800000000001</v>
      </c>
      <c r="X161" s="8">
        <f t="shared" si="74"/>
        <v>516.99</v>
      </c>
      <c r="Y161" s="8">
        <f t="shared" si="74"/>
        <v>555.52200000000005</v>
      </c>
      <c r="Z161" s="8">
        <f t="shared" si="74"/>
        <v>522.55200000000002</v>
      </c>
      <c r="AA161" s="8">
        <f t="shared" si="74"/>
        <v>545.79899999999998</v>
      </c>
      <c r="AB161" s="8">
        <f t="shared" si="74"/>
        <v>522.44800000000009</v>
      </c>
      <c r="AC161" s="8">
        <f t="shared" si="74"/>
        <v>522.12299999999993</v>
      </c>
      <c r="AD161" s="8">
        <f t="shared" si="74"/>
        <v>512.30100000000004</v>
      </c>
      <c r="AE161" s="8">
        <f t="shared" si="74"/>
        <v>511.06799999999998</v>
      </c>
      <c r="AF161" s="8">
        <f t="shared" si="74"/>
        <v>440.38799999999998</v>
      </c>
      <c r="AG161" s="8">
        <f t="shared" si="74"/>
        <v>416.41000000000008</v>
      </c>
      <c r="AH161" s="8">
        <f t="shared" si="74"/>
        <v>524.61500000000001</v>
      </c>
      <c r="AI161" s="53">
        <v>825</v>
      </c>
      <c r="AJ161" s="53">
        <v>800</v>
      </c>
      <c r="AK161" s="53">
        <v>835</v>
      </c>
      <c r="AL161" s="53">
        <v>835</v>
      </c>
      <c r="AM161" s="53">
        <v>850</v>
      </c>
      <c r="AN161" s="53">
        <v>850</v>
      </c>
      <c r="AO161" s="53">
        <v>850</v>
      </c>
      <c r="AP161" s="53">
        <v>875</v>
      </c>
      <c r="AQ161" s="53">
        <v>875</v>
      </c>
      <c r="AR161" s="53">
        <v>875</v>
      </c>
      <c r="AS161" s="53">
        <v>875</v>
      </c>
      <c r="AT161" s="53">
        <v>875</v>
      </c>
      <c r="AU161" s="53">
        <v>875</v>
      </c>
      <c r="AV161" s="53">
        <v>875</v>
      </c>
      <c r="AW161" s="53">
        <v>875</v>
      </c>
      <c r="AX161" s="53">
        <v>875</v>
      </c>
      <c r="AY161" s="53">
        <v>900</v>
      </c>
      <c r="AZ161" s="53">
        <v>901</v>
      </c>
      <c r="BA161" s="53">
        <v>902</v>
      </c>
      <c r="BB161" s="53">
        <v>903</v>
      </c>
      <c r="BC161" s="53">
        <v>904</v>
      </c>
      <c r="BD161" s="53">
        <v>905</v>
      </c>
      <c r="BE161" s="53">
        <v>906</v>
      </c>
      <c r="BF161" s="53">
        <v>907</v>
      </c>
      <c r="BG161" s="53">
        <v>908</v>
      </c>
      <c r="BH161" s="53">
        <v>909</v>
      </c>
    </row>
    <row r="162" spans="1:60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</row>
    <row r="163" spans="1:60" hidden="1">
      <c r="A163" s="28" t="s">
        <v>154</v>
      </c>
    </row>
    <row r="164" spans="1:60" ht="12" hidden="1" thickBot="1">
      <c r="A164" s="29"/>
    </row>
    <row r="165" spans="1:60" hidden="1">
      <c r="A165" s="3" t="s">
        <v>26</v>
      </c>
    </row>
    <row r="166" spans="1:60" hidden="1">
      <c r="A166" s="3" t="s">
        <v>27</v>
      </c>
    </row>
    <row r="167" spans="1:60" hidden="1">
      <c r="A167" s="3" t="s">
        <v>28</v>
      </c>
    </row>
    <row r="168" spans="1:60" hidden="1">
      <c r="A168" s="3" t="s">
        <v>17</v>
      </c>
    </row>
    <row r="169" spans="1:60" hidden="1">
      <c r="A169" s="3" t="s">
        <v>18</v>
      </c>
    </row>
    <row r="170" spans="1:60" hidden="1">
      <c r="A170" s="3" t="s">
        <v>19</v>
      </c>
    </row>
    <row r="171" spans="1:60" hidden="1">
      <c r="A171" s="3" t="s">
        <v>20</v>
      </c>
    </row>
    <row r="172" spans="1:60" hidden="1">
      <c r="A172" s="3" t="s">
        <v>21</v>
      </c>
    </row>
    <row r="173" spans="1:60" hidden="1">
      <c r="A173" s="3" t="s">
        <v>22</v>
      </c>
    </row>
    <row r="174" spans="1:60" hidden="1">
      <c r="A174" s="3" t="s">
        <v>23</v>
      </c>
    </row>
    <row r="175" spans="1:60" hidden="1">
      <c r="A175" s="3" t="s">
        <v>24</v>
      </c>
    </row>
    <row r="176" spans="1:60" hidden="1">
      <c r="A176" s="3" t="s">
        <v>25</v>
      </c>
    </row>
    <row r="177" spans="1:1" hidden="1">
      <c r="A177" s="3" t="s">
        <v>29</v>
      </c>
    </row>
    <row r="178" spans="1:1" hidden="1">
      <c r="A178" s="30"/>
    </row>
    <row r="179" spans="1:1" hidden="1">
      <c r="A179" s="28" t="s">
        <v>155</v>
      </c>
    </row>
    <row r="180" spans="1:1" ht="12" hidden="1" thickBot="1">
      <c r="A180" s="29"/>
    </row>
    <row r="181" spans="1:1" hidden="1">
      <c r="A181" s="3" t="s">
        <v>26</v>
      </c>
    </row>
    <row r="182" spans="1:1" hidden="1">
      <c r="A182" s="3" t="s">
        <v>27</v>
      </c>
    </row>
    <row r="183" spans="1:1" hidden="1">
      <c r="A183" s="3" t="s">
        <v>28</v>
      </c>
    </row>
    <row r="184" spans="1:1" hidden="1">
      <c r="A184" s="3" t="s">
        <v>17</v>
      </c>
    </row>
    <row r="185" spans="1:1" hidden="1">
      <c r="A185" s="3" t="s">
        <v>18</v>
      </c>
    </row>
    <row r="186" spans="1:1" hidden="1">
      <c r="A186" s="3" t="s">
        <v>19</v>
      </c>
    </row>
    <row r="187" spans="1:1" hidden="1">
      <c r="A187" s="3" t="s">
        <v>20</v>
      </c>
    </row>
    <row r="188" spans="1:1" hidden="1">
      <c r="A188" s="3" t="s">
        <v>21</v>
      </c>
    </row>
    <row r="189" spans="1:1" hidden="1">
      <c r="A189" s="3" t="s">
        <v>22</v>
      </c>
    </row>
    <row r="190" spans="1:1" hidden="1">
      <c r="A190" s="3" t="s">
        <v>23</v>
      </c>
    </row>
    <row r="191" spans="1:1" hidden="1">
      <c r="A191" s="3" t="s">
        <v>24</v>
      </c>
    </row>
    <row r="192" spans="1:1" hidden="1">
      <c r="A192" s="3" t="s">
        <v>25</v>
      </c>
    </row>
    <row r="193" spans="1:60" hidden="1">
      <c r="A193" s="3" t="s">
        <v>29</v>
      </c>
    </row>
    <row r="194" spans="1:60" hidden="1">
      <c r="A194" s="30"/>
    </row>
    <row r="195" spans="1:60" ht="12" thickBot="1">
      <c r="A195" s="3" t="s">
        <v>156</v>
      </c>
    </row>
    <row r="196" spans="1:60" ht="12" thickBot="1">
      <c r="A196" s="18"/>
      <c r="B196" s="19">
        <f t="shared" ref="B196:BH196" si="75">B2</f>
        <v>1992</v>
      </c>
      <c r="C196" s="19">
        <f t="shared" si="75"/>
        <v>1993</v>
      </c>
      <c r="D196" s="19">
        <f t="shared" si="75"/>
        <v>1994</v>
      </c>
      <c r="E196" s="19">
        <f t="shared" si="75"/>
        <v>1995</v>
      </c>
      <c r="F196" s="19">
        <f t="shared" si="75"/>
        <v>1996</v>
      </c>
      <c r="G196" s="19">
        <f t="shared" si="75"/>
        <v>1997</v>
      </c>
      <c r="H196" s="19">
        <f t="shared" si="75"/>
        <v>1998</v>
      </c>
      <c r="I196" s="19">
        <f t="shared" si="75"/>
        <v>1999</v>
      </c>
      <c r="J196" s="19">
        <f t="shared" si="75"/>
        <v>2000</v>
      </c>
      <c r="K196" s="19">
        <f t="shared" si="75"/>
        <v>2001</v>
      </c>
      <c r="L196" s="19">
        <f t="shared" si="75"/>
        <v>2002</v>
      </c>
      <c r="M196" s="19">
        <f t="shared" si="75"/>
        <v>2003</v>
      </c>
      <c r="N196" s="19">
        <f t="shared" si="75"/>
        <v>2004</v>
      </c>
      <c r="O196" s="19">
        <f t="shared" si="75"/>
        <v>2005</v>
      </c>
      <c r="P196" s="19">
        <f t="shared" si="75"/>
        <v>2006</v>
      </c>
      <c r="Q196" s="19">
        <f t="shared" si="75"/>
        <v>2007</v>
      </c>
      <c r="R196" s="19">
        <f t="shared" si="75"/>
        <v>2008</v>
      </c>
      <c r="S196" s="19">
        <f t="shared" si="75"/>
        <v>2009</v>
      </c>
      <c r="T196" s="19">
        <f t="shared" si="75"/>
        <v>2010</v>
      </c>
      <c r="U196" s="19">
        <f t="shared" si="75"/>
        <v>2011</v>
      </c>
      <c r="V196" s="19">
        <f t="shared" si="75"/>
        <v>2012</v>
      </c>
      <c r="W196" s="19">
        <f t="shared" si="75"/>
        <v>2013</v>
      </c>
      <c r="X196" s="19">
        <f t="shared" si="75"/>
        <v>2014</v>
      </c>
      <c r="Y196" s="19">
        <f t="shared" si="75"/>
        <v>2015</v>
      </c>
      <c r="Z196" s="19">
        <f t="shared" si="75"/>
        <v>2016</v>
      </c>
      <c r="AA196" s="19">
        <f t="shared" si="75"/>
        <v>2017</v>
      </c>
      <c r="AB196" s="19">
        <f t="shared" si="75"/>
        <v>2018</v>
      </c>
      <c r="AC196" s="19">
        <f t="shared" si="75"/>
        <v>2019</v>
      </c>
      <c r="AD196" s="19">
        <f t="shared" si="75"/>
        <v>2020</v>
      </c>
      <c r="AE196" s="19">
        <f t="shared" si="75"/>
        <v>2021</v>
      </c>
      <c r="AF196" s="19">
        <f t="shared" si="75"/>
        <v>2022</v>
      </c>
      <c r="AG196" s="19">
        <f t="shared" si="75"/>
        <v>2023</v>
      </c>
      <c r="AH196" s="19">
        <f t="shared" si="75"/>
        <v>2024</v>
      </c>
      <c r="AI196" s="19">
        <f t="shared" si="75"/>
        <v>2025</v>
      </c>
      <c r="AJ196" s="19">
        <f t="shared" si="75"/>
        <v>2026</v>
      </c>
      <c r="AK196" s="19">
        <f t="shared" si="75"/>
        <v>2027</v>
      </c>
      <c r="AL196" s="19">
        <f t="shared" si="75"/>
        <v>2028</v>
      </c>
      <c r="AM196" s="19">
        <f t="shared" si="75"/>
        <v>2029</v>
      </c>
      <c r="AN196" s="19">
        <f t="shared" si="75"/>
        <v>2030</v>
      </c>
      <c r="AO196" s="19">
        <f t="shared" si="75"/>
        <v>2031</v>
      </c>
      <c r="AP196" s="19">
        <f t="shared" si="75"/>
        <v>2032</v>
      </c>
      <c r="AQ196" s="19">
        <f t="shared" si="75"/>
        <v>2033</v>
      </c>
      <c r="AR196" s="19">
        <f t="shared" si="75"/>
        <v>2034</v>
      </c>
      <c r="AS196" s="19">
        <f t="shared" si="75"/>
        <v>2035</v>
      </c>
      <c r="AT196" s="19">
        <f t="shared" si="75"/>
        <v>2036</v>
      </c>
      <c r="AU196" s="19">
        <f t="shared" si="75"/>
        <v>2037</v>
      </c>
      <c r="AV196" s="19">
        <f t="shared" si="75"/>
        <v>2038</v>
      </c>
      <c r="AW196" s="19">
        <f t="shared" si="75"/>
        <v>2039</v>
      </c>
      <c r="AX196" s="19">
        <f t="shared" si="75"/>
        <v>2040</v>
      </c>
      <c r="AY196" s="19">
        <f t="shared" si="75"/>
        <v>2041</v>
      </c>
      <c r="AZ196" s="19">
        <f t="shared" si="75"/>
        <v>2042</v>
      </c>
      <c r="BA196" s="19">
        <f t="shared" si="75"/>
        <v>2043</v>
      </c>
      <c r="BB196" s="19">
        <f t="shared" si="75"/>
        <v>2044</v>
      </c>
      <c r="BC196" s="19">
        <f t="shared" si="75"/>
        <v>2045</v>
      </c>
      <c r="BD196" s="19">
        <f t="shared" si="75"/>
        <v>2046</v>
      </c>
      <c r="BE196" s="19">
        <f t="shared" si="75"/>
        <v>2047</v>
      </c>
      <c r="BF196" s="19">
        <f t="shared" si="75"/>
        <v>2048</v>
      </c>
      <c r="BG196" s="19">
        <f t="shared" si="75"/>
        <v>2049</v>
      </c>
      <c r="BH196" s="19">
        <f t="shared" si="75"/>
        <v>2050</v>
      </c>
    </row>
    <row r="197" spans="1:60">
      <c r="A197" s="3" t="s">
        <v>17</v>
      </c>
      <c r="J197" s="8">
        <f>J$208*(AVERAGE('[2]Inedible Tallow Complex'!C217:G217)/AVERAGE('[2]Inedible Tallow Complex'!D$216:H$216))</f>
        <v>3.8176602086438156</v>
      </c>
      <c r="K197" s="8">
        <f>K$208*(AVERAGE('[2]Inedible Tallow Complex'!D217:H217)/AVERAGE('[2]Inedible Tallow Complex'!E$216:I$216))</f>
        <v>4.0566193008456111</v>
      </c>
      <c r="L197" s="8">
        <f>L$208*(AVERAGE('[2]Inedible Tallow Complex'!E217:I217)/AVERAGE('[2]Inedible Tallow Complex'!F$216:J$216))</f>
        <v>3.6871220355731218</v>
      </c>
      <c r="M197" s="8">
        <f>M$208*(AVERAGE('[2]Inedible Tallow Complex'!F217:J217)/AVERAGE('[2]Inedible Tallow Complex'!G$216:K$216))</f>
        <v>3.8394718578078715</v>
      </c>
      <c r="N197" s="8">
        <f>N$208*(AVERAGE('[2]Inedible Tallow Complex'!G217:K217)/AVERAGE('[2]Inedible Tallow Complex'!H$216:L$216))</f>
        <v>4.3249729528612173</v>
      </c>
      <c r="O197" s="8">
        <f>O$208*(AVERAGE('[2]Inedible Tallow Complex'!H217:L217)/AVERAGE('[2]Inedible Tallow Complex'!I$216:M$216))</f>
        <v>4.4736848099031441</v>
      </c>
      <c r="P197" s="8">
        <f>P$208*(AVERAGE('[2]Inedible Tallow Complex'!I217:M217)/AVERAGE('[2]Inedible Tallow Complex'!J$216:N$216))</f>
        <v>4.269120787351266</v>
      </c>
      <c r="Q197" s="8">
        <f>Q$208*(AVERAGE('[2]Inedible Tallow Complex'!J217:N217)/AVERAGE('[2]Inedible Tallow Complex'!K$216:O$216))</f>
        <v>4.4681661306844829</v>
      </c>
      <c r="R197" s="8">
        <f>R$208*(AVERAGE('[2]Inedible Tallow Complex'!K217:O217)/AVERAGE('[2]Inedible Tallow Complex'!L$216:P$216))</f>
        <v>4.2355540053482157</v>
      </c>
      <c r="S197" s="8">
        <f>S$208*(AVERAGE('[2]Inedible Tallow Complex'!L217:P217)/AVERAGE('[2]Inedible Tallow Complex'!M$216:Q$216))</f>
        <v>4.5644991304347826</v>
      </c>
      <c r="T197" s="8">
        <f>T$208*(AVERAGE('[2]Inedible Tallow Complex'!M217:Q217)/AVERAGE('[2]Inedible Tallow Complex'!N$216:R$216))</f>
        <v>4.5086124401913885</v>
      </c>
      <c r="U197" s="8">
        <f>U$208*(AVERAGE('[2]Inedible Tallow Complex'!N217:R217)/AVERAGE('[2]Inedible Tallow Complex'!O$216:S$216))</f>
        <v>4.8877436371768388</v>
      </c>
      <c r="V197" s="8">
        <f>V$208*(AVERAGE('[2]Inedible Tallow Complex'!O217:S217)/AVERAGE('[2]Inedible Tallow Complex'!P$216:T$216))</f>
        <v>4.6131269246155417</v>
      </c>
      <c r="W197" s="8">
        <f>W$208*(AVERAGE('[2]Inedible Tallow Complex'!P217:T217)/AVERAGE('[2]Inedible Tallow Complex'!Q$216:U$216))</f>
        <v>4.5348705040129751</v>
      </c>
      <c r="X197" s="8">
        <f>X$208*(AVERAGE('[2]Inedible Tallow Complex'!Q217:U217)/AVERAGE('[2]Inedible Tallow Complex'!R$216:V$216))</f>
        <v>4.376997875338124</v>
      </c>
      <c r="Y197" s="8">
        <f>Y$208*(AVERAGE('[2]Inedible Tallow Complex'!R217:V217)/AVERAGE('[2]Inedible Tallow Complex'!S$216:W$216))</f>
        <v>4.7413729499591364</v>
      </c>
      <c r="Z197" s="8">
        <f>Z$208*(AVERAGE('[2]Inedible Tallow Complex'!S217:W217)/AVERAGE('[2]Inedible Tallow Complex'!T$216:X$216))</f>
        <v>5.5755090231156403</v>
      </c>
      <c r="AA197" s="8">
        <f>AA$208*(AVERAGE('[2]Inedible Tallow Complex'!T217:X217)/AVERAGE('[2]Inedible Tallow Complex'!U$216:Y$216))</f>
        <v>6.0502605802089544</v>
      </c>
      <c r="AB197" s="8">
        <f>AB$208*(AVERAGE('[2]Inedible Tallow Complex'!U217:Y217)/AVERAGE('[2]Inedible Tallow Complex'!V$216:Z$216))</f>
        <v>6.4231291974323774</v>
      </c>
      <c r="AC197" s="8">
        <f>AC$208*(AVERAGE('[2]Inedible Tallow Complex'!V217:Z217)/AVERAGE('[2]Inedible Tallow Complex'!W$216:AA$216))</f>
        <v>6.7759553410159175</v>
      </c>
      <c r="AD197" s="8">
        <f>AD$208*(AVERAGE('[2]Inedible Tallow Complex'!W217:AA217)/AVERAGE('[2]Inedible Tallow Complex'!X$216:AB$216))</f>
        <v>7.2968780124839832</v>
      </c>
      <c r="AE197" s="8">
        <f>AE$208*(AVERAGE('[2]Inedible Tallow Complex'!X217:AB217)/AVERAGE('[2]Inedible Tallow Complex'!Y$216:AC$216))</f>
        <v>6.7049414945401118</v>
      </c>
      <c r="AF197" s="8">
        <f>AF$208*(AVERAGE('[2]Inedible Tallow Complex'!Y217:AC217)/AVERAGE('[2]Inedible Tallow Complex'!Z$216:AD$216))</f>
        <v>7.2058950186960606</v>
      </c>
      <c r="AG197" s="8">
        <f>AG$208*(AVERAGE('[2]Inedible Tallow Complex'!Z217:AD217)/AVERAGE('[2]Inedible Tallow Complex'!AA$216:AE$216))</f>
        <v>6.9334728682170548</v>
      </c>
      <c r="AH197" s="8">
        <f>AH$208*(AVERAGE('[2]Inedible Tallow Complex'!AA217:AE217)/AVERAGE('[2]Inedible Tallow Complex'!AB$216:AF$216))</f>
        <v>7.7093603949668807</v>
      </c>
      <c r="AI197" s="59">
        <f>AI$208*(AVERAGE('[2]Inedible Tallow Complex'!AB217:AF217)/AVERAGE('[2]Inedible Tallow Complex'!AC$216:AG$216))</f>
        <v>8.1387393581245533</v>
      </c>
      <c r="AJ197" s="59">
        <f>AJ$208*(AVERAGE('[2]Inedible Tallow Complex'!AC217:AG217)/AVERAGE('[2]Inedible Tallow Complex'!AD$216:AH$216))</f>
        <v>7.8466115718060818</v>
      </c>
      <c r="AK197" s="59">
        <f>AK$208*(AVERAGE('[2]Inedible Tallow Complex'!AD217:AH217)/AVERAGE('[2]Inedible Tallow Complex'!AE$216:AI$216))</f>
        <v>6.5713846408712699</v>
      </c>
      <c r="AL197" s="59">
        <f>AL$208*(AVERAGE('[2]Inedible Tallow Complex'!AE217:AI217)/AVERAGE('[2]Inedible Tallow Complex'!AF$216:AJ$216))</f>
        <v>7.9627914020647319</v>
      </c>
      <c r="AM197" s="59">
        <f>AM$208*(AVERAGE('[2]Inedible Tallow Complex'!AF217:AJ217)/AVERAGE('[2]Inedible Tallow Complex'!AG$216:AK$216))</f>
        <v>8.8464800556967731</v>
      </c>
      <c r="AN197" s="59">
        <f>AN$208*(AVERAGE('[2]Inedible Tallow Complex'!AG217:AK217)/AVERAGE('[2]Inedible Tallow Complex'!AH$216:AL$216))</f>
        <v>9.4436122886781728</v>
      </c>
      <c r="AO197" s="59">
        <f>AO$208*(AVERAGE('[2]Inedible Tallow Complex'!AH217:AL217)/AVERAGE('[2]Inedible Tallow Complex'!AI$216:AM$216))</f>
        <v>11.645789898443457</v>
      </c>
      <c r="AP197" s="59">
        <f>AP$208*(AVERAGE('[2]Inedible Tallow Complex'!AI217:AM217)/AVERAGE('[2]Inedible Tallow Complex'!AJ$216:AN$216))</f>
        <v>15.163159484937514</v>
      </c>
      <c r="AQ197" s="59">
        <f>AQ$208*(AVERAGE('[2]Inedible Tallow Complex'!AJ217:AN217)/AVERAGE('[2]Inedible Tallow Complex'!AK$216:AO$216))</f>
        <v>15.73278838950238</v>
      </c>
      <c r="AR197" s="59">
        <f>AR$208*(AVERAGE('[2]Inedible Tallow Complex'!AK217:AO217)/AVERAGE('[2]Inedible Tallow Complex'!AL$216:AP$216))</f>
        <v>17.02850568196213</v>
      </c>
      <c r="AS197" s="59">
        <f>AS$208*(AVERAGE('[2]Inedible Tallow Complex'!AL217:AP217)/AVERAGE('[2]Inedible Tallow Complex'!AM$216:AQ$216))</f>
        <v>19.944671007685958</v>
      </c>
      <c r="AT197" s="59">
        <f>AT$208*(AVERAGE('[2]Inedible Tallow Complex'!AM217:AQ217)/AVERAGE('[2]Inedible Tallow Complex'!AN$216:AR$216))</f>
        <v>22.192909546777912</v>
      </c>
      <c r="AU197" s="59">
        <f>AU$208*(AVERAGE('[2]Inedible Tallow Complex'!AN217:AR217)/AVERAGE('[2]Inedible Tallow Complex'!AO$216:AS$216))</f>
        <v>24.883269672759482</v>
      </c>
      <c r="AV197" s="59">
        <f>AV$208*(AVERAGE('[2]Inedible Tallow Complex'!AO217:AS217)/AVERAGE('[2]Inedible Tallow Complex'!AP$216:AT$216))</f>
        <v>25.807039997088168</v>
      </c>
      <c r="AW197" s="59">
        <f>AW$208*(AVERAGE('[2]Inedible Tallow Complex'!AP217:AT217)/AVERAGE('[2]Inedible Tallow Complex'!AQ$216:AU$216))</f>
        <v>27.008044459705204</v>
      </c>
      <c r="AX197" s="59">
        <f>AX$208*(AVERAGE('[2]Inedible Tallow Complex'!AQ217:AU217)/AVERAGE('[2]Inedible Tallow Complex'!AR$216:AV$216))</f>
        <v>26.549672855038033</v>
      </c>
      <c r="AY197" s="59">
        <f>AY$208*(AVERAGE('[2]Inedible Tallow Complex'!AR217:AV217)/AVERAGE('[2]Inedible Tallow Complex'!AS$216:AW$216))</f>
        <v>24.404566885228899</v>
      </c>
      <c r="AZ197" s="59">
        <f>AZ$208*(AVERAGE('[2]Inedible Tallow Complex'!AS217:AW217)/AVERAGE('[2]Inedible Tallow Complex'!AT$216:AX$216))</f>
        <v>19.793799972744914</v>
      </c>
      <c r="BA197" s="59">
        <f>BA$208*(AVERAGE('[2]Inedible Tallow Complex'!AT217:AX217)/AVERAGE('[2]Inedible Tallow Complex'!AU$216:AY$216))</f>
        <v>18.920578830593961</v>
      </c>
      <c r="BB197" s="59">
        <f>BB$208*(AVERAGE('[2]Inedible Tallow Complex'!AU217:AY217)/AVERAGE('[2]Inedible Tallow Complex'!AV$216:AZ$216))</f>
        <v>16.614853332960283</v>
      </c>
      <c r="BC197" s="59">
        <f>BC$208*(AVERAGE('[2]Inedible Tallow Complex'!AV217:AZ217)/AVERAGE('[2]Inedible Tallow Complex'!AW$216:BA$216))</f>
        <v>14.165771131162201</v>
      </c>
      <c r="BD197" s="59">
        <f>BD$208*(AVERAGE('[2]Inedible Tallow Complex'!AW217:BA217)/AVERAGE('[2]Inedible Tallow Complex'!AX$216:BB$216))</f>
        <v>13.647592028829632</v>
      </c>
      <c r="BE197" s="59">
        <f>BE$208*(AVERAGE('[2]Inedible Tallow Complex'!AX217:BB217)/AVERAGE('[2]Inedible Tallow Complex'!AY$216:BC$216))</f>
        <v>15.599355836244277</v>
      </c>
      <c r="BF197" s="59">
        <f>BF$208*(AVERAGE('[2]Inedible Tallow Complex'!AY217:BC217)/AVERAGE('[2]Inedible Tallow Complex'!AZ$216:BD$216))</f>
        <v>11.406795340735561</v>
      </c>
      <c r="BG197" s="59">
        <f>BG$208*(AVERAGE('[2]Inedible Tallow Complex'!AZ217:BD217)/AVERAGE('[2]Inedible Tallow Complex'!BA$216:BE$216))</f>
        <v>14.353914405909977</v>
      </c>
      <c r="BH197" s="59">
        <f>BH$208*(AVERAGE('[2]Inedible Tallow Complex'!BA217:BE217)/AVERAGE('[2]Inedible Tallow Complex'!BB$216:BF$216))</f>
        <v>16.490983782795571</v>
      </c>
    </row>
    <row r="198" spans="1:60">
      <c r="A198" s="3" t="s">
        <v>18</v>
      </c>
      <c r="J198" s="8">
        <f>J$208*(AVERAGE('[2]Inedible Tallow Complex'!C218:G218)/AVERAGE('[2]Inedible Tallow Complex'!D$216:H$216))</f>
        <v>3.6932563338301043</v>
      </c>
      <c r="K198" s="8">
        <f>K$208*(AVERAGE('[2]Inedible Tallow Complex'!D218:H218)/AVERAGE('[2]Inedible Tallow Complex'!E$216:I$216))</f>
        <v>4.0166092755644671</v>
      </c>
      <c r="L198" s="8">
        <f>L$208*(AVERAGE('[2]Inedible Tallow Complex'!E218:I218)/AVERAGE('[2]Inedible Tallow Complex'!F$216:J$216))</f>
        <v>3.6513300395256909</v>
      </c>
      <c r="M198" s="8">
        <f>M$208*(AVERAGE('[2]Inedible Tallow Complex'!F218:J218)/AVERAGE('[2]Inedible Tallow Complex'!G$216:K$216))</f>
        <v>4.0146525603046976</v>
      </c>
      <c r="N198" s="8">
        <f>N$208*(AVERAGE('[2]Inedible Tallow Complex'!G218:K218)/AVERAGE('[2]Inedible Tallow Complex'!H$216:L$216))</f>
        <v>4.3646279415456704</v>
      </c>
      <c r="O198" s="8">
        <f>O$208*(AVERAGE('[2]Inedible Tallow Complex'!H218:L218)/AVERAGE('[2]Inedible Tallow Complex'!I$216:M$216))</f>
        <v>4.5332334971330317</v>
      </c>
      <c r="P198" s="8">
        <f>P$208*(AVERAGE('[2]Inedible Tallow Complex'!I218:M218)/AVERAGE('[2]Inedible Tallow Complex'!J$216:N$216))</f>
        <v>4.1109095902388182</v>
      </c>
      <c r="Q198" s="8">
        <f>Q$208*(AVERAGE('[2]Inedible Tallow Complex'!J218:N218)/AVERAGE('[2]Inedible Tallow Complex'!K$216:O$216))</f>
        <v>4.5278101446283792</v>
      </c>
      <c r="R198" s="8">
        <f>R$208*(AVERAGE('[2]Inedible Tallow Complex'!K218:O218)/AVERAGE('[2]Inedible Tallow Complex'!L$216:P$216))</f>
        <v>4.3649963182575666</v>
      </c>
      <c r="S198" s="8">
        <f>S$208*(AVERAGE('[2]Inedible Tallow Complex'!L218:P218)/AVERAGE('[2]Inedible Tallow Complex'!M$216:Q$216))</f>
        <v>4.7568489855072462</v>
      </c>
      <c r="T198" s="8">
        <f>T$208*(AVERAGE('[2]Inedible Tallow Complex'!M218:Q218)/AVERAGE('[2]Inedible Tallow Complex'!N$216:R$216))</f>
        <v>4.8406220095693779</v>
      </c>
      <c r="U198" s="8">
        <f>U$208*(AVERAGE('[2]Inedible Tallow Complex'!N218:R218)/AVERAGE('[2]Inedible Tallow Complex'!O$216:S$216))</f>
        <v>5.264146786869385</v>
      </c>
      <c r="V198" s="8">
        <f>V$208*(AVERAGE('[2]Inedible Tallow Complex'!O218:S218)/AVERAGE('[2]Inedible Tallow Complex'!P$216:T$216))</f>
        <v>5.0040091544251029</v>
      </c>
      <c r="W198" s="8">
        <f>W$208*(AVERAGE('[2]Inedible Tallow Complex'!P218:T218)/AVERAGE('[2]Inedible Tallow Complex'!Q$216:U$216))</f>
        <v>4.9243155258855644</v>
      </c>
      <c r="X198" s="8">
        <f>X$208*(AVERAGE('[2]Inedible Tallow Complex'!Q218:U218)/AVERAGE('[2]Inedible Tallow Complex'!R$216:V$216))</f>
        <v>4.8148917518627075</v>
      </c>
      <c r="Y198" s="8">
        <f>Y$208*(AVERAGE('[2]Inedible Tallow Complex'!R218:V218)/AVERAGE('[2]Inedible Tallow Complex'!S$216:W$216))</f>
        <v>5.1607976948447343</v>
      </c>
      <c r="Z198" s="8">
        <f>Z$208*(AVERAGE('[2]Inedible Tallow Complex'!S218:W218)/AVERAGE('[2]Inedible Tallow Complex'!T$216:X$216))</f>
        <v>6.386388370687933</v>
      </c>
      <c r="AA198" s="8">
        <f>AA$208*(AVERAGE('[2]Inedible Tallow Complex'!T218:X218)/AVERAGE('[2]Inedible Tallow Complex'!U$216:Y$216))</f>
        <v>6.741198791299313</v>
      </c>
      <c r="AB198" s="8">
        <f>AB$208*(AVERAGE('[2]Inedible Tallow Complex'!U218:Y218)/AVERAGE('[2]Inedible Tallow Complex'!V$216:Z$216))</f>
        <v>6.9054703907090653</v>
      </c>
      <c r="AC198" s="8">
        <f>AC$208*(AVERAGE('[2]Inedible Tallow Complex'!V218:Z218)/AVERAGE('[2]Inedible Tallow Complex'!W$216:AA$216))</f>
        <v>7.0298605198947968</v>
      </c>
      <c r="AD198" s="8">
        <f>AD$208*(AVERAGE('[2]Inedible Tallow Complex'!W218:AA218)/AVERAGE('[2]Inedible Tallow Complex'!X$216:AB$216))</f>
        <v>7.1457398205944367</v>
      </c>
      <c r="AE198" s="8">
        <f>AE$208*(AVERAGE('[2]Inedible Tallow Complex'!X218:AB218)/AVERAGE('[2]Inedible Tallow Complex'!Y$216:AC$216))</f>
        <v>6.1660569118294513</v>
      </c>
      <c r="AF198" s="8">
        <f>AF$208*(AVERAGE('[2]Inedible Tallow Complex'!Y218:AC218)/AVERAGE('[2]Inedible Tallow Complex'!Z$216:AD$216))</f>
        <v>6.8179848501337776</v>
      </c>
      <c r="AG198" s="8">
        <f>AG$208*(AVERAGE('[2]Inedible Tallow Complex'!Z218:AD218)/AVERAGE('[2]Inedible Tallow Complex'!AA$216:AE$216))</f>
        <v>6.7647945736434121</v>
      </c>
      <c r="AH198" s="8">
        <f>AH$208*(AVERAGE('[2]Inedible Tallow Complex'!AA218:AE218)/AVERAGE('[2]Inedible Tallow Complex'!AB$216:AF$216))</f>
        <v>7.0421006623821132</v>
      </c>
      <c r="AI198" s="59">
        <f>AI$208*(AVERAGE('[2]Inedible Tallow Complex'!AB218:AF218)/AVERAGE('[2]Inedible Tallow Complex'!AC$216:AG$216))</f>
        <v>7.5335894758267914</v>
      </c>
      <c r="AJ198" s="59">
        <f>AJ$208*(AVERAGE('[2]Inedible Tallow Complex'!AC218:AG218)/AVERAGE('[2]Inedible Tallow Complex'!AD$216:AH$216))</f>
        <v>6.7085263675581928</v>
      </c>
      <c r="AK198" s="59">
        <f>AK$208*(AVERAGE('[2]Inedible Tallow Complex'!AD218:AH218)/AVERAGE('[2]Inedible Tallow Complex'!AE$216:AI$216))</f>
        <v>4.0563147434846201</v>
      </c>
      <c r="AL198" s="59">
        <f>AL$208*(AVERAGE('[2]Inedible Tallow Complex'!AE218:AI218)/AVERAGE('[2]Inedible Tallow Complex'!AF$216:AJ$216))</f>
        <v>2.4345552358244786</v>
      </c>
      <c r="AM198" s="59">
        <f>AM$208*(AVERAGE('[2]Inedible Tallow Complex'!AF218:AJ218)/AVERAGE('[2]Inedible Tallow Complex'!AG$216:AK$216))</f>
        <v>1.4110997701700145</v>
      </c>
      <c r="AN198" s="59">
        <f>AN$208*(AVERAGE('[2]Inedible Tallow Complex'!AG218:AK218)/AVERAGE('[2]Inedible Tallow Complex'!AH$216:AL$216))</f>
        <v>-0.66842070142199816</v>
      </c>
      <c r="AO198" s="59">
        <f>AO$208*(AVERAGE('[2]Inedible Tallow Complex'!AH218:AL218)/AVERAGE('[2]Inedible Tallow Complex'!AI$216:AM$216))</f>
        <v>-0.93431856431251503</v>
      </c>
      <c r="AP198" s="59">
        <f>AP$208*(AVERAGE('[2]Inedible Tallow Complex'!AI218:AM218)/AVERAGE('[2]Inedible Tallow Complex'!AJ$216:AN$216))</f>
        <v>-0.37058100357032753</v>
      </c>
      <c r="AQ198" s="59">
        <f>AQ$208*(AVERAGE('[2]Inedible Tallow Complex'!AJ218:AN218)/AVERAGE('[2]Inedible Tallow Complex'!AK$216:AO$216))</f>
        <v>-2.0476054521283626</v>
      </c>
      <c r="AR198" s="59">
        <f>AR$208*(AVERAGE('[2]Inedible Tallow Complex'!AK218:AO218)/AVERAGE('[2]Inedible Tallow Complex'!AL$216:AP$216))</f>
        <v>-2.1253472365643895</v>
      </c>
      <c r="AS198" s="59">
        <f>AS$208*(AVERAGE('[2]Inedible Tallow Complex'!AL218:AP218)/AVERAGE('[2]Inedible Tallow Complex'!AM$216:AQ$216))</f>
        <v>-0.61522905315019416</v>
      </c>
      <c r="AT198" s="59">
        <f>AT$208*(AVERAGE('[2]Inedible Tallow Complex'!AM218:AQ218)/AVERAGE('[2]Inedible Tallow Complex'!AN$216:AR$216))</f>
        <v>-9.2667494468540168E-2</v>
      </c>
      <c r="AU198" s="59">
        <f>AU$208*(AVERAGE('[2]Inedible Tallow Complex'!AN218:AR218)/AVERAGE('[2]Inedible Tallow Complex'!AO$216:AS$216))</f>
        <v>3.1567917010695146</v>
      </c>
      <c r="AV198" s="59">
        <f>AV$208*(AVERAGE('[2]Inedible Tallow Complex'!AO218:AS218)/AVERAGE('[2]Inedible Tallow Complex'!AP$216:AT$216))</f>
        <v>3.943157530697083</v>
      </c>
      <c r="AW198" s="59">
        <f>AW$208*(AVERAGE('[2]Inedible Tallow Complex'!AP218:AT218)/AVERAGE('[2]Inedible Tallow Complex'!AQ$216:AU$216))</f>
        <v>2.8423915983667367</v>
      </c>
      <c r="AX198" s="59">
        <f>AX$208*(AVERAGE('[2]Inedible Tallow Complex'!AQ218:AU218)/AVERAGE('[2]Inedible Tallow Complex'!AR$216:AV$216))</f>
        <v>-0.40056740158657839</v>
      </c>
      <c r="AY198" s="59">
        <f>AY$208*(AVERAGE('[2]Inedible Tallow Complex'!AR218:AV218)/AVERAGE('[2]Inedible Tallow Complex'!AS$216:AW$216))</f>
        <v>-3.3708998119091844</v>
      </c>
      <c r="AZ198" s="59">
        <f>AZ$208*(AVERAGE('[2]Inedible Tallow Complex'!AS218:AW218)/AVERAGE('[2]Inedible Tallow Complex'!AT$216:AX$216))</f>
        <v>-12.507600333576308</v>
      </c>
      <c r="BA198" s="59">
        <f>BA$208*(AVERAGE('[2]Inedible Tallow Complex'!AT218:AX218)/AVERAGE('[2]Inedible Tallow Complex'!AU$216:AY$216))</f>
        <v>-17.054845804102246</v>
      </c>
      <c r="BB198" s="59">
        <f>BB$208*(AVERAGE('[2]Inedible Tallow Complex'!AU218:AY218)/AVERAGE('[2]Inedible Tallow Complex'!AV$216:AZ$216))</f>
        <v>-22.777094613926575</v>
      </c>
      <c r="BC198" s="59">
        <f>BC$208*(AVERAGE('[2]Inedible Tallow Complex'!AV218:AZ218)/AVERAGE('[2]Inedible Tallow Complex'!AW$216:BA$216))</f>
        <v>-27.050593160237337</v>
      </c>
      <c r="BD198" s="59">
        <f>BD$208*(AVERAGE('[2]Inedible Tallow Complex'!AW218:BA218)/AVERAGE('[2]Inedible Tallow Complex'!AX$216:BB$216))</f>
        <v>-30.837855437761302</v>
      </c>
      <c r="BE198" s="59">
        <f>BE$208*(AVERAGE('[2]Inedible Tallow Complex'!AX218:BB218)/AVERAGE('[2]Inedible Tallow Complex'!AY$216:BC$216))</f>
        <v>-28.12958391046638</v>
      </c>
      <c r="BF198" s="59">
        <f>BF$208*(AVERAGE('[2]Inedible Tallow Complex'!AY218:BC218)/AVERAGE('[2]Inedible Tallow Complex'!AZ$216:BD$216))</f>
        <v>-35.182636761338379</v>
      </c>
      <c r="BG198" s="59">
        <f>BG$208*(AVERAGE('[2]Inedible Tallow Complex'!AZ218:BD218)/AVERAGE('[2]Inedible Tallow Complex'!BA$216:BE$216))</f>
        <v>-20.833691838591108</v>
      </c>
      <c r="BH198" s="59">
        <f>BH$208*(AVERAGE('[2]Inedible Tallow Complex'!BA218:BE218)/AVERAGE('[2]Inedible Tallow Complex'!BB$216:BF$216))</f>
        <v>-3.1305319978613357</v>
      </c>
    </row>
    <row r="199" spans="1:60">
      <c r="A199" s="3" t="s">
        <v>19</v>
      </c>
      <c r="J199" s="8">
        <f>J$208*(AVERAGE('[2]Inedible Tallow Complex'!C219:G219)/AVERAGE('[2]Inedible Tallow Complex'!D$216:H$216))</f>
        <v>3.7000372578241434</v>
      </c>
      <c r="K199" s="8">
        <f>K$208*(AVERAGE('[2]Inedible Tallow Complex'!D219:H219)/AVERAGE('[2]Inedible Tallow Complex'!E$216:I$216))</f>
        <v>4.1610426292389517</v>
      </c>
      <c r="L199" s="8">
        <f>L$208*(AVERAGE('[2]Inedible Tallow Complex'!E219:I219)/AVERAGE('[2]Inedible Tallow Complex'!F$216:J$216))</f>
        <v>3.8444975296442689</v>
      </c>
      <c r="M199" s="8">
        <f>M$208*(AVERAGE('[2]Inedible Tallow Complex'!F219:J219)/AVERAGE('[2]Inedible Tallow Complex'!G$216:K$216))</f>
        <v>4.0777858654253079</v>
      </c>
      <c r="N199" s="8">
        <f>N$208*(AVERAGE('[2]Inedible Tallow Complex'!G219:K219)/AVERAGE('[2]Inedible Tallow Complex'!H$216:L$216))</f>
        <v>4.3889109801449617</v>
      </c>
      <c r="O199" s="8">
        <f>O$208*(AVERAGE('[2]Inedible Tallow Complex'!H219:L219)/AVERAGE('[2]Inedible Tallow Complex'!I$216:M$216))</f>
        <v>4.7310068841425581</v>
      </c>
      <c r="P199" s="8">
        <f>P$208*(AVERAGE('[2]Inedible Tallow Complex'!I219:M219)/AVERAGE('[2]Inedible Tallow Complex'!J$216:N$216))</f>
        <v>4.2618629869802334</v>
      </c>
      <c r="Q199" s="8">
        <f>Q$208*(AVERAGE('[2]Inedible Tallow Complex'!J219:N219)/AVERAGE('[2]Inedible Tallow Complex'!K$216:O$216))</f>
        <v>4.6061452495644959</v>
      </c>
      <c r="R199" s="8">
        <f>R$208*(AVERAGE('[2]Inedible Tallow Complex'!K219:O219)/AVERAGE('[2]Inedible Tallow Complex'!L$216:P$216))</f>
        <v>4.5619966670542178</v>
      </c>
      <c r="S199" s="8">
        <f>S$208*(AVERAGE('[2]Inedible Tallow Complex'!L219:P219)/AVERAGE('[2]Inedible Tallow Complex'!M$216:Q$216))</f>
        <v>4.9043034782608679</v>
      </c>
      <c r="T199" s="8">
        <f>T$208*(AVERAGE('[2]Inedible Tallow Complex'!M219:Q219)/AVERAGE('[2]Inedible Tallow Complex'!N$216:R$216))</f>
        <v>5.129569377990431</v>
      </c>
      <c r="U199" s="8">
        <f>U$208*(AVERAGE('[2]Inedible Tallow Complex'!N219:R219)/AVERAGE('[2]Inedible Tallow Complex'!O$216:S$216))</f>
        <v>5.5612893293211672</v>
      </c>
      <c r="V199" s="8">
        <f>V$208*(AVERAGE('[2]Inedible Tallow Complex'!O219:S219)/AVERAGE('[2]Inedible Tallow Complex'!P$216:T$216))</f>
        <v>5.1343670515122479</v>
      </c>
      <c r="W199" s="8">
        <f>W$208*(AVERAGE('[2]Inedible Tallow Complex'!P219:T219)/AVERAGE('[2]Inedible Tallow Complex'!Q$216:U$216))</f>
        <v>5.1106947314922779</v>
      </c>
      <c r="X199" s="8">
        <f>X$208*(AVERAGE('[2]Inedible Tallow Complex'!Q219:U219)/AVERAGE('[2]Inedible Tallow Complex'!R$216:V$216))</f>
        <v>5.0870821525178389</v>
      </c>
      <c r="Y199" s="8">
        <f>Y$208*(AVERAGE('[2]Inedible Tallow Complex'!R219:V219)/AVERAGE('[2]Inedible Tallow Complex'!S$216:W$216))</f>
        <v>5.1493351035478581</v>
      </c>
      <c r="Z199" s="8">
        <f>Z$208*(AVERAGE('[2]Inedible Tallow Complex'!S219:W219)/AVERAGE('[2]Inedible Tallow Complex'!T$216:X$216))</f>
        <v>6.2711229969694271</v>
      </c>
      <c r="AA199" s="8">
        <f>AA$208*(AVERAGE('[2]Inedible Tallow Complex'!T219:X219)/AVERAGE('[2]Inedible Tallow Complex'!U$216:Y$216))</f>
        <v>6.8623604325876153</v>
      </c>
      <c r="AB199" s="8">
        <f>AB$208*(AVERAGE('[2]Inedible Tallow Complex'!U219:Y219)/AVERAGE('[2]Inedible Tallow Complex'!V$216:Z$216))</f>
        <v>6.9207321620719089</v>
      </c>
      <c r="AC199" s="8">
        <f>AC$208*(AVERAGE('[2]Inedible Tallow Complex'!V219:Z219)/AVERAGE('[2]Inedible Tallow Complex'!W$216:AA$216))</f>
        <v>6.8792262841570455</v>
      </c>
      <c r="AD199" s="8">
        <f>AD$208*(AVERAGE('[2]Inedible Tallow Complex'!W219:AA219)/AVERAGE('[2]Inedible Tallow Complex'!X$216:AB$216))</f>
        <v>6.6987421768426278</v>
      </c>
      <c r="AE199" s="8">
        <f>AE$208*(AVERAGE('[2]Inedible Tallow Complex'!X219:AB219)/AVERAGE('[2]Inedible Tallow Complex'!Y$216:AC$216))</f>
        <v>5.6061289662485194</v>
      </c>
      <c r="AF199" s="8">
        <f>AF$208*(AVERAGE('[2]Inedible Tallow Complex'!Y219:AC219)/AVERAGE('[2]Inedible Tallow Complex'!Z$216:AD$216))</f>
        <v>6.1530649834394602</v>
      </c>
      <c r="AG199" s="8">
        <f>AG$208*(AVERAGE('[2]Inedible Tallow Complex'!Z219:AD219)/AVERAGE('[2]Inedible Tallow Complex'!AA$216:AE$216))</f>
        <v>6.4826375968992256</v>
      </c>
      <c r="AH199" s="8">
        <f>AH$208*(AVERAGE('[2]Inedible Tallow Complex'!AA219:AE219)/AVERAGE('[2]Inedible Tallow Complex'!AB$216:AF$216))</f>
        <v>6.869377631676147</v>
      </c>
      <c r="AI199" s="59">
        <f>AI$208*(AVERAGE('[2]Inedible Tallow Complex'!AB219:AF219)/AVERAGE('[2]Inedible Tallow Complex'!AC$216:AG$216))</f>
        <v>7.4526100250449128</v>
      </c>
      <c r="AJ199" s="59">
        <f>AJ$208*(AVERAGE('[2]Inedible Tallow Complex'!AC219:AG219)/AVERAGE('[2]Inedible Tallow Complex'!AD$216:AH$216))</f>
        <v>6.1333162349533801</v>
      </c>
      <c r="AK199" s="59">
        <f>AK$208*(AVERAGE('[2]Inedible Tallow Complex'!AD219:AH219)/AVERAGE('[2]Inedible Tallow Complex'!AE$216:AI$216))</f>
        <v>4.5040227221781386</v>
      </c>
      <c r="AL199" s="59">
        <f>AL$208*(AVERAGE('[2]Inedible Tallow Complex'!AE219:AI219)/AVERAGE('[2]Inedible Tallow Complex'!AF$216:AJ$216))</f>
        <v>3.849415028771126</v>
      </c>
      <c r="AM199" s="59">
        <f>AM$208*(AVERAGE('[2]Inedible Tallow Complex'!AF219:AJ219)/AVERAGE('[2]Inedible Tallow Complex'!AG$216:AK$216))</f>
        <v>4.5844713771902548</v>
      </c>
      <c r="AN199" s="59">
        <f>AN$208*(AVERAGE('[2]Inedible Tallow Complex'!AG219:AK219)/AVERAGE('[2]Inedible Tallow Complex'!AH$216:AL$216))</f>
        <v>3.542292647491033</v>
      </c>
      <c r="AO199" s="59">
        <f>AO$208*(AVERAGE('[2]Inedible Tallow Complex'!AH219:AL219)/AVERAGE('[2]Inedible Tallow Complex'!AI$216:AM$216))</f>
        <v>5.0804850236000663</v>
      </c>
      <c r="AP199" s="59">
        <f>AP$208*(AVERAGE('[2]Inedible Tallow Complex'!AI219:AM219)/AVERAGE('[2]Inedible Tallow Complex'!AJ$216:AN$216))</f>
        <v>7.6324386869171557</v>
      </c>
      <c r="AQ199" s="59">
        <f>AQ$208*(AVERAGE('[2]Inedible Tallow Complex'!AJ219:AN219)/AVERAGE('[2]Inedible Tallow Complex'!AK$216:AO$216))</f>
        <v>8.1907247878234042</v>
      </c>
      <c r="AR199" s="59">
        <f>AR$208*(AVERAGE('[2]Inedible Tallow Complex'!AK219:AO219)/AVERAGE('[2]Inedible Tallow Complex'!AL$216:AP$216))</f>
        <v>10.751619813887196</v>
      </c>
      <c r="AS199" s="59">
        <f>AS$208*(AVERAGE('[2]Inedible Tallow Complex'!AL219:AP219)/AVERAGE('[2]Inedible Tallow Complex'!AM$216:AQ$216))</f>
        <v>15.14853579956757</v>
      </c>
      <c r="AT199" s="59">
        <f>AT$208*(AVERAGE('[2]Inedible Tallow Complex'!AM219:AQ219)/AVERAGE('[2]Inedible Tallow Complex'!AN$216:AR$216))</f>
        <v>18.601597116186053</v>
      </c>
      <c r="AU199" s="59">
        <f>AU$208*(AVERAGE('[2]Inedible Tallow Complex'!AN219:AR219)/AVERAGE('[2]Inedible Tallow Complex'!AO$216:AS$216))</f>
        <v>22.849970324042886</v>
      </c>
      <c r="AV199" s="59">
        <f>AV$208*(AVERAGE('[2]Inedible Tallow Complex'!AO219:AS219)/AVERAGE('[2]Inedible Tallow Complex'!AP$216:AT$216))</f>
        <v>24.016684006125054</v>
      </c>
      <c r="AW199" s="59">
        <f>AW$208*(AVERAGE('[2]Inedible Tallow Complex'!AP219:AT219)/AVERAGE('[2]Inedible Tallow Complex'!AQ$216:AU$216))</f>
        <v>21.517411317710945</v>
      </c>
      <c r="AX199" s="59">
        <f>AX$208*(AVERAGE('[2]Inedible Tallow Complex'!AQ219:AU219)/AVERAGE('[2]Inedible Tallow Complex'!AR$216:AV$216))</f>
        <v>17.906081192990481</v>
      </c>
      <c r="AY199" s="59">
        <f>AY$208*(AVERAGE('[2]Inedible Tallow Complex'!AR219:AV219)/AVERAGE('[2]Inedible Tallow Complex'!AS$216:AW$216))</f>
        <v>15.394198777696962</v>
      </c>
      <c r="AZ199" s="59">
        <f>AZ$208*(AVERAGE('[2]Inedible Tallow Complex'!AS219:AW219)/AVERAGE('[2]Inedible Tallow Complex'!AT$216:AX$216))</f>
        <v>6.7903533231618001</v>
      </c>
      <c r="BA199" s="59">
        <f>BA$208*(AVERAGE('[2]Inedible Tallow Complex'!AT219:AX219)/AVERAGE('[2]Inedible Tallow Complex'!AU$216:AY$216))</f>
        <v>3.4960710219079476</v>
      </c>
      <c r="BB199" s="59">
        <f>BB$208*(AVERAGE('[2]Inedible Tallow Complex'!AU219:AY219)/AVERAGE('[2]Inedible Tallow Complex'!AV$216:AZ$216))</f>
        <v>-1.6012671274041466</v>
      </c>
      <c r="BC199" s="59">
        <f>BC$208*(AVERAGE('[2]Inedible Tallow Complex'!AV219:AZ219)/AVERAGE('[2]Inedible Tallow Complex'!AW$216:BA$216))</f>
        <v>-5.3094141078746713</v>
      </c>
      <c r="BD199" s="59">
        <f>BD$208*(AVERAGE('[2]Inedible Tallow Complex'!AW219:BA219)/AVERAGE('[2]Inedible Tallow Complex'!AX$216:BB$216))</f>
        <v>-8.8955117534556489</v>
      </c>
      <c r="BE199" s="59">
        <f>BE$208*(AVERAGE('[2]Inedible Tallow Complex'!AX219:BB219)/AVERAGE('[2]Inedible Tallow Complex'!AY$216:BC$216))</f>
        <v>-6.0729838170139718</v>
      </c>
      <c r="BF199" s="59">
        <f>BF$208*(AVERAGE('[2]Inedible Tallow Complex'!AY219:BC219)/AVERAGE('[2]Inedible Tallow Complex'!AZ$216:BD$216))</f>
        <v>-9.207901370219771</v>
      </c>
      <c r="BG199" s="59">
        <f>BG$208*(AVERAGE('[2]Inedible Tallow Complex'!AZ219:BD219)/AVERAGE('[2]Inedible Tallow Complex'!BA$216:BE$216))</f>
        <v>6.195348619627179</v>
      </c>
      <c r="BH199" s="59">
        <f>BH$208*(AVERAGE('[2]Inedible Tallow Complex'!BA219:BE219)/AVERAGE('[2]Inedible Tallow Complex'!BB$216:BF$216))</f>
        <v>32.00802812669037</v>
      </c>
    </row>
    <row r="200" spans="1:60">
      <c r="A200" s="3" t="s">
        <v>20</v>
      </c>
      <c r="J200" s="8">
        <f>J$208*(AVERAGE('[2]Inedible Tallow Complex'!C220:G220)/AVERAGE('[2]Inedible Tallow Complex'!D$216:H$216))</f>
        <v>3.3017883755588673</v>
      </c>
      <c r="K200" s="8">
        <f>K$208*(AVERAGE('[2]Inedible Tallow Complex'!D220:H220)/AVERAGE('[2]Inedible Tallow Complex'!E$216:I$216))</f>
        <v>3.5745126841600561</v>
      </c>
      <c r="L200" s="8">
        <f>L$208*(AVERAGE('[2]Inedible Tallow Complex'!E220:I220)/AVERAGE('[2]Inedible Tallow Complex'!F$216:J$216))</f>
        <v>3.2909510869565213</v>
      </c>
      <c r="M200" s="8">
        <f>M$208*(AVERAGE('[2]Inedible Tallow Complex'!F220:J220)/AVERAGE('[2]Inedible Tallow Complex'!G$216:K$216))</f>
        <v>3.5320524756665259</v>
      </c>
      <c r="N200" s="8">
        <f>N$208*(AVERAGE('[2]Inedible Tallow Complex'!G220:K220)/AVERAGE('[2]Inedible Tallow Complex'!H$216:L$216))</f>
        <v>3.8506412565044075</v>
      </c>
      <c r="O200" s="8">
        <f>O$208*(AVERAGE('[2]Inedible Tallow Complex'!H220:L220)/AVERAGE('[2]Inedible Tallow Complex'!I$216:M$216))</f>
        <v>4.235396791955405</v>
      </c>
      <c r="P200" s="8">
        <f>P$208*(AVERAGE('[2]Inedible Tallow Complex'!I220:M220)/AVERAGE('[2]Inedible Tallow Complex'!J$216:N$216))</f>
        <v>3.7575122435139376</v>
      </c>
      <c r="Q200" s="8">
        <f>Q$208*(AVERAGE('[2]Inedible Tallow Complex'!J220:N220)/AVERAGE('[2]Inedible Tallow Complex'!K$216:O$216))</f>
        <v>4.3574652608307316</v>
      </c>
      <c r="R200" s="8">
        <f>R$208*(AVERAGE('[2]Inedible Tallow Complex'!K220:O220)/AVERAGE('[2]Inedible Tallow Complex'!L$216:P$216))</f>
        <v>4.1164748285083137</v>
      </c>
      <c r="S200" s="8">
        <f>S$208*(AVERAGE('[2]Inedible Tallow Complex'!L220:P220)/AVERAGE('[2]Inedible Tallow Complex'!M$216:Q$216))</f>
        <v>4.4792391304347827</v>
      </c>
      <c r="T200" s="8">
        <f>T$208*(AVERAGE('[2]Inedible Tallow Complex'!M220:Q220)/AVERAGE('[2]Inedible Tallow Complex'!N$216:R$216))</f>
        <v>4.4435885167464129</v>
      </c>
      <c r="U200" s="8">
        <f>U$208*(AVERAGE('[2]Inedible Tallow Complex'!N220:R220)/AVERAGE('[2]Inedible Tallow Complex'!O$216:S$216))</f>
        <v>5.0069850943356045</v>
      </c>
      <c r="V200" s="8">
        <f>V$208*(AVERAGE('[2]Inedible Tallow Complex'!O220:S220)/AVERAGE('[2]Inedible Tallow Complex'!P$216:T$216))</f>
        <v>4.5208151531784644</v>
      </c>
      <c r="W200" s="8">
        <f>W$208*(AVERAGE('[2]Inedible Tallow Complex'!P220:T220)/AVERAGE('[2]Inedible Tallow Complex'!Q$216:U$216))</f>
        <v>4.5909777064263215</v>
      </c>
      <c r="X200" s="8">
        <f>X$208*(AVERAGE('[2]Inedible Tallow Complex'!Q220:U220)/AVERAGE('[2]Inedible Tallow Complex'!R$216:V$216))</f>
        <v>4.3699621494227312</v>
      </c>
      <c r="Y200" s="8">
        <f>Y$208*(AVERAGE('[2]Inedible Tallow Complex'!R220:V220)/AVERAGE('[2]Inedible Tallow Complex'!S$216:W$216))</f>
        <v>4.5330803993965763</v>
      </c>
      <c r="Z200" s="8">
        <f>Z$208*(AVERAGE('[2]Inedible Tallow Complex'!S220:W220)/AVERAGE('[2]Inedible Tallow Complex'!T$216:X$216))</f>
        <v>5.3466282168243735</v>
      </c>
      <c r="AA200" s="8">
        <f>AA$208*(AVERAGE('[2]Inedible Tallow Complex'!T220:X220)/AVERAGE('[2]Inedible Tallow Complex'!U$216:Y$216))</f>
        <v>5.6875178409767484</v>
      </c>
      <c r="AB200" s="8">
        <f>AB$208*(AVERAGE('[2]Inedible Tallow Complex'!U220:Y220)/AVERAGE('[2]Inedible Tallow Complex'!V$216:Z$216))</f>
        <v>5.8084123965715557</v>
      </c>
      <c r="AC200" s="8">
        <f>AC$208*(AVERAGE('[2]Inedible Tallow Complex'!V220:Z220)/AVERAGE('[2]Inedible Tallow Complex'!W$216:AA$216))</f>
        <v>5.9778364475616064</v>
      </c>
      <c r="AD200" s="8">
        <f>AD$208*(AVERAGE('[2]Inedible Tallow Complex'!W220:AA220)/AVERAGE('[2]Inedible Tallow Complex'!X$216:AB$216))</f>
        <v>6.1354984084990294</v>
      </c>
      <c r="AE200" s="8">
        <f>AE$208*(AVERAGE('[2]Inedible Tallow Complex'!X220:AB220)/AVERAGE('[2]Inedible Tallow Complex'!Y$216:AC$216))</f>
        <v>5.3688051492245785</v>
      </c>
      <c r="AF200" s="8">
        <f>AF$208*(AVERAGE('[2]Inedible Tallow Complex'!Y220:AC220)/AVERAGE('[2]Inedible Tallow Complex'!Z$216:AD$216))</f>
        <v>6.082194656684484</v>
      </c>
      <c r="AG200" s="8">
        <f>AG$208*(AVERAGE('[2]Inedible Tallow Complex'!Z220:AD220)/AVERAGE('[2]Inedible Tallow Complex'!AA$216:AE$216))</f>
        <v>6.5493953488372103</v>
      </c>
      <c r="AH200" s="8">
        <f>AH$208*(AVERAGE('[2]Inedible Tallow Complex'!AA220:AE220)/AVERAGE('[2]Inedible Tallow Complex'!AB$216:AF$216))</f>
        <v>7.1791626652877305</v>
      </c>
      <c r="AI200" s="59">
        <f>AI$208*(AVERAGE('[2]Inedible Tallow Complex'!AB220:AF220)/AVERAGE('[2]Inedible Tallow Complex'!AC$216:AG$216))</f>
        <v>7.8208966167243377</v>
      </c>
      <c r="AJ200" s="59">
        <f>AJ$208*(AVERAGE('[2]Inedible Tallow Complex'!AC220:AG220)/AVERAGE('[2]Inedible Tallow Complex'!AD$216:AH$216))</f>
        <v>9.6701526307615531</v>
      </c>
      <c r="AK200" s="59">
        <f>AK$208*(AVERAGE('[2]Inedible Tallow Complex'!AD220:AH220)/AVERAGE('[2]Inedible Tallow Complex'!AE$216:AI$216))</f>
        <v>8.8186695588306563</v>
      </c>
      <c r="AL200" s="59">
        <f>AL$208*(AVERAGE('[2]Inedible Tallow Complex'!AE220:AI220)/AVERAGE('[2]Inedible Tallow Complex'!AF$216:AJ$216))</f>
        <v>10.379281556735188</v>
      </c>
      <c r="AM200" s="59">
        <f>AM$208*(AVERAGE('[2]Inedible Tallow Complex'!AF220:AJ220)/AVERAGE('[2]Inedible Tallow Complex'!AG$216:AK$216))</f>
        <v>13.266014541803443</v>
      </c>
      <c r="AN200" s="59">
        <f>AN$208*(AVERAGE('[2]Inedible Tallow Complex'!AG220:AK220)/AVERAGE('[2]Inedible Tallow Complex'!AH$216:AL$216))</f>
        <v>13.839034129379517</v>
      </c>
      <c r="AO200" s="59">
        <f>AO$208*(AVERAGE('[2]Inedible Tallow Complex'!AH220:AL220)/AVERAGE('[2]Inedible Tallow Complex'!AI$216:AM$216))</f>
        <v>14.391787302965088</v>
      </c>
      <c r="AP200" s="59">
        <f>AP$208*(AVERAGE('[2]Inedible Tallow Complex'!AI220:AM220)/AVERAGE('[2]Inedible Tallow Complex'!AJ$216:AN$216))</f>
        <v>19.137692910823837</v>
      </c>
      <c r="AQ200" s="59">
        <f>AQ$208*(AVERAGE('[2]Inedible Tallow Complex'!AJ220:AN220)/AVERAGE('[2]Inedible Tallow Complex'!AK$216:AO$216))</f>
        <v>21.403448769208481</v>
      </c>
      <c r="AR200" s="59">
        <f>AR$208*(AVERAGE('[2]Inedible Tallow Complex'!AK220:AO220)/AVERAGE('[2]Inedible Tallow Complex'!AL$216:AP$216))</f>
        <v>26.988502622089666</v>
      </c>
      <c r="AS200" s="59">
        <f>AS$208*(AVERAGE('[2]Inedible Tallow Complex'!AL220:AP220)/AVERAGE('[2]Inedible Tallow Complex'!AM$216:AQ$216))</f>
        <v>33.801130001840832</v>
      </c>
      <c r="AT200" s="59">
        <f>AT$208*(AVERAGE('[2]Inedible Tallow Complex'!AM220:AQ220)/AVERAGE('[2]Inedible Tallow Complex'!AN$216:AR$216))</f>
        <v>40.917851119027809</v>
      </c>
      <c r="AU200" s="59">
        <f>AU$208*(AVERAGE('[2]Inedible Tallow Complex'!AN220:AR220)/AVERAGE('[2]Inedible Tallow Complex'!AO$216:AS$216))</f>
        <v>47.372006163977176</v>
      </c>
      <c r="AV200" s="59">
        <f>AV$208*(AVERAGE('[2]Inedible Tallow Complex'!AO220:AS220)/AVERAGE('[2]Inedible Tallow Complex'!AP$216:AT$216))</f>
        <v>50.497498075013517</v>
      </c>
      <c r="AW200" s="59">
        <f>AW$208*(AVERAGE('[2]Inedible Tallow Complex'!AP220:AT220)/AVERAGE('[2]Inedible Tallow Complex'!AQ$216:AU$216))</f>
        <v>47.549659391601914</v>
      </c>
      <c r="AX200" s="59">
        <f>AX$208*(AVERAGE('[2]Inedible Tallow Complex'!AQ220:AU220)/AVERAGE('[2]Inedible Tallow Complex'!AR$216:AV$216))</f>
        <v>45.911233949366633</v>
      </c>
      <c r="AY200" s="59">
        <f>AY$208*(AVERAGE('[2]Inedible Tallow Complex'!AR220:AV220)/AVERAGE('[2]Inedible Tallow Complex'!AS$216:AW$216))</f>
        <v>43.877974214419325</v>
      </c>
      <c r="AZ200" s="59">
        <f>AZ$208*(AVERAGE('[2]Inedible Tallow Complex'!AS220:AW220)/AVERAGE('[2]Inedible Tallow Complex'!AT$216:AX$216))</f>
        <v>36.080663996822381</v>
      </c>
      <c r="BA200" s="59">
        <f>BA$208*(AVERAGE('[2]Inedible Tallow Complex'!AT220:AX220)/AVERAGE('[2]Inedible Tallow Complex'!AU$216:AY$216))</f>
        <v>34.037354410706904</v>
      </c>
      <c r="BB200" s="59">
        <f>BB$208*(AVERAGE('[2]Inedible Tallow Complex'!AU220:AY220)/AVERAGE('[2]Inedible Tallow Complex'!AV$216:AZ$216))</f>
        <v>30.111327201440329</v>
      </c>
      <c r="BC200" s="59">
        <f>BC$208*(AVERAGE('[2]Inedible Tallow Complex'!AV220:AZ220)/AVERAGE('[2]Inedible Tallow Complex'!AW$216:BA$216))</f>
        <v>26.804608485131769</v>
      </c>
      <c r="BD200" s="59">
        <f>BD$208*(AVERAGE('[2]Inedible Tallow Complex'!AW220:BA220)/AVERAGE('[2]Inedible Tallow Complex'!AX$216:BB$216))</f>
        <v>25.806133799274381</v>
      </c>
      <c r="BE200" s="59">
        <f>BE$208*(AVERAGE('[2]Inedible Tallow Complex'!AX220:BB220)/AVERAGE('[2]Inedible Tallow Complex'!AY$216:BC$216))</f>
        <v>28.086083831495987</v>
      </c>
      <c r="BF200" s="59">
        <f>BF$208*(AVERAGE('[2]Inedible Tallow Complex'!AY220:BC220)/AVERAGE('[2]Inedible Tallow Complex'!AZ$216:BD$216))</f>
        <v>24.857901389784544</v>
      </c>
      <c r="BG200" s="59">
        <f>BG$208*(AVERAGE('[2]Inedible Tallow Complex'!AZ220:BD220)/AVERAGE('[2]Inedible Tallow Complex'!BA$216:BE$216))</f>
        <v>39.456012732299691</v>
      </c>
      <c r="BH200" s="59">
        <f>BH$208*(AVERAGE('[2]Inedible Tallow Complex'!BA220:BE220)/AVERAGE('[2]Inedible Tallow Complex'!BB$216:BF$216))</f>
        <v>59.642524504966133</v>
      </c>
    </row>
    <row r="201" spans="1:60">
      <c r="A201" s="3" t="s">
        <v>21</v>
      </c>
      <c r="J201" s="8">
        <f>J$208*(AVERAGE('[2]Inedible Tallow Complex'!C221:G221)/AVERAGE('[2]Inedible Tallow Complex'!D$216:H$216))</f>
        <v>3.2261549925484356</v>
      </c>
      <c r="K201" s="8">
        <f>K$208*(AVERAGE('[2]Inedible Tallow Complex'!D221:H221)/AVERAGE('[2]Inedible Tallow Complex'!E$216:I$216))</f>
        <v>3.6848949524888859</v>
      </c>
      <c r="L201" s="8">
        <f>L$208*(AVERAGE('[2]Inedible Tallow Complex'!E221:I221)/AVERAGE('[2]Inedible Tallow Complex'!F$216:J$216))</f>
        <v>3.4114416996047434</v>
      </c>
      <c r="M201" s="8">
        <f>M$208*(AVERAGE('[2]Inedible Tallow Complex'!F221:J221)/AVERAGE('[2]Inedible Tallow Complex'!G$216:K$216))</f>
        <v>3.5852323317816341</v>
      </c>
      <c r="N201" s="8">
        <f>N$208*(AVERAGE('[2]Inedible Tallow Complex'!G221:K221)/AVERAGE('[2]Inedible Tallow Complex'!H$216:L$216))</f>
        <v>3.8236178325082233</v>
      </c>
      <c r="O201" s="8">
        <f>O$208*(AVERAGE('[2]Inedible Tallow Complex'!H221:L221)/AVERAGE('[2]Inedible Tallow Complex'!I$216:M$216))</f>
        <v>4.113135445077754</v>
      </c>
      <c r="P201" s="8">
        <f>P$208*(AVERAGE('[2]Inedible Tallow Complex'!I221:M221)/AVERAGE('[2]Inedible Tallow Complex'!J$216:N$216))</f>
        <v>3.6307146356090376</v>
      </c>
      <c r="Q201" s="8">
        <f>Q$208*(AVERAGE('[2]Inedible Tallow Complex'!J221:N221)/AVERAGE('[2]Inedible Tallow Complex'!K$216:O$216))</f>
        <v>3.9850575176083174</v>
      </c>
      <c r="R201" s="8">
        <f>R$208*(AVERAGE('[2]Inedible Tallow Complex'!K221:O221)/AVERAGE('[2]Inedible Tallow Complex'!L$216:P$216))</f>
        <v>3.5731969150873928</v>
      </c>
      <c r="S201" s="8">
        <f>S$208*(AVERAGE('[2]Inedible Tallow Complex'!L221:P221)/AVERAGE('[2]Inedible Tallow Complex'!M$216:Q$216))</f>
        <v>3.9623246376811592</v>
      </c>
      <c r="T201" s="8">
        <f>T$208*(AVERAGE('[2]Inedible Tallow Complex'!M221:Q221)/AVERAGE('[2]Inedible Tallow Complex'!N$216:R$216))</f>
        <v>3.9177990430622009</v>
      </c>
      <c r="U201" s="8">
        <f>U$208*(AVERAGE('[2]Inedible Tallow Complex'!N221:R221)/AVERAGE('[2]Inedible Tallow Complex'!O$216:S$216))</f>
        <v>4.2281130079989779</v>
      </c>
      <c r="V201" s="8">
        <f>V$208*(AVERAGE('[2]Inedible Tallow Complex'!O221:S221)/AVERAGE('[2]Inedible Tallow Complex'!P$216:T$216))</f>
        <v>3.888805459163263</v>
      </c>
      <c r="W201" s="8">
        <f>W$208*(AVERAGE('[2]Inedible Tallow Complex'!P221:T221)/AVERAGE('[2]Inedible Tallow Complex'!Q$216:U$216))</f>
        <v>4.0071763963612224</v>
      </c>
      <c r="X201" s="8">
        <f>X$208*(AVERAGE('[2]Inedible Tallow Complex'!Q221:U221)/AVERAGE('[2]Inedible Tallow Complex'!R$216:V$216))</f>
        <v>3.6346511556677532</v>
      </c>
      <c r="Y201" s="8">
        <f>Y$208*(AVERAGE('[2]Inedible Tallow Complex'!R221:V221)/AVERAGE('[2]Inedible Tallow Complex'!S$216:W$216))</f>
        <v>3.7267411901139327</v>
      </c>
      <c r="Z201" s="8">
        <f>Z$208*(AVERAGE('[2]Inedible Tallow Complex'!S221:W221)/AVERAGE('[2]Inedible Tallow Complex'!T$216:X$216))</f>
        <v>4.0880628163867581</v>
      </c>
      <c r="AA201" s="8">
        <f>AA$208*(AVERAGE('[2]Inedible Tallow Complex'!T221:X221)/AVERAGE('[2]Inedible Tallow Complex'!U$216:Y$216))</f>
        <v>4.3193932436730806</v>
      </c>
      <c r="AB201" s="8">
        <f>AB$208*(AVERAGE('[2]Inedible Tallow Complex'!U221:Y221)/AVERAGE('[2]Inedible Tallow Complex'!V$216:Z$216))</f>
        <v>4.5065697933286337</v>
      </c>
      <c r="AC201" s="8">
        <f>AC$208*(AVERAGE('[2]Inedible Tallow Complex'!V221:Z221)/AVERAGE('[2]Inedible Tallow Complex'!W$216:AA$216))</f>
        <v>4.7320171537819649</v>
      </c>
      <c r="AD201" s="8">
        <f>AD$208*(AVERAGE('[2]Inedible Tallow Complex'!W221:AA221)/AVERAGE('[2]Inedible Tallow Complex'!X$216:AB$216))</f>
        <v>4.9310718862386844</v>
      </c>
      <c r="AE201" s="8">
        <f>AE$208*(AVERAGE('[2]Inedible Tallow Complex'!X221:AB221)/AVERAGE('[2]Inedible Tallow Complex'!Y$216:AC$216))</f>
        <v>5.3978830138838081</v>
      </c>
      <c r="AF201" s="8">
        <f>AF$208*(AVERAGE('[2]Inedible Tallow Complex'!Y221:AC221)/AVERAGE('[2]Inedible Tallow Complex'!Z$216:AD$216))</f>
        <v>6.0461937449820438</v>
      </c>
      <c r="AG201" s="8">
        <f>AG$208*(AVERAGE('[2]Inedible Tallow Complex'!Z221:AD221)/AVERAGE('[2]Inedible Tallow Complex'!AA$216:AE$216))</f>
        <v>6.5663662790697677</v>
      </c>
      <c r="AH201" s="8">
        <f>AH$208*(AVERAGE('[2]Inedible Tallow Complex'!AA221:AE221)/AVERAGE('[2]Inedible Tallow Complex'!AB$216:AF$216))</f>
        <v>7.3086353451035437</v>
      </c>
      <c r="AI201" s="59">
        <f>AI$208*(AVERAGE('[2]Inedible Tallow Complex'!AB221:AF221)/AVERAGE('[2]Inedible Tallow Complex'!AC$216:AG$216))</f>
        <v>8.1350366160163556</v>
      </c>
      <c r="AJ201" s="59">
        <f>AJ$208*(AVERAGE('[2]Inedible Tallow Complex'!AC221:AG221)/AVERAGE('[2]Inedible Tallow Complex'!AD$216:AH$216))</f>
        <v>12.565025815216783</v>
      </c>
      <c r="AK201" s="59">
        <f>AK$208*(AVERAGE('[2]Inedible Tallow Complex'!AD221:AH221)/AVERAGE('[2]Inedible Tallow Complex'!AE$216:AI$216))</f>
        <v>11.851892164023393</v>
      </c>
      <c r="AL201" s="59">
        <f>AL$208*(AVERAGE('[2]Inedible Tallow Complex'!AE221:AI221)/AVERAGE('[2]Inedible Tallow Complex'!AF$216:AJ$216))</f>
        <v>13.841598303860586</v>
      </c>
      <c r="AM201" s="59">
        <f>AM$208*(AVERAGE('[2]Inedible Tallow Complex'!AF221:AJ221)/AVERAGE('[2]Inedible Tallow Complex'!AG$216:AK$216))</f>
        <v>17.27710387850053</v>
      </c>
      <c r="AN201" s="59">
        <f>AN$208*(AVERAGE('[2]Inedible Tallow Complex'!AG221:AK221)/AVERAGE('[2]Inedible Tallow Complex'!AH$216:AL$216))</f>
        <v>17.540793012011505</v>
      </c>
      <c r="AO201" s="59">
        <f>AO$208*(AVERAGE('[2]Inedible Tallow Complex'!AH221:AL221)/AVERAGE('[2]Inedible Tallow Complex'!AI$216:AM$216))</f>
        <v>14.675438586897245</v>
      </c>
      <c r="AP201" s="59">
        <f>AP$208*(AVERAGE('[2]Inedible Tallow Complex'!AI221:AM221)/AVERAGE('[2]Inedible Tallow Complex'!AJ$216:AN$216))</f>
        <v>20.174780325739928</v>
      </c>
      <c r="AQ201" s="59">
        <f>AQ$208*(AVERAGE('[2]Inedible Tallow Complex'!AJ221:AN221)/AVERAGE('[2]Inedible Tallow Complex'!AK$216:AO$216))</f>
        <v>23.569808653716013</v>
      </c>
      <c r="AR201" s="59">
        <f>AR$208*(AVERAGE('[2]Inedible Tallow Complex'!AK221:AO221)/AVERAGE('[2]Inedible Tallow Complex'!AL$216:AP$216))</f>
        <v>31.165843103587697</v>
      </c>
      <c r="AS201" s="59">
        <f>AS$208*(AVERAGE('[2]Inedible Tallow Complex'!AL221:AP221)/AVERAGE('[2]Inedible Tallow Complex'!AM$216:AQ$216))</f>
        <v>39.288864661725533</v>
      </c>
      <c r="AT201" s="59">
        <f>AT$208*(AVERAGE('[2]Inedible Tallow Complex'!AM221:AQ221)/AVERAGE('[2]Inedible Tallow Complex'!AN$216:AR$216))</f>
        <v>48.888053631580654</v>
      </c>
      <c r="AU201" s="59">
        <f>AU$208*(AVERAGE('[2]Inedible Tallow Complex'!AN221:AR221)/AVERAGE('[2]Inedible Tallow Complex'!AO$216:AS$216))</f>
        <v>56.186492981733345</v>
      </c>
      <c r="AV201" s="59">
        <f>AV$208*(AVERAGE('[2]Inedible Tallow Complex'!AO221:AS221)/AVERAGE('[2]Inedible Tallow Complex'!AP$216:AT$216))</f>
        <v>60.056903706299302</v>
      </c>
      <c r="AW201" s="59">
        <f>AW$208*(AVERAGE('[2]Inedible Tallow Complex'!AP221:AT221)/AVERAGE('[2]Inedible Tallow Complex'!AQ$216:AU$216))</f>
        <v>56.086868279640832</v>
      </c>
      <c r="AX201" s="59">
        <f>AX$208*(AVERAGE('[2]Inedible Tallow Complex'!AQ221:AU221)/AVERAGE('[2]Inedible Tallow Complex'!AR$216:AV$216))</f>
        <v>55.982961883413829</v>
      </c>
      <c r="AY201" s="59">
        <f>AY$208*(AVERAGE('[2]Inedible Tallow Complex'!AR221:AV221)/AVERAGE('[2]Inedible Tallow Complex'!AS$216:AW$216))</f>
        <v>54.752490500609298</v>
      </c>
      <c r="AZ201" s="59">
        <f>AZ$208*(AVERAGE('[2]Inedible Tallow Complex'!AS221:AW221)/AVERAGE('[2]Inedible Tallow Complex'!AT$216:AX$216))</f>
        <v>47.713213586324102</v>
      </c>
      <c r="BA201" s="59">
        <f>BA$208*(AVERAGE('[2]Inedible Tallow Complex'!AT221:AX221)/AVERAGE('[2]Inedible Tallow Complex'!AU$216:AY$216))</f>
        <v>46.251169784489527</v>
      </c>
      <c r="BB201" s="59">
        <f>BB$208*(AVERAGE('[2]Inedible Tallow Complex'!AU221:AY221)/AVERAGE('[2]Inedible Tallow Complex'!AV$216:AZ$216))</f>
        <v>43.540348060026112</v>
      </c>
      <c r="BC201" s="59">
        <f>BC$208*(AVERAGE('[2]Inedible Tallow Complex'!AV221:AZ221)/AVERAGE('[2]Inedible Tallow Complex'!AW$216:BA$216))</f>
        <v>39.819883400058856</v>
      </c>
      <c r="BD201" s="59">
        <f>BD$208*(AVERAGE('[2]Inedible Tallow Complex'!AW221:BA221)/AVERAGE('[2]Inedible Tallow Complex'!AX$216:BB$216))</f>
        <v>40.110759096638418</v>
      </c>
      <c r="BE201" s="59">
        <f>BE$208*(AVERAGE('[2]Inedible Tallow Complex'!AX221:BB221)/AVERAGE('[2]Inedible Tallow Complex'!AY$216:BC$216))</f>
        <v>42.340425972149873</v>
      </c>
      <c r="BF201" s="59">
        <f>BF$208*(AVERAGE('[2]Inedible Tallow Complex'!AY221:BC221)/AVERAGE('[2]Inedible Tallow Complex'!AZ$216:BD$216))</f>
        <v>40.188406692610826</v>
      </c>
      <c r="BG201" s="59">
        <f>BG$208*(AVERAGE('[2]Inedible Tallow Complex'!AZ221:BD221)/AVERAGE('[2]Inedible Tallow Complex'!BA$216:BE$216))</f>
        <v>52.360336212293277</v>
      </c>
      <c r="BH201" s="59">
        <f>BH$208*(AVERAGE('[2]Inedible Tallow Complex'!BA221:BE221)/AVERAGE('[2]Inedible Tallow Complex'!BB$216:BF$216))</f>
        <v>66.48809535741286</v>
      </c>
    </row>
    <row r="202" spans="1:60">
      <c r="A202" s="3" t="s">
        <v>22</v>
      </c>
      <c r="J202" s="8">
        <f>J$208*(AVERAGE('[2]Inedible Tallow Complex'!C222:G222)/AVERAGE('[2]Inedible Tallow Complex'!D$216:H$216))</f>
        <v>3.1022727272727275</v>
      </c>
      <c r="K202" s="8">
        <f>K$208*(AVERAGE('[2]Inedible Tallow Complex'!D222:H222)/AVERAGE('[2]Inedible Tallow Complex'!E$216:I$216))</f>
        <v>3.6045911428820507</v>
      </c>
      <c r="L202" s="8">
        <f>L$208*(AVERAGE('[2]Inedible Tallow Complex'!E222:I222)/AVERAGE('[2]Inedible Tallow Complex'!F$216:J$216))</f>
        <v>3.3756497035573116</v>
      </c>
      <c r="M202" s="8">
        <f>M$208*(AVERAGE('[2]Inedible Tallow Complex'!F222:J222)/AVERAGE('[2]Inedible Tallow Complex'!G$216:K$216))</f>
        <v>3.5627659754549303</v>
      </c>
      <c r="N202" s="8">
        <f>N$208*(AVERAGE('[2]Inedible Tallow Complex'!G222:K222)/AVERAGE('[2]Inedible Tallow Complex'!H$216:L$216))</f>
        <v>3.7096500398256707</v>
      </c>
      <c r="O202" s="8">
        <f>O$208*(AVERAGE('[2]Inedible Tallow Complex'!H222:L222)/AVERAGE('[2]Inedible Tallow Complex'!I$216:M$216))</f>
        <v>3.9536812795736278</v>
      </c>
      <c r="P202" s="8">
        <f>P$208*(AVERAGE('[2]Inedible Tallow Complex'!I222:M222)/AVERAGE('[2]Inedible Tallow Complex'!J$216:N$216))</f>
        <v>3.5715237331928429</v>
      </c>
      <c r="Q202" s="8">
        <f>Q$208*(AVERAGE('[2]Inedible Tallow Complex'!J222:N222)/AVERAGE('[2]Inedible Tallow Complex'!K$216:O$216))</f>
        <v>3.992759890269947</v>
      </c>
      <c r="R202" s="8">
        <f>R$208*(AVERAGE('[2]Inedible Tallow Complex'!K222:O222)/AVERAGE('[2]Inedible Tallow Complex'!L$216:P$216))</f>
        <v>3.6776421346355073</v>
      </c>
      <c r="S202" s="8">
        <f>S$208*(AVERAGE('[2]Inedible Tallow Complex'!L222:P222)/AVERAGE('[2]Inedible Tallow Complex'!M$216:Q$216))</f>
        <v>4.1592052173913041</v>
      </c>
      <c r="T202" s="8">
        <f>T$208*(AVERAGE('[2]Inedible Tallow Complex'!M222:Q222)/AVERAGE('[2]Inedible Tallow Complex'!N$216:R$216))</f>
        <v>3.9978947368421056</v>
      </c>
      <c r="U202" s="8">
        <f>U$208*(AVERAGE('[2]Inedible Tallow Complex'!N222:R222)/AVERAGE('[2]Inedible Tallow Complex'!O$216:S$216))</f>
        <v>4.3411792787228407</v>
      </c>
      <c r="V202" s="8">
        <f>V$208*(AVERAGE('[2]Inedible Tallow Complex'!O222:S222)/AVERAGE('[2]Inedible Tallow Complex'!P$216:T$216))</f>
        <v>4.0182744280810123</v>
      </c>
      <c r="W202" s="8">
        <f>W$208*(AVERAGE('[2]Inedible Tallow Complex'!P222:T222)/AVERAGE('[2]Inedible Tallow Complex'!Q$216:U$216))</f>
        <v>3.9959126994081156</v>
      </c>
      <c r="X202" s="8">
        <f>X$208*(AVERAGE('[2]Inedible Tallow Complex'!Q222:U222)/AVERAGE('[2]Inedible Tallow Complex'!R$216:V$216))</f>
        <v>3.7850749757388762</v>
      </c>
      <c r="Y202" s="8">
        <f>Y$208*(AVERAGE('[2]Inedible Tallow Complex'!R222:V222)/AVERAGE('[2]Inedible Tallow Complex'!S$216:W$216))</f>
        <v>4.1844179127620187</v>
      </c>
      <c r="Z202" s="8">
        <f>Z$208*(AVERAGE('[2]Inedible Tallow Complex'!S222:W222)/AVERAGE('[2]Inedible Tallow Complex'!T$216:X$216))</f>
        <v>4.4248388548815329</v>
      </c>
      <c r="AA202" s="8">
        <f>AA$208*(AVERAGE('[2]Inedible Tallow Complex'!T222:X222)/AVERAGE('[2]Inedible Tallow Complex'!U$216:Y$216))</f>
        <v>4.6396530490739005</v>
      </c>
      <c r="AB202" s="8">
        <f>AB$208*(AVERAGE('[2]Inedible Tallow Complex'!U222:Y222)/AVERAGE('[2]Inedible Tallow Complex'!V$216:Z$216))</f>
        <v>4.7717683944937113</v>
      </c>
      <c r="AC202" s="8">
        <f>AC$208*(AVERAGE('[2]Inedible Tallow Complex'!V222:Z222)/AVERAGE('[2]Inedible Tallow Complex'!W$216:AA$216))</f>
        <v>4.8514485122474191</v>
      </c>
      <c r="AD202" s="8">
        <f>AD$208*(AVERAGE('[2]Inedible Tallow Complex'!W222:AA222)/AVERAGE('[2]Inedible Tallow Complex'!X$216:AB$216))</f>
        <v>4.9935762060270346</v>
      </c>
      <c r="AE202" s="8">
        <f>AE$208*(AVERAGE('[2]Inedible Tallow Complex'!X222:AB222)/AVERAGE('[2]Inedible Tallow Complex'!Y$216:AC$216))</f>
        <v>5.388507258149529</v>
      </c>
      <c r="AF202" s="8">
        <f>AF$208*(AVERAGE('[2]Inedible Tallow Complex'!Y222:AC222)/AVERAGE('[2]Inedible Tallow Complex'!Z$216:AD$216))</f>
        <v>5.9023142868289806</v>
      </c>
      <c r="AG202" s="8">
        <f>AG$208*(AVERAGE('[2]Inedible Tallow Complex'!Z222:AD222)/AVERAGE('[2]Inedible Tallow Complex'!AA$216:AE$216))</f>
        <v>6.3839864341085288</v>
      </c>
      <c r="AH202" s="8">
        <f>AH$208*(AVERAGE('[2]Inedible Tallow Complex'!AA222:AE222)/AVERAGE('[2]Inedible Tallow Complex'!AB$216:AF$216))</f>
        <v>7.1329381202137352</v>
      </c>
      <c r="AI202" s="59">
        <f>AI$208*(AVERAGE('[2]Inedible Tallow Complex'!AB222:AF222)/AVERAGE('[2]Inedible Tallow Complex'!AC$216:AG$216))</f>
        <v>7.9985641211713592</v>
      </c>
      <c r="AJ202" s="59">
        <f>AJ$208*(AVERAGE('[2]Inedible Tallow Complex'!AC222:AG222)/AVERAGE('[2]Inedible Tallow Complex'!AD$216:AH$216))</f>
        <v>15.513671231657529</v>
      </c>
      <c r="AK202" s="59">
        <f>AK$208*(AVERAGE('[2]Inedible Tallow Complex'!AD222:AH222)/AVERAGE('[2]Inedible Tallow Complex'!AE$216:AI$216))</f>
        <v>16.05101019080222</v>
      </c>
      <c r="AL202" s="59">
        <f>AL$208*(AVERAGE('[2]Inedible Tallow Complex'!AE222:AI222)/AVERAGE('[2]Inedible Tallow Complex'!AF$216:AJ$216))</f>
        <v>20.141726024547562</v>
      </c>
      <c r="AM202" s="59">
        <f>AM$208*(AVERAGE('[2]Inedible Tallow Complex'!AF222:AJ222)/AVERAGE('[2]Inedible Tallow Complex'!AG$216:AK$216))</f>
        <v>26.095405883670381</v>
      </c>
      <c r="AN202" s="59">
        <f>AN$208*(AVERAGE('[2]Inedible Tallow Complex'!AG222:AK222)/AVERAGE('[2]Inedible Tallow Complex'!AH$216:AL$216))</f>
        <v>28.209252101572289</v>
      </c>
      <c r="AO202" s="59">
        <f>AO$208*(AVERAGE('[2]Inedible Tallow Complex'!AH222:AL222)/AVERAGE('[2]Inedible Tallow Complex'!AI$216:AM$216))</f>
        <v>24.539480751466161</v>
      </c>
      <c r="AP202" s="59">
        <f>AP$208*(AVERAGE('[2]Inedible Tallow Complex'!AI222:AM222)/AVERAGE('[2]Inedible Tallow Complex'!AJ$216:AN$216))</f>
        <v>31.418710269718833</v>
      </c>
      <c r="AQ202" s="59">
        <f>AQ$208*(AVERAGE('[2]Inedible Tallow Complex'!AJ222:AN222)/AVERAGE('[2]Inedible Tallow Complex'!AK$216:AO$216))</f>
        <v>36.673525918931603</v>
      </c>
      <c r="AR202" s="59">
        <f>AR$208*(AVERAGE('[2]Inedible Tallow Complex'!AK222:AO222)/AVERAGE('[2]Inedible Tallow Complex'!AL$216:AP$216))</f>
        <v>46.370997746643312</v>
      </c>
      <c r="AS202" s="59">
        <f>AS$208*(AVERAGE('[2]Inedible Tallow Complex'!AL222:AP222)/AVERAGE('[2]Inedible Tallow Complex'!AM$216:AQ$216))</f>
        <v>55.988692733484804</v>
      </c>
      <c r="AT202" s="59">
        <f>AT$208*(AVERAGE('[2]Inedible Tallow Complex'!AM222:AQ222)/AVERAGE('[2]Inedible Tallow Complex'!AN$216:AR$216))</f>
        <v>67.835857865151709</v>
      </c>
      <c r="AU202" s="59">
        <f>AU$208*(AVERAGE('[2]Inedible Tallow Complex'!AN222:AR222)/AVERAGE('[2]Inedible Tallow Complex'!AO$216:AS$216))</f>
        <v>76.58232211202187</v>
      </c>
      <c r="AV202" s="59">
        <f>AV$208*(AVERAGE('[2]Inedible Tallow Complex'!AO222:AS222)/AVERAGE('[2]Inedible Tallow Complex'!AP$216:AT$216))</f>
        <v>81.371168790544431</v>
      </c>
      <c r="AW202" s="59">
        <f>AW$208*(AVERAGE('[2]Inedible Tallow Complex'!AP222:AT222)/AVERAGE('[2]Inedible Tallow Complex'!AQ$216:AU$216))</f>
        <v>76.632098596465525</v>
      </c>
      <c r="AX202" s="59">
        <f>AX$208*(AVERAGE('[2]Inedible Tallow Complex'!AQ222:AU222)/AVERAGE('[2]Inedible Tallow Complex'!AR$216:AV$216))</f>
        <v>77.510542144044933</v>
      </c>
      <c r="AY202" s="59">
        <f>AY$208*(AVERAGE('[2]Inedible Tallow Complex'!AR222:AV222)/AVERAGE('[2]Inedible Tallow Complex'!AS$216:AW$216))</f>
        <v>76.874234521320844</v>
      </c>
      <c r="AZ202" s="59">
        <f>AZ$208*(AVERAGE('[2]Inedible Tallow Complex'!AS222:AW222)/AVERAGE('[2]Inedible Tallow Complex'!AT$216:AX$216))</f>
        <v>70.649231613877731</v>
      </c>
      <c r="BA202" s="59">
        <f>BA$208*(AVERAGE('[2]Inedible Tallow Complex'!AT222:AX222)/AVERAGE('[2]Inedible Tallow Complex'!AU$216:AY$216))</f>
        <v>70.159646986494536</v>
      </c>
      <c r="BB202" s="59">
        <f>BB$208*(AVERAGE('[2]Inedible Tallow Complex'!AU222:AY222)/AVERAGE('[2]Inedible Tallow Complex'!AV$216:AZ$216))</f>
        <v>68.59273435346843</v>
      </c>
      <c r="BC202" s="59">
        <f>BC$208*(AVERAGE('[2]Inedible Tallow Complex'!AV222:AZ222)/AVERAGE('[2]Inedible Tallow Complex'!AW$216:BA$216))</f>
        <v>65.280322765954267</v>
      </c>
      <c r="BD202" s="59">
        <f>BD$208*(AVERAGE('[2]Inedible Tallow Complex'!AW222:BA222)/AVERAGE('[2]Inedible Tallow Complex'!AX$216:BB$216))</f>
        <v>67.195675689028803</v>
      </c>
      <c r="BE202" s="59">
        <f>BE$208*(AVERAGE('[2]Inedible Tallow Complex'!AX222:BB222)/AVERAGE('[2]Inedible Tallow Complex'!AY$216:BC$216))</f>
        <v>71.274049556730489</v>
      </c>
      <c r="BF202" s="59">
        <f>BF$208*(AVERAGE('[2]Inedible Tallow Complex'!AY222:BC222)/AVERAGE('[2]Inedible Tallow Complex'!AZ$216:BD$216))</f>
        <v>71.755913803560659</v>
      </c>
      <c r="BG202" s="59">
        <f>BG$208*(AVERAGE('[2]Inedible Tallow Complex'!AZ222:BD222)/AVERAGE('[2]Inedible Tallow Complex'!BA$216:BE$216))</f>
        <v>84.681902427854283</v>
      </c>
      <c r="BH202" s="59">
        <f>BH$208*(AVERAGE('[2]Inedible Tallow Complex'!BA222:BE222)/AVERAGE('[2]Inedible Tallow Complex'!BB$216:BF$216))</f>
        <v>96.607488018278545</v>
      </c>
    </row>
    <row r="203" spans="1:60">
      <c r="A203" s="3" t="s">
        <v>23</v>
      </c>
      <c r="J203" s="8">
        <f>J$208*(AVERAGE('[2]Inedible Tallow Complex'!C223:G223)/AVERAGE('[2]Inedible Tallow Complex'!D$216:H$216))</f>
        <v>2.9225782414307004</v>
      </c>
      <c r="K203" s="8">
        <f>K$208*(AVERAGE('[2]Inedible Tallow Complex'!D223:H223)/AVERAGE('[2]Inedible Tallow Complex'!E$216:I$216))</f>
        <v>3.3429653038096072</v>
      </c>
      <c r="L203" s="8">
        <f>L$208*(AVERAGE('[2]Inedible Tallow Complex'!E223:I223)/AVERAGE('[2]Inedible Tallow Complex'!F$216:J$216))</f>
        <v>3.1876734189723317</v>
      </c>
      <c r="M203" s="8">
        <f>M$208*(AVERAGE('[2]Inedible Tallow Complex'!F223:J223)/AVERAGE('[2]Inedible Tallow Complex'!G$216:K$216))</f>
        <v>3.5752788827761321</v>
      </c>
      <c r="N203" s="8">
        <f>N$208*(AVERAGE('[2]Inedible Tallow Complex'!G223:K223)/AVERAGE('[2]Inedible Tallow Complex'!H$216:L$216))</f>
        <v>3.798777044881092</v>
      </c>
      <c r="O203" s="8">
        <f>O$208*(AVERAGE('[2]Inedible Tallow Complex'!H223:L223)/AVERAGE('[2]Inedible Tallow Complex'!I$216:M$216))</f>
        <v>4.3534646198347584</v>
      </c>
      <c r="P203" s="8">
        <f>P$208*(AVERAGE('[2]Inedible Tallow Complex'!I223:M223)/AVERAGE('[2]Inedible Tallow Complex'!J$216:N$216))</f>
        <v>4.1942083387045255</v>
      </c>
      <c r="Q203" s="8">
        <f>Q$208*(AVERAGE('[2]Inedible Tallow Complex'!J223:N223)/AVERAGE('[2]Inedible Tallow Complex'!K$216:O$216))</f>
        <v>4.5340786909945372</v>
      </c>
      <c r="R203" s="8">
        <f>R$208*(AVERAGE('[2]Inedible Tallow Complex'!K223:O223)/AVERAGE('[2]Inedible Tallow Complex'!L$216:P$216))</f>
        <v>4.0917218928031618</v>
      </c>
      <c r="S203" s="8">
        <f>S$208*(AVERAGE('[2]Inedible Tallow Complex'!L223:P223)/AVERAGE('[2]Inedible Tallow Complex'!M$216:Q$216))</f>
        <v>4.2489959420289853</v>
      </c>
      <c r="T203" s="8">
        <f>T$208*(AVERAGE('[2]Inedible Tallow Complex'!M223:Q223)/AVERAGE('[2]Inedible Tallow Complex'!N$216:R$216))</f>
        <v>4.021148325358852</v>
      </c>
      <c r="U203" s="8">
        <f>U$208*(AVERAGE('[2]Inedible Tallow Complex'!N223:R223)/AVERAGE('[2]Inedible Tallow Complex'!O$216:S$216))</f>
        <v>4.0830657717385694</v>
      </c>
      <c r="V203" s="8">
        <f>V$208*(AVERAGE('[2]Inedible Tallow Complex'!O223:S223)/AVERAGE('[2]Inedible Tallow Complex'!P$216:T$216))</f>
        <v>3.9681024104792111</v>
      </c>
      <c r="W203" s="8">
        <f>W$208*(AVERAGE('[2]Inedible Tallow Complex'!P223:T223)/AVERAGE('[2]Inedible Tallow Complex'!Q$216:U$216))</f>
        <v>3.8925909340266833</v>
      </c>
      <c r="X203" s="8">
        <f>X$208*(AVERAGE('[2]Inedible Tallow Complex'!Q223:U223)/AVERAGE('[2]Inedible Tallow Complex'!R$216:V$216))</f>
        <v>3.8573440114518962</v>
      </c>
      <c r="Y203" s="8">
        <f>Y$208*(AVERAGE('[2]Inedible Tallow Complex'!R223:V223)/AVERAGE('[2]Inedible Tallow Complex'!S$216:W$216))</f>
        <v>4.1537019126715702</v>
      </c>
      <c r="Z203" s="8">
        <f>Z$208*(AVERAGE('[2]Inedible Tallow Complex'!S223:W223)/AVERAGE('[2]Inedible Tallow Complex'!T$216:X$216))</f>
        <v>4.4379837904066353</v>
      </c>
      <c r="AA203" s="8">
        <f>AA$208*(AVERAGE('[2]Inedible Tallow Complex'!T223:X223)/AVERAGE('[2]Inedible Tallow Complex'!U$216:Y$216))</f>
        <v>4.6155391849018432</v>
      </c>
      <c r="AB203" s="8">
        <f>AB$208*(AVERAGE('[2]Inedible Tallow Complex'!U223:Y223)/AVERAGE('[2]Inedible Tallow Complex'!V$216:Z$216))</f>
        <v>4.7907527549998141</v>
      </c>
      <c r="AC203" s="8">
        <f>AC$208*(AVERAGE('[2]Inedible Tallow Complex'!V223:Z223)/AVERAGE('[2]Inedible Tallow Complex'!W$216:AA$216))</f>
        <v>5.0650175340382155</v>
      </c>
      <c r="AD203" s="8">
        <f>AD$208*(AVERAGE('[2]Inedible Tallow Complex'!W223:AA223)/AVERAGE('[2]Inedible Tallow Complex'!X$216:AB$216))</f>
        <v>5.3203171427390359</v>
      </c>
      <c r="AE203" s="8">
        <f>AE$208*(AVERAGE('[2]Inedible Tallow Complex'!X223:AB223)/AVERAGE('[2]Inedible Tallow Complex'!Y$216:AC$216))</f>
        <v>5.8337905461129687</v>
      </c>
      <c r="AF203" s="8">
        <f>AF$208*(AVERAGE('[2]Inedible Tallow Complex'!Y223:AC223)/AVERAGE('[2]Inedible Tallow Complex'!Z$216:AD$216))</f>
        <v>6.3322140200944155</v>
      </c>
      <c r="AG203" s="8">
        <f>AG$208*(AVERAGE('[2]Inedible Tallow Complex'!Z223:AD223)/AVERAGE('[2]Inedible Tallow Complex'!AA$216:AE$216))</f>
        <v>6.7071937984496133</v>
      </c>
      <c r="AH203" s="8">
        <f>AH$208*(AVERAGE('[2]Inedible Tallow Complex'!AA223:AE223)/AVERAGE('[2]Inedible Tallow Complex'!AB$216:AF$216))</f>
        <v>7.2014764472679822</v>
      </c>
      <c r="AI203" s="59">
        <f>AI$208*(AVERAGE('[2]Inedible Tallow Complex'!AB223:AF223)/AVERAGE('[2]Inedible Tallow Complex'!AC$216:AG$216))</f>
        <v>7.9855644508261285</v>
      </c>
      <c r="AJ203" s="59">
        <f>AJ$208*(AVERAGE('[2]Inedible Tallow Complex'!AC223:AG223)/AVERAGE('[2]Inedible Tallow Complex'!AD$216:AH$216))</f>
        <v>18.544568469815015</v>
      </c>
      <c r="AK203" s="59">
        <f>AK$208*(AVERAGE('[2]Inedible Tallow Complex'!AD223:AH223)/AVERAGE('[2]Inedible Tallow Complex'!AE$216:AI$216))</f>
        <v>20.827396629317647</v>
      </c>
      <c r="AL203" s="59">
        <f>AL$208*(AVERAGE('[2]Inedible Tallow Complex'!AE223:AI223)/AVERAGE('[2]Inedible Tallow Complex'!AF$216:AJ$216))</f>
        <v>27.233688264458884</v>
      </c>
      <c r="AM203" s="59">
        <f>AM$208*(AVERAGE('[2]Inedible Tallow Complex'!AF223:AJ223)/AVERAGE('[2]Inedible Tallow Complex'!AG$216:AK$216))</f>
        <v>35.72154935940268</v>
      </c>
      <c r="AN203" s="59">
        <f>AN$208*(AVERAGE('[2]Inedible Tallow Complex'!AG223:AK223)/AVERAGE('[2]Inedible Tallow Complex'!AH$216:AL$216))</f>
        <v>39.348486736573115</v>
      </c>
      <c r="AO203" s="59">
        <f>AO$208*(AVERAGE('[2]Inedible Tallow Complex'!AH223:AL223)/AVERAGE('[2]Inedible Tallow Complex'!AI$216:AM$216))</f>
        <v>35.907565842168616</v>
      </c>
      <c r="AP203" s="59">
        <f>AP$208*(AVERAGE('[2]Inedible Tallow Complex'!AI223:AM223)/AVERAGE('[2]Inedible Tallow Complex'!AJ$216:AN$216))</f>
        <v>43.427219315887228</v>
      </c>
      <c r="AQ203" s="59">
        <f>AQ$208*(AVERAGE('[2]Inedible Tallow Complex'!AJ223:AN223)/AVERAGE('[2]Inedible Tallow Complex'!AK$216:AO$216))</f>
        <v>49.864944613522638</v>
      </c>
      <c r="AR203" s="59">
        <f>AR$208*(AVERAGE('[2]Inedible Tallow Complex'!AK223:AO223)/AVERAGE('[2]Inedible Tallow Complex'!AL$216:AP$216))</f>
        <v>60.240807812707899</v>
      </c>
      <c r="AS203" s="59">
        <f>AS$208*(AVERAGE('[2]Inedible Tallow Complex'!AL223:AP223)/AVERAGE('[2]Inedible Tallow Complex'!AM$216:AQ$216))</f>
        <v>71.130898452339281</v>
      </c>
      <c r="AT203" s="59">
        <f>AT$208*(AVERAGE('[2]Inedible Tallow Complex'!AM223:AQ223)/AVERAGE('[2]Inedible Tallow Complex'!AN$216:AR$216))</f>
        <v>82.989559946980961</v>
      </c>
      <c r="AU203" s="59">
        <f>AU$208*(AVERAGE('[2]Inedible Tallow Complex'!AN223:AR223)/AVERAGE('[2]Inedible Tallow Complex'!AO$216:AS$216))</f>
        <v>92.566675285565196</v>
      </c>
      <c r="AV203" s="59">
        <f>AV$208*(AVERAGE('[2]Inedible Tallow Complex'!AO223:AS223)/AVERAGE('[2]Inedible Tallow Complex'!AP$216:AT$216))</f>
        <v>98.227451435267554</v>
      </c>
      <c r="AW203" s="59">
        <f>AW$208*(AVERAGE('[2]Inedible Tallow Complex'!AP223:AT223)/AVERAGE('[2]Inedible Tallow Complex'!AQ$216:AU$216))</f>
        <v>93.473000678218469</v>
      </c>
      <c r="AX203" s="59">
        <f>AX$208*(AVERAGE('[2]Inedible Tallow Complex'!AQ223:AU223)/AVERAGE('[2]Inedible Tallow Complex'!AR$216:AV$216))</f>
        <v>94.258609854070386</v>
      </c>
      <c r="AY203" s="59">
        <f>AY$208*(AVERAGE('[2]Inedible Tallow Complex'!AR223:AV223)/AVERAGE('[2]Inedible Tallow Complex'!AS$216:AW$216))</f>
        <v>94.439492508092144</v>
      </c>
      <c r="AZ203" s="59">
        <f>AZ$208*(AVERAGE('[2]Inedible Tallow Complex'!AS223:AW223)/AVERAGE('[2]Inedible Tallow Complex'!AT$216:AX$216))</f>
        <v>89.134022495939874</v>
      </c>
      <c r="BA203" s="59">
        <f>BA$208*(AVERAGE('[2]Inedible Tallow Complex'!AT223:AX223)/AVERAGE('[2]Inedible Tallow Complex'!AU$216:AY$216))</f>
        <v>89.491854913157169</v>
      </c>
      <c r="BB203" s="59">
        <f>BB$208*(AVERAGE('[2]Inedible Tallow Complex'!AU223:AY223)/AVERAGE('[2]Inedible Tallow Complex'!AV$216:AZ$216))</f>
        <v>88.562016344677133</v>
      </c>
      <c r="BC203" s="59">
        <f>BC$208*(AVERAGE('[2]Inedible Tallow Complex'!AV223:AZ223)/AVERAGE('[2]Inedible Tallow Complex'!AW$216:BA$216))</f>
        <v>85.773929584040147</v>
      </c>
      <c r="BD203" s="59">
        <f>BD$208*(AVERAGE('[2]Inedible Tallow Complex'!AW223:BA223)/AVERAGE('[2]Inedible Tallow Complex'!AX$216:BB$216))</f>
        <v>88.830433273860919</v>
      </c>
      <c r="BE203" s="59">
        <f>BE$208*(AVERAGE('[2]Inedible Tallow Complex'!AX223:BB223)/AVERAGE('[2]Inedible Tallow Complex'!AY$216:BC$216))</f>
        <v>93.352644882644839</v>
      </c>
      <c r="BF203" s="59">
        <f>BF$208*(AVERAGE('[2]Inedible Tallow Complex'!AY223:BC223)/AVERAGE('[2]Inedible Tallow Complex'!AZ$216:BD$216))</f>
        <v>93.830914600690605</v>
      </c>
      <c r="BG203" s="59">
        <f>BG$208*(AVERAGE('[2]Inedible Tallow Complex'!AZ223:BD223)/AVERAGE('[2]Inedible Tallow Complex'!BA$216:BE$216))</f>
        <v>101.25090055749025</v>
      </c>
      <c r="BH203" s="59">
        <f>BH$208*(AVERAGE('[2]Inedible Tallow Complex'!BA223:BE223)/AVERAGE('[2]Inedible Tallow Complex'!BB$216:BF$216))</f>
        <v>113.98138577686542</v>
      </c>
    </row>
    <row r="204" spans="1:60">
      <c r="A204" s="3" t="s">
        <v>24</v>
      </c>
      <c r="J204" s="8">
        <f>J$208*(AVERAGE('[2]Inedible Tallow Complex'!C224:G224)/AVERAGE('[2]Inedible Tallow Complex'!D$216:H$216))</f>
        <v>3.1940760059612523</v>
      </c>
      <c r="K204" s="8">
        <f>K$208*(AVERAGE('[2]Inedible Tallow Complex'!D224:H224)/AVERAGE('[2]Inedible Tallow Complex'!E$216:I$216))</f>
        <v>3.4232691134164424</v>
      </c>
      <c r="L204" s="8">
        <f>L$208*(AVERAGE('[2]Inedible Tallow Complex'!E224:I224)/AVERAGE('[2]Inedible Tallow Complex'!F$216:J$216))</f>
        <v>3.3084372529644268</v>
      </c>
      <c r="M204" s="8">
        <f>M$208*(AVERAGE('[2]Inedible Tallow Complex'!F224:J224)/AVERAGE('[2]Inedible Tallow Complex'!G$216:K$216))</f>
        <v>3.5357494710114263</v>
      </c>
      <c r="N204" s="8">
        <f>N$208*(AVERAGE('[2]Inedible Tallow Complex'!G224:K224)/AVERAGE('[2]Inedible Tallow Complex'!H$216:L$216))</f>
        <v>3.7189351103469082</v>
      </c>
      <c r="O204" s="8">
        <f>O$208*(AVERAGE('[2]Inedible Tallow Complex'!H224:L224)/AVERAGE('[2]Inedible Tallow Complex'!I$216:M$216))</f>
        <v>4.0569229192408649</v>
      </c>
      <c r="P204" s="8">
        <f>P$208*(AVERAGE('[2]Inedible Tallow Complex'!I224:M224)/AVERAGE('[2]Inedible Tallow Complex'!J$216:N$216))</f>
        <v>3.9018864147157575</v>
      </c>
      <c r="Q204" s="8">
        <f>Q$208*(AVERAGE('[2]Inedible Tallow Complex'!J224:N224)/AVERAGE('[2]Inedible Tallow Complex'!K$216:O$216))</f>
        <v>4.1301386190758222</v>
      </c>
      <c r="R204" s="8">
        <f>R$208*(AVERAGE('[2]Inedible Tallow Complex'!K224:O224)/AVERAGE('[2]Inedible Tallow Complex'!L$216:P$216))</f>
        <v>3.9662907413866599</v>
      </c>
      <c r="S204" s="8">
        <f>S$208*(AVERAGE('[2]Inedible Tallow Complex'!L224:P224)/AVERAGE('[2]Inedible Tallow Complex'!M$216:Q$216))</f>
        <v>4.1167811594202899</v>
      </c>
      <c r="T204" s="8">
        <f>T$208*(AVERAGE('[2]Inedible Tallow Complex'!M224:Q224)/AVERAGE('[2]Inedible Tallow Complex'!N$216:R$216))</f>
        <v>3.8497607655502399</v>
      </c>
      <c r="U204" s="8">
        <f>U$208*(AVERAGE('[2]Inedible Tallow Complex'!N224:R224)/AVERAGE('[2]Inedible Tallow Complex'!O$216:S$216))</f>
        <v>4.1028263683302564</v>
      </c>
      <c r="V204" s="8">
        <f>V$208*(AVERAGE('[2]Inedible Tallow Complex'!O224:S224)/AVERAGE('[2]Inedible Tallow Complex'!P$216:T$216))</f>
        <v>3.9525803570597926</v>
      </c>
      <c r="W204" s="8">
        <f>W$208*(AVERAGE('[2]Inedible Tallow Complex'!P224:T224)/AVERAGE('[2]Inedible Tallow Complex'!Q$216:U$216))</f>
        <v>3.7164988313896488</v>
      </c>
      <c r="X204" s="8">
        <f>X$208*(AVERAGE('[2]Inedible Tallow Complex'!Q224:U224)/AVERAGE('[2]Inedible Tallow Complex'!R$216:V$216))</f>
        <v>3.7772580416356352</v>
      </c>
      <c r="Y204" s="8">
        <f>Y$208*(AVERAGE('[2]Inedible Tallow Complex'!R224:V224)/AVERAGE('[2]Inedible Tallow Complex'!S$216:W$216))</f>
        <v>4.2795355771125472</v>
      </c>
      <c r="Z204" s="8">
        <f>Z$208*(AVERAGE('[2]Inedible Tallow Complex'!S224:W224)/AVERAGE('[2]Inedible Tallow Complex'!T$216:X$216))</f>
        <v>4.6010367977507807</v>
      </c>
      <c r="AA204" s="8">
        <f>AA$208*(AVERAGE('[2]Inedible Tallow Complex'!T224:X224)/AVERAGE('[2]Inedible Tallow Complex'!U$216:Y$216))</f>
        <v>4.7914083972889872</v>
      </c>
      <c r="AB204" s="8">
        <f>AB$208*(AVERAGE('[2]Inedible Tallow Complex'!U224:Y224)/AVERAGE('[2]Inedible Tallow Complex'!V$216:Z$216))</f>
        <v>5.028736781566546</v>
      </c>
      <c r="AC204" s="8">
        <f>AC$208*(AVERAGE('[2]Inedible Tallow Complex'!V224:Z224)/AVERAGE('[2]Inedible Tallow Complex'!W$216:AA$216))</f>
        <v>5.3698993905337309</v>
      </c>
      <c r="AD204" s="8">
        <f>AD$208*(AVERAGE('[2]Inedible Tallow Complex'!W224:AA224)/AVERAGE('[2]Inedible Tallow Complex'!X$216:AB$216))</f>
        <v>5.6819136869083557</v>
      </c>
      <c r="AE204" s="8">
        <f>AE$208*(AVERAGE('[2]Inedible Tallow Complex'!X224:AB224)/AVERAGE('[2]Inedible Tallow Complex'!Y$216:AC$216))</f>
        <v>5.9277694754661532</v>
      </c>
      <c r="AF204" s="8">
        <f>AF$208*(AVERAGE('[2]Inedible Tallow Complex'!Y224:AC224)/AVERAGE('[2]Inedible Tallow Complex'!Z$216:AD$216))</f>
        <v>6.4483166153662941</v>
      </c>
      <c r="AG204" s="8">
        <f>AG$208*(AVERAGE('[2]Inedible Tallow Complex'!Z224:AD224)/AVERAGE('[2]Inedible Tallow Complex'!AA$216:AE$216))</f>
        <v>6.8098468992248078</v>
      </c>
      <c r="AH204" s="8">
        <f>AH$208*(AVERAGE('[2]Inedible Tallow Complex'!AA224:AE224)/AVERAGE('[2]Inedible Tallow Complex'!AB$216:AF$216))</f>
        <v>7.1224185565487188</v>
      </c>
      <c r="AI204" s="59">
        <f>AI$208*(AVERAGE('[2]Inedible Tallow Complex'!AB224:AF224)/AVERAGE('[2]Inedible Tallow Complex'!AC$216:AG$216))</f>
        <v>7.9277792330769854</v>
      </c>
      <c r="AJ204" s="59">
        <f>AJ$208*(AVERAGE('[2]Inedible Tallow Complex'!AC224:AG224)/AVERAGE('[2]Inedible Tallow Complex'!AD$216:AH$216))</f>
        <v>22.805280019076061</v>
      </c>
      <c r="AK204" s="59">
        <f>AK$208*(AVERAGE('[2]Inedible Tallow Complex'!AD224:AH224)/AVERAGE('[2]Inedible Tallow Complex'!AE$216:AI$216))</f>
        <v>28.032061863593693</v>
      </c>
      <c r="AL204" s="59">
        <f>AL$208*(AVERAGE('[2]Inedible Tallow Complex'!AE224:AI224)/AVERAGE('[2]Inedible Tallow Complex'!AF$216:AJ$216))</f>
        <v>37.675519376040171</v>
      </c>
      <c r="AM204" s="59">
        <f>AM$208*(AVERAGE('[2]Inedible Tallow Complex'!AF224:AJ224)/AVERAGE('[2]Inedible Tallow Complex'!AG$216:AK$216))</f>
        <v>50.909309675667416</v>
      </c>
      <c r="AN204" s="59">
        <f>AN$208*(AVERAGE('[2]Inedible Tallow Complex'!AG224:AK224)/AVERAGE('[2]Inedible Tallow Complex'!AH$216:AL$216))</f>
        <v>57.654906557343438</v>
      </c>
      <c r="AO204" s="59">
        <f>AO$208*(AVERAGE('[2]Inedible Tallow Complex'!AH224:AL224)/AVERAGE('[2]Inedible Tallow Complex'!AI$216:AM$216))</f>
        <v>54.274092558384631</v>
      </c>
      <c r="AP204" s="59">
        <f>AP$208*(AVERAGE('[2]Inedible Tallow Complex'!AI224:AM224)/AVERAGE('[2]Inedible Tallow Complex'!AJ$216:AN$216))</f>
        <v>62.572430900880349</v>
      </c>
      <c r="AQ204" s="59">
        <f>AQ$208*(AVERAGE('[2]Inedible Tallow Complex'!AJ224:AN224)/AVERAGE('[2]Inedible Tallow Complex'!AK$216:AO$216))</f>
        <v>70.791736313655818</v>
      </c>
      <c r="AR204" s="59">
        <f>AR$208*(AVERAGE('[2]Inedible Tallow Complex'!AK224:AO224)/AVERAGE('[2]Inedible Tallow Complex'!AL$216:AP$216))</f>
        <v>81.080872754677074</v>
      </c>
      <c r="AS204" s="59">
        <f>AS$208*(AVERAGE('[2]Inedible Tallow Complex'!AL224:AP224)/AVERAGE('[2]Inedible Tallow Complex'!AM$216:AQ$216))</f>
        <v>92.882014474192687</v>
      </c>
      <c r="AT204" s="59">
        <f>AT$208*(AVERAGE('[2]Inedible Tallow Complex'!AM224:AQ224)/AVERAGE('[2]Inedible Tallow Complex'!AN$216:AR$216))</f>
        <v>105.03079474261258</v>
      </c>
      <c r="AU204" s="59">
        <f>AU$208*(AVERAGE('[2]Inedible Tallow Complex'!AN224:AR224)/AVERAGE('[2]Inedible Tallow Complex'!AO$216:AS$216))</f>
        <v>115.4484137160412</v>
      </c>
      <c r="AV204" s="59">
        <f>AV$208*(AVERAGE('[2]Inedible Tallow Complex'!AO224:AS224)/AVERAGE('[2]Inedible Tallow Complex'!AP$216:AT$216))</f>
        <v>122.19506772700505</v>
      </c>
      <c r="AW204" s="59">
        <f>AW$208*(AVERAGE('[2]Inedible Tallow Complex'!AP224:AT224)/AVERAGE('[2]Inedible Tallow Complex'!AQ$216:AU$216))</f>
        <v>117.67241406004946</v>
      </c>
      <c r="AX204" s="59">
        <f>AX$208*(AVERAGE('[2]Inedible Tallow Complex'!AQ224:AU224)/AVERAGE('[2]Inedible Tallow Complex'!AR$216:AV$216))</f>
        <v>118.23493166238759</v>
      </c>
      <c r="AY204" s="59">
        <f>AY$208*(AVERAGE('[2]Inedible Tallow Complex'!AR224:AV224)/AVERAGE('[2]Inedible Tallow Complex'!AS$216:AW$216))</f>
        <v>118.11472731880585</v>
      </c>
      <c r="AZ204" s="59">
        <f>AZ$208*(AVERAGE('[2]Inedible Tallow Complex'!AS224:AW224)/AVERAGE('[2]Inedible Tallow Complex'!AT$216:AX$216))</f>
        <v>112.77006066053289</v>
      </c>
      <c r="BA204" s="59">
        <f>BA$208*(AVERAGE('[2]Inedible Tallow Complex'!AT224:AX224)/AVERAGE('[2]Inedible Tallow Complex'!AU$216:AY$216))</f>
        <v>111.92373004664992</v>
      </c>
      <c r="BB204" s="59">
        <f>BB$208*(AVERAGE('[2]Inedible Tallow Complex'!AU224:AY224)/AVERAGE('[2]Inedible Tallow Complex'!AV$216:AZ$216))</f>
        <v>113.80395482440328</v>
      </c>
      <c r="BC204" s="59">
        <f>BC$208*(AVERAGE('[2]Inedible Tallow Complex'!AV224:AZ224)/AVERAGE('[2]Inedible Tallow Complex'!AW$216:BA$216))</f>
        <v>113.52174819033608</v>
      </c>
      <c r="BD204" s="59">
        <f>BD$208*(AVERAGE('[2]Inedible Tallow Complex'!AW224:BA224)/AVERAGE('[2]Inedible Tallow Complex'!AX$216:BB$216))</f>
        <v>119.42728773230208</v>
      </c>
      <c r="BE204" s="59">
        <f>BE$208*(AVERAGE('[2]Inedible Tallow Complex'!AX224:BB224)/AVERAGE('[2]Inedible Tallow Complex'!AY$216:BC$216))</f>
        <v>125.41604415265743</v>
      </c>
      <c r="BF204" s="59">
        <f>BF$208*(AVERAGE('[2]Inedible Tallow Complex'!AY224:BC224)/AVERAGE('[2]Inedible Tallow Complex'!AZ$216:BD$216))</f>
        <v>127.58752681422025</v>
      </c>
      <c r="BG204" s="59">
        <f>BG$208*(AVERAGE('[2]Inedible Tallow Complex'!AZ224:BD224)/AVERAGE('[2]Inedible Tallow Complex'!BA$216:BE$216))</f>
        <v>128.4574174383327</v>
      </c>
      <c r="BH204" s="59">
        <f>BH$208*(AVERAGE('[2]Inedible Tallow Complex'!BA224:BE224)/AVERAGE('[2]Inedible Tallow Complex'!BB$216:BF$216))</f>
        <v>134.05360728954085</v>
      </c>
    </row>
    <row r="205" spans="1:60">
      <c r="A205" s="3" t="s">
        <v>25</v>
      </c>
      <c r="J205" s="8">
        <f>J$208*(AVERAGE('[2]Inedible Tallow Complex'!C225:G225)/AVERAGE('[2]Inedible Tallow Complex'!D$216:H$216))</f>
        <v>3.1766020864381521</v>
      </c>
      <c r="K205" s="8">
        <f>K$208*(AVERAGE('[2]Inedible Tallow Complex'!D225:H225)/AVERAGE('[2]Inedible Tallow Complex'!E$216:I$216))</f>
        <v>3.3616934007497172</v>
      </c>
      <c r="L205" s="8">
        <f>L$208*(AVERAGE('[2]Inedible Tallow Complex'!E225:I225)/AVERAGE('[2]Inedible Tallow Complex'!F$216:J$216))</f>
        <v>3.3977806324110666</v>
      </c>
      <c r="M205" s="8">
        <f>M$208*(AVERAGE('[2]Inedible Tallow Complex'!F225:J225)/AVERAGE('[2]Inedible Tallow Complex'!G$216:K$216))</f>
        <v>3.6423935674989423</v>
      </c>
      <c r="N205" s="8">
        <f>N$208*(AVERAGE('[2]Inedible Tallow Complex'!G225:K225)/AVERAGE('[2]Inedible Tallow Complex'!H$216:L$216))</f>
        <v>3.7451912264319631</v>
      </c>
      <c r="O205" s="8">
        <f>O$208*(AVERAGE('[2]Inedible Tallow Complex'!H225:L225)/AVERAGE('[2]Inedible Tallow Complex'!I$216:M$216))</f>
        <v>4.1625465063972991</v>
      </c>
      <c r="P205" s="8">
        <f>P$208*(AVERAGE('[2]Inedible Tallow Complex'!I225:M225)/AVERAGE('[2]Inedible Tallow Complex'!J$216:N$216))</f>
        <v>4.0997204813334758</v>
      </c>
      <c r="Q205" s="8">
        <f>Q$208*(AVERAGE('[2]Inedible Tallow Complex'!J225:N225)/AVERAGE('[2]Inedible Tallow Complex'!K$216:O$216))</f>
        <v>4.3329440662238641</v>
      </c>
      <c r="R205" s="8">
        <f>R$208*(AVERAGE('[2]Inedible Tallow Complex'!K225:O225)/AVERAGE('[2]Inedible Tallow Complex'!L$216:P$216))</f>
        <v>4.1931790877029815</v>
      </c>
      <c r="S205" s="8">
        <f>S$208*(AVERAGE('[2]Inedible Tallow Complex'!L225:P225)/AVERAGE('[2]Inedible Tallow Complex'!M$216:Q$216))</f>
        <v>4.3729730434782601</v>
      </c>
      <c r="T205" s="8">
        <f>T$208*(AVERAGE('[2]Inedible Tallow Complex'!M225:Q225)/AVERAGE('[2]Inedible Tallow Complex'!N$216:R$216))</f>
        <v>4.2244019138755986</v>
      </c>
      <c r="U205" s="8">
        <f>U$208*(AVERAGE('[2]Inedible Tallow Complex'!N225:R225)/AVERAGE('[2]Inedible Tallow Complex'!O$216:S$216))</f>
        <v>4.3363459185132678</v>
      </c>
      <c r="V205" s="8">
        <f>V$208*(AVERAGE('[2]Inedible Tallow Complex'!O225:S225)/AVERAGE('[2]Inedible Tallow Complex'!P$216:T$216))</f>
        <v>4.0469207081654863</v>
      </c>
      <c r="W205" s="8">
        <f>W$208*(AVERAGE('[2]Inedible Tallow Complex'!P225:T225)/AVERAGE('[2]Inedible Tallow Complex'!Q$216:U$216))</f>
        <v>3.734316976423846</v>
      </c>
      <c r="X205" s="8">
        <f>X$208*(AVERAGE('[2]Inedible Tallow Complex'!Q225:U225)/AVERAGE('[2]Inedible Tallow Complex'!R$216:V$216))</f>
        <v>3.8039210167425934</v>
      </c>
      <c r="Y205" s="8">
        <f>Y$208*(AVERAGE('[2]Inedible Tallow Complex'!R225:V225)/AVERAGE('[2]Inedible Tallow Complex'!S$216:W$216))</f>
        <v>3.9976255221002233</v>
      </c>
      <c r="Z205" s="8">
        <f>Z$208*(AVERAGE('[2]Inedible Tallow Complex'!S225:W225)/AVERAGE('[2]Inedible Tallow Complex'!T$216:X$216))</f>
        <v>4.2688102293269914</v>
      </c>
      <c r="AA205" s="8">
        <f>AA$208*(AVERAGE('[2]Inedible Tallow Complex'!T225:X225)/AVERAGE('[2]Inedible Tallow Complex'!U$216:Y$216))</f>
        <v>4.4862420582166367</v>
      </c>
      <c r="AB205" s="8">
        <f>AB$208*(AVERAGE('[2]Inedible Tallow Complex'!U225:Y225)/AVERAGE('[2]Inedible Tallow Complex'!V$216:Z$216))</f>
        <v>4.788600237467997</v>
      </c>
      <c r="AC205" s="8">
        <f>AC$208*(AVERAGE('[2]Inedible Tallow Complex'!V225:Z225)/AVERAGE('[2]Inedible Tallow Complex'!W$216:AA$216))</f>
        <v>5.2996080719951841</v>
      </c>
      <c r="AD205" s="8">
        <f>AD$208*(AVERAGE('[2]Inedible Tallow Complex'!W225:AA225)/AVERAGE('[2]Inedible Tallow Complex'!X$216:AB$216))</f>
        <v>5.8156362283493879</v>
      </c>
      <c r="AE205" s="8">
        <f>AE$208*(AVERAGE('[2]Inedible Tallow Complex'!X225:AB225)/AVERAGE('[2]Inedible Tallow Complex'!Y$216:AC$216))</f>
        <v>6.2295906788121567</v>
      </c>
      <c r="AF205" s="8">
        <f>AF$208*(AVERAGE('[2]Inedible Tallow Complex'!Y225:AC225)/AVERAGE('[2]Inedible Tallow Complex'!Z$216:AD$216))</f>
        <v>6.7542484717690527</v>
      </c>
      <c r="AG205" s="8">
        <f>AG$208*(AVERAGE('[2]Inedible Tallow Complex'!Z225:AD225)/AVERAGE('[2]Inedible Tallow Complex'!AA$216:AE$216))</f>
        <v>6.9981279069767464</v>
      </c>
      <c r="AH205" s="8">
        <f>AH$208*(AVERAGE('[2]Inedible Tallow Complex'!AA225:AE225)/AVERAGE('[2]Inedible Tallow Complex'!AB$216:AF$216))</f>
        <v>7.008007313289502</v>
      </c>
      <c r="AI205" s="59">
        <f>AI$208*(AVERAGE('[2]Inedible Tallow Complex'!AB225:AF225)/AVERAGE('[2]Inedible Tallow Complex'!AC$216:AG$216))</f>
        <v>7.2203951985450949</v>
      </c>
      <c r="AJ205" s="59">
        <f>AJ$208*(AVERAGE('[2]Inedible Tallow Complex'!AC225:AG225)/AVERAGE('[2]Inedible Tallow Complex'!AD$216:AH$216))</f>
        <v>7.1439288878024874</v>
      </c>
      <c r="AK205" s="59">
        <f>AK$208*(AVERAGE('[2]Inedible Tallow Complex'!AD225:AH225)/AVERAGE('[2]Inedible Tallow Complex'!AE$216:AI$216))</f>
        <v>6.7342344883099212</v>
      </c>
      <c r="AL205" s="59">
        <f>AL$208*(AVERAGE('[2]Inedible Tallow Complex'!AE225:AI225)/AVERAGE('[2]Inedible Tallow Complex'!AF$216:AJ$216))</f>
        <v>6.5467369075089969</v>
      </c>
      <c r="AM205" s="59">
        <f>AM$208*(AVERAGE('[2]Inedible Tallow Complex'!AF225:AJ225)/AVERAGE('[2]Inedible Tallow Complex'!AG$216:AK$216))</f>
        <v>6.4466907655898353</v>
      </c>
      <c r="AN205" s="59">
        <f>AN$208*(AVERAGE('[2]Inedible Tallow Complex'!AG225:AK225)/AVERAGE('[2]Inedible Tallow Complex'!AH$216:AL$216))</f>
        <v>6.3792935192230642</v>
      </c>
      <c r="AO205" s="59">
        <f>AO$208*(AVERAGE('[2]Inedible Tallow Complex'!AH225:AL225)/AVERAGE('[2]Inedible Tallow Complex'!AI$216:AM$216))</f>
        <v>6.4437799168925336</v>
      </c>
      <c r="AP205" s="59">
        <f>AP$208*(AVERAGE('[2]Inedible Tallow Complex'!AI225:AM225)/AVERAGE('[2]Inedible Tallow Complex'!AJ$216:AN$216))</f>
        <v>6.8982067181339284</v>
      </c>
      <c r="AQ205" s="59">
        <f>AQ$208*(AVERAGE('[2]Inedible Tallow Complex'!AJ225:AN225)/AVERAGE('[2]Inedible Tallow Complex'!AK$216:AO$216))</f>
        <v>7.2036982215687608</v>
      </c>
      <c r="AR205" s="59">
        <f>AR$208*(AVERAGE('[2]Inedible Tallow Complex'!AK225:AO225)/AVERAGE('[2]Inedible Tallow Complex'!AL$216:AP$216))</f>
        <v>7.7688891680733008</v>
      </c>
      <c r="AS205" s="59">
        <f>AS$208*(AVERAGE('[2]Inedible Tallow Complex'!AL225:AP225)/AVERAGE('[2]Inedible Tallow Complex'!AM$216:AQ$216))</f>
        <v>8.0160473227532218</v>
      </c>
      <c r="AT205" s="59">
        <f>AT$208*(AVERAGE('[2]Inedible Tallow Complex'!AM225:AQ225)/AVERAGE('[2]Inedible Tallow Complex'!AN$216:AR$216))</f>
        <v>8.3857544907071073</v>
      </c>
      <c r="AU205" s="59">
        <f>AU$208*(AVERAGE('[2]Inedible Tallow Complex'!AN225:AR225)/AVERAGE('[2]Inedible Tallow Complex'!AO$216:AS$216))</f>
        <v>8.8378383205446109</v>
      </c>
      <c r="AV205" s="59">
        <f>AV$208*(AVERAGE('[2]Inedible Tallow Complex'!AO225:AS225)/AVERAGE('[2]Inedible Tallow Complex'!AP$216:AT$216))</f>
        <v>8.8798846537135514</v>
      </c>
      <c r="AW205" s="59">
        <f>AW$208*(AVERAGE('[2]Inedible Tallow Complex'!AP225:AT225)/AVERAGE('[2]Inedible Tallow Complex'!AQ$216:AU$216))</f>
        <v>8.7362870064913487</v>
      </c>
      <c r="AX205" s="59">
        <f>AX$208*(AVERAGE('[2]Inedible Tallow Complex'!AQ225:AU225)/AVERAGE('[2]Inedible Tallow Complex'!AR$216:AV$216))</f>
        <v>8.8417386097288837</v>
      </c>
      <c r="AY205" s="59">
        <f>AY$208*(AVERAGE('[2]Inedible Tallow Complex'!AR225:AV225)/AVERAGE('[2]Inedible Tallow Complex'!AS$216:AW$216))</f>
        <v>8.8988644580275587</v>
      </c>
      <c r="AZ205" s="59">
        <f>AZ$208*(AVERAGE('[2]Inedible Tallow Complex'!AS225:AW225)/AVERAGE('[2]Inedible Tallow Complex'!AT$216:AX$216))</f>
        <v>8.645079840845618</v>
      </c>
      <c r="BA205" s="59">
        <f>BA$208*(AVERAGE('[2]Inedible Tallow Complex'!AT225:AX225)/AVERAGE('[2]Inedible Tallow Complex'!AU$216:AY$216))</f>
        <v>8.9736686381921622</v>
      </c>
      <c r="BB205" s="59">
        <f>BB$208*(AVERAGE('[2]Inedible Tallow Complex'!AU225:AY225)/AVERAGE('[2]Inedible Tallow Complex'!AV$216:AZ$216))</f>
        <v>9.0498629189948296</v>
      </c>
      <c r="BC205" s="59">
        <f>BC$208*(AVERAGE('[2]Inedible Tallow Complex'!AV225:AZ225)/AVERAGE('[2]Inedible Tallow Complex'!AW$216:BA$216))</f>
        <v>9.0450229010375516</v>
      </c>
      <c r="BD205" s="59">
        <f>BD$208*(AVERAGE('[2]Inedible Tallow Complex'!AW225:BA225)/AVERAGE('[2]Inedible Tallow Complex'!AX$216:BB$216))</f>
        <v>8.9497236582413784</v>
      </c>
      <c r="BE205" s="59">
        <f>BE$208*(AVERAGE('[2]Inedible Tallow Complex'!AX225:BB225)/AVERAGE('[2]Inedible Tallow Complex'!AY$216:BC$216))</f>
        <v>8.8278892918067999</v>
      </c>
      <c r="BF205" s="59">
        <f>BF$208*(AVERAGE('[2]Inedible Tallow Complex'!AY225:BC225)/AVERAGE('[2]Inedible Tallow Complex'!AZ$216:BD$216))</f>
        <v>8.7689371118282722</v>
      </c>
      <c r="BG205" s="59">
        <f>BG$208*(AVERAGE('[2]Inedible Tallow Complex'!AZ225:BD225)/AVERAGE('[2]Inedible Tallow Complex'!BA$216:BE$216))</f>
        <v>9.115808863949086</v>
      </c>
      <c r="BH205" s="59">
        <f>BH$208*(AVERAGE('[2]Inedible Tallow Complex'!BA225:BE225)/AVERAGE('[2]Inedible Tallow Complex'!BB$216:BF$216))</f>
        <v>9.2641162309102612</v>
      </c>
    </row>
    <row r="206" spans="1:60">
      <c r="A206" s="3" t="s">
        <v>26</v>
      </c>
      <c r="J206" s="8">
        <f>J$208*(AVERAGE('[2]Inedible Tallow Complex'!D214:H214))/AVERAGE('[2]Inedible Tallow Complex'!D$216:H$216)</f>
        <v>3.0980998509687039</v>
      </c>
      <c r="K206" s="8">
        <f>K$208*(AVERAGE('[2]Inedible Tallow Complex'!E214:I214))/AVERAGE('[2]Inedible Tallow Complex'!E$216:I$216)</f>
        <v>3.2881998082120134</v>
      </c>
      <c r="L206" s="8">
        <f>L$208*(AVERAGE('[2]Inedible Tallow Complex'!F214:J214))/AVERAGE('[2]Inedible Tallow Complex'!F$216:J$216)</f>
        <v>3.3171803359683794</v>
      </c>
      <c r="M206" s="8">
        <f>M$208*(AVERAGE('[2]Inedible Tallow Complex'!G214:K214))/AVERAGE('[2]Inedible Tallow Complex'!G$216:K$216)</f>
        <v>3.4495810410495134</v>
      </c>
      <c r="N206" s="8">
        <f>N$208*(AVERAGE('[2]Inedible Tallow Complex'!H214:L214))/AVERAGE('[2]Inedible Tallow Complex'!H$216:L$216)</f>
        <v>3.5972007430512782</v>
      </c>
      <c r="O206" s="8">
        <f>O$208*(AVERAGE('[2]Inedible Tallow Complex'!I214:M214))/AVERAGE('[2]Inedible Tallow Complex'!I$216:M$216)</f>
        <v>3.8084721644905799</v>
      </c>
      <c r="P206" s="8">
        <f>P$208*(AVERAGE('[2]Inedible Tallow Complex'!J214:N214))/AVERAGE('[2]Inedible Tallow Complex'!J$216:N$216)</f>
        <v>3.816478183621884</v>
      </c>
      <c r="Q206" s="8">
        <f>Q$208*(AVERAGE('[2]Inedible Tallow Complex'!K214:O214))/AVERAGE('[2]Inedible Tallow Complex'!K$216:O$216)</f>
        <v>3.9114741841142222</v>
      </c>
      <c r="R206" s="8">
        <f>R$208*(AVERAGE('[2]Inedible Tallow Complex'!L214:P214))/AVERAGE('[2]Inedible Tallow Complex'!L$216:P$216)</f>
        <v>3.9071542068751697</v>
      </c>
      <c r="S206" s="8">
        <f>S$208*(AVERAGE('[2]Inedible Tallow Complex'!M214:Q214))/AVERAGE('[2]Inedible Tallow Complex'!M$216:Q$216)</f>
        <v>4.2111026086956524</v>
      </c>
      <c r="T206" s="8">
        <f>T$208*(AVERAGE('[2]Inedible Tallow Complex'!N214:R214))/AVERAGE('[2]Inedible Tallow Complex'!N$216:R$216)</f>
        <v>4.3247368421052634</v>
      </c>
      <c r="U206" s="8">
        <f>U$208*(AVERAGE('[2]Inedible Tallow Complex'!O214:S214))/AVERAGE('[2]Inedible Tallow Complex'!O$216:S$216)</f>
        <v>4.5326750601672821</v>
      </c>
      <c r="V206" s="8">
        <f>V$208*(AVERAGE('[2]Inedible Tallow Complex'!P214:T214))/AVERAGE('[2]Inedible Tallow Complex'!P$216:T$216)</f>
        <v>4.4420834690061302</v>
      </c>
      <c r="W206" s="8">
        <f>W$208*(AVERAGE('[2]Inedible Tallow Complex'!Q214:U214))/AVERAGE('[2]Inedible Tallow Complex'!Q$216:U$216)</f>
        <v>4.2713732398590469</v>
      </c>
      <c r="X206" s="8">
        <f>X$208*(AVERAGE('[2]Inedible Tallow Complex'!R214:V214))/AVERAGE('[2]Inedible Tallow Complex'!R$216:V$216)</f>
        <v>4.3235215061563617</v>
      </c>
      <c r="Y206" s="8">
        <f>Y$208*(AVERAGE('[2]Inedible Tallow Complex'!S214:W214))/AVERAGE('[2]Inedible Tallow Complex'!S$216:W$216)</f>
        <v>4.6232052835089013</v>
      </c>
      <c r="Z206" s="8">
        <f>Z$208*(AVERAGE('[2]Inedible Tallow Complex'!T214:X214))/AVERAGE('[2]Inedible Tallow Complex'!T$216:X$216)</f>
        <v>4.9405910459689046</v>
      </c>
      <c r="AA206" s="8">
        <f>AA$208*(AVERAGE('[2]Inedible Tallow Complex'!U214:Y214))/AVERAGE('[2]Inedible Tallow Complex'!U$216:Y$216)</f>
        <v>5.1884985849556742</v>
      </c>
      <c r="AB206" s="8">
        <f>AB$208*(AVERAGE('[2]Inedible Tallow Complex'!V214:Z214))/AVERAGE('[2]Inedible Tallow Complex'!V$216:Z$216)</f>
        <v>5.4262265778635292</v>
      </c>
      <c r="AC206" s="8">
        <f>AC$208*(AVERAGE('[2]Inedible Tallow Complex'!W214:AA214))/AVERAGE('[2]Inedible Tallow Complex'!W$216:AA$216)</f>
        <v>5.7219049781880775</v>
      </c>
      <c r="AD206" s="8">
        <f>AD$208*(AVERAGE('[2]Inedible Tallow Complex'!X214:AB214))/AVERAGE('[2]Inedible Tallow Complex'!X$216:AB$216)</f>
        <v>6.0380534082923409</v>
      </c>
      <c r="AE206" s="8">
        <f>AE$208*(AVERAGE('[2]Inedible Tallow Complex'!Y214:AC214))/AVERAGE('[2]Inedible Tallow Complex'!Y$216:AC$216)</f>
        <v>6.5100820378626745</v>
      </c>
      <c r="AF206" s="8">
        <f>AF$208*(AVERAGE('[2]Inedible Tallow Complex'!Z214:AD214))/AVERAGE('[2]Inedible Tallow Complex'!Z$216:AD$216)</f>
        <v>6.9319900369814444</v>
      </c>
      <c r="AG206" s="8">
        <f>AG$208*(AVERAGE('[2]Inedible Tallow Complex'!AA214:AE214))/AVERAGE('[2]Inedible Tallow Complex'!AA$216:AE$216)</f>
        <v>6.8472616279069776</v>
      </c>
      <c r="AH206" s="8">
        <f>AH$208*(AVERAGE('[2]Inedible Tallow Complex'!AB214:AF214))/AVERAGE('[2]Inedible Tallow Complex'!AB$216:AF$216)</f>
        <v>7.2278193100391519</v>
      </c>
      <c r="AI206" s="59">
        <f>AI$208*(AVERAGE('[2]Inedible Tallow Complex'!AC214:AG214))/AVERAGE('[2]Inedible Tallow Complex'!AC$216:AG$216)</f>
        <v>7.4509429896368919</v>
      </c>
      <c r="AJ206" s="59">
        <f>AJ$208*(AVERAGE('[2]Inedible Tallow Complex'!AD214:AH214))/AVERAGE('[2]Inedible Tallow Complex'!AD$216:AH$216)</f>
        <v>6.697188116327216</v>
      </c>
      <c r="AK206" s="59">
        <f>AK$208*(AVERAGE('[2]Inedible Tallow Complex'!AE214:AI214))/AVERAGE('[2]Inedible Tallow Complex'!AE$216:AI$216)</f>
        <v>6.9762824540120381</v>
      </c>
      <c r="AL206" s="59">
        <f>AL$208*(AVERAGE('[2]Inedible Tallow Complex'!AF214:AJ214))/AVERAGE('[2]Inedible Tallow Complex'!AF$216:AJ$216)</f>
        <v>7.4406536750004229</v>
      </c>
      <c r="AM206" s="59">
        <f>AM$208*(AVERAGE('[2]Inedible Tallow Complex'!AG214:AK214))/AVERAGE('[2]Inedible Tallow Complex'!AG$216:AK$216)</f>
        <v>7.4123330473659799</v>
      </c>
      <c r="AN206" s="59">
        <f>AN$208*(AVERAGE('[2]Inedible Tallow Complex'!AH214:AL214))/AVERAGE('[2]Inedible Tallow Complex'!AH$216:AL$216)</f>
        <v>8.6216560259242438</v>
      </c>
      <c r="AO206" s="59">
        <f>AO$208*(AVERAGE('[2]Inedible Tallow Complex'!AI214:AM214))/AVERAGE('[2]Inedible Tallow Complex'!AI$216:AM$216)</f>
        <v>9.2712277665680691</v>
      </c>
      <c r="AP206" s="59">
        <f>AP$208*(AVERAGE('[2]Inedible Tallow Complex'!AJ214:AN214))/AVERAGE('[2]Inedible Tallow Complex'!AJ$216:AN$216)</f>
        <v>7.2317205984518429</v>
      </c>
      <c r="AQ206" s="59">
        <f>AQ$208*(AVERAGE('[2]Inedible Tallow Complex'!AK214:AO214))/AVERAGE('[2]Inedible Tallow Complex'!AK$216:AO$216)</f>
        <v>3.3513674127671376</v>
      </c>
      <c r="AR206" s="59">
        <f>AR$208*(AVERAGE('[2]Inedible Tallow Complex'!AL214:AP214))/AVERAGE('[2]Inedible Tallow Complex'!AL$216:AP$216)</f>
        <v>0.78413624975458152</v>
      </c>
      <c r="AS206" s="59">
        <f>AS$208*(AVERAGE('[2]Inedible Tallow Complex'!AM214:AQ214))/AVERAGE('[2]Inedible Tallow Complex'!AM$216:AQ$216)</f>
        <v>-2.8329394469012685</v>
      </c>
      <c r="AT206" s="59">
        <f>AT$208*(AVERAGE('[2]Inedible Tallow Complex'!AN214:AR214))/AVERAGE('[2]Inedible Tallow Complex'!AN$216:AR$216)</f>
        <v>-5.4775523601203018</v>
      </c>
      <c r="AU206" s="59">
        <f>AU$208*(AVERAGE('[2]Inedible Tallow Complex'!AO214:AS214))/AVERAGE('[2]Inedible Tallow Complex'!AO$216:AS$216)</f>
        <v>-6.3934469310911757</v>
      </c>
      <c r="AV206" s="59">
        <f>AV$208*(AVERAGE('[2]Inedible Tallow Complex'!AP214:AT214))/AVERAGE('[2]Inedible Tallow Complex'!AP$216:AT$216)</f>
        <v>-3.902514136095725</v>
      </c>
      <c r="AW206" s="59">
        <f>AW$208*(AVERAGE('[2]Inedible Tallow Complex'!AQ214:AU214))/AVERAGE('[2]Inedible Tallow Complex'!AQ$216:AU$216)</f>
        <v>-3.1704188969295273</v>
      </c>
      <c r="AX206" s="59">
        <f>AX$208*(AVERAGE('[2]Inedible Tallow Complex'!AR214:AV214))/AVERAGE('[2]Inedible Tallow Complex'!AR$216:AV$216)</f>
        <v>-3.7867348019847569</v>
      </c>
      <c r="AY206" s="59">
        <f>AY$208*(AVERAGE('[2]Inedible Tallow Complex'!AS214:AW214))/AVERAGE('[2]Inedible Tallow Complex'!AS$216:AW$216)</f>
        <v>-2.3493650251218021</v>
      </c>
      <c r="AZ206" s="59">
        <f>AZ$208*(AVERAGE('[2]Inedible Tallow Complex'!AT214:AX214))/AVERAGE('[2]Inedible Tallow Complex'!AT$216:AX$216)</f>
        <v>-1.0511147731435879</v>
      </c>
      <c r="BA206" s="59">
        <f>BA$208*(AVERAGE('[2]Inedible Tallow Complex'!AU214:AY214))/AVERAGE('[2]Inedible Tallow Complex'!AU$216:AY$216)</f>
        <v>-1.8231873909545588</v>
      </c>
      <c r="BB206" s="59">
        <f>BB$208*(AVERAGE('[2]Inedible Tallow Complex'!AV214:AZ214))/AVERAGE('[2]Inedible Tallow Complex'!AV$216:AZ$216)</f>
        <v>-1.4209851700340288</v>
      </c>
      <c r="BC206" s="59">
        <f>BC$208*(AVERAGE('[2]Inedible Tallow Complex'!AW214:BA214))/AVERAGE('[2]Inedible Tallow Complex'!AW$216:BA$216)</f>
        <v>-0.18710324378895898</v>
      </c>
      <c r="BD206" s="59">
        <f>BD$208*(AVERAGE('[2]Inedible Tallow Complex'!AX214:BB214))/AVERAGE('[2]Inedible Tallow Complex'!AX$216:BB$216)</f>
        <v>0.63095260615827742</v>
      </c>
      <c r="BE206" s="59">
        <f>BE$208*(AVERAGE('[2]Inedible Tallow Complex'!AY214:BC214))/AVERAGE('[2]Inedible Tallow Complex'!AY$216:BC$216)</f>
        <v>1.284134634912969</v>
      </c>
      <c r="BF206" s="59">
        <f>BF$208*(AVERAGE('[2]Inedible Tallow Complex'!AZ214:BD214))/AVERAGE('[2]Inedible Tallow Complex'!AZ$216:BD$216)</f>
        <v>6.4487902581075973</v>
      </c>
      <c r="BG206" s="59">
        <f>BG$208*(AVERAGE('[2]Inedible Tallow Complex'!BA214:BE214))/AVERAGE('[2]Inedible Tallow Complex'!BA$216:BE$216)</f>
        <v>7.493059015482924</v>
      </c>
      <c r="BH206" s="59">
        <f>BH$208*(AVERAGE('[2]Inedible Tallow Complex'!BB214:BF214))/AVERAGE('[2]Inedible Tallow Complex'!BB$216:BF$216)</f>
        <v>4.7109159168402632</v>
      </c>
    </row>
    <row r="207" spans="1:60">
      <c r="A207" s="3" t="s">
        <v>27</v>
      </c>
      <c r="J207" s="8">
        <f>J$208*(AVERAGE('[2]Inedible Tallow Complex'!D215:H215))/AVERAGE('[2]Inedible Tallow Complex'!D$216:H$216)</f>
        <v>3.1228763040238459</v>
      </c>
      <c r="K207" s="8">
        <f>K$208*(AVERAGE('[2]Inedible Tallow Complex'!E215:I215))/AVERAGE('[2]Inedible Tallow Complex'!E$216:I$216)</f>
        <v>3.2717417836282805</v>
      </c>
      <c r="L207" s="8">
        <f>L$208*(AVERAGE('[2]Inedible Tallow Complex'!F215:J215))/AVERAGE('[2]Inedible Tallow Complex'!F$216:J$216)</f>
        <v>3.4043379446640314</v>
      </c>
      <c r="M207" s="8">
        <f>M$208*(AVERAGE('[2]Inedible Tallow Complex'!G215:K215))/AVERAGE('[2]Inedible Tallow Complex'!G$216:K$216)</f>
        <v>3.5749944985188322</v>
      </c>
      <c r="N207" s="8">
        <f>N$208*(AVERAGE('[2]Inedible Tallow Complex'!H215:L215))/AVERAGE('[2]Inedible Tallow Complex'!H$216:L$216)</f>
        <v>3.6667259325618651</v>
      </c>
      <c r="O207" s="8">
        <f>O$208*(AVERAGE('[2]Inedible Tallow Complex'!I215:M215))/AVERAGE('[2]Inedible Tallow Complex'!I$216:M$216)</f>
        <v>3.8822443785196539</v>
      </c>
      <c r="P207" s="8">
        <f>P$208*(AVERAGE('[2]Inedible Tallow Complex'!J215:N215))/AVERAGE('[2]Inedible Tallow Complex'!J$216:N$216)</f>
        <v>3.8476963137747244</v>
      </c>
      <c r="Q207" s="8">
        <f>Q$208*(AVERAGE('[2]Inedible Tallow Complex'!K215:O215))/AVERAGE('[2]Inedible Tallow Complex'!K$216:O$216)</f>
        <v>3.8769715045248225</v>
      </c>
      <c r="R207" s="8">
        <f>R$208*(AVERAGE('[2]Inedible Tallow Complex'!L215:P215))/AVERAGE('[2]Inedible Tallow Complex'!L$216:P$216)</f>
        <v>3.9922799674456462</v>
      </c>
      <c r="S207" s="8">
        <f>S$208*(AVERAGE('[2]Inedible Tallow Complex'!M215:Q215))/AVERAGE('[2]Inedible Tallow Complex'!M$216:Q$216)</f>
        <v>4.2914200000000005</v>
      </c>
      <c r="T207" s="8">
        <f>T$208*(AVERAGE('[2]Inedible Tallow Complex'!N215:R215))/AVERAGE('[2]Inedible Tallow Complex'!N$216:R$216)</f>
        <v>4.2915789473684214</v>
      </c>
      <c r="U207" s="8">
        <f>U$208*(AVERAGE('[2]Inedible Tallow Complex'!O215:S215))/AVERAGE('[2]Inedible Tallow Complex'!O$216:S$216)</f>
        <v>4.5161877766858254</v>
      </c>
      <c r="V207" s="8">
        <f>V$208*(AVERAGE('[2]Inedible Tallow Complex'!P215:T215))/AVERAGE('[2]Inedible Tallow Complex'!P$216:T$216)</f>
        <v>4.3534140237605703</v>
      </c>
      <c r="W207" s="8">
        <f>W$208*(AVERAGE('[2]Inedible Tallow Complex'!Q215:U215))/AVERAGE('[2]Inedible Tallow Complex'!Q$216:U$216)</f>
        <v>4.0283938396838925</v>
      </c>
      <c r="X207" s="8">
        <f>X$208*(AVERAGE('[2]Inedible Tallow Complex'!R215:V215))/AVERAGE('[2]Inedible Tallow Complex'!R$216:V$216)</f>
        <v>4.0374780037850577</v>
      </c>
      <c r="Y207" s="8">
        <f>Y$208*(AVERAGE('[2]Inedible Tallow Complex'!S215:W215))/AVERAGE('[2]Inedible Tallow Complex'!S$216:W$216)</f>
        <v>4.4669156596148811</v>
      </c>
      <c r="Z207" s="8">
        <f>Z$208*(AVERAGE('[2]Inedible Tallow Complex'!T215:X215))/AVERAGE('[2]Inedible Tallow Complex'!T$216:X$216)</f>
        <v>4.8062785575532025</v>
      </c>
      <c r="AA207" s="8">
        <f>AA$208*(AVERAGE('[2]Inedible Tallow Complex'!U215:Y215))/AVERAGE('[2]Inedible Tallow Complex'!U$216:Y$216)</f>
        <v>5.018545440458035</v>
      </c>
      <c r="AB207" s="8">
        <f>AB$208*(AVERAGE('[2]Inedible Tallow Complex'!V215:Z215))/AVERAGE('[2]Inedible Tallow Complex'!V$216:Z$216)</f>
        <v>5.259199658639754</v>
      </c>
      <c r="AC207" s="8">
        <f>AC$208*(AVERAGE('[2]Inedible Tallow Complex'!W215:AA215))/AVERAGE('[2]Inedible Tallow Complex'!W$216:AA$216)</f>
        <v>5.485986870596685</v>
      </c>
      <c r="AD207" s="8">
        <f>AD$208*(AVERAGE('[2]Inedible Tallow Complex'!X215:AB215))/AVERAGE('[2]Inedible Tallow Complex'!X$216:AB$216)</f>
        <v>5.8307913686908366</v>
      </c>
      <c r="AE207" s="8">
        <f>AE$208*(AVERAGE('[2]Inedible Tallow Complex'!Y215:AC215))/AVERAGE('[2]Inedible Tallow Complex'!Y$216:AC$216)</f>
        <v>6.2040808100851397</v>
      </c>
      <c r="AF207" s="8">
        <f>AF$208*(AVERAGE('[2]Inedible Tallow Complex'!Z215:AD215))/AVERAGE('[2]Inedible Tallow Complex'!Z$216:AD$216)</f>
        <v>6.7274099231829094</v>
      </c>
      <c r="AG207" s="8">
        <f>AG$208*(AVERAGE('[2]Inedible Tallow Complex'!AA215:AE215))/AVERAGE('[2]Inedible Tallow Complex'!AA$216:AE$216)</f>
        <v>6.9692732558139552</v>
      </c>
      <c r="AH207" s="8">
        <f>AH$208*(AVERAGE('[2]Inedible Tallow Complex'!AB215:AF215))/AVERAGE('[2]Inedible Tallow Complex'!AB$216:AF$216)</f>
        <v>7.4892260717539578</v>
      </c>
      <c r="AI207" s="59">
        <f>AI$208*(AVERAGE('[2]Inedible Tallow Complex'!AC215:AG215))/AVERAGE('[2]Inedible Tallow Complex'!AC$216:AG$216)</f>
        <v>7.6430047036646993</v>
      </c>
      <c r="AJ207" s="59">
        <f>AJ$208*(AVERAGE('[2]Inedible Tallow Complex'!AD215:AH215))/AVERAGE('[2]Inedible Tallow Complex'!AD$216:AH$216)</f>
        <v>3.8421236021314731</v>
      </c>
      <c r="AK207" s="59">
        <f>AK$208*(AVERAGE('[2]Inedible Tallow Complex'!AE215:AI215))/AVERAGE('[2]Inedible Tallow Complex'!AE$216:AI$216)</f>
        <v>1.9516383187646777</v>
      </c>
      <c r="AL207" s="59">
        <f>AL$208*(AVERAGE('[2]Inedible Tallow Complex'!AF215:AJ215))/AVERAGE('[2]Inedible Tallow Complex'!AF$216:AJ$216)</f>
        <v>-1.4707594668333928</v>
      </c>
      <c r="AM207" s="59">
        <f>AM$208*(AVERAGE('[2]Inedible Tallow Complex'!AG215:AK215))/AVERAGE('[2]Inedible Tallow Complex'!AG$216:AK$216)</f>
        <v>-4.8062399195271741</v>
      </c>
      <c r="AN207" s="59">
        <f>AN$208*(AVERAGE('[2]Inedible Tallow Complex'!AH215:AL215))/AVERAGE('[2]Inedible Tallow Complex'!AH$216:AL$216)</f>
        <v>-4.5194664465312755</v>
      </c>
      <c r="AO207" s="59">
        <f>AO$208*(AVERAGE('[2]Inedible Tallow Complex'!AI215:AM215))/AVERAGE('[2]Inedible Tallow Complex'!AI$216:AM$216)</f>
        <v>-3.268735181288775</v>
      </c>
      <c r="AP207" s="59">
        <f>AP$208*(AVERAGE('[2]Inedible Tallow Complex'!AJ215:AN215))/AVERAGE('[2]Inedible Tallow Complex'!AJ$216:AN$216)</f>
        <v>-8.5930065550780608</v>
      </c>
      <c r="AQ207" s="59">
        <f>AQ$208*(AVERAGE('[2]Inedible Tallow Complex'!AK215:AO215))/AVERAGE('[2]Inedible Tallow Complex'!AK$216:AO$216)</f>
        <v>-16.941528496233289</v>
      </c>
      <c r="AR207" s="59">
        <f>AR$208*(AVERAGE('[2]Inedible Tallow Complex'!AL215:AP215))/AVERAGE('[2]Inedible Tallow Complex'!AL$216:AP$216)</f>
        <v>-22.196854986845619</v>
      </c>
      <c r="AS207" s="59">
        <f>AS$208*(AVERAGE('[2]Inedible Tallow Complex'!AM215:AQ215))/AVERAGE('[2]Inedible Tallow Complex'!AM$216:AQ$216)</f>
        <v>-30.165484843028114</v>
      </c>
      <c r="AT207" s="59">
        <f>AT$208*(AVERAGE('[2]Inedible Tallow Complex'!AN215:AR215))/AVERAGE('[2]Inedible Tallow Complex'!AN$216:AR$216)</f>
        <v>-37.31509828386951</v>
      </c>
      <c r="AU207" s="59">
        <f>AU$208*(AVERAGE('[2]Inedible Tallow Complex'!AO215:AS215))/AVERAGE('[2]Inedible Tallow Complex'!AO$216:AS$216)</f>
        <v>-40.277081910329521</v>
      </c>
      <c r="AV207" s="59">
        <f>AV$208*(AVERAGE('[2]Inedible Tallow Complex'!AP215:AT215))/AVERAGE('[2]Inedible Tallow Complex'!AP$216:AT$216)</f>
        <v>-36.349226101994461</v>
      </c>
      <c r="AW207" s="59">
        <f>AW$208*(AVERAGE('[2]Inedible Tallow Complex'!AQ215:AU215))/AVERAGE('[2]Inedible Tallow Complex'!AQ$216:AU$216)</f>
        <v>-36.190366396969473</v>
      </c>
      <c r="AX207" s="59">
        <f>AX$208*(AVERAGE('[2]Inedible Tallow Complex'!AR215:AV215))/AVERAGE('[2]Inedible Tallow Complex'!AR$216:AV$216)</f>
        <v>-38.803073407655027</v>
      </c>
      <c r="AY207" s="59">
        <f>AY$208*(AVERAGE('[2]Inedible Tallow Complex'!AS215:AW215))/AVERAGE('[2]Inedible Tallow Complex'!AS$216:AW$216)</f>
        <v>-36.117016708468988</v>
      </c>
      <c r="AZ207" s="59">
        <f>AZ$208*(AVERAGE('[2]Inedible Tallow Complex'!AT215:AX215))/AVERAGE('[2]Inedible Tallow Complex'!AT$216:AX$216)</f>
        <v>-33.832995232999664</v>
      </c>
      <c r="BA207" s="59">
        <f>BA$208*(AVERAGE('[2]Inedible Tallow Complex'!AU215:AY215))/AVERAGE('[2]Inedible Tallow Complex'!AU$216:AY$216)</f>
        <v>-36.074425582367546</v>
      </c>
      <c r="BB207" s="59">
        <f>BB$208*(AVERAGE('[2]Inedible Tallow Complex'!AV215:AZ215))/AVERAGE('[2]Inedible Tallow Complex'!AV$216:AZ$216)</f>
        <v>-36.413249176778081</v>
      </c>
      <c r="BC207" s="59">
        <f>BC$208*(AVERAGE('[2]Inedible Tallow Complex'!AW215:BA215))/AVERAGE('[2]Inedible Tallow Complex'!AW$216:BA$216)</f>
        <v>-34.136044598400609</v>
      </c>
      <c r="BD207" s="59">
        <f>BD$208*(AVERAGE('[2]Inedible Tallow Complex'!AX215:BB215))/AVERAGE('[2]Inedible Tallow Complex'!AX$216:BB$216)</f>
        <v>-33.979195873772419</v>
      </c>
      <c r="BE207" s="59">
        <f>BE$208*(AVERAGE('[2]Inedible Tallow Complex'!AY215:BC215))/AVERAGE('[2]Inedible Tallow Complex'!AY$216:BC$216)</f>
        <v>-34.841441419728227</v>
      </c>
      <c r="BF207" s="59">
        <f>BF$208*(AVERAGE('[2]Inedible Tallow Complex'!AZ215:BD215))/AVERAGE('[2]Inedible Tallow Complex'!AZ$216:BD$216)</f>
        <v>-25.044396988708232</v>
      </c>
      <c r="BG207" s="59">
        <f>BG$208*(AVERAGE('[2]Inedible Tallow Complex'!BA215:BE215))/AVERAGE('[2]Inedible Tallow Complex'!BA$216:BE$216)</f>
        <v>-21.689528189398768</v>
      </c>
      <c r="BH207" s="59">
        <f>BH$208*(AVERAGE('[2]Inedible Tallow Complex'!BB215:BF215))/AVERAGE('[2]Inedible Tallow Complex'!BB$216:BF$216)</f>
        <v>-19.258886859170516</v>
      </c>
    </row>
    <row r="208" spans="1:60" ht="12" thickBot="1">
      <c r="A208" s="3" t="s">
        <v>28</v>
      </c>
      <c r="J208" s="8">
        <f>J14</f>
        <v>3.1500000000000004</v>
      </c>
      <c r="K208" s="8">
        <f t="shared" ref="K208:R208" si="76">K14</f>
        <v>3.2550000000000003</v>
      </c>
      <c r="L208" s="8">
        <f t="shared" si="76"/>
        <v>3.3180000000000001</v>
      </c>
      <c r="M208" s="8">
        <f t="shared" si="76"/>
        <v>3.3600000000000003</v>
      </c>
      <c r="N208" s="8">
        <f t="shared" si="76"/>
        <v>3.5700000000000003</v>
      </c>
      <c r="O208" s="8">
        <f t="shared" si="76"/>
        <v>3.7800000000000002</v>
      </c>
      <c r="P208" s="8">
        <f t="shared" si="76"/>
        <v>3.9480000000000004</v>
      </c>
      <c r="Q208" s="8">
        <f t="shared" si="76"/>
        <v>4.0950000000000006</v>
      </c>
      <c r="R208" s="8">
        <f t="shared" si="76"/>
        <v>4.2</v>
      </c>
      <c r="S208" s="8">
        <f>S14</f>
        <v>4.2629999999999999</v>
      </c>
      <c r="T208" s="8">
        <f t="shared" ref="T208:AA208" si="77">T14</f>
        <v>4.41</v>
      </c>
      <c r="U208" s="8">
        <f t="shared" si="77"/>
        <v>4.5780000000000003</v>
      </c>
      <c r="V208" s="8">
        <f t="shared" si="77"/>
        <v>4.41</v>
      </c>
      <c r="W208" s="8">
        <f t="shared" si="77"/>
        <v>4.3050000000000006</v>
      </c>
      <c r="X208" s="8">
        <f t="shared" si="77"/>
        <v>4.5150000000000006</v>
      </c>
      <c r="Y208" s="8">
        <f t="shared" si="77"/>
        <v>4.83</v>
      </c>
      <c r="Z208" s="8">
        <f t="shared" si="77"/>
        <v>5.04</v>
      </c>
      <c r="AA208" s="8">
        <f t="shared" si="77"/>
        <v>5.25</v>
      </c>
      <c r="AB208" s="8">
        <f>AB14</f>
        <v>5.46</v>
      </c>
      <c r="AC208" s="8">
        <f t="shared" ref="AC208:BH208" si="78">AC14</f>
        <v>5.67</v>
      </c>
      <c r="AD208" s="8">
        <f t="shared" si="78"/>
        <v>5.8800000000000008</v>
      </c>
      <c r="AE208" s="8">
        <f t="shared" si="78"/>
        <v>6.3000000000000007</v>
      </c>
      <c r="AF208" s="8">
        <f t="shared" si="78"/>
        <v>6.7200000000000006</v>
      </c>
      <c r="AG208" s="8">
        <f t="shared" si="78"/>
        <v>6.9300000000000006</v>
      </c>
      <c r="AH208" s="8">
        <f t="shared" si="78"/>
        <v>7.1400000000000006</v>
      </c>
      <c r="AI208" s="59">
        <f t="shared" si="78"/>
        <v>7.2450000000000001</v>
      </c>
      <c r="AJ208" s="59">
        <f t="shared" si="78"/>
        <v>7.3710000000000004</v>
      </c>
      <c r="AK208" s="59">
        <f t="shared" si="78"/>
        <v>7.4970000000000008</v>
      </c>
      <c r="AL208" s="59">
        <f t="shared" si="78"/>
        <v>7.6230000000000002</v>
      </c>
      <c r="AM208" s="59">
        <f t="shared" si="78"/>
        <v>7.7490000000000006</v>
      </c>
      <c r="AN208" s="59">
        <f t="shared" si="78"/>
        <v>7.8750000000000009</v>
      </c>
      <c r="AO208" s="59">
        <f t="shared" si="78"/>
        <v>7.98</v>
      </c>
      <c r="AP208" s="59">
        <f t="shared" si="78"/>
        <v>8.0850000000000009</v>
      </c>
      <c r="AQ208" s="59">
        <f t="shared" si="78"/>
        <v>8.1900000000000013</v>
      </c>
      <c r="AR208" s="59">
        <f t="shared" si="78"/>
        <v>8.2949999999999999</v>
      </c>
      <c r="AS208" s="59">
        <f t="shared" si="78"/>
        <v>8.4</v>
      </c>
      <c r="AT208" s="59">
        <f t="shared" si="78"/>
        <v>8.484</v>
      </c>
      <c r="AU208" s="59">
        <f t="shared" si="78"/>
        <v>8.5680000000000014</v>
      </c>
      <c r="AV208" s="59">
        <f t="shared" si="78"/>
        <v>8.652000000000001</v>
      </c>
      <c r="AW208" s="59">
        <f t="shared" si="78"/>
        <v>8.7360000000000007</v>
      </c>
      <c r="AX208" s="59">
        <f t="shared" si="78"/>
        <v>8.82</v>
      </c>
      <c r="AY208" s="59">
        <f t="shared" si="78"/>
        <v>8.9039999999999999</v>
      </c>
      <c r="AZ208" s="59">
        <f t="shared" si="78"/>
        <v>8.9880000000000013</v>
      </c>
      <c r="BA208" s="59">
        <f t="shared" si="78"/>
        <v>9.072000000000001</v>
      </c>
      <c r="BB208" s="59">
        <f t="shared" si="78"/>
        <v>9.1560000000000006</v>
      </c>
      <c r="BC208" s="59">
        <f t="shared" si="78"/>
        <v>9.24</v>
      </c>
      <c r="BD208" s="59">
        <f t="shared" si="78"/>
        <v>9.3239999999999998</v>
      </c>
      <c r="BE208" s="59">
        <f t="shared" si="78"/>
        <v>9.4080000000000013</v>
      </c>
      <c r="BF208" s="59">
        <f t="shared" si="78"/>
        <v>9.4920000000000009</v>
      </c>
      <c r="BG208" s="59">
        <f t="shared" si="78"/>
        <v>9.5760000000000005</v>
      </c>
      <c r="BH208" s="59">
        <f t="shared" si="78"/>
        <v>9.66</v>
      </c>
    </row>
    <row r="209" spans="1:60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</row>
    <row r="210" spans="1:60" ht="12" thickBot="1">
      <c r="A210" s="3" t="s">
        <v>157</v>
      </c>
    </row>
    <row r="211" spans="1:60" ht="12" thickBot="1">
      <c r="A211" s="18"/>
      <c r="B211" s="19">
        <f t="shared" ref="B211:BH211" si="79">B2</f>
        <v>1992</v>
      </c>
      <c r="C211" s="19">
        <f t="shared" si="79"/>
        <v>1993</v>
      </c>
      <c r="D211" s="19">
        <f t="shared" si="79"/>
        <v>1994</v>
      </c>
      <c r="E211" s="19">
        <f t="shared" si="79"/>
        <v>1995</v>
      </c>
      <c r="F211" s="19">
        <f t="shared" si="79"/>
        <v>1996</v>
      </c>
      <c r="G211" s="19">
        <f t="shared" si="79"/>
        <v>1997</v>
      </c>
      <c r="H211" s="19">
        <f t="shared" si="79"/>
        <v>1998</v>
      </c>
      <c r="I211" s="19">
        <f t="shared" si="79"/>
        <v>1999</v>
      </c>
      <c r="J211" s="19">
        <f t="shared" si="79"/>
        <v>2000</v>
      </c>
      <c r="K211" s="19">
        <f t="shared" si="79"/>
        <v>2001</v>
      </c>
      <c r="L211" s="19">
        <f t="shared" si="79"/>
        <v>2002</v>
      </c>
      <c r="M211" s="19">
        <f t="shared" si="79"/>
        <v>2003</v>
      </c>
      <c r="N211" s="19">
        <f t="shared" si="79"/>
        <v>2004</v>
      </c>
      <c r="O211" s="19">
        <f t="shared" si="79"/>
        <v>2005</v>
      </c>
      <c r="P211" s="19">
        <f t="shared" si="79"/>
        <v>2006</v>
      </c>
      <c r="Q211" s="19">
        <f t="shared" si="79"/>
        <v>2007</v>
      </c>
      <c r="R211" s="19">
        <f t="shared" si="79"/>
        <v>2008</v>
      </c>
      <c r="S211" s="19">
        <f t="shared" si="79"/>
        <v>2009</v>
      </c>
      <c r="T211" s="19">
        <f t="shared" si="79"/>
        <v>2010</v>
      </c>
      <c r="U211" s="19">
        <f t="shared" si="79"/>
        <v>2011</v>
      </c>
      <c r="V211" s="19">
        <f t="shared" si="79"/>
        <v>2012</v>
      </c>
      <c r="W211" s="19">
        <f t="shared" si="79"/>
        <v>2013</v>
      </c>
      <c r="X211" s="19">
        <f t="shared" si="79"/>
        <v>2014</v>
      </c>
      <c r="Y211" s="19">
        <f t="shared" si="79"/>
        <v>2015</v>
      </c>
      <c r="Z211" s="19">
        <f t="shared" si="79"/>
        <v>2016</v>
      </c>
      <c r="AA211" s="19">
        <f t="shared" si="79"/>
        <v>2017</v>
      </c>
      <c r="AB211" s="19">
        <f t="shared" si="79"/>
        <v>2018</v>
      </c>
      <c r="AC211" s="19">
        <f t="shared" si="79"/>
        <v>2019</v>
      </c>
      <c r="AD211" s="19">
        <f t="shared" si="79"/>
        <v>2020</v>
      </c>
      <c r="AE211" s="19">
        <f t="shared" si="79"/>
        <v>2021</v>
      </c>
      <c r="AF211" s="19">
        <f t="shared" si="79"/>
        <v>2022</v>
      </c>
      <c r="AG211" s="19">
        <f t="shared" si="79"/>
        <v>2023</v>
      </c>
      <c r="AH211" s="19">
        <f t="shared" si="79"/>
        <v>2024</v>
      </c>
      <c r="AI211" s="19">
        <f t="shared" si="79"/>
        <v>2025</v>
      </c>
      <c r="AJ211" s="19">
        <f t="shared" si="79"/>
        <v>2026</v>
      </c>
      <c r="AK211" s="19">
        <f t="shared" si="79"/>
        <v>2027</v>
      </c>
      <c r="AL211" s="19">
        <f t="shared" si="79"/>
        <v>2028</v>
      </c>
      <c r="AM211" s="19">
        <f t="shared" si="79"/>
        <v>2029</v>
      </c>
      <c r="AN211" s="19">
        <f t="shared" si="79"/>
        <v>2030</v>
      </c>
      <c r="AO211" s="19">
        <f t="shared" si="79"/>
        <v>2031</v>
      </c>
      <c r="AP211" s="19">
        <f t="shared" si="79"/>
        <v>2032</v>
      </c>
      <c r="AQ211" s="19">
        <f t="shared" si="79"/>
        <v>2033</v>
      </c>
      <c r="AR211" s="19">
        <f t="shared" si="79"/>
        <v>2034</v>
      </c>
      <c r="AS211" s="19">
        <f t="shared" si="79"/>
        <v>2035</v>
      </c>
      <c r="AT211" s="19">
        <f t="shared" si="79"/>
        <v>2036</v>
      </c>
      <c r="AU211" s="19">
        <f t="shared" si="79"/>
        <v>2037</v>
      </c>
      <c r="AV211" s="19">
        <f t="shared" si="79"/>
        <v>2038</v>
      </c>
      <c r="AW211" s="19">
        <f t="shared" si="79"/>
        <v>2039</v>
      </c>
      <c r="AX211" s="19">
        <f t="shared" si="79"/>
        <v>2040</v>
      </c>
      <c r="AY211" s="19">
        <f t="shared" si="79"/>
        <v>2041</v>
      </c>
      <c r="AZ211" s="19">
        <f t="shared" si="79"/>
        <v>2042</v>
      </c>
      <c r="BA211" s="19">
        <f t="shared" si="79"/>
        <v>2043</v>
      </c>
      <c r="BB211" s="19">
        <f t="shared" si="79"/>
        <v>2044</v>
      </c>
      <c r="BC211" s="19">
        <f t="shared" si="79"/>
        <v>2045</v>
      </c>
      <c r="BD211" s="19">
        <f t="shared" si="79"/>
        <v>2046</v>
      </c>
      <c r="BE211" s="19">
        <f t="shared" si="79"/>
        <v>2047</v>
      </c>
      <c r="BF211" s="19">
        <f t="shared" si="79"/>
        <v>2048</v>
      </c>
      <c r="BG211" s="19">
        <f t="shared" si="79"/>
        <v>2049</v>
      </c>
      <c r="BH211" s="19">
        <f t="shared" si="79"/>
        <v>2050</v>
      </c>
    </row>
    <row r="212" spans="1:60">
      <c r="A212" s="3" t="s">
        <v>17</v>
      </c>
      <c r="J212" s="8" t="e">
        <f>MROUND(J$224*(SUM('[2]Inedible Tallow Complex'!C248:G248)/SUM('[2]Inedible Tallow Complex'!C$257:G$257)),1)</f>
        <v>#REF!</v>
      </c>
      <c r="K212" s="8" t="e">
        <f>MROUND(K$224*(SUM('[2]Inedible Tallow Complex'!D248:H248)/SUM('[2]Inedible Tallow Complex'!D$257:H$257)),1)</f>
        <v>#REF!</v>
      </c>
      <c r="L212" s="8" t="e">
        <f>MROUND(L$224*(SUM('[2]Inedible Tallow Complex'!E248:I248)/SUM('[2]Inedible Tallow Complex'!E$257:I$257)),1)</f>
        <v>#REF!</v>
      </c>
      <c r="M212" s="8" t="e">
        <f>MROUND(M$224*(SUM('[2]Inedible Tallow Complex'!F248:J248)/SUM('[2]Inedible Tallow Complex'!F$257:J$257)),1)</f>
        <v>#REF!</v>
      </c>
      <c r="N212" s="8" t="e">
        <f>MROUND(N$224*(SUM('[2]Inedible Tallow Complex'!G248:K248)/SUM('[2]Inedible Tallow Complex'!G$257:K$257)),1)</f>
        <v>#REF!</v>
      </c>
      <c r="O212" s="8" t="e">
        <f>MROUND(O$224*(SUM('[2]Inedible Tallow Complex'!H248:L248)/SUM('[2]Inedible Tallow Complex'!H$257:L$257)),1)</f>
        <v>#REF!</v>
      </c>
      <c r="P212" s="8" t="e">
        <f>MROUND(P$224*(SUM('[2]Inedible Tallow Complex'!I248:M248)/SUM('[2]Inedible Tallow Complex'!I$257:M$257)),1)</f>
        <v>#REF!</v>
      </c>
      <c r="Q212" s="8" t="e">
        <f>MROUND(Q$224*(SUM('[2]Inedible Tallow Complex'!J248:N248)/SUM('[2]Inedible Tallow Complex'!J$257:N$257)),1)</f>
        <v>#REF!</v>
      </c>
      <c r="R212" s="8" t="e">
        <f>MROUND(R$224*(SUM('[2]Inedible Tallow Complex'!K248:O248)/SUM('[2]Inedible Tallow Complex'!K$257:O$257)),1)</f>
        <v>#REF!</v>
      </c>
      <c r="S212" s="8" t="e">
        <f>MROUND(S$224*(SUM('[2]Inedible Tallow Complex'!L248:P248)/SUM('[2]Inedible Tallow Complex'!L$257:P$257)),1)</f>
        <v>#REF!</v>
      </c>
      <c r="T212" s="8" t="e">
        <f>MROUND(T$224*(SUM('[2]Inedible Tallow Complex'!M248:Q248)/SUM('[2]Inedible Tallow Complex'!M$257:Q$257)),1)</f>
        <v>#REF!</v>
      </c>
      <c r="U212" s="8" t="e">
        <f>MROUND(U$224*(SUM('[2]Inedible Tallow Complex'!N248:R248)/SUM('[2]Inedible Tallow Complex'!N$257:R$257)),1)</f>
        <v>#REF!</v>
      </c>
      <c r="V212" s="8" t="e">
        <f>MROUND(V$224*(SUM('[2]Inedible Tallow Complex'!O248:S248)/SUM('[2]Inedible Tallow Complex'!O$257:S$257)),1)</f>
        <v>#REF!</v>
      </c>
      <c r="W212" s="8" t="e">
        <f>MROUND(W$224*(SUM('[2]Inedible Tallow Complex'!P248:T248)/SUM('[2]Inedible Tallow Complex'!P$257:T$257)),1)</f>
        <v>#REF!</v>
      </c>
      <c r="X212" s="8" t="e">
        <f>MROUND(X$224*(SUM('[2]Inedible Tallow Complex'!Q248:U248)/SUM('[2]Inedible Tallow Complex'!Q$257:U$257)),1)</f>
        <v>#REF!</v>
      </c>
      <c r="Y212" s="8" t="e">
        <f>MROUND(Y$224*(SUM('[2]Inedible Tallow Complex'!R248:V248)/SUM('[2]Inedible Tallow Complex'!R$257:V$257)),1)</f>
        <v>#REF!</v>
      </c>
      <c r="Z212" s="8" t="e">
        <f>MROUND(Z$224*(SUM('[2]Inedible Tallow Complex'!S248:W248)/SUM('[2]Inedible Tallow Complex'!S$257:W$257)),1)</f>
        <v>#REF!</v>
      </c>
      <c r="AA212" s="8" t="e">
        <f>MROUND(AA$224*(SUM('[2]Inedible Tallow Complex'!T248:X248)/SUM('[2]Inedible Tallow Complex'!T$257:X$257)),1)</f>
        <v>#REF!</v>
      </c>
      <c r="AB212" s="8" t="e">
        <f>MROUND(AB$224*(SUM('[2]Inedible Tallow Complex'!U248:Y248)/SUM('[2]Inedible Tallow Complex'!U$257:Y$257)),1)</f>
        <v>#REF!</v>
      </c>
      <c r="AC212" s="8" t="e">
        <f>MROUND(AC$224*(SUM('[2]Inedible Tallow Complex'!V248:Z248)/SUM('[2]Inedible Tallow Complex'!V$257:Z$257)),1)</f>
        <v>#REF!</v>
      </c>
      <c r="AD212" s="8" t="e">
        <f>MROUND(AD$224*(SUM('[2]Inedible Tallow Complex'!W248:AA248)/SUM('[2]Inedible Tallow Complex'!W$257:AA$257)),1)</f>
        <v>#REF!</v>
      </c>
      <c r="AE212" s="8" t="e">
        <f>MROUND(AE$224*(SUM('[2]Inedible Tallow Complex'!X248:AB248)/SUM('[2]Inedible Tallow Complex'!X$257:AB$257)),1)</f>
        <v>#REF!</v>
      </c>
      <c r="AF212" s="8" t="e">
        <f>MROUND(AF$224*(SUM('[2]Inedible Tallow Complex'!Y248:AC248)/SUM('[2]Inedible Tallow Complex'!Y$257:AC$257)),1)</f>
        <v>#REF!</v>
      </c>
      <c r="AG212" s="53">
        <f>MROUND(AG$224*(SUM('[2]Inedible Tallow Complex'!Z248:AD248)/SUM('[2]Inedible Tallow Complex'!Z$257:AD$257)),1)</f>
        <v>3855</v>
      </c>
      <c r="AH212" s="53" t="e">
        <f>MROUND(AH$224*(SUM('[2]Inedible Tallow Complex'!AA248:AE248)/SUM('[2]Inedible Tallow Complex'!AA$257:AE$257)),1)</f>
        <v>#NUM!</v>
      </c>
      <c r="AI212" s="53" t="e">
        <f>MROUND(AI$224*(SUM('[2]Inedible Tallow Complex'!AB248:AF248)/SUM('[2]Inedible Tallow Complex'!AB$257:AF$257)),1)</f>
        <v>#NUM!</v>
      </c>
      <c r="AJ212" s="53">
        <f>MROUND(AJ$224*(SUM('[2]Inedible Tallow Complex'!AC248:AG248)/SUM('[2]Inedible Tallow Complex'!AC$257:AG$257)),1)</f>
        <v>81974</v>
      </c>
      <c r="AK212" s="53">
        <f>MROUND(AK$224*(SUM('[2]Inedible Tallow Complex'!AD248:AH248)/SUM('[2]Inedible Tallow Complex'!AD$257:AH$257)),1)</f>
        <v>20473</v>
      </c>
      <c r="AL212" s="53">
        <f>MROUND(AL$224*(SUM('[2]Inedible Tallow Complex'!AE248:AI248)/SUM('[2]Inedible Tallow Complex'!AE$257:AI$257)),1)</f>
        <v>19375</v>
      </c>
      <c r="AM212" s="53">
        <f>MROUND(AM$224*(SUM('[2]Inedible Tallow Complex'!AF248:AJ248)/SUM('[2]Inedible Tallow Complex'!AF$257:AJ$257)),1)</f>
        <v>19715</v>
      </c>
      <c r="AN212" s="53">
        <f>MROUND(AN$224*(SUM('[2]Inedible Tallow Complex'!AG248:AK248)/SUM('[2]Inedible Tallow Complex'!AG$257:AK$257)),1)</f>
        <v>16269</v>
      </c>
      <c r="AO212" s="53">
        <f>MROUND(AO$224*(SUM('[2]Inedible Tallow Complex'!AH248:AL248)/SUM('[2]Inedible Tallow Complex'!AH$257:AL$257)),1)</f>
        <v>16981</v>
      </c>
      <c r="AP212" s="53">
        <f>MROUND(AP$224*(SUM('[2]Inedible Tallow Complex'!AI248:AM248)/SUM('[2]Inedible Tallow Complex'!AI$257:AM$257)),1)</f>
        <v>18878</v>
      </c>
      <c r="AQ212" s="53">
        <f>MROUND(AQ$224*(SUM('[2]Inedible Tallow Complex'!AJ248:AN248)/SUM('[2]Inedible Tallow Complex'!AJ$257:AN$257)),1)</f>
        <v>18396</v>
      </c>
      <c r="AR212" s="53">
        <f>MROUND(AR$224*(SUM('[2]Inedible Tallow Complex'!AK248:AO248)/SUM('[2]Inedible Tallow Complex'!AK$257:AO$257)),1)</f>
        <v>17642</v>
      </c>
      <c r="AS212" s="53">
        <f>MROUND(AS$224*(SUM('[2]Inedible Tallow Complex'!AL248:AP248)/SUM('[2]Inedible Tallow Complex'!AL$257:AP$257)),1)</f>
        <v>17938</v>
      </c>
      <c r="AT212" s="53">
        <f>MROUND(AT$224*(SUM('[2]Inedible Tallow Complex'!AM248:AQ248)/SUM('[2]Inedible Tallow Complex'!AM$257:AQ$257)),1)</f>
        <v>18470</v>
      </c>
      <c r="AU212" s="53">
        <f>MROUND(AU$224*(SUM('[2]Inedible Tallow Complex'!AN248:AR248)/SUM('[2]Inedible Tallow Complex'!AN$257:AR$257)),1)</f>
        <v>18937</v>
      </c>
      <c r="AV212" s="53">
        <f>MROUND(AV$224*(SUM('[2]Inedible Tallow Complex'!AO248:AS248)/SUM('[2]Inedible Tallow Complex'!AO$257:AS$257)),1)</f>
        <v>19031</v>
      </c>
      <c r="AW212" s="53">
        <f>MROUND(AW$224*(SUM('[2]Inedible Tallow Complex'!AP248:AT248)/SUM('[2]Inedible Tallow Complex'!AP$257:AT$257)),1)</f>
        <v>19306</v>
      </c>
      <c r="AX212" s="53" t="e">
        <f>MROUND(AX$224*(SUM('[2]Inedible Tallow Complex'!AQ248:AU248)/SUM('[2]Inedible Tallow Complex'!AQ$257:AU$257)),1)</f>
        <v>#NUM!</v>
      </c>
      <c r="AY212" s="53" t="e">
        <f>MROUND(AY$224*(SUM('[2]Inedible Tallow Complex'!AR248:AV248)/SUM('[2]Inedible Tallow Complex'!AR$257:AV$257)),1)</f>
        <v>#NUM!</v>
      </c>
      <c r="AZ212" s="53" t="e">
        <f>MROUND(AZ$224*(SUM('[2]Inedible Tallow Complex'!AS248:AW248)/SUM('[2]Inedible Tallow Complex'!AS$257:AW$257)),1)</f>
        <v>#NUM!</v>
      </c>
      <c r="BA212" s="53" t="e">
        <f>MROUND(BA$224*(SUM('[2]Inedible Tallow Complex'!AT248:AX248)/SUM('[2]Inedible Tallow Complex'!AT$257:AX$257)),1)</f>
        <v>#NUM!</v>
      </c>
      <c r="BB212" s="53" t="e">
        <f>MROUND(BB$224*(SUM('[2]Inedible Tallow Complex'!AU248:AY248)/SUM('[2]Inedible Tallow Complex'!AU$257:AY$257)),1)</f>
        <v>#NUM!</v>
      </c>
      <c r="BC212" s="53" t="e">
        <f>MROUND(BC$224*(SUM('[2]Inedible Tallow Complex'!AV248:AZ248)/SUM('[2]Inedible Tallow Complex'!AV$257:AZ$257)),1)</f>
        <v>#NUM!</v>
      </c>
      <c r="BD212" s="53" t="e">
        <f>MROUND(BD$224*(SUM('[2]Inedible Tallow Complex'!AW248:BA248)/SUM('[2]Inedible Tallow Complex'!AW$257:BA$257)),1)</f>
        <v>#NUM!</v>
      </c>
      <c r="BE212" s="53" t="e">
        <f>MROUND(BE$224*(SUM('[2]Inedible Tallow Complex'!AX248:BB248)/SUM('[2]Inedible Tallow Complex'!AX$257:BB$257)),1)</f>
        <v>#NUM!</v>
      </c>
      <c r="BF212" s="53" t="e">
        <f>MROUND(BF$224*(SUM('[2]Inedible Tallow Complex'!AY248:BC248)/SUM('[2]Inedible Tallow Complex'!AY$257:BC$257)),1)</f>
        <v>#NUM!</v>
      </c>
      <c r="BG212" s="53" t="e">
        <f>MROUND(BG$224*(SUM('[2]Inedible Tallow Complex'!AZ248:BD248)/SUM('[2]Inedible Tallow Complex'!AZ$257:BD$257)),1)</f>
        <v>#NUM!</v>
      </c>
      <c r="BH212" s="53" t="e">
        <f>MROUND(BH$224*(SUM('[2]Inedible Tallow Complex'!BA248:BE248)/SUM('[2]Inedible Tallow Complex'!BA$257:BE$257)),1)</f>
        <v>#NUM!</v>
      </c>
    </row>
    <row r="213" spans="1:60">
      <c r="A213" s="3" t="s">
        <v>18</v>
      </c>
      <c r="J213" s="8" t="e">
        <f>MROUND(J$224*(SUM('[2]Inedible Tallow Complex'!C249:G249)/SUM('[2]Inedible Tallow Complex'!C$257:G$257)),1)</f>
        <v>#REF!</v>
      </c>
      <c r="K213" s="8" t="e">
        <f>MROUND(K$224*(SUM('[2]Inedible Tallow Complex'!D249:H249)/SUM('[2]Inedible Tallow Complex'!D$257:H$257)),1)</f>
        <v>#REF!</v>
      </c>
      <c r="L213" s="8" t="e">
        <f>MROUND(L$224*(SUM('[2]Inedible Tallow Complex'!E249:I249)/SUM('[2]Inedible Tallow Complex'!E$257:I$257)),1)</f>
        <v>#REF!</v>
      </c>
      <c r="M213" s="8" t="e">
        <f>MROUND(M$224*(SUM('[2]Inedible Tallow Complex'!F249:J249)/SUM('[2]Inedible Tallow Complex'!F$257:J$257)),1)</f>
        <v>#REF!</v>
      </c>
      <c r="N213" s="8" t="e">
        <f>MROUND(N$224*(SUM('[2]Inedible Tallow Complex'!G249:K249)/SUM('[2]Inedible Tallow Complex'!G$257:K$257)),1)</f>
        <v>#REF!</v>
      </c>
      <c r="O213" s="8" t="e">
        <f>MROUND(O$224*(SUM('[2]Inedible Tallow Complex'!H249:L249)/SUM('[2]Inedible Tallow Complex'!H$257:L$257)),1)</f>
        <v>#REF!</v>
      </c>
      <c r="P213" s="8" t="e">
        <f>MROUND(P$224*(SUM('[2]Inedible Tallow Complex'!I249:M249)/SUM('[2]Inedible Tallow Complex'!I$257:M$257)),1)</f>
        <v>#REF!</v>
      </c>
      <c r="Q213" s="8" t="e">
        <f>MROUND(Q$224*(SUM('[2]Inedible Tallow Complex'!J249:N249)/SUM('[2]Inedible Tallow Complex'!J$257:N$257)),1)</f>
        <v>#REF!</v>
      </c>
      <c r="R213" s="8" t="e">
        <f>MROUND(R$224*(SUM('[2]Inedible Tallow Complex'!K249:O249)/SUM('[2]Inedible Tallow Complex'!K$257:O$257)),1)</f>
        <v>#REF!</v>
      </c>
      <c r="S213" s="8" t="e">
        <f>MROUND(S$224*(SUM('[2]Inedible Tallow Complex'!L249:P249)/SUM('[2]Inedible Tallow Complex'!L$257:P$257)),1)</f>
        <v>#REF!</v>
      </c>
      <c r="T213" s="8" t="e">
        <f>MROUND(T$224*(SUM('[2]Inedible Tallow Complex'!M249:Q249)/SUM('[2]Inedible Tallow Complex'!M$257:Q$257)),1)</f>
        <v>#REF!</v>
      </c>
      <c r="U213" s="8" t="e">
        <f>MROUND(U$224*(SUM('[2]Inedible Tallow Complex'!N249:R249)/SUM('[2]Inedible Tallow Complex'!N$257:R$257)),1)</f>
        <v>#REF!</v>
      </c>
      <c r="V213" s="8" t="e">
        <f>MROUND(V$224*(SUM('[2]Inedible Tallow Complex'!O249:S249)/SUM('[2]Inedible Tallow Complex'!O$257:S$257)),1)</f>
        <v>#REF!</v>
      </c>
      <c r="W213" s="8" t="e">
        <f>MROUND(W$224*(SUM('[2]Inedible Tallow Complex'!P249:T249)/SUM('[2]Inedible Tallow Complex'!P$257:T$257)),1)</f>
        <v>#REF!</v>
      </c>
      <c r="X213" s="8" t="e">
        <f>MROUND(X$224*(SUM('[2]Inedible Tallow Complex'!Q249:U249)/SUM('[2]Inedible Tallow Complex'!Q$257:U$257)),1)</f>
        <v>#REF!</v>
      </c>
      <c r="Y213" s="8" t="e">
        <f>MROUND(Y$224*(SUM('[2]Inedible Tallow Complex'!R249:V249)/SUM('[2]Inedible Tallow Complex'!R$257:V$257)),1)</f>
        <v>#REF!</v>
      </c>
      <c r="Z213" s="8" t="e">
        <f>MROUND(Z$224*(SUM('[2]Inedible Tallow Complex'!S249:W249)/SUM('[2]Inedible Tallow Complex'!S$257:W$257)),1)</f>
        <v>#REF!</v>
      </c>
      <c r="AA213" s="8" t="e">
        <f>MROUND(AA$224*(SUM('[2]Inedible Tallow Complex'!T249:X249)/SUM('[2]Inedible Tallow Complex'!T$257:X$257)),1)</f>
        <v>#REF!</v>
      </c>
      <c r="AB213" s="8" t="e">
        <f>MROUND(AB$224*(SUM('[2]Inedible Tallow Complex'!U249:Y249)/SUM('[2]Inedible Tallow Complex'!U$257:Y$257)),1)</f>
        <v>#REF!</v>
      </c>
      <c r="AC213" s="8" t="e">
        <f>MROUND(AC$224*(SUM('[2]Inedible Tallow Complex'!V249:Z249)/SUM('[2]Inedible Tallow Complex'!V$257:Z$257)),1)</f>
        <v>#REF!</v>
      </c>
      <c r="AD213" s="8" t="e">
        <f>MROUND(AD$224*(SUM('[2]Inedible Tallow Complex'!W249:AA249)/SUM('[2]Inedible Tallow Complex'!W$257:AA$257)),1)</f>
        <v>#REF!</v>
      </c>
      <c r="AE213" s="8" t="e">
        <f>MROUND(AE$224*(SUM('[2]Inedible Tallow Complex'!X249:AB249)/SUM('[2]Inedible Tallow Complex'!X$257:AB$257)),1)</f>
        <v>#REF!</v>
      </c>
      <c r="AF213" s="8" t="e">
        <f>MROUND(AF$224*(SUM('[2]Inedible Tallow Complex'!Y249:AC249)/SUM('[2]Inedible Tallow Complex'!Y$257:AC$257)),1)</f>
        <v>#REF!</v>
      </c>
      <c r="AG213" s="53">
        <f>MROUND(AG$224*(SUM('[2]Inedible Tallow Complex'!Z249:AD249)/SUM('[2]Inedible Tallow Complex'!Z$257:AD$257)),1)</f>
        <v>3115</v>
      </c>
      <c r="AH213" s="53" t="e">
        <f>MROUND(AH$224*(SUM('[2]Inedible Tallow Complex'!AA249:AE249)/SUM('[2]Inedible Tallow Complex'!AA$257:AE$257)),1)</f>
        <v>#NUM!</v>
      </c>
      <c r="AI213" s="53" t="e">
        <f>MROUND(AI$224*(SUM('[2]Inedible Tallow Complex'!AB249:AF249)/SUM('[2]Inedible Tallow Complex'!AB$257:AF$257)),1)</f>
        <v>#NUM!</v>
      </c>
      <c r="AJ213" s="53">
        <f>MROUND(AJ$224*(SUM('[2]Inedible Tallow Complex'!AC249:AG249)/SUM('[2]Inedible Tallow Complex'!AC$257:AG$257)),1)</f>
        <v>64498</v>
      </c>
      <c r="AK213" s="53">
        <f>MROUND(AK$224*(SUM('[2]Inedible Tallow Complex'!AD249:AH249)/SUM('[2]Inedible Tallow Complex'!AD$257:AH$257)),1)</f>
        <v>16963</v>
      </c>
      <c r="AL213" s="53">
        <f>MROUND(AL$224*(SUM('[2]Inedible Tallow Complex'!AE249:AI249)/SUM('[2]Inedible Tallow Complex'!AE$257:AI$257)),1)</f>
        <v>15874</v>
      </c>
      <c r="AM213" s="53">
        <f>MROUND(AM$224*(SUM('[2]Inedible Tallow Complex'!AF249:AJ249)/SUM('[2]Inedible Tallow Complex'!AF$257:AJ$257)),1)</f>
        <v>14513</v>
      </c>
      <c r="AN213" s="53">
        <f>MROUND(AN$224*(SUM('[2]Inedible Tallow Complex'!AG249:AK249)/SUM('[2]Inedible Tallow Complex'!AG$257:AK$257)),1)</f>
        <v>12867</v>
      </c>
      <c r="AO213" s="53">
        <f>MROUND(AO$224*(SUM('[2]Inedible Tallow Complex'!AH249:AL249)/SUM('[2]Inedible Tallow Complex'!AH$257:AL$257)),1)</f>
        <v>14234</v>
      </c>
      <c r="AP213" s="53">
        <f>MROUND(AP$224*(SUM('[2]Inedible Tallow Complex'!AI249:AM249)/SUM('[2]Inedible Tallow Complex'!AI$257:AM$257)),1)</f>
        <v>14950</v>
      </c>
      <c r="AQ213" s="53">
        <f>MROUND(AQ$224*(SUM('[2]Inedible Tallow Complex'!AJ249:AN249)/SUM('[2]Inedible Tallow Complex'!AJ$257:AN$257)),1)</f>
        <v>13983</v>
      </c>
      <c r="AR213" s="53">
        <f>MROUND(AR$224*(SUM('[2]Inedible Tallow Complex'!AK249:AO249)/SUM('[2]Inedible Tallow Complex'!AK$257:AO$257)),1)</f>
        <v>13647</v>
      </c>
      <c r="AS213" s="53">
        <f>MROUND(AS$224*(SUM('[2]Inedible Tallow Complex'!AL249:AP249)/SUM('[2]Inedible Tallow Complex'!AL$257:AP$257)),1)</f>
        <v>13742</v>
      </c>
      <c r="AT213" s="53">
        <f>MROUND(AT$224*(SUM('[2]Inedible Tallow Complex'!AM249:AQ249)/SUM('[2]Inedible Tallow Complex'!AM$257:AQ$257)),1)</f>
        <v>14123</v>
      </c>
      <c r="AU213" s="53">
        <f>MROUND(AU$224*(SUM('[2]Inedible Tallow Complex'!AN249:AR249)/SUM('[2]Inedible Tallow Complex'!AN$257:AR$257)),1)</f>
        <v>14768</v>
      </c>
      <c r="AV213" s="53">
        <f>MROUND(AV$224*(SUM('[2]Inedible Tallow Complex'!AO249:AS249)/SUM('[2]Inedible Tallow Complex'!AO$257:AS$257)),1)</f>
        <v>14877</v>
      </c>
      <c r="AW213" s="53">
        <f>MROUND(AW$224*(SUM('[2]Inedible Tallow Complex'!AP249:AT249)/SUM('[2]Inedible Tallow Complex'!AP$257:AT$257)),1)</f>
        <v>14831</v>
      </c>
      <c r="AX213" s="53" t="e">
        <f>MROUND(AX$224*(SUM('[2]Inedible Tallow Complex'!AQ249:AU249)/SUM('[2]Inedible Tallow Complex'!AQ$257:AU$257)),1)</f>
        <v>#NUM!</v>
      </c>
      <c r="AY213" s="53" t="e">
        <f>MROUND(AY$224*(SUM('[2]Inedible Tallow Complex'!AR249:AV249)/SUM('[2]Inedible Tallow Complex'!AR$257:AV$257)),1)</f>
        <v>#NUM!</v>
      </c>
      <c r="AZ213" s="53" t="e">
        <f>MROUND(AZ$224*(SUM('[2]Inedible Tallow Complex'!AS249:AW249)/SUM('[2]Inedible Tallow Complex'!AS$257:AW$257)),1)</f>
        <v>#NUM!</v>
      </c>
      <c r="BA213" s="53" t="e">
        <f>MROUND(BA$224*(SUM('[2]Inedible Tallow Complex'!AT249:AX249)/SUM('[2]Inedible Tallow Complex'!AT$257:AX$257)),1)</f>
        <v>#NUM!</v>
      </c>
      <c r="BB213" s="53" t="e">
        <f>MROUND(BB$224*(SUM('[2]Inedible Tallow Complex'!AU249:AY249)/SUM('[2]Inedible Tallow Complex'!AU$257:AY$257)),1)</f>
        <v>#NUM!</v>
      </c>
      <c r="BC213" s="53" t="e">
        <f>MROUND(BC$224*(SUM('[2]Inedible Tallow Complex'!AV249:AZ249)/SUM('[2]Inedible Tallow Complex'!AV$257:AZ$257)),1)</f>
        <v>#NUM!</v>
      </c>
      <c r="BD213" s="53" t="e">
        <f>MROUND(BD$224*(SUM('[2]Inedible Tallow Complex'!AW249:BA249)/SUM('[2]Inedible Tallow Complex'!AW$257:BA$257)),1)</f>
        <v>#NUM!</v>
      </c>
      <c r="BE213" s="53" t="e">
        <f>MROUND(BE$224*(SUM('[2]Inedible Tallow Complex'!AX249:BB249)/SUM('[2]Inedible Tallow Complex'!AX$257:BB$257)),1)</f>
        <v>#NUM!</v>
      </c>
      <c r="BF213" s="53" t="e">
        <f>MROUND(BF$224*(SUM('[2]Inedible Tallow Complex'!AY249:BC249)/SUM('[2]Inedible Tallow Complex'!AY$257:BC$257)),1)</f>
        <v>#NUM!</v>
      </c>
      <c r="BG213" s="53" t="e">
        <f>MROUND(BG$224*(SUM('[2]Inedible Tallow Complex'!AZ249:BD249)/SUM('[2]Inedible Tallow Complex'!AZ$257:BD$257)),1)</f>
        <v>#NUM!</v>
      </c>
      <c r="BH213" s="53" t="e">
        <f>MROUND(BH$224*(SUM('[2]Inedible Tallow Complex'!BA249:BE249)/SUM('[2]Inedible Tallow Complex'!BA$257:BE$257)),1)</f>
        <v>#NUM!</v>
      </c>
    </row>
    <row r="214" spans="1:60">
      <c r="A214" s="3" t="s">
        <v>19</v>
      </c>
      <c r="J214" s="8" t="e">
        <f>MROUND(J$224*(SUM('[2]Inedible Tallow Complex'!C250:G250)/SUM('[2]Inedible Tallow Complex'!C$257:G$257)),1)</f>
        <v>#REF!</v>
      </c>
      <c r="K214" s="8" t="e">
        <f>MROUND(K$224*(SUM('[2]Inedible Tallow Complex'!D250:H250)/SUM('[2]Inedible Tallow Complex'!D$257:H$257)),1)</f>
        <v>#REF!</v>
      </c>
      <c r="L214" s="8" t="e">
        <f>MROUND(L$224*(SUM('[2]Inedible Tallow Complex'!E250:I250)/SUM('[2]Inedible Tallow Complex'!E$257:I$257)),1)</f>
        <v>#REF!</v>
      </c>
      <c r="M214" s="8" t="e">
        <f>MROUND(M$224*(SUM('[2]Inedible Tallow Complex'!F250:J250)/SUM('[2]Inedible Tallow Complex'!F$257:J$257)),1)</f>
        <v>#REF!</v>
      </c>
      <c r="N214" s="8" t="e">
        <f>MROUND(N$224*(SUM('[2]Inedible Tallow Complex'!G250:K250)/SUM('[2]Inedible Tallow Complex'!G$257:K$257)),1)</f>
        <v>#REF!</v>
      </c>
      <c r="O214" s="8" t="e">
        <f>MROUND(O$224*(SUM('[2]Inedible Tallow Complex'!H250:L250)/SUM('[2]Inedible Tallow Complex'!H$257:L$257)),1)</f>
        <v>#REF!</v>
      </c>
      <c r="P214" s="8" t="e">
        <f>MROUND(P$224*(SUM('[2]Inedible Tallow Complex'!I250:M250)/SUM('[2]Inedible Tallow Complex'!I$257:M$257)),1)</f>
        <v>#REF!</v>
      </c>
      <c r="Q214" s="8" t="e">
        <f>MROUND(Q$224*(SUM('[2]Inedible Tallow Complex'!J250:N250)/SUM('[2]Inedible Tallow Complex'!J$257:N$257)),1)</f>
        <v>#REF!</v>
      </c>
      <c r="R214" s="8" t="e">
        <f>MROUND(R$224*(SUM('[2]Inedible Tallow Complex'!K250:O250)/SUM('[2]Inedible Tallow Complex'!K$257:O$257)),1)</f>
        <v>#REF!</v>
      </c>
      <c r="S214" s="8" t="e">
        <f>MROUND(S$224*(SUM('[2]Inedible Tallow Complex'!L250:P250)/SUM('[2]Inedible Tallow Complex'!L$257:P$257)),1)</f>
        <v>#REF!</v>
      </c>
      <c r="T214" s="8" t="e">
        <f>MROUND(T$224*(SUM('[2]Inedible Tallow Complex'!M250:Q250)/SUM('[2]Inedible Tallow Complex'!M$257:Q$257)),1)</f>
        <v>#REF!</v>
      </c>
      <c r="U214" s="8" t="e">
        <f>MROUND(U$224*(SUM('[2]Inedible Tallow Complex'!N250:R250)/SUM('[2]Inedible Tallow Complex'!N$257:R$257)),1)</f>
        <v>#REF!</v>
      </c>
      <c r="V214" s="8" t="e">
        <f>MROUND(V$224*(SUM('[2]Inedible Tallow Complex'!O250:S250)/SUM('[2]Inedible Tallow Complex'!O$257:S$257)),1)</f>
        <v>#REF!</v>
      </c>
      <c r="W214" s="8" t="e">
        <f>MROUND(W$224*(SUM('[2]Inedible Tallow Complex'!P250:T250)/SUM('[2]Inedible Tallow Complex'!P$257:T$257)),1)</f>
        <v>#REF!</v>
      </c>
      <c r="X214" s="8" t="e">
        <f>MROUND(X$224*(SUM('[2]Inedible Tallow Complex'!Q250:U250)/SUM('[2]Inedible Tallow Complex'!Q$257:U$257)),1)</f>
        <v>#REF!</v>
      </c>
      <c r="Y214" s="8" t="e">
        <f>MROUND(Y$224*(SUM('[2]Inedible Tallow Complex'!R250:V250)/SUM('[2]Inedible Tallow Complex'!R$257:V$257)),1)</f>
        <v>#REF!</v>
      </c>
      <c r="Z214" s="8" t="e">
        <f>MROUND(Z$224*(SUM('[2]Inedible Tallow Complex'!S250:W250)/SUM('[2]Inedible Tallow Complex'!S$257:W$257)),1)</f>
        <v>#REF!</v>
      </c>
      <c r="AA214" s="8" t="e">
        <f>MROUND(AA$224*(SUM('[2]Inedible Tallow Complex'!T250:X250)/SUM('[2]Inedible Tallow Complex'!T$257:X$257)),1)</f>
        <v>#REF!</v>
      </c>
      <c r="AB214" s="8" t="e">
        <f>MROUND(AB$224*(SUM('[2]Inedible Tallow Complex'!U250:Y250)/SUM('[2]Inedible Tallow Complex'!U$257:Y$257)),1)</f>
        <v>#REF!</v>
      </c>
      <c r="AC214" s="8" t="e">
        <f>MROUND(AC$224*(SUM('[2]Inedible Tallow Complex'!V250:Z250)/SUM('[2]Inedible Tallow Complex'!V$257:Z$257)),1)</f>
        <v>#REF!</v>
      </c>
      <c r="AD214" s="8" t="e">
        <f>MROUND(AD$224*(SUM('[2]Inedible Tallow Complex'!W250:AA250)/SUM('[2]Inedible Tallow Complex'!W$257:AA$257)),1)</f>
        <v>#REF!</v>
      </c>
      <c r="AE214" s="8" t="e">
        <f>MROUND(AE$224*(SUM('[2]Inedible Tallow Complex'!X250:AB250)/SUM('[2]Inedible Tallow Complex'!X$257:AB$257)),1)</f>
        <v>#REF!</v>
      </c>
      <c r="AF214" s="8" t="e">
        <f>MROUND(AF$224*(SUM('[2]Inedible Tallow Complex'!Y250:AC250)/SUM('[2]Inedible Tallow Complex'!Y$257:AC$257)),1)</f>
        <v>#REF!</v>
      </c>
      <c r="AG214" s="53">
        <f>MROUND(AG$224*(SUM('[2]Inedible Tallow Complex'!Z250:AD250)/SUM('[2]Inedible Tallow Complex'!Z$257:AD$257)),1)</f>
        <v>2641</v>
      </c>
      <c r="AH214" s="53" t="e">
        <f>MROUND(AH$224*(SUM('[2]Inedible Tallow Complex'!AA250:AE250)/SUM('[2]Inedible Tallow Complex'!AA$257:AE$257)),1)</f>
        <v>#NUM!</v>
      </c>
      <c r="AI214" s="53" t="e">
        <f>MROUND(AI$224*(SUM('[2]Inedible Tallow Complex'!AB250:AF250)/SUM('[2]Inedible Tallow Complex'!AB$257:AF$257)),1)</f>
        <v>#NUM!</v>
      </c>
      <c r="AJ214" s="53">
        <f>MROUND(AJ$224*(SUM('[2]Inedible Tallow Complex'!AC250:AG250)/SUM('[2]Inedible Tallow Complex'!AC$257:AG$257)),1)</f>
        <v>50422</v>
      </c>
      <c r="AK214" s="53">
        <f>MROUND(AK$224*(SUM('[2]Inedible Tallow Complex'!AD250:AH250)/SUM('[2]Inedible Tallow Complex'!AD$257:AH$257)),1)</f>
        <v>13235</v>
      </c>
      <c r="AL214" s="53">
        <f>MROUND(AL$224*(SUM('[2]Inedible Tallow Complex'!AE250:AI250)/SUM('[2]Inedible Tallow Complex'!AE$257:AI$257)),1)</f>
        <v>12699</v>
      </c>
      <c r="AM214" s="53">
        <f>MROUND(AM$224*(SUM('[2]Inedible Tallow Complex'!AF250:AJ250)/SUM('[2]Inedible Tallow Complex'!AF$257:AJ$257)),1)</f>
        <v>10175</v>
      </c>
      <c r="AN214" s="53">
        <f>MROUND(AN$224*(SUM('[2]Inedible Tallow Complex'!AG250:AK250)/SUM('[2]Inedible Tallow Complex'!AG$257:AK$257)),1)</f>
        <v>9660</v>
      </c>
      <c r="AO214" s="53">
        <f>MROUND(AO$224*(SUM('[2]Inedible Tallow Complex'!AH250:AL250)/SUM('[2]Inedible Tallow Complex'!AH$257:AL$257)),1)</f>
        <v>12251</v>
      </c>
      <c r="AP214" s="53">
        <f>MROUND(AP$224*(SUM('[2]Inedible Tallow Complex'!AI250:AM250)/SUM('[2]Inedible Tallow Complex'!AI$257:AM$257)),1)</f>
        <v>12535</v>
      </c>
      <c r="AQ214" s="53">
        <f>MROUND(AQ$224*(SUM('[2]Inedible Tallow Complex'!AJ250:AN250)/SUM('[2]Inedible Tallow Complex'!AJ$257:AN$257)),1)</f>
        <v>12004</v>
      </c>
      <c r="AR214" s="53">
        <f>MROUND(AR$224*(SUM('[2]Inedible Tallow Complex'!AK250:AO250)/SUM('[2]Inedible Tallow Complex'!AK$257:AO$257)),1)</f>
        <v>11984</v>
      </c>
      <c r="AS214" s="53">
        <f>MROUND(AS$224*(SUM('[2]Inedible Tallow Complex'!AL250:AP250)/SUM('[2]Inedible Tallow Complex'!AL$257:AP$257)),1)</f>
        <v>12316</v>
      </c>
      <c r="AT214" s="53">
        <f>MROUND(AT$224*(SUM('[2]Inedible Tallow Complex'!AM250:AQ250)/SUM('[2]Inedible Tallow Complex'!AM$257:AQ$257)),1)</f>
        <v>12795</v>
      </c>
      <c r="AU214" s="53">
        <f>MROUND(AU$224*(SUM('[2]Inedible Tallow Complex'!AN250:AR250)/SUM('[2]Inedible Tallow Complex'!AN$257:AR$257)),1)</f>
        <v>13226</v>
      </c>
      <c r="AV214" s="53">
        <f>MROUND(AV$224*(SUM('[2]Inedible Tallow Complex'!AO250:AS250)/SUM('[2]Inedible Tallow Complex'!AO$257:AS$257)),1)</f>
        <v>13395</v>
      </c>
      <c r="AW214" s="53">
        <f>MROUND(AW$224*(SUM('[2]Inedible Tallow Complex'!AP250:AT250)/SUM('[2]Inedible Tallow Complex'!AP$257:AT$257)),1)</f>
        <v>13543</v>
      </c>
      <c r="AX214" s="53" t="e">
        <f>MROUND(AX$224*(SUM('[2]Inedible Tallow Complex'!AQ250:AU250)/SUM('[2]Inedible Tallow Complex'!AQ$257:AU$257)),1)</f>
        <v>#NUM!</v>
      </c>
      <c r="AY214" s="53" t="e">
        <f>MROUND(AY$224*(SUM('[2]Inedible Tallow Complex'!AR250:AV250)/SUM('[2]Inedible Tallow Complex'!AR$257:AV$257)),1)</f>
        <v>#NUM!</v>
      </c>
      <c r="AZ214" s="53" t="e">
        <f>MROUND(AZ$224*(SUM('[2]Inedible Tallow Complex'!AS250:AW250)/SUM('[2]Inedible Tallow Complex'!AS$257:AW$257)),1)</f>
        <v>#NUM!</v>
      </c>
      <c r="BA214" s="53" t="e">
        <f>MROUND(BA$224*(SUM('[2]Inedible Tallow Complex'!AT250:AX250)/SUM('[2]Inedible Tallow Complex'!AT$257:AX$257)),1)</f>
        <v>#NUM!</v>
      </c>
      <c r="BB214" s="53" t="e">
        <f>MROUND(BB$224*(SUM('[2]Inedible Tallow Complex'!AU250:AY250)/SUM('[2]Inedible Tallow Complex'!AU$257:AY$257)),1)</f>
        <v>#NUM!</v>
      </c>
      <c r="BC214" s="53" t="e">
        <f>MROUND(BC$224*(SUM('[2]Inedible Tallow Complex'!AV250:AZ250)/SUM('[2]Inedible Tallow Complex'!AV$257:AZ$257)),1)</f>
        <v>#NUM!</v>
      </c>
      <c r="BD214" s="53" t="e">
        <f>MROUND(BD$224*(SUM('[2]Inedible Tallow Complex'!AW250:BA250)/SUM('[2]Inedible Tallow Complex'!AW$257:BA$257)),1)</f>
        <v>#NUM!</v>
      </c>
      <c r="BE214" s="53" t="e">
        <f>MROUND(BE$224*(SUM('[2]Inedible Tallow Complex'!AX250:BB250)/SUM('[2]Inedible Tallow Complex'!AX$257:BB$257)),1)</f>
        <v>#NUM!</v>
      </c>
      <c r="BF214" s="53" t="e">
        <f>MROUND(BF$224*(SUM('[2]Inedible Tallow Complex'!AY250:BC250)/SUM('[2]Inedible Tallow Complex'!AY$257:BC$257)),1)</f>
        <v>#NUM!</v>
      </c>
      <c r="BG214" s="53" t="e">
        <f>MROUND(BG$224*(SUM('[2]Inedible Tallow Complex'!AZ250:BD250)/SUM('[2]Inedible Tallow Complex'!AZ$257:BD$257)),1)</f>
        <v>#NUM!</v>
      </c>
      <c r="BH214" s="53" t="e">
        <f>MROUND(BH$224*(SUM('[2]Inedible Tallow Complex'!BA250:BE250)/SUM('[2]Inedible Tallow Complex'!BA$257:BE$257)),1)</f>
        <v>#NUM!</v>
      </c>
    </row>
    <row r="215" spans="1:60">
      <c r="A215" s="3" t="s">
        <v>20</v>
      </c>
      <c r="J215" s="8" t="e">
        <f>MROUND(J$224*(SUM('[2]Inedible Tallow Complex'!C251:G251)/SUM('[2]Inedible Tallow Complex'!C$257:G$257)),1)</f>
        <v>#REF!</v>
      </c>
      <c r="K215" s="8" t="e">
        <f>MROUND(K$224*(SUM('[2]Inedible Tallow Complex'!D251:H251)/SUM('[2]Inedible Tallow Complex'!D$257:H$257)),1)</f>
        <v>#REF!</v>
      </c>
      <c r="L215" s="8" t="e">
        <f>MROUND(L$224*(SUM('[2]Inedible Tallow Complex'!E251:I251)/SUM('[2]Inedible Tallow Complex'!E$257:I$257)),1)</f>
        <v>#REF!</v>
      </c>
      <c r="M215" s="8" t="e">
        <f>MROUND(M$224*(SUM('[2]Inedible Tallow Complex'!F251:J251)/SUM('[2]Inedible Tallow Complex'!F$257:J$257)),1)</f>
        <v>#REF!</v>
      </c>
      <c r="N215" s="8" t="e">
        <f>MROUND(N$224*(SUM('[2]Inedible Tallow Complex'!G251:K251)/SUM('[2]Inedible Tallow Complex'!G$257:K$257)),1)</f>
        <v>#REF!</v>
      </c>
      <c r="O215" s="8" t="e">
        <f>MROUND(O$224*(SUM('[2]Inedible Tallow Complex'!H251:L251)/SUM('[2]Inedible Tallow Complex'!H$257:L$257)),1)</f>
        <v>#REF!</v>
      </c>
      <c r="P215" s="8" t="e">
        <f>MROUND(P$224*(SUM('[2]Inedible Tallow Complex'!I251:M251)/SUM('[2]Inedible Tallow Complex'!I$257:M$257)),1)</f>
        <v>#REF!</v>
      </c>
      <c r="Q215" s="8" t="e">
        <f>MROUND(Q$224*(SUM('[2]Inedible Tallow Complex'!J251:N251)/SUM('[2]Inedible Tallow Complex'!J$257:N$257)),1)</f>
        <v>#REF!</v>
      </c>
      <c r="R215" s="8" t="e">
        <f>MROUND(R$224*(SUM('[2]Inedible Tallow Complex'!K251:O251)/SUM('[2]Inedible Tallow Complex'!K$257:O$257)),1)</f>
        <v>#REF!</v>
      </c>
      <c r="S215" s="8" t="e">
        <f>MROUND(S$224*(SUM('[2]Inedible Tallow Complex'!L251:P251)/SUM('[2]Inedible Tallow Complex'!L$257:P$257)),1)</f>
        <v>#REF!</v>
      </c>
      <c r="T215" s="8" t="e">
        <f>MROUND(T$224*(SUM('[2]Inedible Tallow Complex'!M251:Q251)/SUM('[2]Inedible Tallow Complex'!M$257:Q$257)),1)</f>
        <v>#REF!</v>
      </c>
      <c r="U215" s="8" t="e">
        <f>MROUND(U$224*(SUM('[2]Inedible Tallow Complex'!N251:R251)/SUM('[2]Inedible Tallow Complex'!N$257:R$257)),1)</f>
        <v>#REF!</v>
      </c>
      <c r="V215" s="8" t="e">
        <f>MROUND(V$224*(SUM('[2]Inedible Tallow Complex'!O251:S251)/SUM('[2]Inedible Tallow Complex'!O$257:S$257)),1)</f>
        <v>#REF!</v>
      </c>
      <c r="W215" s="8" t="e">
        <f>MROUND(W$224*(SUM('[2]Inedible Tallow Complex'!P251:T251)/SUM('[2]Inedible Tallow Complex'!P$257:T$257)),1)</f>
        <v>#REF!</v>
      </c>
      <c r="X215" s="8" t="e">
        <f>MROUND(X$224*(SUM('[2]Inedible Tallow Complex'!Q251:U251)/SUM('[2]Inedible Tallow Complex'!Q$257:U$257)),1)</f>
        <v>#REF!</v>
      </c>
      <c r="Y215" s="8" t="e">
        <f>MROUND(Y$224*(SUM('[2]Inedible Tallow Complex'!R251:V251)/SUM('[2]Inedible Tallow Complex'!R$257:V$257)),1)</f>
        <v>#REF!</v>
      </c>
      <c r="Z215" s="8" t="e">
        <f>MROUND(Z$224*(SUM('[2]Inedible Tallow Complex'!S251:W251)/SUM('[2]Inedible Tallow Complex'!S$257:W$257)),1)</f>
        <v>#REF!</v>
      </c>
      <c r="AA215" s="8" t="e">
        <f>MROUND(AA$224*(SUM('[2]Inedible Tallow Complex'!T251:X251)/SUM('[2]Inedible Tallow Complex'!T$257:X$257)),1)</f>
        <v>#REF!</v>
      </c>
      <c r="AB215" s="8" t="e">
        <f>MROUND(AB$224*(SUM('[2]Inedible Tallow Complex'!U251:Y251)/SUM('[2]Inedible Tallow Complex'!U$257:Y$257)),1)</f>
        <v>#REF!</v>
      </c>
      <c r="AC215" s="8" t="e">
        <f>MROUND(AC$224*(SUM('[2]Inedible Tallow Complex'!V251:Z251)/SUM('[2]Inedible Tallow Complex'!V$257:Z$257)),1)</f>
        <v>#REF!</v>
      </c>
      <c r="AD215" s="8" t="e">
        <f>MROUND(AD$224*(SUM('[2]Inedible Tallow Complex'!W251:AA251)/SUM('[2]Inedible Tallow Complex'!W$257:AA$257)),1)</f>
        <v>#REF!</v>
      </c>
      <c r="AE215" s="8" t="e">
        <f>MROUND(AE$224*(SUM('[2]Inedible Tallow Complex'!X251:AB251)/SUM('[2]Inedible Tallow Complex'!X$257:AB$257)),1)</f>
        <v>#REF!</v>
      </c>
      <c r="AF215" s="8" t="e">
        <f>MROUND(AF$224*(SUM('[2]Inedible Tallow Complex'!Y251:AC251)/SUM('[2]Inedible Tallow Complex'!Y$257:AC$257)),1)</f>
        <v>#REF!</v>
      </c>
      <c r="AG215" s="53">
        <f>MROUND(AG$224*(SUM('[2]Inedible Tallow Complex'!Z251:AD251)/SUM('[2]Inedible Tallow Complex'!Z$257:AD$257)),1)</f>
        <v>8787</v>
      </c>
      <c r="AH215" s="53" t="e">
        <f>MROUND(AH$224*(SUM('[2]Inedible Tallow Complex'!AA251:AE251)/SUM('[2]Inedible Tallow Complex'!AA$257:AE$257)),1)</f>
        <v>#NUM!</v>
      </c>
      <c r="AI215" s="53" t="e">
        <f>MROUND(AI$224*(SUM('[2]Inedible Tallow Complex'!AB251:AF251)/SUM('[2]Inedible Tallow Complex'!AB$257:AF$257)),1)</f>
        <v>#NUM!</v>
      </c>
      <c r="AJ215" s="53">
        <f>MROUND(AJ$224*(SUM('[2]Inedible Tallow Complex'!AC251:AG251)/SUM('[2]Inedible Tallow Complex'!AC$257:AG$257)),1)</f>
        <v>2024</v>
      </c>
      <c r="AK215" s="53">
        <f>MROUND(AK$224*(SUM('[2]Inedible Tallow Complex'!AD251:AH251)/SUM('[2]Inedible Tallow Complex'!AD$257:AH$257)),1)</f>
        <v>6291</v>
      </c>
      <c r="AL215" s="53">
        <f>MROUND(AL$224*(SUM('[2]Inedible Tallow Complex'!AE251:AI251)/SUM('[2]Inedible Tallow Complex'!AE$257:AI$257)),1)</f>
        <v>8840</v>
      </c>
      <c r="AM215" s="53">
        <f>MROUND(AM$224*(SUM('[2]Inedible Tallow Complex'!AF251:AJ251)/SUM('[2]Inedible Tallow Complex'!AF$257:AJ$257)),1)</f>
        <v>5940</v>
      </c>
      <c r="AN215" s="53">
        <f>MROUND(AN$224*(SUM('[2]Inedible Tallow Complex'!AG251:AK251)/SUM('[2]Inedible Tallow Complex'!AG$257:AK$257)),1)</f>
        <v>7426</v>
      </c>
      <c r="AO215" s="53">
        <f>MROUND(AO$224*(SUM('[2]Inedible Tallow Complex'!AH251:AL251)/SUM('[2]Inedible Tallow Complex'!AH$257:AL$257)),1)</f>
        <v>8114</v>
      </c>
      <c r="AP215" s="53">
        <f>MROUND(AP$224*(SUM('[2]Inedible Tallow Complex'!AI251:AM251)/SUM('[2]Inedible Tallow Complex'!AI$257:AM$257)),1)</f>
        <v>8334</v>
      </c>
      <c r="AQ215" s="53">
        <f>MROUND(AQ$224*(SUM('[2]Inedible Tallow Complex'!AJ251:AN251)/SUM('[2]Inedible Tallow Complex'!AJ$257:AN$257)),1)</f>
        <v>8357</v>
      </c>
      <c r="AR215" s="53">
        <f>MROUND(AR$224*(SUM('[2]Inedible Tallow Complex'!AK251:AO251)/SUM('[2]Inedible Tallow Complex'!AK$257:AO$257)),1)</f>
        <v>8594</v>
      </c>
      <c r="AS215" s="53">
        <f>MROUND(AS$224*(SUM('[2]Inedible Tallow Complex'!AL251:AP251)/SUM('[2]Inedible Tallow Complex'!AL$257:AP$257)),1)</f>
        <v>8944</v>
      </c>
      <c r="AT215" s="53">
        <f>MROUND(AT$224*(SUM('[2]Inedible Tallow Complex'!AM251:AQ251)/SUM('[2]Inedible Tallow Complex'!AM$257:AQ$257)),1)</f>
        <v>9089</v>
      </c>
      <c r="AU215" s="53">
        <f>MROUND(AU$224*(SUM('[2]Inedible Tallow Complex'!AN251:AR251)/SUM('[2]Inedible Tallow Complex'!AN$257:AR$257)),1)</f>
        <v>9430</v>
      </c>
      <c r="AV215" s="53">
        <f>MROUND(AV$224*(SUM('[2]Inedible Tallow Complex'!AO251:AS251)/SUM('[2]Inedible Tallow Complex'!AO$257:AS$257)),1)</f>
        <v>9730</v>
      </c>
      <c r="AW215" s="53">
        <f>MROUND(AW$224*(SUM('[2]Inedible Tallow Complex'!AP251:AT251)/SUM('[2]Inedible Tallow Complex'!AP$257:AT$257)),1)</f>
        <v>9854</v>
      </c>
      <c r="AX215" s="53" t="e">
        <f>MROUND(AX$224*(SUM('[2]Inedible Tallow Complex'!AQ251:AU251)/SUM('[2]Inedible Tallow Complex'!AQ$257:AU$257)),1)</f>
        <v>#NUM!</v>
      </c>
      <c r="AY215" s="53" t="e">
        <f>MROUND(AY$224*(SUM('[2]Inedible Tallow Complex'!AR251:AV251)/SUM('[2]Inedible Tallow Complex'!AR$257:AV$257)),1)</f>
        <v>#NUM!</v>
      </c>
      <c r="AZ215" s="53" t="e">
        <f>MROUND(AZ$224*(SUM('[2]Inedible Tallow Complex'!AS251:AW251)/SUM('[2]Inedible Tallow Complex'!AS$257:AW$257)),1)</f>
        <v>#NUM!</v>
      </c>
      <c r="BA215" s="53" t="e">
        <f>MROUND(BA$224*(SUM('[2]Inedible Tallow Complex'!AT251:AX251)/SUM('[2]Inedible Tallow Complex'!AT$257:AX$257)),1)</f>
        <v>#NUM!</v>
      </c>
      <c r="BB215" s="53" t="e">
        <f>MROUND(BB$224*(SUM('[2]Inedible Tallow Complex'!AU251:AY251)/SUM('[2]Inedible Tallow Complex'!AU$257:AY$257)),1)</f>
        <v>#NUM!</v>
      </c>
      <c r="BC215" s="53" t="e">
        <f>MROUND(BC$224*(SUM('[2]Inedible Tallow Complex'!AV251:AZ251)/SUM('[2]Inedible Tallow Complex'!AV$257:AZ$257)),1)</f>
        <v>#NUM!</v>
      </c>
      <c r="BD215" s="53" t="e">
        <f>MROUND(BD$224*(SUM('[2]Inedible Tallow Complex'!AW251:BA251)/SUM('[2]Inedible Tallow Complex'!AW$257:BA$257)),1)</f>
        <v>#NUM!</v>
      </c>
      <c r="BE215" s="53" t="e">
        <f>MROUND(BE$224*(SUM('[2]Inedible Tallow Complex'!AX251:BB251)/SUM('[2]Inedible Tallow Complex'!AX$257:BB$257)),1)</f>
        <v>#NUM!</v>
      </c>
      <c r="BF215" s="53" t="e">
        <f>MROUND(BF$224*(SUM('[2]Inedible Tallow Complex'!AY251:BC251)/SUM('[2]Inedible Tallow Complex'!AY$257:BC$257)),1)</f>
        <v>#NUM!</v>
      </c>
      <c r="BG215" s="53" t="e">
        <f>MROUND(BG$224*(SUM('[2]Inedible Tallow Complex'!AZ251:BD251)/SUM('[2]Inedible Tallow Complex'!AZ$257:BD$257)),1)</f>
        <v>#NUM!</v>
      </c>
      <c r="BH215" s="53" t="e">
        <f>MROUND(BH$224*(SUM('[2]Inedible Tallow Complex'!BA251:BE251)/SUM('[2]Inedible Tallow Complex'!BA$257:BE$257)),1)</f>
        <v>#NUM!</v>
      </c>
    </row>
    <row r="216" spans="1:60">
      <c r="A216" s="3" t="s">
        <v>21</v>
      </c>
      <c r="J216" s="8" t="e">
        <f>MROUND(J$224*(SUM('[2]Inedible Tallow Complex'!C252:G252)/SUM('[2]Inedible Tallow Complex'!C$257:G$257)),1)</f>
        <v>#REF!</v>
      </c>
      <c r="K216" s="8" t="e">
        <f>MROUND(K$224*(SUM('[2]Inedible Tallow Complex'!D252:H252)/SUM('[2]Inedible Tallow Complex'!D$257:H$257)),1)</f>
        <v>#REF!</v>
      </c>
      <c r="L216" s="8" t="e">
        <f>MROUND(L$224*(SUM('[2]Inedible Tallow Complex'!E252:I252)/SUM('[2]Inedible Tallow Complex'!E$257:I$257)),1)</f>
        <v>#REF!</v>
      </c>
      <c r="M216" s="8" t="e">
        <f>MROUND(M$224*(SUM('[2]Inedible Tallow Complex'!F252:J252)/SUM('[2]Inedible Tallow Complex'!F$257:J$257)),1)</f>
        <v>#REF!</v>
      </c>
      <c r="N216" s="8" t="e">
        <f>MROUND(N$224*(SUM('[2]Inedible Tallow Complex'!G252:K252)/SUM('[2]Inedible Tallow Complex'!G$257:K$257)),1)</f>
        <v>#REF!</v>
      </c>
      <c r="O216" s="8" t="e">
        <f>MROUND(O$224*(SUM('[2]Inedible Tallow Complex'!H252:L252)/SUM('[2]Inedible Tallow Complex'!H$257:L$257)),1)</f>
        <v>#REF!</v>
      </c>
      <c r="P216" s="8" t="e">
        <f>MROUND(P$224*(SUM('[2]Inedible Tallow Complex'!I252:M252)/SUM('[2]Inedible Tallow Complex'!I$257:M$257)),1)</f>
        <v>#REF!</v>
      </c>
      <c r="Q216" s="8" t="e">
        <f>MROUND(Q$224*(SUM('[2]Inedible Tallow Complex'!J252:N252)/SUM('[2]Inedible Tallow Complex'!J$257:N$257)),1)</f>
        <v>#REF!</v>
      </c>
      <c r="R216" s="8" t="e">
        <f>MROUND(R$224*(SUM('[2]Inedible Tallow Complex'!K252:O252)/SUM('[2]Inedible Tallow Complex'!K$257:O$257)),1)</f>
        <v>#REF!</v>
      </c>
      <c r="S216" s="8" t="e">
        <f>MROUND(S$224*(SUM('[2]Inedible Tallow Complex'!L252:P252)/SUM('[2]Inedible Tallow Complex'!L$257:P$257)),1)</f>
        <v>#REF!</v>
      </c>
      <c r="T216" s="8" t="e">
        <f>MROUND(T$224*(SUM('[2]Inedible Tallow Complex'!M252:Q252)/SUM('[2]Inedible Tallow Complex'!M$257:Q$257)),1)</f>
        <v>#REF!</v>
      </c>
      <c r="U216" s="8" t="e">
        <f>MROUND(U$224*(SUM('[2]Inedible Tallow Complex'!N252:R252)/SUM('[2]Inedible Tallow Complex'!N$257:R$257)),1)</f>
        <v>#REF!</v>
      </c>
      <c r="V216" s="8" t="e">
        <f>MROUND(V$224*(SUM('[2]Inedible Tallow Complex'!O252:S252)/SUM('[2]Inedible Tallow Complex'!O$257:S$257)),1)</f>
        <v>#REF!</v>
      </c>
      <c r="W216" s="8" t="e">
        <f>MROUND(W$224*(SUM('[2]Inedible Tallow Complex'!P252:T252)/SUM('[2]Inedible Tallow Complex'!P$257:T$257)),1)</f>
        <v>#REF!</v>
      </c>
      <c r="X216" s="8" t="e">
        <f>MROUND(X$224*(SUM('[2]Inedible Tallow Complex'!Q252:U252)/SUM('[2]Inedible Tallow Complex'!Q$257:U$257)),1)</f>
        <v>#REF!</v>
      </c>
      <c r="Y216" s="8" t="e">
        <f>MROUND(Y$224*(SUM('[2]Inedible Tallow Complex'!R252:V252)/SUM('[2]Inedible Tallow Complex'!R$257:V$257)),1)</f>
        <v>#REF!</v>
      </c>
      <c r="Z216" s="8" t="e">
        <f>MROUND(Z$224*(SUM('[2]Inedible Tallow Complex'!S252:W252)/SUM('[2]Inedible Tallow Complex'!S$257:W$257)),1)</f>
        <v>#REF!</v>
      </c>
      <c r="AA216" s="8" t="e">
        <f>MROUND(AA$224*(SUM('[2]Inedible Tallow Complex'!T252:X252)/SUM('[2]Inedible Tallow Complex'!T$257:X$257)),1)</f>
        <v>#REF!</v>
      </c>
      <c r="AB216" s="8" t="e">
        <f>MROUND(AB$224*(SUM('[2]Inedible Tallow Complex'!U252:Y252)/SUM('[2]Inedible Tallow Complex'!U$257:Y$257)),1)</f>
        <v>#REF!</v>
      </c>
      <c r="AC216" s="8" t="e">
        <f>MROUND(AC$224*(SUM('[2]Inedible Tallow Complex'!V252:Z252)/SUM('[2]Inedible Tallow Complex'!V$257:Z$257)),1)</f>
        <v>#REF!</v>
      </c>
      <c r="AD216" s="8" t="e">
        <f>MROUND(AD$224*(SUM('[2]Inedible Tallow Complex'!W252:AA252)/SUM('[2]Inedible Tallow Complex'!W$257:AA$257)),1)</f>
        <v>#REF!</v>
      </c>
      <c r="AE216" s="8" t="e">
        <f>MROUND(AE$224*(SUM('[2]Inedible Tallow Complex'!X252:AB252)/SUM('[2]Inedible Tallow Complex'!X$257:AB$257)),1)</f>
        <v>#REF!</v>
      </c>
      <c r="AF216" s="8" t="e">
        <f>MROUND(AF$224*(SUM('[2]Inedible Tallow Complex'!Y252:AC252)/SUM('[2]Inedible Tallow Complex'!Y$257:AC$257)),1)</f>
        <v>#REF!</v>
      </c>
      <c r="AG216" s="53">
        <f>MROUND(AG$224*(SUM('[2]Inedible Tallow Complex'!Z252:AD252)/SUM('[2]Inedible Tallow Complex'!Z$257:AD$257)),1)</f>
        <v>7318</v>
      </c>
      <c r="AH216" s="53" t="e">
        <f>MROUND(AH$224*(SUM('[2]Inedible Tallow Complex'!AA252:AE252)/SUM('[2]Inedible Tallow Complex'!AA$257:AE$257)),1)</f>
        <v>#NUM!</v>
      </c>
      <c r="AI216" s="53" t="e">
        <f>MROUND(AI$224*(SUM('[2]Inedible Tallow Complex'!AB252:AF252)/SUM('[2]Inedible Tallow Complex'!AB$257:AF$257)),1)</f>
        <v>#NUM!</v>
      </c>
      <c r="AJ216" s="53" t="e">
        <f>MROUND(AJ$224*(SUM('[2]Inedible Tallow Complex'!AC252:AG252)/SUM('[2]Inedible Tallow Complex'!AC$257:AG$257)),1)</f>
        <v>#NUM!</v>
      </c>
      <c r="AK216" s="53">
        <f>MROUND(AK$224*(SUM('[2]Inedible Tallow Complex'!AD252:AH252)/SUM('[2]Inedible Tallow Complex'!AD$257:AH$257)),1)</f>
        <v>4259</v>
      </c>
      <c r="AL216" s="53">
        <f>MROUND(AL$224*(SUM('[2]Inedible Tallow Complex'!AE252:AI252)/SUM('[2]Inedible Tallow Complex'!AE$257:AI$257)),1)</f>
        <v>6524</v>
      </c>
      <c r="AM216" s="53">
        <f>MROUND(AM$224*(SUM('[2]Inedible Tallow Complex'!AF252:AJ252)/SUM('[2]Inedible Tallow Complex'!AF$257:AJ$257)),1)</f>
        <v>3026</v>
      </c>
      <c r="AN216" s="53">
        <f>MROUND(AN$224*(SUM('[2]Inedible Tallow Complex'!AG252:AK252)/SUM('[2]Inedible Tallow Complex'!AG$257:AK$257)),1)</f>
        <v>4604</v>
      </c>
      <c r="AO216" s="53">
        <f>MROUND(AO$224*(SUM('[2]Inedible Tallow Complex'!AH252:AL252)/SUM('[2]Inedible Tallow Complex'!AH$257:AL$257)),1)</f>
        <v>5675</v>
      </c>
      <c r="AP216" s="53">
        <f>MROUND(AP$224*(SUM('[2]Inedible Tallow Complex'!AI252:AM252)/SUM('[2]Inedible Tallow Complex'!AI$257:AM$257)),1)</f>
        <v>5535</v>
      </c>
      <c r="AQ216" s="53">
        <f>MROUND(AQ$224*(SUM('[2]Inedible Tallow Complex'!AJ252:AN252)/SUM('[2]Inedible Tallow Complex'!AJ$257:AN$257)),1)</f>
        <v>5504</v>
      </c>
      <c r="AR216" s="53">
        <f>MROUND(AR$224*(SUM('[2]Inedible Tallow Complex'!AK252:AO252)/SUM('[2]Inedible Tallow Complex'!AK$257:AO$257)),1)</f>
        <v>5313</v>
      </c>
      <c r="AS216" s="53">
        <f>MROUND(AS$224*(SUM('[2]Inedible Tallow Complex'!AL252:AP252)/SUM('[2]Inedible Tallow Complex'!AL$257:AP$257)),1)</f>
        <v>5617</v>
      </c>
      <c r="AT216" s="53">
        <f>MROUND(AT$224*(SUM('[2]Inedible Tallow Complex'!AM252:AQ252)/SUM('[2]Inedible Tallow Complex'!AM$257:AQ$257)),1)</f>
        <v>5840</v>
      </c>
      <c r="AU216" s="53">
        <f>MROUND(AU$224*(SUM('[2]Inedible Tallow Complex'!AN252:AR252)/SUM('[2]Inedible Tallow Complex'!AN$257:AR$257)),1)</f>
        <v>5924</v>
      </c>
      <c r="AV216" s="53">
        <f>MROUND(AV$224*(SUM('[2]Inedible Tallow Complex'!AO252:AS252)/SUM('[2]Inedible Tallow Complex'!AO$257:AS$257)),1)</f>
        <v>6054</v>
      </c>
      <c r="AW216" s="53">
        <f>MROUND(AW$224*(SUM('[2]Inedible Tallow Complex'!AP252:AT252)/SUM('[2]Inedible Tallow Complex'!AP$257:AT$257)),1)</f>
        <v>6154</v>
      </c>
      <c r="AX216" s="53" t="e">
        <f>MROUND(AX$224*(SUM('[2]Inedible Tallow Complex'!AQ252:AU252)/SUM('[2]Inedible Tallow Complex'!AQ$257:AU$257)),1)</f>
        <v>#NUM!</v>
      </c>
      <c r="AY216" s="53" t="e">
        <f>MROUND(AY$224*(SUM('[2]Inedible Tallow Complex'!AR252:AV252)/SUM('[2]Inedible Tallow Complex'!AR$257:AV$257)),1)</f>
        <v>#NUM!</v>
      </c>
      <c r="AZ216" s="53" t="e">
        <f>MROUND(AZ$224*(SUM('[2]Inedible Tallow Complex'!AS252:AW252)/SUM('[2]Inedible Tallow Complex'!AS$257:AW$257)),1)</f>
        <v>#NUM!</v>
      </c>
      <c r="BA216" s="53" t="e">
        <f>MROUND(BA$224*(SUM('[2]Inedible Tallow Complex'!AT252:AX252)/SUM('[2]Inedible Tallow Complex'!AT$257:AX$257)),1)</f>
        <v>#NUM!</v>
      </c>
      <c r="BB216" s="53" t="e">
        <f>MROUND(BB$224*(SUM('[2]Inedible Tallow Complex'!AU252:AY252)/SUM('[2]Inedible Tallow Complex'!AU$257:AY$257)),1)</f>
        <v>#NUM!</v>
      </c>
      <c r="BC216" s="53" t="e">
        <f>MROUND(BC$224*(SUM('[2]Inedible Tallow Complex'!AV252:AZ252)/SUM('[2]Inedible Tallow Complex'!AV$257:AZ$257)),1)</f>
        <v>#NUM!</v>
      </c>
      <c r="BD216" s="53" t="e">
        <f>MROUND(BD$224*(SUM('[2]Inedible Tallow Complex'!AW252:BA252)/SUM('[2]Inedible Tallow Complex'!AW$257:BA$257)),1)</f>
        <v>#NUM!</v>
      </c>
      <c r="BE216" s="53" t="e">
        <f>MROUND(BE$224*(SUM('[2]Inedible Tallow Complex'!AX252:BB252)/SUM('[2]Inedible Tallow Complex'!AX$257:BB$257)),1)</f>
        <v>#NUM!</v>
      </c>
      <c r="BF216" s="53" t="e">
        <f>MROUND(BF$224*(SUM('[2]Inedible Tallow Complex'!AY252:BC252)/SUM('[2]Inedible Tallow Complex'!AY$257:BC$257)),1)</f>
        <v>#NUM!</v>
      </c>
      <c r="BG216" s="53" t="e">
        <f>MROUND(BG$224*(SUM('[2]Inedible Tallow Complex'!AZ252:BD252)/SUM('[2]Inedible Tallow Complex'!AZ$257:BD$257)),1)</f>
        <v>#NUM!</v>
      </c>
      <c r="BH216" s="53" t="e">
        <f>MROUND(BH$224*(SUM('[2]Inedible Tallow Complex'!BA252:BE252)/SUM('[2]Inedible Tallow Complex'!BA$257:BE$257)),1)</f>
        <v>#NUM!</v>
      </c>
    </row>
    <row r="217" spans="1:60">
      <c r="A217" s="3" t="s">
        <v>22</v>
      </c>
      <c r="J217" s="8" t="e">
        <f>MROUND(J$224*(SUM('[2]Inedible Tallow Complex'!C253:G253)/SUM('[2]Inedible Tallow Complex'!C$257:G$257)),1)</f>
        <v>#REF!</v>
      </c>
      <c r="K217" s="8" t="e">
        <f>MROUND(K$224*(SUM('[2]Inedible Tallow Complex'!D253:H253)/SUM('[2]Inedible Tallow Complex'!D$257:H$257)),1)</f>
        <v>#REF!</v>
      </c>
      <c r="L217" s="8" t="e">
        <f>MROUND(L$224*(SUM('[2]Inedible Tallow Complex'!E253:I253)/SUM('[2]Inedible Tallow Complex'!E$257:I$257)),1)</f>
        <v>#REF!</v>
      </c>
      <c r="M217" s="8" t="e">
        <f>MROUND(M$224*(SUM('[2]Inedible Tallow Complex'!F253:J253)/SUM('[2]Inedible Tallow Complex'!F$257:J$257)),1)</f>
        <v>#REF!</v>
      </c>
      <c r="N217" s="8" t="e">
        <f>MROUND(N$224*(SUM('[2]Inedible Tallow Complex'!G253:K253)/SUM('[2]Inedible Tallow Complex'!G$257:K$257)),1)</f>
        <v>#REF!</v>
      </c>
      <c r="O217" s="8" t="e">
        <f>MROUND(O$224*(SUM('[2]Inedible Tallow Complex'!H253:L253)/SUM('[2]Inedible Tallow Complex'!H$257:L$257)),1)</f>
        <v>#REF!</v>
      </c>
      <c r="P217" s="8" t="e">
        <f>MROUND(P$224*(SUM('[2]Inedible Tallow Complex'!I253:M253)/SUM('[2]Inedible Tallow Complex'!I$257:M$257)),1)</f>
        <v>#REF!</v>
      </c>
      <c r="Q217" s="8" t="e">
        <f>MROUND(Q$224*(SUM('[2]Inedible Tallow Complex'!J253:N253)/SUM('[2]Inedible Tallow Complex'!J$257:N$257)),1)</f>
        <v>#REF!</v>
      </c>
      <c r="R217" s="8" t="e">
        <f>MROUND(R$224*(SUM('[2]Inedible Tallow Complex'!K253:O253)/SUM('[2]Inedible Tallow Complex'!K$257:O$257)),1)</f>
        <v>#REF!</v>
      </c>
      <c r="S217" s="8" t="e">
        <f>MROUND(S$224*(SUM('[2]Inedible Tallow Complex'!L253:P253)/SUM('[2]Inedible Tallow Complex'!L$257:P$257)),1)</f>
        <v>#REF!</v>
      </c>
      <c r="T217" s="8" t="e">
        <f>MROUND(T$224*(SUM('[2]Inedible Tallow Complex'!M253:Q253)/SUM('[2]Inedible Tallow Complex'!M$257:Q$257)),1)</f>
        <v>#REF!</v>
      </c>
      <c r="U217" s="8" t="e">
        <f>MROUND(U$224*(SUM('[2]Inedible Tallow Complex'!N253:R253)/SUM('[2]Inedible Tallow Complex'!N$257:R$257)),1)</f>
        <v>#REF!</v>
      </c>
      <c r="V217" s="8" t="e">
        <f>MROUND(V$224*(SUM('[2]Inedible Tallow Complex'!O253:S253)/SUM('[2]Inedible Tallow Complex'!O$257:S$257)),1)</f>
        <v>#REF!</v>
      </c>
      <c r="W217" s="8" t="e">
        <f>MROUND(W$224*(SUM('[2]Inedible Tallow Complex'!P253:T253)/SUM('[2]Inedible Tallow Complex'!P$257:T$257)),1)</f>
        <v>#REF!</v>
      </c>
      <c r="X217" s="8" t="e">
        <f>MROUND(X$224*(SUM('[2]Inedible Tallow Complex'!Q253:U253)/SUM('[2]Inedible Tallow Complex'!Q$257:U$257)),1)</f>
        <v>#REF!</v>
      </c>
      <c r="Y217" s="8" t="e">
        <f>MROUND(Y$224*(SUM('[2]Inedible Tallow Complex'!R253:V253)/SUM('[2]Inedible Tallow Complex'!R$257:V$257)),1)</f>
        <v>#REF!</v>
      </c>
      <c r="Z217" s="8" t="e">
        <f>MROUND(Z$224*(SUM('[2]Inedible Tallow Complex'!S253:W253)/SUM('[2]Inedible Tallow Complex'!S$257:W$257)),1)</f>
        <v>#REF!</v>
      </c>
      <c r="AA217" s="8" t="e">
        <f>MROUND(AA$224*(SUM('[2]Inedible Tallow Complex'!T253:X253)/SUM('[2]Inedible Tallow Complex'!T$257:X$257)),1)</f>
        <v>#REF!</v>
      </c>
      <c r="AB217" s="8" t="e">
        <f>MROUND(AB$224*(SUM('[2]Inedible Tallow Complex'!U253:Y253)/SUM('[2]Inedible Tallow Complex'!U$257:Y$257)),1)</f>
        <v>#REF!</v>
      </c>
      <c r="AC217" s="8" t="e">
        <f>MROUND(AC$224*(SUM('[2]Inedible Tallow Complex'!V253:Z253)/SUM('[2]Inedible Tallow Complex'!V$257:Z$257)),1)</f>
        <v>#REF!</v>
      </c>
      <c r="AD217" s="8" t="e">
        <f>MROUND(AD$224*(SUM('[2]Inedible Tallow Complex'!W253:AA253)/SUM('[2]Inedible Tallow Complex'!W$257:AA$257)),1)</f>
        <v>#REF!</v>
      </c>
      <c r="AE217" s="8" t="e">
        <f>MROUND(AE$224*(SUM('[2]Inedible Tallow Complex'!X253:AB253)/SUM('[2]Inedible Tallow Complex'!X$257:AB$257)),1)</f>
        <v>#REF!</v>
      </c>
      <c r="AF217" s="8" t="e">
        <f>MROUND(AF$224*(SUM('[2]Inedible Tallow Complex'!Y253:AC253)/SUM('[2]Inedible Tallow Complex'!Y$257:AC$257)),1)</f>
        <v>#REF!</v>
      </c>
      <c r="AG217" s="53">
        <f>MROUND(AG$224*(SUM('[2]Inedible Tallow Complex'!Z253:AD253)/SUM('[2]Inedible Tallow Complex'!Z$257:AD$257)),1)</f>
        <v>15118</v>
      </c>
      <c r="AH217" s="53">
        <f>MROUND(AH$224*(SUM('[2]Inedible Tallow Complex'!AA253:AE253)/SUM('[2]Inedible Tallow Complex'!AA$257:AE$257)),1)</f>
        <v>22538</v>
      </c>
      <c r="AI217" s="53">
        <f>MROUND(AI$224*(SUM('[2]Inedible Tallow Complex'!AB253:AF253)/SUM('[2]Inedible Tallow Complex'!AB$257:AF$257)),1)</f>
        <v>265096</v>
      </c>
      <c r="AJ217" s="53" t="e">
        <f>MROUND(AJ$224*(SUM('[2]Inedible Tallow Complex'!AC253:AG253)/SUM('[2]Inedible Tallow Complex'!AC$257:AG$257)),1)</f>
        <v>#NUM!</v>
      </c>
      <c r="AK217" s="53">
        <f>MROUND(AK$224*(SUM('[2]Inedible Tallow Complex'!AD253:AH253)/SUM('[2]Inedible Tallow Complex'!AD$257:AH$257)),1)</f>
        <v>3706</v>
      </c>
      <c r="AL217" s="53">
        <f>MROUND(AL$224*(SUM('[2]Inedible Tallow Complex'!AE253:AI253)/SUM('[2]Inedible Tallow Complex'!AE$257:AI$257)),1)</f>
        <v>6104</v>
      </c>
      <c r="AM217" s="53">
        <f>MROUND(AM$224*(SUM('[2]Inedible Tallow Complex'!AF253:AJ253)/SUM('[2]Inedible Tallow Complex'!AF$257:AJ$257)),1)</f>
        <v>4376</v>
      </c>
      <c r="AN217" s="53">
        <f>MROUND(AN$224*(SUM('[2]Inedible Tallow Complex'!AG253:AK253)/SUM('[2]Inedible Tallow Complex'!AG$257:AK$257)),1)</f>
        <v>6101</v>
      </c>
      <c r="AO217" s="53">
        <f>MROUND(AO$224*(SUM('[2]Inedible Tallow Complex'!AH253:AL253)/SUM('[2]Inedible Tallow Complex'!AH$257:AL$257)),1)</f>
        <v>5788</v>
      </c>
      <c r="AP217" s="53">
        <f>MROUND(AP$224*(SUM('[2]Inedible Tallow Complex'!AI253:AM253)/SUM('[2]Inedible Tallow Complex'!AI$257:AM$257)),1)</f>
        <v>6303</v>
      </c>
      <c r="AQ217" s="53">
        <f>MROUND(AQ$224*(SUM('[2]Inedible Tallow Complex'!AJ253:AN253)/SUM('[2]Inedible Tallow Complex'!AJ$257:AN$257)),1)</f>
        <v>6589</v>
      </c>
      <c r="AR217" s="53">
        <f>MROUND(AR$224*(SUM('[2]Inedible Tallow Complex'!AK253:AO253)/SUM('[2]Inedible Tallow Complex'!AK$257:AO$257)),1)</f>
        <v>6376</v>
      </c>
      <c r="AS217" s="53">
        <f>MROUND(AS$224*(SUM('[2]Inedible Tallow Complex'!AL253:AP253)/SUM('[2]Inedible Tallow Complex'!AL$257:AP$257)),1)</f>
        <v>6550</v>
      </c>
      <c r="AT217" s="53">
        <f>MROUND(AT$224*(SUM('[2]Inedible Tallow Complex'!AM253:AQ253)/SUM('[2]Inedible Tallow Complex'!AM$257:AQ$257)),1)</f>
        <v>6507</v>
      </c>
      <c r="AU217" s="53">
        <f>MROUND(AU$224*(SUM('[2]Inedible Tallow Complex'!AN253:AR253)/SUM('[2]Inedible Tallow Complex'!AN$257:AR$257)),1)</f>
        <v>6706</v>
      </c>
      <c r="AV217" s="53">
        <f>MROUND(AV$224*(SUM('[2]Inedible Tallow Complex'!AO253:AS253)/SUM('[2]Inedible Tallow Complex'!AO$257:AS$257)),1)</f>
        <v>6813</v>
      </c>
      <c r="AW217" s="53">
        <f>MROUND(AW$224*(SUM('[2]Inedible Tallow Complex'!AP253:AT253)/SUM('[2]Inedible Tallow Complex'!AP$257:AT$257)),1)</f>
        <v>7039</v>
      </c>
      <c r="AX217" s="53" t="e">
        <f>MROUND(AX$224*(SUM('[2]Inedible Tallow Complex'!AQ253:AU253)/SUM('[2]Inedible Tallow Complex'!AQ$257:AU$257)),1)</f>
        <v>#NUM!</v>
      </c>
      <c r="AY217" s="53" t="e">
        <f>MROUND(AY$224*(SUM('[2]Inedible Tallow Complex'!AR253:AV253)/SUM('[2]Inedible Tallow Complex'!AR$257:AV$257)),1)</f>
        <v>#NUM!</v>
      </c>
      <c r="AZ217" s="53" t="e">
        <f>MROUND(AZ$224*(SUM('[2]Inedible Tallow Complex'!AS253:AW253)/SUM('[2]Inedible Tallow Complex'!AS$257:AW$257)),1)</f>
        <v>#NUM!</v>
      </c>
      <c r="BA217" s="53" t="e">
        <f>MROUND(BA$224*(SUM('[2]Inedible Tallow Complex'!AT253:AX253)/SUM('[2]Inedible Tallow Complex'!AT$257:AX$257)),1)</f>
        <v>#NUM!</v>
      </c>
      <c r="BB217" s="53" t="e">
        <f>MROUND(BB$224*(SUM('[2]Inedible Tallow Complex'!AU253:AY253)/SUM('[2]Inedible Tallow Complex'!AU$257:AY$257)),1)</f>
        <v>#NUM!</v>
      </c>
      <c r="BC217" s="53" t="e">
        <f>MROUND(BC$224*(SUM('[2]Inedible Tallow Complex'!AV253:AZ253)/SUM('[2]Inedible Tallow Complex'!AV$257:AZ$257)),1)</f>
        <v>#NUM!</v>
      </c>
      <c r="BD217" s="53" t="e">
        <f>MROUND(BD$224*(SUM('[2]Inedible Tallow Complex'!AW253:BA253)/SUM('[2]Inedible Tallow Complex'!AW$257:BA$257)),1)</f>
        <v>#NUM!</v>
      </c>
      <c r="BE217" s="53" t="e">
        <f>MROUND(BE$224*(SUM('[2]Inedible Tallow Complex'!AX253:BB253)/SUM('[2]Inedible Tallow Complex'!AX$257:BB$257)),1)</f>
        <v>#NUM!</v>
      </c>
      <c r="BF217" s="53" t="e">
        <f>MROUND(BF$224*(SUM('[2]Inedible Tallow Complex'!AY253:BC253)/SUM('[2]Inedible Tallow Complex'!AY$257:BC$257)),1)</f>
        <v>#NUM!</v>
      </c>
      <c r="BG217" s="53" t="e">
        <f>MROUND(BG$224*(SUM('[2]Inedible Tallow Complex'!AZ253:BD253)/SUM('[2]Inedible Tallow Complex'!AZ$257:BD$257)),1)</f>
        <v>#NUM!</v>
      </c>
      <c r="BH217" s="53" t="e">
        <f>MROUND(BH$224*(SUM('[2]Inedible Tallow Complex'!BA253:BE253)/SUM('[2]Inedible Tallow Complex'!BA$257:BE$257)),1)</f>
        <v>#NUM!</v>
      </c>
    </row>
    <row r="218" spans="1:60">
      <c r="A218" s="3" t="s">
        <v>23</v>
      </c>
      <c r="J218" s="8" t="e">
        <f>MROUND(J$224*(SUM('[2]Inedible Tallow Complex'!C254:G254)/SUM('[2]Inedible Tallow Complex'!C$257:G$257)),1)</f>
        <v>#REF!</v>
      </c>
      <c r="K218" s="8" t="e">
        <f>MROUND(K$224*(SUM('[2]Inedible Tallow Complex'!D254:H254)/SUM('[2]Inedible Tallow Complex'!D$257:H$257)),1)</f>
        <v>#REF!</v>
      </c>
      <c r="L218" s="8" t="e">
        <f>MROUND(L$224*(SUM('[2]Inedible Tallow Complex'!E254:I254)/SUM('[2]Inedible Tallow Complex'!E$257:I$257)),1)</f>
        <v>#REF!</v>
      </c>
      <c r="M218" s="8" t="e">
        <f>MROUND(M$224*(SUM('[2]Inedible Tallow Complex'!F254:J254)/SUM('[2]Inedible Tallow Complex'!F$257:J$257)),1)</f>
        <v>#REF!</v>
      </c>
      <c r="N218" s="8" t="e">
        <f>MROUND(N$224*(SUM('[2]Inedible Tallow Complex'!G254:K254)/SUM('[2]Inedible Tallow Complex'!G$257:K$257)),1)</f>
        <v>#REF!</v>
      </c>
      <c r="O218" s="8" t="e">
        <f>MROUND(O$224*(SUM('[2]Inedible Tallow Complex'!H254:L254)/SUM('[2]Inedible Tallow Complex'!H$257:L$257)),1)</f>
        <v>#REF!</v>
      </c>
      <c r="P218" s="8" t="e">
        <f>MROUND(P$224*(SUM('[2]Inedible Tallow Complex'!I254:M254)/SUM('[2]Inedible Tallow Complex'!I$257:M$257)),1)</f>
        <v>#REF!</v>
      </c>
      <c r="Q218" s="8" t="e">
        <f>MROUND(Q$224*(SUM('[2]Inedible Tallow Complex'!J254:N254)/SUM('[2]Inedible Tallow Complex'!J$257:N$257)),1)</f>
        <v>#REF!</v>
      </c>
      <c r="R218" s="8" t="e">
        <f>MROUND(R$224*(SUM('[2]Inedible Tallow Complex'!K254:O254)/SUM('[2]Inedible Tallow Complex'!K$257:O$257)),1)</f>
        <v>#REF!</v>
      </c>
      <c r="S218" s="8" t="e">
        <f>MROUND(S$224*(SUM('[2]Inedible Tallow Complex'!L254:P254)/SUM('[2]Inedible Tallow Complex'!L$257:P$257)),1)</f>
        <v>#REF!</v>
      </c>
      <c r="T218" s="8" t="e">
        <f>MROUND(T$224*(SUM('[2]Inedible Tallow Complex'!M254:Q254)/SUM('[2]Inedible Tallow Complex'!M$257:Q$257)),1)</f>
        <v>#REF!</v>
      </c>
      <c r="U218" s="8" t="e">
        <f>MROUND(U$224*(SUM('[2]Inedible Tallow Complex'!N254:R254)/SUM('[2]Inedible Tallow Complex'!N$257:R$257)),1)</f>
        <v>#REF!</v>
      </c>
      <c r="V218" s="8" t="e">
        <f>MROUND(V$224*(SUM('[2]Inedible Tallow Complex'!O254:S254)/SUM('[2]Inedible Tallow Complex'!O$257:S$257)),1)</f>
        <v>#REF!</v>
      </c>
      <c r="W218" s="8" t="e">
        <f>MROUND(W$224*(SUM('[2]Inedible Tallow Complex'!P254:T254)/SUM('[2]Inedible Tallow Complex'!P$257:T$257)),1)</f>
        <v>#REF!</v>
      </c>
      <c r="X218" s="8" t="e">
        <f>MROUND(X$224*(SUM('[2]Inedible Tallow Complex'!Q254:U254)/SUM('[2]Inedible Tallow Complex'!Q$257:U$257)),1)</f>
        <v>#REF!</v>
      </c>
      <c r="Y218" s="8" t="e">
        <f>MROUND(Y$224*(SUM('[2]Inedible Tallow Complex'!R254:V254)/SUM('[2]Inedible Tallow Complex'!R$257:V$257)),1)</f>
        <v>#REF!</v>
      </c>
      <c r="Z218" s="8" t="e">
        <f>MROUND(Z$224*(SUM('[2]Inedible Tallow Complex'!S254:W254)/SUM('[2]Inedible Tallow Complex'!S$257:W$257)),1)</f>
        <v>#REF!</v>
      </c>
      <c r="AA218" s="8" t="e">
        <f>MROUND(AA$224*(SUM('[2]Inedible Tallow Complex'!T254:X254)/SUM('[2]Inedible Tallow Complex'!T$257:X$257)),1)</f>
        <v>#REF!</v>
      </c>
      <c r="AB218" s="8" t="e">
        <f>MROUND(AB$224*(SUM('[2]Inedible Tallow Complex'!U254:Y254)/SUM('[2]Inedible Tallow Complex'!U$257:Y$257)),1)</f>
        <v>#REF!</v>
      </c>
      <c r="AC218" s="8" t="e">
        <f>MROUND(AC$224*(SUM('[2]Inedible Tallow Complex'!V254:Z254)/SUM('[2]Inedible Tallow Complex'!V$257:Z$257)),1)</f>
        <v>#REF!</v>
      </c>
      <c r="AD218" s="8" t="e">
        <f>MROUND(AD$224*(SUM('[2]Inedible Tallow Complex'!W254:AA254)/SUM('[2]Inedible Tallow Complex'!W$257:AA$257)),1)</f>
        <v>#REF!</v>
      </c>
      <c r="AE218" s="8" t="e">
        <f>MROUND(AE$224*(SUM('[2]Inedible Tallow Complex'!X254:AB254)/SUM('[2]Inedible Tallow Complex'!X$257:AB$257)),1)</f>
        <v>#REF!</v>
      </c>
      <c r="AF218" s="8" t="e">
        <f>MROUND(AF$224*(SUM('[2]Inedible Tallow Complex'!Y254:AC254)/SUM('[2]Inedible Tallow Complex'!Y$257:AC$257)),1)</f>
        <v>#REF!</v>
      </c>
      <c r="AG218" s="53">
        <f>MROUND(AG$224*(SUM('[2]Inedible Tallow Complex'!Z254:AD254)/SUM('[2]Inedible Tallow Complex'!Z$257:AD$257)),1)</f>
        <v>11200</v>
      </c>
      <c r="AH218" s="53">
        <f>MROUND(AH$224*(SUM('[2]Inedible Tallow Complex'!AA254:AE254)/SUM('[2]Inedible Tallow Complex'!AA$257:AE$257)),1)</f>
        <v>36154</v>
      </c>
      <c r="AI218" s="53">
        <f>MROUND(AI$224*(SUM('[2]Inedible Tallow Complex'!AB254:AF254)/SUM('[2]Inedible Tallow Complex'!AB$257:AF$257)),1)</f>
        <v>380810</v>
      </c>
      <c r="AJ218" s="53" t="e">
        <f>MROUND(AJ$224*(SUM('[2]Inedible Tallow Complex'!AC254:AG254)/SUM('[2]Inedible Tallow Complex'!AC$257:AG$257)),1)</f>
        <v>#NUM!</v>
      </c>
      <c r="AK218" s="53" t="e">
        <f>MROUND(AK$224*(SUM('[2]Inedible Tallow Complex'!AD254:AH254)/SUM('[2]Inedible Tallow Complex'!AD$257:AH$257)),1)</f>
        <v>#NUM!</v>
      </c>
      <c r="AL218" s="53" t="e">
        <f>MROUND(AL$224*(SUM('[2]Inedible Tallow Complex'!AE254:AI254)/SUM('[2]Inedible Tallow Complex'!AE$257:AI$257)),1)</f>
        <v>#NUM!</v>
      </c>
      <c r="AM218" s="53">
        <f>MROUND(AM$224*(SUM('[2]Inedible Tallow Complex'!AF254:AJ254)/SUM('[2]Inedible Tallow Complex'!AF$257:AJ$257)),1)</f>
        <v>419</v>
      </c>
      <c r="AN218" s="53">
        <f>MROUND(AN$224*(SUM('[2]Inedible Tallow Complex'!AG254:AK254)/SUM('[2]Inedible Tallow Complex'!AG$257:AK$257)),1)</f>
        <v>747</v>
      </c>
      <c r="AO218" s="53">
        <f>MROUND(AO$224*(SUM('[2]Inedible Tallow Complex'!AH254:AL254)/SUM('[2]Inedible Tallow Complex'!AH$257:AL$257)),1)</f>
        <v>758</v>
      </c>
      <c r="AP218" s="53" t="e">
        <f>MROUND(AP$224*(SUM('[2]Inedible Tallow Complex'!AI254:AM254)/SUM('[2]Inedible Tallow Complex'!AI$257:AM$257)),1)</f>
        <v>#NUM!</v>
      </c>
      <c r="AQ218" s="53">
        <f>MROUND(AQ$224*(SUM('[2]Inedible Tallow Complex'!AJ254:AN254)/SUM('[2]Inedible Tallow Complex'!AJ$257:AN$257)),1)</f>
        <v>41</v>
      </c>
      <c r="AR218" s="53">
        <f>MROUND(AR$224*(SUM('[2]Inedible Tallow Complex'!AK254:AO254)/SUM('[2]Inedible Tallow Complex'!AK$257:AO$257)),1)</f>
        <v>331</v>
      </c>
      <c r="AS218" s="53">
        <f>MROUND(AS$224*(SUM('[2]Inedible Tallow Complex'!AL254:AP254)/SUM('[2]Inedible Tallow Complex'!AL$257:AP$257)),1)</f>
        <v>265</v>
      </c>
      <c r="AT218" s="53">
        <f>MROUND(AT$224*(SUM('[2]Inedible Tallow Complex'!AM254:AQ254)/SUM('[2]Inedible Tallow Complex'!AM$257:AQ$257)),1)</f>
        <v>198</v>
      </c>
      <c r="AU218" s="53">
        <f>MROUND(AU$224*(SUM('[2]Inedible Tallow Complex'!AN254:AR254)/SUM('[2]Inedible Tallow Complex'!AN$257:AR$257)),1)</f>
        <v>94</v>
      </c>
      <c r="AV218" s="53">
        <f>MROUND(AV$224*(SUM('[2]Inedible Tallow Complex'!AO254:AS254)/SUM('[2]Inedible Tallow Complex'!AO$257:AS$257)),1)</f>
        <v>161</v>
      </c>
      <c r="AW218" s="53">
        <f>MROUND(AW$224*(SUM('[2]Inedible Tallow Complex'!AP254:AT254)/SUM('[2]Inedible Tallow Complex'!AP$257:AT$257)),1)</f>
        <v>209</v>
      </c>
      <c r="AX218" s="53" t="e">
        <f>MROUND(AX$224*(SUM('[2]Inedible Tallow Complex'!AQ254:AU254)/SUM('[2]Inedible Tallow Complex'!AQ$257:AU$257)),1)</f>
        <v>#NUM!</v>
      </c>
      <c r="AY218" s="53" t="e">
        <f>MROUND(AY$224*(SUM('[2]Inedible Tallow Complex'!AR254:AV254)/SUM('[2]Inedible Tallow Complex'!AR$257:AV$257)),1)</f>
        <v>#NUM!</v>
      </c>
      <c r="AZ218" s="53" t="e">
        <f>MROUND(AZ$224*(SUM('[2]Inedible Tallow Complex'!AS254:AW254)/SUM('[2]Inedible Tallow Complex'!AS$257:AW$257)),1)</f>
        <v>#NUM!</v>
      </c>
      <c r="BA218" s="53" t="e">
        <f>MROUND(BA$224*(SUM('[2]Inedible Tallow Complex'!AT254:AX254)/SUM('[2]Inedible Tallow Complex'!AT$257:AX$257)),1)</f>
        <v>#NUM!</v>
      </c>
      <c r="BB218" s="53" t="e">
        <f>MROUND(BB$224*(SUM('[2]Inedible Tallow Complex'!AU254:AY254)/SUM('[2]Inedible Tallow Complex'!AU$257:AY$257)),1)</f>
        <v>#NUM!</v>
      </c>
      <c r="BC218" s="53" t="e">
        <f>MROUND(BC$224*(SUM('[2]Inedible Tallow Complex'!AV254:AZ254)/SUM('[2]Inedible Tallow Complex'!AV$257:AZ$257)),1)</f>
        <v>#NUM!</v>
      </c>
      <c r="BD218" s="53" t="e">
        <f>MROUND(BD$224*(SUM('[2]Inedible Tallow Complex'!AW254:BA254)/SUM('[2]Inedible Tallow Complex'!AW$257:BA$257)),1)</f>
        <v>#NUM!</v>
      </c>
      <c r="BE218" s="53" t="e">
        <f>MROUND(BE$224*(SUM('[2]Inedible Tallow Complex'!AX254:BB254)/SUM('[2]Inedible Tallow Complex'!AX$257:BB$257)),1)</f>
        <v>#NUM!</v>
      </c>
      <c r="BF218" s="53" t="e">
        <f>MROUND(BF$224*(SUM('[2]Inedible Tallow Complex'!AY254:BC254)/SUM('[2]Inedible Tallow Complex'!AY$257:BC$257)),1)</f>
        <v>#NUM!</v>
      </c>
      <c r="BG218" s="53" t="e">
        <f>MROUND(BG$224*(SUM('[2]Inedible Tallow Complex'!AZ254:BD254)/SUM('[2]Inedible Tallow Complex'!AZ$257:BD$257)),1)</f>
        <v>#NUM!</v>
      </c>
      <c r="BH218" s="53" t="e">
        <f>MROUND(BH$224*(SUM('[2]Inedible Tallow Complex'!BA254:BE254)/SUM('[2]Inedible Tallow Complex'!BA$257:BE$257)),1)</f>
        <v>#NUM!</v>
      </c>
    </row>
    <row r="219" spans="1:60">
      <c r="A219" s="3" t="s">
        <v>24</v>
      </c>
      <c r="J219" s="8" t="e">
        <f>MROUND(J$224*(SUM('[2]Inedible Tallow Complex'!C255:G255)/SUM('[2]Inedible Tallow Complex'!C$257:G$257)),1)</f>
        <v>#REF!</v>
      </c>
      <c r="K219" s="8" t="e">
        <f>MROUND(K$224*(SUM('[2]Inedible Tallow Complex'!D255:H255)/SUM('[2]Inedible Tallow Complex'!D$257:H$257)),1)</f>
        <v>#REF!</v>
      </c>
      <c r="L219" s="8" t="e">
        <f>MROUND(L$224*(SUM('[2]Inedible Tallow Complex'!E255:I255)/SUM('[2]Inedible Tallow Complex'!E$257:I$257)),1)</f>
        <v>#REF!</v>
      </c>
      <c r="M219" s="8" t="e">
        <f>MROUND(M$224*(SUM('[2]Inedible Tallow Complex'!F255:J255)/SUM('[2]Inedible Tallow Complex'!F$257:J$257)),1)</f>
        <v>#REF!</v>
      </c>
      <c r="N219" s="8" t="e">
        <f>MROUND(N$224*(SUM('[2]Inedible Tallow Complex'!G255:K255)/SUM('[2]Inedible Tallow Complex'!G$257:K$257)),1)</f>
        <v>#REF!</v>
      </c>
      <c r="O219" s="8" t="e">
        <f>MROUND(O$224*(SUM('[2]Inedible Tallow Complex'!H255:L255)/SUM('[2]Inedible Tallow Complex'!H$257:L$257)),1)</f>
        <v>#REF!</v>
      </c>
      <c r="P219" s="8" t="e">
        <f>MROUND(P$224*(SUM('[2]Inedible Tallow Complex'!I255:M255)/SUM('[2]Inedible Tallow Complex'!I$257:M$257)),1)</f>
        <v>#REF!</v>
      </c>
      <c r="Q219" s="8" t="e">
        <f>MROUND(Q$224*(SUM('[2]Inedible Tallow Complex'!J255:N255)/SUM('[2]Inedible Tallow Complex'!J$257:N$257)),1)</f>
        <v>#REF!</v>
      </c>
      <c r="R219" s="8" t="e">
        <f>MROUND(R$224*(SUM('[2]Inedible Tallow Complex'!K255:O255)/SUM('[2]Inedible Tallow Complex'!K$257:O$257)),1)</f>
        <v>#REF!</v>
      </c>
      <c r="S219" s="8" t="e">
        <f>MROUND(S$224*(SUM('[2]Inedible Tallow Complex'!L255:P255)/SUM('[2]Inedible Tallow Complex'!L$257:P$257)),1)</f>
        <v>#REF!</v>
      </c>
      <c r="T219" s="8" t="e">
        <f>MROUND(T$224*(SUM('[2]Inedible Tallow Complex'!M255:Q255)/SUM('[2]Inedible Tallow Complex'!M$257:Q$257)),1)</f>
        <v>#REF!</v>
      </c>
      <c r="U219" s="8" t="e">
        <f>MROUND(U$224*(SUM('[2]Inedible Tallow Complex'!N255:R255)/SUM('[2]Inedible Tallow Complex'!N$257:R$257)),1)</f>
        <v>#REF!</v>
      </c>
      <c r="V219" s="8" t="e">
        <f>MROUND(V$224*(SUM('[2]Inedible Tallow Complex'!O255:S255)/SUM('[2]Inedible Tallow Complex'!O$257:S$257)),1)</f>
        <v>#REF!</v>
      </c>
      <c r="W219" s="8" t="e">
        <f>MROUND(W$224*(SUM('[2]Inedible Tallow Complex'!P255:T255)/SUM('[2]Inedible Tallow Complex'!P$257:T$257)),1)</f>
        <v>#REF!</v>
      </c>
      <c r="X219" s="8" t="e">
        <f>MROUND(X$224*(SUM('[2]Inedible Tallow Complex'!Q255:U255)/SUM('[2]Inedible Tallow Complex'!Q$257:U$257)),1)</f>
        <v>#REF!</v>
      </c>
      <c r="Y219" s="8" t="e">
        <f>MROUND(Y$224*(SUM('[2]Inedible Tallow Complex'!R255:V255)/SUM('[2]Inedible Tallow Complex'!R$257:V$257)),1)</f>
        <v>#REF!</v>
      </c>
      <c r="Z219" s="8" t="e">
        <f>MROUND(Z$224*(SUM('[2]Inedible Tallow Complex'!S255:W255)/SUM('[2]Inedible Tallow Complex'!S$257:W$257)),1)</f>
        <v>#REF!</v>
      </c>
      <c r="AA219" s="8" t="e">
        <f>MROUND(AA$224*(SUM('[2]Inedible Tallow Complex'!T255:X255)/SUM('[2]Inedible Tallow Complex'!T$257:X$257)),1)</f>
        <v>#REF!</v>
      </c>
      <c r="AB219" s="8" t="e">
        <f>MROUND(AB$224*(SUM('[2]Inedible Tallow Complex'!U255:Y255)/SUM('[2]Inedible Tallow Complex'!U$257:Y$257)),1)</f>
        <v>#REF!</v>
      </c>
      <c r="AC219" s="8" t="e">
        <f>MROUND(AC$224*(SUM('[2]Inedible Tallow Complex'!V255:Z255)/SUM('[2]Inedible Tallow Complex'!V$257:Z$257)),1)</f>
        <v>#REF!</v>
      </c>
      <c r="AD219" s="8" t="e">
        <f>MROUND(AD$224*(SUM('[2]Inedible Tallow Complex'!W255:AA255)/SUM('[2]Inedible Tallow Complex'!W$257:AA$257)),1)</f>
        <v>#REF!</v>
      </c>
      <c r="AE219" s="8" t="e">
        <f>MROUND(AE$224*(SUM('[2]Inedible Tallow Complex'!X255:AB255)/SUM('[2]Inedible Tallow Complex'!X$257:AB$257)),1)</f>
        <v>#REF!</v>
      </c>
      <c r="AF219" s="8" t="e">
        <f>MROUND(AF$224*(SUM('[2]Inedible Tallow Complex'!Y255:AC255)/SUM('[2]Inedible Tallow Complex'!Y$257:AC$257)),1)</f>
        <v>#REF!</v>
      </c>
      <c r="AG219" s="53" t="e">
        <f>MROUND(AG$224*(SUM('[2]Inedible Tallow Complex'!Z255:AD255)/SUM('[2]Inedible Tallow Complex'!Z$257:AD$257)),1)</f>
        <v>#NUM!</v>
      </c>
      <c r="AH219" s="53">
        <f>MROUND(AH$224*(SUM('[2]Inedible Tallow Complex'!AA255:AE255)/SUM('[2]Inedible Tallow Complex'!AA$257:AE$257)),1)</f>
        <v>10166</v>
      </c>
      <c r="AI219" s="53">
        <f>MROUND(AI$224*(SUM('[2]Inedible Tallow Complex'!AB255:AF255)/SUM('[2]Inedible Tallow Complex'!AB$257:AF$257)),1)</f>
        <v>216312</v>
      </c>
      <c r="AJ219" s="53" t="e">
        <f>MROUND(AJ$224*(SUM('[2]Inedible Tallow Complex'!AC255:AG255)/SUM('[2]Inedible Tallow Complex'!AC$257:AG$257)),1)</f>
        <v>#NUM!</v>
      </c>
      <c r="AK219" s="53" t="e">
        <f>MROUND(AK$224*(SUM('[2]Inedible Tallow Complex'!AD255:AH255)/SUM('[2]Inedible Tallow Complex'!AD$257:AH$257)),1)</f>
        <v>#NUM!</v>
      </c>
      <c r="AL219" s="53" t="e">
        <f>MROUND(AL$224*(SUM('[2]Inedible Tallow Complex'!AE255:AI255)/SUM('[2]Inedible Tallow Complex'!AE$257:AI$257)),1)</f>
        <v>#NUM!</v>
      </c>
      <c r="AM219" s="53" t="e">
        <f>MROUND(AM$224*(SUM('[2]Inedible Tallow Complex'!AF255:AJ255)/SUM('[2]Inedible Tallow Complex'!AF$257:AJ$257)),1)</f>
        <v>#NUM!</v>
      </c>
      <c r="AN219" s="53" t="e">
        <f>MROUND(AN$224*(SUM('[2]Inedible Tallow Complex'!AG255:AK255)/SUM('[2]Inedible Tallow Complex'!AG$257:AK$257)),1)</f>
        <v>#NUM!</v>
      </c>
      <c r="AO219" s="53" t="e">
        <f>MROUND(AO$224*(SUM('[2]Inedible Tallow Complex'!AH255:AL255)/SUM('[2]Inedible Tallow Complex'!AH$257:AL$257)),1)</f>
        <v>#NUM!</v>
      </c>
      <c r="AP219" s="53" t="e">
        <f>MROUND(AP$224*(SUM('[2]Inedible Tallow Complex'!AI255:AM255)/SUM('[2]Inedible Tallow Complex'!AI$257:AM$257)),1)</f>
        <v>#NUM!</v>
      </c>
      <c r="AQ219" s="53" t="e">
        <f>MROUND(AQ$224*(SUM('[2]Inedible Tallow Complex'!AJ255:AN255)/SUM('[2]Inedible Tallow Complex'!AJ$257:AN$257)),1)</f>
        <v>#NUM!</v>
      </c>
      <c r="AR219" s="53" t="e">
        <f>MROUND(AR$224*(SUM('[2]Inedible Tallow Complex'!AK255:AO255)/SUM('[2]Inedible Tallow Complex'!AK$257:AO$257)),1)</f>
        <v>#NUM!</v>
      </c>
      <c r="AS219" s="53" t="e">
        <f>MROUND(AS$224*(SUM('[2]Inedible Tallow Complex'!AL255:AP255)/SUM('[2]Inedible Tallow Complex'!AL$257:AP$257)),1)</f>
        <v>#NUM!</v>
      </c>
      <c r="AT219" s="53" t="e">
        <f>MROUND(AT$224*(SUM('[2]Inedible Tallow Complex'!AM255:AQ255)/SUM('[2]Inedible Tallow Complex'!AM$257:AQ$257)),1)</f>
        <v>#NUM!</v>
      </c>
      <c r="AU219" s="53" t="e">
        <f>MROUND(AU$224*(SUM('[2]Inedible Tallow Complex'!AN255:AR255)/SUM('[2]Inedible Tallow Complex'!AN$257:AR$257)),1)</f>
        <v>#NUM!</v>
      </c>
      <c r="AV219" s="53" t="e">
        <f>MROUND(AV$224*(SUM('[2]Inedible Tallow Complex'!AO255:AS255)/SUM('[2]Inedible Tallow Complex'!AO$257:AS$257)),1)</f>
        <v>#NUM!</v>
      </c>
      <c r="AW219" s="53" t="e">
        <f>MROUND(AW$224*(SUM('[2]Inedible Tallow Complex'!AP255:AT255)/SUM('[2]Inedible Tallow Complex'!AP$257:AT$257)),1)</f>
        <v>#NUM!</v>
      </c>
      <c r="AX219" s="53" t="e">
        <f>MROUND(AX$224*(SUM('[2]Inedible Tallow Complex'!AQ255:AU255)/SUM('[2]Inedible Tallow Complex'!AQ$257:AU$257)),1)</f>
        <v>#NUM!</v>
      </c>
      <c r="AY219" s="53" t="e">
        <f>MROUND(AY$224*(SUM('[2]Inedible Tallow Complex'!AR255:AV255)/SUM('[2]Inedible Tallow Complex'!AR$257:AV$257)),1)</f>
        <v>#NUM!</v>
      </c>
      <c r="AZ219" s="53" t="e">
        <f>MROUND(AZ$224*(SUM('[2]Inedible Tallow Complex'!AS255:AW255)/SUM('[2]Inedible Tallow Complex'!AS$257:AW$257)),1)</f>
        <v>#NUM!</v>
      </c>
      <c r="BA219" s="53" t="e">
        <f>MROUND(BA$224*(SUM('[2]Inedible Tallow Complex'!AT255:AX255)/SUM('[2]Inedible Tallow Complex'!AT$257:AX$257)),1)</f>
        <v>#NUM!</v>
      </c>
      <c r="BB219" s="53" t="e">
        <f>MROUND(BB$224*(SUM('[2]Inedible Tallow Complex'!AU255:AY255)/SUM('[2]Inedible Tallow Complex'!AU$257:AY$257)),1)</f>
        <v>#NUM!</v>
      </c>
      <c r="BC219" s="53" t="e">
        <f>MROUND(BC$224*(SUM('[2]Inedible Tallow Complex'!AV255:AZ255)/SUM('[2]Inedible Tallow Complex'!AV$257:AZ$257)),1)</f>
        <v>#NUM!</v>
      </c>
      <c r="BD219" s="53" t="e">
        <f>MROUND(BD$224*(SUM('[2]Inedible Tallow Complex'!AW255:BA255)/SUM('[2]Inedible Tallow Complex'!AW$257:BA$257)),1)</f>
        <v>#NUM!</v>
      </c>
      <c r="BE219" s="53" t="e">
        <f>MROUND(BE$224*(SUM('[2]Inedible Tallow Complex'!AX255:BB255)/SUM('[2]Inedible Tallow Complex'!AX$257:BB$257)),1)</f>
        <v>#NUM!</v>
      </c>
      <c r="BF219" s="53" t="e">
        <f>MROUND(BF$224*(SUM('[2]Inedible Tallow Complex'!AY255:BC255)/SUM('[2]Inedible Tallow Complex'!AY$257:BC$257)),1)</f>
        <v>#NUM!</v>
      </c>
      <c r="BG219" s="53" t="e">
        <f>MROUND(BG$224*(SUM('[2]Inedible Tallow Complex'!AZ255:BD255)/SUM('[2]Inedible Tallow Complex'!AZ$257:BD$257)),1)</f>
        <v>#NUM!</v>
      </c>
      <c r="BH219" s="53" t="e">
        <f>MROUND(BH$224*(SUM('[2]Inedible Tallow Complex'!BA255:BE255)/SUM('[2]Inedible Tallow Complex'!BA$257:BE$257)),1)</f>
        <v>#NUM!</v>
      </c>
    </row>
    <row r="220" spans="1:60">
      <c r="A220" s="3" t="s">
        <v>25</v>
      </c>
      <c r="J220" s="8" t="e">
        <f>MROUND(J$224*(SUM('[2]Inedible Tallow Complex'!C256:G256)/SUM('[2]Inedible Tallow Complex'!C$257:G$257)),1)</f>
        <v>#REF!</v>
      </c>
      <c r="K220" s="8" t="e">
        <f>MROUND(K$224*(SUM('[2]Inedible Tallow Complex'!D256:H256)/SUM('[2]Inedible Tallow Complex'!D$257:H$257)),1)</f>
        <v>#REF!</v>
      </c>
      <c r="L220" s="8" t="e">
        <f>MROUND(L$224*(SUM('[2]Inedible Tallow Complex'!E256:I256)/SUM('[2]Inedible Tallow Complex'!E$257:I$257)),1)</f>
        <v>#REF!</v>
      </c>
      <c r="M220" s="8" t="e">
        <f>MROUND(M$224*(SUM('[2]Inedible Tallow Complex'!F256:J256)/SUM('[2]Inedible Tallow Complex'!F$257:J$257)),1)</f>
        <v>#REF!</v>
      </c>
      <c r="N220" s="8" t="e">
        <f>MROUND(N$224*(SUM('[2]Inedible Tallow Complex'!G256:K256)/SUM('[2]Inedible Tallow Complex'!G$257:K$257)),1)</f>
        <v>#REF!</v>
      </c>
      <c r="O220" s="8" t="e">
        <f>MROUND(O$224*(SUM('[2]Inedible Tallow Complex'!H256:L256)/SUM('[2]Inedible Tallow Complex'!H$257:L$257)),1)</f>
        <v>#REF!</v>
      </c>
      <c r="P220" s="8" t="e">
        <f>MROUND(P$224*(SUM('[2]Inedible Tallow Complex'!I256:M256)/SUM('[2]Inedible Tallow Complex'!I$257:M$257)),1)</f>
        <v>#REF!</v>
      </c>
      <c r="Q220" s="8" t="e">
        <f>MROUND(Q$224*(SUM('[2]Inedible Tallow Complex'!J256:N256)/SUM('[2]Inedible Tallow Complex'!J$257:N$257)),1)</f>
        <v>#REF!</v>
      </c>
      <c r="R220" s="8" t="e">
        <f>MROUND(R$224*(SUM('[2]Inedible Tallow Complex'!K256:O256)/SUM('[2]Inedible Tallow Complex'!K$257:O$257)),1)</f>
        <v>#REF!</v>
      </c>
      <c r="S220" s="8" t="e">
        <f>MROUND(S$224*(SUM('[2]Inedible Tallow Complex'!L256:P256)/SUM('[2]Inedible Tallow Complex'!L$257:P$257)),1)</f>
        <v>#REF!</v>
      </c>
      <c r="T220" s="8" t="e">
        <f>MROUND(T$224*(SUM('[2]Inedible Tallow Complex'!M256:Q256)/SUM('[2]Inedible Tallow Complex'!M$257:Q$257)),1)</f>
        <v>#REF!</v>
      </c>
      <c r="U220" s="8" t="e">
        <f>MROUND(U$224*(SUM('[2]Inedible Tallow Complex'!N256:R256)/SUM('[2]Inedible Tallow Complex'!N$257:R$257)),1)</f>
        <v>#REF!</v>
      </c>
      <c r="V220" s="8" t="e">
        <f>MROUND(V$224*(SUM('[2]Inedible Tallow Complex'!O256:S256)/SUM('[2]Inedible Tallow Complex'!O$257:S$257)),1)</f>
        <v>#REF!</v>
      </c>
      <c r="W220" s="8" t="e">
        <f>MROUND(W$224*(SUM('[2]Inedible Tallow Complex'!P256:T256)/SUM('[2]Inedible Tallow Complex'!P$257:T$257)),1)</f>
        <v>#REF!</v>
      </c>
      <c r="X220" s="8" t="e">
        <f>MROUND(X$224*(SUM('[2]Inedible Tallow Complex'!Q256:U256)/SUM('[2]Inedible Tallow Complex'!Q$257:U$257)),1)</f>
        <v>#REF!</v>
      </c>
      <c r="Y220" s="8" t="e">
        <f>MROUND(Y$224*(SUM('[2]Inedible Tallow Complex'!R256:V256)/SUM('[2]Inedible Tallow Complex'!R$257:V$257)),1)</f>
        <v>#REF!</v>
      </c>
      <c r="Z220" s="8" t="e">
        <f>MROUND(Z$224*(SUM('[2]Inedible Tallow Complex'!S256:W256)/SUM('[2]Inedible Tallow Complex'!S$257:W$257)),1)</f>
        <v>#REF!</v>
      </c>
      <c r="AA220" s="8" t="e">
        <f>MROUND(AA$224*(SUM('[2]Inedible Tallow Complex'!T256:X256)/SUM('[2]Inedible Tallow Complex'!T$257:X$257)),1)</f>
        <v>#REF!</v>
      </c>
      <c r="AB220" s="8" t="e">
        <f>MROUND(AB$224*(SUM('[2]Inedible Tallow Complex'!U256:Y256)/SUM('[2]Inedible Tallow Complex'!U$257:Y$257)),1)</f>
        <v>#REF!</v>
      </c>
      <c r="AC220" s="8" t="e">
        <f>MROUND(AC$224*(SUM('[2]Inedible Tallow Complex'!V256:Z256)/SUM('[2]Inedible Tallow Complex'!V$257:Z$257)),1)</f>
        <v>#REF!</v>
      </c>
      <c r="AD220" s="8" t="e">
        <f>MROUND(AD$224*(SUM('[2]Inedible Tallow Complex'!W256:AA256)/SUM('[2]Inedible Tallow Complex'!W$257:AA$257)),1)</f>
        <v>#REF!</v>
      </c>
      <c r="AE220" s="8" t="e">
        <f>MROUND(AE$224*(SUM('[2]Inedible Tallow Complex'!X256:AB256)/SUM('[2]Inedible Tallow Complex'!X$257:AB$257)),1)</f>
        <v>#REF!</v>
      </c>
      <c r="AF220" s="8" t="e">
        <f>MROUND(AF$224*(SUM('[2]Inedible Tallow Complex'!Y256:AC256)/SUM('[2]Inedible Tallow Complex'!Y$257:AC$257)),1)</f>
        <v>#REF!</v>
      </c>
      <c r="AG220" s="53">
        <f>MROUND(AG$224*(SUM('[2]Inedible Tallow Complex'!Z256:AD256)/SUM('[2]Inedible Tallow Complex'!Z$257:AD$257)),1)</f>
        <v>4069</v>
      </c>
      <c r="AH220" s="53">
        <f>MROUND(AH$224*(SUM('[2]Inedible Tallow Complex'!AA256:AE256)/SUM('[2]Inedible Tallow Complex'!AA$257:AE$257)),1)</f>
        <v>26216</v>
      </c>
      <c r="AI220" s="53">
        <f>MROUND(AI$224*(SUM('[2]Inedible Tallow Complex'!AB256:AF256)/SUM('[2]Inedible Tallow Complex'!AB$257:AF$257)),1)</f>
        <v>254182</v>
      </c>
      <c r="AJ220" s="53" t="e">
        <f>MROUND(AJ$224*(SUM('[2]Inedible Tallow Complex'!AC256:AG256)/SUM('[2]Inedible Tallow Complex'!AC$257:AG$257)),1)</f>
        <v>#NUM!</v>
      </c>
      <c r="AK220" s="53" t="e">
        <f>MROUND(AK$224*(SUM('[2]Inedible Tallow Complex'!AD256:AH256)/SUM('[2]Inedible Tallow Complex'!AD$257:AH$257)),1)</f>
        <v>#NUM!</v>
      </c>
      <c r="AL220" s="53" t="e">
        <f>MROUND(AL$224*(SUM('[2]Inedible Tallow Complex'!AE256:AI256)/SUM('[2]Inedible Tallow Complex'!AE$257:AI$257)),1)</f>
        <v>#NUM!</v>
      </c>
      <c r="AM220" s="53">
        <f>MROUND(AM$224*(SUM('[2]Inedible Tallow Complex'!AF256:AJ256)/SUM('[2]Inedible Tallow Complex'!AF$257:AJ$257)),1)</f>
        <v>3512</v>
      </c>
      <c r="AN220" s="53">
        <f>MROUND(AN$224*(SUM('[2]Inedible Tallow Complex'!AG256:AK256)/SUM('[2]Inedible Tallow Complex'!AG$257:AK$257)),1)</f>
        <v>4622</v>
      </c>
      <c r="AO220" s="53">
        <f>MROUND(AO$224*(SUM('[2]Inedible Tallow Complex'!AH256:AL256)/SUM('[2]Inedible Tallow Complex'!AH$257:AL$257)),1)</f>
        <v>941</v>
      </c>
      <c r="AP220" s="53">
        <f>MROUND(AP$224*(SUM('[2]Inedible Tallow Complex'!AI256:AM256)/SUM('[2]Inedible Tallow Complex'!AI$257:AM$257)),1)</f>
        <v>1704</v>
      </c>
      <c r="AQ220" s="53">
        <f>MROUND(AQ$224*(SUM('[2]Inedible Tallow Complex'!AJ256:AN256)/SUM('[2]Inedible Tallow Complex'!AJ$257:AN$257)),1)</f>
        <v>2023</v>
      </c>
      <c r="AR220" s="53">
        <f>MROUND(AR$224*(SUM('[2]Inedible Tallow Complex'!AK256:AO256)/SUM('[2]Inedible Tallow Complex'!AK$257:AO$257)),1)</f>
        <v>2504</v>
      </c>
      <c r="AS220" s="53">
        <f>MROUND(AS$224*(SUM('[2]Inedible Tallow Complex'!AL256:AP256)/SUM('[2]Inedible Tallow Complex'!AL$257:AP$257)),1)</f>
        <v>2015</v>
      </c>
      <c r="AT220" s="53">
        <f>MROUND(AT$224*(SUM('[2]Inedible Tallow Complex'!AM256:AQ256)/SUM('[2]Inedible Tallow Complex'!AM$257:AQ$257)),1)</f>
        <v>1151</v>
      </c>
      <c r="AU220" s="53">
        <f>MROUND(AU$224*(SUM('[2]Inedible Tallow Complex'!AN256:AR256)/SUM('[2]Inedible Tallow Complex'!AN$257:AR$257)),1)</f>
        <v>1098</v>
      </c>
      <c r="AV220" s="53">
        <f>MROUND(AV$224*(SUM('[2]Inedible Tallow Complex'!AO256:AS256)/SUM('[2]Inedible Tallow Complex'!AO$257:AS$257)),1)</f>
        <v>977</v>
      </c>
      <c r="AW220" s="53">
        <f>MROUND(AW$224*(SUM('[2]Inedible Tallow Complex'!AP256:AT256)/SUM('[2]Inedible Tallow Complex'!AP$257:AT$257)),1)</f>
        <v>829</v>
      </c>
      <c r="AX220" s="53" t="e">
        <f>MROUND(AX$224*(SUM('[2]Inedible Tallow Complex'!AQ256:AU256)/SUM('[2]Inedible Tallow Complex'!AQ$257:AU$257)),1)</f>
        <v>#NUM!</v>
      </c>
      <c r="AY220" s="53" t="e">
        <f>MROUND(AY$224*(SUM('[2]Inedible Tallow Complex'!AR256:AV256)/SUM('[2]Inedible Tallow Complex'!AR$257:AV$257)),1)</f>
        <v>#NUM!</v>
      </c>
      <c r="AZ220" s="53" t="e">
        <f>MROUND(AZ$224*(SUM('[2]Inedible Tallow Complex'!AS256:AW256)/SUM('[2]Inedible Tallow Complex'!AS$257:AW$257)),1)</f>
        <v>#NUM!</v>
      </c>
      <c r="BA220" s="53" t="e">
        <f>MROUND(BA$224*(SUM('[2]Inedible Tallow Complex'!AT256:AX256)/SUM('[2]Inedible Tallow Complex'!AT$257:AX$257)),1)</f>
        <v>#NUM!</v>
      </c>
      <c r="BB220" s="53" t="e">
        <f>MROUND(BB$224*(SUM('[2]Inedible Tallow Complex'!AU256:AY256)/SUM('[2]Inedible Tallow Complex'!AU$257:AY$257)),1)</f>
        <v>#NUM!</v>
      </c>
      <c r="BC220" s="53" t="e">
        <f>MROUND(BC$224*(SUM('[2]Inedible Tallow Complex'!AV256:AZ256)/SUM('[2]Inedible Tallow Complex'!AV$257:AZ$257)),1)</f>
        <v>#NUM!</v>
      </c>
      <c r="BD220" s="53" t="e">
        <f>MROUND(BD$224*(SUM('[2]Inedible Tallow Complex'!AW256:BA256)/SUM('[2]Inedible Tallow Complex'!AW$257:BA$257)),1)</f>
        <v>#NUM!</v>
      </c>
      <c r="BE220" s="53" t="e">
        <f>MROUND(BE$224*(SUM('[2]Inedible Tallow Complex'!AX256:BB256)/SUM('[2]Inedible Tallow Complex'!AX$257:BB$257)),1)</f>
        <v>#NUM!</v>
      </c>
      <c r="BF220" s="53" t="e">
        <f>MROUND(BF$224*(SUM('[2]Inedible Tallow Complex'!AY256:BC256)/SUM('[2]Inedible Tallow Complex'!AY$257:BC$257)),1)</f>
        <v>#NUM!</v>
      </c>
      <c r="BG220" s="53" t="e">
        <f>MROUND(BG$224*(SUM('[2]Inedible Tallow Complex'!AZ256:BD256)/SUM('[2]Inedible Tallow Complex'!AZ$257:BD$257)),1)</f>
        <v>#NUM!</v>
      </c>
      <c r="BH220" s="53" t="e">
        <f>MROUND(BH$224*(SUM('[2]Inedible Tallow Complex'!BA256:BE256)/SUM('[2]Inedible Tallow Complex'!BA$257:BE$257)),1)</f>
        <v>#NUM!</v>
      </c>
    </row>
    <row r="221" spans="1:60">
      <c r="A221" s="3" t="s">
        <v>26</v>
      </c>
      <c r="J221" s="8" t="e">
        <f>MROUND(J$224*(SUM('[2]Inedible Tallow Complex'!B245:F245)/SUM('[2]Inedible Tallow Complex'!B$257:F$257)),1)</f>
        <v>#REF!</v>
      </c>
      <c r="K221" s="8" t="e">
        <f>MROUND(K$224*(SUM('[2]Inedible Tallow Complex'!C245:G245)/SUM('[2]Inedible Tallow Complex'!C$257:G$257)),1)</f>
        <v>#REF!</v>
      </c>
      <c r="L221" s="8" t="e">
        <f>MROUND(L$224*(SUM('[2]Inedible Tallow Complex'!D245:H245)/SUM('[2]Inedible Tallow Complex'!D$257:H$257)),1)</f>
        <v>#REF!</v>
      </c>
      <c r="M221" s="8" t="e">
        <f>MROUND(M$224*(SUM('[2]Inedible Tallow Complex'!E245:I245)/SUM('[2]Inedible Tallow Complex'!E$257:I$257)),1)</f>
        <v>#REF!</v>
      </c>
      <c r="N221" s="8" t="e">
        <f>MROUND(N$224*(SUM('[2]Inedible Tallow Complex'!F245:J245)/SUM('[2]Inedible Tallow Complex'!F$257:J$257)),1)</f>
        <v>#REF!</v>
      </c>
      <c r="O221" s="8" t="e">
        <f>MROUND(O$224*(SUM('[2]Inedible Tallow Complex'!G245:K245)/SUM('[2]Inedible Tallow Complex'!G$257:K$257)),1)</f>
        <v>#REF!</v>
      </c>
      <c r="P221" s="8" t="e">
        <f>MROUND(P$224*(SUM('[2]Inedible Tallow Complex'!H245:L245)/SUM('[2]Inedible Tallow Complex'!H$257:L$257)),1)</f>
        <v>#REF!</v>
      </c>
      <c r="Q221" s="8" t="e">
        <f>MROUND(Q$224*(SUM('[2]Inedible Tallow Complex'!I245:M245)/SUM('[2]Inedible Tallow Complex'!I$257:M$257)),1)</f>
        <v>#REF!</v>
      </c>
      <c r="R221" s="8" t="e">
        <f>MROUND(R$224*(SUM('[2]Inedible Tallow Complex'!J245:N245)/SUM('[2]Inedible Tallow Complex'!J$257:N$257)),1)</f>
        <v>#REF!</v>
      </c>
      <c r="S221" s="8" t="e">
        <f>MROUND(S$224*(SUM('[2]Inedible Tallow Complex'!K245:O245)/SUM('[2]Inedible Tallow Complex'!K$257:O$257)),1)</f>
        <v>#REF!</v>
      </c>
      <c r="T221" s="8" t="e">
        <f>MROUND(T$224*(SUM('[2]Inedible Tallow Complex'!L245:P245)/SUM('[2]Inedible Tallow Complex'!L$257:P$257)),1)</f>
        <v>#REF!</v>
      </c>
      <c r="U221" s="8" t="e">
        <f>MROUND(U$224*(SUM('[2]Inedible Tallow Complex'!M245:Q245)/SUM('[2]Inedible Tallow Complex'!M$257:Q$257)),1)</f>
        <v>#REF!</v>
      </c>
      <c r="V221" s="8" t="e">
        <f>MROUND(V$224*(SUM('[2]Inedible Tallow Complex'!N245:R245)/SUM('[2]Inedible Tallow Complex'!N$257:R$257)),1)</f>
        <v>#REF!</v>
      </c>
      <c r="W221" s="8" t="e">
        <f>MROUND(W$224*(SUM('[2]Inedible Tallow Complex'!O245:S245)/SUM('[2]Inedible Tallow Complex'!O$257:S$257)),1)</f>
        <v>#REF!</v>
      </c>
      <c r="X221" s="8" t="e">
        <f>MROUND(X$224*(SUM('[2]Inedible Tallow Complex'!P245:T245)/SUM('[2]Inedible Tallow Complex'!P$257:T$257)),1)</f>
        <v>#REF!</v>
      </c>
      <c r="Y221" s="8" t="e">
        <f>MROUND(Y$224*(SUM('[2]Inedible Tallow Complex'!Q245:U245)/SUM('[2]Inedible Tallow Complex'!Q$257:U$257)),1)</f>
        <v>#REF!</v>
      </c>
      <c r="Z221" s="8" t="e">
        <f>MROUND(Z$224*(SUM('[2]Inedible Tallow Complex'!R245:V245)/SUM('[2]Inedible Tallow Complex'!R$257:V$257)),1)</f>
        <v>#REF!</v>
      </c>
      <c r="AA221" s="8" t="e">
        <f>MROUND(AA$224*(SUM('[2]Inedible Tallow Complex'!S245:W245)/SUM('[2]Inedible Tallow Complex'!S$257:W$257)),1)</f>
        <v>#REF!</v>
      </c>
      <c r="AB221" s="8" t="e">
        <f>MROUND(AB$224*(SUM('[2]Inedible Tallow Complex'!T245:X245)/SUM('[2]Inedible Tallow Complex'!T$257:X$257)),1)</f>
        <v>#REF!</v>
      </c>
      <c r="AC221" s="8" t="e">
        <f>MROUND(AC$224*(SUM('[2]Inedible Tallow Complex'!U245:Y245)/SUM('[2]Inedible Tallow Complex'!U$257:Y$257)),1)</f>
        <v>#REF!</v>
      </c>
      <c r="AD221" s="8" t="e">
        <f>MROUND(AD$224*(SUM('[2]Inedible Tallow Complex'!V245:Z245)/SUM('[2]Inedible Tallow Complex'!V$257:Z$257)),1)</f>
        <v>#REF!</v>
      </c>
      <c r="AE221" s="8" t="e">
        <f>MROUND(AE$224*(SUM('[2]Inedible Tallow Complex'!W245:AA245)/SUM('[2]Inedible Tallow Complex'!W$257:AA$257)),1)</f>
        <v>#REF!</v>
      </c>
      <c r="AF221" s="8" t="e">
        <f>MROUND(AF$224*(SUM('[2]Inedible Tallow Complex'!X245:AB245)/SUM('[2]Inedible Tallow Complex'!X$257:AB$257)),1)</f>
        <v>#REF!</v>
      </c>
      <c r="AG221" s="53" t="e">
        <f>MROUND(AG$224*(SUM('[2]Inedible Tallow Complex'!Y245:AC245)/SUM('[2]Inedible Tallow Complex'!Y$257:AC$257)),1)</f>
        <v>#REF!</v>
      </c>
      <c r="AH221" s="53">
        <f>MROUND(AH$224*(SUM('[2]Inedible Tallow Complex'!Z245:AD245)/SUM('[2]Inedible Tallow Complex'!Z$257:AD$257)),1)</f>
        <v>7506</v>
      </c>
      <c r="AI221" s="53" t="e">
        <f>MROUND(AI$224*(SUM('[2]Inedible Tallow Complex'!AA245:AE245)/SUM('[2]Inedible Tallow Complex'!AA$257:AE$257)),1)</f>
        <v>#NUM!</v>
      </c>
      <c r="AJ221" s="53">
        <f>MROUND(AJ$224*(SUM('[2]Inedible Tallow Complex'!AB245:AF245)/SUM('[2]Inedible Tallow Complex'!AB$257:AF$257)),1)</f>
        <v>18560</v>
      </c>
      <c r="AK221" s="53">
        <f>MROUND(AK$224*(SUM('[2]Inedible Tallow Complex'!AC245:AG245)/SUM('[2]Inedible Tallow Complex'!AC$257:AG$257)),1)</f>
        <v>16879</v>
      </c>
      <c r="AL221" s="53">
        <f>MROUND(AL$224*(SUM('[2]Inedible Tallow Complex'!AD245:AH245)/SUM('[2]Inedible Tallow Complex'!AD$257:AH$257)),1)</f>
        <v>6935</v>
      </c>
      <c r="AM221" s="53">
        <f>MROUND(AM$224*(SUM('[2]Inedible Tallow Complex'!AE245:AI245)/SUM('[2]Inedible Tallow Complex'!AE$257:AI$257)),1)</f>
        <v>5741</v>
      </c>
      <c r="AN221" s="53">
        <f>MROUND(AN$224*(SUM('[2]Inedible Tallow Complex'!AF245:AJ245)/SUM('[2]Inedible Tallow Complex'!AF$257:AJ$257)),1)</f>
        <v>3431</v>
      </c>
      <c r="AO221" s="53">
        <f>MROUND(AO$224*(SUM('[2]Inedible Tallow Complex'!AG245:AK245)/SUM('[2]Inedible Tallow Complex'!AG$257:AK$257)),1)</f>
        <v>7151</v>
      </c>
      <c r="AP221" s="53">
        <f>MROUND(AP$224*(SUM('[2]Inedible Tallow Complex'!AH245:AL245)/SUM('[2]Inedible Tallow Complex'!AH$257:AL$257)),1)</f>
        <v>6128</v>
      </c>
      <c r="AQ221" s="53">
        <f>MROUND(AQ$224*(SUM('[2]Inedible Tallow Complex'!AI245:AM245)/SUM('[2]Inedible Tallow Complex'!AI$257:AM$257)),1)</f>
        <v>5753</v>
      </c>
      <c r="AR221" s="53">
        <f>MROUND(AR$224*(SUM('[2]Inedible Tallow Complex'!AJ245:AN245)/SUM('[2]Inedible Tallow Complex'!AJ$257:AN$257)),1)</f>
        <v>5779</v>
      </c>
      <c r="AS221" s="53">
        <f>MROUND(AS$224*(SUM('[2]Inedible Tallow Complex'!AK245:AO245)/SUM('[2]Inedible Tallow Complex'!AK$257:AO$257)),1)</f>
        <v>5615</v>
      </c>
      <c r="AT221" s="53">
        <f>MROUND(AT$224*(SUM('[2]Inedible Tallow Complex'!AL245:AP245)/SUM('[2]Inedible Tallow Complex'!AL$257:AP$257)),1)</f>
        <v>5588</v>
      </c>
      <c r="AU221" s="53">
        <f>MROUND(AU$224*(SUM('[2]Inedible Tallow Complex'!AM245:AQ245)/SUM('[2]Inedible Tallow Complex'!AM$257:AQ$257)),1)</f>
        <v>5010</v>
      </c>
      <c r="AV221" s="53">
        <f>MROUND(AV$224*(SUM('[2]Inedible Tallow Complex'!AN245:AR245)/SUM('[2]Inedible Tallow Complex'!AN$257:AR$257)),1)</f>
        <v>4286</v>
      </c>
      <c r="AW221" s="53">
        <f>MROUND(AW$224*(SUM('[2]Inedible Tallow Complex'!AO245:AS245)/SUM('[2]Inedible Tallow Complex'!AO$257:AS$257)),1)</f>
        <v>3963</v>
      </c>
      <c r="AX221" s="53">
        <f>MROUND(AX$224*(SUM('[2]Inedible Tallow Complex'!AP245:AT245)/SUM('[2]Inedible Tallow Complex'!AP$257:AT$257)),1)</f>
        <v>3761</v>
      </c>
      <c r="AY221" s="53" t="e">
        <f>MROUND(AY$224*(SUM('[2]Inedible Tallow Complex'!AQ245:AU245)/SUM('[2]Inedible Tallow Complex'!AQ$257:AU$257)),1)</f>
        <v>#NUM!</v>
      </c>
      <c r="AZ221" s="53" t="e">
        <f>MROUND(AZ$224*(SUM('[2]Inedible Tallow Complex'!AR245:AV245)/SUM('[2]Inedible Tallow Complex'!AR$257:AV$257)),1)</f>
        <v>#NUM!</v>
      </c>
      <c r="BA221" s="53" t="e">
        <f>MROUND(BA$224*(SUM('[2]Inedible Tallow Complex'!AS245:AW245)/SUM('[2]Inedible Tallow Complex'!AS$257:AW$257)),1)</f>
        <v>#NUM!</v>
      </c>
      <c r="BB221" s="53" t="e">
        <f>MROUND(BB$224*(SUM('[2]Inedible Tallow Complex'!AT245:AX245)/SUM('[2]Inedible Tallow Complex'!AT$257:AX$257)),1)</f>
        <v>#NUM!</v>
      </c>
      <c r="BC221" s="53" t="e">
        <f>MROUND(BC$224*(SUM('[2]Inedible Tallow Complex'!AU245:AY245)/SUM('[2]Inedible Tallow Complex'!AU$257:AY$257)),1)</f>
        <v>#NUM!</v>
      </c>
      <c r="BD221" s="53" t="e">
        <f>MROUND(BD$224*(SUM('[2]Inedible Tallow Complex'!AV245:AZ245)/SUM('[2]Inedible Tallow Complex'!AV$257:AZ$257)),1)</f>
        <v>#NUM!</v>
      </c>
      <c r="BE221" s="53" t="e">
        <f>MROUND(BE$224*(SUM('[2]Inedible Tallow Complex'!AW245:BA245)/SUM('[2]Inedible Tallow Complex'!AW$257:BA$257)),1)</f>
        <v>#NUM!</v>
      </c>
      <c r="BF221" s="53" t="e">
        <f>MROUND(BF$224*(SUM('[2]Inedible Tallow Complex'!AX245:BB245)/SUM('[2]Inedible Tallow Complex'!AX$257:BB$257)),1)</f>
        <v>#NUM!</v>
      </c>
      <c r="BG221" s="53" t="e">
        <f>MROUND(BG$224*(SUM('[2]Inedible Tallow Complex'!AY245:BC245)/SUM('[2]Inedible Tallow Complex'!AY$257:BC$257)),1)</f>
        <v>#NUM!</v>
      </c>
      <c r="BH221" s="53" t="e">
        <f>MROUND(BH$224*(SUM('[2]Inedible Tallow Complex'!AZ245:BD245)/SUM('[2]Inedible Tallow Complex'!AZ$257:BD$257)),1)</f>
        <v>#NUM!</v>
      </c>
    </row>
    <row r="222" spans="1:60">
      <c r="A222" s="3" t="s">
        <v>27</v>
      </c>
      <c r="J222" s="8" t="e">
        <f>MROUND(J$224*(SUM('[2]Inedible Tallow Complex'!B246:F246)/SUM('[2]Inedible Tallow Complex'!B$257:F$257)),1)</f>
        <v>#REF!</v>
      </c>
      <c r="K222" s="8" t="e">
        <f>MROUND(K$224*(SUM('[2]Inedible Tallow Complex'!C246:G246)/SUM('[2]Inedible Tallow Complex'!C$257:G$257)),1)</f>
        <v>#REF!</v>
      </c>
      <c r="L222" s="8" t="e">
        <f>MROUND(L$224*(SUM('[2]Inedible Tallow Complex'!D246:H246)/SUM('[2]Inedible Tallow Complex'!D$257:H$257)),1)</f>
        <v>#REF!</v>
      </c>
      <c r="M222" s="8" t="e">
        <f>MROUND(M$224*(SUM('[2]Inedible Tallow Complex'!E246:I246)/SUM('[2]Inedible Tallow Complex'!E$257:I$257)),1)</f>
        <v>#REF!</v>
      </c>
      <c r="N222" s="8" t="e">
        <f>MROUND(N$224*(SUM('[2]Inedible Tallow Complex'!F246:J246)/SUM('[2]Inedible Tallow Complex'!F$257:J$257)),1)</f>
        <v>#REF!</v>
      </c>
      <c r="O222" s="8" t="e">
        <f>MROUND(O$224*(SUM('[2]Inedible Tallow Complex'!G246:K246)/SUM('[2]Inedible Tallow Complex'!G$257:K$257)),1)</f>
        <v>#REF!</v>
      </c>
      <c r="P222" s="8" t="e">
        <f>MROUND(P$224*(SUM('[2]Inedible Tallow Complex'!H246:L246)/SUM('[2]Inedible Tallow Complex'!H$257:L$257)),1)</f>
        <v>#REF!</v>
      </c>
      <c r="Q222" s="8" t="e">
        <f>MROUND(Q$224*(SUM('[2]Inedible Tallow Complex'!I246:M246)/SUM('[2]Inedible Tallow Complex'!I$257:M$257)),1)</f>
        <v>#REF!</v>
      </c>
      <c r="R222" s="8" t="e">
        <f>MROUND(R$224*(SUM('[2]Inedible Tallow Complex'!J246:N246)/SUM('[2]Inedible Tallow Complex'!J$257:N$257)),1)</f>
        <v>#REF!</v>
      </c>
      <c r="S222" s="8" t="e">
        <f>MROUND(S$224*(SUM('[2]Inedible Tallow Complex'!K246:O246)/SUM('[2]Inedible Tallow Complex'!K$257:O$257)),1)</f>
        <v>#REF!</v>
      </c>
      <c r="T222" s="8" t="e">
        <f>MROUND(T$224*(SUM('[2]Inedible Tallow Complex'!L246:P246)/SUM('[2]Inedible Tallow Complex'!L$257:P$257)),1)</f>
        <v>#REF!</v>
      </c>
      <c r="U222" s="8" t="e">
        <f>MROUND(U$224*(SUM('[2]Inedible Tallow Complex'!M246:Q246)/SUM('[2]Inedible Tallow Complex'!M$257:Q$257)),1)</f>
        <v>#REF!</v>
      </c>
      <c r="V222" s="8" t="e">
        <f>MROUND(V$224*(SUM('[2]Inedible Tallow Complex'!N246:R246)/SUM('[2]Inedible Tallow Complex'!N$257:R$257)),1)</f>
        <v>#REF!</v>
      </c>
      <c r="W222" s="8" t="e">
        <f>MROUND(W$224*(SUM('[2]Inedible Tallow Complex'!O246:S246)/SUM('[2]Inedible Tallow Complex'!O$257:S$257)),1)</f>
        <v>#REF!</v>
      </c>
      <c r="X222" s="8" t="e">
        <f>MROUND(X$224*(SUM('[2]Inedible Tallow Complex'!P246:T246)/SUM('[2]Inedible Tallow Complex'!P$257:T$257)),1)</f>
        <v>#REF!</v>
      </c>
      <c r="Y222" s="8" t="e">
        <f>MROUND(Y$224*(SUM('[2]Inedible Tallow Complex'!Q246:U246)/SUM('[2]Inedible Tallow Complex'!Q$257:U$257)),1)</f>
        <v>#REF!</v>
      </c>
      <c r="Z222" s="8" t="e">
        <f>MROUND(Z$224*(SUM('[2]Inedible Tallow Complex'!R246:V246)/SUM('[2]Inedible Tallow Complex'!R$257:V$257)),1)</f>
        <v>#REF!</v>
      </c>
      <c r="AA222" s="8" t="e">
        <f>MROUND(AA$224*(SUM('[2]Inedible Tallow Complex'!S246:W246)/SUM('[2]Inedible Tallow Complex'!S$257:W$257)),1)</f>
        <v>#REF!</v>
      </c>
      <c r="AB222" s="8" t="e">
        <f>MROUND(AB$224*(SUM('[2]Inedible Tallow Complex'!T246:X246)/SUM('[2]Inedible Tallow Complex'!T$257:X$257)),1)</f>
        <v>#REF!</v>
      </c>
      <c r="AC222" s="8" t="e">
        <f>MROUND(AC$224*(SUM('[2]Inedible Tallow Complex'!U246:Y246)/SUM('[2]Inedible Tallow Complex'!U$257:Y$257)),1)</f>
        <v>#REF!</v>
      </c>
      <c r="AD222" s="8" t="e">
        <f>MROUND(AD$224*(SUM('[2]Inedible Tallow Complex'!V246:Z246)/SUM('[2]Inedible Tallow Complex'!V$257:Z$257)),1)</f>
        <v>#REF!</v>
      </c>
      <c r="AE222" s="8" t="e">
        <f>MROUND(AE$224*(SUM('[2]Inedible Tallow Complex'!W246:AA246)/SUM('[2]Inedible Tallow Complex'!W$257:AA$257)),1)</f>
        <v>#REF!</v>
      </c>
      <c r="AF222" s="8" t="e">
        <f>MROUND(AF$224*(SUM('[2]Inedible Tallow Complex'!X246:AB246)/SUM('[2]Inedible Tallow Complex'!X$257:AB$257)),1)</f>
        <v>#REF!</v>
      </c>
      <c r="AG222" s="53" t="e">
        <f>MROUND(AG$224*(SUM('[2]Inedible Tallow Complex'!Y246:AC246)/SUM('[2]Inedible Tallow Complex'!Y$257:AC$257)),1)</f>
        <v>#REF!</v>
      </c>
      <c r="AH222" s="53">
        <f>MROUND(AH$224*(SUM('[2]Inedible Tallow Complex'!Z246:AD246)/SUM('[2]Inedible Tallow Complex'!Z$257:AD$257)),1)</f>
        <v>11972</v>
      </c>
      <c r="AI222" s="53">
        <f>MROUND(AI$224*(SUM('[2]Inedible Tallow Complex'!AA246:AE246)/SUM('[2]Inedible Tallow Complex'!AA$257:AE$257)),1)</f>
        <v>14368</v>
      </c>
      <c r="AJ222" s="53" t="e">
        <f>MROUND(AJ$224*(SUM('[2]Inedible Tallow Complex'!AB246:AF246)/SUM('[2]Inedible Tallow Complex'!AB$257:AF$257)),1)</f>
        <v>#NUM!</v>
      </c>
      <c r="AK222" s="53">
        <f>MROUND(AK$224*(SUM('[2]Inedible Tallow Complex'!AC246:AG246)/SUM('[2]Inedible Tallow Complex'!AC$257:AG$257)),1)</f>
        <v>38843</v>
      </c>
      <c r="AL222" s="53">
        <f>MROUND(AL$224*(SUM('[2]Inedible Tallow Complex'!AD246:AH246)/SUM('[2]Inedible Tallow Complex'!AD$257:AH$257)),1)</f>
        <v>12088</v>
      </c>
      <c r="AM222" s="53">
        <f>MROUND(AM$224*(SUM('[2]Inedible Tallow Complex'!AE246:AI246)/SUM('[2]Inedible Tallow Complex'!AE$257:AI$257)),1)</f>
        <v>13441</v>
      </c>
      <c r="AN222" s="53">
        <f>MROUND(AN$224*(SUM('[2]Inedible Tallow Complex'!AF246:AJ246)/SUM('[2]Inedible Tallow Complex'!AF$257:AJ$257)),1)</f>
        <v>13639</v>
      </c>
      <c r="AO222" s="53">
        <f>MROUND(AO$224*(SUM('[2]Inedible Tallow Complex'!AG246:AK246)/SUM('[2]Inedible Tallow Complex'!AG$257:AK$257)),1)</f>
        <v>12932</v>
      </c>
      <c r="AP222" s="53">
        <f>MROUND(AP$224*(SUM('[2]Inedible Tallow Complex'!AH246:AL246)/SUM('[2]Inedible Tallow Complex'!AH$257:AL$257)),1)</f>
        <v>11547</v>
      </c>
      <c r="AQ222" s="53">
        <f>MROUND(AQ$224*(SUM('[2]Inedible Tallow Complex'!AI246:AM246)/SUM('[2]Inedible Tallow Complex'!AI$257:AM$257)),1)</f>
        <v>11679</v>
      </c>
      <c r="AR222" s="53">
        <f>MROUND(AR$224*(SUM('[2]Inedible Tallow Complex'!AJ246:AN246)/SUM('[2]Inedible Tallow Complex'!AJ$257:AN$257)),1)</f>
        <v>11959</v>
      </c>
      <c r="AS222" s="53">
        <f>MROUND(AS$224*(SUM('[2]Inedible Tallow Complex'!AK246:AO246)/SUM('[2]Inedible Tallow Complex'!AK$257:AO$257)),1)</f>
        <v>11653</v>
      </c>
      <c r="AT222" s="53">
        <f>MROUND(AT$224*(SUM('[2]Inedible Tallow Complex'!AL246:AP246)/SUM('[2]Inedible Tallow Complex'!AL$257:AP$257)),1)</f>
        <v>10592</v>
      </c>
      <c r="AU222" s="53">
        <f>MROUND(AU$224*(SUM('[2]Inedible Tallow Complex'!AM246:AQ246)/SUM('[2]Inedible Tallow Complex'!AM$257:AQ$257)),1)</f>
        <v>9417</v>
      </c>
      <c r="AV222" s="53">
        <f>MROUND(AV$224*(SUM('[2]Inedible Tallow Complex'!AN246:AR246)/SUM('[2]Inedible Tallow Complex'!AN$257:AR$257)),1)</f>
        <v>7898</v>
      </c>
      <c r="AW222" s="53">
        <f>MROUND(AW$224*(SUM('[2]Inedible Tallow Complex'!AO246:AS246)/SUM('[2]Inedible Tallow Complex'!AO$257:AS$257)),1)</f>
        <v>7388</v>
      </c>
      <c r="AX222" s="53">
        <f>MROUND(AX$224*(SUM('[2]Inedible Tallow Complex'!AP246:AT246)/SUM('[2]Inedible Tallow Complex'!AP$257:AT$257)),1)</f>
        <v>6490</v>
      </c>
      <c r="AY222" s="53" t="e">
        <f>MROUND(AY$224*(SUM('[2]Inedible Tallow Complex'!AQ246:AU246)/SUM('[2]Inedible Tallow Complex'!AQ$257:AU$257)),1)</f>
        <v>#NUM!</v>
      </c>
      <c r="AZ222" s="53" t="e">
        <f>MROUND(AZ$224*(SUM('[2]Inedible Tallow Complex'!AR246:AV246)/SUM('[2]Inedible Tallow Complex'!AR$257:AV$257)),1)</f>
        <v>#NUM!</v>
      </c>
      <c r="BA222" s="53" t="e">
        <f>MROUND(BA$224*(SUM('[2]Inedible Tallow Complex'!AS246:AW246)/SUM('[2]Inedible Tallow Complex'!AS$257:AW$257)),1)</f>
        <v>#NUM!</v>
      </c>
      <c r="BB222" s="53" t="e">
        <f>MROUND(BB$224*(SUM('[2]Inedible Tallow Complex'!AT246:AX246)/SUM('[2]Inedible Tallow Complex'!AT$257:AX$257)),1)</f>
        <v>#NUM!</v>
      </c>
      <c r="BC222" s="53" t="e">
        <f>MROUND(BC$224*(SUM('[2]Inedible Tallow Complex'!AU246:AY246)/SUM('[2]Inedible Tallow Complex'!AU$257:AY$257)),1)</f>
        <v>#NUM!</v>
      </c>
      <c r="BD222" s="53" t="e">
        <f>MROUND(BD$224*(SUM('[2]Inedible Tallow Complex'!AV246:AZ246)/SUM('[2]Inedible Tallow Complex'!AV$257:AZ$257)),1)</f>
        <v>#NUM!</v>
      </c>
      <c r="BE222" s="53" t="e">
        <f>MROUND(BE$224*(SUM('[2]Inedible Tallow Complex'!AW246:BA246)/SUM('[2]Inedible Tallow Complex'!AW$257:BA$257)),1)</f>
        <v>#NUM!</v>
      </c>
      <c r="BF222" s="53" t="e">
        <f>MROUND(BF$224*(SUM('[2]Inedible Tallow Complex'!AX246:BB246)/SUM('[2]Inedible Tallow Complex'!AX$257:BB$257)),1)</f>
        <v>#NUM!</v>
      </c>
      <c r="BG222" s="53" t="e">
        <f>MROUND(BG$224*(SUM('[2]Inedible Tallow Complex'!AY246:BC246)/SUM('[2]Inedible Tallow Complex'!AY$257:BC$257)),1)</f>
        <v>#NUM!</v>
      </c>
      <c r="BH222" s="53" t="e">
        <f>MROUND(BH$224*(SUM('[2]Inedible Tallow Complex'!AZ246:BD246)/SUM('[2]Inedible Tallow Complex'!AZ$257:BD$257)),1)</f>
        <v>#NUM!</v>
      </c>
    </row>
    <row r="223" spans="1:60">
      <c r="A223" s="3" t="s">
        <v>28</v>
      </c>
      <c r="J223" s="8" t="e">
        <f t="shared" ref="J223:AE223" si="80">J224-SUM(J212:J222)</f>
        <v>#REF!</v>
      </c>
      <c r="K223" s="8" t="e">
        <f t="shared" si="80"/>
        <v>#REF!</v>
      </c>
      <c r="L223" s="8" t="e">
        <f t="shared" si="80"/>
        <v>#REF!</v>
      </c>
      <c r="M223" s="8" t="e">
        <f t="shared" si="80"/>
        <v>#REF!</v>
      </c>
      <c r="N223" s="8" t="e">
        <f t="shared" si="80"/>
        <v>#REF!</v>
      </c>
      <c r="O223" s="8" t="e">
        <f t="shared" si="80"/>
        <v>#REF!</v>
      </c>
      <c r="P223" s="8" t="e">
        <f t="shared" si="80"/>
        <v>#REF!</v>
      </c>
      <c r="Q223" s="8" t="e">
        <f t="shared" si="80"/>
        <v>#REF!</v>
      </c>
      <c r="R223" s="8" t="e">
        <f t="shared" si="80"/>
        <v>#REF!</v>
      </c>
      <c r="S223" s="8" t="e">
        <f t="shared" si="80"/>
        <v>#REF!</v>
      </c>
      <c r="T223" s="8" t="e">
        <f t="shared" si="80"/>
        <v>#REF!</v>
      </c>
      <c r="U223" s="8" t="e">
        <f t="shared" si="80"/>
        <v>#REF!</v>
      </c>
      <c r="V223" s="8" t="e">
        <f t="shared" si="80"/>
        <v>#REF!</v>
      </c>
      <c r="W223" s="8" t="e">
        <f t="shared" si="80"/>
        <v>#REF!</v>
      </c>
      <c r="X223" s="8" t="e">
        <f t="shared" si="80"/>
        <v>#REF!</v>
      </c>
      <c r="Y223" s="8" t="e">
        <f t="shared" si="80"/>
        <v>#REF!</v>
      </c>
      <c r="Z223" s="8" t="e">
        <f t="shared" si="80"/>
        <v>#REF!</v>
      </c>
      <c r="AA223" s="8" t="e">
        <f t="shared" si="80"/>
        <v>#REF!</v>
      </c>
      <c r="AB223" s="8" t="e">
        <f t="shared" si="80"/>
        <v>#REF!</v>
      </c>
      <c r="AC223" s="8" t="e">
        <f t="shared" si="80"/>
        <v>#REF!</v>
      </c>
      <c r="AD223" s="8" t="e">
        <f t="shared" si="80"/>
        <v>#REF!</v>
      </c>
      <c r="AE223" s="8" t="e">
        <f t="shared" si="80"/>
        <v>#REF!</v>
      </c>
      <c r="AF223" s="8" t="e">
        <f>AF224-SUM(AF212:AF222)</f>
        <v>#REF!</v>
      </c>
      <c r="AG223" s="53" t="e">
        <f>AG224-SUM(AG212:AG222)</f>
        <v>#NUM!</v>
      </c>
      <c r="AH223" s="53" t="e">
        <f t="shared" ref="AH223:BH223" si="81">AH224-SUM(AH212:AH222)</f>
        <v>#NUM!</v>
      </c>
      <c r="AI223" s="53" t="e">
        <f t="shared" si="81"/>
        <v>#NUM!</v>
      </c>
      <c r="AJ223" s="53" t="e">
        <f t="shared" si="81"/>
        <v>#NUM!</v>
      </c>
      <c r="AK223" s="53" t="e">
        <f t="shared" si="81"/>
        <v>#NUM!</v>
      </c>
      <c r="AL223" s="53" t="e">
        <f t="shared" si="81"/>
        <v>#NUM!</v>
      </c>
      <c r="AM223" s="53" t="e">
        <f t="shared" si="81"/>
        <v>#NUM!</v>
      </c>
      <c r="AN223" s="53" t="e">
        <f t="shared" si="81"/>
        <v>#NUM!</v>
      </c>
      <c r="AO223" s="53" t="e">
        <f t="shared" si="81"/>
        <v>#NUM!</v>
      </c>
      <c r="AP223" s="53" t="e">
        <f t="shared" si="81"/>
        <v>#NUM!</v>
      </c>
      <c r="AQ223" s="53" t="e">
        <f t="shared" si="81"/>
        <v>#NUM!</v>
      </c>
      <c r="AR223" s="53" t="e">
        <f t="shared" si="81"/>
        <v>#NUM!</v>
      </c>
      <c r="AS223" s="53" t="e">
        <f t="shared" si="81"/>
        <v>#NUM!</v>
      </c>
      <c r="AT223" s="53" t="e">
        <f t="shared" si="81"/>
        <v>#NUM!</v>
      </c>
      <c r="AU223" s="53" t="e">
        <f t="shared" si="81"/>
        <v>#NUM!</v>
      </c>
      <c r="AV223" s="53" t="e">
        <f t="shared" si="81"/>
        <v>#NUM!</v>
      </c>
      <c r="AW223" s="53" t="e">
        <f t="shared" si="81"/>
        <v>#NUM!</v>
      </c>
      <c r="AX223" s="53" t="e">
        <f t="shared" si="81"/>
        <v>#NUM!</v>
      </c>
      <c r="AY223" s="53" t="e">
        <f t="shared" si="81"/>
        <v>#NUM!</v>
      </c>
      <c r="AZ223" s="53" t="e">
        <f t="shared" si="81"/>
        <v>#NUM!</v>
      </c>
      <c r="BA223" s="53" t="e">
        <f t="shared" si="81"/>
        <v>#NUM!</v>
      </c>
      <c r="BB223" s="53" t="e">
        <f t="shared" si="81"/>
        <v>#NUM!</v>
      </c>
      <c r="BC223" s="53" t="e">
        <f t="shared" si="81"/>
        <v>#NUM!</v>
      </c>
      <c r="BD223" s="53" t="e">
        <f t="shared" si="81"/>
        <v>#NUM!</v>
      </c>
      <c r="BE223" s="53" t="e">
        <f t="shared" si="81"/>
        <v>#NUM!</v>
      </c>
      <c r="BF223" s="53" t="e">
        <f t="shared" si="81"/>
        <v>#NUM!</v>
      </c>
      <c r="BG223" s="53" t="e">
        <f t="shared" si="81"/>
        <v>#NUM!</v>
      </c>
      <c r="BH223" s="53" t="e">
        <f t="shared" si="81"/>
        <v>#NUM!</v>
      </c>
    </row>
    <row r="224" spans="1:60" ht="12" thickBot="1">
      <c r="A224" s="3" t="s">
        <v>29</v>
      </c>
      <c r="C224" s="21"/>
      <c r="D224" s="21"/>
      <c r="E224" s="21"/>
      <c r="F224" s="21"/>
      <c r="G224" s="21"/>
      <c r="H224" s="21"/>
      <c r="I224" s="21"/>
      <c r="J224" s="108">
        <v>6925</v>
      </c>
      <c r="K224" s="108">
        <v>7075</v>
      </c>
      <c r="L224" s="108">
        <v>6308</v>
      </c>
      <c r="M224" s="108">
        <v>7025</v>
      </c>
      <c r="N224" s="108">
        <v>6775</v>
      </c>
      <c r="O224" s="108">
        <v>6150</v>
      </c>
      <c r="P224" s="108">
        <v>5475</v>
      </c>
      <c r="Q224" s="108">
        <v>5690</v>
      </c>
      <c r="R224" s="108">
        <v>5815</v>
      </c>
      <c r="S224" s="108">
        <v>5897</v>
      </c>
      <c r="T224" s="108">
        <v>6050</v>
      </c>
      <c r="U224" s="108">
        <v>6347</v>
      </c>
      <c r="V224" s="108">
        <v>6375</v>
      </c>
      <c r="W224" s="108">
        <v>6200</v>
      </c>
      <c r="X224" s="108">
        <v>6000</v>
      </c>
      <c r="Y224" s="108">
        <v>5975</v>
      </c>
      <c r="Z224" s="108">
        <v>5955</v>
      </c>
      <c r="AA224" s="108">
        <v>6070</v>
      </c>
      <c r="AB224" s="108">
        <v>6180</v>
      </c>
      <c r="AC224" s="108">
        <v>6250</v>
      </c>
      <c r="AD224" s="108">
        <v>6338</v>
      </c>
      <c r="AE224" s="108">
        <v>6700</v>
      </c>
      <c r="AF224" s="108">
        <v>6780</v>
      </c>
      <c r="AG224" s="109">
        <v>6915</v>
      </c>
      <c r="AH224" s="109">
        <v>7050</v>
      </c>
      <c r="AI224" s="110">
        <f>MROUND((FORECAST(AI211,S224:AH224,S211:AH211)+FORECAST(AI240,S224:AH224,S240:AH240))/2,5)</f>
        <v>6675</v>
      </c>
      <c r="AJ224" s="110">
        <f t="shared" ref="AJ224:BH224" si="82">MROUND((FORECAST(AJ211,T224:AI224,T211:AI211)+FORECAST(AJ240,T224:AI224,T240:AI240))/2,5)</f>
        <v>6705</v>
      </c>
      <c r="AK224" s="110">
        <f t="shared" si="82"/>
        <v>6790</v>
      </c>
      <c r="AL224" s="110">
        <f t="shared" si="82"/>
        <v>6875</v>
      </c>
      <c r="AM224" s="110">
        <f t="shared" si="82"/>
        <v>6995</v>
      </c>
      <c r="AN224" s="110">
        <f t="shared" si="82"/>
        <v>7125</v>
      </c>
      <c r="AO224" s="110">
        <f t="shared" si="82"/>
        <v>7210</v>
      </c>
      <c r="AP224" s="110">
        <f t="shared" si="82"/>
        <v>7260</v>
      </c>
      <c r="AQ224" s="110">
        <f t="shared" si="82"/>
        <v>7245</v>
      </c>
      <c r="AR224" s="110">
        <f t="shared" si="82"/>
        <v>7310</v>
      </c>
      <c r="AS224" s="110">
        <f t="shared" si="82"/>
        <v>7335</v>
      </c>
      <c r="AT224" s="110">
        <f t="shared" si="82"/>
        <v>7360</v>
      </c>
      <c r="AU224" s="110">
        <f t="shared" si="82"/>
        <v>7345</v>
      </c>
      <c r="AV224" s="110">
        <f t="shared" si="82"/>
        <v>7385</v>
      </c>
      <c r="AW224" s="110">
        <f t="shared" si="82"/>
        <v>7390</v>
      </c>
      <c r="AX224" s="110">
        <f t="shared" si="82"/>
        <v>7520</v>
      </c>
      <c r="AY224" s="110">
        <f t="shared" si="82"/>
        <v>7635</v>
      </c>
      <c r="AZ224" s="110">
        <f t="shared" si="82"/>
        <v>7685</v>
      </c>
      <c r="BA224" s="110">
        <f t="shared" si="82"/>
        <v>7730</v>
      </c>
      <c r="BB224" s="110">
        <f t="shared" si="82"/>
        <v>7755</v>
      </c>
      <c r="BC224" s="110">
        <f t="shared" si="82"/>
        <v>7780</v>
      </c>
      <c r="BD224" s="110">
        <f t="shared" si="82"/>
        <v>7815</v>
      </c>
      <c r="BE224" s="110">
        <f t="shared" si="82"/>
        <v>7860</v>
      </c>
      <c r="BF224" s="110">
        <f t="shared" si="82"/>
        <v>7910</v>
      </c>
      <c r="BG224" s="110">
        <f t="shared" si="82"/>
        <v>7965</v>
      </c>
      <c r="BH224" s="110">
        <f t="shared" si="82"/>
        <v>8020</v>
      </c>
    </row>
    <row r="225" spans="1:60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</row>
    <row r="226" spans="1:60" ht="12" thickBot="1">
      <c r="A226" s="3" t="s">
        <v>43</v>
      </c>
    </row>
    <row r="227" spans="1:60" ht="12" thickBot="1">
      <c r="A227" s="18"/>
      <c r="B227" s="19">
        <f t="shared" ref="B227:BH227" si="83">B2</f>
        <v>1992</v>
      </c>
      <c r="C227" s="19">
        <f t="shared" si="83"/>
        <v>1993</v>
      </c>
      <c r="D227" s="19">
        <f t="shared" si="83"/>
        <v>1994</v>
      </c>
      <c r="E227" s="19">
        <f t="shared" si="83"/>
        <v>1995</v>
      </c>
      <c r="F227" s="19">
        <f t="shared" si="83"/>
        <v>1996</v>
      </c>
      <c r="G227" s="19">
        <f t="shared" si="83"/>
        <v>1997</v>
      </c>
      <c r="H227" s="19">
        <f t="shared" si="83"/>
        <v>1998</v>
      </c>
      <c r="I227" s="19">
        <f t="shared" si="83"/>
        <v>1999</v>
      </c>
      <c r="J227" s="19">
        <f t="shared" si="83"/>
        <v>2000</v>
      </c>
      <c r="K227" s="19">
        <f t="shared" si="83"/>
        <v>2001</v>
      </c>
      <c r="L227" s="19">
        <f t="shared" si="83"/>
        <v>2002</v>
      </c>
      <c r="M227" s="19">
        <f t="shared" si="83"/>
        <v>2003</v>
      </c>
      <c r="N227" s="19">
        <f t="shared" si="83"/>
        <v>2004</v>
      </c>
      <c r="O227" s="19">
        <f t="shared" si="83"/>
        <v>2005</v>
      </c>
      <c r="P227" s="19">
        <f t="shared" si="83"/>
        <v>2006</v>
      </c>
      <c r="Q227" s="19">
        <f t="shared" si="83"/>
        <v>2007</v>
      </c>
      <c r="R227" s="19">
        <f t="shared" si="83"/>
        <v>2008</v>
      </c>
      <c r="S227" s="19">
        <f t="shared" si="83"/>
        <v>2009</v>
      </c>
      <c r="T227" s="19">
        <f t="shared" si="83"/>
        <v>2010</v>
      </c>
      <c r="U227" s="19">
        <f t="shared" si="83"/>
        <v>2011</v>
      </c>
      <c r="V227" s="19">
        <f t="shared" si="83"/>
        <v>2012</v>
      </c>
      <c r="W227" s="19">
        <f t="shared" si="83"/>
        <v>2013</v>
      </c>
      <c r="X227" s="19">
        <f t="shared" si="83"/>
        <v>2014</v>
      </c>
      <c r="Y227" s="19">
        <f t="shared" si="83"/>
        <v>2015</v>
      </c>
      <c r="Z227" s="19">
        <f t="shared" si="83"/>
        <v>2016</v>
      </c>
      <c r="AA227" s="19">
        <f t="shared" si="83"/>
        <v>2017</v>
      </c>
      <c r="AB227" s="19">
        <f t="shared" si="83"/>
        <v>2018</v>
      </c>
      <c r="AC227" s="19">
        <f t="shared" si="83"/>
        <v>2019</v>
      </c>
      <c r="AD227" s="19">
        <f t="shared" si="83"/>
        <v>2020</v>
      </c>
      <c r="AE227" s="19">
        <f t="shared" si="83"/>
        <v>2021</v>
      </c>
      <c r="AF227" s="19">
        <f t="shared" si="83"/>
        <v>2022</v>
      </c>
      <c r="AG227" s="19">
        <f t="shared" si="83"/>
        <v>2023</v>
      </c>
      <c r="AH227" s="19">
        <f t="shared" si="83"/>
        <v>2024</v>
      </c>
      <c r="AI227" s="19">
        <f t="shared" si="83"/>
        <v>2025</v>
      </c>
      <c r="AJ227" s="19">
        <f t="shared" si="83"/>
        <v>2026</v>
      </c>
      <c r="AK227" s="19">
        <f t="shared" si="83"/>
        <v>2027</v>
      </c>
      <c r="AL227" s="19">
        <f t="shared" si="83"/>
        <v>2028</v>
      </c>
      <c r="AM227" s="19">
        <f t="shared" si="83"/>
        <v>2029</v>
      </c>
      <c r="AN227" s="19">
        <f t="shared" si="83"/>
        <v>2030</v>
      </c>
      <c r="AO227" s="19">
        <f t="shared" si="83"/>
        <v>2031</v>
      </c>
      <c r="AP227" s="19">
        <f t="shared" si="83"/>
        <v>2032</v>
      </c>
      <c r="AQ227" s="19">
        <f t="shared" si="83"/>
        <v>2033</v>
      </c>
      <c r="AR227" s="19">
        <f t="shared" si="83"/>
        <v>2034</v>
      </c>
      <c r="AS227" s="19">
        <f t="shared" si="83"/>
        <v>2035</v>
      </c>
      <c r="AT227" s="19">
        <f t="shared" si="83"/>
        <v>2036</v>
      </c>
      <c r="AU227" s="19">
        <f t="shared" si="83"/>
        <v>2037</v>
      </c>
      <c r="AV227" s="19">
        <f t="shared" si="83"/>
        <v>2038</v>
      </c>
      <c r="AW227" s="19">
        <f t="shared" si="83"/>
        <v>2039</v>
      </c>
      <c r="AX227" s="19">
        <f t="shared" si="83"/>
        <v>2040</v>
      </c>
      <c r="AY227" s="19">
        <f t="shared" si="83"/>
        <v>2041</v>
      </c>
      <c r="AZ227" s="19">
        <f t="shared" si="83"/>
        <v>2042</v>
      </c>
      <c r="BA227" s="19">
        <f t="shared" si="83"/>
        <v>2043</v>
      </c>
      <c r="BB227" s="19">
        <f t="shared" si="83"/>
        <v>2044</v>
      </c>
      <c r="BC227" s="19">
        <f t="shared" si="83"/>
        <v>2045</v>
      </c>
      <c r="BD227" s="19">
        <f t="shared" si="83"/>
        <v>2046</v>
      </c>
      <c r="BE227" s="19">
        <f t="shared" si="83"/>
        <v>2047</v>
      </c>
      <c r="BF227" s="19">
        <f t="shared" si="83"/>
        <v>2048</v>
      </c>
      <c r="BG227" s="19">
        <f t="shared" si="83"/>
        <v>2049</v>
      </c>
      <c r="BH227" s="19">
        <f t="shared" si="83"/>
        <v>2050</v>
      </c>
    </row>
    <row r="228" spans="1:60">
      <c r="A228" s="3" t="s">
        <v>17</v>
      </c>
    </row>
    <row r="229" spans="1:60">
      <c r="A229" s="3" t="s">
        <v>18</v>
      </c>
    </row>
    <row r="230" spans="1:60">
      <c r="A230" s="3" t="s">
        <v>19</v>
      </c>
    </row>
    <row r="231" spans="1:60">
      <c r="A231" s="3" t="s">
        <v>20</v>
      </c>
    </row>
    <row r="232" spans="1:60">
      <c r="A232" s="3" t="s">
        <v>21</v>
      </c>
    </row>
    <row r="233" spans="1:60">
      <c r="A233" s="3" t="s">
        <v>22</v>
      </c>
    </row>
    <row r="234" spans="1:60">
      <c r="A234" s="3" t="s">
        <v>23</v>
      </c>
    </row>
    <row r="235" spans="1:60">
      <c r="A235" s="3" t="s">
        <v>24</v>
      </c>
    </row>
    <row r="236" spans="1:60">
      <c r="A236" s="3" t="s">
        <v>25</v>
      </c>
    </row>
    <row r="237" spans="1:60">
      <c r="A237" s="3" t="s">
        <v>26</v>
      </c>
    </row>
    <row r="238" spans="1:60">
      <c r="A238" s="3" t="s">
        <v>27</v>
      </c>
      <c r="C238" s="17"/>
    </row>
    <row r="239" spans="1:60">
      <c r="A239" s="3" t="s">
        <v>28</v>
      </c>
    </row>
    <row r="240" spans="1:60" ht="12" thickBot="1">
      <c r="A240" s="3" t="s">
        <v>29</v>
      </c>
      <c r="C240" s="21"/>
      <c r="D240" s="21"/>
      <c r="E240" s="21"/>
      <c r="F240" s="21"/>
      <c r="G240" s="21"/>
      <c r="H240" s="21"/>
      <c r="I240" s="21"/>
      <c r="J240" s="21">
        <f t="shared" ref="J240:R240" si="84">J256/J224*1000</f>
        <v>173.28519855595667</v>
      </c>
      <c r="K240" s="21">
        <f t="shared" si="84"/>
        <v>173.85159010600705</v>
      </c>
      <c r="L240" s="21">
        <f t="shared" si="84"/>
        <v>198.16106531388715</v>
      </c>
      <c r="M240" s="21">
        <f t="shared" si="84"/>
        <v>180.78291814946621</v>
      </c>
      <c r="N240" s="21">
        <f t="shared" si="84"/>
        <v>194.83394833948338</v>
      </c>
      <c r="O240" s="21">
        <f t="shared" si="84"/>
        <v>222.76422764227644</v>
      </c>
      <c r="P240" s="21">
        <f t="shared" si="84"/>
        <v>257.53424657534248</v>
      </c>
      <c r="Q240" s="21">
        <f t="shared" si="84"/>
        <v>254.83304042179262</v>
      </c>
      <c r="R240" s="21">
        <f t="shared" si="84"/>
        <v>257.95356835769564</v>
      </c>
      <c r="S240" s="21">
        <f>S256/S224*1000</f>
        <v>259.45395964049516</v>
      </c>
      <c r="T240" s="21">
        <f>T256/T224*1000</f>
        <v>261.15702479338842</v>
      </c>
      <c r="U240" s="21">
        <f t="shared" ref="U240:AH240" si="85">U256/U224*1000</f>
        <v>255.23869544666772</v>
      </c>
      <c r="V240" s="21">
        <f t="shared" si="85"/>
        <v>247.84313725490196</v>
      </c>
      <c r="W240" s="21">
        <f t="shared" si="85"/>
        <v>250</v>
      </c>
      <c r="X240" s="21">
        <f t="shared" si="85"/>
        <v>266.66666666666669</v>
      </c>
      <c r="Y240" s="21">
        <f t="shared" si="85"/>
        <v>287.86610878661088</v>
      </c>
      <c r="Z240" s="21">
        <f t="shared" si="85"/>
        <v>302.26700251889173</v>
      </c>
      <c r="AA240" s="21">
        <f t="shared" si="85"/>
        <v>309.71993410214168</v>
      </c>
      <c r="AB240" s="21">
        <f t="shared" si="85"/>
        <v>315.53398058252429</v>
      </c>
      <c r="AC240" s="21">
        <f t="shared" si="85"/>
        <v>320</v>
      </c>
      <c r="AD240" s="21">
        <f t="shared" si="85"/>
        <v>323.44588198169771</v>
      </c>
      <c r="AE240" s="21">
        <f t="shared" si="85"/>
        <v>313.43283582089555</v>
      </c>
      <c r="AF240" s="21">
        <f t="shared" si="85"/>
        <v>320.05899705014752</v>
      </c>
      <c r="AG240" s="21">
        <f t="shared" si="85"/>
        <v>320.31814895155458</v>
      </c>
      <c r="AH240" s="21">
        <f t="shared" si="85"/>
        <v>320</v>
      </c>
      <c r="AI240" s="56">
        <f>FORECAST(AI227,E240:AH240,E227:AH227)*0.95</f>
        <v>329.96156741251707</v>
      </c>
      <c r="AJ240" s="56">
        <f>FORECAST(AJ227,F240:AI240,F227:AI227)*0.95</f>
        <v>333.55074648506024</v>
      </c>
      <c r="AK240" s="56">
        <f t="shared" ref="AK240:BH240" si="86">FORECAST(AK227,G240:AJ240,G227:AJ227)</f>
        <v>354.80666944596851</v>
      </c>
      <c r="AL240" s="56">
        <f t="shared" si="86"/>
        <v>360.96874771074545</v>
      </c>
      <c r="AM240" s="56">
        <f t="shared" si="86"/>
        <v>367.13082597552057</v>
      </c>
      <c r="AN240" s="56">
        <f t="shared" si="86"/>
        <v>373.29290424029568</v>
      </c>
      <c r="AO240" s="56">
        <f t="shared" si="86"/>
        <v>378.34084124595756</v>
      </c>
      <c r="AP240" s="56">
        <f t="shared" si="86"/>
        <v>382.72413861685345</v>
      </c>
      <c r="AQ240" s="56">
        <f>FORECAST(AQ227,M240:AP240,M227:AP227)*0.975</f>
        <v>378.36814096903544</v>
      </c>
      <c r="AR240" s="56">
        <f>FORECAST(AR227,N240:AQ240,N227:AQ227)-0.975</f>
        <v>389.30859682702464</v>
      </c>
      <c r="AS240" s="56">
        <f t="shared" si="86"/>
        <v>393.62701522179668</v>
      </c>
      <c r="AT240" s="56">
        <f t="shared" si="86"/>
        <v>398.25965949961028</v>
      </c>
      <c r="AU240" s="56">
        <f>FORECAST(AU227,Q240:AT240,Q227:AT227)*0.975</f>
        <v>394.76718462195879</v>
      </c>
      <c r="AV240" s="56">
        <f>FORECAST(AV227,R240:AU240,R227:AU227)*0.975</f>
        <v>399.63718072805847</v>
      </c>
      <c r="AW240" s="56">
        <f>FORECAST(AW227,S240:AV240,S227:AV227)*0.95</f>
        <v>394.05333247828298</v>
      </c>
      <c r="AX240" s="56">
        <f t="shared" si="86"/>
        <v>418.09040733641996</v>
      </c>
      <c r="AY240" s="56">
        <f t="shared" si="86"/>
        <v>423.78978784813626</v>
      </c>
      <c r="AZ240" s="56">
        <f t="shared" si="86"/>
        <v>428.73141521722027</v>
      </c>
      <c r="BA240" s="56">
        <f t="shared" si="86"/>
        <v>432.6254638462251</v>
      </c>
      <c r="BB240" s="56">
        <f t="shared" si="86"/>
        <v>435.94987935900099</v>
      </c>
      <c r="BC240" s="56">
        <f t="shared" si="86"/>
        <v>439.68411795576321</v>
      </c>
      <c r="BD240" s="56">
        <f t="shared" si="86"/>
        <v>444.30828379016566</v>
      </c>
      <c r="BE240" s="56">
        <f t="shared" si="86"/>
        <v>449.5613604069149</v>
      </c>
      <c r="BF240" s="56">
        <f t="shared" si="86"/>
        <v>455.0835138296934</v>
      </c>
      <c r="BG240" s="56">
        <f t="shared" si="86"/>
        <v>460.8052307167909</v>
      </c>
      <c r="BH240" s="56">
        <f t="shared" si="86"/>
        <v>466.65596737646047</v>
      </c>
    </row>
    <row r="241" spans="1:60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</row>
    <row r="242" spans="1:60" ht="12" thickBot="1">
      <c r="A242" s="3" t="s">
        <v>158</v>
      </c>
    </row>
    <row r="243" spans="1:60" ht="12" thickBot="1">
      <c r="A243" s="18"/>
      <c r="B243" s="19">
        <f t="shared" ref="B243:BH243" si="87">B2</f>
        <v>1992</v>
      </c>
      <c r="C243" s="19">
        <f t="shared" si="87"/>
        <v>1993</v>
      </c>
      <c r="D243" s="19">
        <f t="shared" si="87"/>
        <v>1994</v>
      </c>
      <c r="E243" s="19">
        <f t="shared" si="87"/>
        <v>1995</v>
      </c>
      <c r="F243" s="19">
        <f t="shared" si="87"/>
        <v>1996</v>
      </c>
      <c r="G243" s="19">
        <f t="shared" si="87"/>
        <v>1997</v>
      </c>
      <c r="H243" s="19">
        <f t="shared" si="87"/>
        <v>1998</v>
      </c>
      <c r="I243" s="19">
        <f t="shared" si="87"/>
        <v>1999</v>
      </c>
      <c r="J243" s="19">
        <f t="shared" si="87"/>
        <v>2000</v>
      </c>
      <c r="K243" s="19">
        <f t="shared" si="87"/>
        <v>2001</v>
      </c>
      <c r="L243" s="19">
        <f t="shared" si="87"/>
        <v>2002</v>
      </c>
      <c r="M243" s="19">
        <f t="shared" si="87"/>
        <v>2003</v>
      </c>
      <c r="N243" s="19">
        <f t="shared" si="87"/>
        <v>2004</v>
      </c>
      <c r="O243" s="19">
        <f t="shared" si="87"/>
        <v>2005</v>
      </c>
      <c r="P243" s="19">
        <f t="shared" si="87"/>
        <v>2006</v>
      </c>
      <c r="Q243" s="19">
        <f t="shared" si="87"/>
        <v>2007</v>
      </c>
      <c r="R243" s="19">
        <f t="shared" si="87"/>
        <v>2008</v>
      </c>
      <c r="S243" s="19">
        <f t="shared" si="87"/>
        <v>2009</v>
      </c>
      <c r="T243" s="19">
        <f t="shared" si="87"/>
        <v>2010</v>
      </c>
      <c r="U243" s="19">
        <f t="shared" si="87"/>
        <v>2011</v>
      </c>
      <c r="V243" s="19">
        <f t="shared" si="87"/>
        <v>2012</v>
      </c>
      <c r="W243" s="19">
        <f t="shared" si="87"/>
        <v>2013</v>
      </c>
      <c r="X243" s="19">
        <f t="shared" si="87"/>
        <v>2014</v>
      </c>
      <c r="Y243" s="19">
        <f t="shared" si="87"/>
        <v>2015</v>
      </c>
      <c r="Z243" s="19">
        <f t="shared" si="87"/>
        <v>2016</v>
      </c>
      <c r="AA243" s="19">
        <f t="shared" si="87"/>
        <v>2017</v>
      </c>
      <c r="AB243" s="19">
        <f t="shared" si="87"/>
        <v>2018</v>
      </c>
      <c r="AC243" s="19">
        <f t="shared" si="87"/>
        <v>2019</v>
      </c>
      <c r="AD243" s="19">
        <f t="shared" si="87"/>
        <v>2020</v>
      </c>
      <c r="AE243" s="19">
        <f t="shared" si="87"/>
        <v>2021</v>
      </c>
      <c r="AF243" s="19">
        <f t="shared" si="87"/>
        <v>2022</v>
      </c>
      <c r="AG243" s="19">
        <f t="shared" si="87"/>
        <v>2023</v>
      </c>
      <c r="AH243" s="19">
        <f t="shared" si="87"/>
        <v>2024</v>
      </c>
      <c r="AI243" s="19">
        <f t="shared" si="87"/>
        <v>2025</v>
      </c>
      <c r="AJ243" s="19">
        <f t="shared" si="87"/>
        <v>2026</v>
      </c>
      <c r="AK243" s="19">
        <f t="shared" si="87"/>
        <v>2027</v>
      </c>
      <c r="AL243" s="19">
        <f t="shared" si="87"/>
        <v>2028</v>
      </c>
      <c r="AM243" s="19">
        <f t="shared" si="87"/>
        <v>2029</v>
      </c>
      <c r="AN243" s="19">
        <f t="shared" si="87"/>
        <v>2030</v>
      </c>
      <c r="AO243" s="19">
        <f t="shared" si="87"/>
        <v>2031</v>
      </c>
      <c r="AP243" s="19">
        <f t="shared" si="87"/>
        <v>2032</v>
      </c>
      <c r="AQ243" s="19">
        <f t="shared" si="87"/>
        <v>2033</v>
      </c>
      <c r="AR243" s="19">
        <f t="shared" si="87"/>
        <v>2034</v>
      </c>
      <c r="AS243" s="19">
        <f t="shared" si="87"/>
        <v>2035</v>
      </c>
      <c r="AT243" s="19">
        <f t="shared" si="87"/>
        <v>2036</v>
      </c>
      <c r="AU243" s="19">
        <f t="shared" si="87"/>
        <v>2037</v>
      </c>
      <c r="AV243" s="19">
        <f t="shared" si="87"/>
        <v>2038</v>
      </c>
      <c r="AW243" s="19">
        <f t="shared" si="87"/>
        <v>2039</v>
      </c>
      <c r="AX243" s="19">
        <f t="shared" si="87"/>
        <v>2040</v>
      </c>
      <c r="AY243" s="19">
        <f t="shared" si="87"/>
        <v>2041</v>
      </c>
      <c r="AZ243" s="19">
        <f t="shared" si="87"/>
        <v>2042</v>
      </c>
      <c r="BA243" s="19">
        <f t="shared" si="87"/>
        <v>2043</v>
      </c>
      <c r="BB243" s="19">
        <f t="shared" si="87"/>
        <v>2044</v>
      </c>
      <c r="BC243" s="19">
        <f t="shared" si="87"/>
        <v>2045</v>
      </c>
      <c r="BD243" s="19">
        <f t="shared" si="87"/>
        <v>2046</v>
      </c>
      <c r="BE243" s="19">
        <f t="shared" si="87"/>
        <v>2047</v>
      </c>
      <c r="BF243" s="19">
        <f t="shared" si="87"/>
        <v>2048</v>
      </c>
      <c r="BG243" s="19">
        <f t="shared" si="87"/>
        <v>2049</v>
      </c>
      <c r="BH243" s="19">
        <f t="shared" si="87"/>
        <v>2050</v>
      </c>
    </row>
    <row r="244" spans="1:60">
      <c r="A244" s="3" t="s">
        <v>17</v>
      </c>
    </row>
    <row r="245" spans="1:60">
      <c r="A245" s="3" t="s">
        <v>18</v>
      </c>
    </row>
    <row r="246" spans="1:60">
      <c r="A246" s="3" t="s">
        <v>19</v>
      </c>
    </row>
    <row r="247" spans="1:60">
      <c r="A247" s="3" t="s">
        <v>20</v>
      </c>
    </row>
    <row r="248" spans="1:60">
      <c r="A248" s="3" t="s">
        <v>21</v>
      </c>
    </row>
    <row r="249" spans="1:60">
      <c r="A249" s="3" t="s">
        <v>22</v>
      </c>
    </row>
    <row r="250" spans="1:60">
      <c r="A250" s="3" t="s">
        <v>23</v>
      </c>
    </row>
    <row r="251" spans="1:60">
      <c r="A251" s="3" t="s">
        <v>24</v>
      </c>
    </row>
    <row r="252" spans="1:60">
      <c r="A252" s="3" t="s">
        <v>25</v>
      </c>
    </row>
    <row r="253" spans="1:60">
      <c r="A253" s="3" t="s">
        <v>26</v>
      </c>
      <c r="C253" s="8"/>
    </row>
    <row r="254" spans="1:60">
      <c r="A254" s="3" t="s">
        <v>27</v>
      </c>
    </row>
    <row r="255" spans="1:60">
      <c r="A255" s="3" t="s">
        <v>28</v>
      </c>
    </row>
    <row r="256" spans="1:60" ht="12" thickBot="1">
      <c r="A256" s="3" t="s">
        <v>29</v>
      </c>
      <c r="B256" s="8"/>
      <c r="C256" s="8"/>
      <c r="D256" s="8"/>
      <c r="E256" s="8"/>
      <c r="F256" s="8"/>
      <c r="G256" s="8"/>
      <c r="H256" s="8"/>
      <c r="I256" s="8"/>
      <c r="J256" s="8">
        <v>1200</v>
      </c>
      <c r="K256" s="8">
        <v>1230</v>
      </c>
      <c r="L256" s="8">
        <v>1250</v>
      </c>
      <c r="M256" s="8">
        <v>1270</v>
      </c>
      <c r="N256" s="8">
        <v>1320</v>
      </c>
      <c r="O256" s="8">
        <v>1370</v>
      </c>
      <c r="P256" s="8">
        <v>1410</v>
      </c>
      <c r="Q256" s="8">
        <v>1450</v>
      </c>
      <c r="R256" s="8">
        <v>1500</v>
      </c>
      <c r="S256" s="8">
        <v>1530</v>
      </c>
      <c r="T256" s="8">
        <v>1580</v>
      </c>
      <c r="U256" s="8">
        <v>1620</v>
      </c>
      <c r="V256" s="8">
        <v>1580</v>
      </c>
      <c r="W256" s="8">
        <v>1550</v>
      </c>
      <c r="X256" s="8">
        <v>1600</v>
      </c>
      <c r="Y256" s="8">
        <v>1720</v>
      </c>
      <c r="Z256" s="8">
        <v>1800</v>
      </c>
      <c r="AA256" s="8">
        <v>1880</v>
      </c>
      <c r="AB256" s="8">
        <v>1950</v>
      </c>
      <c r="AC256" s="8">
        <v>2000</v>
      </c>
      <c r="AD256" s="8">
        <v>2050</v>
      </c>
      <c r="AE256" s="8">
        <v>2100</v>
      </c>
      <c r="AF256" s="111">
        <v>2170</v>
      </c>
      <c r="AG256" s="111">
        <v>2215</v>
      </c>
      <c r="AH256" s="111">
        <v>2256</v>
      </c>
      <c r="AI256" s="112">
        <v>2305</v>
      </c>
      <c r="AJ256" s="112">
        <f t="shared" ref="AJ256:BH256" si="88">MROUND(AJ224*AJ240/1000,5)</f>
        <v>2235</v>
      </c>
      <c r="AK256" s="112">
        <f t="shared" si="88"/>
        <v>2410</v>
      </c>
      <c r="AL256" s="112">
        <f t="shared" si="88"/>
        <v>2480</v>
      </c>
      <c r="AM256" s="112">
        <f t="shared" si="88"/>
        <v>2570</v>
      </c>
      <c r="AN256" s="112">
        <f t="shared" si="88"/>
        <v>2660</v>
      </c>
      <c r="AO256" s="112">
        <f t="shared" si="88"/>
        <v>2730</v>
      </c>
      <c r="AP256" s="112">
        <f t="shared" si="88"/>
        <v>2780</v>
      </c>
      <c r="AQ256" s="112">
        <f t="shared" si="88"/>
        <v>2740</v>
      </c>
      <c r="AR256" s="112">
        <f t="shared" si="88"/>
        <v>2845</v>
      </c>
      <c r="AS256" s="112">
        <f t="shared" si="88"/>
        <v>2885</v>
      </c>
      <c r="AT256" s="112">
        <f t="shared" si="88"/>
        <v>2930</v>
      </c>
      <c r="AU256" s="112">
        <f t="shared" si="88"/>
        <v>2900</v>
      </c>
      <c r="AV256" s="112">
        <f t="shared" si="88"/>
        <v>2950</v>
      </c>
      <c r="AW256" s="112">
        <f t="shared" si="88"/>
        <v>2910</v>
      </c>
      <c r="AX256" s="112">
        <f t="shared" si="88"/>
        <v>3145</v>
      </c>
      <c r="AY256" s="112">
        <f t="shared" si="88"/>
        <v>3235</v>
      </c>
      <c r="AZ256" s="112">
        <f t="shared" si="88"/>
        <v>3295</v>
      </c>
      <c r="BA256" s="112">
        <f t="shared" si="88"/>
        <v>3345</v>
      </c>
      <c r="BB256" s="112">
        <f t="shared" si="88"/>
        <v>3380</v>
      </c>
      <c r="BC256" s="112">
        <f t="shared" si="88"/>
        <v>3420</v>
      </c>
      <c r="BD256" s="112">
        <f t="shared" si="88"/>
        <v>3470</v>
      </c>
      <c r="BE256" s="112">
        <f t="shared" si="88"/>
        <v>3535</v>
      </c>
      <c r="BF256" s="112">
        <f t="shared" si="88"/>
        <v>3600</v>
      </c>
      <c r="BG256" s="112">
        <f t="shared" si="88"/>
        <v>3670</v>
      </c>
      <c r="BH256" s="112">
        <f t="shared" si="88"/>
        <v>3745</v>
      </c>
    </row>
    <row r="257" spans="1:60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</row>
    <row r="258" spans="1:60" ht="12" thickBot="1">
      <c r="A258" s="3" t="s">
        <v>159</v>
      </c>
    </row>
    <row r="259" spans="1:60" ht="12" thickBot="1">
      <c r="A259" s="18"/>
      <c r="B259" s="19">
        <f t="shared" ref="B259:BH259" si="89">B2</f>
        <v>1992</v>
      </c>
      <c r="C259" s="19">
        <f t="shared" si="89"/>
        <v>1993</v>
      </c>
      <c r="D259" s="19">
        <f t="shared" si="89"/>
        <v>1994</v>
      </c>
      <c r="E259" s="19">
        <f t="shared" si="89"/>
        <v>1995</v>
      </c>
      <c r="F259" s="19">
        <f t="shared" si="89"/>
        <v>1996</v>
      </c>
      <c r="G259" s="19">
        <f t="shared" si="89"/>
        <v>1997</v>
      </c>
      <c r="H259" s="19">
        <f t="shared" si="89"/>
        <v>1998</v>
      </c>
      <c r="I259" s="19">
        <f t="shared" si="89"/>
        <v>1999</v>
      </c>
      <c r="J259" s="19">
        <f t="shared" si="89"/>
        <v>2000</v>
      </c>
      <c r="K259" s="19">
        <f t="shared" si="89"/>
        <v>2001</v>
      </c>
      <c r="L259" s="19">
        <f t="shared" si="89"/>
        <v>2002</v>
      </c>
      <c r="M259" s="19">
        <f t="shared" si="89"/>
        <v>2003</v>
      </c>
      <c r="N259" s="19">
        <f t="shared" si="89"/>
        <v>2004</v>
      </c>
      <c r="O259" s="19">
        <f t="shared" si="89"/>
        <v>2005</v>
      </c>
      <c r="P259" s="19">
        <f t="shared" si="89"/>
        <v>2006</v>
      </c>
      <c r="Q259" s="19">
        <f t="shared" si="89"/>
        <v>2007</v>
      </c>
      <c r="R259" s="19">
        <f t="shared" si="89"/>
        <v>2008</v>
      </c>
      <c r="S259" s="19">
        <f t="shared" si="89"/>
        <v>2009</v>
      </c>
      <c r="T259" s="19">
        <f t="shared" si="89"/>
        <v>2010</v>
      </c>
      <c r="U259" s="19">
        <f t="shared" si="89"/>
        <v>2011</v>
      </c>
      <c r="V259" s="19">
        <f t="shared" si="89"/>
        <v>2012</v>
      </c>
      <c r="W259" s="19">
        <f t="shared" si="89"/>
        <v>2013</v>
      </c>
      <c r="X259" s="19">
        <f t="shared" si="89"/>
        <v>2014</v>
      </c>
      <c r="Y259" s="19">
        <f t="shared" si="89"/>
        <v>2015</v>
      </c>
      <c r="Z259" s="19">
        <f t="shared" si="89"/>
        <v>2016</v>
      </c>
      <c r="AA259" s="19">
        <f t="shared" si="89"/>
        <v>2017</v>
      </c>
      <c r="AB259" s="19">
        <f t="shared" si="89"/>
        <v>2018</v>
      </c>
      <c r="AC259" s="19">
        <f t="shared" si="89"/>
        <v>2019</v>
      </c>
      <c r="AD259" s="19">
        <f t="shared" si="89"/>
        <v>2020</v>
      </c>
      <c r="AE259" s="19">
        <f t="shared" si="89"/>
        <v>2021</v>
      </c>
      <c r="AF259" s="19">
        <f t="shared" si="89"/>
        <v>2022</v>
      </c>
      <c r="AG259" s="19">
        <f t="shared" si="89"/>
        <v>2023</v>
      </c>
      <c r="AH259" s="19">
        <f t="shared" si="89"/>
        <v>2024</v>
      </c>
      <c r="AI259" s="19">
        <f t="shared" si="89"/>
        <v>2025</v>
      </c>
      <c r="AJ259" s="19">
        <f t="shared" si="89"/>
        <v>2026</v>
      </c>
      <c r="AK259" s="19">
        <f t="shared" si="89"/>
        <v>2027</v>
      </c>
      <c r="AL259" s="19">
        <f t="shared" si="89"/>
        <v>2028</v>
      </c>
      <c r="AM259" s="19">
        <f t="shared" si="89"/>
        <v>2029</v>
      </c>
      <c r="AN259" s="19">
        <f t="shared" si="89"/>
        <v>2030</v>
      </c>
      <c r="AO259" s="19">
        <f t="shared" si="89"/>
        <v>2031</v>
      </c>
      <c r="AP259" s="19">
        <f t="shared" si="89"/>
        <v>2032</v>
      </c>
      <c r="AQ259" s="19">
        <f t="shared" si="89"/>
        <v>2033</v>
      </c>
      <c r="AR259" s="19">
        <f t="shared" si="89"/>
        <v>2034</v>
      </c>
      <c r="AS259" s="19">
        <f t="shared" si="89"/>
        <v>2035</v>
      </c>
      <c r="AT259" s="19">
        <f t="shared" si="89"/>
        <v>2036</v>
      </c>
      <c r="AU259" s="19">
        <f t="shared" si="89"/>
        <v>2037</v>
      </c>
      <c r="AV259" s="19">
        <f t="shared" si="89"/>
        <v>2038</v>
      </c>
      <c r="AW259" s="19">
        <f t="shared" si="89"/>
        <v>2039</v>
      </c>
      <c r="AX259" s="19">
        <f t="shared" si="89"/>
        <v>2040</v>
      </c>
      <c r="AY259" s="19">
        <f t="shared" si="89"/>
        <v>2041</v>
      </c>
      <c r="AZ259" s="19">
        <f t="shared" si="89"/>
        <v>2042</v>
      </c>
      <c r="BA259" s="19">
        <f t="shared" si="89"/>
        <v>2043</v>
      </c>
      <c r="BB259" s="19">
        <f t="shared" si="89"/>
        <v>2044</v>
      </c>
      <c r="BC259" s="19">
        <f t="shared" si="89"/>
        <v>2045</v>
      </c>
      <c r="BD259" s="19">
        <f t="shared" si="89"/>
        <v>2046</v>
      </c>
      <c r="BE259" s="19">
        <f t="shared" si="89"/>
        <v>2047</v>
      </c>
      <c r="BF259" s="19">
        <f t="shared" si="89"/>
        <v>2048</v>
      </c>
      <c r="BG259" s="19">
        <f t="shared" si="89"/>
        <v>2049</v>
      </c>
      <c r="BH259" s="19">
        <f t="shared" si="89"/>
        <v>2050</v>
      </c>
    </row>
    <row r="260" spans="1:60">
      <c r="A260" s="3" t="s">
        <v>17</v>
      </c>
      <c r="J260" s="113">
        <f>'[2]Inedible Tallow Complex'!H280*0.05</f>
        <v>108.9</v>
      </c>
      <c r="K260" s="113">
        <f>'[2]Inedible Tallow Complex'!I280*0.05</f>
        <v>110.25</v>
      </c>
      <c r="L260" s="113">
        <f>'[2]Inedible Tallow Complex'!J280*0.05</f>
        <v>116.55000000000001</v>
      </c>
      <c r="M260" s="113">
        <f>'[2]Inedible Tallow Complex'!K280*0.05</f>
        <v>114.55000000000001</v>
      </c>
      <c r="N260" s="113">
        <f>'[2]Inedible Tallow Complex'!L280*0.05</f>
        <v>96.300000000000011</v>
      </c>
      <c r="O260" s="113">
        <f>'[2]Inedible Tallow Complex'!M280*0.05</f>
        <v>95.78</v>
      </c>
      <c r="P260" s="113">
        <f>'[2]Inedible Tallow Complex'!N280*0.05</f>
        <v>102.55000000000001</v>
      </c>
      <c r="Q260" s="113">
        <f>'[2]Inedible Tallow Complex'!O280*0.05</f>
        <v>108.30000000000001</v>
      </c>
      <c r="R260" s="113">
        <f>'[2]Inedible Tallow Complex'!P280*0.05</f>
        <v>111.63499999999999</v>
      </c>
      <c r="S260" s="113">
        <f>'[2]Inedible Tallow Complex'!Q280*0.05</f>
        <v>105.89500000000001</v>
      </c>
      <c r="T260" s="113">
        <f>'[2]Inedible Tallow Complex'!R280*0.05</f>
        <v>104.09000000000002</v>
      </c>
      <c r="U260" s="113">
        <f>'[2]Inedible Tallow Complex'!S280*0.05</f>
        <v>106.14500000000001</v>
      </c>
      <c r="V260" s="113">
        <f>'[2]Inedible Tallow Complex'!T280*0.05</f>
        <v>105.655</v>
      </c>
      <c r="W260" s="113">
        <f>'[2]Inedible Tallow Complex'!U280*0.05</f>
        <v>113.06500000000001</v>
      </c>
      <c r="X260" s="113">
        <f>'[2]Inedible Tallow Complex'!V280*0.05</f>
        <v>107.04500000000002</v>
      </c>
      <c r="Y260" s="113">
        <f>'[2]Inedible Tallow Complex'!W280*0.05</f>
        <v>98.175000000000011</v>
      </c>
      <c r="Z260" s="113">
        <f>'[2]Inedible Tallow Complex'!X280*0.05</f>
        <v>97.710000000000008</v>
      </c>
      <c r="AA260" s="113">
        <f>'[2]Inedible Tallow Complex'!Y280*0.05</f>
        <v>105.96500000000002</v>
      </c>
      <c r="AB260" s="113">
        <f>'[2]Inedible Tallow Complex'!Z280*0.05</f>
        <v>113.95</v>
      </c>
      <c r="AC260" s="113">
        <f>'[2]Inedible Tallow Complex'!AA280*0.05</f>
        <v>115.48</v>
      </c>
      <c r="AD260" s="113">
        <f>'[2]Inedible Tallow Complex'!AB280*0.005</f>
        <v>11.942</v>
      </c>
      <c r="AE260" s="113">
        <f>'[2]Inedible Tallow Complex'!AC280*0.05</f>
        <v>115.52000000000001</v>
      </c>
      <c r="AF260" s="113">
        <f>'[2]Inedible Tallow Complex'!AD280*0.85</f>
        <v>1926.44</v>
      </c>
      <c r="AG260" s="113">
        <f>AG$272*(SUM(AB260:AF260)/SUM(AB$272:AF$272))</f>
        <v>492.11683612816637</v>
      </c>
      <c r="AH260" s="113">
        <f t="shared" ref="AH260:AW271" si="90">AH$272*(SUM(AC260:AG260)/SUM(AC$272:AG$272))</f>
        <v>565.26035153768794</v>
      </c>
      <c r="AI260" s="113">
        <f t="shared" si="90"/>
        <v>692.83488580247194</v>
      </c>
      <c r="AJ260" s="113">
        <f t="shared" si="90"/>
        <v>828.50330965877276</v>
      </c>
      <c r="AK260" s="113">
        <f t="shared" si="90"/>
        <v>958.28032072762221</v>
      </c>
      <c r="AL260" s="113">
        <f t="shared" si="90"/>
        <v>739.43868506413673</v>
      </c>
      <c r="AM260" s="113">
        <f t="shared" si="90"/>
        <v>774.84564010822442</v>
      </c>
      <c r="AN260" s="113">
        <f t="shared" si="90"/>
        <v>801.80984360030038</v>
      </c>
      <c r="AO260" s="113">
        <f t="shared" si="90"/>
        <v>913.22044880015301</v>
      </c>
      <c r="AP260" s="113">
        <f t="shared" si="90"/>
        <v>924.41751905884166</v>
      </c>
      <c r="AQ260" s="113">
        <f t="shared" si="90"/>
        <v>876.67231124215357</v>
      </c>
      <c r="AR260" s="113">
        <f t="shared" si="90"/>
        <v>915.70335291632023</v>
      </c>
      <c r="AS260" s="113">
        <f t="shared" si="90"/>
        <v>931.98473212591807</v>
      </c>
      <c r="AT260" s="113">
        <f t="shared" si="90"/>
        <v>948.54871806666984</v>
      </c>
      <c r="AU260" s="113">
        <f t="shared" si="90"/>
        <v>937.81475064558595</v>
      </c>
      <c r="AV260" s="113">
        <f t="shared" si="90"/>
        <v>950.74702366200916</v>
      </c>
      <c r="AW260" s="113">
        <f t="shared" si="90"/>
        <v>941.36653250256961</v>
      </c>
      <c r="AX260" s="113">
        <f t="shared" ref="AX260:AY271" si="91">AX$272*(SUM(AS260:AW260)/SUM(AS$272:AW$272))</f>
        <v>1014.1527955084024</v>
      </c>
      <c r="AY260" s="113">
        <f t="shared" si="91"/>
        <v>1040.0592128066535</v>
      </c>
      <c r="AZ260" s="113">
        <f t="shared" ref="AZ260:AZ271" si="92">AZ$272*(SUM(AU260:AY260)/SUM(AU$272:AY$272))</f>
        <v>1055.1115444936281</v>
      </c>
      <c r="BA260" s="113">
        <f t="shared" ref="BA260:BH271" si="93">BA$272*(SUM(AV260:AZ260)/SUM(AV$272:AZ$272))</f>
        <v>1067.6011206343412</v>
      </c>
      <c r="BB260" s="113">
        <f t="shared" si="93"/>
        <v>1078.2071576203466</v>
      </c>
      <c r="BC260" s="113">
        <f t="shared" si="93"/>
        <v>1090.2499568069627</v>
      </c>
      <c r="BD260" s="113">
        <f t="shared" si="93"/>
        <v>1105.4416513420167</v>
      </c>
      <c r="BE260" s="113">
        <f t="shared" si="93"/>
        <v>1124.4513976971007</v>
      </c>
      <c r="BF260" s="113">
        <f t="shared" si="93"/>
        <v>1142.9800469162656</v>
      </c>
      <c r="BG260" s="113">
        <f t="shared" si="93"/>
        <v>1162.9917706800466</v>
      </c>
      <c r="BH260" s="113">
        <f t="shared" si="93"/>
        <v>1184.1958014516381</v>
      </c>
    </row>
    <row r="261" spans="1:60">
      <c r="A261" s="3" t="s">
        <v>18</v>
      </c>
      <c r="J261" s="113">
        <f>'[2]Inedible Tallow Complex'!H281*0.05</f>
        <v>108.75</v>
      </c>
      <c r="K261" s="113">
        <f>'[2]Inedible Tallow Complex'!I281*0.05</f>
        <v>94.050000000000011</v>
      </c>
      <c r="L261" s="113">
        <f>'[2]Inedible Tallow Complex'!J281*0.05</f>
        <v>99.350000000000009</v>
      </c>
      <c r="M261" s="113">
        <f>'[2]Inedible Tallow Complex'!K281*0.05</f>
        <v>97.100000000000009</v>
      </c>
      <c r="N261" s="113">
        <f>'[2]Inedible Tallow Complex'!L281*0.05</f>
        <v>90.2</v>
      </c>
      <c r="O261" s="113">
        <f>'[2]Inedible Tallow Complex'!M281*0.05</f>
        <v>88.37</v>
      </c>
      <c r="P261" s="113">
        <f>'[2]Inedible Tallow Complex'!N281*0.05</f>
        <v>91.345000000000013</v>
      </c>
      <c r="Q261" s="113">
        <f>'[2]Inedible Tallow Complex'!O281*0.05</f>
        <v>97.625</v>
      </c>
      <c r="R261" s="113">
        <f>'[2]Inedible Tallow Complex'!P281*0.05</f>
        <v>101.93</v>
      </c>
      <c r="S261" s="113">
        <f>'[2]Inedible Tallow Complex'!Q281*0.05</f>
        <v>99.300000000000011</v>
      </c>
      <c r="T261" s="113">
        <f>'[2]Inedible Tallow Complex'!R281*0.05</f>
        <v>97.76</v>
      </c>
      <c r="U261" s="113">
        <f>'[2]Inedible Tallow Complex'!S281*0.05</f>
        <v>101.02000000000001</v>
      </c>
      <c r="V261" s="113">
        <f>'[2]Inedible Tallow Complex'!T281*0.05</f>
        <v>100.44500000000001</v>
      </c>
      <c r="W261" s="113">
        <f>'[2]Inedible Tallow Complex'!U281*0.05</f>
        <v>93.670000000000016</v>
      </c>
      <c r="X261" s="113">
        <f>'[2]Inedible Tallow Complex'!V281*0.05</f>
        <v>89.420000000000016</v>
      </c>
      <c r="Y261" s="113">
        <f>'[2]Inedible Tallow Complex'!W281*0.05</f>
        <v>88.405000000000001</v>
      </c>
      <c r="Z261" s="113">
        <f>'[2]Inedible Tallow Complex'!X281*0.05</f>
        <v>94.300000000000011</v>
      </c>
      <c r="AA261" s="113">
        <f>'[2]Inedible Tallow Complex'!Y281*0.05</f>
        <v>96.695000000000007</v>
      </c>
      <c r="AB261" s="113">
        <f>'[2]Inedible Tallow Complex'!Z281*0.05</f>
        <v>99.195000000000007</v>
      </c>
      <c r="AC261" s="113">
        <f>'[2]Inedible Tallow Complex'!AA281*0.05</f>
        <v>99.355000000000004</v>
      </c>
      <c r="AD261" s="113">
        <f>'[2]Inedible Tallow Complex'!AB281*0.005</f>
        <v>10.656500000000001</v>
      </c>
      <c r="AE261" s="113">
        <f>'[2]Inedible Tallow Complex'!AC281*0.05</f>
        <v>105.38</v>
      </c>
      <c r="AF261" s="113">
        <f>'[2]Inedible Tallow Complex'!AD281*0.85</f>
        <v>1912.6699999999998</v>
      </c>
      <c r="AG261" s="113">
        <f t="shared" ref="AG261:AG271" si="94">AG$272*(SUM(AB261:AF261)/SUM(AB$272:AF$272))</f>
        <v>480.03112207330912</v>
      </c>
      <c r="AH261" s="113">
        <f t="shared" si="90"/>
        <v>553.91771447876567</v>
      </c>
      <c r="AI261" s="113">
        <f t="shared" si="90"/>
        <v>682.00708851984837</v>
      </c>
      <c r="AJ261" s="113">
        <f t="shared" si="90"/>
        <v>815.79532976680343</v>
      </c>
      <c r="AK261" s="113">
        <f t="shared" si="90"/>
        <v>945.36171637642303</v>
      </c>
      <c r="AL261" s="113">
        <f t="shared" si="90"/>
        <v>726.91969641148046</v>
      </c>
      <c r="AM261" s="113">
        <f t="shared" si="90"/>
        <v>762.49583209537707</v>
      </c>
      <c r="AN261" s="113">
        <f t="shared" si="90"/>
        <v>789.4986958664515</v>
      </c>
      <c r="AO261" s="113">
        <f t="shared" si="90"/>
        <v>899.2409424433564</v>
      </c>
      <c r="AP261" s="113">
        <f t="shared" si="90"/>
        <v>910.27219755539863</v>
      </c>
      <c r="AQ261" s="113">
        <f t="shared" si="90"/>
        <v>862.88931230318371</v>
      </c>
      <c r="AR261" s="113">
        <f t="shared" si="90"/>
        <v>901.49740005014553</v>
      </c>
      <c r="AS261" s="113">
        <f t="shared" si="90"/>
        <v>917.5953982583228</v>
      </c>
      <c r="AT261" s="113">
        <f t="shared" si="90"/>
        <v>933.88943223985996</v>
      </c>
      <c r="AU261" s="113">
        <f t="shared" si="90"/>
        <v>923.29405799636265</v>
      </c>
      <c r="AV261" s="113">
        <f t="shared" si="90"/>
        <v>935.99146495801483</v>
      </c>
      <c r="AW261" s="113">
        <f t="shared" si="90"/>
        <v>926.79214065220788</v>
      </c>
      <c r="AX261" s="113">
        <f t="shared" si="91"/>
        <v>998.45773309788956</v>
      </c>
      <c r="AY261" s="113">
        <f t="shared" si="91"/>
        <v>1023.9558232529523</v>
      </c>
      <c r="AZ261" s="113">
        <f t="shared" si="92"/>
        <v>1038.7692143204233</v>
      </c>
      <c r="BA261" s="113">
        <f t="shared" si="93"/>
        <v>1051.0643054678137</v>
      </c>
      <c r="BB261" s="113">
        <f t="shared" si="93"/>
        <v>1061.5121204441571</v>
      </c>
      <c r="BC261" s="113">
        <f t="shared" si="93"/>
        <v>1073.3680756136444</v>
      </c>
      <c r="BD261" s="113">
        <f t="shared" si="93"/>
        <v>1088.3227734098114</v>
      </c>
      <c r="BE261" s="113">
        <f t="shared" si="93"/>
        <v>1107.0375147180271</v>
      </c>
      <c r="BF261" s="113">
        <f t="shared" si="93"/>
        <v>1125.2796962973148</v>
      </c>
      <c r="BG261" s="113">
        <f t="shared" si="93"/>
        <v>1144.9823117908763</v>
      </c>
      <c r="BH261" s="113">
        <f t="shared" si="93"/>
        <v>1165.8576741575293</v>
      </c>
    </row>
    <row r="262" spans="1:60">
      <c r="A262" s="3" t="s">
        <v>19</v>
      </c>
      <c r="J262" s="113">
        <f>'[2]Inedible Tallow Complex'!H282*0.05</f>
        <v>115</v>
      </c>
      <c r="K262" s="113">
        <f>'[2]Inedible Tallow Complex'!I282*0.05</f>
        <v>104.80000000000001</v>
      </c>
      <c r="L262" s="113">
        <f>'[2]Inedible Tallow Complex'!J282*0.05</f>
        <v>102.95</v>
      </c>
      <c r="M262" s="113">
        <f>'[2]Inedible Tallow Complex'!K282*0.05</f>
        <v>102.4</v>
      </c>
      <c r="N262" s="113">
        <f>'[2]Inedible Tallow Complex'!L282*0.05</f>
        <v>105.4</v>
      </c>
      <c r="O262" s="113">
        <f>'[2]Inedible Tallow Complex'!M282*0.05</f>
        <v>102.08500000000001</v>
      </c>
      <c r="P262" s="113">
        <f>'[2]Inedible Tallow Complex'!N282*0.05</f>
        <v>110.185</v>
      </c>
      <c r="Q262" s="113">
        <f>'[2]Inedible Tallow Complex'!O282*0.05</f>
        <v>105.91</v>
      </c>
      <c r="R262" s="113">
        <f>'[2]Inedible Tallow Complex'!P282*0.05</f>
        <v>105.02500000000001</v>
      </c>
      <c r="S262" s="113">
        <f>'[2]Inedible Tallow Complex'!Q282*0.05</f>
        <v>107.2</v>
      </c>
      <c r="T262" s="113">
        <f>'[2]Inedible Tallow Complex'!R282*0.05</f>
        <v>110.56</v>
      </c>
      <c r="U262" s="113">
        <f>'[2]Inedible Tallow Complex'!S282*0.05</f>
        <v>113.31</v>
      </c>
      <c r="V262" s="113">
        <f>'[2]Inedible Tallow Complex'!T282*0.05</f>
        <v>107.97500000000001</v>
      </c>
      <c r="W262" s="113">
        <f>'[2]Inedible Tallow Complex'!U282*0.05</f>
        <v>101.99000000000001</v>
      </c>
      <c r="X262" s="113">
        <f>'[2]Inedible Tallow Complex'!V282*0.05</f>
        <v>96.850000000000009</v>
      </c>
      <c r="Y262" s="113">
        <f>'[2]Inedible Tallow Complex'!W282*0.05</f>
        <v>96.665000000000006</v>
      </c>
      <c r="Z262" s="113">
        <f>'[2]Inedible Tallow Complex'!X282*0.05</f>
        <v>104.86500000000001</v>
      </c>
      <c r="AA262" s="113">
        <f>'[2]Inedible Tallow Complex'!Y282*0.05</f>
        <v>112.485</v>
      </c>
      <c r="AB262" s="113">
        <f>'[2]Inedible Tallow Complex'!Z282*0.05</f>
        <v>110.17500000000001</v>
      </c>
      <c r="AC262" s="113">
        <f>'[2]Inedible Tallow Complex'!AA282*0.05</f>
        <v>105.855</v>
      </c>
      <c r="AD262" s="113">
        <f>'[2]Inedible Tallow Complex'!AB282*0.005</f>
        <v>12.055999999999999</v>
      </c>
      <c r="AE262" s="113">
        <f>'[2]Inedible Tallow Complex'!AC282*0.05</f>
        <v>124.08499999999999</v>
      </c>
      <c r="AF262" s="113">
        <f>'[2]Inedible Tallow Complex'!AD282*0.85</f>
        <v>2130.6949999999997</v>
      </c>
      <c r="AG262" s="113">
        <f t="shared" si="94"/>
        <v>535.12155063310797</v>
      </c>
      <c r="AH262" s="113">
        <f t="shared" si="90"/>
        <v>617.57349740859297</v>
      </c>
      <c r="AI262" s="113">
        <f t="shared" si="90"/>
        <v>761.47791961587984</v>
      </c>
      <c r="AJ262" s="113">
        <f t="shared" si="90"/>
        <v>910.82136163643099</v>
      </c>
      <c r="AK262" s="113">
        <f t="shared" si="90"/>
        <v>1054.1122682889591</v>
      </c>
      <c r="AL262" s="113">
        <f t="shared" si="90"/>
        <v>810.95984329705163</v>
      </c>
      <c r="AM262" s="113">
        <f t="shared" si="90"/>
        <v>850.73223591493672</v>
      </c>
      <c r="AN262" s="113">
        <f t="shared" si="90"/>
        <v>880.94899250813705</v>
      </c>
      <c r="AO262" s="113">
        <f t="shared" si="90"/>
        <v>1003.2980735815846</v>
      </c>
      <c r="AP262" s="113">
        <f t="shared" si="90"/>
        <v>1015.4678706867611</v>
      </c>
      <c r="AQ262" s="113">
        <f t="shared" si="90"/>
        <v>962.71475860394344</v>
      </c>
      <c r="AR262" s="113">
        <f t="shared" si="90"/>
        <v>1005.8011230783511</v>
      </c>
      <c r="AS262" s="113">
        <f t="shared" si="90"/>
        <v>1023.7584642596795</v>
      </c>
      <c r="AT262" s="113">
        <f t="shared" si="90"/>
        <v>1041.9152888828251</v>
      </c>
      <c r="AU262" s="113">
        <f t="shared" si="90"/>
        <v>1030.0863245090854</v>
      </c>
      <c r="AV262" s="113">
        <f t="shared" si="90"/>
        <v>1044.2710160746653</v>
      </c>
      <c r="AW262" s="113">
        <f t="shared" si="90"/>
        <v>1034.0069376994893</v>
      </c>
      <c r="AX262" s="113">
        <f t="shared" si="91"/>
        <v>1113.9598205709717</v>
      </c>
      <c r="AY262" s="113">
        <f t="shared" si="91"/>
        <v>1142.4042496141433</v>
      </c>
      <c r="AZ262" s="113">
        <f t="shared" si="92"/>
        <v>1158.9320634405387</v>
      </c>
      <c r="BA262" s="113">
        <f t="shared" si="93"/>
        <v>1172.6521246210009</v>
      </c>
      <c r="BB262" s="113">
        <f t="shared" si="93"/>
        <v>1184.3078262230597</v>
      </c>
      <c r="BC262" s="113">
        <f t="shared" si="93"/>
        <v>1197.5345527151901</v>
      </c>
      <c r="BD262" s="113">
        <f t="shared" si="93"/>
        <v>1214.2189534854842</v>
      </c>
      <c r="BE262" s="113">
        <f t="shared" si="93"/>
        <v>1235.0989831139975</v>
      </c>
      <c r="BF262" s="113">
        <f t="shared" si="93"/>
        <v>1255.4516986804852</v>
      </c>
      <c r="BG262" s="113">
        <f t="shared" si="93"/>
        <v>1277.4332904028879</v>
      </c>
      <c r="BH262" s="113">
        <f t="shared" si="93"/>
        <v>1300.7233953882758</v>
      </c>
    </row>
    <row r="263" spans="1:60">
      <c r="A263" s="3" t="s">
        <v>20</v>
      </c>
      <c r="J263" s="113">
        <f>'[2]Inedible Tallow Complex'!H283*0.05</f>
        <v>101.35000000000001</v>
      </c>
      <c r="K263" s="113">
        <f>'[2]Inedible Tallow Complex'!I283*0.05</f>
        <v>96.95</v>
      </c>
      <c r="L263" s="113">
        <f>'[2]Inedible Tallow Complex'!J283*0.05</f>
        <v>109.75</v>
      </c>
      <c r="M263" s="113">
        <f>'[2]Inedible Tallow Complex'!K283*0.05</f>
        <v>107.55000000000001</v>
      </c>
      <c r="N263" s="113">
        <f>'[2]Inedible Tallow Complex'!L283*0.05</f>
        <v>97.800000000000011</v>
      </c>
      <c r="O263" s="113">
        <f>'[2]Inedible Tallow Complex'!M283*0.05</f>
        <v>94.39</v>
      </c>
      <c r="P263" s="113">
        <f>'[2]Inedible Tallow Complex'!N283*0.05</f>
        <v>98.460000000000008</v>
      </c>
      <c r="Q263" s="113">
        <f>'[2]Inedible Tallow Complex'!O283*0.05</f>
        <v>100.75</v>
      </c>
      <c r="R263" s="113">
        <f>'[2]Inedible Tallow Complex'!P283*0.05</f>
        <v>112.77000000000001</v>
      </c>
      <c r="S263" s="113">
        <f>'[2]Inedible Tallow Complex'!Q283*0.05</f>
        <v>106.67000000000002</v>
      </c>
      <c r="T263" s="113">
        <f>'[2]Inedible Tallow Complex'!R283*0.05</f>
        <v>106.96</v>
      </c>
      <c r="U263" s="113">
        <f>'[2]Inedible Tallow Complex'!S283*0.05</f>
        <v>102.625</v>
      </c>
      <c r="V263" s="113">
        <f>'[2]Inedible Tallow Complex'!T283*0.05</f>
        <v>99.53</v>
      </c>
      <c r="W263" s="113">
        <f>'[2]Inedible Tallow Complex'!U283*0.05</f>
        <v>106.43</v>
      </c>
      <c r="X263" s="113">
        <f>'[2]Inedible Tallow Complex'!V283*0.05</f>
        <v>102.155</v>
      </c>
      <c r="Y263" s="113">
        <f>'[2]Inedible Tallow Complex'!W283*0.05</f>
        <v>96.44</v>
      </c>
      <c r="Z263" s="113">
        <f>'[2]Inedible Tallow Complex'!X283*0.05</f>
        <v>98.2</v>
      </c>
      <c r="AA263" s="113">
        <f>'[2]Inedible Tallow Complex'!Y283*0.05</f>
        <v>98.155000000000001</v>
      </c>
      <c r="AB263" s="113">
        <f>'[2]Inedible Tallow Complex'!Z283*0.05</f>
        <v>105.88499999999999</v>
      </c>
      <c r="AC263" s="113">
        <f>'[2]Inedible Tallow Complex'!AA283*0.05</f>
        <v>113.08499999999999</v>
      </c>
      <c r="AD263" s="113">
        <f>'[2]Inedible Tallow Complex'!AB283*0.005</f>
        <v>9.0864999999999991</v>
      </c>
      <c r="AE263" s="113">
        <f>'[2]Inedible Tallow Complex'!AC283*0.05</f>
        <v>117.43</v>
      </c>
      <c r="AF263" s="113">
        <f>'[2]Inedible Tallow Complex'!AD283*0.85</f>
        <v>1977.6949999999997</v>
      </c>
      <c r="AG263" s="113">
        <f t="shared" si="94"/>
        <v>500.70542940382182</v>
      </c>
      <c r="AH263" s="113">
        <f t="shared" si="90"/>
        <v>577.26071687109027</v>
      </c>
      <c r="AI263" s="113">
        <f t="shared" si="90"/>
        <v>708.62290176346619</v>
      </c>
      <c r="AJ263" s="113">
        <f t="shared" si="90"/>
        <v>848.06619363329116</v>
      </c>
      <c r="AK263" s="113">
        <f t="shared" si="90"/>
        <v>981.0814706748946</v>
      </c>
      <c r="AL263" s="113">
        <f t="shared" si="90"/>
        <v>755.90015481270848</v>
      </c>
      <c r="AM263" s="113">
        <f t="shared" si="90"/>
        <v>792.57998459744101</v>
      </c>
      <c r="AN263" s="113">
        <f t="shared" si="90"/>
        <v>820.34945996765839</v>
      </c>
      <c r="AO263" s="113">
        <f t="shared" si="90"/>
        <v>934.38773184566412</v>
      </c>
      <c r="AP263" s="113">
        <f t="shared" si="90"/>
        <v>945.76503403766253</v>
      </c>
      <c r="AQ263" s="113">
        <f t="shared" si="90"/>
        <v>896.77549443553642</v>
      </c>
      <c r="AR263" s="113">
        <f t="shared" si="90"/>
        <v>936.8071528390999</v>
      </c>
      <c r="AS263" s="113">
        <f t="shared" si="90"/>
        <v>953.48966382897811</v>
      </c>
      <c r="AT263" s="113">
        <f t="shared" si="90"/>
        <v>970.4278718074155</v>
      </c>
      <c r="AU263" s="113">
        <f t="shared" si="90"/>
        <v>959.42530265273933</v>
      </c>
      <c r="AV263" s="113">
        <f t="shared" si="90"/>
        <v>972.64616089484491</v>
      </c>
      <c r="AW263" s="113">
        <f t="shared" si="90"/>
        <v>963.06763675413049</v>
      </c>
      <c r="AX263" s="113">
        <f t="shared" si="91"/>
        <v>1037.5330511460711</v>
      </c>
      <c r="AY263" s="113">
        <f t="shared" si="91"/>
        <v>1064.0325962185798</v>
      </c>
      <c r="AZ263" s="113">
        <f t="shared" si="92"/>
        <v>1079.4286248006238</v>
      </c>
      <c r="BA263" s="113">
        <f t="shared" si="93"/>
        <v>1092.2067298400718</v>
      </c>
      <c r="BB263" s="113">
        <f t="shared" si="93"/>
        <v>1103.0600054516376</v>
      </c>
      <c r="BC263" s="113">
        <f t="shared" si="93"/>
        <v>1115.3798838148023</v>
      </c>
      <c r="BD263" s="113">
        <f t="shared" si="93"/>
        <v>1130.9208413339707</v>
      </c>
      <c r="BE263" s="113">
        <f t="shared" si="93"/>
        <v>1150.3684940491191</v>
      </c>
      <c r="BF263" s="113">
        <f t="shared" si="93"/>
        <v>1169.3245854946863</v>
      </c>
      <c r="BG263" s="113">
        <f t="shared" si="93"/>
        <v>1189.7978785647499</v>
      </c>
      <c r="BH263" s="113">
        <f t="shared" si="93"/>
        <v>1211.4904439815821</v>
      </c>
    </row>
    <row r="264" spans="1:60">
      <c r="A264" s="3" t="s">
        <v>21</v>
      </c>
      <c r="J264" s="113">
        <f>'[2]Inedible Tallow Complex'!H284*0.05</f>
        <v>115.15</v>
      </c>
      <c r="K264" s="113">
        <f>'[2]Inedible Tallow Complex'!I284*0.05</f>
        <v>114.7</v>
      </c>
      <c r="L264" s="113">
        <f>'[2]Inedible Tallow Complex'!J284*0.05</f>
        <v>116.80000000000001</v>
      </c>
      <c r="M264" s="113">
        <f>'[2]Inedible Tallow Complex'!K284*0.05</f>
        <v>118</v>
      </c>
      <c r="N264" s="113">
        <f>'[2]Inedible Tallow Complex'!L284*0.05</f>
        <v>103.5</v>
      </c>
      <c r="O264" s="113">
        <f>'[2]Inedible Tallow Complex'!M284*0.05</f>
        <v>103.7</v>
      </c>
      <c r="P264" s="113">
        <f>'[2]Inedible Tallow Complex'!N284*0.05</f>
        <v>115.45</v>
      </c>
      <c r="Q264" s="113">
        <f>'[2]Inedible Tallow Complex'!O284*0.05</f>
        <v>114.255</v>
      </c>
      <c r="R264" s="113">
        <f>'[2]Inedible Tallow Complex'!P284*0.05</f>
        <v>119.005</v>
      </c>
      <c r="S264" s="113">
        <f>'[2]Inedible Tallow Complex'!Q284*0.05</f>
        <v>108.97000000000001</v>
      </c>
      <c r="T264" s="113">
        <f>'[2]Inedible Tallow Complex'!R284*0.05</f>
        <v>104.36</v>
      </c>
      <c r="U264" s="113">
        <f>'[2]Inedible Tallow Complex'!S284*0.05</f>
        <v>106.59500000000001</v>
      </c>
      <c r="V264" s="113">
        <f>'[2]Inedible Tallow Complex'!T284*0.05</f>
        <v>111.59500000000001</v>
      </c>
      <c r="W264" s="113">
        <f>'[2]Inedible Tallow Complex'!U284*0.05</f>
        <v>111.38</v>
      </c>
      <c r="X264" s="113">
        <f>'[2]Inedible Tallow Complex'!V284*0.05</f>
        <v>103.58499999999999</v>
      </c>
      <c r="Y264" s="113">
        <f>'[2]Inedible Tallow Complex'!W284*0.05</f>
        <v>96.275000000000006</v>
      </c>
      <c r="Z264" s="113">
        <f>'[2]Inedible Tallow Complex'!X284*0.05</f>
        <v>101.51</v>
      </c>
      <c r="AA264" s="113">
        <f>'[2]Inedible Tallow Complex'!Y284*0.05</f>
        <v>108.17000000000002</v>
      </c>
      <c r="AB264" s="113">
        <f>'[2]Inedible Tallow Complex'!Z284*0.05</f>
        <v>115.35000000000001</v>
      </c>
      <c r="AC264" s="113">
        <f>'[2]Inedible Tallow Complex'!AA284*0.05</f>
        <v>116.4</v>
      </c>
      <c r="AD264" s="113">
        <f>'[2]Inedible Tallow Complex'!AB284*0.005</f>
        <v>9.3279999999999994</v>
      </c>
      <c r="AE264" s="113">
        <f>'[2]Inedible Tallow Complex'!AC284*0.05</f>
        <v>110.69500000000001</v>
      </c>
      <c r="AF264" s="113">
        <f>'[2]Inedible Tallow Complex'!AD284*0.85</f>
        <v>1945.5650000000001</v>
      </c>
      <c r="AG264" s="113">
        <f t="shared" si="94"/>
        <v>495.13548974788131</v>
      </c>
      <c r="AH264" s="113">
        <f t="shared" si="90"/>
        <v>568.57878139301829</v>
      </c>
      <c r="AI264" s="113">
        <f t="shared" si="90"/>
        <v>696.84835429181373</v>
      </c>
      <c r="AJ264" s="113">
        <f t="shared" si="90"/>
        <v>833.88889435581211</v>
      </c>
      <c r="AK264" s="113">
        <f t="shared" si="90"/>
        <v>965.69554581529781</v>
      </c>
      <c r="AL264" s="113">
        <f t="shared" si="90"/>
        <v>744.27867185590583</v>
      </c>
      <c r="AM264" s="113">
        <f t="shared" si="90"/>
        <v>779.95884308643156</v>
      </c>
      <c r="AN264" s="113">
        <f t="shared" si="90"/>
        <v>807.18363966356333</v>
      </c>
      <c r="AO264" s="113">
        <f t="shared" si="90"/>
        <v>919.48114663113677</v>
      </c>
      <c r="AP264" s="113">
        <f t="shared" si="90"/>
        <v>930.81995228100061</v>
      </c>
      <c r="AQ264" s="113">
        <f t="shared" si="90"/>
        <v>882.57980832082194</v>
      </c>
      <c r="AR264" s="113">
        <f t="shared" si="90"/>
        <v>921.90432679986463</v>
      </c>
      <c r="AS264" s="113">
        <f t="shared" si="90"/>
        <v>938.32412062090179</v>
      </c>
      <c r="AT264" s="113">
        <f t="shared" si="90"/>
        <v>955.0174380904017</v>
      </c>
      <c r="AU264" s="113">
        <f t="shared" si="90"/>
        <v>944.20355753939282</v>
      </c>
      <c r="AV264" s="113">
        <f t="shared" si="90"/>
        <v>957.20230135632642</v>
      </c>
      <c r="AW264" s="113">
        <f t="shared" si="90"/>
        <v>947.76712899854522</v>
      </c>
      <c r="AX264" s="113">
        <f t="shared" si="91"/>
        <v>1021.0536956444056</v>
      </c>
      <c r="AY264" s="113">
        <f t="shared" si="91"/>
        <v>1047.1369145589611</v>
      </c>
      <c r="AZ264" s="113">
        <f t="shared" si="92"/>
        <v>1062.2887071360713</v>
      </c>
      <c r="BA264" s="113">
        <f t="shared" si="93"/>
        <v>1074.8612066500291</v>
      </c>
      <c r="BB264" s="113">
        <f t="shared" si="93"/>
        <v>1085.5415082646468</v>
      </c>
      <c r="BC264" s="113">
        <f t="shared" si="93"/>
        <v>1097.6668316936502</v>
      </c>
      <c r="BD264" s="113">
        <f t="shared" si="93"/>
        <v>1112.9615199272885</v>
      </c>
      <c r="BE264" s="113">
        <f t="shared" si="93"/>
        <v>1132.1000394176228</v>
      </c>
      <c r="BF264" s="113">
        <f t="shared" si="93"/>
        <v>1150.7546852759021</v>
      </c>
      <c r="BG264" s="113">
        <f t="shared" si="93"/>
        <v>1170.9029121076464</v>
      </c>
      <c r="BH264" s="113">
        <f t="shared" si="93"/>
        <v>1192.2511921267105</v>
      </c>
    </row>
    <row r="265" spans="1:60">
      <c r="A265" s="3" t="s">
        <v>22</v>
      </c>
      <c r="J265" s="113">
        <f>'[2]Inedible Tallow Complex'!H285*0.05</f>
        <v>118.45</v>
      </c>
      <c r="K265" s="113">
        <f>'[2]Inedible Tallow Complex'!I285*0.05</f>
        <v>113.45</v>
      </c>
      <c r="L265" s="113">
        <f>'[2]Inedible Tallow Complex'!J285*0.05</f>
        <v>115.10000000000001</v>
      </c>
      <c r="M265" s="113">
        <f>'[2]Inedible Tallow Complex'!K285*0.05</f>
        <v>119.55000000000001</v>
      </c>
      <c r="N265" s="113">
        <f>'[2]Inedible Tallow Complex'!L285*0.05</f>
        <v>111.35000000000001</v>
      </c>
      <c r="O265" s="113">
        <f>'[2]Inedible Tallow Complex'!M285*0.05</f>
        <v>111.35000000000001</v>
      </c>
      <c r="P265" s="113">
        <f>'[2]Inedible Tallow Complex'!N285*0.05</f>
        <v>122.30500000000001</v>
      </c>
      <c r="Q265" s="113">
        <f>'[2]Inedible Tallow Complex'!O285*0.05</f>
        <v>117.42500000000001</v>
      </c>
      <c r="R265" s="113">
        <f>'[2]Inedible Tallow Complex'!P285*0.05</f>
        <v>113.17000000000002</v>
      </c>
      <c r="S265" s="113">
        <f>'[2]Inedible Tallow Complex'!Q285*0.05</f>
        <v>114.45</v>
      </c>
      <c r="T265" s="113">
        <f>'[2]Inedible Tallow Complex'!R285*0.05</f>
        <v>116</v>
      </c>
      <c r="U265" s="113">
        <f>'[2]Inedible Tallow Complex'!S285*0.05</f>
        <v>118.75</v>
      </c>
      <c r="V265" s="113">
        <f>'[2]Inedible Tallow Complex'!T285*0.05</f>
        <v>112.535</v>
      </c>
      <c r="W265" s="113">
        <f>'[2]Inedible Tallow Complex'!U285*0.05</f>
        <v>107.85000000000001</v>
      </c>
      <c r="X265" s="113">
        <f>'[2]Inedible Tallow Complex'!V285*0.05</f>
        <v>103.45</v>
      </c>
      <c r="Y265" s="113">
        <f>'[2]Inedible Tallow Complex'!W285*0.05</f>
        <v>100.08</v>
      </c>
      <c r="Z265" s="113">
        <f>'[2]Inedible Tallow Complex'!X285*0.05</f>
        <v>109.65</v>
      </c>
      <c r="AA265" s="113">
        <f>'[2]Inedible Tallow Complex'!Y285*0.05</f>
        <v>114.01500000000001</v>
      </c>
      <c r="AB265" s="113">
        <f>'[2]Inedible Tallow Complex'!Z285*0.05</f>
        <v>115.04500000000002</v>
      </c>
      <c r="AC265" s="113">
        <f>'[2]Inedible Tallow Complex'!AA285*0.05</f>
        <v>111.355</v>
      </c>
      <c r="AD265" s="113">
        <f>'[2]Inedible Tallow Complex'!AB285*0.005</f>
        <v>11.878499999999999</v>
      </c>
      <c r="AE265" s="113">
        <f>'[2]Inedible Tallow Complex'!AC285*0.05</f>
        <v>120.035</v>
      </c>
      <c r="AF265" s="113">
        <f>'[2]Inedible Tallow Complex'!AD285*0.85</f>
        <v>2087.6</v>
      </c>
      <c r="AG265" s="113">
        <f t="shared" si="94"/>
        <v>527.15733544800742</v>
      </c>
      <c r="AH265" s="113">
        <f t="shared" si="90"/>
        <v>606.99958479010127</v>
      </c>
      <c r="AI265" s="113">
        <f t="shared" si="90"/>
        <v>746.81175248948523</v>
      </c>
      <c r="AJ265" s="113">
        <f t="shared" si="90"/>
        <v>893.2668689898569</v>
      </c>
      <c r="AK265" s="113">
        <f t="shared" si="90"/>
        <v>1034.1488641415217</v>
      </c>
      <c r="AL265" s="113">
        <f t="shared" si="90"/>
        <v>796.17477460266377</v>
      </c>
      <c r="AM265" s="113">
        <f t="shared" si="90"/>
        <v>834.85516173139786</v>
      </c>
      <c r="AN265" s="113">
        <f t="shared" si="90"/>
        <v>864.31691437445625</v>
      </c>
      <c r="AO265" s="113">
        <f t="shared" si="90"/>
        <v>984.42055295398666</v>
      </c>
      <c r="AP265" s="113">
        <f t="shared" si="90"/>
        <v>996.45341514723475</v>
      </c>
      <c r="AQ265" s="113">
        <f t="shared" si="90"/>
        <v>944.7356550146668</v>
      </c>
      <c r="AR265" s="113">
        <f t="shared" si="90"/>
        <v>986.94054965155578</v>
      </c>
      <c r="AS265" s="113">
        <f t="shared" si="90"/>
        <v>1004.5452435333025</v>
      </c>
      <c r="AT265" s="113">
        <f t="shared" si="90"/>
        <v>1022.3818996522934</v>
      </c>
      <c r="AU265" s="113">
        <f t="shared" si="90"/>
        <v>1010.7885937136447</v>
      </c>
      <c r="AV265" s="113">
        <f t="shared" si="90"/>
        <v>1024.7056072304542</v>
      </c>
      <c r="AW265" s="113">
        <f t="shared" si="90"/>
        <v>1014.622127024453</v>
      </c>
      <c r="AX265" s="113">
        <f t="shared" si="91"/>
        <v>1093.0770898488058</v>
      </c>
      <c r="AY265" s="113">
        <f t="shared" si="91"/>
        <v>1120.9929411884177</v>
      </c>
      <c r="AZ265" s="113">
        <f t="shared" si="92"/>
        <v>1137.2121686496776</v>
      </c>
      <c r="BA265" s="113">
        <f t="shared" si="93"/>
        <v>1150.6735126297181</v>
      </c>
      <c r="BB265" s="113">
        <f t="shared" si="93"/>
        <v>1162.1092807376608</v>
      </c>
      <c r="BC265" s="113">
        <f t="shared" si="93"/>
        <v>1175.0888108128968</v>
      </c>
      <c r="BD265" s="113">
        <f t="shared" si="93"/>
        <v>1191.4612072718767</v>
      </c>
      <c r="BE265" s="113">
        <f t="shared" si="93"/>
        <v>1211.9497978300951</v>
      </c>
      <c r="BF265" s="113">
        <f t="shared" si="93"/>
        <v>1231.9206892203733</v>
      </c>
      <c r="BG265" s="113">
        <f t="shared" si="93"/>
        <v>1253.4901778813044</v>
      </c>
      <c r="BH265" s="113">
        <f t="shared" si="93"/>
        <v>1276.34394187715</v>
      </c>
    </row>
    <row r="266" spans="1:60">
      <c r="A266" s="3" t="s">
        <v>23</v>
      </c>
      <c r="J266" s="113">
        <f>'[2]Inedible Tallow Complex'!H286*0.05</f>
        <v>110.10000000000001</v>
      </c>
      <c r="K266" s="113">
        <f>'[2]Inedible Tallow Complex'!I286*0.05</f>
        <v>108.85000000000001</v>
      </c>
      <c r="L266" s="113">
        <f>'[2]Inedible Tallow Complex'!J286*0.05</f>
        <v>121.35000000000001</v>
      </c>
      <c r="M266" s="113">
        <f>'[2]Inedible Tallow Complex'!K286*0.05</f>
        <v>121.95</v>
      </c>
      <c r="N266" s="113">
        <f>'[2]Inedible Tallow Complex'!L286*0.05</f>
        <v>105.2</v>
      </c>
      <c r="O266" s="113">
        <f>'[2]Inedible Tallow Complex'!M286*0.05</f>
        <v>104.14000000000001</v>
      </c>
      <c r="P266" s="113">
        <f>'[2]Inedible Tallow Complex'!N286*0.05</f>
        <v>110.68</v>
      </c>
      <c r="Q266" s="113">
        <f>'[2]Inedible Tallow Complex'!O286*0.05</f>
        <v>112.83499999999999</v>
      </c>
      <c r="R266" s="113">
        <f>'[2]Inedible Tallow Complex'!P286*0.05</f>
        <v>118.58</v>
      </c>
      <c r="S266" s="113">
        <f>'[2]Inedible Tallow Complex'!Q286*0.05</f>
        <v>113.56</v>
      </c>
      <c r="T266" s="113">
        <f>'[2]Inedible Tallow Complex'!R286*0.05</f>
        <v>111.48</v>
      </c>
      <c r="U266" s="113">
        <f>'[2]Inedible Tallow Complex'!S286*0.05</f>
        <v>106.705</v>
      </c>
      <c r="V266" s="113">
        <f>'[2]Inedible Tallow Complex'!T286*0.05</f>
        <v>110.07000000000001</v>
      </c>
      <c r="W266" s="113">
        <f>'[2]Inedible Tallow Complex'!U286*0.05</f>
        <v>114.705</v>
      </c>
      <c r="X266" s="113">
        <f>'[2]Inedible Tallow Complex'!V286*0.05</f>
        <v>104.37</v>
      </c>
      <c r="Y266" s="113">
        <f>'[2]Inedible Tallow Complex'!W286*0.05</f>
        <v>102.34</v>
      </c>
      <c r="Z266" s="113">
        <f>'[2]Inedible Tallow Complex'!X286*0.05</f>
        <v>101.21000000000001</v>
      </c>
      <c r="AA266" s="113">
        <f>'[2]Inedible Tallow Complex'!Y286*0.05</f>
        <v>105.39500000000001</v>
      </c>
      <c r="AB266" s="113">
        <f>'[2]Inedible Tallow Complex'!Z286*0.05</f>
        <v>111.58</v>
      </c>
      <c r="AC266" s="113">
        <f>'[2]Inedible Tallow Complex'!AA286*0.05</f>
        <v>118.035</v>
      </c>
      <c r="AD266" s="113">
        <f>'[2]Inedible Tallow Complex'!AB286*0.005</f>
        <v>12.116</v>
      </c>
      <c r="AE266" s="113">
        <f>'[2]Inedible Tallow Complex'!AC286*0.05</f>
        <v>115.93</v>
      </c>
      <c r="AF266" s="113">
        <f>'[2]Inedible Tallow Complex'!AD286*0.85</f>
        <v>1910.63</v>
      </c>
      <c r="AG266" s="113">
        <f t="shared" si="94"/>
        <v>488.87511335977177</v>
      </c>
      <c r="AH266" s="113">
        <f t="shared" si="90"/>
        <v>561.88074034121269</v>
      </c>
      <c r="AI266" s="113">
        <f t="shared" si="90"/>
        <v>687.96981448626059</v>
      </c>
      <c r="AJ266" s="113">
        <f t="shared" si="90"/>
        <v>822.62924188741533</v>
      </c>
      <c r="AK266" s="113">
        <f t="shared" si="90"/>
        <v>951.22471246282714</v>
      </c>
      <c r="AL266" s="113">
        <f t="shared" si="90"/>
        <v>734.33429801499278</v>
      </c>
      <c r="AM266" s="113">
        <f t="shared" si="90"/>
        <v>769.46502096882512</v>
      </c>
      <c r="AN266" s="113">
        <f t="shared" si="90"/>
        <v>796.13244340696917</v>
      </c>
      <c r="AO266" s="113">
        <f t="shared" si="90"/>
        <v>906.74511956471565</v>
      </c>
      <c r="AP266" s="113">
        <f t="shared" si="90"/>
        <v>917.86267130291276</v>
      </c>
      <c r="AQ266" s="113">
        <f t="shared" si="90"/>
        <v>870.5110257535564</v>
      </c>
      <c r="AR266" s="113">
        <f t="shared" si="90"/>
        <v>909.24803412539882</v>
      </c>
      <c r="AS266" s="113">
        <f t="shared" si="90"/>
        <v>925.39745286454752</v>
      </c>
      <c r="AT266" s="113">
        <f t="shared" si="90"/>
        <v>941.84648488827293</v>
      </c>
      <c r="AU266" s="113">
        <f t="shared" si="90"/>
        <v>931.19299549688583</v>
      </c>
      <c r="AV266" s="113">
        <f t="shared" si="90"/>
        <v>944.03966527966759</v>
      </c>
      <c r="AW266" s="113">
        <f t="shared" si="90"/>
        <v>934.7206321117568</v>
      </c>
      <c r="AX266" s="113">
        <f t="shared" si="91"/>
        <v>1006.991010923112</v>
      </c>
      <c r="AY266" s="113">
        <f t="shared" si="91"/>
        <v>1032.715729588462</v>
      </c>
      <c r="AZ266" s="113">
        <f t="shared" si="92"/>
        <v>1047.6628348009249</v>
      </c>
      <c r="BA266" s="113">
        <f t="shared" si="93"/>
        <v>1060.0644778282124</v>
      </c>
      <c r="BB266" s="113">
        <f t="shared" si="93"/>
        <v>1070.5947233732359</v>
      </c>
      <c r="BC266" s="113">
        <f t="shared" si="93"/>
        <v>1082.5524137347213</v>
      </c>
      <c r="BD266" s="113">
        <f t="shared" si="93"/>
        <v>1097.6371635405935</v>
      </c>
      <c r="BE266" s="113">
        <f t="shared" si="93"/>
        <v>1116.5128248124399</v>
      </c>
      <c r="BF266" s="113">
        <f t="shared" si="93"/>
        <v>1134.9105942460992</v>
      </c>
      <c r="BG266" s="113">
        <f t="shared" si="93"/>
        <v>1154.7809019938632</v>
      </c>
      <c r="BH266" s="113">
        <f t="shared" si="93"/>
        <v>1175.8352623893029</v>
      </c>
    </row>
    <row r="267" spans="1:60">
      <c r="A267" s="3" t="s">
        <v>24</v>
      </c>
      <c r="J267" s="113">
        <f>'[2]Inedible Tallow Complex'!H287*0.05</f>
        <v>121.85000000000001</v>
      </c>
      <c r="K267" s="113">
        <f>'[2]Inedible Tallow Complex'!I287*0.05</f>
        <v>121.25</v>
      </c>
      <c r="L267" s="113">
        <f>'[2]Inedible Tallow Complex'!J287*0.05</f>
        <v>123.45</v>
      </c>
      <c r="M267" s="113">
        <f>'[2]Inedible Tallow Complex'!K287*0.05</f>
        <v>116.4</v>
      </c>
      <c r="N267" s="113">
        <f>'[2]Inedible Tallow Complex'!L287*0.05</f>
        <v>107.55000000000001</v>
      </c>
      <c r="O267" s="113">
        <f>'[2]Inedible Tallow Complex'!M287*0.05</f>
        <v>115.95</v>
      </c>
      <c r="P267" s="113">
        <f>'[2]Inedible Tallow Complex'!N287*0.05</f>
        <v>122.5</v>
      </c>
      <c r="Q267" s="113">
        <f>'[2]Inedible Tallow Complex'!O287*0.05</f>
        <v>122.53</v>
      </c>
      <c r="R267" s="113">
        <f>'[2]Inedible Tallow Complex'!P287*0.05</f>
        <v>113.34000000000002</v>
      </c>
      <c r="S267" s="113">
        <f>'[2]Inedible Tallow Complex'!Q287*0.05</f>
        <v>109.21</v>
      </c>
      <c r="T267" s="113">
        <f>'[2]Inedible Tallow Complex'!R287*0.05</f>
        <v>114.33</v>
      </c>
      <c r="U267" s="113">
        <f>'[2]Inedible Tallow Complex'!S287*0.05</f>
        <v>119.34500000000001</v>
      </c>
      <c r="V267" s="113">
        <f>'[2]Inedible Tallow Complex'!T287*0.05</f>
        <v>118.43</v>
      </c>
      <c r="W267" s="113">
        <f>'[2]Inedible Tallow Complex'!U287*0.05</f>
        <v>112.06</v>
      </c>
      <c r="X267" s="113">
        <f>'[2]Inedible Tallow Complex'!V287*0.05</f>
        <v>101.17500000000001</v>
      </c>
      <c r="Y267" s="113">
        <f>'[2]Inedible Tallow Complex'!W287*0.05</f>
        <v>96.745000000000005</v>
      </c>
      <c r="Z267" s="113">
        <f>'[2]Inedible Tallow Complex'!X287*0.05</f>
        <v>113.29000000000002</v>
      </c>
      <c r="AA267" s="113">
        <f>'[2]Inedible Tallow Complex'!Y287*0.05</f>
        <v>120.105</v>
      </c>
      <c r="AB267" s="113">
        <f>'[2]Inedible Tallow Complex'!Z287*0.05</f>
        <v>121.48</v>
      </c>
      <c r="AC267" s="113">
        <f>'[2]Inedible Tallow Complex'!AA287*0.05</f>
        <v>118.67000000000002</v>
      </c>
      <c r="AD267" s="113">
        <f>'[2]Inedible Tallow Complex'!AB287*0.005</f>
        <v>11.677999999999999</v>
      </c>
      <c r="AE267" s="113">
        <f>'[2]Inedible Tallow Complex'!AC287*0.05</f>
        <v>118.03</v>
      </c>
      <c r="AF267" s="113">
        <f>'[2]Inedible Tallow Complex'!AD287*0.85</f>
        <v>2130.1</v>
      </c>
      <c r="AG267" s="113">
        <f t="shared" si="94"/>
        <v>538.80531670965865</v>
      </c>
      <c r="AH267" s="113">
        <f t="shared" si="90"/>
        <v>619.5849386645848</v>
      </c>
      <c r="AI267" s="113">
        <f t="shared" si="90"/>
        <v>761.18112681785112</v>
      </c>
      <c r="AJ267" s="113">
        <f t="shared" si="90"/>
        <v>910.54791869123051</v>
      </c>
      <c r="AK267" s="113">
        <f t="shared" si="90"/>
        <v>1055.0758272027651</v>
      </c>
      <c r="AL267" s="113">
        <f t="shared" si="90"/>
        <v>812.23270178096027</v>
      </c>
      <c r="AM267" s="113">
        <f t="shared" si="90"/>
        <v>851.48523564035463</v>
      </c>
      <c r="AN267" s="113">
        <f t="shared" si="90"/>
        <v>881.43466367263636</v>
      </c>
      <c r="AO267" s="113">
        <f t="shared" si="90"/>
        <v>1004.0106972909997</v>
      </c>
      <c r="AP267" s="113">
        <f t="shared" si="90"/>
        <v>1016.3923140467042</v>
      </c>
      <c r="AQ267" s="113">
        <f t="shared" si="90"/>
        <v>963.59034699352299</v>
      </c>
      <c r="AR267" s="113">
        <f t="shared" si="90"/>
        <v>1006.6016659643612</v>
      </c>
      <c r="AS267" s="113">
        <f t="shared" si="90"/>
        <v>1024.5573427352374</v>
      </c>
      <c r="AT267" s="113">
        <f t="shared" si="90"/>
        <v>1042.770288136516</v>
      </c>
      <c r="AU267" s="113">
        <f t="shared" si="90"/>
        <v>1030.954195883422</v>
      </c>
      <c r="AV267" s="113">
        <f t="shared" si="90"/>
        <v>1045.1366333601613</v>
      </c>
      <c r="AW267" s="113">
        <f t="shared" si="90"/>
        <v>1034.8484589661098</v>
      </c>
      <c r="AX267" s="113">
        <f t="shared" si="91"/>
        <v>1114.8702914460498</v>
      </c>
      <c r="AY267" s="113">
        <f t="shared" si="91"/>
        <v>1143.346186804918</v>
      </c>
      <c r="AZ267" s="113">
        <f t="shared" si="92"/>
        <v>1159.8885101301464</v>
      </c>
      <c r="BA267" s="113">
        <f t="shared" si="93"/>
        <v>1173.6161034556637</v>
      </c>
      <c r="BB267" s="113">
        <f t="shared" si="93"/>
        <v>1185.27987533753</v>
      </c>
      <c r="BC267" s="113">
        <f t="shared" si="93"/>
        <v>1198.5189444164903</v>
      </c>
      <c r="BD267" s="113">
        <f t="shared" si="93"/>
        <v>1215.2181426293437</v>
      </c>
      <c r="BE267" s="113">
        <f t="shared" si="93"/>
        <v>1236.114970178163</v>
      </c>
      <c r="BF267" s="113">
        <f t="shared" si="93"/>
        <v>1256.4837765920227</v>
      </c>
      <c r="BG267" s="113">
        <f t="shared" si="93"/>
        <v>1278.4834454761015</v>
      </c>
      <c r="BH267" s="113">
        <f t="shared" si="93"/>
        <v>1301.7930229148064</v>
      </c>
    </row>
    <row r="268" spans="1:60">
      <c r="A268" s="3" t="s">
        <v>25</v>
      </c>
      <c r="J268" s="113">
        <f>'[2]Inedible Tallow Complex'!H288*0.05</f>
        <v>113.75</v>
      </c>
      <c r="K268" s="113">
        <f>'[2]Inedible Tallow Complex'!I288*0.05</f>
        <v>106.05000000000001</v>
      </c>
      <c r="L268" s="113">
        <f>'[2]Inedible Tallow Complex'!J288*0.05</f>
        <v>110.05000000000001</v>
      </c>
      <c r="M268" s="113">
        <f>'[2]Inedible Tallow Complex'!K288*0.05</f>
        <v>115.7</v>
      </c>
      <c r="N268" s="113">
        <f>'[2]Inedible Tallow Complex'!L288*0.05</f>
        <v>105.25</v>
      </c>
      <c r="O268" s="113">
        <f>'[2]Inedible Tallow Complex'!M288*0.05</f>
        <v>107.9</v>
      </c>
      <c r="P268" s="113">
        <f>'[2]Inedible Tallow Complex'!N288*0.05</f>
        <v>108.495</v>
      </c>
      <c r="Q268" s="113">
        <f>'[2]Inedible Tallow Complex'!O288*0.05</f>
        <v>104.735</v>
      </c>
      <c r="R268" s="113">
        <f>'[2]Inedible Tallow Complex'!P288*0.05</f>
        <v>113.495</v>
      </c>
      <c r="S268" s="113">
        <f>'[2]Inedible Tallow Complex'!Q288*0.05</f>
        <v>111.705</v>
      </c>
      <c r="T268" s="113">
        <f>'[2]Inedible Tallow Complex'!R288*0.05</f>
        <v>112.61</v>
      </c>
      <c r="U268" s="113">
        <f>'[2]Inedible Tallow Complex'!S288*0.05</f>
        <v>110.75999999999999</v>
      </c>
      <c r="V268" s="113">
        <f>'[2]Inedible Tallow Complex'!T288*0.05</f>
        <v>100.77500000000001</v>
      </c>
      <c r="W268" s="113">
        <f>'[2]Inedible Tallow Complex'!U288*0.05</f>
        <v>103.69000000000001</v>
      </c>
      <c r="X268" s="113">
        <f>'[2]Inedible Tallow Complex'!V288*0.05</f>
        <v>103.42000000000002</v>
      </c>
      <c r="Y268" s="113">
        <f>'[2]Inedible Tallow Complex'!W288*0.05</f>
        <v>104.33</v>
      </c>
      <c r="Z268" s="113">
        <f>'[2]Inedible Tallow Complex'!X288*0.05</f>
        <v>109.075</v>
      </c>
      <c r="AA268" s="113">
        <f>'[2]Inedible Tallow Complex'!Y288*0.05</f>
        <v>111.28</v>
      </c>
      <c r="AB268" s="113">
        <f>'[2]Inedible Tallow Complex'!Z288*0.05</f>
        <v>107.875</v>
      </c>
      <c r="AC268" s="113">
        <f>'[2]Inedible Tallow Complex'!AA288*0.05</f>
        <v>109.43</v>
      </c>
      <c r="AD268" s="113">
        <f>'[2]Inedible Tallow Complex'!AB288*0.005</f>
        <v>11.782500000000001</v>
      </c>
      <c r="AE268" s="113">
        <f>'[2]Inedible Tallow Complex'!AC288*0.05</f>
        <v>115</v>
      </c>
      <c r="AF268" s="113">
        <f>'[2]Inedible Tallow Complex'!AD288*0.85</f>
        <v>2031.5849999999998</v>
      </c>
      <c r="AG268" s="113">
        <f t="shared" si="94"/>
        <v>512.01859141670627</v>
      </c>
      <c r="AH268" s="113">
        <f t="shared" si="90"/>
        <v>590.3890693900197</v>
      </c>
      <c r="AI268" s="113">
        <f t="shared" si="90"/>
        <v>726.12538120050488</v>
      </c>
      <c r="AJ268" s="113">
        <f t="shared" si="90"/>
        <v>868.4728409687234</v>
      </c>
      <c r="AK268" s="113">
        <f t="shared" si="90"/>
        <v>1005.8067264225302</v>
      </c>
      <c r="AL268" s="113">
        <f t="shared" si="90"/>
        <v>774.10410308063581</v>
      </c>
      <c r="AM268" s="113">
        <f t="shared" si="90"/>
        <v>811.81982741193679</v>
      </c>
      <c r="AN268" s="113">
        <f t="shared" si="90"/>
        <v>840.44100147764129</v>
      </c>
      <c r="AO268" s="113">
        <f t="shared" si="90"/>
        <v>957.23945291321445</v>
      </c>
      <c r="AP268" s="113">
        <f t="shared" si="90"/>
        <v>968.96872534896863</v>
      </c>
      <c r="AQ268" s="113">
        <f t="shared" si="90"/>
        <v>918.63899810645376</v>
      </c>
      <c r="AR268" s="113">
        <f t="shared" si="90"/>
        <v>959.6946483547199</v>
      </c>
      <c r="AS268" s="113">
        <f t="shared" si="90"/>
        <v>976.81080909996842</v>
      </c>
      <c r="AT268" s="113">
        <f t="shared" si="90"/>
        <v>994.15772418616791</v>
      </c>
      <c r="AU268" s="113">
        <f t="shared" si="90"/>
        <v>982.8854653414528</v>
      </c>
      <c r="AV268" s="113">
        <f t="shared" si="90"/>
        <v>996.41361223609397</v>
      </c>
      <c r="AW268" s="113">
        <f t="shared" si="90"/>
        <v>986.61107202346739</v>
      </c>
      <c r="AX268" s="113">
        <f t="shared" si="91"/>
        <v>1062.8998972112697</v>
      </c>
      <c r="AY268" s="113">
        <f t="shared" si="91"/>
        <v>1090.0453616586467</v>
      </c>
      <c r="AZ268" s="113">
        <f t="shared" si="92"/>
        <v>1105.8165997699953</v>
      </c>
      <c r="BA268" s="113">
        <f t="shared" si="93"/>
        <v>1118.9058395406491</v>
      </c>
      <c r="BB268" s="113">
        <f t="shared" si="93"/>
        <v>1130.026317921531</v>
      </c>
      <c r="BC268" s="113">
        <f t="shared" si="93"/>
        <v>1142.6474836781047</v>
      </c>
      <c r="BD268" s="113">
        <f t="shared" si="93"/>
        <v>1158.5678800835792</v>
      </c>
      <c r="BE268" s="113">
        <f t="shared" si="93"/>
        <v>1178.4907701088171</v>
      </c>
      <c r="BF268" s="113">
        <f t="shared" si="93"/>
        <v>1197.9102854501461</v>
      </c>
      <c r="BG268" s="113">
        <f t="shared" si="93"/>
        <v>1218.8843570099993</v>
      </c>
      <c r="BH268" s="113">
        <f t="shared" si="93"/>
        <v>1241.1071728384484</v>
      </c>
    </row>
    <row r="269" spans="1:60">
      <c r="A269" s="3" t="s">
        <v>26</v>
      </c>
      <c r="C269" s="8"/>
      <c r="J269" s="113">
        <f>'[2]Inedible Tallow Complex'!I277*0.05</f>
        <v>117.25</v>
      </c>
      <c r="K269" s="113">
        <f>'[2]Inedible Tallow Complex'!J277*0.05</f>
        <v>119.45</v>
      </c>
      <c r="L269" s="113">
        <f>'[2]Inedible Tallow Complex'!K277*0.05</f>
        <v>125.60000000000001</v>
      </c>
      <c r="M269" s="113">
        <f>'[2]Inedible Tallow Complex'!L277*0.05</f>
        <v>110.60000000000001</v>
      </c>
      <c r="N269" s="113">
        <f>'[2]Inedible Tallow Complex'!M277*0.05</f>
        <v>105.7</v>
      </c>
      <c r="O269" s="113">
        <f>'[2]Inedible Tallow Complex'!N277*0.05</f>
        <v>104.035</v>
      </c>
      <c r="P269" s="113">
        <f>'[2]Inedible Tallow Complex'!O277*0.05</f>
        <v>111.82000000000001</v>
      </c>
      <c r="Q269" s="113">
        <f>'[2]Inedible Tallow Complex'!P277*0.05</f>
        <v>122.15</v>
      </c>
      <c r="R269" s="113">
        <f>'[2]Inedible Tallow Complex'!Q277*0.05</f>
        <v>117.04500000000002</v>
      </c>
      <c r="S269" s="113">
        <f>'[2]Inedible Tallow Complex'!R277*0.05</f>
        <v>113.785</v>
      </c>
      <c r="T269" s="113">
        <f>'[2]Inedible Tallow Complex'!S277*0.05</f>
        <v>111.745</v>
      </c>
      <c r="U269" s="113">
        <f>'[2]Inedible Tallow Complex'!T277*0.05</f>
        <v>110.755</v>
      </c>
      <c r="V269" s="113">
        <f>'[2]Inedible Tallow Complex'!U277*0.05</f>
        <v>117.24000000000001</v>
      </c>
      <c r="W269" s="113">
        <f>'[2]Inedible Tallow Complex'!V277*0.05</f>
        <v>115.91</v>
      </c>
      <c r="X269" s="113">
        <f>'[2]Inedible Tallow Complex'!W277*0.05</f>
        <v>108.55500000000001</v>
      </c>
      <c r="Y269" s="113">
        <f>'[2]Inedible Tallow Complex'!X277*0.05</f>
        <v>106.31500000000001</v>
      </c>
      <c r="Z269" s="113">
        <f>'[2]Inedible Tallow Complex'!Y277*0.05</f>
        <v>110.56</v>
      </c>
      <c r="AA269" s="113">
        <f>'[2]Inedible Tallow Complex'!Z277*0.05</f>
        <v>115.15</v>
      </c>
      <c r="AB269" s="113">
        <f>'[2]Inedible Tallow Complex'!AA277*0.05</f>
        <v>121.53</v>
      </c>
      <c r="AC269" s="113">
        <f>'[2]Inedible Tallow Complex'!AB277*0.05</f>
        <v>121.96500000000002</v>
      </c>
      <c r="AD269" s="113">
        <f>'[2]Inedible Tallow Complex'!AC277*0.005</f>
        <v>12.370999999999999</v>
      </c>
      <c r="AE269" s="113">
        <f>'[2]Inedible Tallow Complex'!AD277*0.05</f>
        <v>118.17500000000001</v>
      </c>
      <c r="AF269" s="113">
        <f>'[2]Inedible Tallow Complex'!AE277*0.85</f>
        <v>2043.6550000000002</v>
      </c>
      <c r="AG269" s="113">
        <f t="shared" si="94"/>
        <v>521.07573766746282</v>
      </c>
      <c r="AH269" s="113">
        <f t="shared" si="90"/>
        <v>598.33768603754902</v>
      </c>
      <c r="AI269" s="113">
        <f t="shared" si="90"/>
        <v>733.43818908035337</v>
      </c>
      <c r="AJ269" s="113">
        <f t="shared" si="90"/>
        <v>877.1165809405818</v>
      </c>
      <c r="AK269" s="113">
        <f t="shared" si="90"/>
        <v>1015.3854364821721</v>
      </c>
      <c r="AL269" s="113">
        <f t="shared" si="90"/>
        <v>782.99766109499251</v>
      </c>
      <c r="AM269" s="113">
        <f t="shared" si="90"/>
        <v>820.49668087634461</v>
      </c>
      <c r="AN269" s="113">
        <f t="shared" si="90"/>
        <v>849.09482992685651</v>
      </c>
      <c r="AO269" s="113">
        <f t="shared" si="90"/>
        <v>967.13241783671197</v>
      </c>
      <c r="AP269" s="113">
        <f t="shared" si="90"/>
        <v>979.05616334515764</v>
      </c>
      <c r="AQ269" s="113">
        <f t="shared" si="90"/>
        <v>928.39078991752376</v>
      </c>
      <c r="AR269" s="113">
        <f t="shared" si="90"/>
        <v>969.73798971965482</v>
      </c>
      <c r="AS269" s="113">
        <f t="shared" si="90"/>
        <v>986.99520127865776</v>
      </c>
      <c r="AT269" s="113">
        <f t="shared" si="90"/>
        <v>1004.5455897960815</v>
      </c>
      <c r="AU269" s="113">
        <f t="shared" si="90"/>
        <v>993.17781274545712</v>
      </c>
      <c r="AV269" s="113">
        <f t="shared" si="90"/>
        <v>1006.8598234783473</v>
      </c>
      <c r="AW269" s="113">
        <f t="shared" si="90"/>
        <v>996.93021054323765</v>
      </c>
      <c r="AX269" s="113">
        <f t="shared" si="91"/>
        <v>1074.0157210625875</v>
      </c>
      <c r="AY269" s="113">
        <f t="shared" si="91"/>
        <v>1101.4518245920137</v>
      </c>
      <c r="AZ269" s="113">
        <f t="shared" si="92"/>
        <v>1117.391381814055</v>
      </c>
      <c r="BA269" s="113">
        <f t="shared" si="93"/>
        <v>1130.6167094950326</v>
      </c>
      <c r="BB269" s="113">
        <f t="shared" si="93"/>
        <v>1141.8499156906453</v>
      </c>
      <c r="BC269" s="113">
        <f t="shared" si="93"/>
        <v>1154.6039449538034</v>
      </c>
      <c r="BD269" s="113">
        <f t="shared" si="93"/>
        <v>1170.6922095113498</v>
      </c>
      <c r="BE269" s="113">
        <f t="shared" si="93"/>
        <v>1190.8237543508062</v>
      </c>
      <c r="BF269" s="113">
        <f t="shared" si="93"/>
        <v>1210.4460073504895</v>
      </c>
      <c r="BG269" s="113">
        <f t="shared" si="93"/>
        <v>1231.639166095998</v>
      </c>
      <c r="BH269" s="113">
        <f t="shared" si="93"/>
        <v>1254.0948174758216</v>
      </c>
    </row>
    <row r="270" spans="1:60">
      <c r="A270" s="3" t="s">
        <v>27</v>
      </c>
      <c r="J270" s="113">
        <f>'[2]Inedible Tallow Complex'!I278*0.05</f>
        <v>108.45</v>
      </c>
      <c r="K270" s="113">
        <f>'[2]Inedible Tallow Complex'!J278*0.05</f>
        <v>110.05000000000001</v>
      </c>
      <c r="L270" s="113">
        <f>'[2]Inedible Tallow Complex'!K278*0.05</f>
        <v>108.2</v>
      </c>
      <c r="M270" s="113">
        <f>'[2]Inedible Tallow Complex'!L278*0.05</f>
        <v>89.15</v>
      </c>
      <c r="N270" s="113">
        <f>'[2]Inedible Tallow Complex'!M278*0.05</f>
        <v>97.050000000000011</v>
      </c>
      <c r="O270" s="113">
        <f>'[2]Inedible Tallow Complex'!N278*0.05</f>
        <v>103.56500000000001</v>
      </c>
      <c r="P270" s="113">
        <f>'[2]Inedible Tallow Complex'!O278*0.05</f>
        <v>111.33</v>
      </c>
      <c r="Q270" s="113">
        <f>'[2]Inedible Tallow Complex'!P278*0.05</f>
        <v>111.44000000000001</v>
      </c>
      <c r="R270" s="113">
        <f>'[2]Inedible Tallow Complex'!Q278*0.05</f>
        <v>97.965000000000003</v>
      </c>
      <c r="S270" s="113">
        <f>'[2]Inedible Tallow Complex'!R278*0.05</f>
        <v>100.80500000000001</v>
      </c>
      <c r="T270" s="113">
        <f>'[2]Inedible Tallow Complex'!S278*0.05</f>
        <v>111.77500000000001</v>
      </c>
      <c r="U270" s="113">
        <f>'[2]Inedible Tallow Complex'!T278*0.05</f>
        <v>107.44000000000001</v>
      </c>
      <c r="V270" s="113">
        <f>'[2]Inedible Tallow Complex'!U278*0.05</f>
        <v>110.375</v>
      </c>
      <c r="W270" s="113">
        <f>'[2]Inedible Tallow Complex'!V278*0.05</f>
        <v>102.88</v>
      </c>
      <c r="X270" s="113">
        <f>'[2]Inedible Tallow Complex'!W278*0.05</f>
        <v>92.475000000000009</v>
      </c>
      <c r="Y270" s="113">
        <f>'[2]Inedible Tallow Complex'!X278*0.05</f>
        <v>96.805000000000007</v>
      </c>
      <c r="Z270" s="113">
        <f>'[2]Inedible Tallow Complex'!Y278*0.05</f>
        <v>112.00999999999999</v>
      </c>
      <c r="AA270" s="113">
        <f>'[2]Inedible Tallow Complex'!Z278*0.05</f>
        <v>114.53</v>
      </c>
      <c r="AB270" s="113">
        <f>'[2]Inedible Tallow Complex'!AA278*0.05</f>
        <v>115.755</v>
      </c>
      <c r="AC270" s="113">
        <f>'[2]Inedible Tallow Complex'!AB278*0.05</f>
        <v>114.84500000000001</v>
      </c>
      <c r="AD270" s="113">
        <f>'[2]Inedible Tallow Complex'!AC278*0.005</f>
        <v>11.336500000000001</v>
      </c>
      <c r="AE270" s="113">
        <f>'[2]Inedible Tallow Complex'!AD278*0.05</f>
        <v>119.005</v>
      </c>
      <c r="AF270" s="113">
        <f>'[2]Inedible Tallow Complex'!AE278*0.85</f>
        <v>2058.6999999999998</v>
      </c>
      <c r="AG270" s="113">
        <f t="shared" si="94"/>
        <v>521.49504300925582</v>
      </c>
      <c r="AH270" s="113">
        <f t="shared" si="90"/>
        <v>600.06645223744079</v>
      </c>
      <c r="AI270" s="113">
        <f t="shared" si="90"/>
        <v>737.22128738624997</v>
      </c>
      <c r="AJ270" s="113">
        <f t="shared" si="90"/>
        <v>881.88073286715269</v>
      </c>
      <c r="AK270" s="113">
        <f t="shared" si="90"/>
        <v>1020.8605958735104</v>
      </c>
      <c r="AL270" s="113">
        <f t="shared" si="90"/>
        <v>786.37823611713168</v>
      </c>
      <c r="AM270" s="113">
        <f t="shared" si="90"/>
        <v>824.41394033561016</v>
      </c>
      <c r="AN270" s="113">
        <f t="shared" si="90"/>
        <v>853.37504961935485</v>
      </c>
      <c r="AO270" s="113">
        <f t="shared" si="90"/>
        <v>971.98853719521526</v>
      </c>
      <c r="AP270" s="113">
        <f t="shared" si="90"/>
        <v>983.89267964723888</v>
      </c>
      <c r="AQ270" s="113">
        <f t="shared" si="90"/>
        <v>932.88010800678205</v>
      </c>
      <c r="AR270" s="113">
        <f t="shared" si="90"/>
        <v>974.51381942260468</v>
      </c>
      <c r="AS270" s="113">
        <f t="shared" si="90"/>
        <v>991.88200786191987</v>
      </c>
      <c r="AT270" s="113">
        <f t="shared" si="90"/>
        <v>1009.5034511336254</v>
      </c>
      <c r="AU270" s="113">
        <f t="shared" si="90"/>
        <v>998.06265673813994</v>
      </c>
      <c r="AV270" s="113">
        <f t="shared" si="90"/>
        <v>1011.8076043402989</v>
      </c>
      <c r="AW270" s="113">
        <f t="shared" si="90"/>
        <v>1001.8438371882143</v>
      </c>
      <c r="AX270" s="113">
        <f t="shared" si="91"/>
        <v>1079.3100957886456</v>
      </c>
      <c r="AY270" s="113">
        <f t="shared" si="91"/>
        <v>1106.8768017487644</v>
      </c>
      <c r="AZ270" s="113">
        <f t="shared" si="92"/>
        <v>1122.892667686838</v>
      </c>
      <c r="BA270" s="113">
        <f t="shared" si="93"/>
        <v>1136.184153440443</v>
      </c>
      <c r="BB270" s="113">
        <f t="shared" si="93"/>
        <v>1147.4748346139534</v>
      </c>
      <c r="BC270" s="113">
        <f t="shared" si="93"/>
        <v>1160.2911519939653</v>
      </c>
      <c r="BD270" s="113">
        <f t="shared" si="93"/>
        <v>1176.4578080111362</v>
      </c>
      <c r="BE270" s="113">
        <f t="shared" si="93"/>
        <v>1196.6884196620401</v>
      </c>
      <c r="BF270" s="113">
        <f t="shared" si="93"/>
        <v>1216.4076724640322</v>
      </c>
      <c r="BG270" s="113">
        <f t="shared" si="93"/>
        <v>1237.7054311799811</v>
      </c>
      <c r="BH270" s="113">
        <f t="shared" si="93"/>
        <v>1260.2714956639377</v>
      </c>
    </row>
    <row r="271" spans="1:60">
      <c r="A271" s="3" t="s">
        <v>28</v>
      </c>
      <c r="J271" s="113">
        <f>'[2]Inedible Tallow Complex'!I279*0.05</f>
        <v>99.850000000000009</v>
      </c>
      <c r="K271" s="113">
        <f>'[2]Inedible Tallow Complex'!J279*0.05</f>
        <v>105.5</v>
      </c>
      <c r="L271" s="113">
        <f>'[2]Inedible Tallow Complex'!K279*0.05</f>
        <v>105.35000000000001</v>
      </c>
      <c r="M271" s="113">
        <f>'[2]Inedible Tallow Complex'!L279*0.05</f>
        <v>98.9</v>
      </c>
      <c r="N271" s="113">
        <f>'[2]Inedible Tallow Complex'!M279*0.05</f>
        <v>102.10000000000001</v>
      </c>
      <c r="O271" s="113">
        <f>'[2]Inedible Tallow Complex'!N279*0.05</f>
        <v>102.86500000000001</v>
      </c>
      <c r="P271" s="113">
        <f>'[2]Inedible Tallow Complex'!O279*0.05</f>
        <v>102.48</v>
      </c>
      <c r="Q271" s="113">
        <f>'[2]Inedible Tallow Complex'!P279*0.05</f>
        <v>103.07000000000001</v>
      </c>
      <c r="R271" s="113">
        <f>'[2]Inedible Tallow Complex'!Q279*0.05</f>
        <v>104.10000000000001</v>
      </c>
      <c r="S271" s="113">
        <f>'[2]Inedible Tallow Complex'!R279*0.05</f>
        <v>106.72000000000001</v>
      </c>
      <c r="T271" s="113">
        <f>'[2]Inedible Tallow Complex'!S279*0.05</f>
        <v>113.54500000000002</v>
      </c>
      <c r="U271" s="113">
        <f>'[2]Inedible Tallow Complex'!T279*0.05</f>
        <v>106.31500000000001</v>
      </c>
      <c r="V271" s="113">
        <f>'[2]Inedible Tallow Complex'!U279*0.05</f>
        <v>101.005</v>
      </c>
      <c r="W271" s="113">
        <f>'[2]Inedible Tallow Complex'!V279*0.05</f>
        <v>102.36500000000001</v>
      </c>
      <c r="X271" s="113">
        <f>'[2]Inedible Tallow Complex'!W279*0.05</f>
        <v>100.01</v>
      </c>
      <c r="Y271" s="113">
        <f>'[2]Inedible Tallow Complex'!X279*0.05</f>
        <v>102.315</v>
      </c>
      <c r="Z271" s="113">
        <f>'[2]Inedible Tallow Complex'!Y279*0.05</f>
        <v>108.66500000000002</v>
      </c>
      <c r="AA271" s="113">
        <f>'[2]Inedible Tallow Complex'!Z279*0.05</f>
        <v>107.42000000000002</v>
      </c>
      <c r="AB271" s="113">
        <f>'[2]Inedible Tallow Complex'!AA279*0.05</f>
        <v>105.80000000000001</v>
      </c>
      <c r="AC271" s="113">
        <f>'[2]Inedible Tallow Complex'!AB279*0.05</f>
        <v>113.255</v>
      </c>
      <c r="AD271" s="113">
        <f>'[2]Inedible Tallow Complex'!AC279*0.005</f>
        <v>11.637</v>
      </c>
      <c r="AE271" s="113">
        <f>'[2]Inedible Tallow Complex'!AD279*0.05</f>
        <v>118.125</v>
      </c>
      <c r="AF271" s="113">
        <f>'[2]Inedible Tallow Complex'!AE279*0.85</f>
        <v>1891.7599999999998</v>
      </c>
      <c r="AG271" s="113">
        <f t="shared" si="94"/>
        <v>482.90203279310157</v>
      </c>
      <c r="AH271" s="113">
        <f t="shared" si="90"/>
        <v>555.95371683198755</v>
      </c>
      <c r="AI271" s="113">
        <f t="shared" si="90"/>
        <v>681.49990430934133</v>
      </c>
      <c r="AJ271" s="113">
        <f t="shared" si="90"/>
        <v>814.97270369954208</v>
      </c>
      <c r="AK271" s="113">
        <f t="shared" si="90"/>
        <v>941.67487921322129</v>
      </c>
      <c r="AL271" s="113">
        <f t="shared" si="90"/>
        <v>726.89675551939524</v>
      </c>
      <c r="AM271" s="113">
        <f t="shared" si="90"/>
        <v>761.88084261082724</v>
      </c>
      <c r="AN271" s="113">
        <f t="shared" si="90"/>
        <v>788.36349144720373</v>
      </c>
      <c r="AO271" s="113">
        <f t="shared" si="90"/>
        <v>897.84255885259336</v>
      </c>
      <c r="AP271" s="113">
        <f t="shared" si="90"/>
        <v>908.75820584521011</v>
      </c>
      <c r="AQ271" s="113">
        <f t="shared" si="90"/>
        <v>861.9004047783784</v>
      </c>
      <c r="AR271" s="113">
        <f t="shared" si="90"/>
        <v>900.29136008705973</v>
      </c>
      <c r="AS271" s="113">
        <f t="shared" si="90"/>
        <v>916.28263386690969</v>
      </c>
      <c r="AT271" s="113">
        <f t="shared" si="90"/>
        <v>932.55454235638865</v>
      </c>
      <c r="AU271" s="113">
        <f t="shared" si="90"/>
        <v>921.99736807237934</v>
      </c>
      <c r="AV271" s="113">
        <f t="shared" si="90"/>
        <v>934.72552202378461</v>
      </c>
      <c r="AW271" s="113">
        <f t="shared" si="90"/>
        <v>925.50283963101674</v>
      </c>
      <c r="AX271" s="113">
        <f t="shared" si="91"/>
        <v>997.05838504320525</v>
      </c>
      <c r="AY271" s="113">
        <f t="shared" si="91"/>
        <v>1022.5265435187143</v>
      </c>
      <c r="AZ271" s="113">
        <f t="shared" si="92"/>
        <v>1037.3260252871098</v>
      </c>
      <c r="BA271" s="113">
        <f t="shared" si="93"/>
        <v>1049.60700877927</v>
      </c>
      <c r="BB271" s="113">
        <f t="shared" si="93"/>
        <v>1060.0336377867563</v>
      </c>
      <c r="BC271" s="113">
        <f t="shared" si="93"/>
        <v>1071.8727598606517</v>
      </c>
      <c r="BD271" s="113">
        <f t="shared" si="93"/>
        <v>1086.8083639344691</v>
      </c>
      <c r="BE271" s="113">
        <f t="shared" si="93"/>
        <v>1105.497988116826</v>
      </c>
      <c r="BF271" s="113">
        <f t="shared" si="93"/>
        <v>1123.7145083109153</v>
      </c>
      <c r="BG271" s="113">
        <f t="shared" si="93"/>
        <v>1143.388740208487</v>
      </c>
      <c r="BH271" s="113">
        <f t="shared" si="93"/>
        <v>1164.2352766377694</v>
      </c>
    </row>
    <row r="272" spans="1:60" ht="12" thickBot="1">
      <c r="A272" s="3" t="s">
        <v>29</v>
      </c>
      <c r="C272" s="26">
        <f>'[2]Inedible Tallow Complex'!$B$289</f>
        <v>23983</v>
      </c>
      <c r="D272" s="26">
        <f>'[2]Inedible Tallow Complex'!B$289</f>
        <v>23983</v>
      </c>
      <c r="E272" s="26">
        <f>'[2]Inedible Tallow Complex'!C$289</f>
        <v>24952</v>
      </c>
      <c r="F272" s="26">
        <f>'[2]Inedible Tallow Complex'!D$289</f>
        <v>25612</v>
      </c>
      <c r="G272" s="26">
        <f>'[2]Inedible Tallow Complex'!E$289</f>
        <v>25210</v>
      </c>
      <c r="H272" s="26">
        <f>'[2]Inedible Tallow Complex'!F$289</f>
        <v>25572</v>
      </c>
      <c r="I272" s="26">
        <f>'[2]Inedible Tallow Complex'!G$289</f>
        <v>26203</v>
      </c>
      <c r="J272" s="21">
        <f>((J33*1000)*2204.622)/(J224*1000)</f>
        <v>47.753545126353792</v>
      </c>
      <c r="K272" s="21">
        <f t="shared" ref="K272:AN272" si="95">((K33*1000)*2204.622)/(K224*1000)</f>
        <v>48.299139222614841</v>
      </c>
      <c r="L272" s="21">
        <f t="shared" si="95"/>
        <v>55.220398858592262</v>
      </c>
      <c r="M272" s="21">
        <f t="shared" si="95"/>
        <v>50.212031316725977</v>
      </c>
      <c r="N272" s="21">
        <f t="shared" si="95"/>
        <v>55.318928413284134</v>
      </c>
      <c r="O272" s="21">
        <f t="shared" si="95"/>
        <v>64.525521951219517</v>
      </c>
      <c r="P272" s="21">
        <f t="shared" si="95"/>
        <v>75.702088767123286</v>
      </c>
      <c r="Q272" s="21">
        <f t="shared" si="95"/>
        <v>75.553829525483295</v>
      </c>
      <c r="R272" s="21">
        <f t="shared" si="95"/>
        <v>75.825348237317272</v>
      </c>
      <c r="S272" s="21">
        <f t="shared" si="95"/>
        <v>75.892532813294892</v>
      </c>
      <c r="T272" s="21">
        <f t="shared" si="95"/>
        <v>76.524069421487596</v>
      </c>
      <c r="U272" s="21">
        <f t="shared" si="95"/>
        <v>75.722009768394514</v>
      </c>
      <c r="V272" s="21">
        <f t="shared" si="95"/>
        <v>72.622842352941163</v>
      </c>
      <c r="W272" s="21">
        <f t="shared" si="95"/>
        <v>72.894759677419344</v>
      </c>
      <c r="X272" s="21">
        <f t="shared" si="95"/>
        <v>78.998954999999995</v>
      </c>
      <c r="Y272" s="21">
        <f t="shared" si="95"/>
        <v>84.864110460251041</v>
      </c>
      <c r="Z272" s="21">
        <f t="shared" si="95"/>
        <v>88.85126448362719</v>
      </c>
      <c r="AA272" s="21">
        <f>((AA33*1000)*2204.622)/(AA224*1000)</f>
        <v>90.799917627677104</v>
      </c>
      <c r="AB272" s="21">
        <f t="shared" si="95"/>
        <v>92.751087378640776</v>
      </c>
      <c r="AC272" s="21">
        <f t="shared" si="95"/>
        <v>95.239670399999994</v>
      </c>
      <c r="AD272" s="21">
        <f t="shared" si="95"/>
        <v>97.395733669927424</v>
      </c>
      <c r="AE272" s="21">
        <f t="shared" si="95"/>
        <v>98.714417910447764</v>
      </c>
      <c r="AF272" s="21">
        <f t="shared" si="95"/>
        <v>104.05295575221238</v>
      </c>
      <c r="AG272" s="21">
        <f t="shared" si="95"/>
        <v>105.20972668112799</v>
      </c>
      <c r="AH272" s="21">
        <f t="shared" si="95"/>
        <v>106.32219574468085</v>
      </c>
      <c r="AI272" s="21">
        <f t="shared" si="95"/>
        <v>113.94675505617978</v>
      </c>
      <c r="AJ272" s="21">
        <f t="shared" si="95"/>
        <v>115.40974228187919</v>
      </c>
      <c r="AK272" s="21">
        <f t="shared" si="95"/>
        <v>115.91311546391752</v>
      </c>
      <c r="AL272" s="21">
        <f t="shared" si="95"/>
        <v>116.4040416</v>
      </c>
      <c r="AM272" s="21">
        <f t="shared" si="95"/>
        <v>116.29814410293066</v>
      </c>
      <c r="AN272" s="21">
        <f t="shared" si="95"/>
        <v>116.03273684210527</v>
      </c>
      <c r="AO272" s="114">
        <f t="shared" ref="AO272:BH272" si="96">FORECAST(AO256,L272:AN272,L256:AN256)</f>
        <v>129.10953052410883</v>
      </c>
      <c r="AP272" s="114">
        <f t="shared" si="96"/>
        <v>131.07282497779266</v>
      </c>
      <c r="AQ272" s="114">
        <f t="shared" si="96"/>
        <v>128.51597068403541</v>
      </c>
      <c r="AR272" s="114">
        <f t="shared" si="96"/>
        <v>132.52926233008017</v>
      </c>
      <c r="AS272" s="114">
        <f t="shared" si="96"/>
        <v>134.01185694576355</v>
      </c>
      <c r="AT272" s="114">
        <f t="shared" si="96"/>
        <v>136.23997345211512</v>
      </c>
      <c r="AU272" s="114">
        <f t="shared" si="96"/>
        <v>135.11771106302149</v>
      </c>
      <c r="AV272" s="114">
        <f t="shared" si="96"/>
        <v>137.41700477154274</v>
      </c>
      <c r="AW272" s="114">
        <f t="shared" si="96"/>
        <v>135.6984063552307</v>
      </c>
      <c r="AX272" s="114">
        <f t="shared" si="96"/>
        <v>146.07642453613767</v>
      </c>
      <c r="AY272" s="114">
        <f t="shared" si="96"/>
        <v>149.85768091362038</v>
      </c>
      <c r="AZ272" s="114">
        <f t="shared" si="96"/>
        <v>152.1199071279172</v>
      </c>
      <c r="BA272" s="114">
        <f t="shared" si="96"/>
        <v>153.94001126851066</v>
      </c>
      <c r="BB272" s="114">
        <f t="shared" si="96"/>
        <v>155.40054802696</v>
      </c>
      <c r="BC272" s="114">
        <f t="shared" si="96"/>
        <v>157.13200464153445</v>
      </c>
      <c r="BD272" s="114">
        <f t="shared" si="96"/>
        <v>159.33977065967943</v>
      </c>
      <c r="BE272" s="114">
        <f t="shared" si="96"/>
        <v>162.09189928195792</v>
      </c>
      <c r="BF272" s="114">
        <f t="shared" si="96"/>
        <v>164.75792984537929</v>
      </c>
      <c r="BG272" s="114">
        <f t="shared" si="96"/>
        <v>167.63254581456556</v>
      </c>
      <c r="BH272" s="114">
        <f t="shared" si="96"/>
        <v>170.69123720800519</v>
      </c>
    </row>
    <row r="273" spans="1:60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</row>
    <row r="274" spans="1:60" ht="12" thickBot="1">
      <c r="A274" s="3" t="s">
        <v>46</v>
      </c>
    </row>
    <row r="275" spans="1:60" ht="12" thickBot="1">
      <c r="A275" s="18" t="s">
        <v>47</v>
      </c>
      <c r="B275" s="19">
        <f t="shared" ref="B275:BH275" si="97">B2</f>
        <v>1992</v>
      </c>
      <c r="C275" s="19">
        <f t="shared" si="97"/>
        <v>1993</v>
      </c>
      <c r="D275" s="19">
        <f t="shared" si="97"/>
        <v>1994</v>
      </c>
      <c r="E275" s="19">
        <f t="shared" si="97"/>
        <v>1995</v>
      </c>
      <c r="F275" s="19">
        <f t="shared" si="97"/>
        <v>1996</v>
      </c>
      <c r="G275" s="19">
        <f t="shared" si="97"/>
        <v>1997</v>
      </c>
      <c r="H275" s="19">
        <f t="shared" si="97"/>
        <v>1998</v>
      </c>
      <c r="I275" s="19">
        <f t="shared" si="97"/>
        <v>1999</v>
      </c>
      <c r="J275" s="19">
        <f t="shared" si="97"/>
        <v>2000</v>
      </c>
      <c r="K275" s="19">
        <f t="shared" si="97"/>
        <v>2001</v>
      </c>
      <c r="L275" s="19">
        <f t="shared" si="97"/>
        <v>2002</v>
      </c>
      <c r="M275" s="19">
        <f t="shared" si="97"/>
        <v>2003</v>
      </c>
      <c r="N275" s="19">
        <f t="shared" si="97"/>
        <v>2004</v>
      </c>
      <c r="O275" s="19">
        <f t="shared" si="97"/>
        <v>2005</v>
      </c>
      <c r="P275" s="19">
        <f t="shared" si="97"/>
        <v>2006</v>
      </c>
      <c r="Q275" s="19">
        <f t="shared" si="97"/>
        <v>2007</v>
      </c>
      <c r="R275" s="19">
        <f t="shared" si="97"/>
        <v>2008</v>
      </c>
      <c r="S275" s="19">
        <f t="shared" si="97"/>
        <v>2009</v>
      </c>
      <c r="T275" s="19">
        <f t="shared" si="97"/>
        <v>2010</v>
      </c>
      <c r="U275" s="19">
        <f t="shared" si="97"/>
        <v>2011</v>
      </c>
      <c r="V275" s="19">
        <f t="shared" si="97"/>
        <v>2012</v>
      </c>
      <c r="W275" s="19">
        <f t="shared" si="97"/>
        <v>2013</v>
      </c>
      <c r="X275" s="19">
        <f t="shared" si="97"/>
        <v>2014</v>
      </c>
      <c r="Y275" s="19">
        <f t="shared" si="97"/>
        <v>2015</v>
      </c>
      <c r="Z275" s="19">
        <f t="shared" si="97"/>
        <v>2016</v>
      </c>
      <c r="AA275" s="19">
        <f t="shared" si="97"/>
        <v>2017</v>
      </c>
      <c r="AB275" s="19">
        <f t="shared" si="97"/>
        <v>2018</v>
      </c>
      <c r="AC275" s="19">
        <f t="shared" si="97"/>
        <v>2019</v>
      </c>
      <c r="AD275" s="19">
        <f t="shared" si="97"/>
        <v>2020</v>
      </c>
      <c r="AE275" s="19">
        <f t="shared" si="97"/>
        <v>2021</v>
      </c>
      <c r="AF275" s="19">
        <f t="shared" si="97"/>
        <v>2022</v>
      </c>
      <c r="AG275" s="19">
        <f t="shared" si="97"/>
        <v>2023</v>
      </c>
      <c r="AH275" s="19">
        <f t="shared" si="97"/>
        <v>2024</v>
      </c>
      <c r="AI275" s="19">
        <f t="shared" si="97"/>
        <v>2025</v>
      </c>
      <c r="AJ275" s="19">
        <f t="shared" si="97"/>
        <v>2026</v>
      </c>
      <c r="AK275" s="19">
        <f t="shared" si="97"/>
        <v>2027</v>
      </c>
      <c r="AL275" s="19">
        <f t="shared" si="97"/>
        <v>2028</v>
      </c>
      <c r="AM275" s="19">
        <f t="shared" si="97"/>
        <v>2029</v>
      </c>
      <c r="AN275" s="19">
        <f t="shared" si="97"/>
        <v>2030</v>
      </c>
      <c r="AO275" s="19">
        <f t="shared" si="97"/>
        <v>2031</v>
      </c>
      <c r="AP275" s="19">
        <f t="shared" si="97"/>
        <v>2032</v>
      </c>
      <c r="AQ275" s="19">
        <f t="shared" si="97"/>
        <v>2033</v>
      </c>
      <c r="AR275" s="19">
        <f t="shared" si="97"/>
        <v>2034</v>
      </c>
      <c r="AS275" s="19">
        <f t="shared" si="97"/>
        <v>2035</v>
      </c>
      <c r="AT275" s="19">
        <f t="shared" si="97"/>
        <v>2036</v>
      </c>
      <c r="AU275" s="19">
        <f t="shared" si="97"/>
        <v>2037</v>
      </c>
      <c r="AV275" s="19">
        <f t="shared" si="97"/>
        <v>2038</v>
      </c>
      <c r="AW275" s="19">
        <f t="shared" si="97"/>
        <v>2039</v>
      </c>
      <c r="AX275" s="19">
        <f t="shared" si="97"/>
        <v>2040</v>
      </c>
      <c r="AY275" s="19">
        <f t="shared" si="97"/>
        <v>2041</v>
      </c>
      <c r="AZ275" s="19">
        <f t="shared" si="97"/>
        <v>2042</v>
      </c>
      <c r="BA275" s="19">
        <f t="shared" si="97"/>
        <v>2043</v>
      </c>
      <c r="BB275" s="19">
        <f t="shared" si="97"/>
        <v>2044</v>
      </c>
      <c r="BC275" s="19">
        <f t="shared" si="97"/>
        <v>2045</v>
      </c>
      <c r="BD275" s="19">
        <f t="shared" si="97"/>
        <v>2046</v>
      </c>
      <c r="BE275" s="19">
        <f t="shared" si="97"/>
        <v>2047</v>
      </c>
      <c r="BF275" s="19">
        <f t="shared" si="97"/>
        <v>2048</v>
      </c>
      <c r="BG275" s="19">
        <f t="shared" si="97"/>
        <v>2049</v>
      </c>
      <c r="BH275" s="19">
        <f t="shared" si="97"/>
        <v>2050</v>
      </c>
    </row>
    <row r="276" spans="1:60">
      <c r="A276" s="3" t="s">
        <v>17</v>
      </c>
    </row>
    <row r="277" spans="1:60">
      <c r="A277" s="3" t="s">
        <v>18</v>
      </c>
    </row>
    <row r="278" spans="1:60">
      <c r="A278" s="3" t="s">
        <v>19</v>
      </c>
    </row>
    <row r="279" spans="1:60">
      <c r="A279" s="3" t="s">
        <v>20</v>
      </c>
    </row>
    <row r="280" spans="1:60">
      <c r="A280" s="3" t="s">
        <v>21</v>
      </c>
    </row>
    <row r="281" spans="1:60">
      <c r="A281" s="3" t="s">
        <v>22</v>
      </c>
    </row>
    <row r="282" spans="1:60">
      <c r="A282" s="3" t="s">
        <v>23</v>
      </c>
    </row>
    <row r="283" spans="1:60">
      <c r="A283" s="3" t="s">
        <v>24</v>
      </c>
    </row>
    <row r="284" spans="1:60">
      <c r="A284" s="3" t="s">
        <v>25</v>
      </c>
    </row>
    <row r="285" spans="1:60">
      <c r="A285" s="3" t="s">
        <v>26</v>
      </c>
    </row>
    <row r="286" spans="1:60">
      <c r="A286" s="3" t="s">
        <v>27</v>
      </c>
    </row>
    <row r="287" spans="1:60">
      <c r="A287" s="3" t="s">
        <v>28</v>
      </c>
    </row>
    <row r="288" spans="1:60" ht="12" thickBot="1">
      <c r="A288" s="3" t="s">
        <v>29</v>
      </c>
      <c r="B288" s="8">
        <v>26717</v>
      </c>
      <c r="C288" s="8">
        <v>25310</v>
      </c>
      <c r="D288" s="8">
        <v>26860</v>
      </c>
      <c r="E288" s="8">
        <v>28741</v>
      </c>
      <c r="F288" s="8">
        <v>33102</v>
      </c>
      <c r="G288" s="8">
        <v>35103</v>
      </c>
      <c r="H288" s="8">
        <v>36710</v>
      </c>
      <c r="I288" s="8">
        <v>38721</v>
      </c>
      <c r="J288" s="8">
        <v>39215</v>
      </c>
      <c r="K288" s="8">
        <v>38795</v>
      </c>
      <c r="L288" s="8">
        <v>39606</v>
      </c>
      <c r="M288" s="8">
        <v>26057</v>
      </c>
      <c r="N288" s="8">
        <v>32921</v>
      </c>
      <c r="O288" s="8">
        <v>44275</v>
      </c>
      <c r="P288" s="8">
        <v>32458</v>
      </c>
      <c r="Q288" s="8">
        <v>39842</v>
      </c>
      <c r="R288" s="8">
        <v>41833</v>
      </c>
      <c r="S288" s="8">
        <v>38959</v>
      </c>
      <c r="T288" s="8">
        <v>39538</v>
      </c>
      <c r="U288" s="8">
        <v>35616</v>
      </c>
      <c r="V288" s="8">
        <v>32363</v>
      </c>
      <c r="W288" s="8">
        <v>32034</v>
      </c>
      <c r="X288" s="8">
        <v>33250</v>
      </c>
      <c r="Y288" s="8">
        <v>30884</v>
      </c>
      <c r="Z288" s="8">
        <v>32698</v>
      </c>
      <c r="AA288" s="8">
        <v>34995</v>
      </c>
      <c r="AB288" s="8">
        <v>37103</v>
      </c>
      <c r="AC288" s="8">
        <v>38826</v>
      </c>
      <c r="AD288" s="8">
        <v>37958</v>
      </c>
      <c r="AE288" s="8">
        <v>40203</v>
      </c>
      <c r="AF288" s="111">
        <f>FORECAST(AF256,B288:AE288,B256:AE256)</f>
        <v>36765.947088265668</v>
      </c>
      <c r="AG288" s="111">
        <f t="shared" ref="AG288:BH288" si="98">FORECAST(AG256,C288:AF288,C256:AF256)</f>
        <v>36799.122566934137</v>
      </c>
      <c r="AH288" s="111">
        <f t="shared" si="98"/>
        <v>36829.349114165409</v>
      </c>
      <c r="AI288" s="111">
        <f t="shared" si="98"/>
        <v>36865.473524271074</v>
      </c>
      <c r="AJ288" s="111">
        <f t="shared" si="98"/>
        <v>36813.86722412012</v>
      </c>
      <c r="AK288" s="111">
        <f t="shared" si="98"/>
        <v>36942.882974497486</v>
      </c>
      <c r="AL288" s="111">
        <f t="shared" si="98"/>
        <v>36994.48927464844</v>
      </c>
      <c r="AM288" s="111">
        <f t="shared" si="98"/>
        <v>37060.840231985378</v>
      </c>
      <c r="AN288" s="111">
        <f t="shared" si="98"/>
        <v>37127.191189322308</v>
      </c>
      <c r="AO288" s="111">
        <f t="shared" si="98"/>
        <v>37411.951898379964</v>
      </c>
      <c r="AP288" s="111">
        <f t="shared" si="98"/>
        <v>37681.911819008514</v>
      </c>
      <c r="AQ288" s="111">
        <f t="shared" si="98"/>
        <v>37868.311990649236</v>
      </c>
      <c r="AR288" s="111">
        <f t="shared" si="98"/>
        <v>37471.647307249332</v>
      </c>
      <c r="AS288" s="111">
        <f t="shared" si="98"/>
        <v>37308.8405879122</v>
      </c>
      <c r="AT288" s="111">
        <f t="shared" si="98"/>
        <v>37793.562178515698</v>
      </c>
      <c r="AU288" s="111">
        <f t="shared" si="98"/>
        <v>37593.2599126032</v>
      </c>
      <c r="AV288" s="111">
        <f t="shared" si="98"/>
        <v>37833.741577145091</v>
      </c>
      <c r="AW288" s="111">
        <f t="shared" si="98"/>
        <v>38017.932672946597</v>
      </c>
      <c r="AX288" s="111">
        <f t="shared" si="98"/>
        <v>38761.273983986976</v>
      </c>
      <c r="AY288" s="111">
        <f t="shared" si="98"/>
        <v>39303.194570806103</v>
      </c>
      <c r="AZ288" s="111">
        <f t="shared" si="98"/>
        <v>39570.273343972964</v>
      </c>
      <c r="BA288" s="111">
        <f t="shared" si="98"/>
        <v>39602.827870542955</v>
      </c>
      <c r="BB288" s="111">
        <f t="shared" si="98"/>
        <v>39523.85148445794</v>
      </c>
      <c r="BC288" s="111">
        <f t="shared" si="98"/>
        <v>39508.406153256044</v>
      </c>
      <c r="BD288" s="111">
        <f t="shared" si="98"/>
        <v>39293.371043615349</v>
      </c>
      <c r="BE288" s="111">
        <f t="shared" si="98"/>
        <v>39161.19552316935</v>
      </c>
      <c r="BF288" s="111">
        <f t="shared" si="98"/>
        <v>39134.769462000397</v>
      </c>
      <c r="BG288" s="111">
        <f t="shared" si="98"/>
        <v>39234.968162018311</v>
      </c>
      <c r="BH288" s="111">
        <f t="shared" si="98"/>
        <v>39469.838476727411</v>
      </c>
    </row>
    <row r="289" spans="1:60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</row>
    <row r="290" spans="1:60" ht="12" thickBot="1">
      <c r="A290" s="3" t="s">
        <v>160</v>
      </c>
    </row>
    <row r="291" spans="1:60" ht="12" thickBot="1">
      <c r="A291" s="18"/>
      <c r="B291" s="19">
        <f t="shared" ref="B291:BH291" si="99">B2</f>
        <v>1992</v>
      </c>
      <c r="C291" s="19">
        <f t="shared" si="99"/>
        <v>1993</v>
      </c>
      <c r="D291" s="19">
        <f t="shared" si="99"/>
        <v>1994</v>
      </c>
      <c r="E291" s="19">
        <f t="shared" si="99"/>
        <v>1995</v>
      </c>
      <c r="F291" s="19">
        <f t="shared" si="99"/>
        <v>1996</v>
      </c>
      <c r="G291" s="19">
        <f t="shared" si="99"/>
        <v>1997</v>
      </c>
      <c r="H291" s="19">
        <f t="shared" si="99"/>
        <v>1998</v>
      </c>
      <c r="I291" s="19">
        <f t="shared" si="99"/>
        <v>1999</v>
      </c>
      <c r="J291" s="19">
        <f t="shared" si="99"/>
        <v>2000</v>
      </c>
      <c r="K291" s="19">
        <f t="shared" si="99"/>
        <v>2001</v>
      </c>
      <c r="L291" s="19">
        <f t="shared" si="99"/>
        <v>2002</v>
      </c>
      <c r="M291" s="19">
        <f t="shared" si="99"/>
        <v>2003</v>
      </c>
      <c r="N291" s="19">
        <f t="shared" si="99"/>
        <v>2004</v>
      </c>
      <c r="O291" s="19">
        <f t="shared" si="99"/>
        <v>2005</v>
      </c>
      <c r="P291" s="19">
        <f t="shared" si="99"/>
        <v>2006</v>
      </c>
      <c r="Q291" s="19">
        <f t="shared" si="99"/>
        <v>2007</v>
      </c>
      <c r="R291" s="19">
        <f t="shared" si="99"/>
        <v>2008</v>
      </c>
      <c r="S291" s="19">
        <f t="shared" si="99"/>
        <v>2009</v>
      </c>
      <c r="T291" s="19">
        <f t="shared" si="99"/>
        <v>2010</v>
      </c>
      <c r="U291" s="19">
        <f t="shared" si="99"/>
        <v>2011</v>
      </c>
      <c r="V291" s="19">
        <f t="shared" si="99"/>
        <v>2012</v>
      </c>
      <c r="W291" s="19">
        <f t="shared" si="99"/>
        <v>2013</v>
      </c>
      <c r="X291" s="19">
        <f t="shared" si="99"/>
        <v>2014</v>
      </c>
      <c r="Y291" s="19">
        <f t="shared" si="99"/>
        <v>2015</v>
      </c>
      <c r="Z291" s="19">
        <f t="shared" si="99"/>
        <v>2016</v>
      </c>
      <c r="AA291" s="19">
        <f t="shared" si="99"/>
        <v>2017</v>
      </c>
      <c r="AB291" s="19">
        <f t="shared" si="99"/>
        <v>2018</v>
      </c>
      <c r="AC291" s="19">
        <f t="shared" si="99"/>
        <v>2019</v>
      </c>
      <c r="AD291" s="19">
        <f t="shared" si="99"/>
        <v>2020</v>
      </c>
      <c r="AE291" s="19">
        <f t="shared" si="99"/>
        <v>2021</v>
      </c>
      <c r="AF291" s="19">
        <f t="shared" si="99"/>
        <v>2022</v>
      </c>
      <c r="AG291" s="19">
        <f t="shared" si="99"/>
        <v>2023</v>
      </c>
      <c r="AH291" s="19">
        <f t="shared" si="99"/>
        <v>2024</v>
      </c>
      <c r="AI291" s="19">
        <f t="shared" si="99"/>
        <v>2025</v>
      </c>
      <c r="AJ291" s="19">
        <f t="shared" si="99"/>
        <v>2026</v>
      </c>
      <c r="AK291" s="19">
        <f t="shared" si="99"/>
        <v>2027</v>
      </c>
      <c r="AL291" s="19">
        <f t="shared" si="99"/>
        <v>2028</v>
      </c>
      <c r="AM291" s="19">
        <f t="shared" si="99"/>
        <v>2029</v>
      </c>
      <c r="AN291" s="19">
        <f t="shared" si="99"/>
        <v>2030</v>
      </c>
      <c r="AO291" s="19">
        <f t="shared" si="99"/>
        <v>2031</v>
      </c>
      <c r="AP291" s="19">
        <f t="shared" si="99"/>
        <v>2032</v>
      </c>
      <c r="AQ291" s="19">
        <f t="shared" si="99"/>
        <v>2033</v>
      </c>
      <c r="AR291" s="19">
        <f t="shared" si="99"/>
        <v>2034</v>
      </c>
      <c r="AS291" s="19">
        <f t="shared" si="99"/>
        <v>2035</v>
      </c>
      <c r="AT291" s="19">
        <f t="shared" si="99"/>
        <v>2036</v>
      </c>
      <c r="AU291" s="19">
        <f t="shared" si="99"/>
        <v>2037</v>
      </c>
      <c r="AV291" s="19">
        <f t="shared" si="99"/>
        <v>2038</v>
      </c>
      <c r="AW291" s="19">
        <f t="shared" si="99"/>
        <v>2039</v>
      </c>
      <c r="AX291" s="19">
        <f t="shared" si="99"/>
        <v>2040</v>
      </c>
      <c r="AY291" s="19">
        <f t="shared" si="99"/>
        <v>2041</v>
      </c>
      <c r="AZ291" s="19">
        <f t="shared" si="99"/>
        <v>2042</v>
      </c>
      <c r="BA291" s="19">
        <f t="shared" si="99"/>
        <v>2043</v>
      </c>
      <c r="BB291" s="19">
        <f t="shared" si="99"/>
        <v>2044</v>
      </c>
      <c r="BC291" s="19">
        <f t="shared" si="99"/>
        <v>2045</v>
      </c>
      <c r="BD291" s="19">
        <f t="shared" si="99"/>
        <v>2046</v>
      </c>
      <c r="BE291" s="19">
        <f t="shared" si="99"/>
        <v>2047</v>
      </c>
      <c r="BF291" s="19">
        <f t="shared" si="99"/>
        <v>2048</v>
      </c>
      <c r="BG291" s="19">
        <f t="shared" si="99"/>
        <v>2049</v>
      </c>
      <c r="BH291" s="19">
        <f t="shared" si="99"/>
        <v>2050</v>
      </c>
    </row>
    <row r="292" spans="1:60">
      <c r="A292" s="3" t="s">
        <v>17</v>
      </c>
    </row>
    <row r="293" spans="1:60">
      <c r="A293" s="3" t="s">
        <v>18</v>
      </c>
    </row>
    <row r="294" spans="1:60">
      <c r="A294" s="3" t="s">
        <v>19</v>
      </c>
    </row>
    <row r="295" spans="1:60">
      <c r="A295" s="3" t="s">
        <v>20</v>
      </c>
    </row>
    <row r="296" spans="1:60">
      <c r="A296" s="3" t="s">
        <v>21</v>
      </c>
    </row>
    <row r="297" spans="1:60">
      <c r="A297" s="3" t="s">
        <v>22</v>
      </c>
    </row>
    <row r="298" spans="1:60">
      <c r="A298" s="3" t="s">
        <v>23</v>
      </c>
    </row>
    <row r="299" spans="1:60">
      <c r="A299" s="3" t="s">
        <v>24</v>
      </c>
    </row>
    <row r="300" spans="1:60">
      <c r="A300" s="3" t="s">
        <v>25</v>
      </c>
    </row>
    <row r="301" spans="1:60">
      <c r="A301" s="3" t="s">
        <v>26</v>
      </c>
    </row>
    <row r="302" spans="1:60">
      <c r="A302" s="3" t="s">
        <v>27</v>
      </c>
    </row>
    <row r="303" spans="1:60">
      <c r="A303" s="3" t="s">
        <v>28</v>
      </c>
    </row>
    <row r="304" spans="1:60" ht="12" thickBot="1">
      <c r="A304" s="3" t="s">
        <v>29</v>
      </c>
      <c r="C304" s="35" t="e">
        <f t="shared" ref="C304:BH304" si="100">(C33/C224)*2.204462</f>
        <v>#DIV/0!</v>
      </c>
      <c r="D304" s="35" t="e">
        <f t="shared" si="100"/>
        <v>#DIV/0!</v>
      </c>
      <c r="E304" s="35" t="e">
        <f t="shared" si="100"/>
        <v>#DIV/0!</v>
      </c>
      <c r="F304" s="35" t="e">
        <f t="shared" si="100"/>
        <v>#DIV/0!</v>
      </c>
      <c r="G304" s="35" t="e">
        <f t="shared" si="100"/>
        <v>#DIV/0!</v>
      </c>
      <c r="H304" s="35" t="e">
        <f t="shared" si="100"/>
        <v>#DIV/0!</v>
      </c>
      <c r="I304" s="35" t="e">
        <f t="shared" si="100"/>
        <v>#DIV/0!</v>
      </c>
      <c r="J304" s="35">
        <f t="shared" si="100"/>
        <v>4.7750079422382664E-2</v>
      </c>
      <c r="K304" s="35">
        <f t="shared" si="100"/>
        <v>4.829563392226148E-2</v>
      </c>
      <c r="L304" s="35">
        <f t="shared" si="100"/>
        <v>5.521639124920736E-2</v>
      </c>
      <c r="M304" s="35">
        <f t="shared" si="100"/>
        <v>5.0208387188612098E-2</v>
      </c>
      <c r="N304" s="35">
        <f t="shared" si="100"/>
        <v>5.5314913653136531E-2</v>
      </c>
      <c r="O304" s="35">
        <f t="shared" si="100"/>
        <v>6.452083902439025E-2</v>
      </c>
      <c r="P304" s="35">
        <f t="shared" si="100"/>
        <v>7.569659470319634E-2</v>
      </c>
      <c r="Q304" s="35">
        <f t="shared" si="100"/>
        <v>7.5548346221441132E-2</v>
      </c>
      <c r="R304" s="35">
        <f t="shared" si="100"/>
        <v>7.5819845227858979E-2</v>
      </c>
      <c r="S304" s="35">
        <f t="shared" si="100"/>
        <v>7.5887024927929453E-2</v>
      </c>
      <c r="T304" s="35">
        <f t="shared" si="100"/>
        <v>7.6518515702479334E-2</v>
      </c>
      <c r="U304" s="35">
        <f t="shared" si="100"/>
        <v>7.5716514258704889E-2</v>
      </c>
      <c r="V304" s="35">
        <f t="shared" si="100"/>
        <v>7.2617571764705888E-2</v>
      </c>
      <c r="W304" s="35">
        <f t="shared" si="100"/>
        <v>7.2889469354838712E-2</v>
      </c>
      <c r="X304" s="35">
        <f t="shared" si="100"/>
        <v>7.8993221666666669E-2</v>
      </c>
      <c r="Y304" s="35">
        <f t="shared" si="100"/>
        <v>8.4857951464435144E-2</v>
      </c>
      <c r="Z304" s="35">
        <f t="shared" si="100"/>
        <v>8.8844816120906792E-2</v>
      </c>
      <c r="AA304" s="35">
        <f t="shared" si="100"/>
        <v>9.0793327841845128E-2</v>
      </c>
      <c r="AB304" s="35">
        <f t="shared" si="100"/>
        <v>9.2744355987055008E-2</v>
      </c>
      <c r="AC304" s="35">
        <f t="shared" si="100"/>
        <v>9.5232758400000006E-2</v>
      </c>
      <c r="AD304" s="35">
        <f t="shared" si="100"/>
        <v>9.7388665194067525E-2</v>
      </c>
      <c r="AE304" s="35">
        <f>(AE33/AE224)*2.204462</f>
        <v>9.8707253731343272E-2</v>
      </c>
      <c r="AF304" s="115">
        <f t="shared" si="100"/>
        <v>0.1040454041297935</v>
      </c>
      <c r="AG304" s="115">
        <f t="shared" si="100"/>
        <v>0.10520209110629067</v>
      </c>
      <c r="AH304" s="115">
        <f t="shared" si="100"/>
        <v>0.10631447943262411</v>
      </c>
      <c r="AI304" s="115">
        <f t="shared" si="100"/>
        <v>0.11393848539325842</v>
      </c>
      <c r="AJ304" s="115">
        <f t="shared" si="100"/>
        <v>0.11540136644295303</v>
      </c>
      <c r="AK304" s="115">
        <f t="shared" si="100"/>
        <v>0.1159047030927835</v>
      </c>
      <c r="AL304" s="115">
        <f t="shared" si="100"/>
        <v>0.1163955936</v>
      </c>
      <c r="AM304" s="115">
        <f t="shared" si="100"/>
        <v>0.1162897037884203</v>
      </c>
      <c r="AN304" s="115">
        <f t="shared" si="100"/>
        <v>0.11602431578947367</v>
      </c>
      <c r="AO304" s="115">
        <f t="shared" si="100"/>
        <v>0.11618523717059638</v>
      </c>
      <c r="AP304" s="115">
        <f t="shared" si="100"/>
        <v>0.11690328787878788</v>
      </c>
      <c r="AQ304" s="115">
        <f t="shared" si="100"/>
        <v>0.11866669151138716</v>
      </c>
      <c r="AR304" s="115">
        <f t="shared" si="100"/>
        <v>0.11911935567715458</v>
      </c>
      <c r="AS304" s="115">
        <f t="shared" si="100"/>
        <v>0.12021605998636674</v>
      </c>
      <c r="AT304" s="115">
        <f t="shared" si="100"/>
        <v>0.12100579456521739</v>
      </c>
      <c r="AU304" s="115">
        <f t="shared" si="100"/>
        <v>0.1224534371681416</v>
      </c>
      <c r="AV304" s="115">
        <f t="shared" si="100"/>
        <v>0.12298420365605958</v>
      </c>
      <c r="AW304" s="115">
        <f t="shared" si="100"/>
        <v>0.12409420730717184</v>
      </c>
      <c r="AX304" s="115">
        <f t="shared" si="100"/>
        <v>0.12312154787234042</v>
      </c>
      <c r="AY304" s="115">
        <f t="shared" si="100"/>
        <v>0.1224219892599869</v>
      </c>
      <c r="AZ304" s="115">
        <f t="shared" si="100"/>
        <v>0.12277289993493819</v>
      </c>
      <c r="BA304" s="115">
        <f t="shared" si="100"/>
        <v>0.12319891125485122</v>
      </c>
      <c r="BB304" s="115">
        <f t="shared" si="100"/>
        <v>0.12393880490006447</v>
      </c>
      <c r="BC304" s="115">
        <f t="shared" si="100"/>
        <v>0.12467394344473007</v>
      </c>
      <c r="BD304" s="115">
        <f t="shared" si="100"/>
        <v>0.12524390633397312</v>
      </c>
      <c r="BE304" s="115">
        <f t="shared" si="100"/>
        <v>0.12564872468193383</v>
      </c>
      <c r="BF304" s="115">
        <f t="shared" si="100"/>
        <v>0.12596925714285714</v>
      </c>
      <c r="BG304" s="115">
        <f t="shared" si="100"/>
        <v>0.12620648738229753</v>
      </c>
      <c r="BH304" s="115">
        <f t="shared" si="100"/>
        <v>0.126440463840399</v>
      </c>
    </row>
    <row r="305" spans="1:60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</row>
    <row r="306" spans="1:60" ht="12" thickBot="1">
      <c r="A306" s="3" t="s">
        <v>161</v>
      </c>
    </row>
    <row r="307" spans="1:60" ht="12" thickBot="1">
      <c r="A307" s="18"/>
      <c r="B307" s="19">
        <f>B291</f>
        <v>1992</v>
      </c>
      <c r="C307" s="19">
        <f t="shared" ref="C307:BH307" si="101">C291</f>
        <v>1993</v>
      </c>
      <c r="D307" s="19">
        <f t="shared" si="101"/>
        <v>1994</v>
      </c>
      <c r="E307" s="19">
        <f t="shared" si="101"/>
        <v>1995</v>
      </c>
      <c r="F307" s="19">
        <f t="shared" si="101"/>
        <v>1996</v>
      </c>
      <c r="G307" s="19">
        <f t="shared" si="101"/>
        <v>1997</v>
      </c>
      <c r="H307" s="19">
        <f t="shared" si="101"/>
        <v>1998</v>
      </c>
      <c r="I307" s="19">
        <f t="shared" si="101"/>
        <v>1999</v>
      </c>
      <c r="J307" s="19">
        <f t="shared" si="101"/>
        <v>2000</v>
      </c>
      <c r="K307" s="19">
        <f t="shared" si="101"/>
        <v>2001</v>
      </c>
      <c r="L307" s="19">
        <f t="shared" si="101"/>
        <v>2002</v>
      </c>
      <c r="M307" s="19">
        <f t="shared" si="101"/>
        <v>2003</v>
      </c>
      <c r="N307" s="19">
        <f t="shared" si="101"/>
        <v>2004</v>
      </c>
      <c r="O307" s="19">
        <f t="shared" si="101"/>
        <v>2005</v>
      </c>
      <c r="P307" s="19">
        <f t="shared" si="101"/>
        <v>2006</v>
      </c>
      <c r="Q307" s="19">
        <f t="shared" si="101"/>
        <v>2007</v>
      </c>
      <c r="R307" s="19">
        <f t="shared" si="101"/>
        <v>2008</v>
      </c>
      <c r="S307" s="19">
        <f t="shared" si="101"/>
        <v>2009</v>
      </c>
      <c r="T307" s="19">
        <f t="shared" si="101"/>
        <v>2010</v>
      </c>
      <c r="U307" s="19">
        <f t="shared" si="101"/>
        <v>2011</v>
      </c>
      <c r="V307" s="19">
        <f t="shared" si="101"/>
        <v>2012</v>
      </c>
      <c r="W307" s="19">
        <f t="shared" si="101"/>
        <v>2013</v>
      </c>
      <c r="X307" s="19">
        <f t="shared" si="101"/>
        <v>2014</v>
      </c>
      <c r="Y307" s="19">
        <f t="shared" si="101"/>
        <v>2015</v>
      </c>
      <c r="Z307" s="19">
        <f t="shared" si="101"/>
        <v>2016</v>
      </c>
      <c r="AA307" s="19">
        <f t="shared" si="101"/>
        <v>2017</v>
      </c>
      <c r="AB307" s="19">
        <f t="shared" si="101"/>
        <v>2018</v>
      </c>
      <c r="AC307" s="19">
        <f t="shared" si="101"/>
        <v>2019</v>
      </c>
      <c r="AD307" s="19">
        <f t="shared" si="101"/>
        <v>2020</v>
      </c>
      <c r="AE307" s="19">
        <f t="shared" si="101"/>
        <v>2021</v>
      </c>
      <c r="AF307" s="19">
        <f t="shared" si="101"/>
        <v>2022</v>
      </c>
      <c r="AG307" s="19">
        <f t="shared" si="101"/>
        <v>2023</v>
      </c>
      <c r="AH307" s="19">
        <f t="shared" si="101"/>
        <v>2024</v>
      </c>
      <c r="AI307" s="19">
        <f t="shared" si="101"/>
        <v>2025</v>
      </c>
      <c r="AJ307" s="19">
        <f t="shared" si="101"/>
        <v>2026</v>
      </c>
      <c r="AK307" s="19">
        <f t="shared" si="101"/>
        <v>2027</v>
      </c>
      <c r="AL307" s="19">
        <f t="shared" si="101"/>
        <v>2028</v>
      </c>
      <c r="AM307" s="19">
        <f t="shared" si="101"/>
        <v>2029</v>
      </c>
      <c r="AN307" s="19">
        <f t="shared" si="101"/>
        <v>2030</v>
      </c>
      <c r="AO307" s="19">
        <f t="shared" si="101"/>
        <v>2031</v>
      </c>
      <c r="AP307" s="19">
        <f t="shared" si="101"/>
        <v>2032</v>
      </c>
      <c r="AQ307" s="19">
        <f t="shared" si="101"/>
        <v>2033</v>
      </c>
      <c r="AR307" s="19">
        <f t="shared" si="101"/>
        <v>2034</v>
      </c>
      <c r="AS307" s="19">
        <f t="shared" si="101"/>
        <v>2035</v>
      </c>
      <c r="AT307" s="19">
        <f t="shared" si="101"/>
        <v>2036</v>
      </c>
      <c r="AU307" s="19">
        <f t="shared" si="101"/>
        <v>2037</v>
      </c>
      <c r="AV307" s="19">
        <f t="shared" si="101"/>
        <v>2038</v>
      </c>
      <c r="AW307" s="19">
        <f t="shared" si="101"/>
        <v>2039</v>
      </c>
      <c r="AX307" s="19">
        <f t="shared" si="101"/>
        <v>2040</v>
      </c>
      <c r="AY307" s="19">
        <f t="shared" si="101"/>
        <v>2041</v>
      </c>
      <c r="AZ307" s="19">
        <f t="shared" si="101"/>
        <v>2042</v>
      </c>
      <c r="BA307" s="19">
        <f t="shared" si="101"/>
        <v>2043</v>
      </c>
      <c r="BB307" s="19">
        <f t="shared" si="101"/>
        <v>2044</v>
      </c>
      <c r="BC307" s="19">
        <f t="shared" si="101"/>
        <v>2045</v>
      </c>
      <c r="BD307" s="19">
        <f t="shared" si="101"/>
        <v>2046</v>
      </c>
      <c r="BE307" s="19">
        <f t="shared" si="101"/>
        <v>2047</v>
      </c>
      <c r="BF307" s="19">
        <f t="shared" si="101"/>
        <v>2048</v>
      </c>
      <c r="BG307" s="19">
        <f t="shared" si="101"/>
        <v>2049</v>
      </c>
      <c r="BH307" s="19">
        <f t="shared" si="101"/>
        <v>2050</v>
      </c>
    </row>
    <row r="308" spans="1:60">
      <c r="A308" s="3" t="s">
        <v>17</v>
      </c>
    </row>
    <row r="309" spans="1:60">
      <c r="A309" s="3" t="s">
        <v>18</v>
      </c>
    </row>
    <row r="310" spans="1:60">
      <c r="A310" s="3" t="s">
        <v>19</v>
      </c>
    </row>
    <row r="311" spans="1:60">
      <c r="A311" s="3" t="s">
        <v>20</v>
      </c>
    </row>
    <row r="312" spans="1:60">
      <c r="A312" s="3" t="s">
        <v>21</v>
      </c>
    </row>
    <row r="313" spans="1:60">
      <c r="A313" s="3" t="s">
        <v>22</v>
      </c>
    </row>
    <row r="314" spans="1:60">
      <c r="A314" s="3" t="s">
        <v>23</v>
      </c>
    </row>
    <row r="315" spans="1:60">
      <c r="A315" s="3" t="s">
        <v>24</v>
      </c>
    </row>
    <row r="316" spans="1:60">
      <c r="A316" s="3" t="s">
        <v>25</v>
      </c>
    </row>
    <row r="317" spans="1:60">
      <c r="A317" s="3" t="s">
        <v>26</v>
      </c>
    </row>
    <row r="318" spans="1:60">
      <c r="A318" s="3" t="s">
        <v>27</v>
      </c>
    </row>
    <row r="319" spans="1:60">
      <c r="A319" s="3" t="s">
        <v>28</v>
      </c>
    </row>
    <row r="320" spans="1:60" ht="12" thickBot="1">
      <c r="A320" s="3" t="s">
        <v>29</v>
      </c>
      <c r="C320" s="21" t="e">
        <f>C304/2.204622</f>
        <v>#DIV/0!</v>
      </c>
      <c r="D320" s="21" t="e">
        <f t="shared" ref="D320:BH320" si="102">D304/2.204622</f>
        <v>#DIV/0!</v>
      </c>
      <c r="E320" s="21" t="e">
        <f t="shared" si="102"/>
        <v>#DIV/0!</v>
      </c>
      <c r="F320" s="21" t="e">
        <f t="shared" si="102"/>
        <v>#DIV/0!</v>
      </c>
      <c r="G320" s="21" t="e">
        <f t="shared" si="102"/>
        <v>#DIV/0!</v>
      </c>
      <c r="H320" s="21" t="e">
        <f t="shared" si="102"/>
        <v>#DIV/0!</v>
      </c>
      <c r="I320" s="21" t="e">
        <f t="shared" si="102"/>
        <v>#DIV/0!</v>
      </c>
      <c r="J320" s="21">
        <f t="shared" si="102"/>
        <v>2.1659077802173191E-2</v>
      </c>
      <c r="K320" s="21">
        <f t="shared" si="102"/>
        <v>2.1906537230537242E-2</v>
      </c>
      <c r="L320" s="21">
        <f t="shared" si="102"/>
        <v>2.5045740834123652E-2</v>
      </c>
      <c r="M320" s="21">
        <f t="shared" si="102"/>
        <v>2.2774147762569773E-2</v>
      </c>
      <c r="N320" s="21">
        <f t="shared" si="102"/>
        <v>2.5090429857425232E-2</v>
      </c>
      <c r="O320" s="21">
        <f t="shared" si="102"/>
        <v>2.9266168542448658E-2</v>
      </c>
      <c r="P320" s="21">
        <f t="shared" si="102"/>
        <v>3.4335407477198515E-2</v>
      </c>
      <c r="Q320" s="21">
        <f t="shared" si="102"/>
        <v>3.4268163078042917E-2</v>
      </c>
      <c r="R320" s="21">
        <f t="shared" si="102"/>
        <v>3.4391312990553015E-2</v>
      </c>
      <c r="S320" s="21">
        <f t="shared" si="102"/>
        <v>3.4421785198519045E-2</v>
      </c>
      <c r="T320" s="21">
        <f t="shared" si="102"/>
        <v>3.4708224676375056E-2</v>
      </c>
      <c r="U320" s="21">
        <f t="shared" si="102"/>
        <v>3.4344442838139547E-2</v>
      </c>
      <c r="V320" s="21">
        <f t="shared" si="102"/>
        <v>3.2938785771304963E-2</v>
      </c>
      <c r="W320" s="21">
        <f t="shared" si="102"/>
        <v>3.3062116478397977E-2</v>
      </c>
      <c r="X320" s="21">
        <f t="shared" si="102"/>
        <v>3.5830732736345128E-2</v>
      </c>
      <c r="Y320" s="21">
        <f t="shared" si="102"/>
        <v>3.8490930175075426E-2</v>
      </c>
      <c r="Z320" s="21">
        <f t="shared" si="102"/>
        <v>4.0299342073564899E-2</v>
      </c>
      <c r="AA320" s="21">
        <f t="shared" si="102"/>
        <v>4.118317237233645E-2</v>
      </c>
      <c r="AB320" s="21">
        <f t="shared" si="102"/>
        <v>4.2068144102279215E-2</v>
      </c>
      <c r="AC320" s="21">
        <f t="shared" si="102"/>
        <v>4.3196864768654218E-2</v>
      </c>
      <c r="AD320" s="21">
        <f t="shared" si="102"/>
        <v>4.4174767916707498E-2</v>
      </c>
      <c r="AE320" s="21">
        <f t="shared" si="102"/>
        <v>4.4772869785089354E-2</v>
      </c>
      <c r="AF320" s="109">
        <f t="shared" si="102"/>
        <v>4.7194214758717594E-2</v>
      </c>
      <c r="AG320" s="109">
        <f t="shared" si="102"/>
        <v>4.7718879293725029E-2</v>
      </c>
      <c r="AH320" s="109">
        <f t="shared" si="102"/>
        <v>4.82234502933492E-2</v>
      </c>
      <c r="AI320" s="109">
        <f t="shared" si="102"/>
        <v>5.168164220136532E-2</v>
      </c>
      <c r="AJ320" s="109">
        <f t="shared" si="102"/>
        <v>5.2345194070889715E-2</v>
      </c>
      <c r="AK320" s="109">
        <f t="shared" si="102"/>
        <v>5.257350379919256E-2</v>
      </c>
      <c r="AL320" s="109">
        <f t="shared" si="102"/>
        <v>5.2796168050577373E-2</v>
      </c>
      <c r="AM320" s="109">
        <f t="shared" si="102"/>
        <v>5.2748137226436231E-2</v>
      </c>
      <c r="AN320" s="109">
        <f t="shared" si="102"/>
        <v>5.2627759221069943E-2</v>
      </c>
      <c r="AO320" s="109">
        <f t="shared" si="102"/>
        <v>5.2700751952305828E-2</v>
      </c>
      <c r="AP320" s="109">
        <f t="shared" si="102"/>
        <v>5.3026454366684121E-2</v>
      </c>
      <c r="AQ320" s="109">
        <f t="shared" si="102"/>
        <v>5.3826321025276513E-2</v>
      </c>
      <c r="AR320" s="109">
        <f t="shared" si="102"/>
        <v>5.4031646094956219E-2</v>
      </c>
      <c r="AS320" s="109">
        <f t="shared" si="102"/>
        <v>5.4529102942076572E-2</v>
      </c>
      <c r="AT320" s="109">
        <f t="shared" si="102"/>
        <v>5.4887320622409363E-2</v>
      </c>
      <c r="AU320" s="109">
        <f t="shared" si="102"/>
        <v>5.5543960446798407E-2</v>
      </c>
      <c r="AV320" s="109">
        <f t="shared" si="102"/>
        <v>5.5784712143877535E-2</v>
      </c>
      <c r="AW320" s="109">
        <f t="shared" si="102"/>
        <v>5.6288201472711345E-2</v>
      </c>
      <c r="AX320" s="109">
        <f t="shared" si="102"/>
        <v>5.5847010450018379E-2</v>
      </c>
      <c r="AY320" s="109">
        <f t="shared" si="102"/>
        <v>5.5529695911583438E-2</v>
      </c>
      <c r="AZ320" s="109">
        <f t="shared" si="102"/>
        <v>5.5688866361189436E-2</v>
      </c>
      <c r="BA320" s="109">
        <f t="shared" si="102"/>
        <v>5.5882101899940764E-2</v>
      </c>
      <c r="BB320" s="109">
        <f t="shared" si="102"/>
        <v>5.6217712106685164E-2</v>
      </c>
      <c r="BC320" s="109">
        <f t="shared" si="102"/>
        <v>5.6551165435494183E-2</v>
      </c>
      <c r="BD320" s="109">
        <f t="shared" si="102"/>
        <v>5.6809696326160723E-2</v>
      </c>
      <c r="BE320" s="109">
        <f t="shared" si="102"/>
        <v>5.6993318891825372E-2</v>
      </c>
      <c r="BF320" s="109">
        <f t="shared" si="102"/>
        <v>5.713871001144738E-2</v>
      </c>
      <c r="BG320" s="109">
        <f t="shared" si="102"/>
        <v>5.7246315868342751E-2</v>
      </c>
      <c r="BH320" s="109">
        <f t="shared" si="102"/>
        <v>5.7352445834432844E-2</v>
      </c>
    </row>
    <row r="321" spans="1:60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</row>
    <row r="322" spans="1:60" ht="12" thickBot="1">
      <c r="A322" s="3" t="s">
        <v>50</v>
      </c>
    </row>
    <row r="323" spans="1:60" ht="12" thickBot="1">
      <c r="A323" s="18"/>
      <c r="B323" s="19">
        <f t="shared" ref="B323:BH323" si="103">B2</f>
        <v>1992</v>
      </c>
      <c r="C323" s="19">
        <f t="shared" si="103"/>
        <v>1993</v>
      </c>
      <c r="D323" s="19">
        <f t="shared" si="103"/>
        <v>1994</v>
      </c>
      <c r="E323" s="19">
        <f t="shared" si="103"/>
        <v>1995</v>
      </c>
      <c r="F323" s="19">
        <f t="shared" si="103"/>
        <v>1996</v>
      </c>
      <c r="G323" s="19">
        <f t="shared" si="103"/>
        <v>1997</v>
      </c>
      <c r="H323" s="19">
        <f t="shared" si="103"/>
        <v>1998</v>
      </c>
      <c r="I323" s="19">
        <f t="shared" si="103"/>
        <v>1999</v>
      </c>
      <c r="J323" s="19">
        <f t="shared" si="103"/>
        <v>2000</v>
      </c>
      <c r="K323" s="19">
        <f t="shared" si="103"/>
        <v>2001</v>
      </c>
      <c r="L323" s="19">
        <f t="shared" si="103"/>
        <v>2002</v>
      </c>
      <c r="M323" s="19">
        <f t="shared" si="103"/>
        <v>2003</v>
      </c>
      <c r="N323" s="19">
        <f t="shared" si="103"/>
        <v>2004</v>
      </c>
      <c r="O323" s="19">
        <f t="shared" si="103"/>
        <v>2005</v>
      </c>
      <c r="P323" s="19">
        <f t="shared" si="103"/>
        <v>2006</v>
      </c>
      <c r="Q323" s="19">
        <f t="shared" si="103"/>
        <v>2007</v>
      </c>
      <c r="R323" s="19">
        <f t="shared" si="103"/>
        <v>2008</v>
      </c>
      <c r="S323" s="19">
        <f t="shared" si="103"/>
        <v>2009</v>
      </c>
      <c r="T323" s="19">
        <f t="shared" si="103"/>
        <v>2010</v>
      </c>
      <c r="U323" s="19">
        <f t="shared" si="103"/>
        <v>2011</v>
      </c>
      <c r="V323" s="19">
        <f t="shared" si="103"/>
        <v>2012</v>
      </c>
      <c r="W323" s="19">
        <f t="shared" si="103"/>
        <v>2013</v>
      </c>
      <c r="X323" s="19">
        <f t="shared" si="103"/>
        <v>2014</v>
      </c>
      <c r="Y323" s="19">
        <f t="shared" si="103"/>
        <v>2015</v>
      </c>
      <c r="Z323" s="19">
        <f t="shared" si="103"/>
        <v>2016</v>
      </c>
      <c r="AA323" s="19">
        <f t="shared" si="103"/>
        <v>2017</v>
      </c>
      <c r="AB323" s="19">
        <f t="shared" si="103"/>
        <v>2018</v>
      </c>
      <c r="AC323" s="19">
        <f t="shared" si="103"/>
        <v>2019</v>
      </c>
      <c r="AD323" s="19">
        <f t="shared" si="103"/>
        <v>2020</v>
      </c>
      <c r="AE323" s="19">
        <f t="shared" si="103"/>
        <v>2021</v>
      </c>
      <c r="AF323" s="19">
        <f t="shared" si="103"/>
        <v>2022</v>
      </c>
      <c r="AG323" s="19">
        <f t="shared" si="103"/>
        <v>2023</v>
      </c>
      <c r="AH323" s="19">
        <f t="shared" si="103"/>
        <v>2024</v>
      </c>
      <c r="AI323" s="19">
        <f t="shared" si="103"/>
        <v>2025</v>
      </c>
      <c r="AJ323" s="19">
        <f t="shared" si="103"/>
        <v>2026</v>
      </c>
      <c r="AK323" s="19">
        <f t="shared" si="103"/>
        <v>2027</v>
      </c>
      <c r="AL323" s="19">
        <f t="shared" si="103"/>
        <v>2028</v>
      </c>
      <c r="AM323" s="19">
        <f t="shared" si="103"/>
        <v>2029</v>
      </c>
      <c r="AN323" s="19">
        <f t="shared" si="103"/>
        <v>2030</v>
      </c>
      <c r="AO323" s="19">
        <f t="shared" si="103"/>
        <v>2031</v>
      </c>
      <c r="AP323" s="19">
        <f t="shared" si="103"/>
        <v>2032</v>
      </c>
      <c r="AQ323" s="19">
        <f t="shared" si="103"/>
        <v>2033</v>
      </c>
      <c r="AR323" s="19">
        <f t="shared" si="103"/>
        <v>2034</v>
      </c>
      <c r="AS323" s="19">
        <f t="shared" si="103"/>
        <v>2035</v>
      </c>
      <c r="AT323" s="19">
        <f t="shared" si="103"/>
        <v>2036</v>
      </c>
      <c r="AU323" s="19">
        <f t="shared" si="103"/>
        <v>2037</v>
      </c>
      <c r="AV323" s="19">
        <f t="shared" si="103"/>
        <v>2038</v>
      </c>
      <c r="AW323" s="19">
        <f t="shared" si="103"/>
        <v>2039</v>
      </c>
      <c r="AX323" s="19">
        <f t="shared" si="103"/>
        <v>2040</v>
      </c>
      <c r="AY323" s="19">
        <f t="shared" si="103"/>
        <v>2041</v>
      </c>
      <c r="AZ323" s="19">
        <f t="shared" si="103"/>
        <v>2042</v>
      </c>
      <c r="BA323" s="19">
        <f t="shared" si="103"/>
        <v>2043</v>
      </c>
      <c r="BB323" s="19">
        <f t="shared" si="103"/>
        <v>2044</v>
      </c>
      <c r="BC323" s="19">
        <f t="shared" si="103"/>
        <v>2045</v>
      </c>
      <c r="BD323" s="19">
        <f t="shared" si="103"/>
        <v>2046</v>
      </c>
      <c r="BE323" s="19">
        <f t="shared" si="103"/>
        <v>2047</v>
      </c>
      <c r="BF323" s="19">
        <f t="shared" si="103"/>
        <v>2048</v>
      </c>
      <c r="BG323" s="19">
        <f t="shared" si="103"/>
        <v>2049</v>
      </c>
      <c r="BH323" s="19">
        <f t="shared" si="103"/>
        <v>2050</v>
      </c>
    </row>
    <row r="324" spans="1:60">
      <c r="A324" s="3" t="s">
        <v>17</v>
      </c>
    </row>
    <row r="325" spans="1:60">
      <c r="A325" s="3" t="s">
        <v>18</v>
      </c>
    </row>
    <row r="326" spans="1:60">
      <c r="A326" s="3" t="s">
        <v>19</v>
      </c>
    </row>
    <row r="327" spans="1:60">
      <c r="A327" s="3" t="s">
        <v>20</v>
      </c>
    </row>
    <row r="328" spans="1:60">
      <c r="A328" s="3" t="s">
        <v>21</v>
      </c>
    </row>
    <row r="329" spans="1:60">
      <c r="A329" s="3" t="s">
        <v>22</v>
      </c>
    </row>
    <row r="330" spans="1:60">
      <c r="A330" s="3" t="s">
        <v>23</v>
      </c>
    </row>
    <row r="331" spans="1:60">
      <c r="A331" s="3" t="s">
        <v>24</v>
      </c>
    </row>
    <row r="332" spans="1:60">
      <c r="A332" s="3" t="s">
        <v>25</v>
      </c>
    </row>
    <row r="333" spans="1:60">
      <c r="A333" s="3" t="s">
        <v>26</v>
      </c>
    </row>
    <row r="334" spans="1:60">
      <c r="A334" s="3" t="s">
        <v>27</v>
      </c>
    </row>
    <row r="335" spans="1:60">
      <c r="A335" s="3" t="s">
        <v>28</v>
      </c>
    </row>
    <row r="336" spans="1:60" ht="12" thickBot="1">
      <c r="A336" s="3" t="s">
        <v>51</v>
      </c>
    </row>
    <row r="337" spans="1:60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</row>
    <row r="338" spans="1:60" ht="12" thickBot="1">
      <c r="A338" s="3" t="s">
        <v>52</v>
      </c>
    </row>
    <row r="339" spans="1:60" ht="12" thickBot="1">
      <c r="A339" s="18"/>
      <c r="B339" s="19">
        <f t="shared" ref="B339:BH339" si="104">B2</f>
        <v>1992</v>
      </c>
      <c r="C339" s="19">
        <f t="shared" si="104"/>
        <v>1993</v>
      </c>
      <c r="D339" s="19">
        <f t="shared" si="104"/>
        <v>1994</v>
      </c>
      <c r="E339" s="19">
        <f t="shared" si="104"/>
        <v>1995</v>
      </c>
      <c r="F339" s="19">
        <f t="shared" si="104"/>
        <v>1996</v>
      </c>
      <c r="G339" s="19">
        <f t="shared" si="104"/>
        <v>1997</v>
      </c>
      <c r="H339" s="19">
        <f t="shared" si="104"/>
        <v>1998</v>
      </c>
      <c r="I339" s="19">
        <f t="shared" si="104"/>
        <v>1999</v>
      </c>
      <c r="J339" s="19">
        <f t="shared" si="104"/>
        <v>2000</v>
      </c>
      <c r="K339" s="19">
        <f t="shared" si="104"/>
        <v>2001</v>
      </c>
      <c r="L339" s="19">
        <f t="shared" si="104"/>
        <v>2002</v>
      </c>
      <c r="M339" s="19">
        <f t="shared" si="104"/>
        <v>2003</v>
      </c>
      <c r="N339" s="19">
        <f t="shared" si="104"/>
        <v>2004</v>
      </c>
      <c r="O339" s="19">
        <f t="shared" si="104"/>
        <v>2005</v>
      </c>
      <c r="P339" s="19">
        <f t="shared" si="104"/>
        <v>2006</v>
      </c>
      <c r="Q339" s="19">
        <f t="shared" si="104"/>
        <v>2007</v>
      </c>
      <c r="R339" s="19">
        <f t="shared" si="104"/>
        <v>2008</v>
      </c>
      <c r="S339" s="19">
        <f t="shared" si="104"/>
        <v>2009</v>
      </c>
      <c r="T339" s="19">
        <f t="shared" si="104"/>
        <v>2010</v>
      </c>
      <c r="U339" s="19">
        <f t="shared" si="104"/>
        <v>2011</v>
      </c>
      <c r="V339" s="19">
        <f t="shared" si="104"/>
        <v>2012</v>
      </c>
      <c r="W339" s="19">
        <f t="shared" si="104"/>
        <v>2013</v>
      </c>
      <c r="X339" s="19">
        <f t="shared" si="104"/>
        <v>2014</v>
      </c>
      <c r="Y339" s="19">
        <f t="shared" si="104"/>
        <v>2015</v>
      </c>
      <c r="Z339" s="19">
        <f t="shared" si="104"/>
        <v>2016</v>
      </c>
      <c r="AA339" s="19">
        <f t="shared" si="104"/>
        <v>2017</v>
      </c>
      <c r="AB339" s="19">
        <f t="shared" si="104"/>
        <v>2018</v>
      </c>
      <c r="AC339" s="19">
        <f t="shared" si="104"/>
        <v>2019</v>
      </c>
      <c r="AD339" s="19">
        <f t="shared" si="104"/>
        <v>2020</v>
      </c>
      <c r="AE339" s="19">
        <f t="shared" si="104"/>
        <v>2021</v>
      </c>
      <c r="AF339" s="19">
        <f t="shared" si="104"/>
        <v>2022</v>
      </c>
      <c r="AG339" s="19">
        <f t="shared" si="104"/>
        <v>2023</v>
      </c>
      <c r="AH339" s="19">
        <f t="shared" si="104"/>
        <v>2024</v>
      </c>
      <c r="AI339" s="19">
        <f t="shared" si="104"/>
        <v>2025</v>
      </c>
      <c r="AJ339" s="19">
        <f t="shared" si="104"/>
        <v>2026</v>
      </c>
      <c r="AK339" s="19">
        <f t="shared" si="104"/>
        <v>2027</v>
      </c>
      <c r="AL339" s="19">
        <f t="shared" si="104"/>
        <v>2028</v>
      </c>
      <c r="AM339" s="19">
        <f t="shared" si="104"/>
        <v>2029</v>
      </c>
      <c r="AN339" s="19">
        <f t="shared" si="104"/>
        <v>2030</v>
      </c>
      <c r="AO339" s="19">
        <f t="shared" si="104"/>
        <v>2031</v>
      </c>
      <c r="AP339" s="19">
        <f t="shared" si="104"/>
        <v>2032</v>
      </c>
      <c r="AQ339" s="19">
        <f t="shared" si="104"/>
        <v>2033</v>
      </c>
      <c r="AR339" s="19">
        <f t="shared" si="104"/>
        <v>2034</v>
      </c>
      <c r="AS339" s="19">
        <f t="shared" si="104"/>
        <v>2035</v>
      </c>
      <c r="AT339" s="19">
        <f t="shared" si="104"/>
        <v>2036</v>
      </c>
      <c r="AU339" s="19">
        <f t="shared" si="104"/>
        <v>2037</v>
      </c>
      <c r="AV339" s="19">
        <f t="shared" si="104"/>
        <v>2038</v>
      </c>
      <c r="AW339" s="19">
        <f t="shared" si="104"/>
        <v>2039</v>
      </c>
      <c r="AX339" s="19">
        <f t="shared" si="104"/>
        <v>2040</v>
      </c>
      <c r="AY339" s="19">
        <f t="shared" si="104"/>
        <v>2041</v>
      </c>
      <c r="AZ339" s="19">
        <f t="shared" si="104"/>
        <v>2042</v>
      </c>
      <c r="BA339" s="19">
        <f t="shared" si="104"/>
        <v>2043</v>
      </c>
      <c r="BB339" s="19">
        <f t="shared" si="104"/>
        <v>2044</v>
      </c>
      <c r="BC339" s="19">
        <f t="shared" si="104"/>
        <v>2045</v>
      </c>
      <c r="BD339" s="19">
        <f t="shared" si="104"/>
        <v>2046</v>
      </c>
      <c r="BE339" s="19">
        <f t="shared" si="104"/>
        <v>2047</v>
      </c>
      <c r="BF339" s="19">
        <f t="shared" si="104"/>
        <v>2048</v>
      </c>
      <c r="BG339" s="19">
        <f t="shared" si="104"/>
        <v>2049</v>
      </c>
      <c r="BH339" s="19">
        <f t="shared" si="104"/>
        <v>2050</v>
      </c>
    </row>
    <row r="340" spans="1:60">
      <c r="A340" s="3" t="s">
        <v>17</v>
      </c>
    </row>
    <row r="341" spans="1:60">
      <c r="A341" s="3" t="s">
        <v>18</v>
      </c>
    </row>
    <row r="342" spans="1:60">
      <c r="A342" s="3" t="s">
        <v>19</v>
      </c>
    </row>
    <row r="343" spans="1:60">
      <c r="A343" s="3" t="s">
        <v>20</v>
      </c>
    </row>
    <row r="344" spans="1:60">
      <c r="A344" s="3" t="s">
        <v>21</v>
      </c>
    </row>
    <row r="345" spans="1:60">
      <c r="A345" s="3" t="s">
        <v>22</v>
      </c>
    </row>
    <row r="346" spans="1:60">
      <c r="A346" s="3" t="s">
        <v>23</v>
      </c>
    </row>
    <row r="347" spans="1:60">
      <c r="A347" s="3" t="s">
        <v>24</v>
      </c>
    </row>
    <row r="348" spans="1:60">
      <c r="A348" s="3" t="s">
        <v>25</v>
      </c>
    </row>
    <row r="349" spans="1:60">
      <c r="A349" s="3" t="s">
        <v>26</v>
      </c>
    </row>
    <row r="350" spans="1:60">
      <c r="A350" s="3" t="s">
        <v>27</v>
      </c>
    </row>
    <row r="351" spans="1:60">
      <c r="A351" s="3" t="s">
        <v>28</v>
      </c>
    </row>
    <row r="352" spans="1:60" ht="12" thickBot="1">
      <c r="A352" s="3" t="s">
        <v>51</v>
      </c>
    </row>
    <row r="353" spans="1:60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</row>
    <row r="355" spans="1:60">
      <c r="AG355" s="3">
        <v>23.297566486052773</v>
      </c>
      <c r="AH355" s="3">
        <v>45.130330795291428</v>
      </c>
      <c r="AI355" s="3">
        <v>172.14841519085019</v>
      </c>
    </row>
    <row r="356" spans="1:60">
      <c r="AG356" s="3">
        <v>27.369492478246258</v>
      </c>
      <c r="AH356" s="3">
        <v>57.343040878942233</v>
      </c>
      <c r="AI356" s="3">
        <v>174.07102637212918</v>
      </c>
    </row>
    <row r="357" spans="1:60">
      <c r="AG357" s="3">
        <v>27.974007364289278</v>
      </c>
      <c r="AH357" s="3">
        <v>56.440780254850395</v>
      </c>
      <c r="AI357" s="3">
        <v>172.8457198684473</v>
      </c>
    </row>
    <row r="358" spans="1:60">
      <c r="AG358" s="3">
        <v>25.823235330431984</v>
      </c>
      <c r="AH358" s="3">
        <v>53.593256740305051</v>
      </c>
      <c r="AI358" s="3">
        <v>168.73277588448573</v>
      </c>
    </row>
    <row r="359" spans="1:60">
      <c r="AG359" s="3">
        <v>24.601497153986585</v>
      </c>
      <c r="AH359" s="3">
        <v>55.809011413412264</v>
      </c>
      <c r="AI359" s="3">
        <v>166.76782194419519</v>
      </c>
    </row>
    <row r="360" spans="1:60">
      <c r="AG360" s="3">
        <v>24.896772337165686</v>
      </c>
      <c r="AH360" s="3">
        <v>56.238973649960087</v>
      </c>
      <c r="AI360" s="3">
        <v>164.46913271357744</v>
      </c>
    </row>
    <row r="361" spans="1:60">
      <c r="AG361" s="3">
        <v>24.490337035666244</v>
      </c>
      <c r="AH361" s="3">
        <v>142.72211718834066</v>
      </c>
      <c r="AI361" s="3">
        <v>167.47195131704473</v>
      </c>
    </row>
    <row r="362" spans="1:60">
      <c r="AG362" s="3">
        <v>28.694283893795017</v>
      </c>
      <c r="AH362" s="3">
        <v>144.08068856341026</v>
      </c>
      <c r="AI362" s="3">
        <v>168.06480694811503</v>
      </c>
    </row>
    <row r="363" spans="1:60">
      <c r="AG363" s="3">
        <v>31.277341834273557</v>
      </c>
      <c r="AH363" s="3">
        <v>138.9215836188298</v>
      </c>
      <c r="AI363" s="3">
        <v>167.85765714519397</v>
      </c>
    </row>
    <row r="364" spans="1:60">
      <c r="AG364" s="3">
        <v>31.753027341211975</v>
      </c>
      <c r="AH364" s="3">
        <v>152.50852189785167</v>
      </c>
      <c r="AI364" s="3">
        <v>170.61451614684177</v>
      </c>
    </row>
    <row r="365" spans="1:60">
      <c r="AG365" s="3">
        <v>39.934248868075912</v>
      </c>
      <c r="AH365" s="3">
        <v>165.75132147433175</v>
      </c>
      <c r="AI365" s="3">
        <v>170.06476892993413</v>
      </c>
    </row>
    <row r="366" spans="1:60">
      <c r="AG366" s="3">
        <v>41.850414976291916</v>
      </c>
      <c r="AH366" s="3">
        <v>175.08802860463371</v>
      </c>
      <c r="AI366" s="3">
        <v>168.57301657505752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7FFA-4BFB-49C3-98AF-C12CCCB8D80A}">
  <sheetPr>
    <tabColor theme="9"/>
  </sheetPr>
  <dimension ref="A1:BH357"/>
  <sheetViews>
    <sheetView workbookViewId="0">
      <pane xSplit="1" ySplit="2" topLeftCell="AC3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1.25"/>
  <cols>
    <col min="1" max="1" width="36.33203125" style="3" customWidth="1"/>
    <col min="2" max="60" width="11.6640625" style="3" customWidth="1"/>
    <col min="61" max="16384" width="9" style="3"/>
  </cols>
  <sheetData>
    <row r="1" spans="1:60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12" thickBot="1">
      <c r="A2" s="4"/>
      <c r="B2" s="5">
        <v>1992</v>
      </c>
      <c r="C2" s="5">
        <v>1993</v>
      </c>
      <c r="D2" s="5">
        <v>1994</v>
      </c>
      <c r="E2" s="5">
        <v>1995</v>
      </c>
      <c r="F2" s="5">
        <v>1996</v>
      </c>
      <c r="G2" s="5">
        <v>1997</v>
      </c>
      <c r="H2" s="5">
        <v>1998</v>
      </c>
      <c r="I2" s="5">
        <v>1999</v>
      </c>
      <c r="J2" s="5">
        <v>2000</v>
      </c>
      <c r="K2" s="5">
        <v>2001</v>
      </c>
      <c r="L2" s="5">
        <v>2002</v>
      </c>
      <c r="M2" s="5">
        <v>2003</v>
      </c>
      <c r="N2" s="5">
        <v>2004</v>
      </c>
      <c r="O2" s="5">
        <v>2005</v>
      </c>
      <c r="P2" s="5">
        <v>2006</v>
      </c>
      <c r="Q2" s="5">
        <v>2007</v>
      </c>
      <c r="R2" s="5">
        <v>2008</v>
      </c>
      <c r="S2" s="5">
        <v>2009</v>
      </c>
      <c r="T2" s="5">
        <v>2010</v>
      </c>
      <c r="U2" s="5">
        <v>2011</v>
      </c>
      <c r="V2" s="5">
        <v>2012</v>
      </c>
      <c r="W2" s="5">
        <v>2013</v>
      </c>
      <c r="X2" s="5">
        <v>2014</v>
      </c>
      <c r="Y2" s="5">
        <v>2015</v>
      </c>
      <c r="Z2" s="5">
        <v>2016</v>
      </c>
      <c r="AA2" s="5">
        <v>2017</v>
      </c>
      <c r="AB2" s="5">
        <v>2018</v>
      </c>
      <c r="AC2" s="5">
        <v>2019</v>
      </c>
      <c r="AD2" s="5">
        <v>2020</v>
      </c>
      <c r="AE2" s="5">
        <v>2021</v>
      </c>
      <c r="AF2" s="5">
        <v>2022</v>
      </c>
      <c r="AG2" s="5">
        <v>2023</v>
      </c>
      <c r="AH2" s="5">
        <v>2024</v>
      </c>
      <c r="AI2" s="5">
        <v>2025</v>
      </c>
      <c r="AJ2" s="5">
        <v>2026</v>
      </c>
      <c r="AK2" s="5">
        <v>2027</v>
      </c>
      <c r="AL2" s="5">
        <v>2028</v>
      </c>
      <c r="AM2" s="5">
        <v>2029</v>
      </c>
      <c r="AN2" s="5">
        <v>2030</v>
      </c>
      <c r="AO2" s="5">
        <v>2031</v>
      </c>
      <c r="AP2" s="5">
        <v>2032</v>
      </c>
      <c r="AQ2" s="5">
        <v>2033</v>
      </c>
      <c r="AR2" s="5">
        <v>2034</v>
      </c>
      <c r="AS2" s="5">
        <v>2035</v>
      </c>
      <c r="AT2" s="5">
        <v>2036</v>
      </c>
      <c r="AU2" s="5">
        <v>2037</v>
      </c>
      <c r="AV2" s="5">
        <v>2038</v>
      </c>
      <c r="AW2" s="5">
        <v>2039</v>
      </c>
      <c r="AX2" s="5">
        <v>2040</v>
      </c>
      <c r="AY2" s="5">
        <v>2041</v>
      </c>
      <c r="AZ2" s="5">
        <v>2042</v>
      </c>
      <c r="BA2" s="5">
        <v>2043</v>
      </c>
      <c r="BB2" s="5">
        <v>2044</v>
      </c>
      <c r="BC2" s="5">
        <v>2045</v>
      </c>
      <c r="BD2" s="5">
        <v>2046</v>
      </c>
      <c r="BE2" s="5">
        <v>2047</v>
      </c>
      <c r="BF2" s="5">
        <v>2048</v>
      </c>
      <c r="BG2" s="5">
        <v>2049</v>
      </c>
      <c r="BH2" s="5">
        <v>2050</v>
      </c>
    </row>
    <row r="3" spans="1:60">
      <c r="A3" s="7" t="s">
        <v>1</v>
      </c>
      <c r="B3" s="7"/>
      <c r="C3" s="43">
        <f t="shared" ref="C3:BH3" si="0">B14</f>
        <v>0</v>
      </c>
      <c r="D3" s="43" t="e">
        <f t="shared" si="0"/>
        <v>#REF!</v>
      </c>
      <c r="E3" s="43" t="e">
        <f t="shared" si="0"/>
        <v>#REF!</v>
      </c>
      <c r="F3" s="43" t="e">
        <f t="shared" si="0"/>
        <v>#REF!</v>
      </c>
      <c r="G3" s="43" t="e">
        <f t="shared" si="0"/>
        <v>#REF!</v>
      </c>
      <c r="H3" s="43" t="e">
        <f t="shared" si="0"/>
        <v>#REF!</v>
      </c>
      <c r="I3" s="43" t="e">
        <f t="shared" si="0"/>
        <v>#REF!</v>
      </c>
      <c r="J3" s="43" t="e">
        <f t="shared" si="0"/>
        <v>#REF!</v>
      </c>
      <c r="K3" s="43" t="e">
        <f t="shared" si="0"/>
        <v>#REF!</v>
      </c>
      <c r="L3" s="43" t="e">
        <f t="shared" si="0"/>
        <v>#REF!</v>
      </c>
      <c r="M3" s="43">
        <f t="shared" si="0"/>
        <v>5.089121825786397</v>
      </c>
      <c r="N3" s="43">
        <f t="shared" si="0"/>
        <v>4.9592527565639548</v>
      </c>
      <c r="O3" s="43">
        <f t="shared" si="0"/>
        <v>5.3161221969533008</v>
      </c>
      <c r="P3" s="43">
        <f t="shared" si="0"/>
        <v>5.7173953321668325</v>
      </c>
      <c r="Q3" s="43">
        <f t="shared" si="0"/>
        <v>6.0420323140089067</v>
      </c>
      <c r="R3" s="43">
        <f t="shared" si="0"/>
        <v>5.7395125480990341</v>
      </c>
      <c r="S3" s="43">
        <f t="shared" si="0"/>
        <v>6.145785658195968</v>
      </c>
      <c r="T3" s="43">
        <f t="shared" si="0"/>
        <v>5.9760687279401452</v>
      </c>
      <c r="U3" s="43">
        <f t="shared" si="0"/>
        <v>6.2513279055697026</v>
      </c>
      <c r="V3" s="43">
        <f t="shared" si="0"/>
        <v>6.3761041028998182</v>
      </c>
      <c r="W3" s="43">
        <f t="shared" si="0"/>
        <v>6.7510699552156233</v>
      </c>
      <c r="X3" s="43">
        <f t="shared" si="0"/>
        <v>7.6560000000000006</v>
      </c>
      <c r="Y3" s="43">
        <f t="shared" si="0"/>
        <v>7.8869999999999987</v>
      </c>
      <c r="Z3" s="43">
        <f t="shared" si="0"/>
        <v>7.1369999999999996</v>
      </c>
      <c r="AA3" s="43">
        <f t="shared" si="0"/>
        <v>7.4249999999999998</v>
      </c>
      <c r="AB3" s="43">
        <f t="shared" si="0"/>
        <v>8.8799999999999972</v>
      </c>
      <c r="AC3" s="43">
        <f t="shared" si="0"/>
        <v>9.234</v>
      </c>
      <c r="AD3" s="43">
        <f t="shared" si="0"/>
        <v>9.5129999999999999</v>
      </c>
      <c r="AE3" s="43">
        <f t="shared" si="0"/>
        <v>9.3689999999999998</v>
      </c>
      <c r="AF3" s="43">
        <f t="shared" si="0"/>
        <v>11.571</v>
      </c>
      <c r="AG3" s="43">
        <f t="shared" si="0"/>
        <v>11.283294137931016</v>
      </c>
      <c r="AH3" s="43">
        <f t="shared" si="0"/>
        <v>11.260105533333345</v>
      </c>
      <c r="AI3" s="44">
        <f t="shared" si="0"/>
        <v>11.228048468031179</v>
      </c>
      <c r="AJ3" s="45">
        <f t="shared" si="0"/>
        <v>14.688665500528003</v>
      </c>
      <c r="AK3" s="45">
        <f t="shared" si="0"/>
        <v>12.761724222262288</v>
      </c>
      <c r="AL3" s="45">
        <f t="shared" si="0"/>
        <v>10.500274319777031</v>
      </c>
      <c r="AM3" s="45">
        <f t="shared" si="0"/>
        <v>8.9074533030819154</v>
      </c>
      <c r="AN3" s="45">
        <f t="shared" si="0"/>
        <v>9.2277583385939472</v>
      </c>
      <c r="AO3" s="45">
        <f t="shared" si="0"/>
        <v>10.188576297003248</v>
      </c>
      <c r="AP3" s="45">
        <f t="shared" si="0"/>
        <v>11.450068007939905</v>
      </c>
      <c r="AQ3" s="45">
        <f t="shared" si="0"/>
        <v>10.706907735650191</v>
      </c>
      <c r="AR3" s="45">
        <f t="shared" si="0"/>
        <v>9.3347156960272173</v>
      </c>
      <c r="AS3" s="45">
        <f t="shared" si="0"/>
        <v>8.4514645860671607</v>
      </c>
      <c r="AT3" s="45">
        <f t="shared" si="0"/>
        <v>11.856322922294147</v>
      </c>
      <c r="AU3" s="45">
        <f t="shared" si="0"/>
        <v>11.649915855213195</v>
      </c>
      <c r="AV3" s="45">
        <f t="shared" si="0"/>
        <v>13.018977075414554</v>
      </c>
      <c r="AW3" s="45">
        <f t="shared" si="0"/>
        <v>14.917631418908172</v>
      </c>
      <c r="AX3" s="45">
        <f t="shared" si="0"/>
        <v>13.27136082293228</v>
      </c>
      <c r="AY3" s="45">
        <f t="shared" si="0"/>
        <v>10.552032308637827</v>
      </c>
      <c r="AZ3" s="45">
        <f t="shared" si="0"/>
        <v>13.191815460718885</v>
      </c>
      <c r="BA3" s="45">
        <f t="shared" si="0"/>
        <v>11.025281559319623</v>
      </c>
      <c r="BB3" s="45">
        <f t="shared" si="0"/>
        <v>13.419203798203689</v>
      </c>
      <c r="BC3" s="45">
        <f t="shared" si="0"/>
        <v>10.535481590341774</v>
      </c>
      <c r="BD3" s="45">
        <f t="shared" si="0"/>
        <v>8.5617976214658285</v>
      </c>
      <c r="BE3" s="45">
        <f t="shared" si="0"/>
        <v>7.7442421615732755</v>
      </c>
      <c r="BF3" s="45">
        <f t="shared" si="0"/>
        <v>8.293922725875035</v>
      </c>
      <c r="BG3" s="45">
        <f t="shared" si="0"/>
        <v>10.146791764719829</v>
      </c>
      <c r="BH3" s="45">
        <f t="shared" si="0"/>
        <v>13.18689043953065</v>
      </c>
    </row>
    <row r="4" spans="1:60">
      <c r="A4" s="7" t="s">
        <v>2</v>
      </c>
      <c r="B4" s="7"/>
      <c r="C4" s="43">
        <f t="shared" ref="C4:BH4" si="1">C33</f>
        <v>159</v>
      </c>
      <c r="D4" s="43">
        <f t="shared" si="1"/>
        <v>174</v>
      </c>
      <c r="E4" s="43">
        <f t="shared" si="1"/>
        <v>179.99999999999997</v>
      </c>
      <c r="F4" s="43">
        <f t="shared" si="1"/>
        <v>186.00000000000003</v>
      </c>
      <c r="G4" s="43">
        <f t="shared" si="1"/>
        <v>191</v>
      </c>
      <c r="H4" s="43">
        <f t="shared" si="1"/>
        <v>194.99999999999997</v>
      </c>
      <c r="I4" s="43">
        <f t="shared" si="1"/>
        <v>198.1</v>
      </c>
      <c r="J4" s="43">
        <f t="shared" si="1"/>
        <v>199</v>
      </c>
      <c r="K4" s="43">
        <f t="shared" si="1"/>
        <v>199.29999999999998</v>
      </c>
      <c r="L4" s="43">
        <f t="shared" si="1"/>
        <v>203.60000000000002</v>
      </c>
      <c r="M4" s="43">
        <f t="shared" si="1"/>
        <v>206.9</v>
      </c>
      <c r="N4" s="43">
        <f t="shared" si="1"/>
        <v>211.8</v>
      </c>
      <c r="O4" s="43">
        <f t="shared" si="1"/>
        <v>216.79999999999998</v>
      </c>
      <c r="P4" s="43">
        <f t="shared" si="1"/>
        <v>221.19999999999996</v>
      </c>
      <c r="Q4" s="43">
        <f t="shared" si="1"/>
        <v>226.6</v>
      </c>
      <c r="R4" s="43">
        <f t="shared" si="1"/>
        <v>230.20000000000002</v>
      </c>
      <c r="S4" s="43">
        <f t="shared" si="1"/>
        <v>235.3</v>
      </c>
      <c r="T4" s="43">
        <f t="shared" si="1"/>
        <v>237.49999999999997</v>
      </c>
      <c r="U4" s="43">
        <f t="shared" si="1"/>
        <v>241.2</v>
      </c>
      <c r="V4" s="43">
        <f t="shared" si="1"/>
        <v>248.60000000000002</v>
      </c>
      <c r="W4" s="43">
        <f t="shared" si="1"/>
        <v>255.20000000000002</v>
      </c>
      <c r="X4" s="43">
        <f t="shared" si="1"/>
        <v>262.89999999999998</v>
      </c>
      <c r="Y4" s="43">
        <f t="shared" si="1"/>
        <v>237.9</v>
      </c>
      <c r="Z4" s="43">
        <f t="shared" si="1"/>
        <v>247.5</v>
      </c>
      <c r="AA4" s="43">
        <f t="shared" si="1"/>
        <v>295.99999999999994</v>
      </c>
      <c r="AB4" s="43">
        <f t="shared" si="1"/>
        <v>307.8</v>
      </c>
      <c r="AC4" s="43">
        <f t="shared" si="1"/>
        <v>317.10000000000002</v>
      </c>
      <c r="AD4" s="43">
        <f t="shared" si="1"/>
        <v>312.3</v>
      </c>
      <c r="AE4" s="43">
        <f t="shared" si="1"/>
        <v>385.7</v>
      </c>
      <c r="AF4" s="43">
        <f t="shared" si="1"/>
        <v>376.10980459770053</v>
      </c>
      <c r="AG4" s="43">
        <f t="shared" si="1"/>
        <v>375.33685111111151</v>
      </c>
      <c r="AH4" s="43">
        <f t="shared" si="1"/>
        <v>374.26828226770601</v>
      </c>
      <c r="AI4" s="45">
        <f t="shared" si="1"/>
        <v>253.15272389840428</v>
      </c>
      <c r="AJ4" s="45">
        <f t="shared" si="1"/>
        <v>277.94617427454051</v>
      </c>
      <c r="AK4" s="45">
        <f t="shared" si="1"/>
        <v>266.81975995452063</v>
      </c>
      <c r="AL4" s="45">
        <f t="shared" si="1"/>
        <v>256.83868111297562</v>
      </c>
      <c r="AM4" s="45">
        <f t="shared" si="1"/>
        <v>263.94663677704227</v>
      </c>
      <c r="AN4" s="45">
        <f t="shared" si="1"/>
        <v>296.55841929335884</v>
      </c>
      <c r="AO4" s="45">
        <f t="shared" si="1"/>
        <v>302.43941174043937</v>
      </c>
      <c r="AP4" s="45">
        <f t="shared" si="1"/>
        <v>314.43034254752394</v>
      </c>
      <c r="AQ4" s="45">
        <f t="shared" si="1"/>
        <v>301.86696810289141</v>
      </c>
      <c r="AR4" s="45">
        <f t="shared" si="1"/>
        <v>303.86246488875389</v>
      </c>
      <c r="AS4" s="45">
        <f t="shared" si="1"/>
        <v>313.94687720713119</v>
      </c>
      <c r="AT4" s="45">
        <f t="shared" si="1"/>
        <v>326.13970083847443</v>
      </c>
      <c r="AU4" s="45">
        <f t="shared" si="1"/>
        <v>337.87356701314548</v>
      </c>
      <c r="AV4" s="45">
        <f t="shared" si="1"/>
        <v>338.52018346895903</v>
      </c>
      <c r="AW4" s="45">
        <f t="shared" si="1"/>
        <v>329.88466522210405</v>
      </c>
      <c r="AX4" s="45">
        <f t="shared" si="1"/>
        <v>348.77575350257456</v>
      </c>
      <c r="AY4" s="45">
        <f t="shared" si="1"/>
        <v>349.13002570603459</v>
      </c>
      <c r="AZ4" s="45">
        <f t="shared" si="1"/>
        <v>349.32845619666119</v>
      </c>
      <c r="BA4" s="45">
        <f t="shared" si="1"/>
        <v>351.36431427580567</v>
      </c>
      <c r="BB4" s="45">
        <f t="shared" si="1"/>
        <v>351.08609428096338</v>
      </c>
      <c r="BC4" s="45">
        <f t="shared" si="1"/>
        <v>351.99480301525472</v>
      </c>
      <c r="BD4" s="45">
        <f t="shared" si="1"/>
        <v>353.15081840262212</v>
      </c>
      <c r="BE4" s="45">
        <f t="shared" si="1"/>
        <v>354.51888657346052</v>
      </c>
      <c r="BF4" s="45">
        <f t="shared" si="1"/>
        <v>355.82212411515496</v>
      </c>
      <c r="BG4" s="45">
        <f t="shared" si="1"/>
        <v>357.00912635899869</v>
      </c>
      <c r="BH4" s="45">
        <f t="shared" si="1"/>
        <v>355.54978339024018</v>
      </c>
    </row>
    <row r="5" spans="1:60">
      <c r="A5" s="7" t="s">
        <v>3</v>
      </c>
      <c r="B5" s="7"/>
      <c r="C5" s="43">
        <f t="shared" ref="C5:AH5" si="2">C49</f>
        <v>7.5889999999999995</v>
      </c>
      <c r="D5" s="43">
        <f t="shared" si="2"/>
        <v>38.151000000000003</v>
      </c>
      <c r="E5" s="43">
        <f t="shared" si="2"/>
        <v>46.85</v>
      </c>
      <c r="F5" s="43">
        <f t="shared" si="2"/>
        <v>54.918999999999997</v>
      </c>
      <c r="G5" s="43">
        <f t="shared" si="2"/>
        <v>43.12</v>
      </c>
      <c r="H5" s="43">
        <f t="shared" si="2"/>
        <v>41.35199999999999</v>
      </c>
      <c r="I5" s="43">
        <f t="shared" si="2"/>
        <v>43.540000000000006</v>
      </c>
      <c r="J5" s="43">
        <f t="shared" si="2"/>
        <v>37.323999999999998</v>
      </c>
      <c r="K5" s="43">
        <f t="shared" si="2"/>
        <v>36.164999999999999</v>
      </c>
      <c r="L5" s="43">
        <f t="shared" si="2"/>
        <v>35.909999999999997</v>
      </c>
      <c r="M5" s="43">
        <f t="shared" si="2"/>
        <v>32.700000000000003</v>
      </c>
      <c r="N5" s="43">
        <f t="shared" si="2"/>
        <v>27.338000000000001</v>
      </c>
      <c r="O5" s="43">
        <f t="shared" si="2"/>
        <v>27.186000000000003</v>
      </c>
      <c r="P5" s="43">
        <f t="shared" si="2"/>
        <v>31.238</v>
      </c>
      <c r="Q5" s="43">
        <f t="shared" si="2"/>
        <v>30.828000000000003</v>
      </c>
      <c r="R5" s="43">
        <f t="shared" si="2"/>
        <v>28.82</v>
      </c>
      <c r="S5" s="43">
        <f t="shared" si="2"/>
        <v>27.823</v>
      </c>
      <c r="T5" s="43">
        <f t="shared" si="2"/>
        <v>31.549000000000007</v>
      </c>
      <c r="U5" s="43">
        <f t="shared" si="2"/>
        <v>26.325000000000003</v>
      </c>
      <c r="V5" s="43">
        <f t="shared" si="2"/>
        <v>17.739999999999998</v>
      </c>
      <c r="W5" s="43">
        <f t="shared" si="2"/>
        <v>19.328999999999997</v>
      </c>
      <c r="X5" s="43">
        <f t="shared" si="2"/>
        <v>22.873000000000001</v>
      </c>
      <c r="Y5" s="43">
        <f t="shared" si="2"/>
        <v>24.050999999999998</v>
      </c>
      <c r="Z5" s="43">
        <f t="shared" si="2"/>
        <v>26.505000000000003</v>
      </c>
      <c r="AA5" s="43">
        <f t="shared" si="2"/>
        <v>24.302999999999997</v>
      </c>
      <c r="AB5" s="43">
        <f t="shared" si="2"/>
        <v>39.052999999999997</v>
      </c>
      <c r="AC5" s="43">
        <f t="shared" si="2"/>
        <v>30.983999999999995</v>
      </c>
      <c r="AD5" s="43">
        <f t="shared" si="2"/>
        <v>47.128</v>
      </c>
      <c r="AE5" s="43">
        <f t="shared" si="2"/>
        <v>61.137000000000008</v>
      </c>
      <c r="AF5" s="43">
        <f t="shared" si="2"/>
        <v>56.54099999999999</v>
      </c>
      <c r="AG5" s="43">
        <f t="shared" si="2"/>
        <v>36.312000000000005</v>
      </c>
      <c r="AH5" s="43">
        <f t="shared" si="2"/>
        <v>102.964</v>
      </c>
      <c r="AI5" s="45">
        <v>170</v>
      </c>
      <c r="AJ5" s="45">
        <v>100</v>
      </c>
      <c r="AK5" s="45">
        <v>100</v>
      </c>
      <c r="AL5" s="45">
        <v>100</v>
      </c>
      <c r="AM5" s="45">
        <v>85</v>
      </c>
      <c r="AN5" s="45">
        <v>50</v>
      </c>
      <c r="AO5" s="45">
        <v>125</v>
      </c>
      <c r="AP5" s="45">
        <v>125</v>
      </c>
      <c r="AQ5" s="45">
        <v>125</v>
      </c>
      <c r="AR5" s="45">
        <v>125</v>
      </c>
      <c r="AS5" s="45">
        <v>230</v>
      </c>
      <c r="AT5" s="45">
        <v>215</v>
      </c>
      <c r="AU5" s="45">
        <v>205</v>
      </c>
      <c r="AV5" s="45">
        <v>205</v>
      </c>
      <c r="AW5" s="45">
        <v>210</v>
      </c>
      <c r="AX5" s="45">
        <v>190</v>
      </c>
      <c r="AY5" s="45">
        <v>195</v>
      </c>
      <c r="AZ5" s="45">
        <v>190</v>
      </c>
      <c r="BA5" s="45">
        <v>185</v>
      </c>
      <c r="BB5" s="45">
        <v>180</v>
      </c>
      <c r="BC5" s="45">
        <v>180</v>
      </c>
      <c r="BD5" s="45">
        <v>180</v>
      </c>
      <c r="BE5" s="45">
        <v>180</v>
      </c>
      <c r="BF5" s="45">
        <v>180</v>
      </c>
      <c r="BG5" s="45">
        <v>180</v>
      </c>
      <c r="BH5" s="45">
        <v>180</v>
      </c>
    </row>
    <row r="6" spans="1:60">
      <c r="A6" s="9" t="s">
        <v>4</v>
      </c>
      <c r="B6" s="9"/>
      <c r="C6" s="46">
        <f t="shared" ref="C6:AD6" si="3">SUM(C3:C5)</f>
        <v>166.589</v>
      </c>
      <c r="D6" s="46" t="e">
        <f t="shared" si="3"/>
        <v>#REF!</v>
      </c>
      <c r="E6" s="46" t="e">
        <f t="shared" si="3"/>
        <v>#REF!</v>
      </c>
      <c r="F6" s="46" t="e">
        <f t="shared" si="3"/>
        <v>#REF!</v>
      </c>
      <c r="G6" s="46" t="e">
        <f t="shared" si="3"/>
        <v>#REF!</v>
      </c>
      <c r="H6" s="46" t="e">
        <f t="shared" si="3"/>
        <v>#REF!</v>
      </c>
      <c r="I6" s="46" t="e">
        <f t="shared" si="3"/>
        <v>#REF!</v>
      </c>
      <c r="J6" s="46" t="e">
        <f t="shared" si="3"/>
        <v>#REF!</v>
      </c>
      <c r="K6" s="46" t="e">
        <f t="shared" si="3"/>
        <v>#REF!</v>
      </c>
      <c r="L6" s="46" t="e">
        <f t="shared" si="3"/>
        <v>#REF!</v>
      </c>
      <c r="M6" s="46">
        <f t="shared" si="3"/>
        <v>244.6891218257864</v>
      </c>
      <c r="N6" s="46">
        <f t="shared" si="3"/>
        <v>244.09725275656396</v>
      </c>
      <c r="O6" s="46">
        <f t="shared" si="3"/>
        <v>249.30212219695329</v>
      </c>
      <c r="P6" s="46">
        <f t="shared" si="3"/>
        <v>258.15539533216679</v>
      </c>
      <c r="Q6" s="46">
        <f t="shared" si="3"/>
        <v>263.4700323140089</v>
      </c>
      <c r="R6" s="46">
        <f t="shared" si="3"/>
        <v>264.75951254809905</v>
      </c>
      <c r="S6" s="46">
        <f t="shared" si="3"/>
        <v>269.26878565819595</v>
      </c>
      <c r="T6" s="46">
        <f t="shared" si="3"/>
        <v>275.02506872794015</v>
      </c>
      <c r="U6" s="46">
        <f t="shared" si="3"/>
        <v>273.7763279055697</v>
      </c>
      <c r="V6" s="46">
        <f t="shared" si="3"/>
        <v>272.71610410289986</v>
      </c>
      <c r="W6" s="46">
        <f t="shared" si="3"/>
        <v>281.28006995521565</v>
      </c>
      <c r="X6" s="46">
        <f t="shared" si="3"/>
        <v>293.42899999999997</v>
      </c>
      <c r="Y6" s="46">
        <f t="shared" si="3"/>
        <v>269.83800000000002</v>
      </c>
      <c r="Z6" s="46">
        <f t="shared" si="3"/>
        <v>281.142</v>
      </c>
      <c r="AA6" s="46">
        <f t="shared" si="3"/>
        <v>327.72799999999995</v>
      </c>
      <c r="AB6" s="46">
        <f t="shared" si="3"/>
        <v>355.733</v>
      </c>
      <c r="AC6" s="46">
        <f t="shared" si="3"/>
        <v>357.31799999999998</v>
      </c>
      <c r="AD6" s="46">
        <f t="shared" si="3"/>
        <v>368.94099999999997</v>
      </c>
      <c r="AE6" s="46">
        <f t="shared" ref="AE6:BH6" si="4">SUM(AE3:AE5)</f>
        <v>456.20599999999996</v>
      </c>
      <c r="AF6" s="46">
        <f t="shared" si="4"/>
        <v>444.22180459770055</v>
      </c>
      <c r="AG6" s="46">
        <f t="shared" si="4"/>
        <v>422.93214524904255</v>
      </c>
      <c r="AH6" s="46">
        <f t="shared" si="4"/>
        <v>488.49238780103934</v>
      </c>
      <c r="AI6" s="48">
        <f t="shared" si="4"/>
        <v>434.38077236643545</v>
      </c>
      <c r="AJ6" s="48">
        <f t="shared" si="4"/>
        <v>392.63483977506849</v>
      </c>
      <c r="AK6" s="48">
        <f t="shared" si="4"/>
        <v>379.58148417678291</v>
      </c>
      <c r="AL6" s="48">
        <f t="shared" si="4"/>
        <v>367.33895543275264</v>
      </c>
      <c r="AM6" s="48">
        <f t="shared" si="4"/>
        <v>357.85409008012419</v>
      </c>
      <c r="AN6" s="48">
        <f t="shared" si="4"/>
        <v>355.7861776319528</v>
      </c>
      <c r="AO6" s="48">
        <f t="shared" si="4"/>
        <v>437.62798803744261</v>
      </c>
      <c r="AP6" s="48">
        <f t="shared" si="4"/>
        <v>450.88041055546387</v>
      </c>
      <c r="AQ6" s="48">
        <f t="shared" si="4"/>
        <v>437.5738758385416</v>
      </c>
      <c r="AR6" s="48">
        <f t="shared" si="4"/>
        <v>438.19718058478111</v>
      </c>
      <c r="AS6" s="48">
        <f t="shared" si="4"/>
        <v>552.39834179319837</v>
      </c>
      <c r="AT6" s="48">
        <f t="shared" si="4"/>
        <v>552.99602376076859</v>
      </c>
      <c r="AU6" s="48">
        <f t="shared" si="4"/>
        <v>554.52348286835866</v>
      </c>
      <c r="AV6" s="48">
        <f t="shared" si="4"/>
        <v>556.53916054437354</v>
      </c>
      <c r="AW6" s="48">
        <f t="shared" si="4"/>
        <v>554.80229664101216</v>
      </c>
      <c r="AX6" s="48">
        <f t="shared" si="4"/>
        <v>552.04711432550687</v>
      </c>
      <c r="AY6" s="48">
        <f t="shared" si="4"/>
        <v>554.68205801467241</v>
      </c>
      <c r="AZ6" s="48">
        <f t="shared" si="4"/>
        <v>552.52027165738014</v>
      </c>
      <c r="BA6" s="48">
        <f t="shared" si="4"/>
        <v>547.38959583512531</v>
      </c>
      <c r="BB6" s="48">
        <f t="shared" si="4"/>
        <v>544.50529807916701</v>
      </c>
      <c r="BC6" s="48">
        <f t="shared" si="4"/>
        <v>542.53028460559653</v>
      </c>
      <c r="BD6" s="48">
        <f t="shared" si="4"/>
        <v>541.71261602408799</v>
      </c>
      <c r="BE6" s="48">
        <f t="shared" si="4"/>
        <v>542.26312873503377</v>
      </c>
      <c r="BF6" s="48">
        <f t="shared" si="4"/>
        <v>544.11604684102997</v>
      </c>
      <c r="BG6" s="48">
        <f t="shared" si="4"/>
        <v>547.15591812371849</v>
      </c>
      <c r="BH6" s="48">
        <f t="shared" si="4"/>
        <v>548.73667382977078</v>
      </c>
    </row>
    <row r="7" spans="1:60">
      <c r="A7" s="7" t="s">
        <v>5</v>
      </c>
      <c r="B7" s="7"/>
      <c r="C7" s="43" t="e">
        <f t="shared" ref="C7:BH7" si="5">C13-C12</f>
        <v>#REF!</v>
      </c>
      <c r="D7" s="43" t="e">
        <f t="shared" si="5"/>
        <v>#REF!</v>
      </c>
      <c r="E7" s="43" t="e">
        <f t="shared" si="5"/>
        <v>#REF!</v>
      </c>
      <c r="F7" s="43" t="e">
        <f t="shared" si="5"/>
        <v>#REF!</v>
      </c>
      <c r="G7" s="43" t="e">
        <f t="shared" si="5"/>
        <v>#REF!</v>
      </c>
      <c r="H7" s="43" t="e">
        <f t="shared" si="5"/>
        <v>#REF!</v>
      </c>
      <c r="I7" s="43" t="e">
        <f t="shared" si="5"/>
        <v>#REF!</v>
      </c>
      <c r="J7" s="43" t="e">
        <f t="shared" si="5"/>
        <v>#REF!</v>
      </c>
      <c r="K7" s="43" t="e">
        <f t="shared" si="5"/>
        <v>#REF!</v>
      </c>
      <c r="L7" s="43" t="e">
        <f t="shared" si="5"/>
        <v>#REF!</v>
      </c>
      <c r="M7" s="43">
        <f t="shared" si="5"/>
        <v>66.297869069222429</v>
      </c>
      <c r="N7" s="43">
        <f t="shared" si="5"/>
        <v>-50.649869440389324</v>
      </c>
      <c r="O7" s="43">
        <f t="shared" si="5"/>
        <v>12.929726864786431</v>
      </c>
      <c r="P7" s="43">
        <f t="shared" si="5"/>
        <v>14.389363018157866</v>
      </c>
      <c r="Q7" s="43">
        <f t="shared" si="5"/>
        <v>49.883519765909909</v>
      </c>
      <c r="R7" s="43">
        <f t="shared" si="5"/>
        <v>74.848726889903105</v>
      </c>
      <c r="S7" s="43">
        <f t="shared" si="5"/>
        <v>93.012716930255806</v>
      </c>
      <c r="T7" s="43">
        <f t="shared" si="5"/>
        <v>86.882740822370437</v>
      </c>
      <c r="U7" s="43">
        <f t="shared" si="5"/>
        <v>122.65822380266988</v>
      </c>
      <c r="V7" s="43">
        <f t="shared" si="5"/>
        <v>104.0850341476843</v>
      </c>
      <c r="W7" s="43">
        <f t="shared" si="5"/>
        <v>135.34306995521561</v>
      </c>
      <c r="X7" s="43">
        <f t="shared" si="5"/>
        <v>156.44199999999995</v>
      </c>
      <c r="Y7" s="43">
        <f t="shared" si="5"/>
        <v>133.90300000000002</v>
      </c>
      <c r="Z7" s="43">
        <f t="shared" si="5"/>
        <v>115.60799999999998</v>
      </c>
      <c r="AA7" s="43">
        <f t="shared" si="5"/>
        <v>172.93199999999996</v>
      </c>
      <c r="AB7" s="43">
        <f t="shared" si="5"/>
        <v>176.71900000000002</v>
      </c>
      <c r="AC7" s="43">
        <f t="shared" si="5"/>
        <v>151.001</v>
      </c>
      <c r="AD7" s="43">
        <f t="shared" si="5"/>
        <v>142.70700000000002</v>
      </c>
      <c r="AE7" s="43">
        <f t="shared" si="5"/>
        <v>207.72699999999992</v>
      </c>
      <c r="AF7" s="43">
        <f t="shared" si="5"/>
        <v>173.00451045976956</v>
      </c>
      <c r="AG7" s="43">
        <f t="shared" si="5"/>
        <v>200.21703971570923</v>
      </c>
      <c r="AH7" s="43">
        <f t="shared" si="5"/>
        <v>294.25333933300817</v>
      </c>
      <c r="AI7" s="45">
        <f t="shared" si="5"/>
        <v>279.69210686590748</v>
      </c>
      <c r="AJ7" s="45">
        <f t="shared" si="5"/>
        <v>169.87311555280621</v>
      </c>
      <c r="AK7" s="45">
        <f t="shared" si="5"/>
        <v>184.08120985700589</v>
      </c>
      <c r="AL7" s="45">
        <f t="shared" si="5"/>
        <v>193.43150212967072</v>
      </c>
      <c r="AM7" s="45">
        <f t="shared" si="5"/>
        <v>193.62633174153024</v>
      </c>
      <c r="AN7" s="45">
        <f t="shared" si="5"/>
        <v>185.59760133494956</v>
      </c>
      <c r="AO7" s="45">
        <f t="shared" si="5"/>
        <v>336.17792002950273</v>
      </c>
      <c r="AP7" s="45">
        <f t="shared" si="5"/>
        <v>375.17350281981368</v>
      </c>
      <c r="AQ7" s="45">
        <f t="shared" si="5"/>
        <v>363.23916014251438</v>
      </c>
      <c r="AR7" s="45">
        <f t="shared" si="5"/>
        <v>364.74571599871393</v>
      </c>
      <c r="AS7" s="45">
        <f t="shared" si="5"/>
        <v>515.54201887090426</v>
      </c>
      <c r="AT7" s="45">
        <f t="shared" si="5"/>
        <v>516.34610790555541</v>
      </c>
      <c r="AU7" s="45">
        <f t="shared" si="5"/>
        <v>516.50450579294409</v>
      </c>
      <c r="AV7" s="45">
        <f t="shared" si="5"/>
        <v>516.62152912546537</v>
      </c>
      <c r="AW7" s="45">
        <f t="shared" si="5"/>
        <v>516.53093581807991</v>
      </c>
      <c r="AX7" s="45">
        <f t="shared" si="5"/>
        <v>516.49508201686899</v>
      </c>
      <c r="AY7" s="45">
        <f t="shared" si="5"/>
        <v>516.49024255395352</v>
      </c>
      <c r="AZ7" s="45">
        <f t="shared" si="5"/>
        <v>516.4949900980605</v>
      </c>
      <c r="BA7" s="45">
        <f t="shared" si="5"/>
        <v>508.97039203692157</v>
      </c>
      <c r="BB7" s="45">
        <f t="shared" si="5"/>
        <v>508.96981648882524</v>
      </c>
      <c r="BC7" s="45">
        <f t="shared" si="5"/>
        <v>508.96848698413066</v>
      </c>
      <c r="BD7" s="45">
        <f t="shared" si="5"/>
        <v>508.96837386251468</v>
      </c>
      <c r="BE7" s="45">
        <f t="shared" si="5"/>
        <v>508.96920600915871</v>
      </c>
      <c r="BF7" s="45">
        <f t="shared" si="5"/>
        <v>508.96925507631011</v>
      </c>
      <c r="BG7" s="45">
        <f t="shared" si="5"/>
        <v>508.96902768418784</v>
      </c>
      <c r="BH7" s="45">
        <f t="shared" si="5"/>
        <v>508.96886992326029</v>
      </c>
    </row>
    <row r="8" spans="1:60">
      <c r="A8" s="7" t="s">
        <v>6</v>
      </c>
      <c r="B8" s="7"/>
      <c r="C8" s="43" t="e">
        <f>C9+C10+#REF!</f>
        <v>#REF!</v>
      </c>
      <c r="D8" s="43" t="e">
        <f>D9+D10+#REF!</f>
        <v>#REF!</v>
      </c>
      <c r="E8" s="43" t="e">
        <f>E9+E10+#REF!</f>
        <v>#REF!</v>
      </c>
      <c r="F8" s="43" t="e">
        <f>F9+F10+#REF!</f>
        <v>#REF!</v>
      </c>
      <c r="G8" s="43" t="e">
        <f>G9+G10+#REF!</f>
        <v>#REF!</v>
      </c>
      <c r="H8" s="43" t="e">
        <f>H9+H10+#REF!</f>
        <v>#REF!</v>
      </c>
      <c r="I8" s="43" t="e">
        <f>I9+I10+#REF!</f>
        <v>#REF!</v>
      </c>
      <c r="J8" s="43" t="e">
        <f>J9+J10+#REF!</f>
        <v>#REF!</v>
      </c>
      <c r="K8" s="43" t="e">
        <f>K9+K10+#REF!</f>
        <v>#REF!</v>
      </c>
      <c r="L8" s="43" t="e">
        <f>L9+L10+#REF!</f>
        <v>#REF!</v>
      </c>
      <c r="M8" s="43">
        <f t="shared" ref="M8:AD8" si="6">M9+M10</f>
        <v>0</v>
      </c>
      <c r="N8" s="43">
        <f t="shared" si="6"/>
        <v>0</v>
      </c>
      <c r="O8" s="43">
        <f t="shared" si="6"/>
        <v>0</v>
      </c>
      <c r="P8" s="43">
        <f t="shared" si="6"/>
        <v>0</v>
      </c>
      <c r="Q8" s="43">
        <f t="shared" si="6"/>
        <v>0</v>
      </c>
      <c r="R8" s="43">
        <f t="shared" si="6"/>
        <v>0</v>
      </c>
      <c r="S8" s="43">
        <f t="shared" si="6"/>
        <v>0</v>
      </c>
      <c r="T8" s="43">
        <f t="shared" si="6"/>
        <v>0</v>
      </c>
      <c r="U8" s="43">
        <f t="shared" si="6"/>
        <v>0</v>
      </c>
      <c r="V8" s="43">
        <f t="shared" si="6"/>
        <v>0</v>
      </c>
      <c r="W8" s="43">
        <f t="shared" si="6"/>
        <v>0</v>
      </c>
      <c r="X8" s="43">
        <f t="shared" si="6"/>
        <v>0</v>
      </c>
      <c r="Y8" s="43">
        <f t="shared" si="6"/>
        <v>0</v>
      </c>
      <c r="Z8" s="43">
        <f t="shared" si="6"/>
        <v>0</v>
      </c>
      <c r="AA8" s="43">
        <f t="shared" si="6"/>
        <v>0</v>
      </c>
      <c r="AB8" s="43">
        <f t="shared" si="6"/>
        <v>0</v>
      </c>
      <c r="AC8" s="43">
        <f t="shared" si="6"/>
        <v>0</v>
      </c>
      <c r="AD8" s="43">
        <f t="shared" si="6"/>
        <v>74.439993544561105</v>
      </c>
      <c r="AE8" s="43">
        <f>AE9+AE10</f>
        <v>47.193952962105691</v>
      </c>
      <c r="AF8" s="43">
        <f t="shared" ref="AF8:BH8" si="7">AF9+AF10</f>
        <v>24.963251069320403</v>
      </c>
      <c r="AG8" s="43">
        <f t="shared" si="7"/>
        <v>103.9395339784994</v>
      </c>
      <c r="AH8" s="43">
        <f t="shared" si="7"/>
        <v>243.50945090884741</v>
      </c>
      <c r="AI8" s="49">
        <f t="shared" si="7"/>
        <v>247.35907464519531</v>
      </c>
      <c r="AJ8" s="49">
        <f t="shared" si="7"/>
        <v>147.62974314291981</v>
      </c>
      <c r="AK8" s="49">
        <f t="shared" si="7"/>
        <v>161.63875436553172</v>
      </c>
      <c r="AL8" s="49">
        <f t="shared" si="7"/>
        <v>170.64388387064662</v>
      </c>
      <c r="AM8" s="49">
        <f t="shared" si="7"/>
        <v>170.38056567691473</v>
      </c>
      <c r="AN8" s="49">
        <f t="shared" si="7"/>
        <v>161.52997227960438</v>
      </c>
      <c r="AO8" s="49">
        <f t="shared" si="7"/>
        <v>314.65698778352419</v>
      </c>
      <c r="AP8" s="49">
        <f t="shared" si="7"/>
        <v>353.96266033959057</v>
      </c>
      <c r="AQ8" s="49">
        <f t="shared" si="7"/>
        <v>341.92556765930635</v>
      </c>
      <c r="AR8" s="49">
        <f t="shared" si="7"/>
        <v>343.36567945402413</v>
      </c>
      <c r="AS8" s="49">
        <f t="shared" si="7"/>
        <v>495.00870242093549</v>
      </c>
      <c r="AT8" s="49">
        <f t="shared" si="7"/>
        <v>495.86556595361446</v>
      </c>
      <c r="AU8" s="49">
        <f t="shared" si="7"/>
        <v>496.00263539396144</v>
      </c>
      <c r="AV8" s="49">
        <f t="shared" si="7"/>
        <v>496.10819280488124</v>
      </c>
      <c r="AW8" s="49">
        <f t="shared" si="7"/>
        <v>496.01440526260023</v>
      </c>
      <c r="AX8" s="49">
        <f t="shared" si="7"/>
        <v>495.98596288147769</v>
      </c>
      <c r="AY8" s="49">
        <f t="shared" si="7"/>
        <v>495.98596288147763</v>
      </c>
      <c r="AZ8" s="49">
        <f t="shared" si="7"/>
        <v>495.98596288147763</v>
      </c>
      <c r="BA8" s="49">
        <f t="shared" si="7"/>
        <v>488.4599334568187</v>
      </c>
      <c r="BB8" s="49">
        <f t="shared" si="7"/>
        <v>488.45993345681876</v>
      </c>
      <c r="BC8" s="49">
        <f t="shared" si="7"/>
        <v>488.45993345681876</v>
      </c>
      <c r="BD8" s="49">
        <f t="shared" si="7"/>
        <v>488.4599334568187</v>
      </c>
      <c r="BE8" s="49">
        <f t="shared" si="7"/>
        <v>488.4599334568187</v>
      </c>
      <c r="BF8" s="49">
        <f t="shared" si="7"/>
        <v>488.4599334568187</v>
      </c>
      <c r="BG8" s="49">
        <f t="shared" si="7"/>
        <v>488.4599334568187</v>
      </c>
      <c r="BH8" s="49">
        <f t="shared" si="7"/>
        <v>488.4599334568187</v>
      </c>
    </row>
    <row r="9" spans="1:60">
      <c r="A9" s="7" t="s">
        <v>7</v>
      </c>
      <c r="B9" s="7"/>
      <c r="C9" s="43">
        <f t="shared" ref="C9:BH9" si="8">C113</f>
        <v>0</v>
      </c>
      <c r="D9" s="43">
        <f t="shared" si="8"/>
        <v>0</v>
      </c>
      <c r="E9" s="43">
        <f t="shared" si="8"/>
        <v>0</v>
      </c>
      <c r="F9" s="43">
        <f t="shared" si="8"/>
        <v>0</v>
      </c>
      <c r="G9" s="43">
        <f t="shared" si="8"/>
        <v>0</v>
      </c>
      <c r="H9" s="43">
        <f t="shared" si="8"/>
        <v>0</v>
      </c>
      <c r="I9" s="43">
        <f t="shared" si="8"/>
        <v>0</v>
      </c>
      <c r="J9" s="43">
        <f t="shared" si="8"/>
        <v>0</v>
      </c>
      <c r="K9" s="43">
        <f t="shared" si="8"/>
        <v>0</v>
      </c>
      <c r="L9" s="43">
        <f t="shared" si="8"/>
        <v>0</v>
      </c>
      <c r="M9" s="43">
        <f t="shared" si="8"/>
        <v>0</v>
      </c>
      <c r="N9" s="43">
        <f t="shared" si="8"/>
        <v>0</v>
      </c>
      <c r="O9" s="43">
        <f t="shared" si="8"/>
        <v>0</v>
      </c>
      <c r="P9" s="43">
        <f t="shared" si="8"/>
        <v>0</v>
      </c>
      <c r="Q9" s="43">
        <f t="shared" si="8"/>
        <v>0</v>
      </c>
      <c r="R9" s="43">
        <f t="shared" si="8"/>
        <v>0</v>
      </c>
      <c r="S9" s="43">
        <f t="shared" si="8"/>
        <v>0</v>
      </c>
      <c r="T9" s="43">
        <f t="shared" si="8"/>
        <v>0</v>
      </c>
      <c r="U9" s="43">
        <f t="shared" si="8"/>
        <v>0</v>
      </c>
      <c r="V9" s="43">
        <f t="shared" si="8"/>
        <v>0</v>
      </c>
      <c r="W9" s="43">
        <f t="shared" si="8"/>
        <v>0</v>
      </c>
      <c r="X9" s="43">
        <f t="shared" si="8"/>
        <v>0</v>
      </c>
      <c r="Y9" s="43">
        <f t="shared" si="8"/>
        <v>0</v>
      </c>
      <c r="Z9" s="43">
        <f t="shared" si="8"/>
        <v>0</v>
      </c>
      <c r="AA9" s="43">
        <f t="shared" si="8"/>
        <v>0</v>
      </c>
      <c r="AB9" s="43">
        <f t="shared" si="8"/>
        <v>0</v>
      </c>
      <c r="AC9" s="43">
        <f t="shared" si="8"/>
        <v>0</v>
      </c>
      <c r="AD9" s="43">
        <f t="shared" si="8"/>
        <v>74.439993544561105</v>
      </c>
      <c r="AE9" s="43">
        <f t="shared" si="8"/>
        <v>47.193952962105691</v>
      </c>
      <c r="AF9" s="43">
        <f t="shared" si="8"/>
        <v>24.963251069320403</v>
      </c>
      <c r="AG9" s="43">
        <f t="shared" si="8"/>
        <v>36.490330661432353</v>
      </c>
      <c r="AH9" s="43">
        <f t="shared" si="8"/>
        <v>38.1572518437832</v>
      </c>
      <c r="AI9" s="45">
        <f t="shared" si="8"/>
        <v>39.198835811236087</v>
      </c>
      <c r="AJ9" s="45">
        <f t="shared" si="8"/>
        <v>48.272460557347159</v>
      </c>
      <c r="AK9" s="45">
        <f t="shared" si="8"/>
        <v>63.161290735243213</v>
      </c>
      <c r="AL9" s="45">
        <f t="shared" si="8"/>
        <v>70.170126159876304</v>
      </c>
      <c r="AM9" s="45">
        <f t="shared" si="8"/>
        <v>69.906807966144427</v>
      </c>
      <c r="AN9" s="45">
        <f t="shared" si="8"/>
        <v>55.474339140457907</v>
      </c>
      <c r="AO9" s="45">
        <f t="shared" si="8"/>
        <v>206.74072950158575</v>
      </c>
      <c r="AP9" s="45">
        <f t="shared" si="8"/>
        <v>244.18577691486007</v>
      </c>
      <c r="AQ9" s="45">
        <f t="shared" si="8"/>
        <v>230.28805909178374</v>
      </c>
      <c r="AR9" s="45">
        <f t="shared" si="8"/>
        <v>229.86754574370948</v>
      </c>
      <c r="AS9" s="45">
        <f t="shared" si="8"/>
        <v>379.64994356782881</v>
      </c>
      <c r="AT9" s="45">
        <f t="shared" si="8"/>
        <v>379.57649452911176</v>
      </c>
      <c r="AU9" s="45">
        <f t="shared" si="8"/>
        <v>379.71356396945879</v>
      </c>
      <c r="AV9" s="45">
        <f t="shared" si="8"/>
        <v>379.81912138037853</v>
      </c>
      <c r="AW9" s="45">
        <f t="shared" si="8"/>
        <v>379.72533383809753</v>
      </c>
      <c r="AX9" s="45">
        <f t="shared" si="8"/>
        <v>379.69689145697498</v>
      </c>
      <c r="AY9" s="45">
        <f t="shared" si="8"/>
        <v>379.69689145697498</v>
      </c>
      <c r="AZ9" s="45">
        <f t="shared" si="8"/>
        <v>379.69689145697498</v>
      </c>
      <c r="BA9" s="45">
        <f t="shared" si="8"/>
        <v>379.69689145697498</v>
      </c>
      <c r="BB9" s="45">
        <f t="shared" si="8"/>
        <v>379.69689145697498</v>
      </c>
      <c r="BC9" s="45">
        <f t="shared" si="8"/>
        <v>379.69689145697498</v>
      </c>
      <c r="BD9" s="45">
        <f t="shared" si="8"/>
        <v>379.69689145697498</v>
      </c>
      <c r="BE9" s="45">
        <f t="shared" si="8"/>
        <v>379.69689145697498</v>
      </c>
      <c r="BF9" s="45">
        <f t="shared" si="8"/>
        <v>379.69689145697498</v>
      </c>
      <c r="BG9" s="45">
        <f t="shared" si="8"/>
        <v>379.69689145697498</v>
      </c>
      <c r="BH9" s="45">
        <f t="shared" si="8"/>
        <v>379.69689145697498</v>
      </c>
    </row>
    <row r="10" spans="1:60">
      <c r="A10" s="7" t="s">
        <v>99</v>
      </c>
      <c r="B10" s="7"/>
      <c r="C10" s="43">
        <f t="shared" ref="C10:BH10" si="9">C129</f>
        <v>0</v>
      </c>
      <c r="D10" s="43">
        <f t="shared" si="9"/>
        <v>0</v>
      </c>
      <c r="E10" s="43">
        <f t="shared" si="9"/>
        <v>0</v>
      </c>
      <c r="F10" s="43">
        <f t="shared" si="9"/>
        <v>0</v>
      </c>
      <c r="G10" s="43">
        <f t="shared" si="9"/>
        <v>0</v>
      </c>
      <c r="H10" s="43">
        <f t="shared" si="9"/>
        <v>0</v>
      </c>
      <c r="I10" s="43">
        <f t="shared" si="9"/>
        <v>0</v>
      </c>
      <c r="J10" s="43">
        <f t="shared" si="9"/>
        <v>0</v>
      </c>
      <c r="K10" s="43">
        <f t="shared" si="9"/>
        <v>0</v>
      </c>
      <c r="L10" s="43">
        <f t="shared" si="9"/>
        <v>0</v>
      </c>
      <c r="M10" s="43">
        <f t="shared" si="9"/>
        <v>0</v>
      </c>
      <c r="N10" s="43">
        <f t="shared" si="9"/>
        <v>0</v>
      </c>
      <c r="O10" s="43">
        <f t="shared" si="9"/>
        <v>0</v>
      </c>
      <c r="P10" s="43">
        <f t="shared" si="9"/>
        <v>0</v>
      </c>
      <c r="Q10" s="43">
        <f t="shared" si="9"/>
        <v>0</v>
      </c>
      <c r="R10" s="43">
        <f t="shared" si="9"/>
        <v>0</v>
      </c>
      <c r="S10" s="43">
        <f t="shared" si="9"/>
        <v>0</v>
      </c>
      <c r="T10" s="43">
        <f t="shared" si="9"/>
        <v>0</v>
      </c>
      <c r="U10" s="43">
        <f t="shared" si="9"/>
        <v>0</v>
      </c>
      <c r="V10" s="43">
        <f t="shared" si="9"/>
        <v>0</v>
      </c>
      <c r="W10" s="43">
        <f t="shared" si="9"/>
        <v>0</v>
      </c>
      <c r="X10" s="43">
        <f t="shared" si="9"/>
        <v>0</v>
      </c>
      <c r="Y10" s="43">
        <f t="shared" si="9"/>
        <v>0</v>
      </c>
      <c r="Z10" s="43">
        <f t="shared" si="9"/>
        <v>0</v>
      </c>
      <c r="AA10" s="43">
        <f t="shared" si="9"/>
        <v>0</v>
      </c>
      <c r="AB10" s="43">
        <f t="shared" si="9"/>
        <v>0</v>
      </c>
      <c r="AC10" s="43">
        <f t="shared" si="9"/>
        <v>0</v>
      </c>
      <c r="AD10" s="43">
        <f t="shared" si="9"/>
        <v>0</v>
      </c>
      <c r="AE10" s="43">
        <f t="shared" si="9"/>
        <v>0</v>
      </c>
      <c r="AF10" s="43">
        <f t="shared" si="9"/>
        <v>0</v>
      </c>
      <c r="AG10" s="43">
        <f t="shared" si="9"/>
        <v>67.449203317067045</v>
      </c>
      <c r="AH10" s="43">
        <f t="shared" si="9"/>
        <v>205.35219906506421</v>
      </c>
      <c r="AI10" s="45">
        <f t="shared" si="9"/>
        <v>208.16023883395923</v>
      </c>
      <c r="AJ10" s="45">
        <f t="shared" si="9"/>
        <v>99.357282585572648</v>
      </c>
      <c r="AK10" s="45">
        <f t="shared" si="9"/>
        <v>98.477463630288511</v>
      </c>
      <c r="AL10" s="45">
        <f t="shared" si="9"/>
        <v>100.47375771077031</v>
      </c>
      <c r="AM10" s="45">
        <f t="shared" si="9"/>
        <v>100.47375771077031</v>
      </c>
      <c r="AN10" s="45">
        <f t="shared" si="9"/>
        <v>106.05563313914647</v>
      </c>
      <c r="AO10" s="45">
        <f t="shared" si="9"/>
        <v>107.91625828193845</v>
      </c>
      <c r="AP10" s="45">
        <f t="shared" si="9"/>
        <v>109.77688342473051</v>
      </c>
      <c r="AQ10" s="45">
        <f t="shared" si="9"/>
        <v>111.63750856752259</v>
      </c>
      <c r="AR10" s="45">
        <f t="shared" si="9"/>
        <v>113.49813371031463</v>
      </c>
      <c r="AS10" s="45">
        <f t="shared" si="9"/>
        <v>115.35875885310665</v>
      </c>
      <c r="AT10" s="45">
        <f t="shared" si="9"/>
        <v>116.28907142450268</v>
      </c>
      <c r="AU10" s="45">
        <f t="shared" si="9"/>
        <v>116.28907142450267</v>
      </c>
      <c r="AV10" s="45">
        <f t="shared" si="9"/>
        <v>116.28907142450268</v>
      </c>
      <c r="AW10" s="45">
        <f t="shared" si="9"/>
        <v>116.28907142450271</v>
      </c>
      <c r="AX10" s="45">
        <f t="shared" si="9"/>
        <v>116.28907142450268</v>
      </c>
      <c r="AY10" s="45">
        <f t="shared" si="9"/>
        <v>116.28907142450265</v>
      </c>
      <c r="AZ10" s="45">
        <f t="shared" si="9"/>
        <v>116.28907142450265</v>
      </c>
      <c r="BA10" s="45">
        <f t="shared" si="9"/>
        <v>108.76304199984374</v>
      </c>
      <c r="BB10" s="45">
        <f t="shared" si="9"/>
        <v>108.76304199984376</v>
      </c>
      <c r="BC10" s="45">
        <f t="shared" si="9"/>
        <v>108.76304199984376</v>
      </c>
      <c r="BD10" s="45">
        <f t="shared" si="9"/>
        <v>108.76304199984374</v>
      </c>
      <c r="BE10" s="45">
        <f t="shared" si="9"/>
        <v>108.76304199984375</v>
      </c>
      <c r="BF10" s="45">
        <f t="shared" si="9"/>
        <v>108.76304199984374</v>
      </c>
      <c r="BG10" s="45">
        <f t="shared" si="9"/>
        <v>108.76304199984372</v>
      </c>
      <c r="BH10" s="45">
        <f t="shared" si="9"/>
        <v>108.76304199984374</v>
      </c>
    </row>
    <row r="11" spans="1:60">
      <c r="A11" s="7" t="s">
        <v>9</v>
      </c>
      <c r="B11" s="7"/>
      <c r="C11" s="43" t="e">
        <f t="shared" ref="C11:BH11" si="10">C7-C8</f>
        <v>#REF!</v>
      </c>
      <c r="D11" s="43" t="e">
        <f t="shared" si="10"/>
        <v>#REF!</v>
      </c>
      <c r="E11" s="43" t="e">
        <f t="shared" si="10"/>
        <v>#REF!</v>
      </c>
      <c r="F11" s="43" t="e">
        <f t="shared" si="10"/>
        <v>#REF!</v>
      </c>
      <c r="G11" s="43" t="e">
        <f t="shared" si="10"/>
        <v>#REF!</v>
      </c>
      <c r="H11" s="43" t="e">
        <f t="shared" si="10"/>
        <v>#REF!</v>
      </c>
      <c r="I11" s="43" t="e">
        <f t="shared" si="10"/>
        <v>#REF!</v>
      </c>
      <c r="J11" s="43" t="e">
        <f t="shared" si="10"/>
        <v>#REF!</v>
      </c>
      <c r="K11" s="43" t="e">
        <f t="shared" si="10"/>
        <v>#REF!</v>
      </c>
      <c r="L11" s="43" t="e">
        <f t="shared" si="10"/>
        <v>#REF!</v>
      </c>
      <c r="M11" s="43">
        <f t="shared" si="10"/>
        <v>66.297869069222429</v>
      </c>
      <c r="N11" s="43">
        <f t="shared" si="10"/>
        <v>-50.649869440389324</v>
      </c>
      <c r="O11" s="43">
        <f t="shared" si="10"/>
        <v>12.929726864786431</v>
      </c>
      <c r="P11" s="43">
        <f t="shared" si="10"/>
        <v>14.389363018157866</v>
      </c>
      <c r="Q11" s="43">
        <f t="shared" si="10"/>
        <v>49.883519765909909</v>
      </c>
      <c r="R11" s="43">
        <f t="shared" si="10"/>
        <v>74.848726889903105</v>
      </c>
      <c r="S11" s="43">
        <f t="shared" si="10"/>
        <v>93.012716930255806</v>
      </c>
      <c r="T11" s="43">
        <f t="shared" si="10"/>
        <v>86.882740822370437</v>
      </c>
      <c r="U11" s="43">
        <f t="shared" si="10"/>
        <v>122.65822380266988</v>
      </c>
      <c r="V11" s="43">
        <f t="shared" si="10"/>
        <v>104.0850341476843</v>
      </c>
      <c r="W11" s="43">
        <f t="shared" si="10"/>
        <v>135.34306995521561</v>
      </c>
      <c r="X11" s="43">
        <f t="shared" si="10"/>
        <v>156.44199999999995</v>
      </c>
      <c r="Y11" s="43">
        <f t="shared" si="10"/>
        <v>133.90300000000002</v>
      </c>
      <c r="Z11" s="43">
        <f t="shared" si="10"/>
        <v>115.60799999999998</v>
      </c>
      <c r="AA11" s="43">
        <f t="shared" si="10"/>
        <v>172.93199999999996</v>
      </c>
      <c r="AB11" s="43">
        <f t="shared" si="10"/>
        <v>176.71900000000002</v>
      </c>
      <c r="AC11" s="43">
        <f t="shared" si="10"/>
        <v>151.001</v>
      </c>
      <c r="AD11" s="43">
        <f t="shared" si="10"/>
        <v>68.267006455438917</v>
      </c>
      <c r="AE11" s="43">
        <f t="shared" si="10"/>
        <v>160.53304703789422</v>
      </c>
      <c r="AF11" s="43">
        <f t="shared" si="10"/>
        <v>148.04125939044917</v>
      </c>
      <c r="AG11" s="43">
        <f t="shared" si="10"/>
        <v>96.277505737209836</v>
      </c>
      <c r="AH11" s="43">
        <f t="shared" si="10"/>
        <v>50.743888424160758</v>
      </c>
      <c r="AI11" s="45">
        <f t="shared" si="10"/>
        <v>32.33303222071217</v>
      </c>
      <c r="AJ11" s="45">
        <f t="shared" si="10"/>
        <v>22.243372409886405</v>
      </c>
      <c r="AK11" s="45">
        <f t="shared" si="10"/>
        <v>22.442455491474163</v>
      </c>
      <c r="AL11" s="45">
        <f t="shared" si="10"/>
        <v>22.7876182590241</v>
      </c>
      <c r="AM11" s="45">
        <f t="shared" si="10"/>
        <v>23.245766064615509</v>
      </c>
      <c r="AN11" s="45">
        <f t="shared" si="10"/>
        <v>24.067629055345179</v>
      </c>
      <c r="AO11" s="45">
        <f t="shared" si="10"/>
        <v>21.520932245978543</v>
      </c>
      <c r="AP11" s="45">
        <f t="shared" si="10"/>
        <v>21.210842480223107</v>
      </c>
      <c r="AQ11" s="45">
        <f t="shared" si="10"/>
        <v>21.313592483208026</v>
      </c>
      <c r="AR11" s="45">
        <f t="shared" si="10"/>
        <v>21.380036544689801</v>
      </c>
      <c r="AS11" s="45">
        <f t="shared" si="10"/>
        <v>20.533316449968765</v>
      </c>
      <c r="AT11" s="45">
        <f t="shared" si="10"/>
        <v>20.48054195194095</v>
      </c>
      <c r="AU11" s="45">
        <f t="shared" si="10"/>
        <v>20.501870398982646</v>
      </c>
      <c r="AV11" s="45">
        <f t="shared" si="10"/>
        <v>20.513336320584131</v>
      </c>
      <c r="AW11" s="45">
        <f t="shared" si="10"/>
        <v>20.516530555479676</v>
      </c>
      <c r="AX11" s="45">
        <f t="shared" si="10"/>
        <v>20.509119135391302</v>
      </c>
      <c r="AY11" s="45">
        <f t="shared" si="10"/>
        <v>20.504279672475889</v>
      </c>
      <c r="AZ11" s="45">
        <f t="shared" si="10"/>
        <v>20.509027216582865</v>
      </c>
      <c r="BA11" s="45">
        <f t="shared" si="10"/>
        <v>20.510458580102863</v>
      </c>
      <c r="BB11" s="45">
        <f t="shared" si="10"/>
        <v>20.509883032006485</v>
      </c>
      <c r="BC11" s="45">
        <f t="shared" si="10"/>
        <v>20.508553527311904</v>
      </c>
      <c r="BD11" s="45">
        <f t="shared" si="10"/>
        <v>20.508440405695978</v>
      </c>
      <c r="BE11" s="45">
        <f t="shared" si="10"/>
        <v>20.509272552340008</v>
      </c>
      <c r="BF11" s="45">
        <f t="shared" si="10"/>
        <v>20.509321619491402</v>
      </c>
      <c r="BG11" s="45">
        <f t="shared" si="10"/>
        <v>20.509094227369133</v>
      </c>
      <c r="BH11" s="45">
        <f t="shared" si="10"/>
        <v>20.508936466441583</v>
      </c>
    </row>
    <row r="12" spans="1:60">
      <c r="A12" s="7" t="s">
        <v>10</v>
      </c>
      <c r="B12" s="7"/>
      <c r="C12" s="43">
        <f t="shared" ref="C12:AH12" si="11">C65</f>
        <v>43.121000000000002</v>
      </c>
      <c r="D12" s="43">
        <f t="shared" si="11"/>
        <v>158.53700000000001</v>
      </c>
      <c r="E12" s="43">
        <f t="shared" si="11"/>
        <v>191.32999999999998</v>
      </c>
      <c r="F12" s="43">
        <f t="shared" si="11"/>
        <v>190.87100000000001</v>
      </c>
      <c r="G12" s="43">
        <f t="shared" si="11"/>
        <v>207.69499999999999</v>
      </c>
      <c r="H12" s="43">
        <f t="shared" si="11"/>
        <v>223.63300000000001</v>
      </c>
      <c r="I12" s="43">
        <f t="shared" si="11"/>
        <v>254.28700000000003</v>
      </c>
      <c r="J12" s="43">
        <f t="shared" si="11"/>
        <v>227.09699999999998</v>
      </c>
      <c r="K12" s="43">
        <f t="shared" si="11"/>
        <v>252.482</v>
      </c>
      <c r="L12" s="43">
        <f t="shared" si="11"/>
        <v>245.24100000000004</v>
      </c>
      <c r="M12" s="43">
        <f t="shared" si="11"/>
        <v>173.43200000000002</v>
      </c>
      <c r="N12" s="43">
        <f t="shared" si="11"/>
        <v>289.43099999999998</v>
      </c>
      <c r="O12" s="43">
        <f t="shared" si="11"/>
        <v>230.65500000000003</v>
      </c>
      <c r="P12" s="43">
        <f t="shared" si="11"/>
        <v>237.72400000000002</v>
      </c>
      <c r="Q12" s="43">
        <f t="shared" si="11"/>
        <v>207.84699999999998</v>
      </c>
      <c r="R12" s="43">
        <f t="shared" si="11"/>
        <v>183.76499999999999</v>
      </c>
      <c r="S12" s="43">
        <f t="shared" si="11"/>
        <v>170.27999999999997</v>
      </c>
      <c r="T12" s="43">
        <f t="shared" si="11"/>
        <v>181.89099999999999</v>
      </c>
      <c r="U12" s="43">
        <f t="shared" si="11"/>
        <v>144.74199999999999</v>
      </c>
      <c r="V12" s="43">
        <f t="shared" si="11"/>
        <v>161.87999999999997</v>
      </c>
      <c r="W12" s="43">
        <f t="shared" si="11"/>
        <v>138.28100000000003</v>
      </c>
      <c r="X12" s="43">
        <f t="shared" si="11"/>
        <v>129.10000000000002</v>
      </c>
      <c r="Y12" s="43">
        <f t="shared" si="11"/>
        <v>128.798</v>
      </c>
      <c r="Z12" s="43">
        <f t="shared" si="11"/>
        <v>158.10900000000001</v>
      </c>
      <c r="AA12" s="43">
        <f t="shared" si="11"/>
        <v>145.916</v>
      </c>
      <c r="AB12" s="43">
        <f t="shared" si="11"/>
        <v>169.78</v>
      </c>
      <c r="AC12" s="43">
        <f t="shared" si="11"/>
        <v>196.804</v>
      </c>
      <c r="AD12" s="43">
        <f t="shared" si="11"/>
        <v>216.86499999999998</v>
      </c>
      <c r="AE12" s="43">
        <f t="shared" si="11"/>
        <v>236.90800000000002</v>
      </c>
      <c r="AF12" s="43">
        <f t="shared" si="11"/>
        <v>259.93399999999997</v>
      </c>
      <c r="AG12" s="43">
        <f t="shared" si="11"/>
        <v>211.45499999999998</v>
      </c>
      <c r="AH12" s="43">
        <f t="shared" si="11"/>
        <v>183.01099999999997</v>
      </c>
      <c r="AI12" s="45">
        <v>140</v>
      </c>
      <c r="AJ12" s="45">
        <v>210</v>
      </c>
      <c r="AK12" s="45">
        <v>185</v>
      </c>
      <c r="AL12" s="45">
        <v>165</v>
      </c>
      <c r="AM12" s="45">
        <v>155</v>
      </c>
      <c r="AN12" s="45">
        <v>160</v>
      </c>
      <c r="AO12" s="45">
        <v>90</v>
      </c>
      <c r="AP12" s="45">
        <v>65</v>
      </c>
      <c r="AQ12" s="45">
        <v>65</v>
      </c>
      <c r="AR12" s="45">
        <v>65</v>
      </c>
      <c r="AS12" s="45">
        <v>25</v>
      </c>
      <c r="AT12" s="45">
        <v>25</v>
      </c>
      <c r="AU12" s="45">
        <v>25</v>
      </c>
      <c r="AV12" s="45">
        <v>25</v>
      </c>
      <c r="AW12" s="45">
        <v>25</v>
      </c>
      <c r="AX12" s="45">
        <v>25</v>
      </c>
      <c r="AY12" s="45">
        <v>25</v>
      </c>
      <c r="AZ12" s="45">
        <v>25</v>
      </c>
      <c r="BA12" s="45">
        <v>25</v>
      </c>
      <c r="BB12" s="45">
        <v>25</v>
      </c>
      <c r="BC12" s="45">
        <v>25</v>
      </c>
      <c r="BD12" s="45">
        <v>25</v>
      </c>
      <c r="BE12" s="45">
        <v>25</v>
      </c>
      <c r="BF12" s="45">
        <v>25</v>
      </c>
      <c r="BG12" s="45">
        <v>25</v>
      </c>
      <c r="BH12" s="45">
        <v>25</v>
      </c>
    </row>
    <row r="13" spans="1:60">
      <c r="A13" s="9" t="s">
        <v>11</v>
      </c>
      <c r="B13" s="9"/>
      <c r="C13" s="46" t="e">
        <f t="shared" ref="C13:BH13" si="12">C6-C14</f>
        <v>#REF!</v>
      </c>
      <c r="D13" s="46" t="e">
        <f t="shared" si="12"/>
        <v>#REF!</v>
      </c>
      <c r="E13" s="46" t="e">
        <f t="shared" si="12"/>
        <v>#REF!</v>
      </c>
      <c r="F13" s="46" t="e">
        <f t="shared" si="12"/>
        <v>#REF!</v>
      </c>
      <c r="G13" s="46" t="e">
        <f t="shared" si="12"/>
        <v>#REF!</v>
      </c>
      <c r="H13" s="46" t="e">
        <f t="shared" si="12"/>
        <v>#REF!</v>
      </c>
      <c r="I13" s="46" t="e">
        <f t="shared" si="12"/>
        <v>#REF!</v>
      </c>
      <c r="J13" s="46" t="e">
        <f t="shared" si="12"/>
        <v>#REF!</v>
      </c>
      <c r="K13" s="46" t="e">
        <f t="shared" si="12"/>
        <v>#REF!</v>
      </c>
      <c r="L13" s="46" t="e">
        <f t="shared" si="12"/>
        <v>#REF!</v>
      </c>
      <c r="M13" s="46">
        <f t="shared" si="12"/>
        <v>239.72986906922245</v>
      </c>
      <c r="N13" s="46">
        <f t="shared" si="12"/>
        <v>238.78113055961066</v>
      </c>
      <c r="O13" s="46">
        <f t="shared" si="12"/>
        <v>243.58472686478646</v>
      </c>
      <c r="P13" s="46">
        <f t="shared" si="12"/>
        <v>252.11336301815788</v>
      </c>
      <c r="Q13" s="46">
        <f t="shared" si="12"/>
        <v>257.73051976590989</v>
      </c>
      <c r="R13" s="46">
        <f t="shared" si="12"/>
        <v>258.61372688990309</v>
      </c>
      <c r="S13" s="46">
        <f t="shared" si="12"/>
        <v>263.29271693025578</v>
      </c>
      <c r="T13" s="46">
        <f t="shared" si="12"/>
        <v>268.77374082237043</v>
      </c>
      <c r="U13" s="46">
        <f t="shared" si="12"/>
        <v>267.40022380266987</v>
      </c>
      <c r="V13" s="46">
        <f t="shared" si="12"/>
        <v>265.96503414768426</v>
      </c>
      <c r="W13" s="46">
        <f t="shared" si="12"/>
        <v>273.62406995521565</v>
      </c>
      <c r="X13" s="46">
        <f t="shared" si="12"/>
        <v>285.54199999999997</v>
      </c>
      <c r="Y13" s="46">
        <f t="shared" si="12"/>
        <v>262.70100000000002</v>
      </c>
      <c r="Z13" s="46">
        <f t="shared" si="12"/>
        <v>273.71699999999998</v>
      </c>
      <c r="AA13" s="46">
        <f t="shared" si="12"/>
        <v>318.84799999999996</v>
      </c>
      <c r="AB13" s="46">
        <f t="shared" si="12"/>
        <v>346.49900000000002</v>
      </c>
      <c r="AC13" s="46">
        <f t="shared" si="12"/>
        <v>347.80500000000001</v>
      </c>
      <c r="AD13" s="46">
        <f t="shared" si="12"/>
        <v>359.572</v>
      </c>
      <c r="AE13" s="46">
        <f t="shared" si="12"/>
        <v>444.63499999999993</v>
      </c>
      <c r="AF13" s="46">
        <f t="shared" si="12"/>
        <v>432.93851045976953</v>
      </c>
      <c r="AG13" s="46">
        <f t="shared" si="12"/>
        <v>411.67203971570922</v>
      </c>
      <c r="AH13" s="46">
        <f t="shared" si="12"/>
        <v>477.26433933300814</v>
      </c>
      <c r="AI13" s="48">
        <f t="shared" si="12"/>
        <v>419.69210686590748</v>
      </c>
      <c r="AJ13" s="48">
        <f t="shared" si="12"/>
        <v>379.87311555280621</v>
      </c>
      <c r="AK13" s="48">
        <f t="shared" si="12"/>
        <v>369.08120985700589</v>
      </c>
      <c r="AL13" s="48">
        <f t="shared" si="12"/>
        <v>358.43150212967072</v>
      </c>
      <c r="AM13" s="48">
        <f t="shared" si="12"/>
        <v>348.62633174153024</v>
      </c>
      <c r="AN13" s="48">
        <f t="shared" si="12"/>
        <v>345.59760133494956</v>
      </c>
      <c r="AO13" s="48">
        <f t="shared" si="12"/>
        <v>426.17792002950273</v>
      </c>
      <c r="AP13" s="48">
        <f t="shared" si="12"/>
        <v>440.17350281981368</v>
      </c>
      <c r="AQ13" s="48">
        <f t="shared" si="12"/>
        <v>428.23916014251438</v>
      </c>
      <c r="AR13" s="48">
        <f t="shared" si="12"/>
        <v>429.74571599871393</v>
      </c>
      <c r="AS13" s="48">
        <f t="shared" si="12"/>
        <v>540.54201887090426</v>
      </c>
      <c r="AT13" s="48">
        <f t="shared" si="12"/>
        <v>541.34610790555541</v>
      </c>
      <c r="AU13" s="48">
        <f t="shared" si="12"/>
        <v>541.50450579294409</v>
      </c>
      <c r="AV13" s="48">
        <f t="shared" si="12"/>
        <v>541.62152912546537</v>
      </c>
      <c r="AW13" s="48">
        <f t="shared" si="12"/>
        <v>541.53093581807991</v>
      </c>
      <c r="AX13" s="48">
        <f t="shared" si="12"/>
        <v>541.49508201686899</v>
      </c>
      <c r="AY13" s="48">
        <f t="shared" si="12"/>
        <v>541.49024255395352</v>
      </c>
      <c r="AZ13" s="48">
        <f t="shared" si="12"/>
        <v>541.4949900980605</v>
      </c>
      <c r="BA13" s="48">
        <f t="shared" si="12"/>
        <v>533.97039203692157</v>
      </c>
      <c r="BB13" s="48">
        <f t="shared" si="12"/>
        <v>533.96981648882524</v>
      </c>
      <c r="BC13" s="48">
        <f t="shared" si="12"/>
        <v>533.96848698413066</v>
      </c>
      <c r="BD13" s="48">
        <f t="shared" si="12"/>
        <v>533.96837386251468</v>
      </c>
      <c r="BE13" s="48">
        <f t="shared" si="12"/>
        <v>533.96920600915871</v>
      </c>
      <c r="BF13" s="48">
        <f t="shared" si="12"/>
        <v>533.96925507631011</v>
      </c>
      <c r="BG13" s="48">
        <f t="shared" si="12"/>
        <v>533.96902768418784</v>
      </c>
      <c r="BH13" s="48">
        <f t="shared" si="12"/>
        <v>533.96886992326029</v>
      </c>
    </row>
    <row r="14" spans="1:60">
      <c r="A14" s="7" t="s">
        <v>12</v>
      </c>
      <c r="B14" s="7"/>
      <c r="C14" s="43" t="e">
        <f t="shared" ref="C14:V14" si="13">C224</f>
        <v>#REF!</v>
      </c>
      <c r="D14" s="43" t="e">
        <f t="shared" si="13"/>
        <v>#REF!</v>
      </c>
      <c r="E14" s="43" t="e">
        <f t="shared" si="13"/>
        <v>#REF!</v>
      </c>
      <c r="F14" s="43" t="e">
        <f t="shared" si="13"/>
        <v>#REF!</v>
      </c>
      <c r="G14" s="43" t="e">
        <f t="shared" si="13"/>
        <v>#REF!</v>
      </c>
      <c r="H14" s="43" t="e">
        <f t="shared" si="13"/>
        <v>#REF!</v>
      </c>
      <c r="I14" s="43" t="e">
        <f t="shared" si="13"/>
        <v>#REF!</v>
      </c>
      <c r="J14" s="43" t="e">
        <f t="shared" si="13"/>
        <v>#REF!</v>
      </c>
      <c r="K14" s="43" t="e">
        <f t="shared" si="13"/>
        <v>#REF!</v>
      </c>
      <c r="L14" s="43">
        <f t="shared" si="13"/>
        <v>5.089121825786397</v>
      </c>
      <c r="M14" s="43">
        <f t="shared" si="13"/>
        <v>4.9592527565639548</v>
      </c>
      <c r="N14" s="43">
        <f t="shared" si="13"/>
        <v>5.3161221969533008</v>
      </c>
      <c r="O14" s="43">
        <f t="shared" si="13"/>
        <v>5.7173953321668325</v>
      </c>
      <c r="P14" s="43">
        <f t="shared" si="13"/>
        <v>6.0420323140089067</v>
      </c>
      <c r="Q14" s="43">
        <f t="shared" si="13"/>
        <v>5.7395125480990341</v>
      </c>
      <c r="R14" s="43">
        <f t="shared" si="13"/>
        <v>6.145785658195968</v>
      </c>
      <c r="S14" s="43">
        <f t="shared" si="13"/>
        <v>5.9760687279401452</v>
      </c>
      <c r="T14" s="43">
        <f t="shared" si="13"/>
        <v>6.2513279055697026</v>
      </c>
      <c r="U14" s="43">
        <f t="shared" si="13"/>
        <v>6.3761041028998182</v>
      </c>
      <c r="V14" s="43">
        <f t="shared" si="13"/>
        <v>6.7510699552156233</v>
      </c>
      <c r="W14" s="43">
        <f t="shared" ref="W14:AH14" si="14">W4*0.03</f>
        <v>7.6560000000000006</v>
      </c>
      <c r="X14" s="43">
        <f t="shared" si="14"/>
        <v>7.8869999999999987</v>
      </c>
      <c r="Y14" s="43">
        <f t="shared" si="14"/>
        <v>7.1369999999999996</v>
      </c>
      <c r="Z14" s="43">
        <f t="shared" si="14"/>
        <v>7.4249999999999998</v>
      </c>
      <c r="AA14" s="43">
        <f t="shared" si="14"/>
        <v>8.8799999999999972</v>
      </c>
      <c r="AB14" s="43">
        <f t="shared" si="14"/>
        <v>9.234</v>
      </c>
      <c r="AC14" s="43">
        <f t="shared" si="14"/>
        <v>9.5129999999999999</v>
      </c>
      <c r="AD14" s="43">
        <f t="shared" si="14"/>
        <v>9.3689999999999998</v>
      </c>
      <c r="AE14" s="43">
        <f t="shared" si="14"/>
        <v>11.571</v>
      </c>
      <c r="AF14" s="43">
        <f t="shared" si="14"/>
        <v>11.283294137931016</v>
      </c>
      <c r="AG14" s="43">
        <f t="shared" si="14"/>
        <v>11.260105533333345</v>
      </c>
      <c r="AH14" s="43">
        <f t="shared" si="14"/>
        <v>11.228048468031179</v>
      </c>
      <c r="AI14" s="45">
        <f t="shared" ref="AI14:BH14" si="15">AI224</f>
        <v>14.688665500528003</v>
      </c>
      <c r="AJ14" s="45">
        <f t="shared" si="15"/>
        <v>12.761724222262288</v>
      </c>
      <c r="AK14" s="45">
        <f t="shared" si="15"/>
        <v>10.500274319777031</v>
      </c>
      <c r="AL14" s="45">
        <f t="shared" si="15"/>
        <v>8.9074533030819154</v>
      </c>
      <c r="AM14" s="45">
        <f t="shared" si="15"/>
        <v>9.2277583385939472</v>
      </c>
      <c r="AN14" s="45">
        <f t="shared" si="15"/>
        <v>10.188576297003248</v>
      </c>
      <c r="AO14" s="45">
        <f t="shared" si="15"/>
        <v>11.450068007939905</v>
      </c>
      <c r="AP14" s="45">
        <f t="shared" si="15"/>
        <v>10.706907735650191</v>
      </c>
      <c r="AQ14" s="45">
        <f t="shared" si="15"/>
        <v>9.3347156960272173</v>
      </c>
      <c r="AR14" s="45">
        <f t="shared" si="15"/>
        <v>8.4514645860671607</v>
      </c>
      <c r="AS14" s="45">
        <f t="shared" si="15"/>
        <v>11.856322922294147</v>
      </c>
      <c r="AT14" s="45">
        <f t="shared" si="15"/>
        <v>11.649915855213195</v>
      </c>
      <c r="AU14" s="45">
        <f t="shared" si="15"/>
        <v>13.018977075414554</v>
      </c>
      <c r="AV14" s="45">
        <f t="shared" si="15"/>
        <v>14.917631418908172</v>
      </c>
      <c r="AW14" s="45">
        <f t="shared" si="15"/>
        <v>13.27136082293228</v>
      </c>
      <c r="AX14" s="45">
        <f t="shared" si="15"/>
        <v>10.552032308637827</v>
      </c>
      <c r="AY14" s="45">
        <f t="shared" si="15"/>
        <v>13.191815460718885</v>
      </c>
      <c r="AZ14" s="45">
        <f t="shared" si="15"/>
        <v>11.025281559319623</v>
      </c>
      <c r="BA14" s="45">
        <f t="shared" si="15"/>
        <v>13.419203798203689</v>
      </c>
      <c r="BB14" s="45">
        <f t="shared" si="15"/>
        <v>10.535481590341774</v>
      </c>
      <c r="BC14" s="45">
        <f t="shared" si="15"/>
        <v>8.5617976214658285</v>
      </c>
      <c r="BD14" s="45">
        <f t="shared" si="15"/>
        <v>7.7442421615732755</v>
      </c>
      <c r="BE14" s="45">
        <f t="shared" si="15"/>
        <v>8.293922725875035</v>
      </c>
      <c r="BF14" s="45">
        <f t="shared" si="15"/>
        <v>10.146791764719829</v>
      </c>
      <c r="BG14" s="45">
        <f t="shared" si="15"/>
        <v>13.18689043953065</v>
      </c>
      <c r="BH14" s="45">
        <f t="shared" si="15"/>
        <v>14.767803906510487</v>
      </c>
    </row>
    <row r="15" spans="1:60" ht="12" thickBot="1">
      <c r="A15" s="7" t="s">
        <v>13</v>
      </c>
      <c r="B15" s="7"/>
      <c r="C15" s="105" t="e">
        <f t="shared" ref="C15:BH15" si="16">C14/C13</f>
        <v>#REF!</v>
      </c>
      <c r="D15" s="105" t="e">
        <f t="shared" si="16"/>
        <v>#REF!</v>
      </c>
      <c r="E15" s="105" t="e">
        <f t="shared" si="16"/>
        <v>#REF!</v>
      </c>
      <c r="F15" s="105" t="e">
        <f t="shared" si="16"/>
        <v>#REF!</v>
      </c>
      <c r="G15" s="105" t="e">
        <f t="shared" si="16"/>
        <v>#REF!</v>
      </c>
      <c r="H15" s="105" t="e">
        <f t="shared" si="16"/>
        <v>#REF!</v>
      </c>
      <c r="I15" s="105" t="e">
        <f t="shared" si="16"/>
        <v>#REF!</v>
      </c>
      <c r="J15" s="105" t="e">
        <f t="shared" si="16"/>
        <v>#REF!</v>
      </c>
      <c r="K15" s="105" t="e">
        <f t="shared" si="16"/>
        <v>#REF!</v>
      </c>
      <c r="L15" s="105" t="e">
        <f t="shared" si="16"/>
        <v>#REF!</v>
      </c>
      <c r="M15" s="105">
        <f t="shared" si="16"/>
        <v>2.0686837129719374E-2</v>
      </c>
      <c r="N15" s="105">
        <f t="shared" si="16"/>
        <v>2.2263577463153664E-2</v>
      </c>
      <c r="O15" s="105">
        <f t="shared" si="16"/>
        <v>2.3471895819398195E-2</v>
      </c>
      <c r="P15" s="105">
        <f t="shared" si="16"/>
        <v>2.3965537731428156E-2</v>
      </c>
      <c r="Q15" s="105">
        <f t="shared" si="16"/>
        <v>2.2269433023733815E-2</v>
      </c>
      <c r="R15" s="105">
        <f t="shared" si="16"/>
        <v>2.3764344345156702E-2</v>
      </c>
      <c r="S15" s="105">
        <f t="shared" si="16"/>
        <v>2.2697432719049195E-2</v>
      </c>
      <c r="T15" s="105">
        <f t="shared" si="16"/>
        <v>2.3258700371704598E-2</v>
      </c>
      <c r="U15" s="105">
        <f t="shared" si="16"/>
        <v>2.3844797181640041E-2</v>
      </c>
      <c r="V15" s="105">
        <f t="shared" si="16"/>
        <v>2.5383298886826264E-2</v>
      </c>
      <c r="W15" s="105">
        <f t="shared" si="16"/>
        <v>2.7979994600815149E-2</v>
      </c>
      <c r="X15" s="105">
        <f t="shared" si="16"/>
        <v>2.7621155556800749E-2</v>
      </c>
      <c r="Y15" s="105">
        <f t="shared" si="16"/>
        <v>2.716776867998218E-2</v>
      </c>
      <c r="Z15" s="105">
        <f t="shared" si="16"/>
        <v>2.7126557722026767E-2</v>
      </c>
      <c r="AA15" s="105">
        <f t="shared" si="16"/>
        <v>2.7850260939381768E-2</v>
      </c>
      <c r="AB15" s="105">
        <f t="shared" si="16"/>
        <v>2.6649427559675497E-2</v>
      </c>
      <c r="AC15" s="105">
        <f t="shared" si="16"/>
        <v>2.7351533186699441E-2</v>
      </c>
      <c r="AD15" s="105">
        <f t="shared" si="16"/>
        <v>2.6055977662331881E-2</v>
      </c>
      <c r="AE15" s="105">
        <f t="shared" si="16"/>
        <v>2.6023592384765034E-2</v>
      </c>
      <c r="AF15" s="105">
        <f t="shared" si="16"/>
        <v>2.6062117056642634E-2</v>
      </c>
      <c r="AG15" s="105">
        <f t="shared" si="16"/>
        <v>2.7352126078587464E-2</v>
      </c>
      <c r="AH15" s="105">
        <f t="shared" si="16"/>
        <v>2.3525848345851124E-2</v>
      </c>
      <c r="AI15" s="116">
        <f t="shared" si="16"/>
        <v>3.4998669882588623E-2</v>
      </c>
      <c r="AJ15" s="116">
        <f t="shared" si="16"/>
        <v>3.3594702282868656E-2</v>
      </c>
      <c r="AK15" s="116">
        <f t="shared" si="16"/>
        <v>2.844976671623348E-2</v>
      </c>
      <c r="AL15" s="116">
        <f t="shared" si="16"/>
        <v>2.4851200997002328E-2</v>
      </c>
      <c r="AM15" s="116">
        <f t="shared" si="16"/>
        <v>2.6468908107134488E-2</v>
      </c>
      <c r="AN15" s="116">
        <f t="shared" si="16"/>
        <v>2.9481038808277453E-2</v>
      </c>
      <c r="AO15" s="116">
        <f t="shared" si="16"/>
        <v>2.686687289465221E-2</v>
      </c>
      <c r="AP15" s="116">
        <f t="shared" si="16"/>
        <v>2.4324289551870402E-2</v>
      </c>
      <c r="AQ15" s="116">
        <f t="shared" si="16"/>
        <v>2.1797903052398811E-2</v>
      </c>
      <c r="AR15" s="116">
        <f t="shared" si="16"/>
        <v>1.9666198571465114E-2</v>
      </c>
      <c r="AS15" s="116">
        <f t="shared" si="16"/>
        <v>2.1934137418326678E-2</v>
      </c>
      <c r="AT15" s="116">
        <f t="shared" si="16"/>
        <v>2.1520272677836759E-2</v>
      </c>
      <c r="AU15" s="116">
        <f t="shared" si="16"/>
        <v>2.4042232218087288E-2</v>
      </c>
      <c r="AV15" s="116">
        <f t="shared" si="16"/>
        <v>2.7542537762476088E-2</v>
      </c>
      <c r="AW15" s="116">
        <f t="shared" si="16"/>
        <v>2.4507114820473741E-2</v>
      </c>
      <c r="AX15" s="116">
        <f t="shared" si="16"/>
        <v>1.9486847912515488E-2</v>
      </c>
      <c r="AY15" s="116">
        <f t="shared" si="16"/>
        <v>2.436205571959954E-2</v>
      </c>
      <c r="AZ15" s="116">
        <f t="shared" si="16"/>
        <v>2.0360819141323969E-2</v>
      </c>
      <c r="BA15" s="116">
        <f t="shared" si="16"/>
        <v>2.5130988531056633E-2</v>
      </c>
      <c r="BB15" s="116">
        <f t="shared" si="16"/>
        <v>1.9730481508522229E-2</v>
      </c>
      <c r="BC15" s="116">
        <f t="shared" si="16"/>
        <v>1.6034275112044732E-2</v>
      </c>
      <c r="BD15" s="116">
        <f t="shared" si="16"/>
        <v>1.4503185096065728E-2</v>
      </c>
      <c r="BE15" s="116">
        <f t="shared" si="16"/>
        <v>1.5532586210098372E-2</v>
      </c>
      <c r="BF15" s="116">
        <f t="shared" si="16"/>
        <v>1.9002576774330839E-2</v>
      </c>
      <c r="BG15" s="116">
        <f t="shared" si="16"/>
        <v>2.4695983766552732E-2</v>
      </c>
      <c r="BH15" s="116">
        <f t="shared" si="16"/>
        <v>2.7656675769568463E-2</v>
      </c>
    </row>
    <row r="16" spans="1:60" ht="12" thickBot="1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</row>
    <row r="17" spans="1:60">
      <c r="A17" s="15" t="s">
        <v>15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</row>
    <row r="19" spans="1:60" ht="12" thickBot="1">
      <c r="A19" s="3" t="s">
        <v>145</v>
      </c>
    </row>
    <row r="20" spans="1:60" ht="12" thickBot="1">
      <c r="A20" s="18"/>
      <c r="B20" s="19">
        <f t="shared" ref="B20:BH20" si="17">B2</f>
        <v>1992</v>
      </c>
      <c r="C20" s="19">
        <f t="shared" si="17"/>
        <v>1993</v>
      </c>
      <c r="D20" s="19">
        <f t="shared" si="17"/>
        <v>1994</v>
      </c>
      <c r="E20" s="19">
        <f t="shared" si="17"/>
        <v>1995</v>
      </c>
      <c r="F20" s="19">
        <f t="shared" si="17"/>
        <v>1996</v>
      </c>
      <c r="G20" s="19">
        <f t="shared" si="17"/>
        <v>1997</v>
      </c>
      <c r="H20" s="19">
        <f t="shared" si="17"/>
        <v>1998</v>
      </c>
      <c r="I20" s="19">
        <f t="shared" si="17"/>
        <v>1999</v>
      </c>
      <c r="J20" s="19">
        <f t="shared" si="17"/>
        <v>2000</v>
      </c>
      <c r="K20" s="19">
        <f t="shared" si="17"/>
        <v>2001</v>
      </c>
      <c r="L20" s="19">
        <f t="shared" si="17"/>
        <v>2002</v>
      </c>
      <c r="M20" s="19">
        <f t="shared" si="17"/>
        <v>2003</v>
      </c>
      <c r="N20" s="19">
        <f t="shared" si="17"/>
        <v>2004</v>
      </c>
      <c r="O20" s="19">
        <f t="shared" si="17"/>
        <v>2005</v>
      </c>
      <c r="P20" s="19">
        <f t="shared" si="17"/>
        <v>2006</v>
      </c>
      <c r="Q20" s="19">
        <f t="shared" si="17"/>
        <v>2007</v>
      </c>
      <c r="R20" s="19">
        <f t="shared" si="17"/>
        <v>2008</v>
      </c>
      <c r="S20" s="19">
        <f t="shared" si="17"/>
        <v>2009</v>
      </c>
      <c r="T20" s="19">
        <f t="shared" si="17"/>
        <v>2010</v>
      </c>
      <c r="U20" s="19">
        <f t="shared" si="17"/>
        <v>2011</v>
      </c>
      <c r="V20" s="19">
        <f t="shared" si="17"/>
        <v>2012</v>
      </c>
      <c r="W20" s="19">
        <f t="shared" si="17"/>
        <v>2013</v>
      </c>
      <c r="X20" s="19">
        <f t="shared" si="17"/>
        <v>2014</v>
      </c>
      <c r="Y20" s="19">
        <f t="shared" si="17"/>
        <v>2015</v>
      </c>
      <c r="Z20" s="19">
        <f t="shared" si="17"/>
        <v>2016</v>
      </c>
      <c r="AA20" s="19">
        <f t="shared" si="17"/>
        <v>2017</v>
      </c>
      <c r="AB20" s="19">
        <f t="shared" si="17"/>
        <v>2018</v>
      </c>
      <c r="AC20" s="19">
        <f t="shared" si="17"/>
        <v>2019</v>
      </c>
      <c r="AD20" s="19">
        <f t="shared" si="17"/>
        <v>2020</v>
      </c>
      <c r="AE20" s="19">
        <f t="shared" si="17"/>
        <v>2021</v>
      </c>
      <c r="AF20" s="19">
        <f t="shared" si="17"/>
        <v>2022</v>
      </c>
      <c r="AG20" s="19">
        <f t="shared" si="17"/>
        <v>2023</v>
      </c>
      <c r="AH20" s="19">
        <f t="shared" si="17"/>
        <v>2024</v>
      </c>
      <c r="AI20" s="19">
        <f t="shared" si="17"/>
        <v>2025</v>
      </c>
      <c r="AJ20" s="19">
        <f t="shared" si="17"/>
        <v>2026</v>
      </c>
      <c r="AK20" s="19">
        <f t="shared" si="17"/>
        <v>2027</v>
      </c>
      <c r="AL20" s="19">
        <f t="shared" si="17"/>
        <v>2028</v>
      </c>
      <c r="AM20" s="19">
        <f t="shared" si="17"/>
        <v>2029</v>
      </c>
      <c r="AN20" s="19">
        <f t="shared" si="17"/>
        <v>2030</v>
      </c>
      <c r="AO20" s="19">
        <f t="shared" si="17"/>
        <v>2031</v>
      </c>
      <c r="AP20" s="19">
        <f t="shared" si="17"/>
        <v>2032</v>
      </c>
      <c r="AQ20" s="19">
        <f t="shared" si="17"/>
        <v>2033</v>
      </c>
      <c r="AR20" s="19">
        <f t="shared" si="17"/>
        <v>2034</v>
      </c>
      <c r="AS20" s="19">
        <f t="shared" si="17"/>
        <v>2035</v>
      </c>
      <c r="AT20" s="19">
        <f t="shared" si="17"/>
        <v>2036</v>
      </c>
      <c r="AU20" s="19">
        <f t="shared" si="17"/>
        <v>2037</v>
      </c>
      <c r="AV20" s="19">
        <f t="shared" si="17"/>
        <v>2038</v>
      </c>
      <c r="AW20" s="19">
        <f t="shared" si="17"/>
        <v>2039</v>
      </c>
      <c r="AX20" s="19">
        <f t="shared" si="17"/>
        <v>2040</v>
      </c>
      <c r="AY20" s="19">
        <f t="shared" si="17"/>
        <v>2041</v>
      </c>
      <c r="AZ20" s="19">
        <f t="shared" si="17"/>
        <v>2042</v>
      </c>
      <c r="BA20" s="19">
        <f t="shared" si="17"/>
        <v>2043</v>
      </c>
      <c r="BB20" s="19">
        <f t="shared" si="17"/>
        <v>2044</v>
      </c>
      <c r="BC20" s="19">
        <f t="shared" si="17"/>
        <v>2045</v>
      </c>
      <c r="BD20" s="19">
        <f t="shared" si="17"/>
        <v>2046</v>
      </c>
      <c r="BE20" s="19">
        <f t="shared" si="17"/>
        <v>2047</v>
      </c>
      <c r="BF20" s="19">
        <f t="shared" si="17"/>
        <v>2048</v>
      </c>
      <c r="BG20" s="19">
        <f t="shared" si="17"/>
        <v>2049</v>
      </c>
      <c r="BH20" s="19">
        <f t="shared" si="17"/>
        <v>2050</v>
      </c>
    </row>
    <row r="21" spans="1:60">
      <c r="A21" s="3" t="s">
        <v>17</v>
      </c>
      <c r="C21" s="8">
        <f t="shared" ref="C21:C32" si="18">C$33*(SUM(D21:H21)/SUM(D$33:H$33))</f>
        <v>13.451332472180471</v>
      </c>
      <c r="D21" s="8">
        <f>D$33*('[2]Inedible Tallow Complex'!B25/'[2]Inedible Tallow Complex'!B$34)</f>
        <v>13.885414987912975</v>
      </c>
      <c r="E21" s="8">
        <f>E$33*('[2]Inedible Tallow Complex'!C25/'[2]Inedible Tallow Complex'!C$34)</f>
        <v>15.824435912270548</v>
      </c>
      <c r="F21" s="8">
        <f>F$33*('[2]Inedible Tallow Complex'!D25/'[2]Inedible Tallow Complex'!D$34)</f>
        <v>16.473470952198433</v>
      </c>
      <c r="G21" s="8">
        <f>G$33*('[2]Inedible Tallow Complex'!E25/'[2]Inedible Tallow Complex'!E$34)</f>
        <v>16.360050964267096</v>
      </c>
      <c r="H21" s="8">
        <f>H$33*('[2]Inedible Tallow Complex'!F25/'[2]Inedible Tallow Complex'!F$34)</f>
        <v>15.795833908125259</v>
      </c>
      <c r="I21" s="8">
        <f>I$33*('[2]Inedible Tallow Complex'!G25/'[2]Inedible Tallow Complex'!G$34)</f>
        <v>16.124845707625887</v>
      </c>
      <c r="J21" s="8">
        <f>J$33*('[2]Inedible Tallow Complex'!H25/'[2]Inedible Tallow Complex'!H$34)</f>
        <v>15.682181136120045</v>
      </c>
      <c r="K21" s="8">
        <f>K$33*('[2]Inedible Tallow Complex'!I25/'[2]Inedible Tallow Complex'!I$34)</f>
        <v>17.107073424752645</v>
      </c>
      <c r="L21" s="8">
        <f>L$33*('[2]Inedible Tallow Complex'!J25/'[2]Inedible Tallow Complex'!J$34)</f>
        <v>18.033618761930736</v>
      </c>
      <c r="M21" s="8">
        <f>M$33*('[2]Inedible Tallow Complex'!K25/'[2]Inedible Tallow Complex'!K$34)</f>
        <v>17.672937732836616</v>
      </c>
      <c r="N21" s="8">
        <f>N$33*('[2]Inedible Tallow Complex'!L25/'[2]Inedible Tallow Complex'!L$34)</f>
        <v>17.370639136864014</v>
      </c>
      <c r="O21" s="8">
        <f>O$33*('[2]Inedible Tallow Complex'!M25/'[2]Inedible Tallow Complex'!M$34)</f>
        <v>17.586200397864097</v>
      </c>
      <c r="P21" s="8">
        <f>P$33*('[2]Inedible Tallow Complex'!N25/'[2]Inedible Tallow Complex'!N$34)</f>
        <v>18.233529472488897</v>
      </c>
      <c r="Q21" s="8">
        <f>Q$33*('[2]Inedible Tallow Complex'!O25/'[2]Inedible Tallow Complex'!O$34)</f>
        <v>20.311869139184491</v>
      </c>
      <c r="R21" s="8">
        <f>R$33*('[2]Inedible Tallow Complex'!P25/'[2]Inedible Tallow Complex'!P$34)</f>
        <v>19.201713706917793</v>
      </c>
      <c r="S21" s="8">
        <f>S$33*('[2]Inedible Tallow Complex'!Q25/'[2]Inedible Tallow Complex'!Q$34)</f>
        <v>19.577269260106792</v>
      </c>
      <c r="T21" s="8">
        <f>T$33*('[2]Inedible Tallow Complex'!R25/'[2]Inedible Tallow Complex'!R$34)</f>
        <v>19.975433145153772</v>
      </c>
      <c r="U21" s="8">
        <f>U$33*('[2]Inedible Tallow Complex'!S25/'[2]Inedible Tallow Complex'!S$34)</f>
        <v>19.01112410315978</v>
      </c>
      <c r="V21" s="8">
        <f>V$33*('[2]Inedible Tallow Complex'!T25/'[2]Inedible Tallow Complex'!T$34)</f>
        <v>20.956098215540568</v>
      </c>
      <c r="W21" s="8">
        <f>W$33*('[2]Inedible Tallow Complex'!U25/'[2]Inedible Tallow Complex'!U$34)</f>
        <v>24.335798302284605</v>
      </c>
      <c r="X21" s="8">
        <f>X$33*('[2]Inedible Tallow Complex'!V25/'[2]Inedible Tallow Complex'!V$34)</f>
        <v>24.881816949519905</v>
      </c>
      <c r="Y21" s="8">
        <f>Y$33*('[2]Inedible Tallow Complex'!W25/'[2]Inedible Tallow Complex'!W$34)</f>
        <v>18.995815262868192</v>
      </c>
      <c r="Z21" s="8">
        <f>Z$33*('[2]Inedible Tallow Complex'!X25/'[2]Inedible Tallow Complex'!X$34)</f>
        <v>19.853656903794789</v>
      </c>
      <c r="AA21" s="8">
        <f>AA$33*('[2]Inedible Tallow Complex'!Y25/'[2]Inedible Tallow Complex'!Y$34)</f>
        <v>24.388847910416384</v>
      </c>
      <c r="AB21" s="8">
        <f>AB$33*('[2]Inedible Tallow Complex'!Z25/'[2]Inedible Tallow Complex'!Z$34)</f>
        <v>24.004692551373598</v>
      </c>
      <c r="AC21" s="8">
        <f>AC$33*('[2]Inedible Tallow Complex'!AA25/'[2]Inedible Tallow Complex'!AA$34)</f>
        <v>26.033348064437799</v>
      </c>
      <c r="AD21" s="8">
        <f>AD$33*('[2]Inedible Tallow Complex'!AB25/'[2]Inedible Tallow Complex'!AB$34)</f>
        <v>25.030258475951328</v>
      </c>
      <c r="AE21" s="8">
        <f>AE$33*('[2]Inedible Tallow Complex'!AC25/'[2]Inedible Tallow Complex'!AC$34)</f>
        <v>27.826762612312038</v>
      </c>
      <c r="AF21" s="8">
        <f>AF$33*('[2]Inedible Tallow Complex'!AD25/'[2]Inedible Tallow Complex'!AD$34)</f>
        <v>25.605374572679796</v>
      </c>
      <c r="AG21" s="8">
        <f>AG$33*('[2]Inedible Tallow Complex'!AE25/'[2]Inedible Tallow Complex'!AE$34)</f>
        <v>31.244716873483863</v>
      </c>
      <c r="AH21" s="53">
        <f>AH$33*('[2]Inedible Tallow Complex'!AF25/'[2]Inedible Tallow Complex'!AF$34)</f>
        <v>29.706853858239345</v>
      </c>
      <c r="AI21" s="8">
        <f>AI$33*('[2]Inedible Tallow Complex'!AG25/'[2]Inedible Tallow Complex'!AG$34)</f>
        <v>20.639369119249626</v>
      </c>
      <c r="AJ21" s="54">
        <f>AJ$33*('[2]Inedible Tallow Complex'!AH25/'[2]Inedible Tallow Complex'!AH$34)</f>
        <v>21.046618673434832</v>
      </c>
      <c r="AK21" s="54">
        <f>AK$33*('[2]Inedible Tallow Complex'!AI25/'[2]Inedible Tallow Complex'!AI$34)</f>
        <v>20.075451144005861</v>
      </c>
      <c r="AL21" s="54">
        <f>AL$33*('[2]Inedible Tallow Complex'!AJ25/'[2]Inedible Tallow Complex'!AJ$34)</f>
        <v>19.717086563495336</v>
      </c>
      <c r="AM21" s="54">
        <f>AM$33*('[2]Inedible Tallow Complex'!AK25/'[2]Inedible Tallow Complex'!AK$34)</f>
        <v>20.606239698657376</v>
      </c>
      <c r="AN21" s="54">
        <f>AN$33*('[2]Inedible Tallow Complex'!AL25/'[2]Inedible Tallow Complex'!AL$34)</f>
        <v>22.801428736577169</v>
      </c>
      <c r="AO21" s="54">
        <f>AO$33*('[2]Inedible Tallow Complex'!AM25/'[2]Inedible Tallow Complex'!AM$34)</f>
        <v>23.205196377649067</v>
      </c>
      <c r="AP21" s="54">
        <f>AP$33*('[2]Inedible Tallow Complex'!AN25/'[2]Inedible Tallow Complex'!AN$34)</f>
        <v>24.117998627300125</v>
      </c>
      <c r="AQ21" s="54">
        <f>AQ$33*('[2]Inedible Tallow Complex'!AO25/'[2]Inedible Tallow Complex'!AO$34)</f>
        <v>23.180384471448487</v>
      </c>
      <c r="AR21" s="54">
        <f>AR$33*('[2]Inedible Tallow Complex'!AP25/'[2]Inedible Tallow Complex'!AP$34)</f>
        <v>23.387896309614824</v>
      </c>
      <c r="AS21" s="54">
        <f>AS$33*('[2]Inedible Tallow Complex'!AQ25/'[2]Inedible Tallow Complex'!AQ$34)</f>
        <v>24.157881934553473</v>
      </c>
      <c r="AT21" s="54">
        <f>AT$33*('[2]Inedible Tallow Complex'!AR25/'[2]Inedible Tallow Complex'!AR$34)</f>
        <v>25.067497608301402</v>
      </c>
      <c r="AU21" s="54">
        <f>AU$33*('[2]Inedible Tallow Complex'!AS25/'[2]Inedible Tallow Complex'!AS$34)</f>
        <v>25.969130268121351</v>
      </c>
      <c r="AV21" s="54">
        <f>AV$33*('[2]Inedible Tallow Complex'!AT25/'[2]Inedible Tallow Complex'!AT$34)</f>
        <v>26.0273995233614</v>
      </c>
      <c r="AW21" s="54">
        <f>AW$33*('[2]Inedible Tallow Complex'!AU25/'[2]Inedible Tallow Complex'!AU$34)</f>
        <v>25.363335381763363</v>
      </c>
      <c r="AX21" s="54">
        <f>AX$33*('[2]Inedible Tallow Complex'!AV25/'[2]Inedible Tallow Complex'!AV$34)</f>
        <v>26.82042826061662</v>
      </c>
      <c r="AY21" s="54">
        <f>AY$33*('[2]Inedible Tallow Complex'!AW25/'[2]Inedible Tallow Complex'!AW$34)</f>
        <v>26.843674294470929</v>
      </c>
      <c r="AZ21" s="54">
        <f>AZ$33*('[2]Inedible Tallow Complex'!AX25/'[2]Inedible Tallow Complex'!AX$34)</f>
        <v>26.855855083740785</v>
      </c>
      <c r="BA21" s="54">
        <f>BA$33*('[2]Inedible Tallow Complex'!AY25/'[2]Inedible Tallow Complex'!AY$34)</f>
        <v>27.013415434414334</v>
      </c>
      <c r="BB21" s="54">
        <f>BB$33*('[2]Inedible Tallow Complex'!AZ25/'[2]Inedible Tallow Complex'!AZ$34)</f>
        <v>26.993869092300812</v>
      </c>
      <c r="BC21" s="54">
        <f>BC$33*('[2]Inedible Tallow Complex'!BA25/'[2]Inedible Tallow Complex'!BA$34)</f>
        <v>27.06316996513748</v>
      </c>
      <c r="BD21" s="54">
        <f>BD$33*('[2]Inedible Tallow Complex'!BB25/'[2]Inedible Tallow Complex'!BB$34)</f>
        <v>27.152504570141325</v>
      </c>
      <c r="BE21" s="54">
        <f>BE$33*('[2]Inedible Tallow Complex'!BC25/'[2]Inedible Tallow Complex'!BC$34)</f>
        <v>27.256825099976911</v>
      </c>
      <c r="BF21" s="54">
        <f>BF$33*('[2]Inedible Tallow Complex'!BD25/'[2]Inedible Tallow Complex'!BD$34)</f>
        <v>27.356842089173895</v>
      </c>
      <c r="BG21" s="54">
        <f>BG$33*('[2]Inedible Tallow Complex'!BE25/'[2]Inedible Tallow Complex'!BE$34)</f>
        <v>27.44848818088461</v>
      </c>
      <c r="BH21" s="54">
        <f>BH$33*('[2]Inedible Tallow Complex'!BF25/'[2]Inedible Tallow Complex'!BF$34)</f>
        <v>27.336439074556921</v>
      </c>
    </row>
    <row r="22" spans="1:60">
      <c r="A22" s="3" t="s">
        <v>18</v>
      </c>
      <c r="C22" s="8">
        <f t="shared" si="18"/>
        <v>12.45779668583411</v>
      </c>
      <c r="D22" s="8">
        <f>D$33*('[2]Inedible Tallow Complex'!B26/'[2]Inedible Tallow Complex'!B$34)</f>
        <v>12.889927477840452</v>
      </c>
      <c r="E22" s="8">
        <f>E$33*('[2]Inedible Tallow Complex'!C26/'[2]Inedible Tallow Complex'!C$34)</f>
        <v>14.001998632514594</v>
      </c>
      <c r="F22" s="8">
        <f>F$33*('[2]Inedible Tallow Complex'!D26/'[2]Inedible Tallow Complex'!D$34)</f>
        <v>15.393911186552046</v>
      </c>
      <c r="G22" s="8">
        <f>G$33*('[2]Inedible Tallow Complex'!E26/'[2]Inedible Tallow Complex'!E$34)</f>
        <v>14.767185961660967</v>
      </c>
      <c r="H22" s="8">
        <f>H$33*('[2]Inedible Tallow Complex'!F26/'[2]Inedible Tallow Complex'!F$34)</f>
        <v>15.499931024968962</v>
      </c>
      <c r="I22" s="8">
        <f>I$33*('[2]Inedible Tallow Complex'!G26/'[2]Inedible Tallow Complex'!G$34)</f>
        <v>15.647344581887532</v>
      </c>
      <c r="J22" s="8">
        <f>J$33*('[2]Inedible Tallow Complex'!H26/'[2]Inedible Tallow Complex'!H$34)</f>
        <v>16.641988210075031</v>
      </c>
      <c r="K22" s="8">
        <f>K$33*('[2]Inedible Tallow Complex'!I26/'[2]Inedible Tallow Complex'!I$34)</f>
        <v>15.694456980848228</v>
      </c>
      <c r="L22" s="8">
        <f>L$33*('[2]Inedible Tallow Complex'!J26/'[2]Inedible Tallow Complex'!J$34)</f>
        <v>17.017562039814567</v>
      </c>
      <c r="M22" s="8">
        <f>M$33*('[2]Inedible Tallow Complex'!K26/'[2]Inedible Tallow Complex'!K$34)</f>
        <v>15.674409260244811</v>
      </c>
      <c r="N22" s="8">
        <f>N$33*('[2]Inedible Tallow Complex'!L26/'[2]Inedible Tallow Complex'!L$34)</f>
        <v>17.237241908100113</v>
      </c>
      <c r="O22" s="8">
        <f>O$33*('[2]Inedible Tallow Complex'!M26/'[2]Inedible Tallow Complex'!M$34)</f>
        <v>16.831452203957703</v>
      </c>
      <c r="P22" s="8">
        <f>P$33*('[2]Inedible Tallow Complex'!N26/'[2]Inedible Tallow Complex'!N$34)</f>
        <v>16.418168679673787</v>
      </c>
      <c r="Q22" s="8">
        <f>Q$33*('[2]Inedible Tallow Complex'!O26/'[2]Inedible Tallow Complex'!O$34)</f>
        <v>18.676414497945419</v>
      </c>
      <c r="R22" s="8">
        <f>R$33*('[2]Inedible Tallow Complex'!P26/'[2]Inedible Tallow Complex'!P$34)</f>
        <v>18.981149223904296</v>
      </c>
      <c r="S22" s="8">
        <f>S$33*('[2]Inedible Tallow Complex'!Q26/'[2]Inedible Tallow Complex'!Q$34)</f>
        <v>18.955987795575901</v>
      </c>
      <c r="T22" s="8">
        <f>T$33*('[2]Inedible Tallow Complex'!R26/'[2]Inedible Tallow Complex'!R$34)</f>
        <v>18.424860730988478</v>
      </c>
      <c r="U22" s="8">
        <f>U$33*('[2]Inedible Tallow Complex'!S26/'[2]Inedible Tallow Complex'!S$34)</f>
        <v>18.761722647631135</v>
      </c>
      <c r="V22" s="8">
        <f>V$33*('[2]Inedible Tallow Complex'!T26/'[2]Inedible Tallow Complex'!T$34)</f>
        <v>21.028983579811854</v>
      </c>
      <c r="W22" s="8">
        <f>W$33*('[2]Inedible Tallow Complex'!U26/'[2]Inedible Tallow Complex'!U$34)</f>
        <v>18.484374849866558</v>
      </c>
      <c r="X22" s="8">
        <f>X$33*('[2]Inedible Tallow Complex'!V26/'[2]Inedible Tallow Complex'!V$34)</f>
        <v>18.935348973189864</v>
      </c>
      <c r="Y22" s="8">
        <f>Y$33*('[2]Inedible Tallow Complex'!W26/'[2]Inedible Tallow Complex'!W$34)</f>
        <v>16.762066353656756</v>
      </c>
      <c r="Z22" s="8">
        <f>Z$33*('[2]Inedible Tallow Complex'!X26/'[2]Inedible Tallow Complex'!X$34)</f>
        <v>20.15777581098375</v>
      </c>
      <c r="AA22" s="8">
        <f>AA$33*('[2]Inedible Tallow Complex'!Y26/'[2]Inedible Tallow Complex'!Y$34)</f>
        <v>26.979515556198585</v>
      </c>
      <c r="AB22" s="8">
        <f>AB$33*('[2]Inedible Tallow Complex'!Z26/'[2]Inedible Tallow Complex'!Z$34)</f>
        <v>26.273094627330792</v>
      </c>
      <c r="AC22" s="8">
        <f>AC$33*('[2]Inedible Tallow Complex'!AA26/'[2]Inedible Tallow Complex'!AA$34)</f>
        <v>27.067781436812396</v>
      </c>
      <c r="AD22" s="8">
        <f>AD$33*('[2]Inedible Tallow Complex'!AB26/'[2]Inedible Tallow Complex'!AB$34)</f>
        <v>27.581349586006329</v>
      </c>
      <c r="AE22" s="8">
        <f>AE$33*('[2]Inedible Tallow Complex'!AC26/'[2]Inedible Tallow Complex'!AC$34)</f>
        <v>30.007107294753713</v>
      </c>
      <c r="AF22" s="8">
        <f>AF$33*('[2]Inedible Tallow Complex'!AD26/'[2]Inedible Tallow Complex'!AD$34)</f>
        <v>28.930954988549811</v>
      </c>
      <c r="AG22" s="8">
        <f>AG$33*('[2]Inedible Tallow Complex'!AE26/'[2]Inedible Tallow Complex'!AE$34)</f>
        <v>34.82324312554136</v>
      </c>
      <c r="AH22" s="53">
        <f>AH$33*('[2]Inedible Tallow Complex'!AF26/'[2]Inedible Tallow Complex'!AF$34)</f>
        <v>33.325740504134224</v>
      </c>
      <c r="AI22" s="8">
        <f>AI$33*('[2]Inedible Tallow Complex'!AG26/'[2]Inedible Tallow Complex'!AG$34)</f>
        <v>20.758550858817092</v>
      </c>
      <c r="AJ22" s="54">
        <f>AJ$33*('[2]Inedible Tallow Complex'!AH26/'[2]Inedible Tallow Complex'!AH$34)</f>
        <v>23.408944981712043</v>
      </c>
      <c r="AK22" s="54">
        <f>AK$33*('[2]Inedible Tallow Complex'!AI26/'[2]Inedible Tallow Complex'!AI$34)</f>
        <v>21.918631811971053</v>
      </c>
      <c r="AL22" s="54">
        <f>AL$33*('[2]Inedible Tallow Complex'!AJ26/'[2]Inedible Tallow Complex'!AJ$34)</f>
        <v>21.7045170523207</v>
      </c>
      <c r="AM22" s="54">
        <f>AM$33*('[2]Inedible Tallow Complex'!AK26/'[2]Inedible Tallow Complex'!AK$34)</f>
        <v>22.265383500419443</v>
      </c>
      <c r="AN22" s="54">
        <f>AN$33*('[2]Inedible Tallow Complex'!AL26/'[2]Inedible Tallow Complex'!AL$34)</f>
        <v>24.886476592890165</v>
      </c>
      <c r="AO22" s="54">
        <f>AO$33*('[2]Inedible Tallow Complex'!AM26/'[2]Inedible Tallow Complex'!AM$34)</f>
        <v>25.029638807032768</v>
      </c>
      <c r="AP22" s="54">
        <f>AP$33*('[2]Inedible Tallow Complex'!AN26/'[2]Inedible Tallow Complex'!AN$34)</f>
        <v>26.386373405484896</v>
      </c>
      <c r="AQ22" s="54">
        <f>AQ$33*('[2]Inedible Tallow Complex'!AO26/'[2]Inedible Tallow Complex'!AO$34)</f>
        <v>25.277646378355051</v>
      </c>
      <c r="AR22" s="54">
        <f>AR$33*('[2]Inedible Tallow Complex'!AP26/'[2]Inedible Tallow Complex'!AP$34)</f>
        <v>25.495228664665071</v>
      </c>
      <c r="AS22" s="54">
        <f>AS$33*('[2]Inedible Tallow Complex'!AQ26/'[2]Inedible Tallow Complex'!AQ$34)</f>
        <v>26.282922060537281</v>
      </c>
      <c r="AT22" s="54">
        <f>AT$33*('[2]Inedible Tallow Complex'!AR26/'[2]Inedible Tallow Complex'!AR$34)</f>
        <v>27.302658705073217</v>
      </c>
      <c r="AU22" s="54">
        <f>AU$33*('[2]Inedible Tallow Complex'!AS26/'[2]Inedible Tallow Complex'!AS$34)</f>
        <v>28.262626411549121</v>
      </c>
      <c r="AV22" s="54">
        <f>AV$33*('[2]Inedible Tallow Complex'!AT26/'[2]Inedible Tallow Complex'!AT$34)</f>
        <v>28.385030890268258</v>
      </c>
      <c r="AW22" s="54">
        <f>AW$33*('[2]Inedible Tallow Complex'!AU26/'[2]Inedible Tallow Complex'!AU$34)</f>
        <v>27.625856799408165</v>
      </c>
      <c r="AX22" s="54">
        <f>AX$33*('[2]Inedible Tallow Complex'!AV26/'[2]Inedible Tallow Complex'!AV$34)</f>
        <v>29.213083263804748</v>
      </c>
      <c r="AY22" s="54">
        <f>AY$33*('[2]Inedible Tallow Complex'!AW26/'[2]Inedible Tallow Complex'!AW$34)</f>
        <v>29.234598713739938</v>
      </c>
      <c r="AZ22" s="54">
        <f>AZ$33*('[2]Inedible Tallow Complex'!AX26/'[2]Inedible Tallow Complex'!AX$34)</f>
        <v>29.25434405996684</v>
      </c>
      <c r="BA22" s="54">
        <f>BA$33*('[2]Inedible Tallow Complex'!AY26/'[2]Inedible Tallow Complex'!AY$34)</f>
        <v>29.427118215333394</v>
      </c>
      <c r="BB22" s="54">
        <f>BB$33*('[2]Inedible Tallow Complex'!AZ26/'[2]Inedible Tallow Complex'!AZ$34)</f>
        <v>29.409341043252503</v>
      </c>
      <c r="BC22" s="54">
        <f>BC$33*('[2]Inedible Tallow Complex'!BA26/'[2]Inedible Tallow Complex'!BA$34)</f>
        <v>29.477826983069225</v>
      </c>
      <c r="BD22" s="54">
        <f>BD$33*('[2]Inedible Tallow Complex'!BB26/'[2]Inedible Tallow Complex'!BB$34)</f>
        <v>29.576684362605096</v>
      </c>
      <c r="BE22" s="54">
        <f>BE$33*('[2]Inedible Tallow Complex'!BC26/'[2]Inedible Tallow Complex'!BC$34)</f>
        <v>29.690423543384608</v>
      </c>
      <c r="BF22" s="54">
        <f>BF$33*('[2]Inedible Tallow Complex'!BD26/'[2]Inedible Tallow Complex'!BD$34)</f>
        <v>29.800512523290447</v>
      </c>
      <c r="BG22" s="54">
        <f>BG$33*('[2]Inedible Tallow Complex'!BE26/'[2]Inedible Tallow Complex'!BE$34)</f>
        <v>29.900297067886935</v>
      </c>
      <c r="BH22" s="54">
        <f>BH$33*('[2]Inedible Tallow Complex'!BF26/'[2]Inedible Tallow Complex'!BF$34)</f>
        <v>29.777994925912257</v>
      </c>
    </row>
    <row r="23" spans="1:60">
      <c r="A23" s="3" t="s">
        <v>19</v>
      </c>
      <c r="C23" s="8">
        <f t="shared" si="18"/>
        <v>13.484242462939957</v>
      </c>
      <c r="D23" s="8">
        <f>D$33*('[2]Inedible Tallow Complex'!B27/'[2]Inedible Tallow Complex'!B$34)</f>
        <v>15.007091055600323</v>
      </c>
      <c r="E23" s="8">
        <f>E$33*('[2]Inedible Tallow Complex'!C27/'[2]Inedible Tallow Complex'!C$34)</f>
        <v>15.521485299531896</v>
      </c>
      <c r="F23" s="8">
        <f>F$33*('[2]Inedible Tallow Complex'!D27/'[2]Inedible Tallow Complex'!D$34)</f>
        <v>15.633247549690632</v>
      </c>
      <c r="G23" s="8">
        <f>G$33*('[2]Inedible Tallow Complex'!E27/'[2]Inedible Tallow Complex'!E$34)</f>
        <v>15.298140962529681</v>
      </c>
      <c r="H23" s="8">
        <f>H$33*('[2]Inedible Tallow Complex'!F27/'[2]Inedible Tallow Complex'!F$34)</f>
        <v>17.070906331907846</v>
      </c>
      <c r="I23" s="8">
        <f>I$33*('[2]Inedible Tallow Complex'!G27/'[2]Inedible Tallow Complex'!G$34)</f>
        <v>17.226771382406696</v>
      </c>
      <c r="J23" s="8">
        <f>J$33*('[2]Inedible Tallow Complex'!H27/'[2]Inedible Tallow Complex'!H$34)</f>
        <v>17.276527331189712</v>
      </c>
      <c r="K23" s="8">
        <f>K$33*('[2]Inedible Tallow Complex'!I27/'[2]Inedible Tallow Complex'!I$34)</f>
        <v>16.063466990684486</v>
      </c>
      <c r="L23" s="8">
        <f>L$33*('[2]Inedible Tallow Complex'!J27/'[2]Inedible Tallow Complex'!J$34)</f>
        <v>16.01816198527407</v>
      </c>
      <c r="M23" s="8">
        <f>M$33*('[2]Inedible Tallow Complex'!K27/'[2]Inedible Tallow Complex'!K$34)</f>
        <v>16.764515699840342</v>
      </c>
      <c r="N23" s="8">
        <f>N$33*('[2]Inedible Tallow Complex'!L27/'[2]Inedible Tallow Complex'!L$34)</f>
        <v>19.464395640506055</v>
      </c>
      <c r="O23" s="8">
        <f>O$33*('[2]Inedible Tallow Complex'!M27/'[2]Inedible Tallow Complex'!M$34)</f>
        <v>18.567940529787453</v>
      </c>
      <c r="P23" s="8">
        <f>P$33*('[2]Inedible Tallow Complex'!N27/'[2]Inedible Tallow Complex'!N$34)</f>
        <v>19.55223495406214</v>
      </c>
      <c r="Q23" s="8">
        <f>Q$33*('[2]Inedible Tallow Complex'!O27/'[2]Inedible Tallow Complex'!O$34)</f>
        <v>19.661268570224422</v>
      </c>
      <c r="R23" s="8">
        <f>R$33*('[2]Inedible Tallow Complex'!P27/'[2]Inedible Tallow Complex'!P$34)</f>
        <v>19.44118371704673</v>
      </c>
      <c r="S23" s="8">
        <f>S$33*('[2]Inedible Tallow Complex'!Q27/'[2]Inedible Tallow Complex'!Q$34)</f>
        <v>20.357322654462244</v>
      </c>
      <c r="T23" s="8">
        <f>T$33*('[2]Inedible Tallow Complex'!R27/'[2]Inedible Tallow Complex'!R$34)</f>
        <v>21.542296518386486</v>
      </c>
      <c r="U23" s="8">
        <f>U$33*('[2]Inedible Tallow Complex'!S27/'[2]Inedible Tallow Complex'!S$34)</f>
        <v>21.2708437231544</v>
      </c>
      <c r="V23" s="8">
        <f>V$33*('[2]Inedible Tallow Complex'!T27/'[2]Inedible Tallow Complex'!T$34)</f>
        <v>22.293565771001525</v>
      </c>
      <c r="W23" s="8">
        <f>W$33*('[2]Inedible Tallow Complex'!U27/'[2]Inedible Tallow Complex'!U$34)</f>
        <v>20.222651757213001</v>
      </c>
      <c r="X23" s="8">
        <f>X$33*('[2]Inedible Tallow Complex'!V27/'[2]Inedible Tallow Complex'!V$34)</f>
        <v>20.320327758768293</v>
      </c>
      <c r="Y23" s="8">
        <f>Y$33*('[2]Inedible Tallow Complex'!W27/'[2]Inedible Tallow Complex'!W$34)</f>
        <v>18.307211627248879</v>
      </c>
      <c r="Z23" s="8">
        <f>Z$33*('[2]Inedible Tallow Complex'!X27/'[2]Inedible Tallow Complex'!X$34)</f>
        <v>20.592723229189847</v>
      </c>
      <c r="AA23" s="8">
        <f>AA$33*('[2]Inedible Tallow Complex'!Y27/'[2]Inedible Tallow Complex'!Y$34)</f>
        <v>25.972936008975825</v>
      </c>
      <c r="AB23" s="8">
        <f>AB$33*('[2]Inedible Tallow Complex'!Z27/'[2]Inedible Tallow Complex'!Z$34)</f>
        <v>27.826122646409303</v>
      </c>
      <c r="AC23" s="8">
        <f>AC$33*('[2]Inedible Tallow Complex'!AA27/'[2]Inedible Tallow Complex'!AA$34)</f>
        <v>27.262366566005543</v>
      </c>
      <c r="AD23" s="8">
        <f>AD$33*('[2]Inedible Tallow Complex'!AB27/'[2]Inedible Tallow Complex'!AB$34)</f>
        <v>28.503030838671648</v>
      </c>
      <c r="AE23" s="8">
        <f>AE$33*('[2]Inedible Tallow Complex'!AC27/'[2]Inedible Tallow Complex'!AC$34)</f>
        <v>37.744480523653401</v>
      </c>
      <c r="AF23" s="8">
        <f>AF$33*('[2]Inedible Tallow Complex'!AD27/'[2]Inedible Tallow Complex'!AD$34)</f>
        <v>30.506137806428715</v>
      </c>
      <c r="AG23" s="8">
        <f>AG$33*('[2]Inedible Tallow Complex'!AE27/'[2]Inedible Tallow Complex'!AE$34)</f>
        <v>33.701408815725934</v>
      </c>
      <c r="AH23" s="53">
        <f>AH$33*('[2]Inedible Tallow Complex'!AF27/'[2]Inedible Tallow Complex'!AF$34)</f>
        <v>34.167898558042687</v>
      </c>
      <c r="AI23" s="8">
        <f>AI$33*('[2]Inedible Tallow Complex'!AG27/'[2]Inedible Tallow Complex'!AG$34)</f>
        <v>21.082611177850289</v>
      </c>
      <c r="AJ23" s="54">
        <f>AJ$33*('[2]Inedible Tallow Complex'!AH27/'[2]Inedible Tallow Complex'!AH$34)</f>
        <v>24.870024747741031</v>
      </c>
      <c r="AK23" s="54">
        <f>AK$33*('[2]Inedible Tallow Complex'!AI27/'[2]Inedible Tallow Complex'!AI$34)</f>
        <v>23.335160190459881</v>
      </c>
      <c r="AL23" s="54">
        <f>AL$33*('[2]Inedible Tallow Complex'!AJ27/'[2]Inedible Tallow Complex'!AJ$34)</f>
        <v>22.070239032599623</v>
      </c>
      <c r="AM23" s="54">
        <f>AM$33*('[2]Inedible Tallow Complex'!AK27/'[2]Inedible Tallow Complex'!AK$34)</f>
        <v>22.62958794230283</v>
      </c>
      <c r="AN23" s="54">
        <f>AN$33*('[2]Inedible Tallow Complex'!AL27/'[2]Inedible Tallow Complex'!AL$34)</f>
        <v>25.207779665381956</v>
      </c>
      <c r="AO23" s="54">
        <f>AO$33*('[2]Inedible Tallow Complex'!AM27/'[2]Inedible Tallow Complex'!AM$34)</f>
        <v>25.878836082747803</v>
      </c>
      <c r="AP23" s="54">
        <f>AP$33*('[2]Inedible Tallow Complex'!AN27/'[2]Inedible Tallow Complex'!AN$34)</f>
        <v>27.326091696656722</v>
      </c>
      <c r="AQ23" s="54">
        <f>AQ$33*('[2]Inedible Tallow Complex'!AO27/'[2]Inedible Tallow Complex'!AO$34)</f>
        <v>25.95263829813333</v>
      </c>
      <c r="AR23" s="54">
        <f>AR$33*('[2]Inedible Tallow Complex'!AP27/'[2]Inedible Tallow Complex'!AP$34)</f>
        <v>26.105809227447775</v>
      </c>
      <c r="AS23" s="54">
        <f>AS$33*('[2]Inedible Tallow Complex'!AQ27/'[2]Inedible Tallow Complex'!AQ$34)</f>
        <v>26.957735955817181</v>
      </c>
      <c r="AT23" s="54">
        <f>AT$33*('[2]Inedible Tallow Complex'!AR27/'[2]Inedible Tallow Complex'!AR$34)</f>
        <v>27.994013098255447</v>
      </c>
      <c r="AU23" s="54">
        <f>AU$33*('[2]Inedible Tallow Complex'!AS27/'[2]Inedible Tallow Complex'!AS$34)</f>
        <v>29.070264515747677</v>
      </c>
      <c r="AV23" s="54">
        <f>AV$33*('[2]Inedible Tallow Complex'!AT27/'[2]Inedible Tallow Complex'!AT$34)</f>
        <v>29.144704929430606</v>
      </c>
      <c r="AW23" s="54">
        <f>AW$33*('[2]Inedible Tallow Complex'!AU27/'[2]Inedible Tallow Complex'!AU$34)</f>
        <v>28.346342476409063</v>
      </c>
      <c r="AX23" s="54">
        <f>AX$33*('[2]Inedible Tallow Complex'!AV27/'[2]Inedible Tallow Complex'!AV$34)</f>
        <v>29.977142917805363</v>
      </c>
      <c r="AY23" s="54">
        <f>AY$33*('[2]Inedible Tallow Complex'!AW27/'[2]Inedible Tallow Complex'!AW$34)</f>
        <v>30.006931091354911</v>
      </c>
      <c r="AZ23" s="54">
        <f>AZ$33*('[2]Inedible Tallow Complex'!AX27/'[2]Inedible Tallow Complex'!AX$34)</f>
        <v>30.031473158372055</v>
      </c>
      <c r="BA23" s="54">
        <f>BA$33*('[2]Inedible Tallow Complex'!AY27/'[2]Inedible Tallow Complex'!AY$34)</f>
        <v>30.215443832601661</v>
      </c>
      <c r="BB23" s="54">
        <f>BB$33*('[2]Inedible Tallow Complex'!AZ27/'[2]Inedible Tallow Complex'!AZ$34)</f>
        <v>30.185973374340882</v>
      </c>
      <c r="BC23" s="54">
        <f>BC$33*('[2]Inedible Tallow Complex'!BA27/'[2]Inedible Tallow Complex'!BA$34)</f>
        <v>30.256797866737479</v>
      </c>
      <c r="BD23" s="54">
        <f>BD$33*('[2]Inedible Tallow Complex'!BB27/'[2]Inedible Tallow Complex'!BB$34)</f>
        <v>30.359637647758106</v>
      </c>
      <c r="BE23" s="54">
        <f>BE$33*('[2]Inedible Tallow Complex'!BC27/'[2]Inedible Tallow Complex'!BC$34)</f>
        <v>30.477963269007052</v>
      </c>
      <c r="BF23" s="54">
        <f>BF$33*('[2]Inedible Tallow Complex'!BD27/'[2]Inedible Tallow Complex'!BD$34)</f>
        <v>30.591592346410305</v>
      </c>
      <c r="BG23" s="54">
        <f>BG$33*('[2]Inedible Tallow Complex'!BE27/'[2]Inedible Tallow Complex'!BE$34)</f>
        <v>30.693507075781643</v>
      </c>
      <c r="BH23" s="54">
        <f>BH$33*('[2]Inedible Tallow Complex'!BF27/'[2]Inedible Tallow Complex'!BF$34)</f>
        <v>30.566538197733017</v>
      </c>
    </row>
    <row r="24" spans="1:60">
      <c r="A24" s="3" t="s">
        <v>20</v>
      </c>
      <c r="C24" s="8">
        <f t="shared" si="18"/>
        <v>13.04394932742691</v>
      </c>
      <c r="D24" s="8">
        <f>D$33*('[2]Inedible Tallow Complex'!B28/'[2]Inedible Tallow Complex'!B$34)</f>
        <v>13.460112812248187</v>
      </c>
      <c r="E24" s="8">
        <f>E$33*('[2]Inedible Tallow Complex'!C28/'[2]Inedible Tallow Complex'!C$34)</f>
        <v>13.859990532793352</v>
      </c>
      <c r="F24" s="8">
        <f>F$33*('[2]Inedible Tallow Complex'!D28/'[2]Inedible Tallow Complex'!D$34)</f>
        <v>15.806384493237694</v>
      </c>
      <c r="G24" s="8">
        <f>G$33*('[2]Inedible Tallow Complex'!E28/'[2]Inedible Tallow Complex'!E$34)</f>
        <v>16.199658307754675</v>
      </c>
      <c r="H24" s="8">
        <f>H$33*('[2]Inedible Tallow Complex'!F28/'[2]Inedible Tallow Complex'!F$34)</f>
        <v>16.640502138225962</v>
      </c>
      <c r="I24" s="8">
        <f>I$33*('[2]Inedible Tallow Complex'!G28/'[2]Inedible Tallow Complex'!G$34)</f>
        <v>16.917182740444467</v>
      </c>
      <c r="J24" s="8">
        <f>J$33*('[2]Inedible Tallow Complex'!H28/'[2]Inedible Tallow Complex'!H$34)</f>
        <v>14.210476956055738</v>
      </c>
      <c r="K24" s="8">
        <f>K$33*('[2]Inedible Tallow Complex'!I28/'[2]Inedible Tallow Complex'!I$34)</f>
        <v>14.800760863276047</v>
      </c>
      <c r="L24" s="8">
        <f>L$33*('[2]Inedible Tallow Complex'!J28/'[2]Inedible Tallow Complex'!J$34)</f>
        <v>16.556727570220893</v>
      </c>
      <c r="M24" s="8">
        <f>M$33*('[2]Inedible Tallow Complex'!K28/'[2]Inedible Tallow Complex'!K$34)</f>
        <v>16.714965407131455</v>
      </c>
      <c r="N24" s="8">
        <f>N$33*('[2]Inedible Tallow Complex'!L28/'[2]Inedible Tallow Complex'!L$34)</f>
        <v>17.011046607152636</v>
      </c>
      <c r="O24" s="8">
        <f>O$33*('[2]Inedible Tallow Complex'!M28/'[2]Inedible Tallow Complex'!M$34)</f>
        <v>16.905224583813212</v>
      </c>
      <c r="P24" s="8">
        <f>P$33*('[2]Inedible Tallow Complex'!N28/'[2]Inedible Tallow Complex'!N$34)</f>
        <v>16.949076081346128</v>
      </c>
      <c r="Q24" s="8">
        <f>Q$33*('[2]Inedible Tallow Complex'!O28/'[2]Inedible Tallow Complex'!O$34)</f>
        <v>17.954188178274155</v>
      </c>
      <c r="R24" s="8">
        <f>R$33*('[2]Inedible Tallow Complex'!P28/'[2]Inedible Tallow Complex'!P$34)</f>
        <v>19.655446357688412</v>
      </c>
      <c r="S24" s="8">
        <f>S$33*('[2]Inedible Tallow Complex'!Q28/'[2]Inedible Tallow Complex'!Q$34)</f>
        <v>19.749847444698709</v>
      </c>
      <c r="T24" s="8">
        <f>T$33*('[2]Inedible Tallow Complex'!R28/'[2]Inedible Tallow Complex'!R$34)</f>
        <v>19.153153925931658</v>
      </c>
      <c r="U24" s="8">
        <f>U$33*('[2]Inedible Tallow Complex'!S28/'[2]Inedible Tallow Complex'!S$34)</f>
        <v>18.820134525880128</v>
      </c>
      <c r="V24" s="8">
        <f>V$33*('[2]Inedible Tallow Complex'!T28/'[2]Inedible Tallow Complex'!T$34)</f>
        <v>18.495664569319633</v>
      </c>
      <c r="W24" s="8">
        <f>W$33*('[2]Inedible Tallow Complex'!U28/'[2]Inedible Tallow Complex'!U$34)</f>
        <v>21.354609967961881</v>
      </c>
      <c r="X24" s="8">
        <f>X$33*('[2]Inedible Tallow Complex'!V28/'[2]Inedible Tallow Complex'!V$34)</f>
        <v>22.382086808131547</v>
      </c>
      <c r="Y24" s="8">
        <f>Y$33*('[2]Inedible Tallow Complex'!W28/'[2]Inedible Tallow Complex'!W$34)</f>
        <v>18.077940879499849</v>
      </c>
      <c r="Z24" s="8">
        <f>Z$33*('[2]Inedible Tallow Complex'!X28/'[2]Inedible Tallow Complex'!X$34)</f>
        <v>19.755822425161362</v>
      </c>
      <c r="AA24" s="8">
        <f>AA$33*('[2]Inedible Tallow Complex'!Y28/'[2]Inedible Tallow Complex'!Y$34)</f>
        <v>23.401257380902326</v>
      </c>
      <c r="AB24" s="8">
        <f>AB$33*('[2]Inedible Tallow Complex'!Z28/'[2]Inedible Tallow Complex'!Z$34)</f>
        <v>24.814847772390092</v>
      </c>
      <c r="AC24" s="8">
        <f>AC$33*('[2]Inedible Tallow Complex'!AA28/'[2]Inedible Tallow Complex'!AA$34)</f>
        <v>24.873627186027242</v>
      </c>
      <c r="AD24" s="8">
        <f>AD$33*('[2]Inedible Tallow Complex'!AB28/'[2]Inedible Tallow Complex'!AB$34)</f>
        <v>19.211288318576536</v>
      </c>
      <c r="AE24" s="8">
        <f>AE$33*('[2]Inedible Tallow Complex'!AC28/'[2]Inedible Tallow Complex'!AC$34)</f>
        <v>37.968897395335183</v>
      </c>
      <c r="AF24" s="8">
        <f>AF$33*('[2]Inedible Tallow Complex'!AD28/'[2]Inedible Tallow Complex'!AD$34)</f>
        <v>28.557772787622692</v>
      </c>
      <c r="AG24" s="8">
        <f>AG$33*('[2]Inedible Tallow Complex'!AE28/'[2]Inedible Tallow Complex'!AE$34)</f>
        <v>29.506480705409182</v>
      </c>
      <c r="AH24" s="53">
        <f>AH$33*('[2]Inedible Tallow Complex'!AF28/'[2]Inedible Tallow Complex'!AF$34)</f>
        <v>29.966238154427739</v>
      </c>
      <c r="AI24" s="54">
        <f>AI$33*('[2]Inedible Tallow Complex'!AG28/'[2]Inedible Tallow Complex'!AG$34)</f>
        <v>20.915753338356236</v>
      </c>
      <c r="AJ24" s="54">
        <f>AJ$33*('[2]Inedible Tallow Complex'!AH28/'[2]Inedible Tallow Complex'!AH$34)</f>
        <v>21.699296827828949</v>
      </c>
      <c r="AK24" s="54">
        <f>AK$33*('[2]Inedible Tallow Complex'!AI28/'[2]Inedible Tallow Complex'!AI$34)</f>
        <v>21.840695995108653</v>
      </c>
      <c r="AL24" s="54">
        <f>AL$33*('[2]Inedible Tallow Complex'!AJ28/'[2]Inedible Tallow Complex'!AJ$34)</f>
        <v>20.148014593800486</v>
      </c>
      <c r="AM24" s="54">
        <f>AM$33*('[2]Inedible Tallow Complex'!AK28/'[2]Inedible Tallow Complex'!AK$34)</f>
        <v>20.917383868294017</v>
      </c>
      <c r="AN24" s="54">
        <f>AN$33*('[2]Inedible Tallow Complex'!AL28/'[2]Inedible Tallow Complex'!AL$34)</f>
        <v>23.600592912458811</v>
      </c>
      <c r="AO24" s="54">
        <f>AO$33*('[2]Inedible Tallow Complex'!AM28/'[2]Inedible Tallow Complex'!AM$34)</f>
        <v>23.956982276205064</v>
      </c>
      <c r="AP24" s="54">
        <f>AP$33*('[2]Inedible Tallow Complex'!AN28/'[2]Inedible Tallow Complex'!AN$34)</f>
        <v>24.915361564039856</v>
      </c>
      <c r="AQ24" s="54">
        <f>AQ$33*('[2]Inedible Tallow Complex'!AO28/'[2]Inedible Tallow Complex'!AO$34)</f>
        <v>24.000341792652648</v>
      </c>
      <c r="AR24" s="54">
        <f>AR$33*('[2]Inedible Tallow Complex'!AP28/'[2]Inedible Tallow Complex'!AP$34)</f>
        <v>24.060747908110322</v>
      </c>
      <c r="AS24" s="54">
        <f>AS$33*('[2]Inedible Tallow Complex'!AQ28/'[2]Inedible Tallow Complex'!AQ$34)</f>
        <v>24.927603668846466</v>
      </c>
      <c r="AT24" s="54">
        <f>AT$33*('[2]Inedible Tallow Complex'!AR28/'[2]Inedible Tallow Complex'!AR$34)</f>
        <v>25.880774811604553</v>
      </c>
      <c r="AU24" s="54">
        <f>AU$33*('[2]Inedible Tallow Complex'!AS28/'[2]Inedible Tallow Complex'!AS$34)</f>
        <v>26.793097945914827</v>
      </c>
      <c r="AV24" s="54">
        <f>AV$33*('[2]Inedible Tallow Complex'!AT28/'[2]Inedible Tallow Complex'!AT$34)</f>
        <v>26.850344510535994</v>
      </c>
      <c r="AW24" s="54">
        <f>AW$33*('[2]Inedible Tallow Complex'!AU28/'[2]Inedible Tallow Complex'!AU$34)</f>
        <v>26.1769314480877</v>
      </c>
      <c r="AX24" s="54">
        <f>AX$33*('[2]Inedible Tallow Complex'!AV28/'[2]Inedible Tallow Complex'!AV$34)</f>
        <v>27.663838722005032</v>
      </c>
      <c r="AY24" s="54">
        <f>AY$33*('[2]Inedible Tallow Complex'!AW28/'[2]Inedible Tallow Complex'!AW$34)</f>
        <v>27.701506104316053</v>
      </c>
      <c r="AZ24" s="54">
        <f>AZ$33*('[2]Inedible Tallow Complex'!AX28/'[2]Inedible Tallow Complex'!AX$34)</f>
        <v>27.711047345969689</v>
      </c>
      <c r="BA24" s="54">
        <f>BA$33*('[2]Inedible Tallow Complex'!AY28/'[2]Inedible Tallow Complex'!AY$34)</f>
        <v>27.87220387843476</v>
      </c>
      <c r="BB24" s="54">
        <f>BB$33*('[2]Inedible Tallow Complex'!AZ28/'[2]Inedible Tallow Complex'!AZ$34)</f>
        <v>27.852502820982671</v>
      </c>
      <c r="BC24" s="54">
        <f>BC$33*('[2]Inedible Tallow Complex'!BA28/'[2]Inedible Tallow Complex'!BA$34)</f>
        <v>27.925311786017268</v>
      </c>
      <c r="BD24" s="54">
        <f>BD$33*('[2]Inedible Tallow Complex'!BB28/'[2]Inedible Tallow Complex'!BB$34)</f>
        <v>28.015089219411944</v>
      </c>
      <c r="BE24" s="54">
        <f>BE$33*('[2]Inedible Tallow Complex'!BC28/'[2]Inedible Tallow Complex'!BC$34)</f>
        <v>28.124847872951221</v>
      </c>
      <c r="BF24" s="54">
        <f>BF$33*('[2]Inedible Tallow Complex'!BD28/'[2]Inedible Tallow Complex'!BD$34)</f>
        <v>28.227254095760369</v>
      </c>
      <c r="BG24" s="54">
        <f>BG$33*('[2]Inedible Tallow Complex'!BE28/'[2]Inedible Tallow Complex'!BE$34)</f>
        <v>28.321829510448868</v>
      </c>
      <c r="BH24" s="54">
        <f>BH$33*('[2]Inedible Tallow Complex'!BF28/'[2]Inedible Tallow Complex'!BF$34)</f>
        <v>28.206399980525507</v>
      </c>
    </row>
    <row r="25" spans="1:60">
      <c r="A25" s="3" t="s">
        <v>21</v>
      </c>
      <c r="C25" s="8">
        <f t="shared" si="18"/>
        <v>13.629278352741615</v>
      </c>
      <c r="D25" s="8">
        <f>D$33*('[2]Inedible Tallow Complex'!B29/'[2]Inedible Tallow Complex'!B$34)</f>
        <v>14.273327961321513</v>
      </c>
      <c r="E25" s="8">
        <f>E$33*('[2]Inedible Tallow Complex'!C29/'[2]Inedible Tallow Complex'!C$34)</f>
        <v>15.90017356545521</v>
      </c>
      <c r="F25" s="8">
        <f>F$33*('[2]Inedible Tallow Complex'!D29/'[2]Inedible Tallow Complex'!D$34)</f>
        <v>16.819744839292561</v>
      </c>
      <c r="G25" s="8">
        <f>G$33*('[2]Inedible Tallow Complex'!E29/'[2]Inedible Tallow Complex'!E$34)</f>
        <v>16.376643308044248</v>
      </c>
      <c r="H25" s="8">
        <f>H$33*('[2]Inedible Tallow Complex'!F29/'[2]Inedible Tallow Complex'!F$34)</f>
        <v>16.005655952545176</v>
      </c>
      <c r="I25" s="8">
        <f>I$33*('[2]Inedible Tallow Complex'!G29/'[2]Inedible Tallow Complex'!G$34)</f>
        <v>17.022128042804546</v>
      </c>
      <c r="J25" s="8">
        <f>J$33*('[2]Inedible Tallow Complex'!H29/'[2]Inedible Tallow Complex'!H$34)</f>
        <v>17.500482315112542</v>
      </c>
      <c r="K25" s="8">
        <f>K$33*('[2]Inedible Tallow Complex'!I29/'[2]Inedible Tallow Complex'!I$34)</f>
        <v>17.032118266504654</v>
      </c>
      <c r="L25" s="8">
        <f>L$33*('[2]Inedible Tallow Complex'!J29/'[2]Inedible Tallow Complex'!J$34)</f>
        <v>17.828186528497415</v>
      </c>
      <c r="M25" s="8">
        <f>M$33*('[2]Inedible Tallow Complex'!K29/'[2]Inedible Tallow Complex'!K$34)</f>
        <v>17.639904204364026</v>
      </c>
      <c r="N25" s="8">
        <f>N$33*('[2]Inedible Tallow Complex'!L29/'[2]Inedible Tallow Complex'!L$34)</f>
        <v>18.240621063585081</v>
      </c>
      <c r="O25" s="8">
        <f>O$33*('[2]Inedible Tallow Complex'!M29/'[2]Inedible Tallow Complex'!M$34)</f>
        <v>17.586200397864097</v>
      </c>
      <c r="P25" s="8">
        <f>P$33*('[2]Inedible Tallow Complex'!N29/'[2]Inedible Tallow Complex'!N$34)</f>
        <v>19.569360999277379</v>
      </c>
      <c r="Q25" s="8">
        <f>Q$33*('[2]Inedible Tallow Complex'!O29/'[2]Inedible Tallow Complex'!O$34)</f>
        <v>19.601580444631754</v>
      </c>
      <c r="R25" s="8">
        <f>R$33*('[2]Inedible Tallow Complex'!P29/'[2]Inedible Tallow Complex'!P$34)</f>
        <v>19.415976347559475</v>
      </c>
      <c r="S25" s="8">
        <f>S$33*('[2]Inedible Tallow Complex'!Q29/'[2]Inedible Tallow Complex'!Q$34)</f>
        <v>19.660106788710909</v>
      </c>
      <c r="T25" s="8">
        <f>T$33*('[2]Inedible Tallow Complex'!R29/'[2]Inedible Tallow Complex'!R$34)</f>
        <v>19.474031458531972</v>
      </c>
      <c r="U25" s="8">
        <f>U$33*('[2]Inedible Tallow Complex'!S29/'[2]Inedible Tallow Complex'!S$34)</f>
        <v>19.969812651711916</v>
      </c>
      <c r="V25" s="8">
        <f>V$33*('[2]Inedible Tallow Complex'!T29/'[2]Inedible Tallow Complex'!T$34)</f>
        <v>21.940847997509895</v>
      </c>
      <c r="W25" s="8">
        <f>W$33*('[2]Inedible Tallow Complex'!U29/'[2]Inedible Tallow Complex'!U$34)</f>
        <v>22.558448945563544</v>
      </c>
      <c r="X25" s="8">
        <f>X$33*('[2]Inedible Tallow Complex'!V29/'[2]Inedible Tallow Complex'!V$34)</f>
        <v>22.587564121839797</v>
      </c>
      <c r="Y25" s="8">
        <f>Y$33*('[2]Inedible Tallow Complex'!W29/'[2]Inedible Tallow Complex'!W$34)</f>
        <v>23.546491226425101</v>
      </c>
      <c r="Z25" s="8">
        <f>Z$33*('[2]Inedible Tallow Complex'!X29/'[2]Inedible Tallow Complex'!X$34)</f>
        <v>20.92560432547852</v>
      </c>
      <c r="AA25" s="8">
        <f>AA$33*('[2]Inedible Tallow Complex'!Y29/'[2]Inedible Tallow Complex'!Y$34)</f>
        <v>25.963239489294786</v>
      </c>
      <c r="AB25" s="8">
        <f>AB$33*('[2]Inedible Tallow Complex'!Z29/'[2]Inedible Tallow Complex'!Z$34)</f>
        <v>26.705670979022369</v>
      </c>
      <c r="AC25" s="8">
        <f>AC$33*('[2]Inedible Tallow Complex'!AA29/'[2]Inedible Tallow Complex'!AA$34)</f>
        <v>27.156797236113849</v>
      </c>
      <c r="AD25" s="8">
        <f>AD$33*('[2]Inedible Tallow Complex'!AB29/'[2]Inedible Tallow Complex'!AB$34)</f>
        <v>23.599391934517939</v>
      </c>
      <c r="AE25" s="8">
        <f>AE$33*('[2]Inedible Tallow Complex'!AC29/'[2]Inedible Tallow Complex'!AC$34)</f>
        <v>35.033404914579108</v>
      </c>
      <c r="AF25" s="8">
        <f>AF$33*('[2]Inedible Tallow Complex'!AD29/'[2]Inedible Tallow Complex'!AD$34)</f>
        <v>31.021475394994031</v>
      </c>
      <c r="AG25" s="8">
        <f>AG$33*('[2]Inedible Tallow Complex'!AE29/'[2]Inedible Tallow Complex'!AE$34)</f>
        <v>31.721411094073336</v>
      </c>
      <c r="AH25" s="53">
        <f>AH$33*('[2]Inedible Tallow Complex'!AF29/'[2]Inedible Tallow Complex'!AF$34)</f>
        <v>31.228850560253289</v>
      </c>
      <c r="AI25" s="54">
        <f>AI$33*('[2]Inedible Tallow Complex'!AG29/'[2]Inedible Tallow Complex'!AG$34)</f>
        <v>22.26120843212043</v>
      </c>
      <c r="AJ25" s="54">
        <f>AJ$33*('[2]Inedible Tallow Complex'!AH29/'[2]Inedible Tallow Complex'!AH$34)</f>
        <v>23.164778061673672</v>
      </c>
      <c r="AK25" s="54">
        <f>AK$33*('[2]Inedible Tallow Complex'!AI29/'[2]Inedible Tallow Complex'!AI$34)</f>
        <v>22.512686557714659</v>
      </c>
      <c r="AL25" s="54">
        <f>AL$33*('[2]Inedible Tallow Complex'!AJ29/'[2]Inedible Tallow Complex'!AJ$34)</f>
        <v>21.38449471434069</v>
      </c>
      <c r="AM25" s="54">
        <f>AM$33*('[2]Inedible Tallow Complex'!AK29/'[2]Inedible Tallow Complex'!AK$34)</f>
        <v>22.126694606600598</v>
      </c>
      <c r="AN25" s="54">
        <f>AN$33*('[2]Inedible Tallow Complex'!AL29/'[2]Inedible Tallow Complex'!AL$34)</f>
        <v>24.772336819330224</v>
      </c>
      <c r="AO25" s="54">
        <f>AO$33*('[2]Inedible Tallow Complex'!AM29/'[2]Inedible Tallow Complex'!AM$34)</f>
        <v>25.176385892935645</v>
      </c>
      <c r="AP25" s="54">
        <f>AP$33*('[2]Inedible Tallow Complex'!AN29/'[2]Inedible Tallow Complex'!AN$34)</f>
        <v>26.282589801181697</v>
      </c>
      <c r="AQ25" s="54">
        <f>AQ$33*('[2]Inedible Tallow Complex'!AO29/'[2]Inedible Tallow Complex'!AO$34)</f>
        <v>25.259327170512389</v>
      </c>
      <c r="AR25" s="54">
        <f>AR$33*('[2]Inedible Tallow Complex'!AP29/'[2]Inedible Tallow Complex'!AP$34)</f>
        <v>25.40315553268066</v>
      </c>
      <c r="AS25" s="54">
        <f>AS$33*('[2]Inedible Tallow Complex'!AQ29/'[2]Inedible Tallow Complex'!AQ$34)</f>
        <v>26.250716822721259</v>
      </c>
      <c r="AT25" s="54">
        <f>AT$33*('[2]Inedible Tallow Complex'!AR29/'[2]Inedible Tallow Complex'!AR$34)</f>
        <v>27.238699042014296</v>
      </c>
      <c r="AU25" s="54">
        <f>AU$33*('[2]Inedible Tallow Complex'!AS29/'[2]Inedible Tallow Complex'!AS$34)</f>
        <v>28.218493139756795</v>
      </c>
      <c r="AV25" s="54">
        <f>AV$33*('[2]Inedible Tallow Complex'!AT29/'[2]Inedible Tallow Complex'!AT$34)</f>
        <v>28.294530476962567</v>
      </c>
      <c r="AW25" s="54">
        <f>AW$33*('[2]Inedible Tallow Complex'!AU29/'[2]Inedible Tallow Complex'!AU$34)</f>
        <v>27.576607607738257</v>
      </c>
      <c r="AX25" s="54">
        <f>AX$33*('[2]Inedible Tallow Complex'!AV29/'[2]Inedible Tallow Complex'!AV$34)</f>
        <v>29.14958684369654</v>
      </c>
      <c r="AY25" s="54">
        <f>AY$33*('[2]Inedible Tallow Complex'!AW29/'[2]Inedible Tallow Complex'!AW$34)</f>
        <v>29.175009332667031</v>
      </c>
      <c r="AZ25" s="54">
        <f>AZ$33*('[2]Inedible Tallow Complex'!AX29/'[2]Inedible Tallow Complex'!AX$34)</f>
        <v>29.18868796814029</v>
      </c>
      <c r="BA25" s="54">
        <f>BA$33*('[2]Inedible Tallow Complex'!AY29/'[2]Inedible Tallow Complex'!AY$34)</f>
        <v>29.362245067281233</v>
      </c>
      <c r="BB25" s="54">
        <f>BB$33*('[2]Inedible Tallow Complex'!AZ29/'[2]Inedible Tallow Complex'!AZ$34)</f>
        <v>29.342518338127299</v>
      </c>
      <c r="BC25" s="54">
        <f>BC$33*('[2]Inedible Tallow Complex'!BA29/'[2]Inedible Tallow Complex'!BA$34)</f>
        <v>29.417478321412641</v>
      </c>
      <c r="BD25" s="54">
        <f>BD$33*('[2]Inedible Tallow Complex'!BB29/'[2]Inedible Tallow Complex'!BB$34)</f>
        <v>29.512167903766283</v>
      </c>
      <c r="BE25" s="54">
        <f>BE$33*('[2]Inedible Tallow Complex'!BC29/'[2]Inedible Tallow Complex'!BC$34)</f>
        <v>29.626159450465007</v>
      </c>
      <c r="BF25" s="54">
        <f>BF$33*('[2]Inedible Tallow Complex'!BD29/'[2]Inedible Tallow Complex'!BD$34)</f>
        <v>29.735419455194585</v>
      </c>
      <c r="BG25" s="54">
        <f>BG$33*('[2]Inedible Tallow Complex'!BE29/'[2]Inedible Tallow Complex'!BE$34)</f>
        <v>29.835408160097462</v>
      </c>
      <c r="BH25" s="54">
        <f>BH$33*('[2]Inedible Tallow Complex'!BF29/'[2]Inedible Tallow Complex'!BF$34)</f>
        <v>29.713635130170992</v>
      </c>
    </row>
    <row r="26" spans="1:60">
      <c r="A26" s="3" t="s">
        <v>22</v>
      </c>
      <c r="C26" s="8">
        <f t="shared" si="18"/>
        <v>13.267706831100153</v>
      </c>
      <c r="D26" s="8">
        <f>D$33*('[2]Inedible Tallow Complex'!B30/'[2]Inedible Tallow Complex'!B$34)</f>
        <v>14.422884770346496</v>
      </c>
      <c r="E26" s="8">
        <f>E$33*('[2]Inedible Tallow Complex'!C30/'[2]Inedible Tallow Complex'!C$34)</f>
        <v>15.530952506179981</v>
      </c>
      <c r="F26" s="8">
        <f>F$33*('[2]Inedible Tallow Complex'!D30/'[2]Inedible Tallow Complex'!D$34)</f>
        <v>14.436565733997702</v>
      </c>
      <c r="G26" s="8">
        <f>G$33*('[2]Inedible Tallow Complex'!E30/'[2]Inedible Tallow Complex'!E$34)</f>
        <v>15.862280650952684</v>
      </c>
      <c r="H26" s="8">
        <f>H$33*('[2]Inedible Tallow Complex'!F30/'[2]Inedible Tallow Complex'!F$34)</f>
        <v>17.017105807697611</v>
      </c>
      <c r="I26" s="8">
        <f>I$33*('[2]Inedible Tallow Complex'!G30/'[2]Inedible Tallow Complex'!G$34)</f>
        <v>16.927677270680476</v>
      </c>
      <c r="J26" s="8">
        <f>J$33*('[2]Inedible Tallow Complex'!H30/'[2]Inedible Tallow Complex'!H$34)</f>
        <v>16.508681672025727</v>
      </c>
      <c r="K26" s="8">
        <f>K$33*('[2]Inedible Tallow Complex'!I30/'[2]Inedible Tallow Complex'!I$34)</f>
        <v>15.394636347856272</v>
      </c>
      <c r="L26" s="8">
        <f>L$33*('[2]Inedible Tallow Complex'!J30/'[2]Inedible Tallow Complex'!J$34)</f>
        <v>15.524014180529049</v>
      </c>
      <c r="M26" s="8">
        <f>M$33*('[2]Inedible Tallow Complex'!K30/'[2]Inedible Tallow Complex'!K$34)</f>
        <v>17.63439861628526</v>
      </c>
      <c r="N26" s="8">
        <f>N$33*('[2]Inedible Tallow Complex'!L30/'[2]Inedible Tallow Complex'!L$34)</f>
        <v>18.060824798729392</v>
      </c>
      <c r="O26" s="8">
        <f>O$33*('[2]Inedible Tallow Complex'!M30/'[2]Inedible Tallow Complex'!M$34)</f>
        <v>18.953826824416289</v>
      </c>
      <c r="P26" s="8">
        <f>P$33*('[2]Inedible Tallow Complex'!N30/'[2]Inedible Tallow Complex'!N$34)</f>
        <v>19.238257458449464</v>
      </c>
      <c r="Q26" s="8">
        <f>Q$33*('[2]Inedible Tallow Complex'!O30/'[2]Inedible Tallow Complex'!O$34)</f>
        <v>19.183763565483087</v>
      </c>
      <c r="R26" s="8">
        <f>R$33*('[2]Inedible Tallow Complex'!P30/'[2]Inedible Tallow Complex'!P$34)</f>
        <v>17.985458129157657</v>
      </c>
      <c r="S26" s="8">
        <f>S$33*('[2]Inedible Tallow Complex'!Q30/'[2]Inedible Tallow Complex'!Q$34)</f>
        <v>19.708428680396647</v>
      </c>
      <c r="T26" s="8">
        <f>T$33*('[2]Inedible Tallow Complex'!R30/'[2]Inedible Tallow Complex'!R$34)</f>
        <v>20.327495257236212</v>
      </c>
      <c r="U26" s="8">
        <f>U$33*('[2]Inedible Tallow Complex'!S30/'[2]Inedible Tallow Complex'!S$34)</f>
        <v>20.474298491810679</v>
      </c>
      <c r="V26" s="8">
        <f>V$33*('[2]Inedible Tallow Complex'!T30/'[2]Inedible Tallow Complex'!T$34)</f>
        <v>20.183535699485457</v>
      </c>
      <c r="W26" s="8">
        <f>W$33*('[2]Inedible Tallow Complex'!U30/'[2]Inedible Tallow Complex'!U$34)</f>
        <v>19.036031033484623</v>
      </c>
      <c r="X26" s="8">
        <f>X$33*('[2]Inedible Tallow Complex'!V30/'[2]Inedible Tallow Complex'!V$34)</f>
        <v>19.740811489575808</v>
      </c>
      <c r="Y26" s="8">
        <f>Y$33*('[2]Inedible Tallow Complex'!W30/'[2]Inedible Tallow Complex'!W$34)</f>
        <v>22.531130329262979</v>
      </c>
      <c r="Z26" s="8">
        <f>Z$33*('[2]Inedible Tallow Complex'!X30/'[2]Inedible Tallow Complex'!X$34)</f>
        <v>20.817441280185843</v>
      </c>
      <c r="AA26" s="8">
        <f>AA$33*('[2]Inedible Tallow Complex'!Y30/'[2]Inedible Tallow Complex'!Y$34)</f>
        <v>24.046560765675626</v>
      </c>
      <c r="AB26" s="8">
        <f>AB$33*('[2]Inedible Tallow Complex'!Z30/'[2]Inedible Tallow Complex'!Z$34)</f>
        <v>25.291438381419471</v>
      </c>
      <c r="AC26" s="8">
        <f>AC$33*('[2]Inedible Tallow Complex'!AA30/'[2]Inedible Tallow Complex'!AA$34)</f>
        <v>27.600983640285367</v>
      </c>
      <c r="AD26" s="8">
        <f>AD$33*('[2]Inedible Tallow Complex'!AB30/'[2]Inedible Tallow Complex'!AB$34)</f>
        <v>27.460276263269659</v>
      </c>
      <c r="AE26" s="8">
        <f>AE$33*('[2]Inedible Tallow Complex'!AC30/'[2]Inedible Tallow Complex'!AC$34)</f>
        <v>31.632451393477997</v>
      </c>
      <c r="AF26" s="8">
        <f>AF$33*('[2]Inedible Tallow Complex'!AD30/'[2]Inedible Tallow Complex'!AD$34)</f>
        <v>35.605549095543473</v>
      </c>
      <c r="AG26" s="8">
        <f>AG$33*('[2]Inedible Tallow Complex'!AE30/'[2]Inedible Tallow Complex'!AE$34)</f>
        <v>26.642331864708609</v>
      </c>
      <c r="AH26" s="53">
        <f>AH$33*('[2]Inedible Tallow Complex'!AF30/'[2]Inedible Tallow Complex'!AF$34)</f>
        <v>30.768705317515224</v>
      </c>
      <c r="AI26" s="54">
        <f>AI$33*('[2]Inedible Tallow Complex'!AG30/'[2]Inedible Tallow Complex'!AG$34)</f>
        <v>20.786004138039424</v>
      </c>
      <c r="AJ26" s="54">
        <f>AJ$33*('[2]Inedible Tallow Complex'!AH30/'[2]Inedible Tallow Complex'!AH$34)</f>
        <v>23.281067004157332</v>
      </c>
      <c r="AK26" s="54">
        <f>AK$33*('[2]Inedible Tallow Complex'!AI30/'[2]Inedible Tallow Complex'!AI$34)</f>
        <v>21.832092072539833</v>
      </c>
      <c r="AL26" s="54">
        <f>AL$33*('[2]Inedible Tallow Complex'!AJ30/'[2]Inedible Tallow Complex'!AJ$34)</f>
        <v>21.359876312792501</v>
      </c>
      <c r="AM26" s="54">
        <f>AM$33*('[2]Inedible Tallow Complex'!AK30/'[2]Inedible Tallow Complex'!AK$34)</f>
        <v>21.297744830644056</v>
      </c>
      <c r="AN26" s="54">
        <f>AN$33*('[2]Inedible Tallow Complex'!AL30/'[2]Inedible Tallow Complex'!AL$34)</f>
        <v>24.110003132759161</v>
      </c>
      <c r="AO26" s="54">
        <f>AO$33*('[2]Inedible Tallow Complex'!AM30/'[2]Inedible Tallow Complex'!AM$34)</f>
        <v>24.642856789716927</v>
      </c>
      <c r="AP26" s="54">
        <f>AP$33*('[2]Inedible Tallow Complex'!AN30/'[2]Inedible Tallow Complex'!AN$34)</f>
        <v>25.81334769927216</v>
      </c>
      <c r="AQ26" s="54">
        <f>AQ$33*('[2]Inedible Tallow Complex'!AO30/'[2]Inedible Tallow Complex'!AO$34)</f>
        <v>24.644510582951984</v>
      </c>
      <c r="AR26" s="54">
        <f>AR$33*('[2]Inedible Tallow Complex'!AP30/'[2]Inedible Tallow Complex'!AP$34)</f>
        <v>24.821423424624314</v>
      </c>
      <c r="AS26" s="54">
        <f>AS$33*('[2]Inedible Tallow Complex'!AQ30/'[2]Inedible Tallow Complex'!AQ$34)</f>
        <v>25.562394026916394</v>
      </c>
      <c r="AT26" s="54">
        <f>AT$33*('[2]Inedible Tallow Complex'!AR30/'[2]Inedible Tallow Complex'!AR$34)</f>
        <v>26.609606733320437</v>
      </c>
      <c r="AU26" s="54">
        <f>AU$33*('[2]Inedible Tallow Complex'!AS30/'[2]Inedible Tallow Complex'!AS$34)</f>
        <v>27.593286398595215</v>
      </c>
      <c r="AV26" s="54">
        <f>AV$33*('[2]Inedible Tallow Complex'!AT30/'[2]Inedible Tallow Complex'!AT$34)</f>
        <v>27.654936824434827</v>
      </c>
      <c r="AW26" s="54">
        <f>AW$33*('[2]Inedible Tallow Complex'!AU30/'[2]Inedible Tallow Complex'!AU$34)</f>
        <v>26.920758252393991</v>
      </c>
      <c r="AX26" s="54">
        <f>AX$33*('[2]Inedible Tallow Complex'!AV30/'[2]Inedible Tallow Complex'!AV$34)</f>
        <v>28.464617112664019</v>
      </c>
      <c r="AY26" s="54">
        <f>AY$33*('[2]Inedible Tallow Complex'!AW30/'[2]Inedible Tallow Complex'!AW$34)</f>
        <v>28.490484022626806</v>
      </c>
      <c r="AZ26" s="54">
        <f>AZ$33*('[2]Inedible Tallow Complex'!AX30/'[2]Inedible Tallow Complex'!AX$34)</f>
        <v>28.517564867989392</v>
      </c>
      <c r="BA26" s="54">
        <f>BA$33*('[2]Inedible Tallow Complex'!AY30/'[2]Inedible Tallow Complex'!AY$34)</f>
        <v>28.685173175282777</v>
      </c>
      <c r="BB26" s="54">
        <f>BB$33*('[2]Inedible Tallow Complex'!AZ30/'[2]Inedible Tallow Complex'!AZ$34)</f>
        <v>28.659193362831026</v>
      </c>
      <c r="BC26" s="54">
        <f>BC$33*('[2]Inedible Tallow Complex'!BA30/'[2]Inedible Tallow Complex'!BA$34)</f>
        <v>28.729594196518747</v>
      </c>
      <c r="BD26" s="54">
        <f>BD$33*('[2]Inedible Tallow Complex'!BB30/'[2]Inedible Tallow Complex'!BB$34)</f>
        <v>28.825629041354397</v>
      </c>
      <c r="BE26" s="54">
        <f>BE$33*('[2]Inedible Tallow Complex'!BC30/'[2]Inedible Tallow Complex'!BC$34)</f>
        <v>28.937778368010189</v>
      </c>
      <c r="BF26" s="54">
        <f>BF$33*('[2]Inedible Tallow Complex'!BD30/'[2]Inedible Tallow Complex'!BD$34)</f>
        <v>29.045582595388989</v>
      </c>
      <c r="BG26" s="54">
        <f>BG$33*('[2]Inedible Tallow Complex'!BE30/'[2]Inedible Tallow Complex'!BE$34)</f>
        <v>29.141981599088183</v>
      </c>
      <c r="BH26" s="54">
        <f>BH$33*('[2]Inedible Tallow Complex'!BF30/'[2]Inedible Tallow Complex'!BF$34)</f>
        <v>29.022074074296668</v>
      </c>
    </row>
    <row r="27" spans="1:60">
      <c r="A27" s="3" t="s">
        <v>23</v>
      </c>
      <c r="C27" s="8">
        <f t="shared" si="18"/>
        <v>12.691716410719067</v>
      </c>
      <c r="D27" s="8">
        <f>D$33*('[2]Inedible Tallow Complex'!B31/'[2]Inedible Tallow Complex'!B$34)</f>
        <v>13.039484286865431</v>
      </c>
      <c r="E27" s="8">
        <f>E$33*('[2]Inedible Tallow Complex'!C31/'[2]Inedible Tallow Complex'!C$34)</f>
        <v>13.145216430863091</v>
      </c>
      <c r="F27" s="8">
        <f>F$33*('[2]Inedible Tallow Complex'!D31/'[2]Inedible Tallow Complex'!D$34)</f>
        <v>15.124021245140449</v>
      </c>
      <c r="G27" s="8">
        <f>G$33*('[2]Inedible Tallow Complex'!E31/'[2]Inedible Tallow Complex'!E$34)</f>
        <v>16.116696588868937</v>
      </c>
      <c r="H27" s="8">
        <f>H$33*('[2]Inedible Tallow Complex'!F31/'[2]Inedible Tallow Complex'!F$34)</f>
        <v>16.489860670437299</v>
      </c>
      <c r="I27" s="8">
        <f>I$33*('[2]Inedible Tallow Complex'!G31/'[2]Inedible Tallow Complex'!G$34)</f>
        <v>16.974902656742511</v>
      </c>
      <c r="J27" s="8">
        <f>J$33*('[2]Inedible Tallow Complex'!H31/'[2]Inedible Tallow Complex'!H$34)</f>
        <v>15.436897106109328</v>
      </c>
      <c r="K27" s="8">
        <f>K$33*('[2]Inedible Tallow Complex'!I31/'[2]Inedible Tallow Complex'!I$34)</f>
        <v>16.265269339813688</v>
      </c>
      <c r="L27" s="8">
        <f>L$33*('[2]Inedible Tallow Complex'!J31/'[2]Inedible Tallow Complex'!J$34)</f>
        <v>17.51170984455959</v>
      </c>
      <c r="M27" s="8">
        <f>M$33*('[2]Inedible Tallow Complex'!K31/'[2]Inedible Tallow Complex'!K$34)</f>
        <v>18.597876530069186</v>
      </c>
      <c r="N27" s="8">
        <f>N$33*('[2]Inedible Tallow Complex'!L31/'[2]Inedible Tallow Complex'!L$34)</f>
        <v>17.190842872008325</v>
      </c>
      <c r="O27" s="8">
        <f>O$33*('[2]Inedible Tallow Complex'!M31/'[2]Inedible Tallow Complex'!M$34)</f>
        <v>17.495403622657314</v>
      </c>
      <c r="P27" s="8">
        <f>P$33*('[2]Inedible Tallow Complex'!N31/'[2]Inedible Tallow Complex'!N$34)</f>
        <v>17.091793124806436</v>
      </c>
      <c r="Q27" s="8">
        <f>Q$33*('[2]Inedible Tallow Complex'!O31/'[2]Inedible Tallow Complex'!O$34)</f>
        <v>18.503318933726685</v>
      </c>
      <c r="R27" s="8">
        <f>R$33*('[2]Inedible Tallow Complex'!P31/'[2]Inedible Tallow Complex'!P$34)</f>
        <v>18.615642366339074</v>
      </c>
      <c r="S27" s="8">
        <f>S$33*('[2]Inedible Tallow Complex'!Q31/'[2]Inedible Tallow Complex'!Q$34)</f>
        <v>19.404691075514876</v>
      </c>
      <c r="T27" s="8">
        <f>T$33*('[2]Inedible Tallow Complex'!R31/'[2]Inedible Tallow Complex'!R$34)</f>
        <v>19.71324022153695</v>
      </c>
      <c r="U27" s="8">
        <f>U$33*('[2]Inedible Tallow Complex'!S31/'[2]Inedible Tallow Complex'!S$34)</f>
        <v>18.940627008721339</v>
      </c>
      <c r="V27" s="8">
        <f>V$33*('[2]Inedible Tallow Complex'!T31/'[2]Inedible Tallow Complex'!T$34)</f>
        <v>19.9634804962663</v>
      </c>
      <c r="W27" s="8">
        <f>W$33*('[2]Inedible Tallow Complex'!U31/'[2]Inedible Tallow Complex'!U$34)</f>
        <v>22.216918954387562</v>
      </c>
      <c r="X27" s="8">
        <f>X$33*('[2]Inedible Tallow Complex'!V31/'[2]Inedible Tallow Complex'!V$34)</f>
        <v>21.119949123787201</v>
      </c>
      <c r="Y27" s="8">
        <f>Y$33*('[2]Inedible Tallow Complex'!W31/'[2]Inedible Tallow Complex'!W$34)</f>
        <v>19.947959576910815</v>
      </c>
      <c r="Z27" s="8">
        <f>Z$33*('[2]Inedible Tallow Complex'!X31/'[2]Inedible Tallow Complex'!X$34)</f>
        <v>19.154111691102827</v>
      </c>
      <c r="AA27" s="8">
        <f>AA$33*('[2]Inedible Tallow Complex'!Y31/'[2]Inedible Tallow Complex'!Y$34)</f>
        <v>21.781049746531007</v>
      </c>
      <c r="AB27" s="8">
        <f>AB$33*('[2]Inedible Tallow Complex'!Z31/'[2]Inedible Tallow Complex'!Z$34)</f>
        <v>24.102239861074217</v>
      </c>
      <c r="AC27" s="8">
        <f>AC$33*('[2]Inedible Tallow Complex'!AA31/'[2]Inedible Tallow Complex'!AA$34)</f>
        <v>25.170535854800271</v>
      </c>
      <c r="AD27" s="8">
        <f>AD$33*('[2]Inedible Tallow Complex'!AB31/'[2]Inedible Tallow Complex'!AB$34)</f>
        <v>24.959900482109251</v>
      </c>
      <c r="AE27" s="8">
        <f>AE$33*('[2]Inedible Tallow Complex'!AC31/'[2]Inedible Tallow Complex'!AC$34)</f>
        <v>31.389238446947576</v>
      </c>
      <c r="AF27" s="8">
        <f>AF$33*('[2]Inedible Tallow Complex'!AD31/'[2]Inedible Tallow Complex'!AD$34)</f>
        <v>29.61810418447266</v>
      </c>
      <c r="AG27" s="8">
        <f>AG$33*('[2]Inedible Tallow Complex'!AE31/'[2]Inedible Tallow Complex'!AE$34)</f>
        <v>26.724752731738509</v>
      </c>
      <c r="AH27" s="53">
        <f>AH$33*('[2]Inedible Tallow Complex'!AF31/'[2]Inedible Tallow Complex'!AF$34)</f>
        <v>29.21931901771924</v>
      </c>
      <c r="AI27" s="54">
        <f>AI$33*('[2]Inedible Tallow Complex'!AG31/'[2]Inedible Tallow Complex'!AG$34)</f>
        <v>20.669834002146992</v>
      </c>
      <c r="AJ27" s="54">
        <f>AJ$33*('[2]Inedible Tallow Complex'!AH31/'[2]Inedible Tallow Complex'!AH$34)</f>
        <v>21.752924963677909</v>
      </c>
      <c r="AK27" s="54">
        <f>AK$33*('[2]Inedible Tallow Complex'!AI31/'[2]Inedible Tallow Complex'!AI$34)</f>
        <v>20.542580136456607</v>
      </c>
      <c r="AL27" s="54">
        <f>AL$33*('[2]Inedible Tallow Complex'!AJ31/'[2]Inedible Tallow Complex'!AJ$34)</f>
        <v>19.625363543932529</v>
      </c>
      <c r="AM27" s="54">
        <f>AM$33*('[2]Inedible Tallow Complex'!AK31/'[2]Inedible Tallow Complex'!AK$34)</f>
        <v>20.242832684279698</v>
      </c>
      <c r="AN27" s="54">
        <f>AN$33*('[2]Inedible Tallow Complex'!AL31/'[2]Inedible Tallow Complex'!AL$34)</f>
        <v>23.117648496585726</v>
      </c>
      <c r="AO27" s="54">
        <f>AO$33*('[2]Inedible Tallow Complex'!AM31/'[2]Inedible Tallow Complex'!AM$34)</f>
        <v>23.321768914972075</v>
      </c>
      <c r="AP27" s="54">
        <f>AP$33*('[2]Inedible Tallow Complex'!AN31/'[2]Inedible Tallow Complex'!AN$34)</f>
        <v>24.306967247720042</v>
      </c>
      <c r="AQ27" s="54">
        <f>AQ$33*('[2]Inedible Tallow Complex'!AO31/'[2]Inedible Tallow Complex'!AO$34)</f>
        <v>23.224547567859876</v>
      </c>
      <c r="AR27" s="54">
        <f>AR$33*('[2]Inedible Tallow Complex'!AP31/'[2]Inedible Tallow Complex'!AP$34)</f>
        <v>23.415633743805657</v>
      </c>
      <c r="AS27" s="54">
        <f>AS$33*('[2]Inedible Tallow Complex'!AQ31/'[2]Inedible Tallow Complex'!AQ$34)</f>
        <v>24.227735939561001</v>
      </c>
      <c r="AT27" s="54">
        <f>AT$33*('[2]Inedible Tallow Complex'!AR31/'[2]Inedible Tallow Complex'!AR$34)</f>
        <v>25.17831640226456</v>
      </c>
      <c r="AU27" s="54">
        <f>AU$33*('[2]Inedible Tallow Complex'!AS31/'[2]Inedible Tallow Complex'!AS$34)</f>
        <v>26.051695781539586</v>
      </c>
      <c r="AV27" s="54">
        <f>AV$33*('[2]Inedible Tallow Complex'!AT31/'[2]Inedible Tallow Complex'!AT$34)</f>
        <v>26.105549489821868</v>
      </c>
      <c r="AW27" s="54">
        <f>AW$33*('[2]Inedible Tallow Complex'!AU31/'[2]Inedible Tallow Complex'!AU$34)</f>
        <v>25.432979373854955</v>
      </c>
      <c r="AX27" s="54">
        <f>AX$33*('[2]Inedible Tallow Complex'!AV31/'[2]Inedible Tallow Complex'!AV$34)</f>
        <v>26.902819990163071</v>
      </c>
      <c r="AY27" s="54">
        <f>AY$33*('[2]Inedible Tallow Complex'!AW31/'[2]Inedible Tallow Complex'!AW$34)</f>
        <v>26.930501632982278</v>
      </c>
      <c r="AZ27" s="54">
        <f>AZ$33*('[2]Inedible Tallow Complex'!AX31/'[2]Inedible Tallow Complex'!AX$34)</f>
        <v>26.943644655924814</v>
      </c>
      <c r="BA27" s="54">
        <f>BA$33*('[2]Inedible Tallow Complex'!AY31/'[2]Inedible Tallow Complex'!AY$34)</f>
        <v>27.096508224205262</v>
      </c>
      <c r="BB27" s="54">
        <f>BB$33*('[2]Inedible Tallow Complex'!AZ31/'[2]Inedible Tallow Complex'!AZ$34)</f>
        <v>27.076976856495644</v>
      </c>
      <c r="BC27" s="54">
        <f>BC$33*('[2]Inedible Tallow Complex'!BA31/'[2]Inedible Tallow Complex'!BA$34)</f>
        <v>27.147321413799627</v>
      </c>
      <c r="BD27" s="54">
        <f>BD$33*('[2]Inedible Tallow Complex'!BB31/'[2]Inedible Tallow Complex'!BB$34)</f>
        <v>27.237832832724493</v>
      </c>
      <c r="BE27" s="54">
        <f>BE$33*('[2]Inedible Tallow Complex'!BC31/'[2]Inedible Tallow Complex'!BC$34)</f>
        <v>27.342652431069794</v>
      </c>
      <c r="BF27" s="54">
        <f>BF$33*('[2]Inedible Tallow Complex'!BD31/'[2]Inedible Tallow Complex'!BD$34)</f>
        <v>27.442731411900475</v>
      </c>
      <c r="BG27" s="54">
        <f>BG$33*('[2]Inedible Tallow Complex'!BE31/'[2]Inedible Tallow Complex'!BE$34)</f>
        <v>27.533982744738385</v>
      </c>
      <c r="BH27" s="54">
        <f>BH$33*('[2]Inedible Tallow Complex'!BF31/'[2]Inedible Tallow Complex'!BF$34)</f>
        <v>27.421953076906419</v>
      </c>
    </row>
    <row r="28" spans="1:60">
      <c r="A28" s="3" t="s">
        <v>24</v>
      </c>
      <c r="C28" s="8">
        <f t="shared" si="18"/>
        <v>12.975839495440846</v>
      </c>
      <c r="D28" s="8">
        <f>D$33*('[2]Inedible Tallow Complex'!B32/'[2]Inedible Tallow Complex'!B$34)</f>
        <v>14.983722804190171</v>
      </c>
      <c r="E28" s="8">
        <f>E$33*('[2]Inedible Tallow Complex'!C32/'[2]Inedible Tallow Complex'!C$34)</f>
        <v>15.062325777099877</v>
      </c>
      <c r="F28" s="8">
        <f>F$33*('[2]Inedible Tallow Complex'!D32/'[2]Inedible Tallow Complex'!D$34)</f>
        <v>13.993538849039043</v>
      </c>
      <c r="G28" s="8">
        <f>G$33*('[2]Inedible Tallow Complex'!E32/'[2]Inedible Tallow Complex'!E$34)</f>
        <v>16.11116580760989</v>
      </c>
      <c r="H28" s="8">
        <f>H$33*('[2]Inedible Tallow Complex'!F32/'[2]Inedible Tallow Complex'!F$34)</f>
        <v>15.419230238653606</v>
      </c>
      <c r="I28" s="8">
        <f>I$33*('[2]Inedible Tallow Complex'!G32/'[2]Inedible Tallow Complex'!G$34)</f>
        <v>17.273996768468731</v>
      </c>
      <c r="J28" s="8">
        <f>J$33*('[2]Inedible Tallow Complex'!H32/'[2]Inedible Tallow Complex'!H$34)</f>
        <v>17.415166130760987</v>
      </c>
      <c r="K28" s="8">
        <f>K$33*('[2]Inedible Tallow Complex'!I32/'[2]Inedible Tallow Complex'!I$34)</f>
        <v>17.695183127929177</v>
      </c>
      <c r="L28" s="8">
        <f>L$33*('[2]Inedible Tallow Complex'!J32/'[2]Inedible Tallow Complex'!J$34)</f>
        <v>17.989200981728938</v>
      </c>
      <c r="M28" s="8">
        <f>M$33*('[2]Inedible Tallow Complex'!K32/'[2]Inedible Tallow Complex'!K$34)</f>
        <v>16.885638637573177</v>
      </c>
      <c r="N28" s="8">
        <f>N$33*('[2]Inedible Tallow Complex'!L32/'[2]Inedible Tallow Complex'!L$34)</f>
        <v>18.049225039706446</v>
      </c>
      <c r="O28" s="8">
        <f>O$33*('[2]Inedible Tallow Complex'!M32/'[2]Inedible Tallow Complex'!M$34)</f>
        <v>20.338477646319753</v>
      </c>
      <c r="P28" s="8">
        <f>P$33*('[2]Inedible Tallow Complex'!N32/'[2]Inedible Tallow Complex'!N$34)</f>
        <v>19.672117270568801</v>
      </c>
      <c r="Q28" s="8">
        <f>Q$33*('[2]Inedible Tallow Complex'!O32/'[2]Inedible Tallow Complex'!O$34)</f>
        <v>19.500110631124222</v>
      </c>
      <c r="R28" s="8">
        <f>R$33*('[2]Inedible Tallow Complex'!P32/'[2]Inedible Tallow Complex'!P$34)</f>
        <v>17.487612581784337</v>
      </c>
      <c r="S28" s="8">
        <f>S$33*('[2]Inedible Tallow Complex'!Q32/'[2]Inedible Tallow Complex'!Q$34)</f>
        <v>18.569412662090009</v>
      </c>
      <c r="T28" s="8">
        <f>T$33*('[2]Inedible Tallow Complex'!R32/'[2]Inedible Tallow Complex'!R$34)</f>
        <v>19.678855425699151</v>
      </c>
      <c r="U28" s="8">
        <f>U$33*('[2]Inedible Tallow Complex'!S32/'[2]Inedible Tallow Complex'!S$34)</f>
        <v>22.488186931493814</v>
      </c>
      <c r="V28" s="8">
        <f>V$33*('[2]Inedible Tallow Complex'!T32/'[2]Inedible Tallow Complex'!T$34)</f>
        <v>22.400601630296411</v>
      </c>
      <c r="W28" s="8">
        <f>W$33*('[2]Inedible Tallow Complex'!U32/'[2]Inedible Tallow Complex'!U$34)</f>
        <v>20.908349679798892</v>
      </c>
      <c r="X28" s="8">
        <f>X$33*('[2]Inedible Tallow Complex'!V32/'[2]Inedible Tallow Complex'!V$34)</f>
        <v>19.399558056808313</v>
      </c>
      <c r="Y28" s="8">
        <f>Y$33*('[2]Inedible Tallow Complex'!W32/'[2]Inedible Tallow Complex'!W$34)</f>
        <v>21.192357595919713</v>
      </c>
      <c r="Z28" s="8">
        <f>Z$33*('[2]Inedible Tallow Complex'!X32/'[2]Inedible Tallow Complex'!X$34)</f>
        <v>21.812856891970842</v>
      </c>
      <c r="AA28" s="8">
        <f>AA$33*('[2]Inedible Tallow Complex'!Y32/'[2]Inedible Tallow Complex'!Y$34)</f>
        <v>25.470575485167217</v>
      </c>
      <c r="AB28" s="8">
        <f>AB$33*('[2]Inedible Tallow Complex'!Z32/'[2]Inedible Tallow Complex'!Z$34)</f>
        <v>27.060876612177417</v>
      </c>
      <c r="AC28" s="8">
        <f>AC$33*('[2]Inedible Tallow Complex'!AA32/'[2]Inedible Tallow Complex'!AA$34)</f>
        <v>25.524408143545617</v>
      </c>
      <c r="AD28" s="8">
        <f>AD$33*('[2]Inedible Tallow Complex'!AB32/'[2]Inedible Tallow Complex'!AB$34)</f>
        <v>27.466456929395378</v>
      </c>
      <c r="AE28" s="8">
        <f>AE$33*('[2]Inedible Tallow Complex'!AC32/'[2]Inedible Tallow Complex'!AC$34)</f>
        <v>35.488848266680655</v>
      </c>
      <c r="AF28" s="8">
        <f>AF$33*('[2]Inedible Tallow Complex'!AD32/'[2]Inedible Tallow Complex'!AD$34)</f>
        <v>34.099985468874529</v>
      </c>
      <c r="AG28" s="8">
        <f>AG$33*('[2]Inedible Tallow Complex'!AE32/'[2]Inedible Tallow Complex'!AE$34)</f>
        <v>29.653775994819341</v>
      </c>
      <c r="AH28" s="53">
        <f>AH$33*('[2]Inedible Tallow Complex'!AF32/'[2]Inedible Tallow Complex'!AF$34)</f>
        <v>30.53757555377565</v>
      </c>
      <c r="AI28" s="54">
        <f>AI$33*('[2]Inedible Tallow Complex'!AG32/'[2]Inedible Tallow Complex'!AG$34)</f>
        <v>20.122347822395103</v>
      </c>
      <c r="AJ28" s="54">
        <f>AJ$33*('[2]Inedible Tallow Complex'!AH32/'[2]Inedible Tallow Complex'!AH$34)</f>
        <v>24.090033805171068</v>
      </c>
      <c r="AK28" s="54">
        <f>AK$33*('[2]Inedible Tallow Complex'!AI32/'[2]Inedible Tallow Complex'!AI$34)</f>
        <v>22.388336504446372</v>
      </c>
      <c r="AL28" s="54">
        <f>AL$33*('[2]Inedible Tallow Complex'!AJ32/'[2]Inedible Tallow Complex'!AJ$34)</f>
        <v>21.3723764527664</v>
      </c>
      <c r="AM28" s="54">
        <f>AM$33*('[2]Inedible Tallow Complex'!AK32/'[2]Inedible Tallow Complex'!AK$34)</f>
        <v>21.829331706263961</v>
      </c>
      <c r="AN28" s="54">
        <f>AN$33*('[2]Inedible Tallow Complex'!AL32/'[2]Inedible Tallow Complex'!AL$34)</f>
        <v>24.452485909006331</v>
      </c>
      <c r="AO28" s="54">
        <f>AO$33*('[2]Inedible Tallow Complex'!AM32/'[2]Inedible Tallow Complex'!AM$34)</f>
        <v>24.857878227979054</v>
      </c>
      <c r="AP28" s="54">
        <f>AP$33*('[2]Inedible Tallow Complex'!AN32/'[2]Inedible Tallow Complex'!AN$34)</f>
        <v>26.309192714008873</v>
      </c>
      <c r="AQ28" s="54">
        <f>AQ$33*('[2]Inedible Tallow Complex'!AO32/'[2]Inedible Tallow Complex'!AO$34)</f>
        <v>25.036663322962941</v>
      </c>
      <c r="AR28" s="54">
        <f>AR$33*('[2]Inedible Tallow Complex'!AP32/'[2]Inedible Tallow Complex'!AP$34)</f>
        <v>25.202939718493518</v>
      </c>
      <c r="AS28" s="54">
        <f>AS$33*('[2]Inedible Tallow Complex'!AQ32/'[2]Inedible Tallow Complex'!AQ$34)</f>
        <v>26.008591865788837</v>
      </c>
      <c r="AT28" s="54">
        <f>AT$33*('[2]Inedible Tallow Complex'!AR32/'[2]Inedible Tallow Complex'!AR$34)</f>
        <v>27.013958870709669</v>
      </c>
      <c r="AU28" s="54">
        <f>AU$33*('[2]Inedible Tallow Complex'!AS32/'[2]Inedible Tallow Complex'!AS$34)</f>
        <v>28.013532694423716</v>
      </c>
      <c r="AV28" s="54">
        <f>AV$33*('[2]Inedible Tallow Complex'!AT32/'[2]Inedible Tallow Complex'!AT$34)</f>
        <v>28.110172098040856</v>
      </c>
      <c r="AW28" s="54">
        <f>AW$33*('[2]Inedible Tallow Complex'!AU32/'[2]Inedible Tallow Complex'!AU$34)</f>
        <v>27.345991712057327</v>
      </c>
      <c r="AX28" s="54">
        <f>AX$33*('[2]Inedible Tallow Complex'!AV32/'[2]Inedible Tallow Complex'!AV$34)</f>
        <v>28.918283179970121</v>
      </c>
      <c r="AY28" s="54">
        <f>AY$33*('[2]Inedible Tallow Complex'!AW32/'[2]Inedible Tallow Complex'!AW$34)</f>
        <v>28.942703979028174</v>
      </c>
      <c r="AZ28" s="54">
        <f>AZ$33*('[2]Inedible Tallow Complex'!AX32/'[2]Inedible Tallow Complex'!AX$34)</f>
        <v>28.965420840280995</v>
      </c>
      <c r="BA28" s="54">
        <f>BA$33*('[2]Inedible Tallow Complex'!AY32/'[2]Inedible Tallow Complex'!AY$34)</f>
        <v>29.140017294806274</v>
      </c>
      <c r="BB28" s="54">
        <f>BB$33*('[2]Inedible Tallow Complex'!AZ32/'[2]Inedible Tallow Complex'!AZ$34)</f>
        <v>29.116972326347408</v>
      </c>
      <c r="BC28" s="54">
        <f>BC$33*('[2]Inedible Tallow Complex'!BA32/'[2]Inedible Tallow Complex'!BA$34)</f>
        <v>29.184782078233113</v>
      </c>
      <c r="BD28" s="54">
        <f>BD$33*('[2]Inedible Tallow Complex'!BB32/'[2]Inedible Tallow Complex'!BB$34)</f>
        <v>29.283133143673034</v>
      </c>
      <c r="BE28" s="54">
        <f>BE$33*('[2]Inedible Tallow Complex'!BC32/'[2]Inedible Tallow Complex'!BC$34)</f>
        <v>29.396563279548811</v>
      </c>
      <c r="BF28" s="54">
        <f>BF$33*('[2]Inedible Tallow Complex'!BD32/'[2]Inedible Tallow Complex'!BD$34)</f>
        <v>29.506209953614871</v>
      </c>
      <c r="BG28" s="54">
        <f>BG$33*('[2]Inedible Tallow Complex'!BE32/'[2]Inedible Tallow Complex'!BE$34)</f>
        <v>29.604641991537228</v>
      </c>
      <c r="BH28" s="54">
        <f>BH$33*('[2]Inedible Tallow Complex'!BF32/'[2]Inedible Tallow Complex'!BF$34)</f>
        <v>29.482888669756051</v>
      </c>
    </row>
    <row r="29" spans="1:60">
      <c r="A29" s="3" t="s">
        <v>25</v>
      </c>
      <c r="C29" s="8">
        <f t="shared" si="18"/>
        <v>13.051366351647401</v>
      </c>
      <c r="D29" s="8">
        <f>D$33*('[2]Inedible Tallow Complex'!B33/'[2]Inedible Tallow Complex'!B$34)</f>
        <v>15.081869460112813</v>
      </c>
      <c r="E29" s="8">
        <f>E$33*('[2]Inedible Tallow Complex'!C33/'[2]Inedible Tallow Complex'!C$34)</f>
        <v>14.148740335559877</v>
      </c>
      <c r="F29" s="8">
        <f>F$33*('[2]Inedible Tallow Complex'!D33/'[2]Inedible Tallow Complex'!D$34)</f>
        <v>14.212506159995622</v>
      </c>
      <c r="G29" s="8">
        <f>G$33*('[2]Inedible Tallow Complex'!E33/'[2]Inedible Tallow Complex'!E$34)</f>
        <v>16.431951120634736</v>
      </c>
      <c r="H29" s="8">
        <f>H$33*('[2]Inedible Tallow Complex'!F33/'[2]Inedible Tallow Complex'!F$34)</f>
        <v>16.134777210649741</v>
      </c>
      <c r="I29" s="8">
        <f>I$33*('[2]Inedible Tallow Complex'!G33/'[2]Inedible Tallow Complex'!G$34)</f>
        <v>16.943419066034487</v>
      </c>
      <c r="J29" s="8">
        <f>J$33*('[2]Inedible Tallow Complex'!H33/'[2]Inedible Tallow Complex'!H$34)</f>
        <v>16.055439442658095</v>
      </c>
      <c r="K29" s="8">
        <f>K$33*('[2]Inedible Tallow Complex'!I33/'[2]Inedible Tallow Complex'!I$34)</f>
        <v>16.103827460510324</v>
      </c>
      <c r="L29" s="8">
        <f>L$33*('[2]Inedible Tallow Complex'!J33/'[2]Inedible Tallow Complex'!J$34)</f>
        <v>16.390160894464145</v>
      </c>
      <c r="M29" s="8">
        <f>M$33*('[2]Inedible Tallow Complex'!K33/'[2]Inedible Tallow Complex'!K$34)</f>
        <v>17.766532730175623</v>
      </c>
      <c r="N29" s="8">
        <f>N$33*('[2]Inedible Tallow Complex'!L33/'[2]Inedible Tallow Complex'!L$34)</f>
        <v>18.020225642149075</v>
      </c>
      <c r="O29" s="8">
        <f>O$33*('[2]Inedible Tallow Complex'!M33/'[2]Inedible Tallow Complex'!M$34)</f>
        <v>19.544005863260388</v>
      </c>
      <c r="P29" s="8">
        <f>P$33*('[2]Inedible Tallow Complex'!N33/'[2]Inedible Tallow Complex'!N$34)</f>
        <v>17.902425931660986</v>
      </c>
      <c r="Q29" s="8">
        <f>Q$33*('[2]Inedible Tallow Complex'!O33/'[2]Inedible Tallow Complex'!O$34)</f>
        <v>16.664924665472551</v>
      </c>
      <c r="R29" s="8">
        <f>R$33*('[2]Inedible Tallow Complex'!P33/'[2]Inedible Tallow Complex'!P$34)</f>
        <v>18.949640012045226</v>
      </c>
      <c r="S29" s="8">
        <f>S$33*('[2]Inedible Tallow Complex'!Q33/'[2]Inedible Tallow Complex'!Q$34)</f>
        <v>20.12261632341724</v>
      </c>
      <c r="T29" s="8">
        <f>T$33*('[2]Inedible Tallow Complex'!R33/'[2]Inedible Tallow Complex'!R$34)</f>
        <v>19.608681989396779</v>
      </c>
      <c r="U29" s="8">
        <f>U$33*('[2]Inedible Tallow Complex'!S33/'[2]Inedible Tallow Complex'!S$34)</f>
        <v>21.178353787977287</v>
      </c>
      <c r="V29" s="8">
        <f>V$33*('[2]Inedible Tallow Complex'!T33/'[2]Inedible Tallow Complex'!T$34)</f>
        <v>17.52324100108877</v>
      </c>
      <c r="W29" s="8">
        <f>W$33*('[2]Inedible Tallow Complex'!U33/'[2]Inedible Tallow Complex'!U$34)</f>
        <v>19.035636424246295</v>
      </c>
      <c r="X29" s="8">
        <f>X$33*('[2]Inedible Tallow Complex'!V33/'[2]Inedible Tallow Complex'!V$34)</f>
        <v>21.482413372847109</v>
      </c>
      <c r="Y29" s="8">
        <f>Y$33*('[2]Inedible Tallow Complex'!W33/'[2]Inedible Tallow Complex'!W$34)</f>
        <v>21.414495053777333</v>
      </c>
      <c r="Z29" s="8">
        <f>Z$33*('[2]Inedible Tallow Complex'!X33/'[2]Inedible Tallow Complex'!X$34)</f>
        <v>22.299518869630536</v>
      </c>
      <c r="AA29" s="8">
        <f>AA$33*('[2]Inedible Tallow Complex'!Y33/'[2]Inedible Tallow Complex'!Y$34)</f>
        <v>24.047288004651705</v>
      </c>
      <c r="AB29" s="8">
        <f>AB$33*('[2]Inedible Tallow Complex'!Z33/'[2]Inedible Tallow Complex'!Z$34)</f>
        <v>26.870093925565282</v>
      </c>
      <c r="AC29" s="8">
        <f>AC$33*('[2]Inedible Tallow Complex'!AA33/'[2]Inedible Tallow Complex'!AA$34)</f>
        <v>24.303341828241805</v>
      </c>
      <c r="AD29" s="8">
        <f>AD$33*('[2]Inedible Tallow Complex'!AB33/'[2]Inedible Tallow Complex'!AB$34)</f>
        <v>27.792677567510339</v>
      </c>
      <c r="AE29" s="8">
        <f>AE$33*('[2]Inedible Tallow Complex'!AC33/'[2]Inedible Tallow Complex'!AC$34)</f>
        <v>36.151874643209432</v>
      </c>
      <c r="AF29" s="8">
        <f>AF$33*('[2]Inedible Tallow Complex'!AD33/'[2]Inedible Tallow Complex'!AD$34)</f>
        <v>34.413855230362991</v>
      </c>
      <c r="AG29" s="8">
        <f>AG$33*('[2]Inedible Tallow Complex'!AE33/'[2]Inedible Tallow Complex'!AE$34)</f>
        <v>27.61772449593467</v>
      </c>
      <c r="AH29" s="53">
        <f>AH$33*('[2]Inedible Tallow Complex'!AF33/'[2]Inedible Tallow Complex'!AF$34)</f>
        <v>32.081868349422692</v>
      </c>
      <c r="AI29" s="54">
        <f>AI$33*('[2]Inedible Tallow Complex'!AG33/'[2]Inedible Tallow Complex'!AG$34)</f>
        <v>21.436635285539776</v>
      </c>
      <c r="AJ29" s="54">
        <f>AJ$33*('[2]Inedible Tallow Complex'!AH33/'[2]Inedible Tallow Complex'!AH$34)</f>
        <v>27.319093403142972</v>
      </c>
      <c r="AK29" s="54">
        <f>AK$33*('[2]Inedible Tallow Complex'!AI33/'[2]Inedible Tallow Complex'!AI$34)</f>
        <v>25.31058455216386</v>
      </c>
      <c r="AL29" s="54">
        <f>AL$33*('[2]Inedible Tallow Complex'!AJ33/'[2]Inedible Tallow Complex'!AJ$34)</f>
        <v>24.55501744069883</v>
      </c>
      <c r="AM29" s="54">
        <f>AM$33*('[2]Inedible Tallow Complex'!AK33/'[2]Inedible Tallow Complex'!AK$34)</f>
        <v>25.643949744850257</v>
      </c>
      <c r="AN29" s="54">
        <f>AN$33*('[2]Inedible Tallow Complex'!AL33/'[2]Inedible Tallow Complex'!AL$34)</f>
        <v>29.795059267991064</v>
      </c>
      <c r="AO29" s="54">
        <f>AO$33*('[2]Inedible Tallow Complex'!AM33/'[2]Inedible Tallow Complex'!AM$34)</f>
        <v>31.172077385284084</v>
      </c>
      <c r="AP29" s="54">
        <f>AP$33*('[2]Inedible Tallow Complex'!AN33/'[2]Inedible Tallow Complex'!AN$34)</f>
        <v>30.515832520428322</v>
      </c>
      <c r="AQ29" s="54">
        <f>AQ$33*('[2]Inedible Tallow Complex'!AO33/'[2]Inedible Tallow Complex'!AO$34)</f>
        <v>29.60873682114978</v>
      </c>
      <c r="AR29" s="54">
        <f>AR$33*('[2]Inedible Tallow Complex'!AP33/'[2]Inedible Tallow Complex'!AP$34)</f>
        <v>29.99089127069054</v>
      </c>
      <c r="AS29" s="54">
        <f>AS$33*('[2]Inedible Tallow Complex'!AQ33/'[2]Inedible Tallow Complex'!AQ$34)</f>
        <v>31.146507633379755</v>
      </c>
      <c r="AT29" s="54">
        <f>AT$33*('[2]Inedible Tallow Complex'!AR33/'[2]Inedible Tallow Complex'!AR$34)</f>
        <v>32.437595163695406</v>
      </c>
      <c r="AU29" s="54">
        <f>AU$33*('[2]Inedible Tallow Complex'!AS33/'[2]Inedible Tallow Complex'!AS$34)</f>
        <v>33.51999751825732</v>
      </c>
      <c r="AV29" s="54">
        <f>AV$33*('[2]Inedible Tallow Complex'!AT33/'[2]Inedible Tallow Complex'!AT$34)</f>
        <v>33.334371868526837</v>
      </c>
      <c r="AW29" s="54">
        <f>AW$33*('[2]Inedible Tallow Complex'!AU33/'[2]Inedible Tallow Complex'!AU$34)</f>
        <v>32.637666410333637</v>
      </c>
      <c r="AX29" s="54">
        <f>AX$33*('[2]Inedible Tallow Complex'!AV33/'[2]Inedible Tallow Complex'!AV$34)</f>
        <v>34.533994399097125</v>
      </c>
      <c r="AY29" s="54">
        <f>AY$33*('[2]Inedible Tallow Complex'!AW33/'[2]Inedible Tallow Complex'!AW$34)</f>
        <v>34.582221900355769</v>
      </c>
      <c r="AZ29" s="54">
        <f>AZ$33*('[2]Inedible Tallow Complex'!AX33/'[2]Inedible Tallow Complex'!AX$34)</f>
        <v>34.588939107032083</v>
      </c>
      <c r="BA29" s="54">
        <f>BA$33*('[2]Inedible Tallow Complex'!AY33/'[2]Inedible Tallow Complex'!AY$34)</f>
        <v>34.762842997296666</v>
      </c>
      <c r="BB29" s="54">
        <f>BB$33*('[2]Inedible Tallow Complex'!AZ33/'[2]Inedible Tallow Complex'!AZ$34)</f>
        <v>34.7215673624505</v>
      </c>
      <c r="BC29" s="54">
        <f>BC$33*('[2]Inedible Tallow Complex'!BA33/'[2]Inedible Tallow Complex'!BA$34)</f>
        <v>34.844894014013441</v>
      </c>
      <c r="BD29" s="54">
        <f>BD$33*('[2]Inedible Tallow Complex'!BB33/'[2]Inedible Tallow Complex'!BB$34)</f>
        <v>34.956229151298409</v>
      </c>
      <c r="BE29" s="54">
        <f>BE$33*('[2]Inedible Tallow Complex'!BC33/'[2]Inedible Tallow Complex'!BC$34)</f>
        <v>35.089958890515049</v>
      </c>
      <c r="BF29" s="54">
        <f>BF$33*('[2]Inedible Tallow Complex'!BD33/'[2]Inedible Tallow Complex'!BD$34)</f>
        <v>35.214108209180637</v>
      </c>
      <c r="BG29" s="54">
        <f>BG$33*('[2]Inedible Tallow Complex'!BE33/'[2]Inedible Tallow Complex'!BE$34)</f>
        <v>35.328856475882354</v>
      </c>
      <c r="BH29" s="54">
        <f>BH$33*('[2]Inedible Tallow Complex'!BF33/'[2]Inedible Tallow Complex'!BF$34)</f>
        <v>35.186536499887033</v>
      </c>
    </row>
    <row r="30" spans="1:60">
      <c r="A30" s="3" t="s">
        <v>26</v>
      </c>
      <c r="C30" s="8">
        <f t="shared" si="18"/>
        <v>13.913489172100221</v>
      </c>
      <c r="D30" s="8">
        <f>D$33*('[2]Inedible Tallow Complex'!B22/'[2]Inedible Tallow Complex'!B$34)</f>
        <v>15.306204673650281</v>
      </c>
      <c r="E30" s="8">
        <f>E$33*('[2]Inedible Tallow Complex'!C22/'[2]Inedible Tallow Complex'!C$34)</f>
        <v>15.583022142744435</v>
      </c>
      <c r="F30" s="8">
        <f>F$33*('[2]Inedible Tallow Complex'!D22/'[2]Inedible Tallow Complex'!D$34)</f>
        <v>16.504024530471447</v>
      </c>
      <c r="G30" s="8">
        <f>G$33*('[2]Inedible Tallow Complex'!E22/'[2]Inedible Tallow Complex'!E$34)</f>
        <v>16.437481901893783</v>
      </c>
      <c r="H30" s="8">
        <f>H$33*('[2]Inedible Tallow Complex'!F22/'[2]Inedible Tallow Complex'!F$34)</f>
        <v>17.200027590012411</v>
      </c>
      <c r="I30" s="8">
        <f>I$33*('[2]Inedible Tallow Complex'!G22/'[2]Inedible Tallow Complex'!G$34)</f>
        <v>16.145834768097899</v>
      </c>
      <c r="J30" s="8">
        <f>J$33*('[2]Inedible Tallow Complex'!H22/'[2]Inedible Tallow Complex'!H$34)</f>
        <v>17.324517684887461</v>
      </c>
      <c r="K30" s="8">
        <f>K$33*('[2]Inedible Tallow Complex'!I22/'[2]Inedible Tallow Complex'!I$34)</f>
        <v>18.969420818144993</v>
      </c>
      <c r="L30" s="8">
        <f>L$33*('[2]Inedible Tallow Complex'!J22/'[2]Inedible Tallow Complex'!J$34)</f>
        <v>17.683828742841563</v>
      </c>
      <c r="M30" s="8">
        <f>M$33*('[2]Inedible Tallow Complex'!K22/'[2]Inedible Tallow Complex'!K$34)</f>
        <v>18.465742416178816</v>
      </c>
      <c r="N30" s="8">
        <f>N$33*('[2]Inedible Tallow Complex'!L22/'[2]Inedible Tallow Complex'!L$34)</f>
        <v>18.820609014732462</v>
      </c>
      <c r="O30" s="8">
        <f>O$33*('[2]Inedible Tallow Complex'!M22/'[2]Inedible Tallow Complex'!M$34)</f>
        <v>18.130981049104804</v>
      </c>
      <c r="P30" s="8">
        <f>P$33*('[2]Inedible Tallow Complex'!N22/'[2]Inedible Tallow Complex'!N$34)</f>
        <v>18.490420150717451</v>
      </c>
      <c r="Q30" s="8">
        <f>Q$33*('[2]Inedible Tallow Complex'!O22/'[2]Inedible Tallow Complex'!O$34)</f>
        <v>18.927104625434623</v>
      </c>
      <c r="R30" s="8">
        <f>R$33*('[2]Inedible Tallow Complex'!P22/'[2]Inedible Tallow Complex'!P$34)</f>
        <v>20.852796408333106</v>
      </c>
      <c r="S30" s="8">
        <f>S$33*('[2]Inedible Tallow Complex'!Q22/'[2]Inedible Tallow Complex'!Q$34)</f>
        <v>21.158085430968725</v>
      </c>
      <c r="T30" s="8">
        <f>T$33*('[2]Inedible Tallow Complex'!R22/'[2]Inedible Tallow Complex'!R$34)</f>
        <v>20.999838520962683</v>
      </c>
      <c r="U30" s="8">
        <f>U$33*('[2]Inedible Tallow Complex'!S22/'[2]Inedible Tallow Complex'!S$34)</f>
        <v>19.957672764306373</v>
      </c>
      <c r="V30" s="8">
        <f>V$33*('[2]Inedible Tallow Complex'!T22/'[2]Inedible Tallow Complex'!T$34)</f>
        <v>20.637266393799127</v>
      </c>
      <c r="W30" s="8">
        <f>W$33*('[2]Inedible Tallow Complex'!U22/'[2]Inedible Tallow Complex'!U$34)</f>
        <v>23.609403733663445</v>
      </c>
      <c r="X30" s="8">
        <f>X$33*('[2]Inedible Tallow Complex'!V22/'[2]Inedible Tallow Complex'!V$34)</f>
        <v>26.29593935008684</v>
      </c>
      <c r="Y30" s="8">
        <f>Y$33*('[2]Inedible Tallow Complex'!W22/'[2]Inedible Tallow Complex'!W$34)</f>
        <v>21.012781691432142</v>
      </c>
      <c r="Z30" s="8">
        <f>Z$33*('[2]Inedible Tallow Complex'!X22/'[2]Inedible Tallow Complex'!X$34)</f>
        <v>19.7258408913866</v>
      </c>
      <c r="AA30" s="8">
        <f>AA$33*('[2]Inedible Tallow Complex'!Y22/'[2]Inedible Tallow Complex'!Y$34)</f>
        <v>23.011618898385819</v>
      </c>
      <c r="AB30" s="8">
        <f>AB$33*('[2]Inedible Tallow Complex'!Z22/'[2]Inedible Tallow Complex'!Z$34)</f>
        <v>22.279349935175897</v>
      </c>
      <c r="AC30" s="8">
        <f>AC$33*('[2]Inedible Tallow Complex'!AA22/'[2]Inedible Tallow Complex'!AA$34)</f>
        <v>26.191174618349674</v>
      </c>
      <c r="AD30" s="8">
        <f>AD$33*('[2]Inedible Tallow Complex'!AB22/'[2]Inedible Tallow Complex'!AB$34)</f>
        <v>24.929420484776941</v>
      </c>
      <c r="AE30" s="8">
        <f>AE$33*('[2]Inedible Tallow Complex'!AC22/'[2]Inedible Tallow Complex'!AC$34)</f>
        <v>26.261318092775717</v>
      </c>
      <c r="AF30" s="8">
        <f>AF$33*('[2]Inedible Tallow Complex'!AD22/'[2]Inedible Tallow Complex'!AD$34)</f>
        <v>33.256193092729269</v>
      </c>
      <c r="AG30" s="53">
        <f>AG$33*('[2]Inedible Tallow Complex'!AE22/'[2]Inedible Tallow Complex'!AE$34)</f>
        <v>35.576127869480736</v>
      </c>
      <c r="AH30" s="53">
        <f>AH$33*('[2]Inedible Tallow Complex'!AF22/'[2]Inedible Tallow Complex'!AF$34)</f>
        <v>30.53113659570058</v>
      </c>
      <c r="AI30" s="54">
        <f>AI$33*('[2]Inedible Tallow Complex'!AG22/'[2]Inedible Tallow Complex'!AG$34)</f>
        <v>22.053787887606045</v>
      </c>
      <c r="AJ30" s="54">
        <f>AJ$33*('[2]Inedible Tallow Complex'!AH22/'[2]Inedible Tallow Complex'!AH$34)</f>
        <v>22.921554068387824</v>
      </c>
      <c r="AK30" s="54">
        <f>AK$33*('[2]Inedible Tallow Complex'!AI22/'[2]Inedible Tallow Complex'!AI$34)</f>
        <v>22.646749990495465</v>
      </c>
      <c r="AL30" s="54">
        <f>AL$33*('[2]Inedible Tallow Complex'!AJ22/'[2]Inedible Tallow Complex'!AJ$34)</f>
        <v>21.637008386393056</v>
      </c>
      <c r="AM30" s="54">
        <f>AM$33*('[2]Inedible Tallow Complex'!AK22/'[2]Inedible Tallow Complex'!AK$34)</f>
        <v>22.099700085774852</v>
      </c>
      <c r="AN30" s="54">
        <f>AN$33*('[2]Inedible Tallow Complex'!AL22/'[2]Inedible Tallow Complex'!AL$34)</f>
        <v>24.831807956261891</v>
      </c>
      <c r="AO30" s="54">
        <f>AO$33*('[2]Inedible Tallow Complex'!AM22/'[2]Inedible Tallow Complex'!AM$34)</f>
        <v>25.36838056901513</v>
      </c>
      <c r="AP30" s="54">
        <f>AP$33*('[2]Inedible Tallow Complex'!AN22/'[2]Inedible Tallow Complex'!AN$34)</f>
        <v>26.43022616825337</v>
      </c>
      <c r="AQ30" s="54">
        <f>AQ$33*('[2]Inedible Tallow Complex'!AO22/'[2]Inedible Tallow Complex'!AO$34)</f>
        <v>25.36504912096412</v>
      </c>
      <c r="AR30" s="54">
        <f>AR$33*('[2]Inedible Tallow Complex'!AP22/'[2]Inedible Tallow Complex'!AP$34)</f>
        <v>25.470032871397127</v>
      </c>
      <c r="AS30" s="54">
        <f>AS$33*('[2]Inedible Tallow Complex'!AQ22/'[2]Inedible Tallow Complex'!AQ$34)</f>
        <v>26.348555023811997</v>
      </c>
      <c r="AT30" s="54">
        <f>AT$33*('[2]Inedible Tallow Complex'!AR22/'[2]Inedible Tallow Complex'!AR$34)</f>
        <v>27.37374163976741</v>
      </c>
      <c r="AU30" s="54">
        <f>AU$33*('[2]Inedible Tallow Complex'!AS22/'[2]Inedible Tallow Complex'!AS$34)</f>
        <v>28.349927416525659</v>
      </c>
      <c r="AV30" s="54">
        <f>AV$33*('[2]Inedible Tallow Complex'!AT22/'[2]Inedible Tallow Complex'!AT$34)</f>
        <v>28.406300446410345</v>
      </c>
      <c r="AW30" s="54">
        <f>AW$33*('[2]Inedible Tallow Complex'!AU22/'[2]Inedible Tallow Complex'!AU$34)</f>
        <v>27.675407241548502</v>
      </c>
      <c r="AX30" s="54">
        <f>AX$33*('[2]Inedible Tallow Complex'!AV22/'[2]Inedible Tallow Complex'!AV$34)</f>
        <v>29.265405213184895</v>
      </c>
      <c r="AY30" s="54">
        <f>AY$33*('[2]Inedible Tallow Complex'!AW22/'[2]Inedible Tallow Complex'!AW$34)</f>
        <v>29.300466883908566</v>
      </c>
      <c r="AZ30" s="54">
        <f>AZ$33*('[2]Inedible Tallow Complex'!AX22/'[2]Inedible Tallow Complex'!AX$34)</f>
        <v>29.312211198962078</v>
      </c>
      <c r="BA30" s="54">
        <f>BA$33*('[2]Inedible Tallow Complex'!AY22/'[2]Inedible Tallow Complex'!AY$34)</f>
        <v>29.482331942933197</v>
      </c>
      <c r="BB30" s="54">
        <f>BB$33*('[2]Inedible Tallow Complex'!AZ22/'[2]Inedible Tallow Complex'!AZ$34)</f>
        <v>29.459212991433972</v>
      </c>
      <c r="BC30" s="54">
        <f>BC$33*('[2]Inedible Tallow Complex'!BA22/'[2]Inedible Tallow Complex'!BA$34)</f>
        <v>29.536369028143159</v>
      </c>
      <c r="BD30" s="54">
        <f>BD$33*('[2]Inedible Tallow Complex'!BB22/'[2]Inedible Tallow Complex'!BB$34)</f>
        <v>29.634310714224846</v>
      </c>
      <c r="BE30" s="54">
        <f>BE$33*('[2]Inedible Tallow Complex'!BC22/'[2]Inedible Tallow Complex'!BC$34)</f>
        <v>29.748536645558847</v>
      </c>
      <c r="BF30" s="54">
        <f>BF$33*('[2]Inedible Tallow Complex'!BD22/'[2]Inedible Tallow Complex'!BD$34)</f>
        <v>29.85716307038939</v>
      </c>
      <c r="BG30" s="54">
        <f>BG$33*('[2]Inedible Tallow Complex'!BE22/'[2]Inedible Tallow Complex'!BE$34)</f>
        <v>29.957136562849119</v>
      </c>
      <c r="BH30" s="54">
        <f>BH$33*('[2]Inedible Tallow Complex'!BF22/'[2]Inedible Tallow Complex'!BF$34)</f>
        <v>29.834834781012404</v>
      </c>
    </row>
    <row r="31" spans="1:60">
      <c r="A31" s="3" t="s">
        <v>27</v>
      </c>
      <c r="C31" s="8">
        <f t="shared" si="18"/>
        <v>13.4660128266539</v>
      </c>
      <c r="D31" s="8">
        <f>D$33*('[2]Inedible Tallow Complex'!B23/'[2]Inedible Tallow Complex'!B$34)</f>
        <v>15.539887187751813</v>
      </c>
      <c r="E31" s="8">
        <f>E$33*('[2]Inedible Tallow Complex'!C23/'[2]Inedible Tallow Complex'!C$34)</f>
        <v>15.426813233051067</v>
      </c>
      <c r="F31" s="8">
        <f>F$33*('[2]Inedible Tallow Complex'!D23/'[2]Inedible Tallow Complex'!D$34)</f>
        <v>16.223950062968846</v>
      </c>
      <c r="G31" s="8">
        <f>G$33*('[2]Inedible Tallow Complex'!E23/'[2]Inedible Tallow Complex'!E$34)</f>
        <v>15.502779869114493</v>
      </c>
      <c r="H31" s="8">
        <f>H$33*('[2]Inedible Tallow Complex'!F23/'[2]Inedible Tallow Complex'!F$34)</f>
        <v>15.731273279072973</v>
      </c>
      <c r="I31" s="8">
        <f>I$33*('[2]Inedible Tallow Complex'!G23/'[2]Inedible Tallow Complex'!G$34)</f>
        <v>15.584377400471485</v>
      </c>
      <c r="J31" s="8">
        <f>J$33*('[2]Inedible Tallow Complex'!H23/'[2]Inedible Tallow Complex'!H$34)</f>
        <v>17.004581993569133</v>
      </c>
      <c r="K31" s="8">
        <f>K$33*('[2]Inedible Tallow Complex'!I23/'[2]Inedible Tallow Complex'!I$34)</f>
        <v>17.71248047214025</v>
      </c>
      <c r="L31" s="8">
        <f>L$33*('[2]Inedible Tallow Complex'!J23/'[2]Inedible Tallow Complex'!J$34)</f>
        <v>16.645563130624495</v>
      </c>
      <c r="M31" s="8">
        <f>M$33*('[2]Inedible Tallow Complex'!K23/'[2]Inedible Tallow Complex'!K$34)</f>
        <v>17.100356572645026</v>
      </c>
      <c r="N31" s="8">
        <f>N$33*('[2]Inedible Tallow Complex'!L23/'[2]Inedible Tallow Complex'!L$34)</f>
        <v>15.201484199572816</v>
      </c>
      <c r="O31" s="8">
        <f>O$33*('[2]Inedible Tallow Complex'!M23/'[2]Inedible Tallow Complex'!M$34)</f>
        <v>16.434216312428021</v>
      </c>
      <c r="P31" s="8">
        <f>P$33*('[2]Inedible Tallow Complex'!N23/'[2]Inedible Tallow Complex'!N$34)</f>
        <v>18.610302467224109</v>
      </c>
      <c r="Q31" s="8">
        <f>Q$33*('[2]Inedible Tallow Complex'!O23/'[2]Inedible Tallow Complex'!O$34)</f>
        <v>19.118106627331155</v>
      </c>
      <c r="R31" s="8">
        <f>R$33*('[2]Inedible Tallow Complex'!P23/'[2]Inedible Tallow Complex'!P$34)</f>
        <v>19.806690574611952</v>
      </c>
      <c r="S31" s="8">
        <f>S$33*('[2]Inedible Tallow Complex'!Q23/'[2]Inedible Tallow Complex'!Q$34)</f>
        <v>18.776506483600304</v>
      </c>
      <c r="T31" s="8">
        <f>T$33*('[2]Inedible Tallow Complex'!R23/'[2]Inedible Tallow Complex'!R$34)</f>
        <v>18.455279774188551</v>
      </c>
      <c r="U31" s="8">
        <f>U$33*('[2]Inedible Tallow Complex'!S23/'[2]Inedible Tallow Complex'!S$34)</f>
        <v>19.77826053639297</v>
      </c>
      <c r="V31" s="8">
        <f>V$33*('[2]Inedible Tallow Complex'!T23/'[2]Inedible Tallow Complex'!T$34)</f>
        <v>21.419308662775247</v>
      </c>
      <c r="W31" s="8">
        <f>W$33*('[2]Inedible Tallow Complex'!U23/'[2]Inedible Tallow Complex'!U$34)</f>
        <v>23.456574008314334</v>
      </c>
      <c r="X31" s="8">
        <f>X$33*('[2]Inedible Tallow Complex'!V23/'[2]Inedible Tallow Complex'!V$34)</f>
        <v>23.13396520087726</v>
      </c>
      <c r="Y31" s="8">
        <f>Y$33*('[2]Inedible Tallow Complex'!W23/'[2]Inedible Tallow Complex'!W$34)</f>
        <v>16.608566628918091</v>
      </c>
      <c r="Z31" s="8">
        <f>Z$33*('[2]Inedible Tallow Complex'!X23/'[2]Inedible Tallow Complex'!X$34)</f>
        <v>21.804680110032272</v>
      </c>
      <c r="AA31" s="8">
        <f>AA$33*('[2]Inedible Tallow Complex'!Y23/'[2]Inedible Tallow Complex'!Y$34)</f>
        <v>25.558086575288609</v>
      </c>
      <c r="AB31" s="8">
        <f>AB$33*('[2]Inedible Tallow Complex'!Z23/'[2]Inedible Tallow Complex'!Z$34)</f>
        <v>26.203452844925682</v>
      </c>
      <c r="AC31" s="8">
        <f>AC$33*('[2]Inedible Tallow Complex'!AA23/'[2]Inedible Tallow Complex'!AA$34)</f>
        <v>28.477590458748089</v>
      </c>
      <c r="AD31" s="8">
        <f>AD$33*('[2]Inedible Tallow Complex'!AB23/'[2]Inedible Tallow Complex'!AB$34)</f>
        <v>28.837718142712252</v>
      </c>
      <c r="AE31" s="8">
        <f>AE$33*('[2]Inedible Tallow Complex'!AC23/'[2]Inedible Tallow Complex'!AC$34)</f>
        <v>28.845468559053455</v>
      </c>
      <c r="AF31" s="8">
        <f>AF$33*('[2]Inedible Tallow Complex'!AD23/'[2]Inedible Tallow Complex'!AD$34)</f>
        <v>36.733749480472419</v>
      </c>
      <c r="AG31" s="53">
        <f>AG$33*('[2]Inedible Tallow Complex'!AE23/'[2]Inedible Tallow Complex'!AE$34)</f>
        <v>34.28395077809374</v>
      </c>
      <c r="AH31" s="53">
        <f>AH$33*('[2]Inedible Tallow Complex'!AF23/'[2]Inedible Tallow Complex'!AF$34)</f>
        <v>30.78898323025911</v>
      </c>
      <c r="AI31" s="54">
        <f>AI$33*('[2]Inedible Tallow Complex'!AG23/'[2]Inedible Tallow Complex'!AG$34)</f>
        <v>21.813817457323864</v>
      </c>
      <c r="AJ31" s="54">
        <f>AJ$33*('[2]Inedible Tallow Complex'!AH23/'[2]Inedible Tallow Complex'!AH$34)</f>
        <v>21.67130713190695</v>
      </c>
      <c r="AK31" s="54">
        <f>AK$33*('[2]Inedible Tallow Complex'!AI23/'[2]Inedible Tallow Complex'!AI$34)</f>
        <v>22.975695095021816</v>
      </c>
      <c r="AL31" s="54">
        <f>AL$33*('[2]Inedible Tallow Complex'!AJ23/'[2]Inedible Tallow Complex'!AJ$34)</f>
        <v>21.943330396721723</v>
      </c>
      <c r="AM31" s="54">
        <f>AM$33*('[2]Inedible Tallow Complex'!AK23/'[2]Inedible Tallow Complex'!AK$34)</f>
        <v>22.365406413482408</v>
      </c>
      <c r="AN31" s="54">
        <f>AN$33*('[2]Inedible Tallow Complex'!AL23/'[2]Inedible Tallow Complex'!AL$34)</f>
        <v>24.757464668813324</v>
      </c>
      <c r="AO31" s="54">
        <f>AO$33*('[2]Inedible Tallow Complex'!AM23/'[2]Inedible Tallow Complex'!AM$34)</f>
        <v>25.130167519791542</v>
      </c>
      <c r="AP31" s="54">
        <f>AP$33*('[2]Inedible Tallow Complex'!AN23/'[2]Inedible Tallow Complex'!AN$34)</f>
        <v>26.218889409795754</v>
      </c>
      <c r="AQ31" s="54">
        <f>AQ$33*('[2]Inedible Tallow Complex'!AO23/'[2]Inedible Tallow Complex'!AO$34)</f>
        <v>25.508627913543791</v>
      </c>
      <c r="AR31" s="54">
        <f>AR$33*('[2]Inedible Tallow Complex'!AP23/'[2]Inedible Tallow Complex'!AP$34)</f>
        <v>25.518412333728605</v>
      </c>
      <c r="AS31" s="54">
        <f>AS$33*('[2]Inedible Tallow Complex'!AQ23/'[2]Inedible Tallow Complex'!AQ$34)</f>
        <v>26.337248644634233</v>
      </c>
      <c r="AT31" s="54">
        <f>AT$33*('[2]Inedible Tallow Complex'!AR23/'[2]Inedible Tallow Complex'!AR$34)</f>
        <v>27.29487775276208</v>
      </c>
      <c r="AU31" s="54">
        <f>AU$33*('[2]Inedible Tallow Complex'!AS23/'[2]Inedible Tallow Complex'!AS$34)</f>
        <v>28.302272735095571</v>
      </c>
      <c r="AV31" s="54">
        <f>AV$33*('[2]Inedible Tallow Complex'!AT23/'[2]Inedible Tallow Complex'!AT$34)</f>
        <v>28.398012446686412</v>
      </c>
      <c r="AW31" s="54">
        <f>AW$33*('[2]Inedible Tallow Complex'!AU23/'[2]Inedible Tallow Complex'!AU$34)</f>
        <v>27.702030740004417</v>
      </c>
      <c r="AX31" s="54">
        <f>AX$33*('[2]Inedible Tallow Complex'!AV23/'[2]Inedible Tallow Complex'!AV$34)</f>
        <v>29.244682361041672</v>
      </c>
      <c r="AY31" s="54">
        <f>AY$33*('[2]Inedible Tallow Complex'!AW23/'[2]Inedible Tallow Complex'!AW$34)</f>
        <v>29.272634789820906</v>
      </c>
      <c r="AZ31" s="54">
        <f>AZ$33*('[2]Inedible Tallow Complex'!AX23/'[2]Inedible Tallow Complex'!AX$34)</f>
        <v>29.286525144981223</v>
      </c>
      <c r="BA31" s="54">
        <f>BA$33*('[2]Inedible Tallow Complex'!AY23/'[2]Inedible Tallow Complex'!AY$34)</f>
        <v>29.466721634107664</v>
      </c>
      <c r="BB31" s="54">
        <f>BB$33*('[2]Inedible Tallow Complex'!AZ23/'[2]Inedible Tallow Complex'!AZ$34)</f>
        <v>29.44881641948492</v>
      </c>
      <c r="BC31" s="54">
        <f>BC$33*('[2]Inedible Tallow Complex'!BA23/'[2]Inedible Tallow Complex'!BA$34)</f>
        <v>29.523448643281501</v>
      </c>
      <c r="BD31" s="54">
        <f>BD$33*('[2]Inedible Tallow Complex'!BB23/'[2]Inedible Tallow Complex'!BB$34)</f>
        <v>29.613245890161714</v>
      </c>
      <c r="BE31" s="54">
        <f>BE$33*('[2]Inedible Tallow Complex'!BC23/'[2]Inedible Tallow Complex'!BC$34)</f>
        <v>29.729767430697638</v>
      </c>
      <c r="BF31" s="54">
        <f>BF$33*('[2]Inedible Tallow Complex'!BD23/'[2]Inedible Tallow Complex'!BD$34)</f>
        <v>29.83983678932422</v>
      </c>
      <c r="BG31" s="54">
        <f>BG$33*('[2]Inedible Tallow Complex'!BE23/'[2]Inedible Tallow Complex'!BE$34)</f>
        <v>29.941033802052587</v>
      </c>
      <c r="BH31" s="54">
        <f>BH$33*('[2]Inedible Tallow Complex'!BF23/'[2]Inedible Tallow Complex'!BF$34)</f>
        <v>29.81861350430993</v>
      </c>
    </row>
    <row r="32" spans="1:60">
      <c r="A32" s="3" t="s">
        <v>28</v>
      </c>
      <c r="C32" s="8">
        <f t="shared" si="18"/>
        <v>13.567269611215339</v>
      </c>
      <c r="D32" s="8">
        <f>D$33*('[2]Inedible Tallow Complex'!B24/'[2]Inedible Tallow Complex'!B$34)</f>
        <v>16.110072522159548</v>
      </c>
      <c r="E32" s="8">
        <f>E$33*('[2]Inedible Tallow Complex'!C24/'[2]Inedible Tallow Complex'!C$34)</f>
        <v>15.994845631936041</v>
      </c>
      <c r="F32" s="8">
        <f>F$33*('[2]Inedible Tallow Complex'!D24/'[2]Inedible Tallow Complex'!D$34)</f>
        <v>15.378634397415539</v>
      </c>
      <c r="G32" s="8">
        <f>G$33*('[2]Inedible Tallow Complex'!E24/'[2]Inedible Tallow Complex'!E$34)</f>
        <v>15.535964556668787</v>
      </c>
      <c r="H32" s="8">
        <f>H$33*('[2]Inedible Tallow Complex'!F24/'[2]Inedible Tallow Complex'!F$34)</f>
        <v>15.994895847703129</v>
      </c>
      <c r="I32" s="8">
        <f>I$33*('[2]Inedible Tallow Complex'!G24/'[2]Inedible Tallow Complex'!G$34)</f>
        <v>15.311519614335285</v>
      </c>
      <c r="J32" s="8">
        <f>J$33*('[2]Inedible Tallow Complex'!H24/'[2]Inedible Tallow Complex'!H$34)</f>
        <v>17.943060021436228</v>
      </c>
      <c r="K32" s="8">
        <f>K$33*('[2]Inedible Tallow Complex'!I24/'[2]Inedible Tallow Complex'!I$34)</f>
        <v>16.461305907539199</v>
      </c>
      <c r="L32" s="8">
        <f>L$33*('[2]Inedible Tallow Complex'!J24/'[2]Inedible Tallow Complex'!J$34)</f>
        <v>16.401265339514591</v>
      </c>
      <c r="M32" s="8">
        <f>M$33*('[2]Inedible Tallow Complex'!K24/'[2]Inedible Tallow Complex'!K$34)</f>
        <v>15.982722192655668</v>
      </c>
      <c r="N32" s="8">
        <f>N$33*('[2]Inedible Tallow Complex'!L24/'[2]Inedible Tallow Complex'!L$34)</f>
        <v>17.132844076893583</v>
      </c>
      <c r="O32" s="8">
        <f>O$33*('[2]Inedible Tallow Complex'!M24/'[2]Inedible Tallow Complex'!M$34)</f>
        <v>18.426070568526853</v>
      </c>
      <c r="P32" s="8">
        <f>P$33*('[2]Inedible Tallow Complex'!N24/'[2]Inedible Tallow Complex'!N$34)</f>
        <v>19.472313409724368</v>
      </c>
      <c r="Q32" s="8">
        <f>Q$33*('[2]Inedible Tallow Complex'!O24/'[2]Inedible Tallow Complex'!O$34)</f>
        <v>18.497350121167418</v>
      </c>
      <c r="R32" s="8">
        <f>R$33*('[2]Inedible Tallow Complex'!P24/'[2]Inedible Tallow Complex'!P$34)</f>
        <v>19.806690574611952</v>
      </c>
      <c r="S32" s="8">
        <f>S$33*('[2]Inedible Tallow Complex'!Q24/'[2]Inedible Tallow Complex'!Q$34)</f>
        <v>19.259725400457665</v>
      </c>
      <c r="T32" s="8">
        <f>T$33*('[2]Inedible Tallow Complex'!R24/'[2]Inedible Tallow Complex'!R$34)</f>
        <v>20.14683303198726</v>
      </c>
      <c r="U32" s="8">
        <f>U$33*('[2]Inedible Tallow Complex'!S24/'[2]Inedible Tallow Complex'!S$34)</f>
        <v>20.548962827760153</v>
      </c>
      <c r="V32" s="8">
        <f>V$33*('[2]Inedible Tallow Complex'!T24/'[2]Inedible Tallow Complex'!T$34)</f>
        <v>21.757405983105222</v>
      </c>
      <c r="W32" s="8">
        <f>W$33*('[2]Inedible Tallow Complex'!U24/'[2]Inedible Tallow Complex'!U$34)</f>
        <v>19.981202343215291</v>
      </c>
      <c r="X32" s="8">
        <f>X$33*('[2]Inedible Tallow Complex'!V24/'[2]Inedible Tallow Complex'!V$34)</f>
        <v>22.620218794568004</v>
      </c>
      <c r="Y32" s="8">
        <f>Y$33*('[2]Inedible Tallow Complex'!W24/'[2]Inedible Tallow Complex'!W$34)</f>
        <v>19.503183774080146</v>
      </c>
      <c r="Z32" s="8">
        <f>Z$33*('[2]Inedible Tallow Complex'!X24/'[2]Inedible Tallow Complex'!X$34)</f>
        <v>20.599967571082793</v>
      </c>
      <c r="AA32" s="8">
        <f>AA$33*('[2]Inedible Tallow Complex'!Y24/'[2]Inedible Tallow Complex'!Y$34)</f>
        <v>25.379024178512044</v>
      </c>
      <c r="AB32" s="8">
        <f>AB$33*('[2]Inedible Tallow Complex'!Z24/'[2]Inedible Tallow Complex'!Z$34)</f>
        <v>26.368119863135902</v>
      </c>
      <c r="AC32" s="8">
        <f>AC$33*('[2]Inedible Tallow Complex'!AA24/'[2]Inedible Tallow Complex'!AA$34)</f>
        <v>27.43804496663239</v>
      </c>
      <c r="AD32" s="8">
        <f>AD$33*('[2]Inedible Tallow Complex'!AB24/'[2]Inedible Tallow Complex'!AB$34)</f>
        <v>26.928230976502356</v>
      </c>
      <c r="AE32" s="8">
        <f>AE$33*('[2]Inedible Tallow Complex'!AC24/'[2]Inedible Tallow Complex'!AC$34)</f>
        <v>27.350147857221646</v>
      </c>
      <c r="AF32" s="8">
        <f>AF$33*('[2]Inedible Tallow Complex'!AD24/'[2]Inedible Tallow Complex'!AD$34)</f>
        <v>27.760652494970152</v>
      </c>
      <c r="AG32" s="53">
        <f>AG$33*('[2]Inedible Tallow Complex'!AE24/'[2]Inedible Tallow Complex'!AE$34)</f>
        <v>33.8409267621022</v>
      </c>
      <c r="AH32" s="53">
        <f>AH$33*('[2]Inedible Tallow Complex'!AF24/'[2]Inedible Tallow Complex'!AF$34)</f>
        <v>31.945112568216288</v>
      </c>
      <c r="AI32" s="54">
        <f>AI$33*('[2]Inedible Tallow Complex'!AG24/'[2]Inedible Tallow Complex'!AG$34)</f>
        <v>20.612804378959421</v>
      </c>
      <c r="AJ32" s="54">
        <f>AJ$33*('[2]Inedible Tallow Complex'!AH24/'[2]Inedible Tallow Complex'!AH$34)</f>
        <v>22.720530605705903</v>
      </c>
      <c r="AK32" s="54">
        <f>AK$33*('[2]Inedible Tallow Complex'!AI24/'[2]Inedible Tallow Complex'!AI$34)</f>
        <v>21.441095904136557</v>
      </c>
      <c r="AL32" s="54">
        <f>AL$33*('[2]Inedible Tallow Complex'!AJ24/'[2]Inedible Tallow Complex'!AJ$34)</f>
        <v>21.321356623113736</v>
      </c>
      <c r="AM32" s="54">
        <f>AM$33*('[2]Inedible Tallow Complex'!AK24/'[2]Inedible Tallow Complex'!AK$34)</f>
        <v>21.922381695472787</v>
      </c>
      <c r="AN32" s="54">
        <f>AN$33*('[2]Inedible Tallow Complex'!AL24/'[2]Inedible Tallow Complex'!AL$34)</f>
        <v>24.225335135303002</v>
      </c>
      <c r="AO32" s="54">
        <f>AO$33*('[2]Inedible Tallow Complex'!AM24/'[2]Inedible Tallow Complex'!AM$34)</f>
        <v>24.69924289711015</v>
      </c>
      <c r="AP32" s="54">
        <f>AP$33*('[2]Inedible Tallow Complex'!AN24/'[2]Inedible Tallow Complex'!AN$34)</f>
        <v>25.80747169338213</v>
      </c>
      <c r="AQ32" s="54">
        <f>AQ$33*('[2]Inedible Tallow Complex'!AO24/'[2]Inedible Tallow Complex'!AO$34)</f>
        <v>24.808494662356992</v>
      </c>
      <c r="AR32" s="54">
        <f>AR$33*('[2]Inedible Tallow Complex'!AP24/'[2]Inedible Tallow Complex'!AP$34)</f>
        <v>24.990293883495461</v>
      </c>
      <c r="AS32" s="54">
        <f>AS$33*('[2]Inedible Tallow Complex'!AQ24/'[2]Inedible Tallow Complex'!AQ$34)</f>
        <v>25.738983630563364</v>
      </c>
      <c r="AT32" s="54">
        <f>AT$33*('[2]Inedible Tallow Complex'!AR24/'[2]Inedible Tallow Complex'!AR$34)</f>
        <v>26.747961010705975</v>
      </c>
      <c r="AU32" s="54">
        <f>AU$33*('[2]Inedible Tallow Complex'!AS24/'[2]Inedible Tallow Complex'!AS$34)</f>
        <v>27.729242187618656</v>
      </c>
      <c r="AV32" s="54">
        <f>AV$33*('[2]Inedible Tallow Complex'!AT24/'[2]Inedible Tallow Complex'!AT$34)</f>
        <v>27.808829964479063</v>
      </c>
      <c r="AW32" s="54">
        <f>AW$33*('[2]Inedible Tallow Complex'!AU24/'[2]Inedible Tallow Complex'!AU$34)</f>
        <v>27.080757778504708</v>
      </c>
      <c r="AX32" s="54">
        <f>AX$33*('[2]Inedible Tallow Complex'!AV24/'[2]Inedible Tallow Complex'!AV$34)</f>
        <v>28.621871238525362</v>
      </c>
      <c r="AY32" s="54">
        <f>AY$33*('[2]Inedible Tallow Complex'!AW24/'[2]Inedible Tallow Complex'!AW$34)</f>
        <v>28.649292960763216</v>
      </c>
      <c r="AZ32" s="54">
        <f>AZ$33*('[2]Inedible Tallow Complex'!AX24/'[2]Inedible Tallow Complex'!AX$34)</f>
        <v>28.672742765300914</v>
      </c>
      <c r="BA32" s="54">
        <f>BA$33*('[2]Inedible Tallow Complex'!AY24/'[2]Inedible Tallow Complex'!AY$34)</f>
        <v>28.840292579108414</v>
      </c>
      <c r="BB32" s="54">
        <f>BB$33*('[2]Inedible Tallow Complex'!AZ24/'[2]Inedible Tallow Complex'!AZ$34)</f>
        <v>28.819150292915712</v>
      </c>
      <c r="BC32" s="54">
        <f>BC$33*('[2]Inedible Tallow Complex'!BA24/'[2]Inedible Tallow Complex'!BA$34)</f>
        <v>28.887808718891002</v>
      </c>
      <c r="BD32" s="54">
        <f>BD$33*('[2]Inedible Tallow Complex'!BB24/'[2]Inedible Tallow Complex'!BB$34)</f>
        <v>28.984353925502479</v>
      </c>
      <c r="BE32" s="54">
        <f>BE$33*('[2]Inedible Tallow Complex'!BC24/'[2]Inedible Tallow Complex'!BC$34)</f>
        <v>29.097410292275349</v>
      </c>
      <c r="BF32" s="54">
        <f>BF$33*('[2]Inedible Tallow Complex'!BD24/'[2]Inedible Tallow Complex'!BD$34)</f>
        <v>29.204871575526798</v>
      </c>
      <c r="BG32" s="54">
        <f>BG$33*('[2]Inedible Tallow Complex'!BE24/'[2]Inedible Tallow Complex'!BE$34)</f>
        <v>29.301963187751312</v>
      </c>
      <c r="BH32" s="54">
        <f>BH$33*('[2]Inedible Tallow Complex'!BF24/'[2]Inedible Tallow Complex'!BF$34)</f>
        <v>29.181875475173047</v>
      </c>
    </row>
    <row r="33" spans="1:60" ht="12" thickBot="1">
      <c r="A33" s="3" t="s">
        <v>29</v>
      </c>
      <c r="C33" s="8">
        <f>(C272*C288)</f>
        <v>159</v>
      </c>
      <c r="D33" s="8">
        <f>(D272*D288)</f>
        <v>174</v>
      </c>
      <c r="E33" s="8">
        <f t="shared" ref="E33:AE33" si="19">(E272*E288)</f>
        <v>179.99999999999997</v>
      </c>
      <c r="F33" s="8">
        <f t="shared" si="19"/>
        <v>186.00000000000003</v>
      </c>
      <c r="G33" s="8">
        <f t="shared" si="19"/>
        <v>191</v>
      </c>
      <c r="H33" s="8">
        <f t="shared" si="19"/>
        <v>194.99999999999997</v>
      </c>
      <c r="I33" s="8">
        <f t="shared" si="19"/>
        <v>198.1</v>
      </c>
      <c r="J33" s="8">
        <f t="shared" si="19"/>
        <v>199</v>
      </c>
      <c r="K33" s="8">
        <f t="shared" si="19"/>
        <v>199.29999999999998</v>
      </c>
      <c r="L33" s="8">
        <f t="shared" si="19"/>
        <v>203.60000000000002</v>
      </c>
      <c r="M33" s="8">
        <f t="shared" si="19"/>
        <v>206.9</v>
      </c>
      <c r="N33" s="8">
        <f t="shared" si="19"/>
        <v>211.8</v>
      </c>
      <c r="O33" s="8">
        <f t="shared" si="19"/>
        <v>216.79999999999998</v>
      </c>
      <c r="P33" s="8">
        <f t="shared" si="19"/>
        <v>221.19999999999996</v>
      </c>
      <c r="Q33" s="8">
        <f t="shared" si="19"/>
        <v>226.6</v>
      </c>
      <c r="R33" s="8">
        <f t="shared" si="19"/>
        <v>230.20000000000002</v>
      </c>
      <c r="S33" s="8">
        <f t="shared" si="19"/>
        <v>235.3</v>
      </c>
      <c r="T33" s="8">
        <f t="shared" si="19"/>
        <v>237.49999999999997</v>
      </c>
      <c r="U33" s="8">
        <f t="shared" si="19"/>
        <v>241.2</v>
      </c>
      <c r="V33" s="8">
        <f t="shared" si="19"/>
        <v>248.60000000000002</v>
      </c>
      <c r="W33" s="8">
        <f t="shared" si="19"/>
        <v>255.20000000000002</v>
      </c>
      <c r="X33" s="8">
        <f t="shared" si="19"/>
        <v>262.89999999999998</v>
      </c>
      <c r="Y33" s="8">
        <f t="shared" si="19"/>
        <v>237.9</v>
      </c>
      <c r="Z33" s="8">
        <f t="shared" si="19"/>
        <v>247.5</v>
      </c>
      <c r="AA33" s="8">
        <f t="shared" si="19"/>
        <v>295.99999999999994</v>
      </c>
      <c r="AB33" s="8">
        <f t="shared" si="19"/>
        <v>307.8</v>
      </c>
      <c r="AC33" s="8">
        <f t="shared" si="19"/>
        <v>317.10000000000002</v>
      </c>
      <c r="AD33" s="8">
        <f t="shared" si="19"/>
        <v>312.3</v>
      </c>
      <c r="AE33" s="8">
        <f t="shared" si="19"/>
        <v>385.7</v>
      </c>
      <c r="AF33" s="108">
        <f>(AF272*AF288)</f>
        <v>376.10980459770053</v>
      </c>
      <c r="AG33" s="112">
        <f>(AG272*AG288)</f>
        <v>375.33685111111151</v>
      </c>
      <c r="AH33" s="112">
        <f t="shared" ref="AH33:BH33" si="20">(AH272*AH288)</f>
        <v>374.26828226770601</v>
      </c>
      <c r="AI33" s="54">
        <f t="shared" si="20"/>
        <v>253.15272389840428</v>
      </c>
      <c r="AJ33" s="54">
        <f t="shared" si="20"/>
        <v>277.94617427454051</v>
      </c>
      <c r="AK33" s="54">
        <f t="shared" si="20"/>
        <v>266.81975995452063</v>
      </c>
      <c r="AL33" s="54">
        <f t="shared" si="20"/>
        <v>256.83868111297562</v>
      </c>
      <c r="AM33" s="54">
        <f t="shared" si="20"/>
        <v>263.94663677704227</v>
      </c>
      <c r="AN33" s="54">
        <f t="shared" si="20"/>
        <v>296.55841929335884</v>
      </c>
      <c r="AO33" s="54">
        <f t="shared" si="20"/>
        <v>302.43941174043937</v>
      </c>
      <c r="AP33" s="54">
        <f t="shared" si="20"/>
        <v>314.43034254752394</v>
      </c>
      <c r="AQ33" s="54">
        <f>(AQ272*AQ288)</f>
        <v>301.86696810289141</v>
      </c>
      <c r="AR33" s="54">
        <f t="shared" si="20"/>
        <v>303.86246488875389</v>
      </c>
      <c r="AS33" s="54">
        <f t="shared" si="20"/>
        <v>313.94687720713119</v>
      </c>
      <c r="AT33" s="54">
        <f t="shared" si="20"/>
        <v>326.13970083847443</v>
      </c>
      <c r="AU33" s="54">
        <f t="shared" si="20"/>
        <v>337.87356701314548</v>
      </c>
      <c r="AV33" s="54">
        <f t="shared" si="20"/>
        <v>338.52018346895903</v>
      </c>
      <c r="AW33" s="54">
        <f t="shared" si="20"/>
        <v>329.88466522210405</v>
      </c>
      <c r="AX33" s="54">
        <f t="shared" si="20"/>
        <v>348.77575350257456</v>
      </c>
      <c r="AY33" s="54">
        <f t="shared" si="20"/>
        <v>349.13002570603459</v>
      </c>
      <c r="AZ33" s="54">
        <f t="shared" si="20"/>
        <v>349.32845619666119</v>
      </c>
      <c r="BA33" s="54">
        <f t="shared" si="20"/>
        <v>351.36431427580567</v>
      </c>
      <c r="BB33" s="54">
        <f t="shared" si="20"/>
        <v>351.08609428096338</v>
      </c>
      <c r="BC33" s="54">
        <f t="shared" si="20"/>
        <v>351.99480301525472</v>
      </c>
      <c r="BD33" s="54">
        <f t="shared" si="20"/>
        <v>353.15081840262212</v>
      </c>
      <c r="BE33" s="54">
        <f t="shared" si="20"/>
        <v>354.51888657346052</v>
      </c>
      <c r="BF33" s="54">
        <f t="shared" si="20"/>
        <v>355.82212411515496</v>
      </c>
      <c r="BG33" s="54">
        <f t="shared" si="20"/>
        <v>357.00912635899869</v>
      </c>
      <c r="BH33" s="54">
        <f t="shared" si="20"/>
        <v>355.54978339024018</v>
      </c>
    </row>
    <row r="34" spans="1:60">
      <c r="A34" s="22"/>
      <c r="B34" s="22"/>
      <c r="C34" s="22">
        <f>C33*2204.622/1000</f>
        <v>350.534898</v>
      </c>
      <c r="D34" s="22">
        <f t="shared" ref="D34:AH34" si="21">D33*2204.622/1000</f>
        <v>383.60422799999992</v>
      </c>
      <c r="E34" s="22">
        <f t="shared" si="21"/>
        <v>396.83195999999992</v>
      </c>
      <c r="F34" s="22">
        <f t="shared" si="21"/>
        <v>410.05969200000004</v>
      </c>
      <c r="G34" s="22">
        <f t="shared" si="21"/>
        <v>421.08280199999996</v>
      </c>
      <c r="H34" s="22">
        <f t="shared" si="21"/>
        <v>429.9012899999999</v>
      </c>
      <c r="I34" s="22">
        <f t="shared" si="21"/>
        <v>436.73561819999998</v>
      </c>
      <c r="J34" s="22">
        <f t="shared" si="21"/>
        <v>438.71977800000002</v>
      </c>
      <c r="K34" s="22">
        <f t="shared" si="21"/>
        <v>439.38116459999998</v>
      </c>
      <c r="L34" s="22">
        <f t="shared" si="21"/>
        <v>448.86103919999999</v>
      </c>
      <c r="M34" s="22">
        <f t="shared" si="21"/>
        <v>456.13629179999998</v>
      </c>
      <c r="N34" s="22">
        <f t="shared" si="21"/>
        <v>466.93893959999997</v>
      </c>
      <c r="O34" s="22">
        <f t="shared" si="21"/>
        <v>477.96204959999989</v>
      </c>
      <c r="P34" s="22">
        <f t="shared" si="21"/>
        <v>487.66238639999989</v>
      </c>
      <c r="Q34" s="22">
        <f t="shared" si="21"/>
        <v>499.56734519999992</v>
      </c>
      <c r="R34" s="22">
        <f t="shared" si="21"/>
        <v>507.50398440000004</v>
      </c>
      <c r="S34" s="22">
        <f t="shared" si="21"/>
        <v>518.74755660000005</v>
      </c>
      <c r="T34" s="22">
        <f t="shared" si="21"/>
        <v>523.59772499999997</v>
      </c>
      <c r="U34" s="22">
        <f t="shared" si="21"/>
        <v>531.75482639999996</v>
      </c>
      <c r="V34" s="22">
        <f t="shared" si="21"/>
        <v>548.06902920000005</v>
      </c>
      <c r="W34" s="22">
        <f t="shared" si="21"/>
        <v>562.61953440000002</v>
      </c>
      <c r="X34" s="22">
        <f t="shared" si="21"/>
        <v>579.5951237999999</v>
      </c>
      <c r="Y34" s="22">
        <f t="shared" si="21"/>
        <v>524.47957380000003</v>
      </c>
      <c r="Z34" s="22">
        <f t="shared" si="21"/>
        <v>545.64394499999992</v>
      </c>
      <c r="AA34" s="22">
        <f t="shared" si="21"/>
        <v>652.56811199999981</v>
      </c>
      <c r="AB34" s="22">
        <f t="shared" si="21"/>
        <v>678.58265159999996</v>
      </c>
      <c r="AC34" s="22">
        <f t="shared" si="21"/>
        <v>699.08563619999995</v>
      </c>
      <c r="AD34" s="22">
        <f t="shared" si="21"/>
        <v>688.50345059999995</v>
      </c>
      <c r="AE34" s="22">
        <f t="shared" si="21"/>
        <v>850.3227053999999</v>
      </c>
      <c r="AF34" s="22">
        <f t="shared" si="21"/>
        <v>829.17994963179171</v>
      </c>
      <c r="AG34" s="22">
        <f t="shared" si="21"/>
        <v>827.47587937028072</v>
      </c>
      <c r="AH34" s="22">
        <f t="shared" si="21"/>
        <v>825.12008898959448</v>
      </c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</row>
    <row r="35" spans="1:60" ht="12" thickBot="1">
      <c r="A35" s="3" t="s">
        <v>146</v>
      </c>
    </row>
    <row r="36" spans="1:60" ht="12" thickBot="1">
      <c r="A36" s="18"/>
      <c r="B36" s="19">
        <f>B20</f>
        <v>1992</v>
      </c>
      <c r="C36" s="19">
        <f t="shared" ref="C36:BH36" si="22">C20</f>
        <v>1993</v>
      </c>
      <c r="D36" s="19">
        <f t="shared" si="22"/>
        <v>1994</v>
      </c>
      <c r="E36" s="19">
        <f t="shared" si="22"/>
        <v>1995</v>
      </c>
      <c r="F36" s="19">
        <f t="shared" si="22"/>
        <v>1996</v>
      </c>
      <c r="G36" s="19">
        <f t="shared" si="22"/>
        <v>1997</v>
      </c>
      <c r="H36" s="19">
        <f t="shared" si="22"/>
        <v>1998</v>
      </c>
      <c r="I36" s="19">
        <f t="shared" si="22"/>
        <v>1999</v>
      </c>
      <c r="J36" s="19">
        <f t="shared" si="22"/>
        <v>2000</v>
      </c>
      <c r="K36" s="19">
        <f t="shared" si="22"/>
        <v>2001</v>
      </c>
      <c r="L36" s="19">
        <f t="shared" si="22"/>
        <v>2002</v>
      </c>
      <c r="M36" s="19">
        <f t="shared" si="22"/>
        <v>2003</v>
      </c>
      <c r="N36" s="19">
        <f t="shared" si="22"/>
        <v>2004</v>
      </c>
      <c r="O36" s="19">
        <f t="shared" si="22"/>
        <v>2005</v>
      </c>
      <c r="P36" s="19">
        <f t="shared" si="22"/>
        <v>2006</v>
      </c>
      <c r="Q36" s="19">
        <f t="shared" si="22"/>
        <v>2007</v>
      </c>
      <c r="R36" s="19">
        <f t="shared" si="22"/>
        <v>2008</v>
      </c>
      <c r="S36" s="19">
        <f t="shared" si="22"/>
        <v>2009</v>
      </c>
      <c r="T36" s="19">
        <f t="shared" si="22"/>
        <v>2010</v>
      </c>
      <c r="U36" s="19">
        <f t="shared" si="22"/>
        <v>2011</v>
      </c>
      <c r="V36" s="19">
        <f t="shared" si="22"/>
        <v>2012</v>
      </c>
      <c r="W36" s="19">
        <f t="shared" si="22"/>
        <v>2013</v>
      </c>
      <c r="X36" s="19">
        <f t="shared" si="22"/>
        <v>2014</v>
      </c>
      <c r="Y36" s="19">
        <f t="shared" si="22"/>
        <v>2015</v>
      </c>
      <c r="Z36" s="19">
        <f t="shared" si="22"/>
        <v>2016</v>
      </c>
      <c r="AA36" s="19">
        <f t="shared" si="22"/>
        <v>2017</v>
      </c>
      <c r="AB36" s="19">
        <f t="shared" si="22"/>
        <v>2018</v>
      </c>
      <c r="AC36" s="19">
        <f t="shared" si="22"/>
        <v>2019</v>
      </c>
      <c r="AD36" s="19">
        <f t="shared" si="22"/>
        <v>2020</v>
      </c>
      <c r="AE36" s="19">
        <f t="shared" si="22"/>
        <v>2021</v>
      </c>
      <c r="AF36" s="19">
        <f t="shared" si="22"/>
        <v>2022</v>
      </c>
      <c r="AG36" s="19">
        <f t="shared" si="22"/>
        <v>2023</v>
      </c>
      <c r="AH36" s="19">
        <f t="shared" si="22"/>
        <v>2024</v>
      </c>
      <c r="AI36" s="19">
        <f t="shared" si="22"/>
        <v>2025</v>
      </c>
      <c r="AJ36" s="19">
        <f t="shared" si="22"/>
        <v>2026</v>
      </c>
      <c r="AK36" s="19">
        <f t="shared" si="22"/>
        <v>2027</v>
      </c>
      <c r="AL36" s="19">
        <f t="shared" si="22"/>
        <v>2028</v>
      </c>
      <c r="AM36" s="19">
        <f t="shared" si="22"/>
        <v>2029</v>
      </c>
      <c r="AN36" s="19">
        <f t="shared" si="22"/>
        <v>2030</v>
      </c>
      <c r="AO36" s="19">
        <f t="shared" si="22"/>
        <v>2031</v>
      </c>
      <c r="AP36" s="19">
        <f t="shared" si="22"/>
        <v>2032</v>
      </c>
      <c r="AQ36" s="19">
        <f t="shared" si="22"/>
        <v>2033</v>
      </c>
      <c r="AR36" s="19">
        <f t="shared" si="22"/>
        <v>2034</v>
      </c>
      <c r="AS36" s="19">
        <f t="shared" si="22"/>
        <v>2035</v>
      </c>
      <c r="AT36" s="19">
        <f t="shared" si="22"/>
        <v>2036</v>
      </c>
      <c r="AU36" s="19">
        <f t="shared" si="22"/>
        <v>2037</v>
      </c>
      <c r="AV36" s="19">
        <f t="shared" si="22"/>
        <v>2038</v>
      </c>
      <c r="AW36" s="19">
        <f t="shared" si="22"/>
        <v>2039</v>
      </c>
      <c r="AX36" s="19">
        <f t="shared" si="22"/>
        <v>2040</v>
      </c>
      <c r="AY36" s="19">
        <f t="shared" si="22"/>
        <v>2041</v>
      </c>
      <c r="AZ36" s="19">
        <f t="shared" si="22"/>
        <v>2042</v>
      </c>
      <c r="BA36" s="19">
        <f t="shared" si="22"/>
        <v>2043</v>
      </c>
      <c r="BB36" s="19">
        <f t="shared" si="22"/>
        <v>2044</v>
      </c>
      <c r="BC36" s="19">
        <f t="shared" si="22"/>
        <v>2045</v>
      </c>
      <c r="BD36" s="19">
        <f t="shared" si="22"/>
        <v>2046</v>
      </c>
      <c r="BE36" s="19">
        <f t="shared" si="22"/>
        <v>2047</v>
      </c>
      <c r="BF36" s="19">
        <f t="shared" si="22"/>
        <v>2048</v>
      </c>
      <c r="BG36" s="19">
        <f t="shared" si="22"/>
        <v>2049</v>
      </c>
      <c r="BH36" s="19">
        <f t="shared" si="22"/>
        <v>2050</v>
      </c>
    </row>
    <row r="37" spans="1:60">
      <c r="A37" s="3" t="s">
        <v>17</v>
      </c>
      <c r="C37" s="8"/>
      <c r="D37" s="8">
        <f>'[1]Canada Inedible Tallow Imports'!AW$290/1000</f>
        <v>1.8819999999999999</v>
      </c>
      <c r="E37" s="8">
        <f>'[1]Canada Inedible Tallow Imports'!BI$290/1000</f>
        <v>3.774</v>
      </c>
      <c r="F37" s="8">
        <f>'[1]Canada Inedible Tallow Imports'!BU$290/1000</f>
        <v>4.1159999999999997</v>
      </c>
      <c r="G37" s="8">
        <f>'[1]Canada Inedible Tallow Imports'!CG$290/1000</f>
        <v>5.5810000000000004</v>
      </c>
      <c r="H37" s="8">
        <f>'[1]Canada Inedible Tallow Imports'!CS$290/1000</f>
        <v>4.6970000000000001</v>
      </c>
      <c r="I37" s="8">
        <f>'[1]Canada Inedible Tallow Imports'!DE$290/1000</f>
        <v>4.024</v>
      </c>
      <c r="J37" s="8">
        <f>'[1]Canada Inedible Tallow Imports'!DQ$290/1000</f>
        <v>3.411</v>
      </c>
      <c r="K37" s="8">
        <f>'[1]Canada Inedible Tallow Imports'!EC$290/1000</f>
        <v>2.597</v>
      </c>
      <c r="L37" s="8">
        <f>'[1]Canada Inedible Tallow Imports'!EO$290/1000</f>
        <v>3.637</v>
      </c>
      <c r="M37" s="8">
        <f>'[1]Canada Inedible Tallow Imports'!FA$290/1000</f>
        <v>2.8050000000000002</v>
      </c>
      <c r="N37" s="8">
        <f>'[1]Canada Inedible Tallow Imports'!FM$290/1000</f>
        <v>2.177</v>
      </c>
      <c r="O37" s="8">
        <f>'[1]Canada Inedible Tallow Imports'!FY$290/1000</f>
        <v>2.15</v>
      </c>
      <c r="P37" s="8">
        <f>'[1]Canada Inedible Tallow Imports'!GK$290/1000</f>
        <v>2.1160000000000001</v>
      </c>
      <c r="Q37" s="8">
        <f>'[1]Canada Inedible Tallow Imports'!GW$290/1000</f>
        <v>2.7629999999999999</v>
      </c>
      <c r="R37" s="8">
        <f>'[1]Canada Inedible Tallow Imports'!HI$290/1000</f>
        <v>2.004</v>
      </c>
      <c r="S37" s="8">
        <f>'[1]Canada Inedible Tallow Imports'!HU$290/1000</f>
        <v>1.675</v>
      </c>
      <c r="T37" s="8">
        <f>'[1]Canada Inedible Tallow Imports'!IG$290/1000</f>
        <v>2.4769999999999999</v>
      </c>
      <c r="U37" s="8">
        <f>'[1]Canada Inedible Tallow Imports'!IS$290/1000</f>
        <v>3.6970000000000001</v>
      </c>
      <c r="V37" s="8">
        <f>'[1]Canada Inedible Tallow Imports'!JE$290/1000</f>
        <v>1.4950000000000001</v>
      </c>
      <c r="W37" s="8">
        <f>'[1]Canada Inedible Tallow Imports'!JQ$290/1000</f>
        <v>1.21</v>
      </c>
      <c r="X37" s="8">
        <f>'[1]Canada Inedible Tallow Imports'!KC$290/1000</f>
        <v>2.504</v>
      </c>
      <c r="Y37" s="8">
        <f>'[1]Canada Inedible Tallow Imports'!KO$290/1000</f>
        <v>2.452</v>
      </c>
      <c r="Z37" s="8">
        <f>'[1]Canada Inedible Tallow Imports'!LA$290/1000</f>
        <v>3.8660000000000001</v>
      </c>
      <c r="AA37" s="8">
        <f>'[1]Canada Inedible Tallow Imports'!LM$290/1000</f>
        <v>2.3849999999999998</v>
      </c>
      <c r="AB37" s="8">
        <f>'[1]Canada Inedible Tallow Imports'!LY$290/1000</f>
        <v>2.75</v>
      </c>
      <c r="AC37" s="8">
        <f>'[1]Canada Inedible Tallow Imports'!MK$290/1000</f>
        <v>3.323</v>
      </c>
      <c r="AD37" s="8">
        <f>'[1]Canada Inedible Tallow Imports'!MW$290/1000</f>
        <v>3.0419999999999998</v>
      </c>
      <c r="AE37" s="8">
        <f>'[1]Canada Inedible Tallow Imports'!NI$290/1000</f>
        <v>3.5649999999999999</v>
      </c>
      <c r="AF37" s="8">
        <f>'[1]Canada Inedible Tallow Imports'!NU$290/1000</f>
        <v>4.6760000000000002</v>
      </c>
      <c r="AG37" s="8">
        <f>'[1]Canada Inedible Tallow Imports'!OG$290/1000</f>
        <v>4.6529999999999996</v>
      </c>
      <c r="AH37" s="8">
        <f>'[1]Canada Inedible Tallow Imports'!OS$290/1000</f>
        <v>2.3119999999999998</v>
      </c>
      <c r="AI37" s="8">
        <f>'[1]Canada Inedible Tallow Imports'!PE$290/1000</f>
        <v>1.119</v>
      </c>
      <c r="AJ37" s="54">
        <f t="shared" ref="AJ37:AJ47" si="23">AJ$49*(SUM(AE37:AI37)/SUM(AE$49:AI$49))</f>
        <v>3.8235969214482122</v>
      </c>
      <c r="AK37" s="54">
        <f t="shared" ref="AK37:AK47" si="24">AK$49*(SUM(AF37:AJ37)/SUM(AF$49:AJ$49))</f>
        <v>3.560109854609903</v>
      </c>
      <c r="AL37" s="54">
        <f t="shared" ref="AL37:BA47" si="25">AL$49*(SUM(AG37:AK37)/SUM(AG$49:AK$49))</f>
        <v>3.0371953078602005</v>
      </c>
      <c r="AM37" s="54">
        <f t="shared" si="25"/>
        <v>2.0549487875905936</v>
      </c>
      <c r="AN37" s="54">
        <f t="shared" si="25"/>
        <v>1.2247613397755774</v>
      </c>
      <c r="AO37" s="54">
        <f t="shared" si="25"/>
        <v>3.9369575319783006</v>
      </c>
      <c r="AP37" s="54">
        <f t="shared" si="25"/>
        <v>3.7537969624496128</v>
      </c>
      <c r="AQ37" s="54">
        <f t="shared" si="25"/>
        <v>3.610221631354197</v>
      </c>
      <c r="AR37" s="54">
        <f t="shared" si="25"/>
        <v>3.573697611065755</v>
      </c>
      <c r="AS37" s="54">
        <f t="shared" si="25"/>
        <v>6.7324910320425309</v>
      </c>
      <c r="AT37" s="54">
        <f t="shared" si="25"/>
        <v>6.3637540072759391</v>
      </c>
      <c r="AU37" s="54">
        <f t="shared" si="25"/>
        <v>6.0084903110470087</v>
      </c>
      <c r="AV37" s="54">
        <f t="shared" si="25"/>
        <v>5.9879713239122374</v>
      </c>
      <c r="AW37" s="54">
        <f t="shared" si="25"/>
        <v>6.1428009182878869</v>
      </c>
      <c r="AX37" s="54">
        <f t="shared" si="25"/>
        <v>5.5725318709741449</v>
      </c>
      <c r="AY37" s="54">
        <f t="shared" si="25"/>
        <v>5.7216897016019095</v>
      </c>
      <c r="AZ37" s="54">
        <f t="shared" si="25"/>
        <v>5.56453928746906</v>
      </c>
      <c r="BA37" s="54">
        <f t="shared" si="25"/>
        <v>5.4172359837528976</v>
      </c>
      <c r="BB37" s="54">
        <f t="shared" ref="BB37:BH47" si="26">BB$49*(SUM(AW37:BA37)/SUM(AW$49:BA$49))</f>
        <v>5.2735913372942909</v>
      </c>
      <c r="BC37" s="54">
        <f t="shared" si="26"/>
        <v>5.2754530559538457</v>
      </c>
      <c r="BD37" s="54">
        <f t="shared" si="26"/>
        <v>5.2746792321429687</v>
      </c>
      <c r="BE37" s="54">
        <f t="shared" si="26"/>
        <v>5.2732128976943731</v>
      </c>
      <c r="BF37" s="54">
        <f t="shared" si="26"/>
        <v>5.2735370731833235</v>
      </c>
      <c r="BG37" s="54">
        <f t="shared" si="26"/>
        <v>5.2740947192537604</v>
      </c>
      <c r="BH37" s="54">
        <f t="shared" si="26"/>
        <v>5.2741953956456538</v>
      </c>
    </row>
    <row r="38" spans="1:60">
      <c r="A38" s="3" t="s">
        <v>18</v>
      </c>
      <c r="C38" s="8"/>
      <c r="D38" s="8">
        <f>'[1]Canada Inedible Tallow Imports'!AX$290/1000</f>
        <v>2.4159999999999999</v>
      </c>
      <c r="E38" s="8">
        <f>'[1]Canada Inedible Tallow Imports'!BJ$290/1000</f>
        <v>3.5390000000000001</v>
      </c>
      <c r="F38" s="8">
        <f>'[1]Canada Inedible Tallow Imports'!BV$290/1000</f>
        <v>3.5990000000000002</v>
      </c>
      <c r="G38" s="8">
        <f>'[1]Canada Inedible Tallow Imports'!CH$290/1000</f>
        <v>4.1840000000000002</v>
      </c>
      <c r="H38" s="8">
        <f>'[1]Canada Inedible Tallow Imports'!CT$290/1000</f>
        <v>2.6659999999999999</v>
      </c>
      <c r="I38" s="8">
        <f>'[1]Canada Inedible Tallow Imports'!DF$290/1000</f>
        <v>3.444</v>
      </c>
      <c r="J38" s="8">
        <f>'[1]Canada Inedible Tallow Imports'!DR$290/1000</f>
        <v>3.7749999999999999</v>
      </c>
      <c r="K38" s="8">
        <f>'[1]Canada Inedible Tallow Imports'!ED$290/1000</f>
        <v>2.681</v>
      </c>
      <c r="L38" s="8">
        <f>'[1]Canada Inedible Tallow Imports'!EP$290/1000</f>
        <v>2.669</v>
      </c>
      <c r="M38" s="8">
        <f>'[1]Canada Inedible Tallow Imports'!FB$290/1000</f>
        <v>2.6160000000000001</v>
      </c>
      <c r="N38" s="8">
        <f>'[1]Canada Inedible Tallow Imports'!FN$290/1000</f>
        <v>2.7519999999999998</v>
      </c>
      <c r="O38" s="8">
        <f>'[1]Canada Inedible Tallow Imports'!FZ$290/1000</f>
        <v>2.1459999999999999</v>
      </c>
      <c r="P38" s="8">
        <f>'[1]Canada Inedible Tallow Imports'!GL$290/1000</f>
        <v>2.1709999999999998</v>
      </c>
      <c r="Q38" s="8">
        <f>'[1]Canada Inedible Tallow Imports'!GX$290/1000</f>
        <v>2.355</v>
      </c>
      <c r="R38" s="8">
        <f>'[1]Canada Inedible Tallow Imports'!HJ$290/1000</f>
        <v>1.794</v>
      </c>
      <c r="S38" s="8">
        <f>'[1]Canada Inedible Tallow Imports'!HV$290/1000</f>
        <v>2.6389999999999998</v>
      </c>
      <c r="T38" s="8">
        <f>'[1]Canada Inedible Tallow Imports'!IH$290/1000</f>
        <v>3.0640000000000001</v>
      </c>
      <c r="U38" s="8">
        <f>'[1]Canada Inedible Tallow Imports'!IT$290/1000</f>
        <v>3.4129999999999998</v>
      </c>
      <c r="V38" s="8">
        <f>'[1]Canada Inedible Tallow Imports'!JF$290/1000</f>
        <v>0.76300000000000001</v>
      </c>
      <c r="W38" s="8">
        <f>'[1]Canada Inedible Tallow Imports'!JR$290/1000</f>
        <v>1.42</v>
      </c>
      <c r="X38" s="8">
        <f>'[1]Canada Inedible Tallow Imports'!KD$290/1000</f>
        <v>2.661</v>
      </c>
      <c r="Y38" s="8">
        <f>'[1]Canada Inedible Tallow Imports'!KP$290/1000</f>
        <v>1.8879999999999999</v>
      </c>
      <c r="Z38" s="8">
        <f>'[1]Canada Inedible Tallow Imports'!LB$290/1000</f>
        <v>2.3610000000000002</v>
      </c>
      <c r="AA38" s="8">
        <f>'[1]Canada Inedible Tallow Imports'!LN$290/1000</f>
        <v>2.9329999999999998</v>
      </c>
      <c r="AB38" s="8">
        <f>'[1]Canada Inedible Tallow Imports'!LZ$290/1000</f>
        <v>2.1040000000000001</v>
      </c>
      <c r="AC38" s="8">
        <f>'[1]Canada Inedible Tallow Imports'!ML$290/1000</f>
        <v>3.2709999999999999</v>
      </c>
      <c r="AD38" s="8">
        <f>'[1]Canada Inedible Tallow Imports'!MX$290/1000</f>
        <v>3.6760000000000002</v>
      </c>
      <c r="AE38" s="8">
        <f>'[1]Canada Inedible Tallow Imports'!NJ$290/1000</f>
        <v>6.0090000000000003</v>
      </c>
      <c r="AF38" s="8">
        <f>'[1]Canada Inedible Tallow Imports'!NV$290/1000</f>
        <v>4.0609999999999999</v>
      </c>
      <c r="AG38" s="8">
        <f>'[1]Canada Inedible Tallow Imports'!OH$290/1000</f>
        <v>2.6739999999999999</v>
      </c>
      <c r="AH38" s="8">
        <f>'[1]Canada Inedible Tallow Imports'!OT$290/1000</f>
        <v>1.2050000000000001</v>
      </c>
      <c r="AI38" s="8">
        <f>'[1]Canada Inedible Tallow Imports'!PF$290/1000</f>
        <v>0.75900000000000001</v>
      </c>
      <c r="AJ38" s="54">
        <f t="shared" si="23"/>
        <v>3.4448675969776605</v>
      </c>
      <c r="AK38" s="54">
        <f t="shared" si="24"/>
        <v>2.6070039515469938</v>
      </c>
      <c r="AL38" s="54">
        <f t="shared" si="25"/>
        <v>2.0990330485875348</v>
      </c>
      <c r="AM38" s="54">
        <f t="shared" si="25"/>
        <v>1.50056005395546</v>
      </c>
      <c r="AN38" s="54">
        <f t="shared" si="25"/>
        <v>0.93787969829438289</v>
      </c>
      <c r="AO38" s="54">
        <f t="shared" si="25"/>
        <v>3.0429150429201246</v>
      </c>
      <c r="AP38" s="54">
        <f t="shared" si="25"/>
        <v>2.7683129878544825</v>
      </c>
      <c r="AQ38" s="54">
        <f t="shared" si="25"/>
        <v>2.6671909359824708</v>
      </c>
      <c r="AR38" s="54">
        <f t="shared" si="25"/>
        <v>2.675700666423265</v>
      </c>
      <c r="AS38" s="54">
        <f t="shared" si="25"/>
        <v>5.0566542658894305</v>
      </c>
      <c r="AT38" s="54">
        <f t="shared" si="25"/>
        <v>4.774406011369865</v>
      </c>
      <c r="AU38" s="54">
        <f t="shared" si="25"/>
        <v>4.4855662168798789</v>
      </c>
      <c r="AV38" s="54">
        <f t="shared" si="25"/>
        <v>4.4780013442130073</v>
      </c>
      <c r="AW38" s="54">
        <f t="shared" si="25"/>
        <v>4.6007846795947378</v>
      </c>
      <c r="AX38" s="54">
        <f t="shared" si="25"/>
        <v>4.1738294632956956</v>
      </c>
      <c r="AY38" s="54">
        <f t="shared" si="25"/>
        <v>4.2828825409696298</v>
      </c>
      <c r="AZ38" s="54">
        <f t="shared" si="25"/>
        <v>4.1631862751652351</v>
      </c>
      <c r="BA38" s="54">
        <f t="shared" si="25"/>
        <v>4.0548046425243296</v>
      </c>
      <c r="BB38" s="54">
        <f t="shared" si="26"/>
        <v>3.9480286270916833</v>
      </c>
      <c r="BC38" s="54">
        <f t="shared" si="26"/>
        <v>3.9490337008812588</v>
      </c>
      <c r="BD38" s="54">
        <f t="shared" si="26"/>
        <v>3.94798757160622</v>
      </c>
      <c r="BE38" s="54">
        <f t="shared" si="26"/>
        <v>3.9468277017577829</v>
      </c>
      <c r="BF38" s="54">
        <f t="shared" si="26"/>
        <v>3.9474064131436788</v>
      </c>
      <c r="BG38" s="54">
        <f t="shared" si="26"/>
        <v>3.9478568028961245</v>
      </c>
      <c r="BH38" s="54">
        <f t="shared" si="26"/>
        <v>3.9478224380570128</v>
      </c>
    </row>
    <row r="39" spans="1:60">
      <c r="A39" s="3" t="s">
        <v>19</v>
      </c>
      <c r="C39" s="8"/>
      <c r="D39" s="8">
        <f>'[1]Canada Inedible Tallow Imports'!AY$290/1000</f>
        <v>2.5169999999999999</v>
      </c>
      <c r="E39" s="8">
        <f>'[1]Canada Inedible Tallow Imports'!BK$290/1000</f>
        <v>3.8090000000000002</v>
      </c>
      <c r="F39" s="8">
        <f>'[1]Canada Inedible Tallow Imports'!BW$290/1000</f>
        <v>4.024</v>
      </c>
      <c r="G39" s="8">
        <f>'[1]Canada Inedible Tallow Imports'!CI$290/1000</f>
        <v>3.4089999999999998</v>
      </c>
      <c r="H39" s="8">
        <f>'[1]Canada Inedible Tallow Imports'!CU$290/1000</f>
        <v>3.145</v>
      </c>
      <c r="I39" s="8">
        <f>'[1]Canada Inedible Tallow Imports'!DG$290/1000</f>
        <v>4.0199999999999996</v>
      </c>
      <c r="J39" s="8">
        <f>'[1]Canada Inedible Tallow Imports'!DS$290/1000</f>
        <v>3.5230000000000001</v>
      </c>
      <c r="K39" s="8">
        <f>'[1]Canada Inedible Tallow Imports'!EE$290/1000</f>
        <v>3.0529999999999999</v>
      </c>
      <c r="L39" s="8">
        <f>'[1]Canada Inedible Tallow Imports'!EQ$290/1000</f>
        <v>2.0470000000000002</v>
      </c>
      <c r="M39" s="8">
        <f>'[1]Canada Inedible Tallow Imports'!FC$290/1000</f>
        <v>2.875</v>
      </c>
      <c r="N39" s="8">
        <f>'[1]Canada Inedible Tallow Imports'!FO$290/1000</f>
        <v>2.3759999999999999</v>
      </c>
      <c r="O39" s="8">
        <f>'[1]Canada Inedible Tallow Imports'!GA$290/1000</f>
        <v>2.2400000000000002</v>
      </c>
      <c r="P39" s="8">
        <f>'[1]Canada Inedible Tallow Imports'!GM$290/1000</f>
        <v>2.5790000000000002</v>
      </c>
      <c r="Q39" s="8">
        <f>'[1]Canada Inedible Tallow Imports'!GY$290/1000</f>
        <v>2.4390000000000001</v>
      </c>
      <c r="R39" s="8">
        <f>'[1]Canada Inedible Tallow Imports'!HK$290/1000</f>
        <v>2.052</v>
      </c>
      <c r="S39" s="8">
        <f>'[1]Canada Inedible Tallow Imports'!HW$290/1000</f>
        <v>1.853</v>
      </c>
      <c r="T39" s="8">
        <f>'[1]Canada Inedible Tallow Imports'!II$290/1000</f>
        <v>2.5179999999999998</v>
      </c>
      <c r="U39" s="8">
        <f>'[1]Canada Inedible Tallow Imports'!IU$290/1000</f>
        <v>2.952</v>
      </c>
      <c r="V39" s="8">
        <f>'[1]Canada Inedible Tallow Imports'!JG$290/1000</f>
        <v>1.994</v>
      </c>
      <c r="W39" s="8">
        <f>'[1]Canada Inedible Tallow Imports'!JS$290/1000</f>
        <v>1.534</v>
      </c>
      <c r="X39" s="8">
        <f>'[1]Canada Inedible Tallow Imports'!KE$290/1000</f>
        <v>1.94</v>
      </c>
      <c r="Y39" s="8">
        <f>'[1]Canada Inedible Tallow Imports'!KQ$290/1000</f>
        <v>1.482</v>
      </c>
      <c r="Z39" s="8">
        <f>'[1]Canada Inedible Tallow Imports'!LC$290/1000</f>
        <v>2.8679999999999999</v>
      </c>
      <c r="AA39" s="8">
        <f>'[1]Canada Inedible Tallow Imports'!LO$290/1000</f>
        <v>2.226</v>
      </c>
      <c r="AB39" s="8">
        <f>'[1]Canada Inedible Tallow Imports'!MA$290/1000</f>
        <v>2.343</v>
      </c>
      <c r="AC39" s="8">
        <f>'[1]Canada Inedible Tallow Imports'!MM$290/1000</f>
        <v>3.6749999999999998</v>
      </c>
      <c r="AD39" s="8">
        <f>'[1]Canada Inedible Tallow Imports'!MY$290/1000</f>
        <v>6.8879999999999999</v>
      </c>
      <c r="AE39" s="8">
        <f>'[1]Canada Inedible Tallow Imports'!NK$290/1000</f>
        <v>7.7270000000000003</v>
      </c>
      <c r="AF39" s="8">
        <f>'[1]Canada Inedible Tallow Imports'!NW$290/1000</f>
        <v>3.85</v>
      </c>
      <c r="AG39" s="8">
        <f>'[1]Canada Inedible Tallow Imports'!OI$290/1000</f>
        <v>1.143</v>
      </c>
      <c r="AH39" s="8">
        <f>'[1]Canada Inedible Tallow Imports'!OU$290/1000</f>
        <v>1.111</v>
      </c>
      <c r="AI39" s="8">
        <f>'[1]Canada Inedible Tallow Imports'!PG$290/1000</f>
        <v>0.91400000000000003</v>
      </c>
      <c r="AJ39" s="54">
        <f t="shared" si="23"/>
        <v>3.453533635942045</v>
      </c>
      <c r="AK39" s="54">
        <f t="shared" si="24"/>
        <v>2.2479930178465031</v>
      </c>
      <c r="AL39" s="54">
        <f t="shared" si="25"/>
        <v>1.7415952555762586</v>
      </c>
      <c r="AM39" s="54">
        <f t="shared" si="25"/>
        <v>1.404608949769983</v>
      </c>
      <c r="AN39" s="54">
        <f t="shared" si="25"/>
        <v>0.87943521253466583</v>
      </c>
      <c r="AO39" s="54">
        <f t="shared" si="25"/>
        <v>2.7951626642728322</v>
      </c>
      <c r="AP39" s="54">
        <f t="shared" si="25"/>
        <v>2.4643464945652833</v>
      </c>
      <c r="AQ39" s="54">
        <f t="shared" si="25"/>
        <v>2.3930795300822223</v>
      </c>
      <c r="AR39" s="54">
        <f t="shared" si="25"/>
        <v>2.4354492282414184</v>
      </c>
      <c r="AS39" s="54">
        <f t="shared" si="25"/>
        <v>4.5863978542366857</v>
      </c>
      <c r="AT39" s="54">
        <f t="shared" si="25"/>
        <v>4.321922864178994</v>
      </c>
      <c r="AU39" s="54">
        <f t="shared" si="25"/>
        <v>4.0502989928261508</v>
      </c>
      <c r="AV39" s="54">
        <f t="shared" si="25"/>
        <v>4.0515171514010238</v>
      </c>
      <c r="AW39" s="54">
        <f t="shared" si="25"/>
        <v>4.1669113051894859</v>
      </c>
      <c r="AX39" s="54">
        <f t="shared" si="25"/>
        <v>3.7780649313503707</v>
      </c>
      <c r="AY39" s="54">
        <f t="shared" si="25"/>
        <v>3.8750238758677806</v>
      </c>
      <c r="AZ39" s="54">
        <f t="shared" si="25"/>
        <v>3.7663135211548404</v>
      </c>
      <c r="BA39" s="54">
        <f t="shared" si="25"/>
        <v>3.6696956517356041</v>
      </c>
      <c r="BB39" s="54">
        <f t="shared" si="26"/>
        <v>3.5732800735604684</v>
      </c>
      <c r="BC39" s="54">
        <f t="shared" si="26"/>
        <v>3.5736468613408845</v>
      </c>
      <c r="BD39" s="54">
        <f t="shared" si="26"/>
        <v>3.5725083839341116</v>
      </c>
      <c r="BE39" s="54">
        <f t="shared" si="26"/>
        <v>3.5715628508313264</v>
      </c>
      <c r="BF39" s="54">
        <f t="shared" si="26"/>
        <v>3.572292693759592</v>
      </c>
      <c r="BG39" s="54">
        <f t="shared" si="26"/>
        <v>3.5726581726852773</v>
      </c>
      <c r="BH39" s="54">
        <f t="shared" si="26"/>
        <v>3.5725337925102378</v>
      </c>
    </row>
    <row r="40" spans="1:60">
      <c r="A40" s="3" t="s">
        <v>20</v>
      </c>
      <c r="C40" s="8"/>
      <c r="D40" s="8">
        <f>'[1]Canada Inedible Tallow Imports'!AZ$290/1000</f>
        <v>2.2650000000000001</v>
      </c>
      <c r="E40" s="8">
        <f>'[1]Canada Inedible Tallow Imports'!BL$290/1000</f>
        <v>3.2930000000000001</v>
      </c>
      <c r="F40" s="8">
        <f>'[1]Canada Inedible Tallow Imports'!BX$290/1000</f>
        <v>3.754</v>
      </c>
      <c r="G40" s="8">
        <f>'[1]Canada Inedible Tallow Imports'!CJ$290/1000</f>
        <v>3.669</v>
      </c>
      <c r="H40" s="8">
        <f>'[1]Canada Inedible Tallow Imports'!CV$290/1000</f>
        <v>3.7949999999999999</v>
      </c>
      <c r="I40" s="8">
        <f>'[1]Canada Inedible Tallow Imports'!DH$290/1000</f>
        <v>3.3090000000000002</v>
      </c>
      <c r="J40" s="8">
        <f>'[1]Canada Inedible Tallow Imports'!DT$290/1000</f>
        <v>3.1339999999999999</v>
      </c>
      <c r="K40" s="8">
        <f>'[1]Canada Inedible Tallow Imports'!EF$290/1000</f>
        <v>2.7469999999999999</v>
      </c>
      <c r="L40" s="8">
        <f>'[1]Canada Inedible Tallow Imports'!ER$290/1000</f>
        <v>3.395</v>
      </c>
      <c r="M40" s="8">
        <f>'[1]Canada Inedible Tallow Imports'!FD$290/1000</f>
        <v>3.0230000000000001</v>
      </c>
      <c r="N40" s="8">
        <f>'[1]Canada Inedible Tallow Imports'!FP$290/1000</f>
        <v>1.915</v>
      </c>
      <c r="O40" s="8">
        <f>'[1]Canada Inedible Tallow Imports'!GB$290/1000</f>
        <v>1.909</v>
      </c>
      <c r="P40" s="8">
        <f>'[1]Canada Inedible Tallow Imports'!GN$290/1000</f>
        <v>2.456</v>
      </c>
      <c r="Q40" s="8">
        <f>'[1]Canada Inedible Tallow Imports'!GZ$290/1000</f>
        <v>2.3780000000000001</v>
      </c>
      <c r="R40" s="8">
        <f>'[1]Canada Inedible Tallow Imports'!HL$290/1000</f>
        <v>2.0550000000000002</v>
      </c>
      <c r="S40" s="8">
        <f>'[1]Canada Inedible Tallow Imports'!HX$290/1000</f>
        <v>1.1100000000000001</v>
      </c>
      <c r="T40" s="8">
        <f>'[1]Canada Inedible Tallow Imports'!IJ$290/1000</f>
        <v>3.12</v>
      </c>
      <c r="U40" s="8">
        <f>'[1]Canada Inedible Tallow Imports'!IV$290/1000</f>
        <v>1.954</v>
      </c>
      <c r="V40" s="8">
        <f>'[1]Canada Inedible Tallow Imports'!JH$290/1000</f>
        <v>1.06</v>
      </c>
      <c r="W40" s="8">
        <f>'[1]Canada Inedible Tallow Imports'!JT$290/1000</f>
        <v>1.5489999999999999</v>
      </c>
      <c r="X40" s="8">
        <f>'[1]Canada Inedible Tallow Imports'!KF$290/1000</f>
        <v>1.952</v>
      </c>
      <c r="Y40" s="8">
        <f>'[1]Canada Inedible Tallow Imports'!KR$290/1000</f>
        <v>1.1990000000000001</v>
      </c>
      <c r="Z40" s="8">
        <f>'[1]Canada Inedible Tallow Imports'!LD$290/1000</f>
        <v>2.133</v>
      </c>
      <c r="AA40" s="8">
        <f>'[1]Canada Inedible Tallow Imports'!LP$290/1000</f>
        <v>1.87</v>
      </c>
      <c r="AB40" s="8">
        <f>'[1]Canada Inedible Tallow Imports'!MB$290/1000</f>
        <v>2.371</v>
      </c>
      <c r="AC40" s="8">
        <f>'[1]Canada Inedible Tallow Imports'!MN$290/1000</f>
        <v>2.2799999999999998</v>
      </c>
      <c r="AD40" s="8">
        <f>'[1]Canada Inedible Tallow Imports'!MZ$290/1000</f>
        <v>2.9420000000000002</v>
      </c>
      <c r="AE40" s="8">
        <f>'[1]Canada Inedible Tallow Imports'!NL$290/1000</f>
        <v>3.5950000000000002</v>
      </c>
      <c r="AF40" s="8">
        <f>'[1]Canada Inedible Tallow Imports'!NX$290/1000</f>
        <v>4.4109999999999996</v>
      </c>
      <c r="AG40" s="8">
        <f>'[1]Canada Inedible Tallow Imports'!OJ$290/1000</f>
        <v>2.5939999999999999</v>
      </c>
      <c r="AH40" s="8">
        <f>'[1]Canada Inedible Tallow Imports'!OV$290/1000</f>
        <v>11.71</v>
      </c>
      <c r="AI40" s="54">
        <f t="shared" ref="AI40:AI47" si="27">AI$49*(SUM(AD40:AH40)/SUM(AD$49:AH$49))</f>
        <v>14.117376234042135</v>
      </c>
      <c r="AJ40" s="54">
        <f t="shared" si="23"/>
        <v>8.5319205895815795</v>
      </c>
      <c r="AK40" s="54">
        <f t="shared" si="24"/>
        <v>8.8799457348322886</v>
      </c>
      <c r="AL40" s="54">
        <f t="shared" si="25"/>
        <v>8.9996863308807011</v>
      </c>
      <c r="AM40" s="54">
        <f t="shared" si="25"/>
        <v>7.74971718222021</v>
      </c>
      <c r="AN40" s="54">
        <f t="shared" si="25"/>
        <v>4.3494275740141362</v>
      </c>
      <c r="AO40" s="54">
        <f t="shared" si="25"/>
        <v>11.066292359634746</v>
      </c>
      <c r="AP40" s="54">
        <f t="shared" si="25"/>
        <v>11.153551408038609</v>
      </c>
      <c r="AQ40" s="54">
        <f t="shared" si="25"/>
        <v>11.164606921337217</v>
      </c>
      <c r="AR40" s="54">
        <f t="shared" si="25"/>
        <v>11.147940060109049</v>
      </c>
      <c r="AS40" s="54">
        <f t="shared" si="25"/>
        <v>20.441487662401389</v>
      </c>
      <c r="AT40" s="54">
        <f t="shared" si="25"/>
        <v>19.136142271886325</v>
      </c>
      <c r="AU40" s="54">
        <f t="shared" si="25"/>
        <v>18.260932080943149</v>
      </c>
      <c r="AV40" s="54">
        <f t="shared" si="25"/>
        <v>18.256641493687571</v>
      </c>
      <c r="AW40" s="54">
        <f t="shared" si="25"/>
        <v>18.694959336220172</v>
      </c>
      <c r="AX40" s="54">
        <f t="shared" si="25"/>
        <v>16.910921070963695</v>
      </c>
      <c r="AY40" s="54">
        <f t="shared" si="25"/>
        <v>17.361581726313833</v>
      </c>
      <c r="AZ40" s="54">
        <f t="shared" si="25"/>
        <v>16.917568939845172</v>
      </c>
      <c r="BA40" s="54">
        <f t="shared" si="25"/>
        <v>16.470918611010738</v>
      </c>
      <c r="BB40" s="54">
        <f t="shared" si="26"/>
        <v>16.024815405343972</v>
      </c>
      <c r="BC40" s="54">
        <f t="shared" si="26"/>
        <v>16.024941527261628</v>
      </c>
      <c r="BD40" s="54">
        <f t="shared" si="26"/>
        <v>16.025772814795229</v>
      </c>
      <c r="BE40" s="54">
        <f t="shared" si="26"/>
        <v>16.02570832096854</v>
      </c>
      <c r="BF40" s="54">
        <f t="shared" si="26"/>
        <v>16.025401328495491</v>
      </c>
      <c r="BG40" s="54">
        <f t="shared" si="26"/>
        <v>16.025327879372973</v>
      </c>
      <c r="BH40" s="54">
        <f t="shared" si="26"/>
        <v>16.025430374178775</v>
      </c>
    </row>
    <row r="41" spans="1:60">
      <c r="A41" s="3" t="s">
        <v>21</v>
      </c>
      <c r="C41" s="8"/>
      <c r="D41" s="8">
        <f>'[1]Canada Inedible Tallow Imports'!BA$290/1000</f>
        <v>2.8660000000000001</v>
      </c>
      <c r="E41" s="8">
        <f>'[1]Canada Inedible Tallow Imports'!BM$290/1000</f>
        <v>4.3280000000000003</v>
      </c>
      <c r="F41" s="8">
        <f>'[1]Canada Inedible Tallow Imports'!BY$290/1000</f>
        <v>3.3370000000000002</v>
      </c>
      <c r="G41" s="8">
        <f>'[1]Canada Inedible Tallow Imports'!CK$290/1000</f>
        <v>3.4590000000000001</v>
      </c>
      <c r="H41" s="8">
        <f>'[1]Canada Inedible Tallow Imports'!CW$290/1000</f>
        <v>2.8639999999999999</v>
      </c>
      <c r="I41" s="8">
        <f>'[1]Canada Inedible Tallow Imports'!DI$290/1000</f>
        <v>2.706</v>
      </c>
      <c r="J41" s="8">
        <f>'[1]Canada Inedible Tallow Imports'!DU$290/1000</f>
        <v>3.6389999999999998</v>
      </c>
      <c r="K41" s="8">
        <f>'[1]Canada Inedible Tallow Imports'!EG$290/1000</f>
        <v>3.3919999999999999</v>
      </c>
      <c r="L41" s="8">
        <f>'[1]Canada Inedible Tallow Imports'!ES$290/1000</f>
        <v>2.85</v>
      </c>
      <c r="M41" s="8">
        <f>'[1]Canada Inedible Tallow Imports'!FE$290/1000</f>
        <v>3.6339999999999999</v>
      </c>
      <c r="N41" s="8">
        <f>'[1]Canada Inedible Tallow Imports'!FQ$290/1000</f>
        <v>2.0150000000000001</v>
      </c>
      <c r="O41" s="8">
        <f>'[1]Canada Inedible Tallow Imports'!GC$290/1000</f>
        <v>1.873</v>
      </c>
      <c r="P41" s="8">
        <f>'[1]Canada Inedible Tallow Imports'!GO$290/1000</f>
        <v>3.0489999999999999</v>
      </c>
      <c r="Q41" s="8">
        <f>'[1]Canada Inedible Tallow Imports'!HA$290/1000</f>
        <v>1.986</v>
      </c>
      <c r="R41" s="8">
        <f>'[1]Canada Inedible Tallow Imports'!HM$290/1000</f>
        <v>2.1850000000000001</v>
      </c>
      <c r="S41" s="8">
        <f>'[1]Canada Inedible Tallow Imports'!HY$290/1000</f>
        <v>1.556</v>
      </c>
      <c r="T41" s="8">
        <f>'[1]Canada Inedible Tallow Imports'!IK$290/1000</f>
        <v>2.6110000000000002</v>
      </c>
      <c r="U41" s="8">
        <f>'[1]Canada Inedible Tallow Imports'!IW$290/1000</f>
        <v>2.371</v>
      </c>
      <c r="V41" s="8">
        <f>'[1]Canada Inedible Tallow Imports'!JI$290/1000</f>
        <v>1.2050000000000001</v>
      </c>
      <c r="W41" s="8">
        <f>'[1]Canada Inedible Tallow Imports'!JU$290/1000</f>
        <v>1.276</v>
      </c>
      <c r="X41" s="8">
        <f>'[1]Canada Inedible Tallow Imports'!KG$290/1000</f>
        <v>1.724</v>
      </c>
      <c r="Y41" s="8">
        <f>'[1]Canada Inedible Tallow Imports'!KS$290/1000</f>
        <v>1.6120000000000001</v>
      </c>
      <c r="Z41" s="8">
        <f>'[1]Canada Inedible Tallow Imports'!LE$290/1000</f>
        <v>1.4510000000000001</v>
      </c>
      <c r="AA41" s="8">
        <f>'[1]Canada Inedible Tallow Imports'!LQ$290/1000</f>
        <v>1.7090000000000001</v>
      </c>
      <c r="AB41" s="8">
        <f>'[1]Canada Inedible Tallow Imports'!MC$290/1000</f>
        <v>2.2930000000000001</v>
      </c>
      <c r="AC41" s="8">
        <f>'[1]Canada Inedible Tallow Imports'!MO$290/1000</f>
        <v>2.1989999999999998</v>
      </c>
      <c r="AD41" s="8">
        <f>'[1]Canada Inedible Tallow Imports'!NA$290/1000</f>
        <v>2.4809999999999999</v>
      </c>
      <c r="AE41" s="8">
        <f>'[1]Canada Inedible Tallow Imports'!NM$290/1000</f>
        <v>7.1689999999999996</v>
      </c>
      <c r="AF41" s="8">
        <f>'[1]Canada Inedible Tallow Imports'!NY$290/1000</f>
        <v>4.8769999999999998</v>
      </c>
      <c r="AG41" s="8">
        <f>'[1]Canada Inedible Tallow Imports'!OK$290/1000</f>
        <v>1.419</v>
      </c>
      <c r="AH41" s="8">
        <f>'[1]Canada Inedible Tallow Imports'!OW$290/1000</f>
        <v>12.147</v>
      </c>
      <c r="AI41" s="54">
        <f t="shared" si="27"/>
        <v>15.705664919330967</v>
      </c>
      <c r="AJ41" s="54">
        <f t="shared" si="23"/>
        <v>9.6773106515762741</v>
      </c>
      <c r="AK41" s="54">
        <f t="shared" si="24"/>
        <v>9.4084105068958941</v>
      </c>
      <c r="AL41" s="54">
        <f t="shared" si="25"/>
        <v>9.4953200382117213</v>
      </c>
      <c r="AM41" s="54">
        <f t="shared" si="25"/>
        <v>8.3720181719292377</v>
      </c>
      <c r="AN41" s="54">
        <f t="shared" si="25"/>
        <v>4.7440292151300989</v>
      </c>
      <c r="AO41" s="54">
        <f t="shared" si="25"/>
        <v>11.981922006822765</v>
      </c>
      <c r="AP41" s="54">
        <f t="shared" si="25"/>
        <v>11.956983679073293</v>
      </c>
      <c r="AQ41" s="54">
        <f t="shared" si="25"/>
        <v>11.997493069888431</v>
      </c>
      <c r="AR41" s="54">
        <f t="shared" si="25"/>
        <v>12.022658368344079</v>
      </c>
      <c r="AS41" s="54">
        <f t="shared" si="25"/>
        <v>22.039472469144535</v>
      </c>
      <c r="AT41" s="54">
        <f t="shared" si="25"/>
        <v>20.616005291169476</v>
      </c>
      <c r="AU41" s="54">
        <f t="shared" si="25"/>
        <v>19.658153219404955</v>
      </c>
      <c r="AV41" s="54">
        <f t="shared" si="25"/>
        <v>19.664917106311169</v>
      </c>
      <c r="AW41" s="54">
        <f t="shared" si="25"/>
        <v>20.143115668794472</v>
      </c>
      <c r="AX41" s="54">
        <f t="shared" si="25"/>
        <v>18.218888369405327</v>
      </c>
      <c r="AY41" s="54">
        <f t="shared" si="25"/>
        <v>18.701181007552833</v>
      </c>
      <c r="AZ41" s="54">
        <f t="shared" si="25"/>
        <v>18.222277134904541</v>
      </c>
      <c r="BA41" s="54">
        <f t="shared" si="25"/>
        <v>17.743252695039537</v>
      </c>
      <c r="BB41" s="54">
        <f t="shared" si="26"/>
        <v>17.263060492397329</v>
      </c>
      <c r="BC41" s="54">
        <f t="shared" si="26"/>
        <v>17.262509304121195</v>
      </c>
      <c r="BD41" s="54">
        <f t="shared" si="26"/>
        <v>17.263022058196537</v>
      </c>
      <c r="BE41" s="54">
        <f t="shared" si="26"/>
        <v>17.263105905178847</v>
      </c>
      <c r="BF41" s="54">
        <f t="shared" si="26"/>
        <v>17.263084068384554</v>
      </c>
      <c r="BG41" s="54">
        <f t="shared" si="26"/>
        <v>17.262956365655693</v>
      </c>
      <c r="BH41" s="54">
        <f t="shared" si="26"/>
        <v>17.262935540307367</v>
      </c>
    </row>
    <row r="42" spans="1:60">
      <c r="A42" s="3" t="s">
        <v>22</v>
      </c>
      <c r="C42" s="8"/>
      <c r="D42" s="8">
        <f>'[1]Canada Inedible Tallow Imports'!BB$290/1000</f>
        <v>3.387</v>
      </c>
      <c r="E42" s="8">
        <f>'[1]Canada Inedible Tallow Imports'!BN$290/1000</f>
        <v>2.758</v>
      </c>
      <c r="F42" s="8">
        <f>'[1]Canada Inedible Tallow Imports'!BZ$290/1000</f>
        <v>4.0110000000000001</v>
      </c>
      <c r="G42" s="8">
        <f>'[1]Canada Inedible Tallow Imports'!CL$290/1000</f>
        <v>3.427</v>
      </c>
      <c r="H42" s="8">
        <f>'[1]Canada Inedible Tallow Imports'!CX$290/1000</f>
        <v>2.984</v>
      </c>
      <c r="I42" s="8">
        <f>'[1]Canada Inedible Tallow Imports'!DJ$290/1000</f>
        <v>2.9140000000000001</v>
      </c>
      <c r="J42" s="8">
        <f>'[1]Canada Inedible Tallow Imports'!DV$290/1000</f>
        <v>3.8330000000000002</v>
      </c>
      <c r="K42" s="8">
        <f>'[1]Canada Inedible Tallow Imports'!EH$290/1000</f>
        <v>3.4049999999999998</v>
      </c>
      <c r="L42" s="8">
        <f>'[1]Canada Inedible Tallow Imports'!ET$290/1000</f>
        <v>2.5609999999999999</v>
      </c>
      <c r="M42" s="8">
        <f>'[1]Canada Inedible Tallow Imports'!FF$290/1000</f>
        <v>2.8679999999999999</v>
      </c>
      <c r="N42" s="8">
        <f>'[1]Canada Inedible Tallow Imports'!FR$290/1000</f>
        <v>1.8759999999999999</v>
      </c>
      <c r="O42" s="8">
        <f>'[1]Canada Inedible Tallow Imports'!GD$290/1000</f>
        <v>2.3679999999999999</v>
      </c>
      <c r="P42" s="8">
        <f>'[1]Canada Inedible Tallow Imports'!GP$290/1000</f>
        <v>2.6850000000000001</v>
      </c>
      <c r="Q42" s="8">
        <f>'[1]Canada Inedible Tallow Imports'!HB$290/1000</f>
        <v>2.2210000000000001</v>
      </c>
      <c r="R42" s="8">
        <f>'[1]Canada Inedible Tallow Imports'!HN$290/1000</f>
        <v>3.1320000000000001</v>
      </c>
      <c r="S42" s="8">
        <f>'[1]Canada Inedible Tallow Imports'!HZ$290/1000</f>
        <v>2.577</v>
      </c>
      <c r="T42" s="8">
        <f>'[1]Canada Inedible Tallow Imports'!IL$290/1000</f>
        <v>2.556</v>
      </c>
      <c r="U42" s="8">
        <f>'[1]Canada Inedible Tallow Imports'!IX$290/1000</f>
        <v>1.635</v>
      </c>
      <c r="V42" s="8">
        <f>'[1]Canada Inedible Tallow Imports'!JJ$290/1000</f>
        <v>1.4750000000000001</v>
      </c>
      <c r="W42" s="8">
        <f>'[1]Canada Inedible Tallow Imports'!JV$290/1000</f>
        <v>1.181</v>
      </c>
      <c r="X42" s="8">
        <f>'[1]Canada Inedible Tallow Imports'!KH$290/1000</f>
        <v>1.917</v>
      </c>
      <c r="Y42" s="8">
        <f>'[1]Canada Inedible Tallow Imports'!KT$290/1000</f>
        <v>1.1140000000000001</v>
      </c>
      <c r="Z42" s="8">
        <f>'[1]Canada Inedible Tallow Imports'!LF$290/1000</f>
        <v>1.798</v>
      </c>
      <c r="AA42" s="8">
        <f>'[1]Canada Inedible Tallow Imports'!LR$290/1000</f>
        <v>1.786</v>
      </c>
      <c r="AB42" s="8">
        <f>'[1]Canada Inedible Tallow Imports'!MD$290/1000</f>
        <v>2.395</v>
      </c>
      <c r="AC42" s="8">
        <f>'[1]Canada Inedible Tallow Imports'!MP$290/1000</f>
        <v>1.464</v>
      </c>
      <c r="AD42" s="8">
        <f>'[1]Canada Inedible Tallow Imports'!NB$290/1000</f>
        <v>3.2650000000000001</v>
      </c>
      <c r="AE42" s="8">
        <f>'[1]Canada Inedible Tallow Imports'!NN$290/1000</f>
        <v>6.0970000000000004</v>
      </c>
      <c r="AF42" s="8">
        <f>'[1]Canada Inedible Tallow Imports'!NZ$290/1000</f>
        <v>4.4889999999999999</v>
      </c>
      <c r="AG42" s="8">
        <f>'[1]Canada Inedible Tallow Imports'!OL$290/1000</f>
        <v>2.177</v>
      </c>
      <c r="AH42" s="8">
        <f>'[1]Canada Inedible Tallow Imports'!OX$290/1000</f>
        <v>43.854999999999997</v>
      </c>
      <c r="AI42" s="54">
        <f t="shared" si="27"/>
        <v>33.478173650528475</v>
      </c>
      <c r="AJ42" s="54">
        <f t="shared" si="23"/>
        <v>21.102079767499184</v>
      </c>
      <c r="AK42" s="54">
        <f t="shared" si="24"/>
        <v>22.56277753238453</v>
      </c>
      <c r="AL42" s="54">
        <f t="shared" si="25"/>
        <v>24.186301916919739</v>
      </c>
      <c r="AM42" s="54">
        <f t="shared" si="25"/>
        <v>21.53829611236171</v>
      </c>
      <c r="AN42" s="54">
        <f t="shared" si="25"/>
        <v>11.069155763936363</v>
      </c>
      <c r="AO42" s="54">
        <f t="shared" si="25"/>
        <v>28.867416980776301</v>
      </c>
      <c r="AP42" s="54">
        <f t="shared" si="25"/>
        <v>29.408681604994197</v>
      </c>
      <c r="AQ42" s="54">
        <f t="shared" si="25"/>
        <v>29.657178448192862</v>
      </c>
      <c r="AR42" s="54">
        <f t="shared" si="25"/>
        <v>29.544296301534665</v>
      </c>
      <c r="AS42" s="54">
        <f t="shared" si="25"/>
        <v>53.755904896127113</v>
      </c>
      <c r="AT42" s="54">
        <f t="shared" si="25"/>
        <v>50.431777835341649</v>
      </c>
      <c r="AU42" s="54">
        <f t="shared" si="25"/>
        <v>48.199459771547623</v>
      </c>
      <c r="AV42" s="54">
        <f t="shared" si="25"/>
        <v>48.195185040902778</v>
      </c>
      <c r="AW42" s="54">
        <f t="shared" si="25"/>
        <v>49.312847966882963</v>
      </c>
      <c r="AX42" s="54">
        <f t="shared" si="25"/>
        <v>44.58223788455625</v>
      </c>
      <c r="AY42" s="54">
        <f t="shared" si="25"/>
        <v>45.795799177902538</v>
      </c>
      <c r="AZ42" s="54">
        <f t="shared" si="25"/>
        <v>44.633085243721901</v>
      </c>
      <c r="BA42" s="54">
        <f t="shared" si="25"/>
        <v>43.45054922533717</v>
      </c>
      <c r="BB42" s="54">
        <f t="shared" si="26"/>
        <v>42.267436607950671</v>
      </c>
      <c r="BC42" s="54">
        <f t="shared" si="26"/>
        <v>42.267276026706739</v>
      </c>
      <c r="BD42" s="54">
        <f t="shared" si="26"/>
        <v>42.273705731926263</v>
      </c>
      <c r="BE42" s="54">
        <f t="shared" si="26"/>
        <v>42.273846459470704</v>
      </c>
      <c r="BF42" s="54">
        <f t="shared" si="26"/>
        <v>42.271719921823731</v>
      </c>
      <c r="BG42" s="54">
        <f t="shared" si="26"/>
        <v>42.270796949575619</v>
      </c>
      <c r="BH42" s="54">
        <f t="shared" si="26"/>
        <v>42.271469017900607</v>
      </c>
    </row>
    <row r="43" spans="1:60">
      <c r="A43" s="3" t="s">
        <v>23</v>
      </c>
      <c r="C43" s="8"/>
      <c r="D43" s="8">
        <f>'[1]Canada Inedible Tallow Imports'!BC$290/1000</f>
        <v>2.2090000000000001</v>
      </c>
      <c r="E43" s="8">
        <f>'[1]Canada Inedible Tallow Imports'!BO$290/1000</f>
        <v>3.379</v>
      </c>
      <c r="F43" s="8">
        <f>'[1]Canada Inedible Tallow Imports'!CA$290/1000</f>
        <v>5.173</v>
      </c>
      <c r="G43" s="8">
        <f>'[1]Canada Inedible Tallow Imports'!CM$290/1000</f>
        <v>2.6360000000000001</v>
      </c>
      <c r="H43" s="8">
        <f>'[1]Canada Inedible Tallow Imports'!CY$290/1000</f>
        <v>3.516</v>
      </c>
      <c r="I43" s="8">
        <f>'[1]Canada Inedible Tallow Imports'!DK$290/1000</f>
        <v>2.9460000000000002</v>
      </c>
      <c r="J43" s="8">
        <f>'[1]Canada Inedible Tallow Imports'!DW$290/1000</f>
        <v>2.9169999999999998</v>
      </c>
      <c r="K43" s="8">
        <f>'[1]Canada Inedible Tallow Imports'!EI$290/1000</f>
        <v>3.1240000000000001</v>
      </c>
      <c r="L43" s="8">
        <f>'[1]Canada Inedible Tallow Imports'!EU$290/1000</f>
        <v>3.286</v>
      </c>
      <c r="M43" s="8">
        <f>'[1]Canada Inedible Tallow Imports'!FG$290/1000</f>
        <v>2.214</v>
      </c>
      <c r="N43" s="8">
        <f>'[1]Canada Inedible Tallow Imports'!FS$290/1000</f>
        <v>2.569</v>
      </c>
      <c r="O43" s="8">
        <f>'[1]Canada Inedible Tallow Imports'!GE$290/1000</f>
        <v>1.9039999999999999</v>
      </c>
      <c r="P43" s="8">
        <f>'[1]Canada Inedible Tallow Imports'!GQ$290/1000</f>
        <v>2.7570000000000001</v>
      </c>
      <c r="Q43" s="8">
        <f>'[1]Canada Inedible Tallow Imports'!HC$290/1000</f>
        <v>2.5489999999999999</v>
      </c>
      <c r="R43" s="8">
        <f>'[1]Canada Inedible Tallow Imports'!HO$290/1000</f>
        <v>2.9060000000000001</v>
      </c>
      <c r="S43" s="8">
        <f>'[1]Canada Inedible Tallow Imports'!IA$290/1000</f>
        <v>2.66</v>
      </c>
      <c r="T43" s="8">
        <f>'[1]Canada Inedible Tallow Imports'!IM$290/1000</f>
        <v>1.206</v>
      </c>
      <c r="U43" s="8">
        <f>'[1]Canada Inedible Tallow Imports'!IY$290/1000</f>
        <v>2.0150000000000001</v>
      </c>
      <c r="V43" s="8">
        <f>'[1]Canada Inedible Tallow Imports'!JK$290/1000</f>
        <v>1.532</v>
      </c>
      <c r="W43" s="8">
        <f>'[1]Canada Inedible Tallow Imports'!JW$290/1000</f>
        <v>1.635</v>
      </c>
      <c r="X43" s="8">
        <f>'[1]Canada Inedible Tallow Imports'!KI$290/1000</f>
        <v>1.58</v>
      </c>
      <c r="Y43" s="8">
        <f>'[1]Canada Inedible Tallow Imports'!KU$290/1000</f>
        <v>2.72</v>
      </c>
      <c r="Z43" s="8">
        <f>'[1]Canada Inedible Tallow Imports'!LG$290/1000</f>
        <v>1.5389999999999999</v>
      </c>
      <c r="AA43" s="8">
        <f>'[1]Canada Inedible Tallow Imports'!LS$290/1000</f>
        <v>1.8169999999999999</v>
      </c>
      <c r="AB43" s="8">
        <f>'[1]Canada Inedible Tallow Imports'!ME$290/1000</f>
        <v>3.226</v>
      </c>
      <c r="AC43" s="8">
        <f>'[1]Canada Inedible Tallow Imports'!MQ$290/1000</f>
        <v>2.6909999999999998</v>
      </c>
      <c r="AD43" s="8">
        <f>'[1]Canada Inedible Tallow Imports'!NC$290/1000</f>
        <v>4.7</v>
      </c>
      <c r="AE43" s="8">
        <f>'[1]Canada Inedible Tallow Imports'!NO$290/1000</f>
        <v>4.7229999999999999</v>
      </c>
      <c r="AF43" s="8">
        <f>'[1]Canada Inedible Tallow Imports'!OA$290/1000</f>
        <v>3.9540000000000002</v>
      </c>
      <c r="AG43" s="8">
        <f>'[1]Canada Inedible Tallow Imports'!OM$290/1000</f>
        <v>3.528</v>
      </c>
      <c r="AH43" s="8">
        <f>'[1]Canada Inedible Tallow Imports'!OY$290/1000</f>
        <v>13.286</v>
      </c>
      <c r="AI43" s="54">
        <f t="shared" si="27"/>
        <v>16.878572227228183</v>
      </c>
      <c r="AJ43" s="54">
        <f t="shared" si="23"/>
        <v>9.9236855087967744</v>
      </c>
      <c r="AK43" s="54">
        <f t="shared" si="24"/>
        <v>10.212220192913732</v>
      </c>
      <c r="AL43" s="54">
        <f t="shared" si="25"/>
        <v>10.569608214197936</v>
      </c>
      <c r="AM43" s="54">
        <f t="shared" si="25"/>
        <v>9.0301612704578549</v>
      </c>
      <c r="AN43" s="54">
        <f t="shared" si="25"/>
        <v>5.1003826498733762</v>
      </c>
      <c r="AO43" s="54">
        <f t="shared" si="25"/>
        <v>12.883924665586113</v>
      </c>
      <c r="AP43" s="54">
        <f t="shared" si="25"/>
        <v>12.988124182888317</v>
      </c>
      <c r="AQ43" s="54">
        <f t="shared" si="25"/>
        <v>13.034072418299896</v>
      </c>
      <c r="AR43" s="54">
        <f t="shared" si="25"/>
        <v>12.99918264389842</v>
      </c>
      <c r="AS43" s="54">
        <f t="shared" si="25"/>
        <v>23.838741652592017</v>
      </c>
      <c r="AT43" s="54">
        <f t="shared" si="25"/>
        <v>22.308177802879349</v>
      </c>
      <c r="AU43" s="54">
        <f t="shared" si="25"/>
        <v>21.292074675139503</v>
      </c>
      <c r="AV43" s="54">
        <f t="shared" si="25"/>
        <v>21.290901205028756</v>
      </c>
      <c r="AW43" s="54">
        <f t="shared" si="25"/>
        <v>21.799088138472438</v>
      </c>
      <c r="AX43" s="54">
        <f t="shared" si="25"/>
        <v>19.718785784113891</v>
      </c>
      <c r="AY43" s="54">
        <f t="shared" si="25"/>
        <v>20.243668666437678</v>
      </c>
      <c r="AZ43" s="54">
        <f t="shared" si="25"/>
        <v>19.726824387210481</v>
      </c>
      <c r="BA43" s="54">
        <f t="shared" si="25"/>
        <v>19.206226882357271</v>
      </c>
      <c r="BB43" s="54">
        <f t="shared" si="26"/>
        <v>18.685594736645893</v>
      </c>
      <c r="BC43" s="54">
        <f t="shared" si="26"/>
        <v>18.685742640657171</v>
      </c>
      <c r="BD43" s="54">
        <f t="shared" si="26"/>
        <v>18.68672077031777</v>
      </c>
      <c r="BE43" s="54">
        <f t="shared" si="26"/>
        <v>18.686775623053496</v>
      </c>
      <c r="BF43" s="54">
        <f t="shared" si="26"/>
        <v>18.686398803917889</v>
      </c>
      <c r="BG43" s="54">
        <f t="shared" si="26"/>
        <v>18.686246514918448</v>
      </c>
      <c r="BH43" s="54">
        <f t="shared" si="26"/>
        <v>18.686376870572957</v>
      </c>
    </row>
    <row r="44" spans="1:60">
      <c r="A44" s="3" t="s">
        <v>24</v>
      </c>
      <c r="C44" s="8"/>
      <c r="D44" s="8">
        <f>'[1]Canada Inedible Tallow Imports'!BD$290/1000</f>
        <v>4.2779999999999996</v>
      </c>
      <c r="E44" s="8">
        <f>'[1]Canada Inedible Tallow Imports'!BP$290/1000</f>
        <v>4.4800000000000004</v>
      </c>
      <c r="F44" s="8">
        <f>'[1]Canada Inedible Tallow Imports'!CB$290/1000</f>
        <v>4.2359999999999998</v>
      </c>
      <c r="G44" s="8">
        <f>'[1]Canada Inedible Tallow Imports'!CN$290/1000</f>
        <v>2.69</v>
      </c>
      <c r="H44" s="8">
        <f>'[1]Canada Inedible Tallow Imports'!CZ$290/1000</f>
        <v>3.6680000000000001</v>
      </c>
      <c r="I44" s="8">
        <f>'[1]Canada Inedible Tallow Imports'!DL$290/1000</f>
        <v>3.093</v>
      </c>
      <c r="J44" s="8">
        <f>'[1]Canada Inedible Tallow Imports'!DX$290/1000</f>
        <v>3.351</v>
      </c>
      <c r="K44" s="8">
        <f>'[1]Canada Inedible Tallow Imports'!EJ$290/1000</f>
        <v>3.43</v>
      </c>
      <c r="L44" s="8">
        <f>'[1]Canada Inedible Tallow Imports'!EV$290/1000</f>
        <v>2.5499999999999998</v>
      </c>
      <c r="M44" s="8">
        <f>'[1]Canada Inedible Tallow Imports'!FH$290/1000</f>
        <v>1.92</v>
      </c>
      <c r="N44" s="8">
        <f>'[1]Canada Inedible Tallow Imports'!FT$290/1000</f>
        <v>2.1150000000000002</v>
      </c>
      <c r="O44" s="8">
        <f>'[1]Canada Inedible Tallow Imports'!GF$290/1000</f>
        <v>2.4500000000000002</v>
      </c>
      <c r="P44" s="8">
        <f>'[1]Canada Inedible Tallow Imports'!GR$290/1000</f>
        <v>1.9910000000000001</v>
      </c>
      <c r="Q44" s="8">
        <f>'[1]Canada Inedible Tallow Imports'!HD$290/1000</f>
        <v>3.2029999999999998</v>
      </c>
      <c r="R44" s="8">
        <f>'[1]Canada Inedible Tallow Imports'!HP$290/1000</f>
        <v>3.407</v>
      </c>
      <c r="S44" s="8">
        <f>'[1]Canada Inedible Tallow Imports'!IB$290/1000</f>
        <v>2.0680000000000001</v>
      </c>
      <c r="T44" s="8">
        <f>'[1]Canada Inedible Tallow Imports'!IN$290/1000</f>
        <v>2.177</v>
      </c>
      <c r="U44" s="8">
        <f>'[1]Canada Inedible Tallow Imports'!IZ$290/1000</f>
        <v>1.8460000000000001</v>
      </c>
      <c r="V44" s="8">
        <f>'[1]Canada Inedible Tallow Imports'!JL$290/1000</f>
        <v>1.696</v>
      </c>
      <c r="W44" s="8">
        <f>'[1]Canada Inedible Tallow Imports'!JX$290/1000</f>
        <v>2.1</v>
      </c>
      <c r="X44" s="8">
        <f>'[1]Canada Inedible Tallow Imports'!KJ$290/1000</f>
        <v>1.5209999999999999</v>
      </c>
      <c r="Y44" s="8">
        <f>'[1]Canada Inedible Tallow Imports'!KV$290/1000</f>
        <v>1.7789999999999999</v>
      </c>
      <c r="Z44" s="8">
        <f>'[1]Canada Inedible Tallow Imports'!LH$290/1000</f>
        <v>0.89800000000000002</v>
      </c>
      <c r="AA44" s="8">
        <f>'[1]Canada Inedible Tallow Imports'!LT$290/1000</f>
        <v>1.9079999999999999</v>
      </c>
      <c r="AB44" s="8">
        <f>'[1]Canada Inedible Tallow Imports'!MF$290/1000</f>
        <v>3.6160000000000001</v>
      </c>
      <c r="AC44" s="8">
        <f>'[1]Canada Inedible Tallow Imports'!MR$290/1000</f>
        <v>1.679</v>
      </c>
      <c r="AD44" s="8">
        <f>'[1]Canada Inedible Tallow Imports'!ND$290/1000</f>
        <v>6.5629999999999997</v>
      </c>
      <c r="AE44" s="8">
        <f>'[1]Canada Inedible Tallow Imports'!NP$290/1000</f>
        <v>3.9049999999999998</v>
      </c>
      <c r="AF44" s="8">
        <f>'[1]Canada Inedible Tallow Imports'!OB$290/1000</f>
        <v>6.5039999999999996</v>
      </c>
      <c r="AG44" s="8">
        <f>'[1]Canada Inedible Tallow Imports'!ON$290/1000</f>
        <v>2.78</v>
      </c>
      <c r="AH44" s="8">
        <f>'[1]Canada Inedible Tallow Imports'!OZ$290/1000</f>
        <v>11.241</v>
      </c>
      <c r="AI44" s="54">
        <f t="shared" si="27"/>
        <v>17.326938128531122</v>
      </c>
      <c r="AJ44" s="54">
        <f t="shared" si="23"/>
        <v>9.780196023115165</v>
      </c>
      <c r="AK44" s="54">
        <f t="shared" si="24"/>
        <v>10.225503610140093</v>
      </c>
      <c r="AL44" s="54">
        <f t="shared" si="25"/>
        <v>10.083655574145725</v>
      </c>
      <c r="AM44" s="54">
        <f t="shared" si="25"/>
        <v>8.7018904042038052</v>
      </c>
      <c r="AN44" s="54">
        <f t="shared" si="25"/>
        <v>5.0556922288410719</v>
      </c>
      <c r="AO44" s="54">
        <f t="shared" si="25"/>
        <v>12.599694781737318</v>
      </c>
      <c r="AP44" s="54">
        <f t="shared" si="25"/>
        <v>12.681096901920656</v>
      </c>
      <c r="AQ44" s="54">
        <f t="shared" si="25"/>
        <v>12.660316982177468</v>
      </c>
      <c r="AR44" s="54">
        <f t="shared" si="25"/>
        <v>12.671247867372626</v>
      </c>
      <c r="AS44" s="54">
        <f t="shared" si="25"/>
        <v>23.279365845947826</v>
      </c>
      <c r="AT44" s="54">
        <f t="shared" si="25"/>
        <v>21.762630563723995</v>
      </c>
      <c r="AU44" s="54">
        <f t="shared" si="25"/>
        <v>20.763664540285646</v>
      </c>
      <c r="AV44" s="54">
        <f t="shared" si="25"/>
        <v>20.759034765443388</v>
      </c>
      <c r="AW44" s="54">
        <f t="shared" si="25"/>
        <v>21.264845053451463</v>
      </c>
      <c r="AX44" s="54">
        <f t="shared" si="25"/>
        <v>19.237195066743606</v>
      </c>
      <c r="AY44" s="54">
        <f t="shared" si="25"/>
        <v>19.744914290713542</v>
      </c>
      <c r="AZ44" s="54">
        <f t="shared" si="25"/>
        <v>19.240034035981246</v>
      </c>
      <c r="BA44" s="54">
        <f t="shared" si="25"/>
        <v>18.73284272149662</v>
      </c>
      <c r="BB44" s="54">
        <f t="shared" si="26"/>
        <v>18.226360422999555</v>
      </c>
      <c r="BC44" s="54">
        <f t="shared" si="26"/>
        <v>18.226215294498108</v>
      </c>
      <c r="BD44" s="54">
        <f t="shared" si="26"/>
        <v>18.226522599810785</v>
      </c>
      <c r="BE44" s="54">
        <f t="shared" si="26"/>
        <v>18.226618047498949</v>
      </c>
      <c r="BF44" s="54">
        <f t="shared" si="26"/>
        <v>18.226453740922341</v>
      </c>
      <c r="BG44" s="54">
        <f t="shared" si="26"/>
        <v>18.226434021145948</v>
      </c>
      <c r="BH44" s="54">
        <f t="shared" si="26"/>
        <v>18.226448740775226</v>
      </c>
    </row>
    <row r="45" spans="1:60">
      <c r="A45" s="3" t="s">
        <v>25</v>
      </c>
      <c r="C45" s="8"/>
      <c r="D45" s="8">
        <f>'[1]Canada Inedible Tallow Imports'!BE$290/1000</f>
        <v>4.8330000000000002</v>
      </c>
      <c r="E45" s="8">
        <f>'[1]Canada Inedible Tallow Imports'!BQ$290/1000</f>
        <v>4.1779999999999999</v>
      </c>
      <c r="F45" s="8">
        <f>'[1]Canada Inedible Tallow Imports'!CC$290/1000</f>
        <v>5.4669999999999996</v>
      </c>
      <c r="G45" s="8">
        <f>'[1]Canada Inedible Tallow Imports'!CO$290/1000</f>
        <v>3.7160000000000002</v>
      </c>
      <c r="H45" s="8">
        <f>'[1]Canada Inedible Tallow Imports'!DA$290/1000</f>
        <v>3.2749999999999999</v>
      </c>
      <c r="I45" s="8">
        <f>'[1]Canada Inedible Tallow Imports'!DM$290/1000</f>
        <v>3.9460000000000002</v>
      </c>
      <c r="J45" s="8">
        <f>'[1]Canada Inedible Tallow Imports'!DY$290/1000</f>
        <v>2.476</v>
      </c>
      <c r="K45" s="8">
        <f>'[1]Canada Inedible Tallow Imports'!EK$290/1000</f>
        <v>2.8340000000000001</v>
      </c>
      <c r="L45" s="8">
        <f>'[1]Canada Inedible Tallow Imports'!EW$290/1000</f>
        <v>2.6579999999999999</v>
      </c>
      <c r="M45" s="8">
        <f>'[1]Canada Inedible Tallow Imports'!FI$290/1000</f>
        <v>1.867</v>
      </c>
      <c r="N45" s="8">
        <f>'[1]Canada Inedible Tallow Imports'!FU$290/1000</f>
        <v>2.2410000000000001</v>
      </c>
      <c r="O45" s="8">
        <f>'[1]Canada Inedible Tallow Imports'!GG$290/1000</f>
        <v>2.1520000000000001</v>
      </c>
      <c r="P45" s="8">
        <f>'[1]Canada Inedible Tallow Imports'!GS$290/1000</f>
        <v>3.202</v>
      </c>
      <c r="Q45" s="8">
        <f>'[1]Canada Inedible Tallow Imports'!HE$290/1000</f>
        <v>1.986</v>
      </c>
      <c r="R45" s="8">
        <f>'[1]Canada Inedible Tallow Imports'!HQ$290/1000</f>
        <v>2.0859999999999999</v>
      </c>
      <c r="S45" s="8">
        <f>'[1]Canada Inedible Tallow Imports'!IC$290/1000</f>
        <v>2.952</v>
      </c>
      <c r="T45" s="8">
        <f>'[1]Canada Inedible Tallow Imports'!IO$290/1000</f>
        <v>3.024</v>
      </c>
      <c r="U45" s="8">
        <f>'[1]Canada Inedible Tallow Imports'!JA$290/1000</f>
        <v>1.7230000000000001</v>
      </c>
      <c r="V45" s="8">
        <f>'[1]Canada Inedible Tallow Imports'!JM$290/1000</f>
        <v>1.2829999999999999</v>
      </c>
      <c r="W45" s="8">
        <f>'[1]Canada Inedible Tallow Imports'!JY$290/1000</f>
        <v>1.5529999999999999</v>
      </c>
      <c r="X45" s="8">
        <f>'[1]Canada Inedible Tallow Imports'!KK$290/1000</f>
        <v>1.5269999999999999</v>
      </c>
      <c r="Y45" s="8">
        <f>'[1]Canada Inedible Tallow Imports'!KW$290/1000</f>
        <v>1.2350000000000001</v>
      </c>
      <c r="Z45" s="8">
        <f>'[1]Canada Inedible Tallow Imports'!LI$290/1000</f>
        <v>2.2269999999999999</v>
      </c>
      <c r="AA45" s="8">
        <f>'[1]Canada Inedible Tallow Imports'!LU$290/1000</f>
        <v>1.5149999999999999</v>
      </c>
      <c r="AB45" s="8">
        <f>'[1]Canada Inedible Tallow Imports'!MG$290/1000</f>
        <v>4.1159999999999997</v>
      </c>
      <c r="AC45" s="8">
        <f>'[1]Canada Inedible Tallow Imports'!MS$290/1000</f>
        <v>1.78</v>
      </c>
      <c r="AD45" s="8">
        <f>'[1]Canada Inedible Tallow Imports'!NE$290/1000</f>
        <v>2.6160000000000001</v>
      </c>
      <c r="AE45" s="8">
        <f>'[1]Canada Inedible Tallow Imports'!NQ$290/1000</f>
        <v>2.8279999999999998</v>
      </c>
      <c r="AF45" s="8">
        <f>'[1]Canada Inedible Tallow Imports'!OC$290/1000</f>
        <v>7.0069999999999997</v>
      </c>
      <c r="AG45" s="8">
        <f>'[1]Canada Inedible Tallow Imports'!OO$290/1000</f>
        <v>4.7130000000000001</v>
      </c>
      <c r="AH45" s="8">
        <f>'[1]Canada Inedible Tallow Imports'!PA$290/1000</f>
        <v>2.109</v>
      </c>
      <c r="AI45" s="54">
        <f t="shared" si="27"/>
        <v>10.774758124453275</v>
      </c>
      <c r="AJ45" s="54">
        <f t="shared" si="23"/>
        <v>6.4249914802187753</v>
      </c>
      <c r="AK45" s="54">
        <f t="shared" si="24"/>
        <v>6.6611458157757335</v>
      </c>
      <c r="AL45" s="54">
        <f t="shared" si="25"/>
        <v>6.0248068670912787</v>
      </c>
      <c r="AM45" s="54">
        <f t="shared" si="25"/>
        <v>4.7464582320020465</v>
      </c>
      <c r="AN45" s="54">
        <f t="shared" si="25"/>
        <v>3.1200144612199199</v>
      </c>
      <c r="AO45" s="54">
        <f t="shared" si="25"/>
        <v>7.7521312805482046</v>
      </c>
      <c r="AP45" s="54">
        <f t="shared" si="25"/>
        <v>7.6914556132166263</v>
      </c>
      <c r="AQ45" s="54">
        <f t="shared" si="25"/>
        <v>7.5605325912572363</v>
      </c>
      <c r="AR45" s="54">
        <f t="shared" si="25"/>
        <v>7.5663216123147139</v>
      </c>
      <c r="AS45" s="54">
        <f t="shared" si="25"/>
        <v>14.088735960850983</v>
      </c>
      <c r="AT45" s="54">
        <f t="shared" si="25"/>
        <v>13.153045297959409</v>
      </c>
      <c r="AU45" s="54">
        <f t="shared" si="25"/>
        <v>12.515022768899742</v>
      </c>
      <c r="AV45" s="54">
        <f t="shared" si="25"/>
        <v>12.501277708236476</v>
      </c>
      <c r="AW45" s="54">
        <f t="shared" si="25"/>
        <v>12.819515003198854</v>
      </c>
      <c r="AX45" s="54">
        <f t="shared" si="25"/>
        <v>11.610087681162101</v>
      </c>
      <c r="AY45" s="54">
        <f t="shared" si="25"/>
        <v>11.909068243506374</v>
      </c>
      <c r="AZ45" s="54">
        <f t="shared" si="25"/>
        <v>11.599447330299178</v>
      </c>
      <c r="BA45" s="54">
        <f t="shared" si="25"/>
        <v>11.294230559378335</v>
      </c>
      <c r="BB45" s="54">
        <f t="shared" si="26"/>
        <v>10.991569883668115</v>
      </c>
      <c r="BC45" s="54">
        <f t="shared" si="26"/>
        <v>10.992332623023977</v>
      </c>
      <c r="BD45" s="54">
        <f t="shared" si="26"/>
        <v>10.990964252879222</v>
      </c>
      <c r="BE45" s="54">
        <f t="shared" si="26"/>
        <v>10.99053337362272</v>
      </c>
      <c r="BF45" s="54">
        <f t="shared" si="26"/>
        <v>10.990865773108315</v>
      </c>
      <c r="BG45" s="54">
        <f t="shared" si="26"/>
        <v>10.99125318126047</v>
      </c>
      <c r="BH45" s="54">
        <f t="shared" si="26"/>
        <v>10.991189840778938</v>
      </c>
    </row>
    <row r="46" spans="1:60">
      <c r="A46" s="3" t="s">
        <v>26</v>
      </c>
      <c r="C46" s="8">
        <f>'[1]Canada Inedible Tallow Imports'!AT$290/1000</f>
        <v>2.8929999999999998</v>
      </c>
      <c r="D46" s="8">
        <f>'[1]Canada Inedible Tallow Imports'!BF$290/1000</f>
        <v>3.734</v>
      </c>
      <c r="E46" s="8">
        <f>'[1]Canada Inedible Tallow Imports'!BR$290/1000</f>
        <v>4.8869999999999996</v>
      </c>
      <c r="F46" s="8">
        <f>'[1]Canada Inedible Tallow Imports'!CD$290/1000</f>
        <v>5.93</v>
      </c>
      <c r="G46" s="8">
        <f>'[1]Canada Inedible Tallow Imports'!CP$290/1000</f>
        <v>3.6459999999999999</v>
      </c>
      <c r="H46" s="8">
        <f>'[1]Canada Inedible Tallow Imports'!DB$290/1000</f>
        <v>3.7949999999999999</v>
      </c>
      <c r="I46" s="8">
        <f>'[1]Canada Inedible Tallow Imports'!DN$290/1000</f>
        <v>4.7220000000000004</v>
      </c>
      <c r="J46" s="8">
        <f>'[1]Canada Inedible Tallow Imports'!DZ$290/1000</f>
        <v>2.4660000000000002</v>
      </c>
      <c r="K46" s="8">
        <f>'[1]Canada Inedible Tallow Imports'!EL$290/1000</f>
        <v>3.258</v>
      </c>
      <c r="L46" s="8">
        <f>'[1]Canada Inedible Tallow Imports'!EX$290/1000</f>
        <v>3.8679999999999999</v>
      </c>
      <c r="M46" s="8">
        <f>'[1]Canada Inedible Tallow Imports'!FJ$290/1000</f>
        <v>2.9390000000000001</v>
      </c>
      <c r="N46" s="8">
        <f>'[1]Canada Inedible Tallow Imports'!FV$290/1000</f>
        <v>2.1</v>
      </c>
      <c r="O46" s="8">
        <f>'[1]Canada Inedible Tallow Imports'!GH$290/1000</f>
        <v>2.5070000000000001</v>
      </c>
      <c r="P46" s="8">
        <f>'[1]Canada Inedible Tallow Imports'!GT$290/1000</f>
        <v>3.0249999999999999</v>
      </c>
      <c r="Q46" s="8">
        <f>'[1]Canada Inedible Tallow Imports'!HF$290/1000</f>
        <v>2.4039999999999999</v>
      </c>
      <c r="R46" s="8">
        <f>'[1]Canada Inedible Tallow Imports'!HR$290/1000</f>
        <v>1.6240000000000001</v>
      </c>
      <c r="S46" s="8">
        <f>'[1]Canada Inedible Tallow Imports'!ID$290/1000</f>
        <v>3.464</v>
      </c>
      <c r="T46" s="8">
        <f>'[1]Canada Inedible Tallow Imports'!IP$290/1000</f>
        <v>2.8530000000000002</v>
      </c>
      <c r="U46" s="8">
        <f>'[1]Canada Inedible Tallow Imports'!JB$290/1000</f>
        <v>1.242</v>
      </c>
      <c r="V46" s="8">
        <f>'[1]Canada Inedible Tallow Imports'!JN$290/1000</f>
        <v>1.954</v>
      </c>
      <c r="W46" s="8">
        <f>'[1]Canada Inedible Tallow Imports'!JZ$290/1000</f>
        <v>2.4460000000000002</v>
      </c>
      <c r="X46" s="8">
        <f>'[1]Canada Inedible Tallow Imports'!KL$290/1000</f>
        <v>1.62</v>
      </c>
      <c r="Y46" s="8">
        <f>'[1]Canada Inedible Tallow Imports'!KX$290/1000</f>
        <v>1.4079999999999999</v>
      </c>
      <c r="Z46" s="8">
        <f>'[1]Canada Inedible Tallow Imports'!LJ$290/1000</f>
        <v>2.5529999999999999</v>
      </c>
      <c r="AA46" s="8">
        <f>'[1]Canada Inedible Tallow Imports'!LV$290/1000</f>
        <v>1.7869999999999999</v>
      </c>
      <c r="AB46" s="8">
        <f>'[1]Canada Inedible Tallow Imports'!MH$290/1000</f>
        <v>4.8789999999999996</v>
      </c>
      <c r="AC46" s="8">
        <f>'[1]Canada Inedible Tallow Imports'!MT$290/1000</f>
        <v>2.056</v>
      </c>
      <c r="AD46" s="8">
        <f>'[1]Canada Inedible Tallow Imports'!NF$290/1000</f>
        <v>2.61</v>
      </c>
      <c r="AE46" s="8">
        <f>'[1]Canada Inedible Tallow Imports'!NR$290/1000</f>
        <v>6.0049999999999999</v>
      </c>
      <c r="AF46" s="8">
        <f>'[1]Canada Inedible Tallow Imports'!OD$290/1000</f>
        <v>4.9459999999999997</v>
      </c>
      <c r="AG46" s="8">
        <f>'[1]Canada Inedible Tallow Imports'!OP$290/1000</f>
        <v>5.056</v>
      </c>
      <c r="AH46" s="8">
        <f>'[1]Canada Inedible Tallow Imports'!PB$290/1000</f>
        <v>0.73599999999999999</v>
      </c>
      <c r="AI46" s="54">
        <f t="shared" si="27"/>
        <v>10.819482902638105</v>
      </c>
      <c r="AJ46" s="54">
        <f t="shared" si="23"/>
        <v>6.4556094807960829</v>
      </c>
      <c r="AK46" s="54">
        <f t="shared" si="24"/>
        <v>6.0137548400840224</v>
      </c>
      <c r="AL46" s="54">
        <f t="shared" si="25"/>
        <v>5.7102331984067982</v>
      </c>
      <c r="AM46" s="54">
        <f t="shared" si="25"/>
        <v>4.411240210316226</v>
      </c>
      <c r="AN46" s="54">
        <f t="shared" si="25"/>
        <v>3.0099387956974089</v>
      </c>
      <c r="AO46" s="54">
        <f t="shared" si="25"/>
        <v>7.3565449785346377</v>
      </c>
      <c r="AP46" s="54">
        <f t="shared" si="25"/>
        <v>7.2015521801736657</v>
      </c>
      <c r="AQ46" s="54">
        <f t="shared" si="25"/>
        <v>7.1364714853424571</v>
      </c>
      <c r="AR46" s="54">
        <f t="shared" si="25"/>
        <v>7.1362126593295088</v>
      </c>
      <c r="AS46" s="54">
        <f t="shared" si="25"/>
        <v>13.315210223250666</v>
      </c>
      <c r="AT46" s="54">
        <f t="shared" si="25"/>
        <v>12.412860518117331</v>
      </c>
      <c r="AU46" s="54">
        <f t="shared" si="25"/>
        <v>11.800576766553405</v>
      </c>
      <c r="AV46" s="54">
        <f t="shared" si="25"/>
        <v>11.799192209757379</v>
      </c>
      <c r="AW46" s="54">
        <f t="shared" si="25"/>
        <v>12.099439795073204</v>
      </c>
      <c r="AX46" s="54">
        <f t="shared" si="25"/>
        <v>10.958857377861857</v>
      </c>
      <c r="AY46" s="54">
        <f t="shared" si="25"/>
        <v>11.237883609888604</v>
      </c>
      <c r="AZ46" s="54">
        <f t="shared" si="25"/>
        <v>10.945502939537855</v>
      </c>
      <c r="BA46" s="54">
        <f t="shared" si="25"/>
        <v>10.659153583274742</v>
      </c>
      <c r="BB46" s="54">
        <f t="shared" si="26"/>
        <v>10.373351252592297</v>
      </c>
      <c r="BC46" s="54">
        <f t="shared" si="26"/>
        <v>10.373888061029747</v>
      </c>
      <c r="BD46" s="54">
        <f t="shared" si="26"/>
        <v>10.372215376707725</v>
      </c>
      <c r="BE46" s="54">
        <f t="shared" si="26"/>
        <v>10.371956304224728</v>
      </c>
      <c r="BF46" s="54">
        <f t="shared" si="26"/>
        <v>10.372487982330675</v>
      </c>
      <c r="BG46" s="54">
        <f t="shared" si="26"/>
        <v>10.372779795377035</v>
      </c>
      <c r="BH46" s="54">
        <f t="shared" si="26"/>
        <v>10.372665503933984</v>
      </c>
    </row>
    <row r="47" spans="1:60">
      <c r="A47" s="3" t="s">
        <v>27</v>
      </c>
      <c r="C47" s="8">
        <f>'[1]Canada Inedible Tallow Imports'!AU$290/1000</f>
        <v>2.137</v>
      </c>
      <c r="D47" s="8">
        <f>'[1]Canada Inedible Tallow Imports'!BG$290/1000</f>
        <v>4.1669999999999998</v>
      </c>
      <c r="E47" s="8">
        <f>'[1]Canada Inedible Tallow Imports'!BS$290/1000</f>
        <v>4.9260000000000002</v>
      </c>
      <c r="F47" s="8">
        <f>'[1]Canada Inedible Tallow Imports'!CE$290/1000</f>
        <v>5.2779999999999996</v>
      </c>
      <c r="G47" s="8">
        <f>'[1]Canada Inedible Tallow Imports'!CQ$290/1000</f>
        <v>3.101</v>
      </c>
      <c r="H47" s="8">
        <f>'[1]Canada Inedible Tallow Imports'!DC$290/1000</f>
        <v>3.7050000000000001</v>
      </c>
      <c r="I47" s="8">
        <f>'[1]Canada Inedible Tallow Imports'!DO$290/1000</f>
        <v>4.8769999999999998</v>
      </c>
      <c r="J47" s="8">
        <f>'[1]Canada Inedible Tallow Imports'!EA$290/1000</f>
        <v>2.843</v>
      </c>
      <c r="K47" s="8">
        <f>'[1]Canada Inedible Tallow Imports'!EM$290/1000</f>
        <v>3.3359999999999999</v>
      </c>
      <c r="L47" s="8">
        <f>'[1]Canada Inedible Tallow Imports'!EY$290/1000</f>
        <v>3.2330000000000001</v>
      </c>
      <c r="M47" s="8">
        <f>'[1]Canada Inedible Tallow Imports'!FK$290/1000</f>
        <v>3.2450000000000001</v>
      </c>
      <c r="N47" s="8">
        <f>'[1]Canada Inedible Tallow Imports'!FW$290/1000</f>
        <v>2.3460000000000001</v>
      </c>
      <c r="O47" s="8">
        <f>'[1]Canada Inedible Tallow Imports'!GI$290/1000</f>
        <v>2.5089999999999999</v>
      </c>
      <c r="P47" s="8">
        <f>'[1]Canada Inedible Tallow Imports'!GU$290/1000</f>
        <v>2.8479999999999999</v>
      </c>
      <c r="Q47" s="8">
        <f>'[1]Canada Inedible Tallow Imports'!HG$290/1000</f>
        <v>2.3090000000000002</v>
      </c>
      <c r="R47" s="8">
        <f>'[1]Canada Inedible Tallow Imports'!HS$290/1000</f>
        <v>2.754</v>
      </c>
      <c r="S47" s="8">
        <f>'[1]Canada Inedible Tallow Imports'!IE$290/1000</f>
        <v>2.1739999999999999</v>
      </c>
      <c r="T47" s="8">
        <f>'[1]Canada Inedible Tallow Imports'!IQ$290/1000</f>
        <v>3.1379999999999999</v>
      </c>
      <c r="U47" s="8">
        <f>'[1]Canada Inedible Tallow Imports'!JC$290/1000</f>
        <v>1.9950000000000001</v>
      </c>
      <c r="V47" s="8">
        <f>'[1]Canada Inedible Tallow Imports'!JO$290/1000</f>
        <v>2.0209999999999999</v>
      </c>
      <c r="W47" s="8">
        <f>'[1]Canada Inedible Tallow Imports'!KA$290/1000</f>
        <v>2.5449999999999999</v>
      </c>
      <c r="X47" s="8">
        <f>'[1]Canada Inedible Tallow Imports'!KM$290/1000</f>
        <v>1.6779999999999999</v>
      </c>
      <c r="Y47" s="8">
        <f>'[1]Canada Inedible Tallow Imports'!KY$290/1000</f>
        <v>3.8620000000000001</v>
      </c>
      <c r="Z47" s="8">
        <f>'[1]Canada Inedible Tallow Imports'!LK$290/1000</f>
        <v>2.8809999999999998</v>
      </c>
      <c r="AA47" s="8">
        <f>'[1]Canada Inedible Tallow Imports'!LW$290/1000</f>
        <v>2.2610000000000001</v>
      </c>
      <c r="AB47" s="8">
        <f>'[1]Canada Inedible Tallow Imports'!MI$290/1000</f>
        <v>4.5170000000000003</v>
      </c>
      <c r="AC47" s="8">
        <f>'[1]Canada Inedible Tallow Imports'!MU$290/1000</f>
        <v>2.8450000000000002</v>
      </c>
      <c r="AD47" s="8">
        <f>'[1]Canada Inedible Tallow Imports'!NG$290/1000</f>
        <v>4.8390000000000004</v>
      </c>
      <c r="AE47" s="8">
        <f>'[1]Canada Inedible Tallow Imports'!NS$290/1000</f>
        <v>3.6360000000000001</v>
      </c>
      <c r="AF47" s="8">
        <f>'[1]Canada Inedible Tallow Imports'!OE$290/1000</f>
        <v>5.2889999999999997</v>
      </c>
      <c r="AG47" s="8">
        <f>'[1]Canada Inedible Tallow Imports'!OQ$290/1000</f>
        <v>2.1360000000000001</v>
      </c>
      <c r="AH47" s="8">
        <f>'[1]Canada Inedible Tallow Imports'!PC$290/1000</f>
        <v>2.121</v>
      </c>
      <c r="AI47" s="54">
        <f t="shared" si="27"/>
        <v>10.074815345860657</v>
      </c>
      <c r="AJ47" s="54">
        <f t="shared" si="23"/>
        <v>5.4471477831009096</v>
      </c>
      <c r="AK47" s="54">
        <f t="shared" si="24"/>
        <v>5.3815045670212909</v>
      </c>
      <c r="AL47" s="54">
        <f t="shared" si="25"/>
        <v>4.9404385237047999</v>
      </c>
      <c r="AM47" s="54">
        <f t="shared" si="25"/>
        <v>4.14863242485296</v>
      </c>
      <c r="AN47" s="54">
        <f t="shared" si="25"/>
        <v>2.7020305085171725</v>
      </c>
      <c r="AO47" s="54">
        <f t="shared" si="25"/>
        <v>6.4999292549417049</v>
      </c>
      <c r="AP47" s="54">
        <f t="shared" si="25"/>
        <v>6.43275415191248</v>
      </c>
      <c r="AQ47" s="54">
        <f t="shared" si="25"/>
        <v>6.3721095010126581</v>
      </c>
      <c r="AR47" s="54">
        <f t="shared" si="25"/>
        <v>6.410650941479652</v>
      </c>
      <c r="AS47" s="54">
        <f t="shared" si="25"/>
        <v>11.883671095106624</v>
      </c>
      <c r="AT47" s="54">
        <f t="shared" si="25"/>
        <v>11.073711935695098</v>
      </c>
      <c r="AU47" s="54">
        <f t="shared" si="25"/>
        <v>10.543224406301629</v>
      </c>
      <c r="AV47" s="54">
        <f t="shared" si="25"/>
        <v>10.542322683685677</v>
      </c>
      <c r="AW47" s="54">
        <f t="shared" si="25"/>
        <v>10.81148165620043</v>
      </c>
      <c r="AX47" s="54">
        <f t="shared" si="25"/>
        <v>9.7862330869746454</v>
      </c>
      <c r="AY47" s="54">
        <f t="shared" si="25"/>
        <v>10.036692570660691</v>
      </c>
      <c r="AZ47" s="54">
        <f t="shared" si="25"/>
        <v>9.7779018275884422</v>
      </c>
      <c r="BA47" s="54">
        <f t="shared" si="25"/>
        <v>9.5218251390356858</v>
      </c>
      <c r="BB47" s="54">
        <f t="shared" si="26"/>
        <v>9.266128010806991</v>
      </c>
      <c r="BC47" s="54">
        <f t="shared" si="26"/>
        <v>9.2659367173531511</v>
      </c>
      <c r="BD47" s="54">
        <f t="shared" si="26"/>
        <v>9.2648679223441839</v>
      </c>
      <c r="BE47" s="54">
        <f t="shared" si="26"/>
        <v>9.2649166459924821</v>
      </c>
      <c r="BF47" s="54">
        <f t="shared" si="26"/>
        <v>9.2652612136970713</v>
      </c>
      <c r="BG47" s="54">
        <f t="shared" si="26"/>
        <v>9.2654221020387766</v>
      </c>
      <c r="BH47" s="54">
        <f t="shared" si="26"/>
        <v>9.2652809202851323</v>
      </c>
    </row>
    <row r="48" spans="1:60">
      <c r="A48" s="3" t="s">
        <v>28</v>
      </c>
      <c r="C48" s="8">
        <f>'[1]Canada Inedible Tallow Imports'!AV$290/1000</f>
        <v>2.5590000000000002</v>
      </c>
      <c r="D48" s="8">
        <f>'[1]Canada Inedible Tallow Imports'!BH$290/1000</f>
        <v>3.597</v>
      </c>
      <c r="E48" s="8">
        <f>'[1]Canada Inedible Tallow Imports'!BT$290/1000</f>
        <v>3.4990000000000001</v>
      </c>
      <c r="F48" s="8">
        <f>'[1]Canada Inedible Tallow Imports'!CF$290/1000</f>
        <v>5.9939999999999998</v>
      </c>
      <c r="G48" s="8">
        <f>'[1]Canada Inedible Tallow Imports'!CR$290/1000</f>
        <v>3.6019999999999999</v>
      </c>
      <c r="H48" s="8">
        <f>'[1]Canada Inedible Tallow Imports'!DD$290/1000</f>
        <v>3.242</v>
      </c>
      <c r="I48" s="8">
        <f>'[1]Canada Inedible Tallow Imports'!DP$290/1000</f>
        <v>3.5390000000000001</v>
      </c>
      <c r="J48" s="8">
        <f>'[1]Canada Inedible Tallow Imports'!EB$290/1000</f>
        <v>1.956</v>
      </c>
      <c r="K48" s="8">
        <f>'[1]Canada Inedible Tallow Imports'!EN$290/1000</f>
        <v>2.3079999999999998</v>
      </c>
      <c r="L48" s="8">
        <f>'[1]Canada Inedible Tallow Imports'!EZ$290/1000</f>
        <v>3.1560000000000001</v>
      </c>
      <c r="M48" s="8">
        <f>'[1]Canada Inedible Tallow Imports'!FL$290/1000</f>
        <v>2.694</v>
      </c>
      <c r="N48" s="8">
        <f>'[1]Canada Inedible Tallow Imports'!FX$290/1000</f>
        <v>2.8559999999999999</v>
      </c>
      <c r="O48" s="8">
        <f>'[1]Canada Inedible Tallow Imports'!GJ$290/1000</f>
        <v>2.9780000000000002</v>
      </c>
      <c r="P48" s="8">
        <f>'[1]Canada Inedible Tallow Imports'!GV$290/1000</f>
        <v>2.359</v>
      </c>
      <c r="Q48" s="8">
        <f>'[1]Canada Inedible Tallow Imports'!HH$290/1000</f>
        <v>4.2350000000000003</v>
      </c>
      <c r="R48" s="8">
        <f>'[1]Canada Inedible Tallow Imports'!HT$290/1000</f>
        <v>2.8210000000000002</v>
      </c>
      <c r="S48" s="8">
        <f>'[1]Canada Inedible Tallow Imports'!IF$290/1000</f>
        <v>3.0950000000000002</v>
      </c>
      <c r="T48" s="8">
        <f>'[1]Canada Inedible Tallow Imports'!IR$290/1000</f>
        <v>2.8050000000000002</v>
      </c>
      <c r="U48" s="8">
        <f>'[1]Canada Inedible Tallow Imports'!JD$290/1000</f>
        <v>1.482</v>
      </c>
      <c r="V48" s="8">
        <f>'[1]Canada Inedible Tallow Imports'!JP$290/1000</f>
        <v>1.262</v>
      </c>
      <c r="W48" s="8">
        <f>'[1]Canada Inedible Tallow Imports'!KB$290/1000</f>
        <v>0.88</v>
      </c>
      <c r="X48" s="8">
        <f>'[1]Canada Inedible Tallow Imports'!KN$290/1000</f>
        <v>2.2490000000000001</v>
      </c>
      <c r="Y48" s="8">
        <f>'[1]Canada Inedible Tallow Imports'!KZ$290/1000</f>
        <v>3.3</v>
      </c>
      <c r="Z48" s="8">
        <f>'[1]Canada Inedible Tallow Imports'!LL$290/1000</f>
        <v>1.93</v>
      </c>
      <c r="AA48" s="8">
        <f>'[1]Canada Inedible Tallow Imports'!LX$290/1000</f>
        <v>2.1059999999999999</v>
      </c>
      <c r="AB48" s="8">
        <f>'[1]Canada Inedible Tallow Imports'!MJ$290/1000</f>
        <v>4.4429999999999996</v>
      </c>
      <c r="AC48" s="8">
        <f>'[1]Canada Inedible Tallow Imports'!MV$290/1000</f>
        <v>3.7210000000000001</v>
      </c>
      <c r="AD48" s="8">
        <f>'[1]Canada Inedible Tallow Imports'!NH$290/1000</f>
        <v>3.5059999999999998</v>
      </c>
      <c r="AE48" s="8">
        <f>'[1]Canada Inedible Tallow Imports'!NT$290/1000</f>
        <v>5.8780000000000001</v>
      </c>
      <c r="AF48" s="8">
        <f>'[1]Canada Inedible Tallow Imports'!OF$290/1000</f>
        <v>2.4769999999999999</v>
      </c>
      <c r="AG48" s="8">
        <f>'[1]Canada Inedible Tallow Imports'!OR$290/1000</f>
        <v>3.4390000000000001</v>
      </c>
      <c r="AH48" s="8">
        <f>'[1]Canada Inedible Tallow Imports'!PD$290/1000</f>
        <v>1.131</v>
      </c>
      <c r="AI48" s="54">
        <f t="shared" ref="AI48:AO48" si="28">AI49-SUM(AI37:AI47)</f>
        <v>38.032218467387082</v>
      </c>
      <c r="AJ48" s="54">
        <f t="shared" si="28"/>
        <v>11.935060560947335</v>
      </c>
      <c r="AK48" s="54">
        <f t="shared" si="28"/>
        <v>12.239630375949005</v>
      </c>
      <c r="AL48" s="54">
        <f t="shared" si="28"/>
        <v>13.112125724417311</v>
      </c>
      <c r="AM48" s="54">
        <f t="shared" si="28"/>
        <v>11.341468200339918</v>
      </c>
      <c r="AN48" s="54">
        <f t="shared" si="28"/>
        <v>7.8072525521658278</v>
      </c>
      <c r="AO48" s="54">
        <f t="shared" si="28"/>
        <v>16.217108452246961</v>
      </c>
      <c r="AP48" s="54">
        <f t="shared" ref="AP48:AX48" si="29">AP49-SUM(AP37:AP47)</f>
        <v>16.499343832912786</v>
      </c>
      <c r="AQ48" s="54">
        <f t="shared" si="29"/>
        <v>16.746726485072884</v>
      </c>
      <c r="AR48" s="54">
        <f t="shared" si="29"/>
        <v>16.816642039886858</v>
      </c>
      <c r="AS48" s="54">
        <f t="shared" si="29"/>
        <v>30.981867042410215</v>
      </c>
      <c r="AT48" s="54">
        <f t="shared" si="29"/>
        <v>28.645565600402591</v>
      </c>
      <c r="AU48" s="54">
        <f t="shared" si="29"/>
        <v>27.422536250171305</v>
      </c>
      <c r="AV48" s="54">
        <f t="shared" si="29"/>
        <v>27.473037967420538</v>
      </c>
      <c r="AW48" s="54">
        <f t="shared" si="29"/>
        <v>28.14421047863388</v>
      </c>
      <c r="AX48" s="54">
        <f t="shared" si="29"/>
        <v>25.45236741259842</v>
      </c>
      <c r="AY48" s="54">
        <f t="shared" ref="AY48:BH48" si="30">AY49-SUM(AY37:AY47)</f>
        <v>26.089614588584595</v>
      </c>
      <c r="AZ48" s="54">
        <f t="shared" si="30"/>
        <v>25.443319077122084</v>
      </c>
      <c r="BA48" s="54">
        <f t="shared" si="30"/>
        <v>24.779264305057069</v>
      </c>
      <c r="BB48" s="54">
        <f t="shared" si="30"/>
        <v>24.10678314964872</v>
      </c>
      <c r="BC48" s="54">
        <f t="shared" si="30"/>
        <v>24.103024187172281</v>
      </c>
      <c r="BD48" s="54">
        <f t="shared" si="30"/>
        <v>24.101033285338985</v>
      </c>
      <c r="BE48" s="54">
        <f t="shared" si="30"/>
        <v>24.104935869706054</v>
      </c>
      <c r="BF48" s="54">
        <f t="shared" si="30"/>
        <v>24.105090987233325</v>
      </c>
      <c r="BG48" s="54">
        <f t="shared" si="30"/>
        <v>24.104173495819879</v>
      </c>
      <c r="BH48" s="54">
        <f t="shared" si="30"/>
        <v>24.103651565054122</v>
      </c>
    </row>
    <row r="49" spans="1:60" ht="12" thickBot="1">
      <c r="A49" s="3" t="s">
        <v>29</v>
      </c>
      <c r="C49" s="8">
        <f t="shared" ref="C49:AC49" si="31">SUM(C37:C48)</f>
        <v>7.5889999999999995</v>
      </c>
      <c r="D49" s="8">
        <f t="shared" si="31"/>
        <v>38.151000000000003</v>
      </c>
      <c r="E49" s="8">
        <f t="shared" si="31"/>
        <v>46.85</v>
      </c>
      <c r="F49" s="8">
        <f t="shared" si="31"/>
        <v>54.918999999999997</v>
      </c>
      <c r="G49" s="8">
        <f t="shared" si="31"/>
        <v>43.12</v>
      </c>
      <c r="H49" s="8">
        <f t="shared" si="31"/>
        <v>41.35199999999999</v>
      </c>
      <c r="I49" s="8">
        <f t="shared" si="31"/>
        <v>43.540000000000006</v>
      </c>
      <c r="J49" s="8">
        <f t="shared" si="31"/>
        <v>37.323999999999998</v>
      </c>
      <c r="K49" s="8">
        <f t="shared" si="31"/>
        <v>36.164999999999999</v>
      </c>
      <c r="L49" s="8">
        <f t="shared" si="31"/>
        <v>35.909999999999997</v>
      </c>
      <c r="M49" s="8">
        <f t="shared" si="31"/>
        <v>32.700000000000003</v>
      </c>
      <c r="N49" s="8">
        <f t="shared" si="31"/>
        <v>27.338000000000001</v>
      </c>
      <c r="O49" s="8">
        <f t="shared" si="31"/>
        <v>27.186000000000003</v>
      </c>
      <c r="P49" s="8">
        <f t="shared" si="31"/>
        <v>31.238</v>
      </c>
      <c r="Q49" s="8">
        <f t="shared" si="31"/>
        <v>30.828000000000003</v>
      </c>
      <c r="R49" s="8">
        <f t="shared" si="31"/>
        <v>28.82</v>
      </c>
      <c r="S49" s="8">
        <f t="shared" si="31"/>
        <v>27.823</v>
      </c>
      <c r="T49" s="8">
        <f t="shared" si="31"/>
        <v>31.549000000000007</v>
      </c>
      <c r="U49" s="8">
        <f t="shared" si="31"/>
        <v>26.325000000000003</v>
      </c>
      <c r="V49" s="8">
        <f t="shared" si="31"/>
        <v>17.739999999999998</v>
      </c>
      <c r="W49" s="8">
        <f t="shared" si="31"/>
        <v>19.328999999999997</v>
      </c>
      <c r="X49" s="8">
        <f t="shared" si="31"/>
        <v>22.873000000000001</v>
      </c>
      <c r="Y49" s="8">
        <f t="shared" si="31"/>
        <v>24.050999999999998</v>
      </c>
      <c r="Z49" s="8">
        <f t="shared" si="31"/>
        <v>26.505000000000003</v>
      </c>
      <c r="AA49" s="8">
        <f t="shared" si="31"/>
        <v>24.302999999999997</v>
      </c>
      <c r="AB49" s="8">
        <f t="shared" si="31"/>
        <v>39.052999999999997</v>
      </c>
      <c r="AC49" s="8">
        <f t="shared" si="31"/>
        <v>30.983999999999995</v>
      </c>
      <c r="AD49" s="8">
        <f>SUM(AD37:AD48)</f>
        <v>47.128</v>
      </c>
      <c r="AE49" s="8">
        <f>SUM(AE37:AE48)</f>
        <v>61.137000000000008</v>
      </c>
      <c r="AF49" s="8">
        <f>SUM(AF37:AF48)</f>
        <v>56.54099999999999</v>
      </c>
      <c r="AG49" s="8">
        <f>SUM(AG37:AG48)</f>
        <v>36.312000000000005</v>
      </c>
      <c r="AH49" s="8">
        <f>SUM(AH37:AH48)</f>
        <v>102.964</v>
      </c>
      <c r="AI49" s="54">
        <f t="shared" ref="AI49:BH49" si="32">AI5</f>
        <v>170</v>
      </c>
      <c r="AJ49" s="54">
        <f t="shared" si="32"/>
        <v>100</v>
      </c>
      <c r="AK49" s="54">
        <f t="shared" si="32"/>
        <v>100</v>
      </c>
      <c r="AL49" s="54">
        <f t="shared" si="32"/>
        <v>100</v>
      </c>
      <c r="AM49" s="54">
        <f t="shared" si="32"/>
        <v>85</v>
      </c>
      <c r="AN49" s="54">
        <f t="shared" si="32"/>
        <v>50</v>
      </c>
      <c r="AO49" s="54">
        <f t="shared" si="32"/>
        <v>125</v>
      </c>
      <c r="AP49" s="54">
        <f t="shared" si="32"/>
        <v>125</v>
      </c>
      <c r="AQ49" s="54">
        <f t="shared" si="32"/>
        <v>125</v>
      </c>
      <c r="AR49" s="54">
        <f t="shared" si="32"/>
        <v>125</v>
      </c>
      <c r="AS49" s="54">
        <f t="shared" si="32"/>
        <v>230</v>
      </c>
      <c r="AT49" s="54">
        <f t="shared" si="32"/>
        <v>215</v>
      </c>
      <c r="AU49" s="54">
        <f t="shared" si="32"/>
        <v>205</v>
      </c>
      <c r="AV49" s="54">
        <f t="shared" si="32"/>
        <v>205</v>
      </c>
      <c r="AW49" s="54">
        <f t="shared" si="32"/>
        <v>210</v>
      </c>
      <c r="AX49" s="54">
        <f t="shared" si="32"/>
        <v>190</v>
      </c>
      <c r="AY49" s="54">
        <f t="shared" si="32"/>
        <v>195</v>
      </c>
      <c r="AZ49" s="54">
        <f t="shared" si="32"/>
        <v>190</v>
      </c>
      <c r="BA49" s="54">
        <f t="shared" si="32"/>
        <v>185</v>
      </c>
      <c r="BB49" s="54">
        <f t="shared" si="32"/>
        <v>180</v>
      </c>
      <c r="BC49" s="54">
        <f t="shared" si="32"/>
        <v>180</v>
      </c>
      <c r="BD49" s="54">
        <f t="shared" si="32"/>
        <v>180</v>
      </c>
      <c r="BE49" s="54">
        <f t="shared" si="32"/>
        <v>180</v>
      </c>
      <c r="BF49" s="54">
        <f t="shared" si="32"/>
        <v>180</v>
      </c>
      <c r="BG49" s="54">
        <f t="shared" si="32"/>
        <v>180</v>
      </c>
      <c r="BH49" s="54">
        <f t="shared" si="32"/>
        <v>180</v>
      </c>
    </row>
    <row r="50" spans="1:6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</row>
    <row r="51" spans="1:60" ht="12" thickBot="1">
      <c r="A51" s="3" t="s">
        <v>147</v>
      </c>
    </row>
    <row r="52" spans="1:60" ht="12" thickBot="1">
      <c r="A52" s="18"/>
      <c r="B52" s="19">
        <f t="shared" ref="B52:BH52" si="33">B2</f>
        <v>1992</v>
      </c>
      <c r="C52" s="19">
        <f t="shared" si="33"/>
        <v>1993</v>
      </c>
      <c r="D52" s="19">
        <f t="shared" si="33"/>
        <v>1994</v>
      </c>
      <c r="E52" s="19">
        <f t="shared" si="33"/>
        <v>1995</v>
      </c>
      <c r="F52" s="19">
        <f t="shared" si="33"/>
        <v>1996</v>
      </c>
      <c r="G52" s="19">
        <f t="shared" si="33"/>
        <v>1997</v>
      </c>
      <c r="H52" s="19">
        <f t="shared" si="33"/>
        <v>1998</v>
      </c>
      <c r="I52" s="19">
        <f t="shared" si="33"/>
        <v>1999</v>
      </c>
      <c r="J52" s="19">
        <f t="shared" si="33"/>
        <v>2000</v>
      </c>
      <c r="K52" s="19">
        <f t="shared" si="33"/>
        <v>2001</v>
      </c>
      <c r="L52" s="19">
        <f t="shared" si="33"/>
        <v>2002</v>
      </c>
      <c r="M52" s="19">
        <f t="shared" si="33"/>
        <v>2003</v>
      </c>
      <c r="N52" s="19">
        <f t="shared" si="33"/>
        <v>2004</v>
      </c>
      <c r="O52" s="19">
        <f t="shared" si="33"/>
        <v>2005</v>
      </c>
      <c r="P52" s="19">
        <f t="shared" si="33"/>
        <v>2006</v>
      </c>
      <c r="Q52" s="19">
        <f t="shared" si="33"/>
        <v>2007</v>
      </c>
      <c r="R52" s="19">
        <f t="shared" si="33"/>
        <v>2008</v>
      </c>
      <c r="S52" s="19">
        <f t="shared" si="33"/>
        <v>2009</v>
      </c>
      <c r="T52" s="19">
        <f t="shared" si="33"/>
        <v>2010</v>
      </c>
      <c r="U52" s="19">
        <f t="shared" si="33"/>
        <v>2011</v>
      </c>
      <c r="V52" s="19">
        <f t="shared" si="33"/>
        <v>2012</v>
      </c>
      <c r="W52" s="19">
        <f t="shared" si="33"/>
        <v>2013</v>
      </c>
      <c r="X52" s="19">
        <f t="shared" si="33"/>
        <v>2014</v>
      </c>
      <c r="Y52" s="19">
        <f t="shared" si="33"/>
        <v>2015</v>
      </c>
      <c r="Z52" s="19">
        <f t="shared" si="33"/>
        <v>2016</v>
      </c>
      <c r="AA52" s="19">
        <f t="shared" si="33"/>
        <v>2017</v>
      </c>
      <c r="AB52" s="19">
        <f t="shared" si="33"/>
        <v>2018</v>
      </c>
      <c r="AC52" s="19">
        <f t="shared" si="33"/>
        <v>2019</v>
      </c>
      <c r="AD52" s="19">
        <f t="shared" si="33"/>
        <v>2020</v>
      </c>
      <c r="AE52" s="19">
        <f t="shared" si="33"/>
        <v>2021</v>
      </c>
      <c r="AF52" s="19">
        <f t="shared" si="33"/>
        <v>2022</v>
      </c>
      <c r="AG52" s="19">
        <f t="shared" si="33"/>
        <v>2023</v>
      </c>
      <c r="AH52" s="19">
        <f t="shared" si="33"/>
        <v>2024</v>
      </c>
      <c r="AI52" s="19">
        <f t="shared" si="33"/>
        <v>2025</v>
      </c>
      <c r="AJ52" s="19">
        <f t="shared" si="33"/>
        <v>2026</v>
      </c>
      <c r="AK52" s="19">
        <f t="shared" si="33"/>
        <v>2027</v>
      </c>
      <c r="AL52" s="19">
        <f t="shared" si="33"/>
        <v>2028</v>
      </c>
      <c r="AM52" s="19">
        <f t="shared" si="33"/>
        <v>2029</v>
      </c>
      <c r="AN52" s="19">
        <f t="shared" si="33"/>
        <v>2030</v>
      </c>
      <c r="AO52" s="19">
        <f t="shared" si="33"/>
        <v>2031</v>
      </c>
      <c r="AP52" s="19">
        <f t="shared" si="33"/>
        <v>2032</v>
      </c>
      <c r="AQ52" s="19">
        <f t="shared" si="33"/>
        <v>2033</v>
      </c>
      <c r="AR52" s="19">
        <f t="shared" si="33"/>
        <v>2034</v>
      </c>
      <c r="AS52" s="19">
        <f t="shared" si="33"/>
        <v>2035</v>
      </c>
      <c r="AT52" s="19">
        <f t="shared" si="33"/>
        <v>2036</v>
      </c>
      <c r="AU52" s="19">
        <f t="shared" si="33"/>
        <v>2037</v>
      </c>
      <c r="AV52" s="19">
        <f t="shared" si="33"/>
        <v>2038</v>
      </c>
      <c r="AW52" s="19">
        <f t="shared" si="33"/>
        <v>2039</v>
      </c>
      <c r="AX52" s="19">
        <f t="shared" si="33"/>
        <v>2040</v>
      </c>
      <c r="AY52" s="19">
        <f t="shared" si="33"/>
        <v>2041</v>
      </c>
      <c r="AZ52" s="19">
        <f t="shared" si="33"/>
        <v>2042</v>
      </c>
      <c r="BA52" s="19">
        <f t="shared" si="33"/>
        <v>2043</v>
      </c>
      <c r="BB52" s="19">
        <f t="shared" si="33"/>
        <v>2044</v>
      </c>
      <c r="BC52" s="19">
        <f t="shared" si="33"/>
        <v>2045</v>
      </c>
      <c r="BD52" s="19">
        <f t="shared" si="33"/>
        <v>2046</v>
      </c>
      <c r="BE52" s="19">
        <f t="shared" si="33"/>
        <v>2047</v>
      </c>
      <c r="BF52" s="19">
        <f t="shared" si="33"/>
        <v>2048</v>
      </c>
      <c r="BG52" s="19">
        <f t="shared" si="33"/>
        <v>2049</v>
      </c>
      <c r="BH52" s="19">
        <f t="shared" si="33"/>
        <v>2050</v>
      </c>
    </row>
    <row r="53" spans="1:60">
      <c r="A53" s="3" t="s">
        <v>17</v>
      </c>
      <c r="C53" s="8"/>
      <c r="D53" s="8">
        <f>'[1]Canada Inedible Tallow Exports'!AW$290/1000</f>
        <v>8.9120000000000008</v>
      </c>
      <c r="E53" s="8">
        <f>'[1]Canada Inedible Tallow Exports'!BI$290/1000</f>
        <v>18.036999999999999</v>
      </c>
      <c r="F53" s="8">
        <f>'[1]Canada Inedible Tallow Exports'!BU$290/1000</f>
        <v>11.433999999999999</v>
      </c>
      <c r="G53" s="8">
        <f>'[1]Canada Inedible Tallow Exports'!CG$290/1000</f>
        <v>12.476000000000001</v>
      </c>
      <c r="H53" s="8">
        <f>'[1]Canada Inedible Tallow Exports'!CS$290/1000</f>
        <v>7.6790000000000003</v>
      </c>
      <c r="I53" s="8">
        <f>'[1]Canada Inedible Tallow Exports'!DE$290/1000</f>
        <v>13.535</v>
      </c>
      <c r="J53" s="8">
        <f>'[1]Canada Inedible Tallow Exports'!DQ$290/1000</f>
        <v>12.3</v>
      </c>
      <c r="K53" s="8">
        <f>'[1]Canada Inedible Tallow Exports'!EC$290/1000</f>
        <v>17.047999999999998</v>
      </c>
      <c r="L53" s="8">
        <f>'[1]Canada Inedible Tallow Exports'!EO$290/1000</f>
        <v>17.885999999999999</v>
      </c>
      <c r="M53" s="8">
        <f>'[1]Canada Inedible Tallow Exports'!FA$290/1000</f>
        <v>14.336</v>
      </c>
      <c r="N53" s="8">
        <f>'[1]Canada Inedible Tallow Exports'!FM$290/1000</f>
        <v>29.173999999999999</v>
      </c>
      <c r="O53" s="8">
        <f>'[1]Canada Inedible Tallow Exports'!FY$290/1000</f>
        <v>12.452999999999999</v>
      </c>
      <c r="P53" s="8">
        <f>'[1]Canada Inedible Tallow Exports'!GK$290/1000</f>
        <v>21.905000000000001</v>
      </c>
      <c r="Q53" s="8">
        <f>'[1]Canada Inedible Tallow Exports'!GW$290/1000</f>
        <v>19.652999999999999</v>
      </c>
      <c r="R53" s="8">
        <f>'[1]Canada Inedible Tallow Exports'!HI$290/1000</f>
        <v>22.748000000000001</v>
      </c>
      <c r="S53" s="8">
        <f>'[1]Canada Inedible Tallow Exports'!HU$290/1000</f>
        <v>10.116</v>
      </c>
      <c r="T53" s="8">
        <f>'[1]Canada Inedible Tallow Exports'!IG$290/1000</f>
        <v>14.225</v>
      </c>
      <c r="U53" s="8">
        <f>'[1]Canada Inedible Tallow Exports'!IS$290/1000</f>
        <v>9.2469999999999999</v>
      </c>
      <c r="V53" s="8">
        <f>'[1]Canada Inedible Tallow Exports'!JE$290/1000</f>
        <v>12.301</v>
      </c>
      <c r="W53" s="8">
        <f>'[1]Canada Inedible Tallow Exports'!JQ$290/1000</f>
        <v>10.855</v>
      </c>
      <c r="X53" s="8">
        <f>'[1]Canada Inedible Tallow Exports'!KC$290/1000</f>
        <v>10.382</v>
      </c>
      <c r="Y53" s="8">
        <f>'[1]Canada Inedible Tallow Exports'!KO$290/1000</f>
        <v>14.379</v>
      </c>
      <c r="Z53" s="8">
        <f>'[1]Canada Inedible Tallow Exports'!LA$290/1000</f>
        <v>11.494</v>
      </c>
      <c r="AA53" s="8">
        <f>'[1]Canada Inedible Tallow Exports'!LM$290/1000</f>
        <v>10.458</v>
      </c>
      <c r="AB53" s="8">
        <f>'[1]Canada Inedible Tallow Exports'!LY$290/1000</f>
        <v>12.238</v>
      </c>
      <c r="AC53" s="8">
        <f>'[1]Canada Inedible Tallow Exports'!MK$290/1000</f>
        <v>17.687000000000001</v>
      </c>
      <c r="AD53" s="8">
        <f>'[1]Canada Inedible Tallow Exports'!MW$290/1000</f>
        <v>15.238</v>
      </c>
      <c r="AE53" s="8">
        <f>'[1]Canada Inedible Tallow Exports'!NI$290/1000</f>
        <v>15.955</v>
      </c>
      <c r="AF53" s="8">
        <f>'[1]Canada Inedible Tallow Exports'!NU$290/1000</f>
        <v>16.718</v>
      </c>
      <c r="AG53" s="8">
        <f>'[1]Canada Inedible Tallow Exports'!OG$290/1000</f>
        <v>23.378</v>
      </c>
      <c r="AH53" s="8">
        <f>'[1]Canada Inedible Tallow Exports'!OS$290/1000</f>
        <v>13.179</v>
      </c>
      <c r="AI53" s="8">
        <f>'[1]Canada Inedible Tallow Exports'!PE$290/1000</f>
        <v>11.887</v>
      </c>
      <c r="AJ53" s="54">
        <f t="shared" ref="AJ53:AY64" si="34">AJ$65*(SUM(AE53:AI53)/SUM(AE$65:AI$65))</f>
        <v>16.517441928114589</v>
      </c>
      <c r="AK53" s="54">
        <f t="shared" si="34"/>
        <v>15.044500952510157</v>
      </c>
      <c r="AL53" s="54">
        <f t="shared" si="34"/>
        <v>14.202757901099218</v>
      </c>
      <c r="AM53" s="54">
        <f t="shared" si="34"/>
        <v>12.433320333684652</v>
      </c>
      <c r="AN53" s="54">
        <f t="shared" si="34"/>
        <v>13.115325588848396</v>
      </c>
      <c r="AO53" s="54">
        <f t="shared" si="34"/>
        <v>7.3350870895807212</v>
      </c>
      <c r="AP53" s="54">
        <f t="shared" si="34"/>
        <v>5.3490257897642444</v>
      </c>
      <c r="AQ53" s="54">
        <f t="shared" si="34"/>
        <v>5.3674150955803457</v>
      </c>
      <c r="AR53" s="54">
        <f t="shared" si="34"/>
        <v>5.2972173894108279</v>
      </c>
      <c r="AS53" s="54">
        <f t="shared" si="34"/>
        <v>2.0485433119766592</v>
      </c>
      <c r="AT53" s="54">
        <f t="shared" si="34"/>
        <v>2.0481684416381287</v>
      </c>
      <c r="AU53" s="54">
        <f t="shared" si="34"/>
        <v>2.0520785743234904</v>
      </c>
      <c r="AV53" s="54">
        <f t="shared" si="34"/>
        <v>2.0504174162109088</v>
      </c>
      <c r="AW53" s="54">
        <f t="shared" si="34"/>
        <v>2.0449128990242449</v>
      </c>
      <c r="AX53" s="54">
        <f t="shared" si="34"/>
        <v>2.0488241286346862</v>
      </c>
      <c r="AY53" s="54">
        <f t="shared" si="34"/>
        <v>2.0488802919662921</v>
      </c>
      <c r="AZ53" s="54">
        <f t="shared" ref="AZ53:AZ64" si="35">AZ$65*(SUM(AU53:AY53)/SUM(AU$65:AY$65))</f>
        <v>2.0490226620319243</v>
      </c>
      <c r="BA53" s="54">
        <f t="shared" ref="BA53:BH64" si="36">BA$65*(SUM(AV53:AZ53)/SUM(AV$65:AZ$65))</f>
        <v>2.0484114795736108</v>
      </c>
      <c r="BB53" s="54">
        <f t="shared" si="36"/>
        <v>2.0480102922461518</v>
      </c>
      <c r="BC53" s="54">
        <f t="shared" si="36"/>
        <v>2.0486297708905332</v>
      </c>
      <c r="BD53" s="54">
        <f t="shared" si="36"/>
        <v>2.0485908993417028</v>
      </c>
      <c r="BE53" s="54">
        <f t="shared" si="36"/>
        <v>2.0485330208167842</v>
      </c>
      <c r="BF53" s="54">
        <f t="shared" si="36"/>
        <v>2.0484350925737567</v>
      </c>
      <c r="BG53" s="54">
        <f t="shared" si="36"/>
        <v>2.0484398151737855</v>
      </c>
      <c r="BH53" s="54">
        <f t="shared" si="36"/>
        <v>2.0485257197593123</v>
      </c>
    </row>
    <row r="54" spans="1:60">
      <c r="A54" s="3" t="s">
        <v>18</v>
      </c>
      <c r="C54" s="8"/>
      <c r="D54" s="8">
        <f>'[1]Canada Inedible Tallow Exports'!AX$290/1000</f>
        <v>6.6539999999999999</v>
      </c>
      <c r="E54" s="8">
        <f>'[1]Canada Inedible Tallow Exports'!BJ$290/1000</f>
        <v>13.069000000000001</v>
      </c>
      <c r="F54" s="8">
        <f>'[1]Canada Inedible Tallow Exports'!BV$290/1000</f>
        <v>20.991</v>
      </c>
      <c r="G54" s="8">
        <f>'[1]Canada Inedible Tallow Exports'!CH$290/1000</f>
        <v>16.675999999999998</v>
      </c>
      <c r="H54" s="8">
        <f>'[1]Canada Inedible Tallow Exports'!CT$290/1000</f>
        <v>16.966000000000001</v>
      </c>
      <c r="I54" s="8">
        <f>'[1]Canada Inedible Tallow Exports'!DF$290/1000</f>
        <v>24.12</v>
      </c>
      <c r="J54" s="8">
        <f>'[1]Canada Inedible Tallow Exports'!DR$290/1000</f>
        <v>21.38</v>
      </c>
      <c r="K54" s="8">
        <f>'[1]Canada Inedible Tallow Exports'!ED$290/1000</f>
        <v>11.214</v>
      </c>
      <c r="L54" s="8">
        <f>'[1]Canada Inedible Tallow Exports'!EP$290/1000</f>
        <v>19.032</v>
      </c>
      <c r="M54" s="8">
        <f>'[1]Canada Inedible Tallow Exports'!FB$290/1000</f>
        <v>15.087</v>
      </c>
      <c r="N54" s="8">
        <f>'[1]Canada Inedible Tallow Exports'!FN$290/1000</f>
        <v>9.1310000000000002</v>
      </c>
      <c r="O54" s="8">
        <f>'[1]Canada Inedible Tallow Exports'!FZ$290/1000</f>
        <v>16.57</v>
      </c>
      <c r="P54" s="8">
        <f>'[1]Canada Inedible Tallow Exports'!GL$290/1000</f>
        <v>9.8460000000000001</v>
      </c>
      <c r="Q54" s="8">
        <f>'[1]Canada Inedible Tallow Exports'!GX$290/1000</f>
        <v>12.365</v>
      </c>
      <c r="R54" s="8">
        <f>'[1]Canada Inedible Tallow Exports'!HJ$290/1000</f>
        <v>9.1679999999999993</v>
      </c>
      <c r="S54" s="8">
        <f>'[1]Canada Inedible Tallow Exports'!HV$290/1000</f>
        <v>13.776999999999999</v>
      </c>
      <c r="T54" s="8">
        <f>'[1]Canada Inedible Tallow Exports'!IH$290/1000</f>
        <v>13.019</v>
      </c>
      <c r="U54" s="8">
        <f>'[1]Canada Inedible Tallow Exports'!IT$290/1000</f>
        <v>18.777000000000001</v>
      </c>
      <c r="V54" s="8">
        <f>'[1]Canada Inedible Tallow Exports'!JF$290/1000</f>
        <v>18.884</v>
      </c>
      <c r="W54" s="8">
        <f>'[1]Canada Inedible Tallow Exports'!JR$290/1000</f>
        <v>4.6070000000000002</v>
      </c>
      <c r="X54" s="8">
        <f>'[1]Canada Inedible Tallow Exports'!KD$290/1000</f>
        <v>4.5330000000000004</v>
      </c>
      <c r="Y54" s="8">
        <f>'[1]Canada Inedible Tallow Exports'!KP$290/1000</f>
        <v>4.4240000000000004</v>
      </c>
      <c r="Z54" s="8">
        <f>'[1]Canada Inedible Tallow Exports'!LB$290/1000</f>
        <v>20.524000000000001</v>
      </c>
      <c r="AA54" s="8">
        <f>'[1]Canada Inedible Tallow Exports'!LN$290/1000</f>
        <v>4.5250000000000004</v>
      </c>
      <c r="AB54" s="8">
        <f>'[1]Canada Inedible Tallow Exports'!LZ$290/1000</f>
        <v>12.597</v>
      </c>
      <c r="AC54" s="8">
        <f>'[1]Canada Inedible Tallow Exports'!ML$290/1000</f>
        <v>12.766</v>
      </c>
      <c r="AD54" s="8">
        <f>'[1]Canada Inedible Tallow Exports'!MX$290/1000</f>
        <v>13.452</v>
      </c>
      <c r="AE54" s="8">
        <f>'[1]Canada Inedible Tallow Exports'!NJ$290/1000</f>
        <v>14.714</v>
      </c>
      <c r="AF54" s="8">
        <f>'[1]Canada Inedible Tallow Exports'!NV290/1000</f>
        <v>22.68</v>
      </c>
      <c r="AG54" s="8">
        <f>'[1]Canada Inedible Tallow Exports'!OH$290/1000</f>
        <v>22.763000000000002</v>
      </c>
      <c r="AH54" s="8">
        <f>'[1]Canada Inedible Tallow Exports'!OT$290/1000</f>
        <v>20.568000000000001</v>
      </c>
      <c r="AI54" s="8">
        <f>'[1]Canada Inedible Tallow Exports'!PF$290/1000</f>
        <v>23.026</v>
      </c>
      <c r="AJ54" s="54">
        <f t="shared" si="34"/>
        <v>21.126288169974437</v>
      </c>
      <c r="AK54" s="54">
        <f t="shared" si="34"/>
        <v>20.290928227245391</v>
      </c>
      <c r="AL54" s="54">
        <f t="shared" si="34"/>
        <v>19.132217537318496</v>
      </c>
      <c r="AM54" s="54">
        <f t="shared" si="34"/>
        <v>18.280896002262079</v>
      </c>
      <c r="AN54" s="54">
        <f t="shared" si="34"/>
        <v>19.060833672383701</v>
      </c>
      <c r="AO54" s="54">
        <f t="shared" si="34"/>
        <v>10.068805399801795</v>
      </c>
      <c r="AP54" s="54">
        <f t="shared" si="34"/>
        <v>7.4757473570009871</v>
      </c>
      <c r="AQ54" s="54">
        <f t="shared" si="34"/>
        <v>7.5766968471966276</v>
      </c>
      <c r="AR54" s="54">
        <f t="shared" si="34"/>
        <v>7.58896009927465</v>
      </c>
      <c r="AS54" s="54">
        <f t="shared" si="34"/>
        <v>2.9084855829021214</v>
      </c>
      <c r="AT54" s="54">
        <f t="shared" si="34"/>
        <v>2.8724754263045309</v>
      </c>
      <c r="AU54" s="54">
        <f t="shared" si="34"/>
        <v>2.9002413584366238</v>
      </c>
      <c r="AV54" s="54">
        <f t="shared" si="34"/>
        <v>2.9081535748920189</v>
      </c>
      <c r="AW54" s="54">
        <f t="shared" si="34"/>
        <v>2.9058054608802943</v>
      </c>
      <c r="AX54" s="54">
        <f t="shared" si="34"/>
        <v>2.8990322806831181</v>
      </c>
      <c r="AY54" s="54">
        <f t="shared" si="34"/>
        <v>2.8971416202393172</v>
      </c>
      <c r="AZ54" s="54">
        <f t="shared" si="35"/>
        <v>2.9020748590262744</v>
      </c>
      <c r="BA54" s="54">
        <f t="shared" si="36"/>
        <v>2.9024415591442048</v>
      </c>
      <c r="BB54" s="54">
        <f t="shared" si="36"/>
        <v>2.9012991559946419</v>
      </c>
      <c r="BC54" s="54">
        <f t="shared" si="36"/>
        <v>2.9003978950175111</v>
      </c>
      <c r="BD54" s="54">
        <f t="shared" si="36"/>
        <v>2.90067101788439</v>
      </c>
      <c r="BE54" s="54">
        <f t="shared" si="36"/>
        <v>2.9013768974134049</v>
      </c>
      <c r="BF54" s="54">
        <f t="shared" si="36"/>
        <v>2.9012373050908304</v>
      </c>
      <c r="BG54" s="54">
        <f t="shared" si="36"/>
        <v>2.9009964542801558</v>
      </c>
      <c r="BH54" s="54">
        <f t="shared" si="36"/>
        <v>2.9009359139372584</v>
      </c>
    </row>
    <row r="55" spans="1:60">
      <c r="A55" s="3" t="s">
        <v>19</v>
      </c>
      <c r="C55" s="8"/>
      <c r="D55" s="8">
        <f>'[1]Canada Inedible Tallow Exports'!AY$290/1000</f>
        <v>11.896000000000001</v>
      </c>
      <c r="E55" s="8">
        <f>'[1]Canada Inedible Tallow Exports'!BK$290/1000</f>
        <v>11.683999999999999</v>
      </c>
      <c r="F55" s="8">
        <f>'[1]Canada Inedible Tallow Exports'!BW$290/1000</f>
        <v>13.53</v>
      </c>
      <c r="G55" s="8">
        <f>'[1]Canada Inedible Tallow Exports'!CI$290/1000</f>
        <v>17.350999999999999</v>
      </c>
      <c r="H55" s="8">
        <f>'[1]Canada Inedible Tallow Exports'!CU$290/1000</f>
        <v>27.806999999999999</v>
      </c>
      <c r="I55" s="8">
        <f>'[1]Canada Inedible Tallow Exports'!DG$290/1000</f>
        <v>21.989000000000001</v>
      </c>
      <c r="J55" s="8">
        <f>'[1]Canada Inedible Tallow Exports'!DS$290/1000</f>
        <v>11.978999999999999</v>
      </c>
      <c r="K55" s="8">
        <f>'[1]Canada Inedible Tallow Exports'!EE$290/1000</f>
        <v>28.957999999999998</v>
      </c>
      <c r="L55" s="8">
        <f>'[1]Canada Inedible Tallow Exports'!EQ$290/1000</f>
        <v>15.372</v>
      </c>
      <c r="M55" s="8">
        <f>'[1]Canada Inedible Tallow Exports'!FC$290/1000</f>
        <v>25.824000000000002</v>
      </c>
      <c r="N55" s="8">
        <f>'[1]Canada Inedible Tallow Exports'!FO$290/1000</f>
        <v>24.568000000000001</v>
      </c>
      <c r="O55" s="8">
        <f>'[1]Canada Inedible Tallow Exports'!GA$290/1000</f>
        <v>7.8170000000000002</v>
      </c>
      <c r="P55" s="8">
        <f>'[1]Canada Inedible Tallow Exports'!GM$290/1000</f>
        <v>18.46</v>
      </c>
      <c r="Q55" s="8">
        <f>'[1]Canada Inedible Tallow Exports'!GY$290/1000</f>
        <v>19.193999999999999</v>
      </c>
      <c r="R55" s="8">
        <f>'[1]Canada Inedible Tallow Exports'!HK$290/1000</f>
        <v>26.303000000000001</v>
      </c>
      <c r="S55" s="8">
        <f>'[1]Canada Inedible Tallow Exports'!HW$290/1000</f>
        <v>16.356999999999999</v>
      </c>
      <c r="T55" s="8">
        <f>'[1]Canada Inedible Tallow Exports'!II$290/1000</f>
        <v>24.268999999999998</v>
      </c>
      <c r="U55" s="8">
        <f>'[1]Canada Inedible Tallow Exports'!IU$290/1000</f>
        <v>8.6329999999999991</v>
      </c>
      <c r="V55" s="8">
        <f>'[1]Canada Inedible Tallow Exports'!JG$290/1000</f>
        <v>12.786</v>
      </c>
      <c r="W55" s="8">
        <f>'[1]Canada Inedible Tallow Exports'!JS$290/1000</f>
        <v>18.169</v>
      </c>
      <c r="X55" s="8">
        <f>'[1]Canada Inedible Tallow Exports'!KE$290/1000</f>
        <v>16.527999999999999</v>
      </c>
      <c r="Y55" s="8">
        <f>'[1]Canada Inedible Tallow Exports'!KQ$290/1000</f>
        <v>12.615</v>
      </c>
      <c r="Z55" s="8">
        <f>'[1]Canada Inedible Tallow Exports'!LC$290/1000</f>
        <v>7.0350000000000001</v>
      </c>
      <c r="AA55" s="8">
        <f>'[1]Canada Inedible Tallow Exports'!LO$290/1000</f>
        <v>18.239999999999998</v>
      </c>
      <c r="AB55" s="8">
        <f>'[1]Canada Inedible Tallow Exports'!MA$290/1000</f>
        <v>17.347999999999999</v>
      </c>
      <c r="AC55" s="8">
        <f>'[1]Canada Inedible Tallow Exports'!MM$290/1000</f>
        <v>16.684999999999999</v>
      </c>
      <c r="AD55" s="8">
        <f>'[1]Canada Inedible Tallow Exports'!MY$290/1000</f>
        <v>14.584</v>
      </c>
      <c r="AE55" s="8">
        <f>'[1]Canada Inedible Tallow Exports'!NK$290/1000</f>
        <v>20.254000000000001</v>
      </c>
      <c r="AF55" s="8">
        <f>'[1]Canada Inedible Tallow Exports'!NW$290/1000</f>
        <v>20.771999999999998</v>
      </c>
      <c r="AG55" s="8">
        <f>'[1]Canada Inedible Tallow Exports'!OI$290/1000</f>
        <v>24.323</v>
      </c>
      <c r="AH55" s="8">
        <f>'[1]Canada Inedible Tallow Exports'!OU$290/1000</f>
        <v>21.257999999999999</v>
      </c>
      <c r="AI55" s="8">
        <f>'[1]Canada Inedible Tallow Exports'!PG$290/1000</f>
        <v>11.457000000000001</v>
      </c>
      <c r="AJ55" s="54">
        <f t="shared" si="34"/>
        <v>19.968273299538058</v>
      </c>
      <c r="AK55" s="54">
        <f t="shared" si="34"/>
        <v>18.009737714470869</v>
      </c>
      <c r="AL55" s="54">
        <f t="shared" si="34"/>
        <v>16.867364505330453</v>
      </c>
      <c r="AM55" s="54">
        <f t="shared" si="34"/>
        <v>15.369976371186322</v>
      </c>
      <c r="AN55" s="54">
        <f t="shared" si="34"/>
        <v>15.28371497366563</v>
      </c>
      <c r="AO55" s="54">
        <f t="shared" si="34"/>
        <v>8.7941897346025382</v>
      </c>
      <c r="AP55" s="54">
        <f t="shared" si="34"/>
        <v>6.398839621790235</v>
      </c>
      <c r="AQ55" s="54">
        <f t="shared" si="34"/>
        <v>6.4195520290195072</v>
      </c>
      <c r="AR55" s="54">
        <f t="shared" si="34"/>
        <v>6.3501079018078048</v>
      </c>
      <c r="AS55" s="54">
        <f t="shared" si="34"/>
        <v>2.4295732730834669</v>
      </c>
      <c r="AT55" s="54">
        <f t="shared" si="34"/>
        <v>2.4509889161535123</v>
      </c>
      <c r="AU55" s="54">
        <f t="shared" si="34"/>
        <v>2.4539858920259721</v>
      </c>
      <c r="AV55" s="54">
        <f t="shared" si="34"/>
        <v>2.4517326844012519</v>
      </c>
      <c r="AW55" s="54">
        <f t="shared" si="34"/>
        <v>2.4449073738593952</v>
      </c>
      <c r="AX55" s="54">
        <f t="shared" si="34"/>
        <v>2.4462376279047198</v>
      </c>
      <c r="AY55" s="54">
        <f t="shared" si="34"/>
        <v>2.4495704988689702</v>
      </c>
      <c r="AZ55" s="54">
        <f t="shared" si="35"/>
        <v>2.4492868154120622</v>
      </c>
      <c r="BA55" s="54">
        <f t="shared" si="36"/>
        <v>2.4483470000892802</v>
      </c>
      <c r="BB55" s="54">
        <f t="shared" si="36"/>
        <v>2.4476698632268854</v>
      </c>
      <c r="BC55" s="54">
        <f t="shared" si="36"/>
        <v>2.4482223611003837</v>
      </c>
      <c r="BD55" s="54">
        <f t="shared" si="36"/>
        <v>2.4486193077395164</v>
      </c>
      <c r="BE55" s="54">
        <f t="shared" si="36"/>
        <v>2.4484290695136255</v>
      </c>
      <c r="BF55" s="54">
        <f t="shared" si="36"/>
        <v>2.4482575203339385</v>
      </c>
      <c r="BG55" s="54">
        <f t="shared" si="36"/>
        <v>2.4482396243828703</v>
      </c>
      <c r="BH55" s="54">
        <f t="shared" si="36"/>
        <v>2.4483535766140667</v>
      </c>
    </row>
    <row r="56" spans="1:60">
      <c r="A56" s="3" t="s">
        <v>20</v>
      </c>
      <c r="C56" s="8"/>
      <c r="D56" s="8">
        <f>'[1]Canada Inedible Tallow Exports'!AZ$290/1000</f>
        <v>12.78</v>
      </c>
      <c r="E56" s="8">
        <f>'[1]Canada Inedible Tallow Exports'!BL$290/1000</f>
        <v>25.867000000000001</v>
      </c>
      <c r="F56" s="8">
        <f>'[1]Canada Inedible Tallow Exports'!BX$290/1000</f>
        <v>14.582000000000001</v>
      </c>
      <c r="G56" s="8">
        <f>'[1]Canada Inedible Tallow Exports'!CJ$290/1000</f>
        <v>14.978999999999999</v>
      </c>
      <c r="H56" s="8">
        <f>'[1]Canada Inedible Tallow Exports'!CV$290/1000</f>
        <v>22.175999999999998</v>
      </c>
      <c r="I56" s="8">
        <f>'[1]Canada Inedible Tallow Exports'!DH$290/1000</f>
        <v>11.385</v>
      </c>
      <c r="J56" s="8">
        <f>'[1]Canada Inedible Tallow Exports'!DT$290/1000</f>
        <v>24.501000000000001</v>
      </c>
      <c r="K56" s="8">
        <f>'[1]Canada Inedible Tallow Exports'!EF$290/1000</f>
        <v>22.477</v>
      </c>
      <c r="L56" s="8">
        <f>'[1]Canada Inedible Tallow Exports'!ER$290/1000</f>
        <v>28.402000000000001</v>
      </c>
      <c r="M56" s="8">
        <f>'[1]Canada Inedible Tallow Exports'!FD$290/1000</f>
        <v>15.483000000000001</v>
      </c>
      <c r="N56" s="8">
        <f>'[1]Canada Inedible Tallow Exports'!FP$290/1000</f>
        <v>24.745000000000001</v>
      </c>
      <c r="O56" s="8">
        <f>'[1]Canada Inedible Tallow Exports'!GB$290/1000</f>
        <v>19.433</v>
      </c>
      <c r="P56" s="8">
        <f>'[1]Canada Inedible Tallow Exports'!GN$290/1000</f>
        <v>26.992000000000001</v>
      </c>
      <c r="Q56" s="8">
        <f>'[1]Canada Inedible Tallow Exports'!GZ$290/1000</f>
        <v>32.600999999999999</v>
      </c>
      <c r="R56" s="8">
        <f>'[1]Canada Inedible Tallow Exports'!HL$290/1000</f>
        <v>16.655999999999999</v>
      </c>
      <c r="S56" s="8">
        <f>'[1]Canada Inedible Tallow Exports'!HX$290/1000</f>
        <v>14.923</v>
      </c>
      <c r="T56" s="8">
        <f>'[1]Canada Inedible Tallow Exports'!IJ$290/1000</f>
        <v>7.5170000000000003</v>
      </c>
      <c r="U56" s="8">
        <f>'[1]Canada Inedible Tallow Exports'!IV$290/1000</f>
        <v>16.297999999999998</v>
      </c>
      <c r="V56" s="8">
        <f>'[1]Canada Inedible Tallow Exports'!JH$290/1000</f>
        <v>5.8230000000000004</v>
      </c>
      <c r="W56" s="8">
        <f>'[1]Canada Inedible Tallow Exports'!JT$290/1000</f>
        <v>9.1479999999999997</v>
      </c>
      <c r="X56" s="8">
        <f>'[1]Canada Inedible Tallow Exports'!KF$290/1000</f>
        <v>13.347</v>
      </c>
      <c r="Y56" s="8">
        <f>'[1]Canada Inedible Tallow Exports'!KR$290/1000</f>
        <v>9.3460000000000001</v>
      </c>
      <c r="Z56" s="8">
        <f>'[1]Canada Inedible Tallow Exports'!LD$290/1000</f>
        <v>15.773999999999999</v>
      </c>
      <c r="AA56" s="8">
        <f>'[1]Canada Inedible Tallow Exports'!LP$290/1000</f>
        <v>16.286999999999999</v>
      </c>
      <c r="AB56" s="8">
        <f>'[1]Canada Inedible Tallow Exports'!MB$290/1000</f>
        <v>11.425000000000001</v>
      </c>
      <c r="AC56" s="8">
        <f>'[1]Canada Inedible Tallow Exports'!MN$290/1000</f>
        <v>12.994999999999999</v>
      </c>
      <c r="AD56" s="8">
        <f>'[1]Canada Inedible Tallow Exports'!MZ$290/1000</f>
        <v>17.777000000000001</v>
      </c>
      <c r="AE56" s="8">
        <f>'[1]Canada Inedible Tallow Exports'!NL$290/1000</f>
        <v>25.933</v>
      </c>
      <c r="AF56" s="8">
        <f>'[1]Canada Inedible Tallow Exports'!NX$290/1000</f>
        <v>22.922999999999998</v>
      </c>
      <c r="AG56" s="8">
        <f>'[1]Canada Inedible Tallow Exports'!OJ$290/1000</f>
        <v>15.22</v>
      </c>
      <c r="AH56" s="8">
        <f>'[1]Canada Inedible Tallow Exports'!OV$290/1000</f>
        <v>8.109</v>
      </c>
      <c r="AI56" s="54">
        <f t="shared" ref="AI56:AX67" si="37">AI$65*(SUM(AD56:AH56)/SUM(AD$65:AH$65))</f>
        <v>11.365265170690856</v>
      </c>
      <c r="AJ56" s="54">
        <f t="shared" si="37"/>
        <v>17.012915332611673</v>
      </c>
      <c r="AK56" s="54">
        <f t="shared" si="37"/>
        <v>13.746100550687942</v>
      </c>
      <c r="AL56" s="54">
        <f t="shared" si="37"/>
        <v>11.619350652857047</v>
      </c>
      <c r="AM56" s="54">
        <f t="shared" si="37"/>
        <v>10.857348226195784</v>
      </c>
      <c r="AN56" s="54">
        <f t="shared" si="37"/>
        <v>12.089072268171847</v>
      </c>
      <c r="AO56" s="54">
        <f t="shared" si="37"/>
        <v>6.7191209517110693</v>
      </c>
      <c r="AP56" s="54">
        <f t="shared" si="37"/>
        <v>4.7377675791066753</v>
      </c>
      <c r="AQ56" s="54">
        <f t="shared" si="37"/>
        <v>4.7109809119256019</v>
      </c>
      <c r="AR56" s="54">
        <f t="shared" si="37"/>
        <v>4.7522034503032025</v>
      </c>
      <c r="AS56" s="54">
        <f t="shared" si="37"/>
        <v>1.8544463573718202</v>
      </c>
      <c r="AT56" s="54">
        <f t="shared" si="37"/>
        <v>1.8366547782595457</v>
      </c>
      <c r="AU56" s="54">
        <f t="shared" si="37"/>
        <v>1.8257197017313109</v>
      </c>
      <c r="AV56" s="54">
        <f t="shared" si="37"/>
        <v>1.826829902389205</v>
      </c>
      <c r="AW56" s="54">
        <f t="shared" si="37"/>
        <v>1.8327051803113763</v>
      </c>
      <c r="AX56" s="54">
        <f t="shared" si="37"/>
        <v>1.8352711840126519</v>
      </c>
      <c r="AY56" s="54">
        <f t="shared" si="34"/>
        <v>1.8314361493408176</v>
      </c>
      <c r="AZ56" s="54">
        <f t="shared" si="35"/>
        <v>1.8303924235570721</v>
      </c>
      <c r="BA56" s="54">
        <f t="shared" si="36"/>
        <v>1.8313269679222244</v>
      </c>
      <c r="BB56" s="54">
        <f t="shared" si="36"/>
        <v>1.8322263810288282</v>
      </c>
      <c r="BC56" s="54">
        <f t="shared" si="36"/>
        <v>1.832130621172319</v>
      </c>
      <c r="BD56" s="54">
        <f t="shared" si="36"/>
        <v>1.8315025086042522</v>
      </c>
      <c r="BE56" s="54">
        <f t="shared" si="36"/>
        <v>1.8315157804569393</v>
      </c>
      <c r="BF56" s="54">
        <f t="shared" si="36"/>
        <v>1.8317404518369127</v>
      </c>
      <c r="BG56" s="54">
        <f t="shared" si="36"/>
        <v>1.8318231486198502</v>
      </c>
      <c r="BH56" s="54">
        <f t="shared" si="36"/>
        <v>1.8317425021380549</v>
      </c>
    </row>
    <row r="57" spans="1:60">
      <c r="A57" s="3" t="s">
        <v>21</v>
      </c>
      <c r="C57" s="8"/>
      <c r="D57" s="8">
        <f>'[1]Canada Inedible Tallow Exports'!BA$290/1000</f>
        <v>7.3920000000000003</v>
      </c>
      <c r="E57" s="8">
        <f>'[1]Canada Inedible Tallow Exports'!BM$290/1000</f>
        <v>8.26</v>
      </c>
      <c r="F57" s="8">
        <f>'[1]Canada Inedible Tallow Exports'!BY$290/1000</f>
        <v>18.37</v>
      </c>
      <c r="G57" s="8">
        <f>'[1]Canada Inedible Tallow Exports'!CK$290/1000</f>
        <v>22.05</v>
      </c>
      <c r="H57" s="8">
        <f>'[1]Canada Inedible Tallow Exports'!CW$290/1000</f>
        <v>17.812999999999999</v>
      </c>
      <c r="I57" s="8">
        <f>'[1]Canada Inedible Tallow Exports'!DI$290/1000</f>
        <v>25.760999999999999</v>
      </c>
      <c r="J57" s="8">
        <f>'[1]Canada Inedible Tallow Exports'!DU$290/1000</f>
        <v>22.963000000000001</v>
      </c>
      <c r="K57" s="8">
        <f>'[1]Canada Inedible Tallow Exports'!EG$290/1000</f>
        <v>17.718</v>
      </c>
      <c r="L57" s="8">
        <f>'[1]Canada Inedible Tallow Exports'!ES$290/1000</f>
        <v>19.768000000000001</v>
      </c>
      <c r="M57" s="8">
        <f>'[1]Canada Inedible Tallow Exports'!FE$290/1000</f>
        <v>5.93</v>
      </c>
      <c r="N57" s="8">
        <f>'[1]Canada Inedible Tallow Exports'!FQ$290/1000</f>
        <v>22.911999999999999</v>
      </c>
      <c r="O57" s="8">
        <f>'[1]Canada Inedible Tallow Exports'!GC$290/1000</f>
        <v>16.603999999999999</v>
      </c>
      <c r="P57" s="8">
        <f>'[1]Canada Inedible Tallow Exports'!GO$290/1000</f>
        <v>21.471</v>
      </c>
      <c r="Q57" s="8">
        <f>'[1]Canada Inedible Tallow Exports'!HA$290/1000</f>
        <v>15.7</v>
      </c>
      <c r="R57" s="8">
        <f>'[1]Canada Inedible Tallow Exports'!HM$290/1000</f>
        <v>15.462999999999999</v>
      </c>
      <c r="S57" s="8">
        <f>'[1]Canada Inedible Tallow Exports'!HY$290/1000</f>
        <v>17.623000000000001</v>
      </c>
      <c r="T57" s="8">
        <f>'[1]Canada Inedible Tallow Exports'!IK$290/1000</f>
        <v>15.441000000000001</v>
      </c>
      <c r="U57" s="8">
        <f>'[1]Canada Inedible Tallow Exports'!IW$290/1000</f>
        <v>4.7249999999999996</v>
      </c>
      <c r="V57" s="8">
        <f>'[1]Canada Inedible Tallow Exports'!JI$290/1000</f>
        <v>12.227</v>
      </c>
      <c r="W57" s="8">
        <f>'[1]Canada Inedible Tallow Exports'!JU$290/1000</f>
        <v>21.774999999999999</v>
      </c>
      <c r="X57" s="8">
        <f>'[1]Canada Inedible Tallow Exports'!KG$290/1000</f>
        <v>12.407</v>
      </c>
      <c r="Y57" s="8">
        <f>'[1]Canada Inedible Tallow Exports'!KS$290/1000</f>
        <v>11.137</v>
      </c>
      <c r="Z57" s="8">
        <f>'[1]Canada Inedible Tallow Exports'!LE$290/1000</f>
        <v>6.9390000000000001</v>
      </c>
      <c r="AA57" s="8">
        <f>'[1]Canada Inedible Tallow Exports'!LQ$290/1000</f>
        <v>7.8090000000000002</v>
      </c>
      <c r="AB57" s="8">
        <f>'[1]Canada Inedible Tallow Exports'!MC$290/1000</f>
        <v>12.593999999999999</v>
      </c>
      <c r="AC57" s="8">
        <f>'[1]Canada Inedible Tallow Exports'!MO$290/1000</f>
        <v>22.815000000000001</v>
      </c>
      <c r="AD57" s="8">
        <f>'[1]Canada Inedible Tallow Exports'!NA$290/1000</f>
        <v>19.664000000000001</v>
      </c>
      <c r="AE57" s="8">
        <f>'[1]Canada Inedible Tallow Exports'!NM$290/1000</f>
        <v>14.942</v>
      </c>
      <c r="AF57" s="8">
        <f>'[1]Canada Inedible Tallow Exports'!NY$290/1000</f>
        <v>21.425999999999998</v>
      </c>
      <c r="AG57" s="8">
        <f>'[1]Canada Inedible Tallow Exports'!OK$290/1000</f>
        <v>13.241</v>
      </c>
      <c r="AH57" s="8">
        <f>'[1]Canada Inedible Tallow Exports'!OW$290/1000</f>
        <v>13.159000000000001</v>
      </c>
      <c r="AI57" s="54">
        <f t="shared" si="37"/>
        <v>10.413969659971864</v>
      </c>
      <c r="AJ57" s="54">
        <f t="shared" si="37"/>
        <v>14.901672079140363</v>
      </c>
      <c r="AK57" s="54">
        <f t="shared" si="37"/>
        <v>13.47192724187153</v>
      </c>
      <c r="AL57" s="54">
        <f t="shared" si="37"/>
        <v>11.572181103840615</v>
      </c>
      <c r="AM57" s="54">
        <f t="shared" si="37"/>
        <v>11.149811568766161</v>
      </c>
      <c r="AN57" s="54">
        <f t="shared" si="37"/>
        <v>11.510561245116357</v>
      </c>
      <c r="AO57" s="54">
        <f t="shared" si="37"/>
        <v>6.4394900474127459</v>
      </c>
      <c r="AP57" s="54">
        <f t="shared" si="37"/>
        <v>4.6614014946430222</v>
      </c>
      <c r="AQ57" s="54">
        <f t="shared" si="37"/>
        <v>4.6404314250167378</v>
      </c>
      <c r="AR57" s="54">
        <f t="shared" si="37"/>
        <v>4.6656265902094889</v>
      </c>
      <c r="AS57" s="54">
        <f t="shared" si="37"/>
        <v>1.7931185844044017</v>
      </c>
      <c r="AT57" s="54">
        <f t="shared" si="37"/>
        <v>1.7903280759424509</v>
      </c>
      <c r="AU57" s="54">
        <f t="shared" si="37"/>
        <v>1.7909087928791936</v>
      </c>
      <c r="AV57" s="54">
        <f t="shared" si="37"/>
        <v>1.7902943254210091</v>
      </c>
      <c r="AW57" s="54">
        <f t="shared" si="37"/>
        <v>1.7924661164934155</v>
      </c>
      <c r="AX57" s="54">
        <f t="shared" si="37"/>
        <v>1.7914231790280941</v>
      </c>
      <c r="AY57" s="54">
        <f t="shared" si="34"/>
        <v>1.7910840979528324</v>
      </c>
      <c r="AZ57" s="54">
        <f t="shared" si="35"/>
        <v>1.7912353023549092</v>
      </c>
      <c r="BA57" s="54">
        <f t="shared" si="36"/>
        <v>1.7913006042500519</v>
      </c>
      <c r="BB57" s="54">
        <f t="shared" si="36"/>
        <v>1.7915018600158608</v>
      </c>
      <c r="BC57" s="54">
        <f t="shared" si="36"/>
        <v>1.79130900872035</v>
      </c>
      <c r="BD57" s="54">
        <f t="shared" si="36"/>
        <v>1.7912861746588005</v>
      </c>
      <c r="BE57" s="54">
        <f t="shared" si="36"/>
        <v>1.7913265899999944</v>
      </c>
      <c r="BF57" s="54">
        <f t="shared" si="36"/>
        <v>1.7913448475290119</v>
      </c>
      <c r="BG57" s="54">
        <f t="shared" si="36"/>
        <v>1.7913536961848036</v>
      </c>
      <c r="BH57" s="54">
        <f t="shared" si="36"/>
        <v>1.7913240634185923</v>
      </c>
    </row>
    <row r="58" spans="1:60">
      <c r="A58" s="3" t="s">
        <v>22</v>
      </c>
      <c r="C58" s="8"/>
      <c r="D58" s="8">
        <f>'[1]Canada Inedible Tallow Exports'!BB$290/1000</f>
        <v>26.617000000000001</v>
      </c>
      <c r="E58" s="8">
        <f>'[1]Canada Inedible Tallow Exports'!BN$290/1000</f>
        <v>19.420999999999999</v>
      </c>
      <c r="F58" s="8">
        <f>'[1]Canada Inedible Tallow Exports'!BZ$290/1000</f>
        <v>8.4079999999999995</v>
      </c>
      <c r="G58" s="8">
        <f>'[1]Canada Inedible Tallow Exports'!CL$290/1000</f>
        <v>19.427</v>
      </c>
      <c r="H58" s="8">
        <f>'[1]Canada Inedible Tallow Exports'!CX$290/1000</f>
        <v>19.417000000000002</v>
      </c>
      <c r="I58" s="8">
        <f>'[1]Canada Inedible Tallow Exports'!DJ$290/1000</f>
        <v>30.379000000000001</v>
      </c>
      <c r="J58" s="8">
        <f>'[1]Canada Inedible Tallow Exports'!DV$290/1000</f>
        <v>25.100999999999999</v>
      </c>
      <c r="K58" s="8">
        <f>'[1]Canada Inedible Tallow Exports'!EH$290/1000</f>
        <v>20.58</v>
      </c>
      <c r="L58" s="8">
        <f>'[1]Canada Inedible Tallow Exports'!ET$290/1000</f>
        <v>21.204999999999998</v>
      </c>
      <c r="M58" s="8">
        <f>'[1]Canada Inedible Tallow Exports'!FF$290/1000</f>
        <v>14.445</v>
      </c>
      <c r="N58" s="8">
        <f>'[1]Canada Inedible Tallow Exports'!FR$290/1000</f>
        <v>28.794</v>
      </c>
      <c r="O58" s="8">
        <f>'[1]Canada Inedible Tallow Exports'!GD$290/1000</f>
        <v>25.498000000000001</v>
      </c>
      <c r="P58" s="8">
        <f>'[1]Canada Inedible Tallow Exports'!GP$290/1000</f>
        <v>14.544</v>
      </c>
      <c r="Q58" s="8">
        <f>'[1]Canada Inedible Tallow Exports'!HB$290/1000</f>
        <v>19.314</v>
      </c>
      <c r="R58" s="8">
        <f>'[1]Canada Inedible Tallow Exports'!HN$290/1000</f>
        <v>14.345000000000001</v>
      </c>
      <c r="S58" s="8">
        <f>'[1]Canada Inedible Tallow Exports'!HZ$290/1000</f>
        <v>16.138999999999999</v>
      </c>
      <c r="T58" s="8">
        <f>'[1]Canada Inedible Tallow Exports'!IL$290/1000</f>
        <v>15.977</v>
      </c>
      <c r="U58" s="8">
        <f>'[1]Canada Inedible Tallow Exports'!IX$290/1000</f>
        <v>16.190000000000001</v>
      </c>
      <c r="V58" s="8">
        <f>'[1]Canada Inedible Tallow Exports'!JJ$290/1000</f>
        <v>11.976000000000001</v>
      </c>
      <c r="W58" s="8">
        <f>'[1]Canada Inedible Tallow Exports'!JV$290/1000</f>
        <v>5.5730000000000004</v>
      </c>
      <c r="X58" s="8">
        <f>'[1]Canada Inedible Tallow Exports'!KH$290/1000</f>
        <v>14.670999999999999</v>
      </c>
      <c r="Y58" s="8">
        <f>'[1]Canada Inedible Tallow Exports'!KT$290/1000</f>
        <v>14.38</v>
      </c>
      <c r="Z58" s="8">
        <f>'[1]Canada Inedible Tallow Exports'!LF$290/1000</f>
        <v>14.234</v>
      </c>
      <c r="AA58" s="8">
        <f>'[1]Canada Inedible Tallow Exports'!LR$290/1000</f>
        <v>18.213000000000001</v>
      </c>
      <c r="AB58" s="8">
        <f>'[1]Canada Inedible Tallow Exports'!MD$290/1000</f>
        <v>13.446999999999999</v>
      </c>
      <c r="AC58" s="8">
        <f>'[1]Canada Inedible Tallow Exports'!MP$290/1000</f>
        <v>19.448</v>
      </c>
      <c r="AD58" s="8">
        <f>'[1]Canada Inedible Tallow Exports'!NB$290/1000</f>
        <v>17.074000000000002</v>
      </c>
      <c r="AE58" s="8">
        <f>'[1]Canada Inedible Tallow Exports'!NN$290/1000</f>
        <v>18.568999999999999</v>
      </c>
      <c r="AF58" s="8">
        <f>'[1]Canada Inedible Tallow Exports'!NZ$290/1000</f>
        <v>22.523</v>
      </c>
      <c r="AG58" s="8">
        <f>'[1]Canada Inedible Tallow Exports'!OL$290/1000</f>
        <v>19.327000000000002</v>
      </c>
      <c r="AH58" s="8">
        <f>'[1]Canada Inedible Tallow Exports'!OX$290/1000</f>
        <v>14.884</v>
      </c>
      <c r="AI58" s="54">
        <f t="shared" si="37"/>
        <v>11.670361938072846</v>
      </c>
      <c r="AJ58" s="54">
        <f t="shared" si="37"/>
        <v>17.709943108164872</v>
      </c>
      <c r="AK58" s="54">
        <f t="shared" si="37"/>
        <v>15.861356465107507</v>
      </c>
      <c r="AL58" s="54">
        <f t="shared" si="37"/>
        <v>14.10453868067467</v>
      </c>
      <c r="AM58" s="54">
        <f t="shared" si="37"/>
        <v>13.030054019443794</v>
      </c>
      <c r="AN58" s="54">
        <f t="shared" si="37"/>
        <v>13.544094355361626</v>
      </c>
      <c r="AO58" s="54">
        <f t="shared" si="37"/>
        <v>7.6371414818145391</v>
      </c>
      <c r="AP58" s="54">
        <f t="shared" si="37"/>
        <v>5.5251881127895883</v>
      </c>
      <c r="AQ58" s="54">
        <f t="shared" si="37"/>
        <v>5.5112851689062579</v>
      </c>
      <c r="AR58" s="54">
        <f t="shared" si="37"/>
        <v>5.4973917831598635</v>
      </c>
      <c r="AS58" s="54">
        <f t="shared" si="37"/>
        <v>2.118825893372577</v>
      </c>
      <c r="AT58" s="54">
        <f t="shared" si="37"/>
        <v>2.1201477774228086</v>
      </c>
      <c r="AU58" s="54">
        <f t="shared" si="37"/>
        <v>2.1196774220052137</v>
      </c>
      <c r="AV58" s="54">
        <f t="shared" si="37"/>
        <v>2.1179668347398439</v>
      </c>
      <c r="AW58" s="54">
        <f t="shared" si="37"/>
        <v>2.1172741985909558</v>
      </c>
      <c r="AX58" s="54">
        <f t="shared" si="37"/>
        <v>2.1187784252262798</v>
      </c>
      <c r="AY58" s="54">
        <f t="shared" si="34"/>
        <v>2.1187689315970202</v>
      </c>
      <c r="AZ58" s="54">
        <f t="shared" si="35"/>
        <v>2.118493162431863</v>
      </c>
      <c r="BA58" s="54">
        <f t="shared" si="36"/>
        <v>2.1182563105171925</v>
      </c>
      <c r="BB58" s="54">
        <f t="shared" si="36"/>
        <v>2.1183142056726623</v>
      </c>
      <c r="BC58" s="54">
        <f t="shared" si="36"/>
        <v>2.1185222070890037</v>
      </c>
      <c r="BD58" s="54">
        <f t="shared" si="36"/>
        <v>2.1184709634615486</v>
      </c>
      <c r="BE58" s="54">
        <f t="shared" si="36"/>
        <v>2.1184113698344542</v>
      </c>
      <c r="BF58" s="54">
        <f t="shared" si="36"/>
        <v>2.1183950113149721</v>
      </c>
      <c r="BG58" s="54">
        <f t="shared" si="36"/>
        <v>2.1184227514745282</v>
      </c>
      <c r="BH58" s="54">
        <f t="shared" si="36"/>
        <v>2.1184444606349011</v>
      </c>
    </row>
    <row r="59" spans="1:60">
      <c r="A59" s="3" t="s">
        <v>23</v>
      </c>
      <c r="C59" s="8"/>
      <c r="D59" s="8">
        <f>'[1]Canada Inedible Tallow Exports'!BC$290/1000</f>
        <v>5.08</v>
      </c>
      <c r="E59" s="8">
        <f>'[1]Canada Inedible Tallow Exports'!BO$290/1000</f>
        <v>15.526</v>
      </c>
      <c r="F59" s="8">
        <f>'[1]Canada Inedible Tallow Exports'!CA$290/1000</f>
        <v>29.212</v>
      </c>
      <c r="G59" s="8">
        <f>'[1]Canada Inedible Tallow Exports'!CM$290/1000</f>
        <v>18.902999999999999</v>
      </c>
      <c r="H59" s="8">
        <f>'[1]Canada Inedible Tallow Exports'!CY$290/1000</f>
        <v>15.124000000000001</v>
      </c>
      <c r="I59" s="8">
        <f>'[1]Canada Inedible Tallow Exports'!DK$290/1000</f>
        <v>22.928999999999998</v>
      </c>
      <c r="J59" s="8">
        <f>'[1]Canada Inedible Tallow Exports'!DW$290/1000</f>
        <v>11.021000000000001</v>
      </c>
      <c r="K59" s="8">
        <f>'[1]Canada Inedible Tallow Exports'!EI$290/1000</f>
        <v>13.266</v>
      </c>
      <c r="L59" s="8">
        <f>'[1]Canada Inedible Tallow Exports'!EU$290/1000</f>
        <v>21.302</v>
      </c>
      <c r="M59" s="8">
        <f>'[1]Canada Inedible Tallow Exports'!FG$290/1000</f>
        <v>16.038</v>
      </c>
      <c r="N59" s="8">
        <f>'[1]Canada Inedible Tallow Exports'!FS$290/1000</f>
        <v>27.006</v>
      </c>
      <c r="O59" s="8">
        <f>'[1]Canada Inedible Tallow Exports'!GE$290/1000</f>
        <v>31.844000000000001</v>
      </c>
      <c r="P59" s="8">
        <f>'[1]Canada Inedible Tallow Exports'!GQ$290/1000</f>
        <v>32.186</v>
      </c>
      <c r="Q59" s="8">
        <f>'[1]Canada Inedible Tallow Exports'!HC$290/1000</f>
        <v>21.792000000000002</v>
      </c>
      <c r="R59" s="8">
        <f>'[1]Canada Inedible Tallow Exports'!HO$290/1000</f>
        <v>21.045999999999999</v>
      </c>
      <c r="S59" s="8">
        <f>'[1]Canada Inedible Tallow Exports'!IA$290/1000</f>
        <v>8.827</v>
      </c>
      <c r="T59" s="8">
        <f>'[1]Canada Inedible Tallow Exports'!IM$290/1000</f>
        <v>14.097</v>
      </c>
      <c r="U59" s="8">
        <f>'[1]Canada Inedible Tallow Exports'!IY$290/1000</f>
        <v>6.931</v>
      </c>
      <c r="V59" s="8">
        <f>'[1]Canada Inedible Tallow Exports'!JK$290/1000</f>
        <v>17.689</v>
      </c>
      <c r="W59" s="8">
        <f>'[1]Canada Inedible Tallow Exports'!JW$290/1000</f>
        <v>15.84</v>
      </c>
      <c r="X59" s="8">
        <f>'[1]Canada Inedible Tallow Exports'!KI$290/1000</f>
        <v>8.9250000000000007</v>
      </c>
      <c r="Y59" s="8">
        <f>'[1]Canada Inedible Tallow Exports'!KU$290/1000</f>
        <v>9.86</v>
      </c>
      <c r="Z59" s="8">
        <f>'[1]Canada Inedible Tallow Exports'!LG$290/1000</f>
        <v>9.423</v>
      </c>
      <c r="AA59" s="8">
        <f>'[1]Canada Inedible Tallow Exports'!LS$290/1000</f>
        <v>14.007999999999999</v>
      </c>
      <c r="AB59" s="8">
        <f>'[1]Canada Inedible Tallow Exports'!ME$290/1000</f>
        <v>11.848000000000001</v>
      </c>
      <c r="AC59" s="8">
        <f>'[1]Canada Inedible Tallow Exports'!MQ$290/1000</f>
        <v>12.715999999999999</v>
      </c>
      <c r="AD59" s="8">
        <f>'[1]Canada Inedible Tallow Exports'!NC$290/1000</f>
        <v>18.308</v>
      </c>
      <c r="AE59" s="8">
        <f>'[1]Canada Inedible Tallow Exports'!NO$290/1000</f>
        <v>19.524999999999999</v>
      </c>
      <c r="AF59" s="8">
        <f>'[1]Canada Inedible Tallow Exports'!OA$290/1000</f>
        <v>18.611000000000001</v>
      </c>
      <c r="AG59" s="8">
        <f>'[1]Canada Inedible Tallow Exports'!OM$290/1000</f>
        <v>10.146000000000001</v>
      </c>
      <c r="AH59" s="8">
        <f>'[1]Canada Inedible Tallow Exports'!OY$290/1000</f>
        <v>18.776</v>
      </c>
      <c r="AI59" s="54">
        <f t="shared" si="37"/>
        <v>10.784633807176316</v>
      </c>
      <c r="AJ59" s="54">
        <f t="shared" si="37"/>
        <v>15.850699402610109</v>
      </c>
      <c r="AK59" s="54">
        <f t="shared" si="37"/>
        <v>13.661033098178507</v>
      </c>
      <c r="AL59" s="54">
        <f t="shared" si="37"/>
        <v>12.287733430608775</v>
      </c>
      <c r="AM59" s="54">
        <f t="shared" si="37"/>
        <v>12.526248777737678</v>
      </c>
      <c r="AN59" s="54">
        <f t="shared" si="37"/>
        <v>12.184392704806807</v>
      </c>
      <c r="AO59" s="54">
        <f t="shared" si="37"/>
        <v>6.8410396197197363</v>
      </c>
      <c r="AP59" s="54">
        <f t="shared" si="37"/>
        <v>4.9503696636004602</v>
      </c>
      <c r="AQ59" s="54">
        <f t="shared" si="37"/>
        <v>4.9942298783791728</v>
      </c>
      <c r="AR59" s="54">
        <f t="shared" si="37"/>
        <v>5.0416041904221505</v>
      </c>
      <c r="AS59" s="54">
        <f t="shared" si="37"/>
        <v>1.9107660706139507</v>
      </c>
      <c r="AT59" s="54">
        <f t="shared" si="37"/>
        <v>1.914355598607699</v>
      </c>
      <c r="AU59" s="54">
        <f t="shared" si="37"/>
        <v>1.9195230001656565</v>
      </c>
      <c r="AV59" s="54">
        <f t="shared" si="37"/>
        <v>1.9244486266083696</v>
      </c>
      <c r="AW59" s="54">
        <f t="shared" si="37"/>
        <v>1.9258632555178523</v>
      </c>
      <c r="AX59" s="54">
        <f t="shared" si="37"/>
        <v>1.9189913103027054</v>
      </c>
      <c r="AY59" s="54">
        <f t="shared" si="34"/>
        <v>1.9206363582404562</v>
      </c>
      <c r="AZ59" s="54">
        <f t="shared" si="35"/>
        <v>1.9218925101670079</v>
      </c>
      <c r="BA59" s="54">
        <f t="shared" si="36"/>
        <v>1.9223664121672783</v>
      </c>
      <c r="BB59" s="54">
        <f t="shared" si="36"/>
        <v>1.92194996927906</v>
      </c>
      <c r="BC59" s="54">
        <f t="shared" si="36"/>
        <v>1.9211673120313015</v>
      </c>
      <c r="BD59" s="54">
        <f t="shared" si="36"/>
        <v>1.9216025123770206</v>
      </c>
      <c r="BE59" s="54">
        <f t="shared" si="36"/>
        <v>1.921795743204334</v>
      </c>
      <c r="BF59" s="54">
        <f t="shared" si="36"/>
        <v>1.9217763898117992</v>
      </c>
      <c r="BG59" s="54">
        <f t="shared" si="36"/>
        <v>1.9216583853407032</v>
      </c>
      <c r="BH59" s="54">
        <f t="shared" si="36"/>
        <v>1.9216000685530317</v>
      </c>
    </row>
    <row r="60" spans="1:60">
      <c r="A60" s="3" t="s">
        <v>24</v>
      </c>
      <c r="C60" s="8"/>
      <c r="D60" s="8">
        <f>'[1]Canada Inedible Tallow Exports'!BD$290/1000</f>
        <v>18.568000000000001</v>
      </c>
      <c r="E60" s="8">
        <f>'[1]Canada Inedible Tallow Exports'!BP$290/1000</f>
        <v>10.712999999999999</v>
      </c>
      <c r="F60" s="8">
        <f>'[1]Canada Inedible Tallow Exports'!CB$290/1000</f>
        <v>20.879000000000001</v>
      </c>
      <c r="G60" s="8">
        <f>'[1]Canada Inedible Tallow Exports'!CN$290/1000</f>
        <v>18.297999999999998</v>
      </c>
      <c r="H60" s="8">
        <f>'[1]Canada Inedible Tallow Exports'!CZ$290/1000</f>
        <v>19.039000000000001</v>
      </c>
      <c r="I60" s="8">
        <f>'[1]Canada Inedible Tallow Exports'!DL$290/1000</f>
        <v>14.285</v>
      </c>
      <c r="J60" s="8">
        <f>'[1]Canada Inedible Tallow Exports'!DX$290/1000</f>
        <v>19.806999999999999</v>
      </c>
      <c r="K60" s="8">
        <f>'[1]Canada Inedible Tallow Exports'!EJ$290/1000</f>
        <v>29.911999999999999</v>
      </c>
      <c r="L60" s="8">
        <f>'[1]Canada Inedible Tallow Exports'!EV$290/1000</f>
        <v>15.611000000000001</v>
      </c>
      <c r="M60" s="8">
        <f>'[1]Canada Inedible Tallow Exports'!FH$290/1000</f>
        <v>21.279</v>
      </c>
      <c r="N60" s="8">
        <f>'[1]Canada Inedible Tallow Exports'!FT$290/1000</f>
        <v>15.492000000000001</v>
      </c>
      <c r="O60" s="8">
        <f>'[1]Canada Inedible Tallow Exports'!GF$290/1000</f>
        <v>15.959</v>
      </c>
      <c r="P60" s="8">
        <f>'[1]Canada Inedible Tallow Exports'!GR$290/1000</f>
        <v>11.521000000000001</v>
      </c>
      <c r="Q60" s="8">
        <f>'[1]Canada Inedible Tallow Exports'!HD$290/1000</f>
        <v>9.8940000000000001</v>
      </c>
      <c r="R60" s="8">
        <f>'[1]Canada Inedible Tallow Exports'!HP$290/1000</f>
        <v>13.731999999999999</v>
      </c>
      <c r="S60" s="8">
        <f>'[1]Canada Inedible Tallow Exports'!IB$290/1000</f>
        <v>17.370999999999999</v>
      </c>
      <c r="T60" s="8">
        <f>'[1]Canada Inedible Tallow Exports'!IN$290/1000</f>
        <v>19.797999999999998</v>
      </c>
      <c r="U60" s="8">
        <f>'[1]Canada Inedible Tallow Exports'!IZ$290/1000</f>
        <v>11.238</v>
      </c>
      <c r="V60" s="8">
        <f>'[1]Canada Inedible Tallow Exports'!JL$290/1000</f>
        <v>8.8439999999999994</v>
      </c>
      <c r="W60" s="8">
        <f>'[1]Canada Inedible Tallow Exports'!JX$290/1000</f>
        <v>4.7439999999999998</v>
      </c>
      <c r="X60" s="8">
        <f>'[1]Canada Inedible Tallow Exports'!KJ$290/1000</f>
        <v>12.518000000000001</v>
      </c>
      <c r="Y60" s="8">
        <f>'[1]Canada Inedible Tallow Exports'!KV$290/1000</f>
        <v>4.7489999999999997</v>
      </c>
      <c r="Z60" s="8">
        <f>'[1]Canada Inedible Tallow Exports'!LH$290/1000</f>
        <v>16.338000000000001</v>
      </c>
      <c r="AA60" s="8">
        <f>'[1]Canada Inedible Tallow Exports'!LT$290/1000</f>
        <v>6.76</v>
      </c>
      <c r="AB60" s="8">
        <f>'[1]Canada Inedible Tallow Exports'!MF$290/1000</f>
        <v>17.390999999999998</v>
      </c>
      <c r="AC60" s="8">
        <f>'[1]Canada Inedible Tallow Exports'!MR$290/1000</f>
        <v>15.587999999999999</v>
      </c>
      <c r="AD60" s="8">
        <f>'[1]Canada Inedible Tallow Exports'!ND$290/1000</f>
        <v>18.972999999999999</v>
      </c>
      <c r="AE60" s="8">
        <f>'[1]Canada Inedible Tallow Exports'!NP$290/1000</f>
        <v>20.611000000000001</v>
      </c>
      <c r="AF60" s="8">
        <f>'[1]Canada Inedible Tallow Exports'!OB$290/1000</f>
        <v>22.064</v>
      </c>
      <c r="AG60" s="8">
        <f>'[1]Canada Inedible Tallow Exports'!ON$290/1000</f>
        <v>19.545000000000002</v>
      </c>
      <c r="AH60" s="8">
        <f>'[1]Canada Inedible Tallow Exports'!OZ$290/1000</f>
        <v>14.196</v>
      </c>
      <c r="AI60" s="54">
        <f t="shared" si="37"/>
        <v>12.050880142360445</v>
      </c>
      <c r="AJ60" s="54">
        <f t="shared" si="37"/>
        <v>18.014060620004589</v>
      </c>
      <c r="AK60" s="54">
        <f t="shared" si="37"/>
        <v>15.816347113737091</v>
      </c>
      <c r="AL60" s="54">
        <f t="shared" si="37"/>
        <v>14.134650971156397</v>
      </c>
      <c r="AM60" s="54">
        <f t="shared" si="37"/>
        <v>13.026848500556699</v>
      </c>
      <c r="AN60" s="54">
        <f t="shared" si="37"/>
        <v>13.668825702515129</v>
      </c>
      <c r="AO60" s="54">
        <f t="shared" si="37"/>
        <v>7.6793896705340465</v>
      </c>
      <c r="AP60" s="54">
        <f t="shared" si="37"/>
        <v>5.5380053341754421</v>
      </c>
      <c r="AQ60" s="54">
        <f t="shared" si="37"/>
        <v>5.5324437978440182</v>
      </c>
      <c r="AR60" s="54">
        <f t="shared" si="37"/>
        <v>5.5214174679731718</v>
      </c>
      <c r="AS60" s="54">
        <f t="shared" si="37"/>
        <v>2.1314652793843711</v>
      </c>
      <c r="AT60" s="54">
        <f t="shared" si="37"/>
        <v>2.1292517378960523</v>
      </c>
      <c r="AU60" s="54">
        <f t="shared" si="37"/>
        <v>2.1278146548237808</v>
      </c>
      <c r="AV60" s="54">
        <f t="shared" si="37"/>
        <v>2.127121089990414</v>
      </c>
      <c r="AW60" s="54">
        <f t="shared" si="37"/>
        <v>2.126828822737544</v>
      </c>
      <c r="AX60" s="54">
        <f t="shared" si="37"/>
        <v>2.1284963169664319</v>
      </c>
      <c r="AY60" s="54">
        <f t="shared" si="34"/>
        <v>2.1279025244828444</v>
      </c>
      <c r="AZ60" s="54">
        <f t="shared" si="35"/>
        <v>2.1276326818002032</v>
      </c>
      <c r="BA60" s="54">
        <f t="shared" si="36"/>
        <v>2.1275962871954874</v>
      </c>
      <c r="BB60" s="54">
        <f t="shared" si="36"/>
        <v>2.1276913266365023</v>
      </c>
      <c r="BC60" s="54">
        <f t="shared" si="36"/>
        <v>2.1278638274162938</v>
      </c>
      <c r="BD60" s="54">
        <f t="shared" si="36"/>
        <v>2.1277373295062665</v>
      </c>
      <c r="BE60" s="54">
        <f t="shared" si="36"/>
        <v>2.1277042905109504</v>
      </c>
      <c r="BF60" s="54">
        <f t="shared" si="36"/>
        <v>2.1277186122531004</v>
      </c>
      <c r="BG60" s="54">
        <f t="shared" si="36"/>
        <v>2.1277430772646229</v>
      </c>
      <c r="BH60" s="54">
        <f t="shared" si="36"/>
        <v>2.1277534273902465</v>
      </c>
    </row>
    <row r="61" spans="1:60">
      <c r="A61" s="3" t="s">
        <v>25</v>
      </c>
      <c r="C61" s="8"/>
      <c r="D61" s="8">
        <f>'[1]Canada Inedible Tallow Exports'!BE$290/1000</f>
        <v>12.129</v>
      </c>
      <c r="E61" s="8">
        <f>'[1]Canada Inedible Tallow Exports'!BQ$290/1000</f>
        <v>20.334</v>
      </c>
      <c r="F61" s="8">
        <f>'[1]Canada Inedible Tallow Exports'!CC$290/1000</f>
        <v>9.6389999999999993</v>
      </c>
      <c r="G61" s="8">
        <f>'[1]Canada Inedible Tallow Exports'!CO$290/1000</f>
        <v>18.968</v>
      </c>
      <c r="H61" s="8">
        <f>'[1]Canada Inedible Tallow Exports'!DA$290/1000</f>
        <v>15.404999999999999</v>
      </c>
      <c r="I61" s="8">
        <f>'[1]Canada Inedible Tallow Exports'!DM$290/1000</f>
        <v>31.308</v>
      </c>
      <c r="J61" s="8">
        <f>'[1]Canada Inedible Tallow Exports'!DY$290/1000</f>
        <v>18.475999999999999</v>
      </c>
      <c r="K61" s="8">
        <f>'[1]Canada Inedible Tallow Exports'!EK$290/1000</f>
        <v>27.960999999999999</v>
      </c>
      <c r="L61" s="8">
        <f>'[1]Canada Inedible Tallow Exports'!EW$290/1000</f>
        <v>39.301000000000002</v>
      </c>
      <c r="M61" s="8">
        <f>'[1]Canada Inedible Tallow Exports'!FI$290/1000</f>
        <v>15.128</v>
      </c>
      <c r="N61" s="8">
        <f>'[1]Canada Inedible Tallow Exports'!FU$290/1000</f>
        <v>56.384</v>
      </c>
      <c r="O61" s="8">
        <f>'[1]Canada Inedible Tallow Exports'!GG$290/1000</f>
        <v>20.382999999999999</v>
      </c>
      <c r="P61" s="8">
        <f>'[1]Canada Inedible Tallow Exports'!GS$290/1000</f>
        <v>30.292999999999999</v>
      </c>
      <c r="Q61" s="8">
        <f>'[1]Canada Inedible Tallow Exports'!HE$290/1000</f>
        <v>15.884</v>
      </c>
      <c r="R61" s="8">
        <f>'[1]Canada Inedible Tallow Exports'!HQ$290/1000</f>
        <v>16.562000000000001</v>
      </c>
      <c r="S61" s="8">
        <f>'[1]Canada Inedible Tallow Exports'!IC$290/1000</f>
        <v>8.4440000000000008</v>
      </c>
      <c r="T61" s="8">
        <f>'[1]Canada Inedible Tallow Exports'!IO$290/1000</f>
        <v>11.122999999999999</v>
      </c>
      <c r="U61" s="8">
        <f>'[1]Canada Inedible Tallow Exports'!JA$290/1000</f>
        <v>21.58</v>
      </c>
      <c r="V61" s="8">
        <f>'[1]Canada Inedible Tallow Exports'!JM$290/1000</f>
        <v>24.562000000000001</v>
      </c>
      <c r="W61" s="8">
        <f>'[1]Canada Inedible Tallow Exports'!JY$290/1000</f>
        <v>12.349</v>
      </c>
      <c r="X61" s="8">
        <f>'[1]Canada Inedible Tallow Exports'!KK$290/1000</f>
        <v>10.632</v>
      </c>
      <c r="Y61" s="8">
        <f>'[1]Canada Inedible Tallow Exports'!KW$290/1000</f>
        <v>18.728000000000002</v>
      </c>
      <c r="Z61" s="8">
        <f>'[1]Canada Inedible Tallow Exports'!LI$290/1000</f>
        <v>8.4819999999999993</v>
      </c>
      <c r="AA61" s="8">
        <f>'[1]Canada Inedible Tallow Exports'!LU$290/1000</f>
        <v>10.651999999999999</v>
      </c>
      <c r="AB61" s="8">
        <f>'[1]Canada Inedible Tallow Exports'!MG$290/1000</f>
        <v>12.471</v>
      </c>
      <c r="AC61" s="8">
        <f>'[1]Canada Inedible Tallow Exports'!MS$290/1000</f>
        <v>20.917999999999999</v>
      </c>
      <c r="AD61" s="8">
        <f>'[1]Canada Inedible Tallow Exports'!NE$290/1000</f>
        <v>21.312000000000001</v>
      </c>
      <c r="AE61" s="8">
        <f>'[1]Canada Inedible Tallow Exports'!NQ$290/1000</f>
        <v>21.317</v>
      </c>
      <c r="AF61" s="8">
        <f>'[1]Canada Inedible Tallow Exports'!OC$290/1000</f>
        <v>25.045000000000002</v>
      </c>
      <c r="AG61" s="8">
        <f>'[1]Canada Inedible Tallow Exports'!OO$290/1000</f>
        <v>15.669</v>
      </c>
      <c r="AH61" s="8">
        <f>'[1]Canada Inedible Tallow Exports'!PA$290/1000</f>
        <v>13.096</v>
      </c>
      <c r="AI61" s="54">
        <f t="shared" si="37"/>
        <v>12.183530910787395</v>
      </c>
      <c r="AJ61" s="54">
        <f t="shared" si="37"/>
        <v>17.778599110319472</v>
      </c>
      <c r="AK61" s="54">
        <f t="shared" si="37"/>
        <v>15.429952263943422</v>
      </c>
      <c r="AL61" s="54">
        <f t="shared" si="37"/>
        <v>13.164460644104571</v>
      </c>
      <c r="AM61" s="54">
        <f t="shared" si="37"/>
        <v>12.577583013143666</v>
      </c>
      <c r="AN61" s="54">
        <f t="shared" si="37"/>
        <v>13.311649299143584</v>
      </c>
      <c r="AO61" s="54">
        <f t="shared" si="37"/>
        <v>7.432687988295914</v>
      </c>
      <c r="AP61" s="54">
        <f t="shared" si="37"/>
        <v>5.3305452431271858</v>
      </c>
      <c r="AQ61" s="54">
        <f t="shared" si="37"/>
        <v>5.3040948066267237</v>
      </c>
      <c r="AR61" s="54">
        <f t="shared" si="37"/>
        <v>5.3405166780783349</v>
      </c>
      <c r="AS61" s="54">
        <f t="shared" si="37"/>
        <v>2.0628929222062782</v>
      </c>
      <c r="AT61" s="54">
        <f t="shared" si="37"/>
        <v>2.0540917450269705</v>
      </c>
      <c r="AU61" s="54">
        <f t="shared" si="37"/>
        <v>2.0502185097005601</v>
      </c>
      <c r="AV61" s="54">
        <f t="shared" si="37"/>
        <v>2.0502213001998619</v>
      </c>
      <c r="AW61" s="54">
        <f t="shared" si="37"/>
        <v>2.0542335083654555</v>
      </c>
      <c r="AX61" s="54">
        <f t="shared" si="37"/>
        <v>2.054331597099825</v>
      </c>
      <c r="AY61" s="54">
        <f t="shared" si="34"/>
        <v>2.0526193320785344</v>
      </c>
      <c r="AZ61" s="54">
        <f t="shared" si="35"/>
        <v>2.0523248494888477</v>
      </c>
      <c r="BA61" s="54">
        <f t="shared" si="36"/>
        <v>2.0527461174465049</v>
      </c>
      <c r="BB61" s="54">
        <f t="shared" si="36"/>
        <v>2.0532510808958335</v>
      </c>
      <c r="BC61" s="54">
        <f t="shared" si="36"/>
        <v>2.053054595401909</v>
      </c>
      <c r="BD61" s="54">
        <f t="shared" si="36"/>
        <v>2.0527991950623257</v>
      </c>
      <c r="BE61" s="54">
        <f t="shared" si="36"/>
        <v>2.0528351676590844</v>
      </c>
      <c r="BF61" s="54">
        <f t="shared" si="36"/>
        <v>2.0529372312931313</v>
      </c>
      <c r="BG61" s="54">
        <f t="shared" si="36"/>
        <v>2.0529754540624565</v>
      </c>
      <c r="BH61" s="54">
        <f t="shared" si="36"/>
        <v>2.0529203286957816</v>
      </c>
    </row>
    <row r="62" spans="1:60">
      <c r="A62" s="3" t="s">
        <v>26</v>
      </c>
      <c r="C62" s="8">
        <f>'[1]Canada Inedible Tallow Exports'!AT$290/1000</f>
        <v>14.791</v>
      </c>
      <c r="D62" s="8">
        <f>'[1]Canada Inedible Tallow Exports'!BF$290/1000</f>
        <v>14.842000000000001</v>
      </c>
      <c r="E62" s="8">
        <f>'[1]Canada Inedible Tallow Exports'!BR$290/1000</f>
        <v>13.579000000000001</v>
      </c>
      <c r="F62" s="8">
        <f>'[1]Canada Inedible Tallow Exports'!CD$290/1000</f>
        <v>11.397</v>
      </c>
      <c r="G62" s="8">
        <f>'[1]Canada Inedible Tallow Exports'!CP$290/1000</f>
        <v>14.167999999999999</v>
      </c>
      <c r="H62" s="8">
        <f>'[1]Canada Inedible Tallow Exports'!DB$290/1000</f>
        <v>13.2</v>
      </c>
      <c r="I62" s="8">
        <f>'[1]Canada Inedible Tallow Exports'!DN$290/1000</f>
        <v>22.948</v>
      </c>
      <c r="J62" s="8">
        <f>'[1]Canada Inedible Tallow Exports'!DZ$290/1000</f>
        <v>28.876999999999999</v>
      </c>
      <c r="K62" s="8">
        <f>'[1]Canada Inedible Tallow Exports'!EL$290/1000</f>
        <v>19.081</v>
      </c>
      <c r="L62" s="8">
        <f>'[1]Canada Inedible Tallow Exports'!EX$290/1000</f>
        <v>9.34</v>
      </c>
      <c r="M62" s="8">
        <f>'[1]Canada Inedible Tallow Exports'!FJ$290/1000</f>
        <v>6.7210000000000001</v>
      </c>
      <c r="N62" s="8">
        <f>'[1]Canada Inedible Tallow Exports'!FV$290/1000</f>
        <v>20.962</v>
      </c>
      <c r="O62" s="8">
        <f>'[1]Canada Inedible Tallow Exports'!GH$290/1000</f>
        <v>27.686</v>
      </c>
      <c r="P62" s="8">
        <f>'[1]Canada Inedible Tallow Exports'!GT$290/1000</f>
        <v>11.137</v>
      </c>
      <c r="Q62" s="8">
        <f>'[1]Canada Inedible Tallow Exports'!HF$290/1000</f>
        <v>8.4480000000000004</v>
      </c>
      <c r="R62" s="8">
        <f>'[1]Canada Inedible Tallow Exports'!HR$290/1000</f>
        <v>10.214</v>
      </c>
      <c r="S62" s="8">
        <f>'[1]Canada Inedible Tallow Exports'!ID$290/1000</f>
        <v>16.158999999999999</v>
      </c>
      <c r="T62" s="8">
        <f>'[1]Canada Inedible Tallow Exports'!IP$290/1000</f>
        <v>15.4</v>
      </c>
      <c r="U62" s="8">
        <f>'[1]Canada Inedible Tallow Exports'!JB$290/1000</f>
        <v>4.415</v>
      </c>
      <c r="V62" s="8">
        <f>'[1]Canada Inedible Tallow Exports'!JN$290/1000</f>
        <v>19.37</v>
      </c>
      <c r="W62" s="8">
        <f>'[1]Canada Inedible Tallow Exports'!JZ$290/1000</f>
        <v>11.903</v>
      </c>
      <c r="X62" s="8">
        <f>'[1]Canada Inedible Tallow Exports'!KL$290/1000</f>
        <v>12.308</v>
      </c>
      <c r="Y62" s="8">
        <f>'[1]Canada Inedible Tallow Exports'!KX$290/1000</f>
        <v>8.157</v>
      </c>
      <c r="Z62" s="8">
        <f>'[1]Canada Inedible Tallow Exports'!LJ$290/1000</f>
        <v>17.181000000000001</v>
      </c>
      <c r="AA62" s="8">
        <f>'[1]Canada Inedible Tallow Exports'!LV$290/1000</f>
        <v>15.05</v>
      </c>
      <c r="AB62" s="8">
        <f>'[1]Canada Inedible Tallow Exports'!MH$290/1000</f>
        <v>17.98</v>
      </c>
      <c r="AC62" s="8">
        <f>'[1]Canada Inedible Tallow Exports'!MT$290/1000</f>
        <v>4.0460000000000003</v>
      </c>
      <c r="AD62" s="8">
        <f>'[1]Canada Inedible Tallow Exports'!NF$290/1000</f>
        <v>19.539000000000001</v>
      </c>
      <c r="AE62" s="8">
        <f>'[1]Canada Inedible Tallow Exports'!NR$290/1000</f>
        <v>19.239000000000001</v>
      </c>
      <c r="AF62" s="8">
        <f>'[1]Canada Inedible Tallow Exports'!OD$290/1000</f>
        <v>26.76</v>
      </c>
      <c r="AG62" s="8">
        <f>'[1]Canada Inedible Tallow Exports'!OP$290/1000</f>
        <v>15.183999999999999</v>
      </c>
      <c r="AH62" s="8">
        <f>'[1]Canada Inedible Tallow Exports'!PB$290/1000</f>
        <v>11.409000000000001</v>
      </c>
      <c r="AI62" s="54">
        <f t="shared" si="37"/>
        <v>11.63928375804139</v>
      </c>
      <c r="AJ62" s="54">
        <f t="shared" si="37"/>
        <v>17.151587682039402</v>
      </c>
      <c r="AK62" s="54">
        <f t="shared" si="37"/>
        <v>15.130044022715003</v>
      </c>
      <c r="AL62" s="54">
        <f t="shared" si="37"/>
        <v>12.517720983189601</v>
      </c>
      <c r="AM62" s="54">
        <f t="shared" si="37"/>
        <v>11.909685891939894</v>
      </c>
      <c r="AN62" s="54">
        <f t="shared" si="37"/>
        <v>12.790329326395376</v>
      </c>
      <c r="AO62" s="54">
        <f t="shared" si="37"/>
        <v>7.1485064132172971</v>
      </c>
      <c r="AP62" s="54">
        <f t="shared" si="37"/>
        <v>5.1221968628274386</v>
      </c>
      <c r="AQ62" s="54">
        <f t="shared" si="37"/>
        <v>5.0657457732945268</v>
      </c>
      <c r="AR62" s="54">
        <f t="shared" si="37"/>
        <v>5.1072339764464383</v>
      </c>
      <c r="AS62" s="54">
        <f t="shared" si="37"/>
        <v>1.9794388961899483</v>
      </c>
      <c r="AT62" s="54">
        <f t="shared" si="37"/>
        <v>1.969606606610939</v>
      </c>
      <c r="AU62" s="54">
        <f t="shared" si="37"/>
        <v>1.9636961342213561</v>
      </c>
      <c r="AV62" s="54">
        <f t="shared" si="37"/>
        <v>1.9616733398491717</v>
      </c>
      <c r="AW62" s="54">
        <f t="shared" si="37"/>
        <v>1.9669165080784627</v>
      </c>
      <c r="AX62" s="54">
        <f t="shared" si="37"/>
        <v>1.9682662969899754</v>
      </c>
      <c r="AY62" s="54">
        <f t="shared" si="34"/>
        <v>1.9660317771499809</v>
      </c>
      <c r="AZ62" s="54">
        <f t="shared" si="35"/>
        <v>1.9653168112577895</v>
      </c>
      <c r="BA62" s="54">
        <f t="shared" si="36"/>
        <v>1.9656409466650759</v>
      </c>
      <c r="BB62" s="54">
        <f t="shared" si="36"/>
        <v>1.9664344680282566</v>
      </c>
      <c r="BC62" s="54">
        <f t="shared" si="36"/>
        <v>1.9663380600182159</v>
      </c>
      <c r="BD62" s="54">
        <f t="shared" si="36"/>
        <v>1.9659524126238634</v>
      </c>
      <c r="BE62" s="54">
        <f t="shared" si="36"/>
        <v>1.9659365397186404</v>
      </c>
      <c r="BF62" s="54">
        <f t="shared" si="36"/>
        <v>1.9660604854108106</v>
      </c>
      <c r="BG62" s="54">
        <f t="shared" si="36"/>
        <v>1.9661443931599576</v>
      </c>
      <c r="BH62" s="54">
        <f t="shared" si="36"/>
        <v>1.9660863781862974</v>
      </c>
    </row>
    <row r="63" spans="1:60">
      <c r="A63" s="3" t="s">
        <v>27</v>
      </c>
      <c r="C63" s="8">
        <f>'[1]Canada Inedible Tallow Exports'!AU$290/1000</f>
        <v>14.201000000000001</v>
      </c>
      <c r="D63" s="8">
        <f>'[1]Canada Inedible Tallow Exports'!BG$290/1000</f>
        <v>19.047999999999998</v>
      </c>
      <c r="E63" s="8">
        <f>'[1]Canada Inedible Tallow Exports'!BS$290/1000</f>
        <v>18.189</v>
      </c>
      <c r="F63" s="8">
        <f>'[1]Canada Inedible Tallow Exports'!CE$290/1000</f>
        <v>21.954000000000001</v>
      </c>
      <c r="G63" s="8">
        <f>'[1]Canada Inedible Tallow Exports'!CQ$290/1000</f>
        <v>21.594000000000001</v>
      </c>
      <c r="H63" s="8">
        <f>'[1]Canada Inedible Tallow Exports'!DC$290/1000</f>
        <v>24.047999999999998</v>
      </c>
      <c r="I63" s="8">
        <f>'[1]Canada Inedible Tallow Exports'!DO$290/1000</f>
        <v>10.693</v>
      </c>
      <c r="J63" s="8">
        <f>'[1]Canada Inedible Tallow Exports'!EA$290/1000</f>
        <v>17.355</v>
      </c>
      <c r="K63" s="8">
        <f>'[1]Canada Inedible Tallow Exports'!EM$290/1000</f>
        <v>20.748999999999999</v>
      </c>
      <c r="L63" s="8">
        <f>'[1]Canada Inedible Tallow Exports'!EY$290/1000</f>
        <v>10.542999999999999</v>
      </c>
      <c r="M63" s="8">
        <f>'[1]Canada Inedible Tallow Exports'!FK$290/1000</f>
        <v>22.789000000000001</v>
      </c>
      <c r="N63" s="8">
        <f>'[1]Canada Inedible Tallow Exports'!FW$290/1000</f>
        <v>17.257999999999999</v>
      </c>
      <c r="O63" s="8">
        <f>'[1]Canada Inedible Tallow Exports'!GI$290/1000</f>
        <v>23.594000000000001</v>
      </c>
      <c r="P63" s="8">
        <f>'[1]Canada Inedible Tallow Exports'!GU$290/1000</f>
        <v>17.123000000000001</v>
      </c>
      <c r="Q63" s="8">
        <f>'[1]Canada Inedible Tallow Exports'!HG$290/1000</f>
        <v>10.385999999999999</v>
      </c>
      <c r="R63" s="8">
        <f>'[1]Canada Inedible Tallow Exports'!HS$290/1000</f>
        <v>10.554</v>
      </c>
      <c r="S63" s="8">
        <f>'[1]Canada Inedible Tallow Exports'!IE$290/1000</f>
        <v>17.664999999999999</v>
      </c>
      <c r="T63" s="8">
        <f>'[1]Canada Inedible Tallow Exports'!IQ$290/1000</f>
        <v>15.497999999999999</v>
      </c>
      <c r="U63" s="8">
        <f>'[1]Canada Inedible Tallow Exports'!JC$290/1000</f>
        <v>12.827999999999999</v>
      </c>
      <c r="V63" s="8">
        <f>'[1]Canada Inedible Tallow Exports'!JO$290/1000</f>
        <v>6.8659999999999997</v>
      </c>
      <c r="W63" s="8">
        <f>'[1]Canada Inedible Tallow Exports'!KA$290/1000</f>
        <v>16.649999999999999</v>
      </c>
      <c r="X63" s="8">
        <f>'[1]Canada Inedible Tallow Exports'!KM$290/1000</f>
        <v>7.2869999999999999</v>
      </c>
      <c r="Y63" s="8">
        <f>'[1]Canada Inedible Tallow Exports'!KY$290/1000</f>
        <v>9.32</v>
      </c>
      <c r="Z63" s="8">
        <f>'[1]Canada Inedible Tallow Exports'!LK$290/1000</f>
        <v>10.273</v>
      </c>
      <c r="AA63" s="8">
        <f>'[1]Canada Inedible Tallow Exports'!LW$290/1000</f>
        <v>15.986000000000001</v>
      </c>
      <c r="AB63" s="8">
        <f>'[1]Canada Inedible Tallow Exports'!MI$290/1000</f>
        <v>18.452999999999999</v>
      </c>
      <c r="AC63" s="8">
        <f>'[1]Canada Inedible Tallow Exports'!MU$290/1000</f>
        <v>23.585999999999999</v>
      </c>
      <c r="AD63" s="8">
        <f>'[1]Canada Inedible Tallow Exports'!NG$290/1000</f>
        <v>20.643000000000001</v>
      </c>
      <c r="AE63" s="8">
        <f>'[1]Canada Inedible Tallow Exports'!NS$290/1000</f>
        <v>23.452999999999999</v>
      </c>
      <c r="AF63" s="8">
        <f>'[1]Canada Inedible Tallow Exports'!OE$290/1000</f>
        <v>22.332999999999998</v>
      </c>
      <c r="AG63" s="8">
        <f>'[1]Canada Inedible Tallow Exports'!OQ$290/1000</f>
        <v>15.388</v>
      </c>
      <c r="AH63" s="8">
        <f>'[1]Canada Inedible Tallow Exports'!PC$290/1000</f>
        <v>17.504999999999999</v>
      </c>
      <c r="AI63" s="54">
        <f t="shared" si="37"/>
        <v>12.547752020668254</v>
      </c>
      <c r="AJ63" s="54">
        <f t="shared" si="37"/>
        <v>18.576039286362885</v>
      </c>
      <c r="AK63" s="54">
        <f t="shared" si="37"/>
        <v>15.904730577260814</v>
      </c>
      <c r="AL63" s="54">
        <f t="shared" si="37"/>
        <v>14.187771377229694</v>
      </c>
      <c r="AM63" s="54">
        <f t="shared" si="37"/>
        <v>13.818401419162226</v>
      </c>
      <c r="AN63" s="54">
        <f t="shared" si="37"/>
        <v>14.041580291122129</v>
      </c>
      <c r="AO63" s="54">
        <f t="shared" si="37"/>
        <v>7.8715052178313112</v>
      </c>
      <c r="AP63" s="54">
        <f t="shared" si="37"/>
        <v>5.6669659302905977</v>
      </c>
      <c r="AQ63" s="54">
        <f t="shared" si="37"/>
        <v>5.6899284650650994</v>
      </c>
      <c r="AR63" s="54">
        <f t="shared" si="37"/>
        <v>5.7210182916367076</v>
      </c>
      <c r="AS63" s="54">
        <f t="shared" si="37"/>
        <v>2.1905055166261711</v>
      </c>
      <c r="AT63" s="54">
        <f t="shared" si="37"/>
        <v>2.1887035017298295</v>
      </c>
      <c r="AU63" s="54">
        <f t="shared" si="37"/>
        <v>2.18950221483147</v>
      </c>
      <c r="AV63" s="54">
        <f t="shared" si="37"/>
        <v>2.1926412182791806</v>
      </c>
      <c r="AW63" s="54">
        <f t="shared" si="37"/>
        <v>2.1942985974399027</v>
      </c>
      <c r="AX63" s="54">
        <f t="shared" si="37"/>
        <v>2.1911302097813103</v>
      </c>
      <c r="AY63" s="54">
        <f t="shared" si="34"/>
        <v>2.1912551484123384</v>
      </c>
      <c r="AZ63" s="54">
        <f t="shared" si="35"/>
        <v>2.1917654777488407</v>
      </c>
      <c r="BA63" s="54">
        <f t="shared" si="36"/>
        <v>2.1922181303323143</v>
      </c>
      <c r="BB63" s="54">
        <f t="shared" si="36"/>
        <v>2.1921335127429415</v>
      </c>
      <c r="BC63" s="54">
        <f t="shared" si="36"/>
        <v>2.1917004958035493</v>
      </c>
      <c r="BD63" s="54">
        <f t="shared" si="36"/>
        <v>2.1918145530079971</v>
      </c>
      <c r="BE63" s="54">
        <f t="shared" si="36"/>
        <v>2.1919264339271285</v>
      </c>
      <c r="BF63" s="54">
        <f t="shared" si="36"/>
        <v>2.1919586251627861</v>
      </c>
      <c r="BG63" s="54">
        <f t="shared" si="36"/>
        <v>2.1919067241288808</v>
      </c>
      <c r="BH63" s="54">
        <f t="shared" si="36"/>
        <v>2.191861366406068</v>
      </c>
    </row>
    <row r="64" spans="1:60">
      <c r="A64" s="3" t="s">
        <v>28</v>
      </c>
      <c r="C64" s="8">
        <f>'[1]Canada Inedible Tallow Exports'!AV$290/1000</f>
        <v>14.129</v>
      </c>
      <c r="D64" s="8">
        <f>'[1]Canada Inedible Tallow Exports'!BH$290/1000</f>
        <v>14.619</v>
      </c>
      <c r="E64" s="8">
        <f>'[1]Canada Inedible Tallow Exports'!BT$290/1000</f>
        <v>16.651</v>
      </c>
      <c r="F64" s="8">
        <f>'[1]Canada Inedible Tallow Exports'!CF$290/1000</f>
        <v>10.475</v>
      </c>
      <c r="G64" s="8">
        <f>'[1]Canada Inedible Tallow Exports'!CR$290/1000</f>
        <v>12.805</v>
      </c>
      <c r="H64" s="8">
        <f>'[1]Canada Inedible Tallow Exports'!DD$290/1000</f>
        <v>24.959</v>
      </c>
      <c r="I64" s="8">
        <f>'[1]Canada Inedible Tallow Exports'!DP$290/1000</f>
        <v>24.954999999999998</v>
      </c>
      <c r="J64" s="8">
        <f>'[1]Canada Inedible Tallow Exports'!EB$290/1000</f>
        <v>13.337</v>
      </c>
      <c r="K64" s="8">
        <f>'[1]Canada Inedible Tallow Exports'!EN$290/1000</f>
        <v>23.518000000000001</v>
      </c>
      <c r="L64" s="8">
        <f>'[1]Canada Inedible Tallow Exports'!EZ$290/1000</f>
        <v>27.478999999999999</v>
      </c>
      <c r="M64" s="8">
        <f>'[1]Canada Inedible Tallow Exports'!FL$290/1000</f>
        <v>0.372</v>
      </c>
      <c r="N64" s="8">
        <f>'[1]Canada Inedible Tallow Exports'!FX$290/1000</f>
        <v>13.005000000000001</v>
      </c>
      <c r="O64" s="8">
        <f>'[1]Canada Inedible Tallow Exports'!GJ$290/1000</f>
        <v>12.814</v>
      </c>
      <c r="P64" s="8">
        <f>'[1]Canada Inedible Tallow Exports'!GV$290/1000</f>
        <v>22.245999999999999</v>
      </c>
      <c r="Q64" s="8">
        <f>'[1]Canada Inedible Tallow Exports'!HH$290/1000</f>
        <v>22.616</v>
      </c>
      <c r="R64" s="8">
        <f>'[1]Canada Inedible Tallow Exports'!HT$290/1000</f>
        <v>6.9740000000000002</v>
      </c>
      <c r="S64" s="8">
        <f>'[1]Canada Inedible Tallow Exports'!IF$290/1000</f>
        <v>12.879</v>
      </c>
      <c r="T64" s="8">
        <f>'[1]Canada Inedible Tallow Exports'!IR$290/1000</f>
        <v>15.526999999999999</v>
      </c>
      <c r="U64" s="8">
        <f>'[1]Canada Inedible Tallow Exports'!JD$290/1000</f>
        <v>13.88</v>
      </c>
      <c r="V64" s="8">
        <f>'[1]Canada Inedible Tallow Exports'!JP$290/1000</f>
        <v>10.552</v>
      </c>
      <c r="W64" s="8">
        <f>'[1]Canada Inedible Tallow Exports'!KB$290/1000</f>
        <v>6.6680000000000001</v>
      </c>
      <c r="X64" s="8">
        <f>'[1]Canada Inedible Tallow Exports'!KN$290/1000</f>
        <v>5.5620000000000003</v>
      </c>
      <c r="Y64" s="8">
        <f>'[1]Canada Inedible Tallow Exports'!KZ$290/1000</f>
        <v>11.702999999999999</v>
      </c>
      <c r="Z64" s="8">
        <f>'[1]Canada Inedible Tallow Exports'!LL$290/1000</f>
        <v>20.411999999999999</v>
      </c>
      <c r="AA64" s="8">
        <f>'[1]Canada Inedible Tallow Exports'!LX$290/1000</f>
        <v>7.9279999999999999</v>
      </c>
      <c r="AB64" s="8">
        <f>'[1]Canada Inedible Tallow Exports'!MJ$290/1000</f>
        <v>11.988</v>
      </c>
      <c r="AC64" s="8">
        <f>'[1]Canada Inedible Tallow Exports'!MV$290/1000</f>
        <v>17.553999999999998</v>
      </c>
      <c r="AD64" s="8">
        <f>'[1]Canada Inedible Tallow Exports'!NH$290/1000</f>
        <v>20.300999999999998</v>
      </c>
      <c r="AE64" s="8">
        <f>'[1]Canada Inedible Tallow Exports'!NT$290/1000</f>
        <v>22.396000000000001</v>
      </c>
      <c r="AF64" s="8">
        <f>'[1]Canada Inedible Tallow Exports'!OF$290/1000</f>
        <v>18.079000000000001</v>
      </c>
      <c r="AG64" s="8">
        <f>'[1]Canada Inedible Tallow Exports'!OR$290/1000</f>
        <v>17.271000000000001</v>
      </c>
      <c r="AH64" s="8">
        <f>'[1]Canada Inedible Tallow Exports'!PD$290/1000</f>
        <v>16.872</v>
      </c>
      <c r="AI64" s="54">
        <f t="shared" si="37"/>
        <v>11.991503131731235</v>
      </c>
      <c r="AJ64" s="54">
        <f t="shared" si="37"/>
        <v>17.635852391005944</v>
      </c>
      <c r="AK64" s="54">
        <f t="shared" si="37"/>
        <v>15.075797263745898</v>
      </c>
      <c r="AL64" s="54">
        <f t="shared" si="37"/>
        <v>13.996870471614571</v>
      </c>
      <c r="AM64" s="54">
        <f t="shared" si="37"/>
        <v>13.265591940536568</v>
      </c>
      <c r="AN64" s="54">
        <f t="shared" si="37"/>
        <v>13.467249627814589</v>
      </c>
      <c r="AO64" s="54">
        <f t="shared" si="37"/>
        <v>7.5539686314566632</v>
      </c>
      <c r="AP64" s="54">
        <f t="shared" si="37"/>
        <v>5.4547894911072028</v>
      </c>
      <c r="AQ64" s="54">
        <f t="shared" si="37"/>
        <v>5.5007882843534235</v>
      </c>
      <c r="AR64" s="54">
        <f t="shared" si="37"/>
        <v>5.4967387259671954</v>
      </c>
      <c r="AS64" s="54">
        <f t="shared" si="37"/>
        <v>2.1052547618370268</v>
      </c>
      <c r="AT64" s="54">
        <f t="shared" si="37"/>
        <v>2.105769346348509</v>
      </c>
      <c r="AU64" s="54">
        <f t="shared" si="37"/>
        <v>2.1085041438380978</v>
      </c>
      <c r="AV64" s="54">
        <f t="shared" si="37"/>
        <v>2.1118360076029576</v>
      </c>
      <c r="AW64" s="54">
        <f t="shared" si="37"/>
        <v>2.1103186341808766</v>
      </c>
      <c r="AX64" s="54">
        <f t="shared" si="37"/>
        <v>2.1083365787614934</v>
      </c>
      <c r="AY64" s="54">
        <f t="shared" si="34"/>
        <v>2.1089529421463871</v>
      </c>
      <c r="AZ64" s="54">
        <f t="shared" si="35"/>
        <v>2.1095896613059621</v>
      </c>
      <c r="BA64" s="54">
        <f t="shared" si="36"/>
        <v>2.1098067647995356</v>
      </c>
      <c r="BB64" s="54">
        <f t="shared" si="36"/>
        <v>2.109400916238851</v>
      </c>
      <c r="BC64" s="54">
        <f t="shared" si="36"/>
        <v>2.1092173726504457</v>
      </c>
      <c r="BD64" s="54">
        <f t="shared" si="36"/>
        <v>2.1093935314282364</v>
      </c>
      <c r="BE64" s="54">
        <f t="shared" si="36"/>
        <v>2.1094816492846058</v>
      </c>
      <c r="BF64" s="54">
        <f t="shared" si="36"/>
        <v>2.1094600468803346</v>
      </c>
      <c r="BG64" s="54">
        <f t="shared" si="36"/>
        <v>2.1093907032964947</v>
      </c>
      <c r="BH64" s="54">
        <f t="shared" si="36"/>
        <v>2.1093886607080234</v>
      </c>
    </row>
    <row r="65" spans="1:60" ht="12" thickBot="1">
      <c r="A65" s="3" t="s">
        <v>29</v>
      </c>
      <c r="C65" s="8">
        <f t="shared" ref="C65:AH65" si="38">SUM(C53:C64)</f>
        <v>43.121000000000002</v>
      </c>
      <c r="D65" s="8">
        <f t="shared" si="38"/>
        <v>158.53700000000001</v>
      </c>
      <c r="E65" s="8">
        <f t="shared" si="38"/>
        <v>191.32999999999998</v>
      </c>
      <c r="F65" s="8">
        <f t="shared" si="38"/>
        <v>190.87100000000001</v>
      </c>
      <c r="G65" s="8">
        <f t="shared" si="38"/>
        <v>207.69499999999999</v>
      </c>
      <c r="H65" s="8">
        <f t="shared" si="38"/>
        <v>223.63300000000001</v>
      </c>
      <c r="I65" s="8">
        <f t="shared" si="38"/>
        <v>254.28700000000003</v>
      </c>
      <c r="J65" s="8">
        <f t="shared" si="38"/>
        <v>227.09699999999998</v>
      </c>
      <c r="K65" s="8">
        <f t="shared" si="38"/>
        <v>252.482</v>
      </c>
      <c r="L65" s="8">
        <f t="shared" si="38"/>
        <v>245.24100000000004</v>
      </c>
      <c r="M65" s="8">
        <f t="shared" si="38"/>
        <v>173.43200000000002</v>
      </c>
      <c r="N65" s="8">
        <f t="shared" si="38"/>
        <v>289.43099999999998</v>
      </c>
      <c r="O65" s="8">
        <f t="shared" si="38"/>
        <v>230.65500000000003</v>
      </c>
      <c r="P65" s="8">
        <f t="shared" si="38"/>
        <v>237.72400000000002</v>
      </c>
      <c r="Q65" s="8">
        <f t="shared" si="38"/>
        <v>207.84699999999998</v>
      </c>
      <c r="R65" s="8">
        <f t="shared" si="38"/>
        <v>183.76499999999999</v>
      </c>
      <c r="S65" s="8">
        <f t="shared" si="38"/>
        <v>170.27999999999997</v>
      </c>
      <c r="T65" s="8">
        <f t="shared" si="38"/>
        <v>181.89099999999999</v>
      </c>
      <c r="U65" s="8">
        <f t="shared" si="38"/>
        <v>144.74199999999999</v>
      </c>
      <c r="V65" s="8">
        <f t="shared" si="38"/>
        <v>161.87999999999997</v>
      </c>
      <c r="W65" s="8">
        <f t="shared" si="38"/>
        <v>138.28100000000003</v>
      </c>
      <c r="X65" s="8">
        <f t="shared" si="38"/>
        <v>129.10000000000002</v>
      </c>
      <c r="Y65" s="8">
        <f t="shared" si="38"/>
        <v>128.798</v>
      </c>
      <c r="Z65" s="8">
        <f t="shared" si="38"/>
        <v>158.10900000000001</v>
      </c>
      <c r="AA65" s="8">
        <f t="shared" si="38"/>
        <v>145.916</v>
      </c>
      <c r="AB65" s="8">
        <f t="shared" si="38"/>
        <v>169.78</v>
      </c>
      <c r="AC65" s="8">
        <f t="shared" si="38"/>
        <v>196.804</v>
      </c>
      <c r="AD65" s="8">
        <f t="shared" si="38"/>
        <v>216.86499999999998</v>
      </c>
      <c r="AE65" s="8">
        <f t="shared" si="38"/>
        <v>236.90800000000002</v>
      </c>
      <c r="AF65" s="8">
        <f t="shared" si="38"/>
        <v>259.93399999999997</v>
      </c>
      <c r="AG65" s="8">
        <f t="shared" si="38"/>
        <v>211.45499999999998</v>
      </c>
      <c r="AH65" s="8">
        <f t="shared" si="38"/>
        <v>183.01099999999997</v>
      </c>
      <c r="AI65" s="54">
        <f t="shared" ref="AI65:BH65" si="39">AI12</f>
        <v>140</v>
      </c>
      <c r="AJ65" s="54">
        <f t="shared" si="39"/>
        <v>210</v>
      </c>
      <c r="AK65" s="54">
        <f t="shared" si="39"/>
        <v>185</v>
      </c>
      <c r="AL65" s="54">
        <f t="shared" si="39"/>
        <v>165</v>
      </c>
      <c r="AM65" s="54">
        <f t="shared" si="39"/>
        <v>155</v>
      </c>
      <c r="AN65" s="54">
        <f t="shared" si="39"/>
        <v>160</v>
      </c>
      <c r="AO65" s="54">
        <f t="shared" si="39"/>
        <v>90</v>
      </c>
      <c r="AP65" s="54">
        <f t="shared" si="39"/>
        <v>65</v>
      </c>
      <c r="AQ65" s="54">
        <f t="shared" si="39"/>
        <v>65</v>
      </c>
      <c r="AR65" s="54">
        <f t="shared" si="39"/>
        <v>65</v>
      </c>
      <c r="AS65" s="54">
        <f t="shared" si="39"/>
        <v>25</v>
      </c>
      <c r="AT65" s="54">
        <f t="shared" si="39"/>
        <v>25</v>
      </c>
      <c r="AU65" s="54">
        <f t="shared" si="39"/>
        <v>25</v>
      </c>
      <c r="AV65" s="54">
        <f t="shared" si="39"/>
        <v>25</v>
      </c>
      <c r="AW65" s="54">
        <f t="shared" si="39"/>
        <v>25</v>
      </c>
      <c r="AX65" s="54">
        <f t="shared" si="39"/>
        <v>25</v>
      </c>
      <c r="AY65" s="54">
        <f t="shared" si="39"/>
        <v>25</v>
      </c>
      <c r="AZ65" s="54">
        <f t="shared" si="39"/>
        <v>25</v>
      </c>
      <c r="BA65" s="54">
        <f t="shared" si="39"/>
        <v>25</v>
      </c>
      <c r="BB65" s="54">
        <f t="shared" si="39"/>
        <v>25</v>
      </c>
      <c r="BC65" s="54">
        <f t="shared" si="39"/>
        <v>25</v>
      </c>
      <c r="BD65" s="54">
        <f t="shared" si="39"/>
        <v>25</v>
      </c>
      <c r="BE65" s="54">
        <f t="shared" si="39"/>
        <v>25</v>
      </c>
      <c r="BF65" s="54">
        <f t="shared" si="39"/>
        <v>25</v>
      </c>
      <c r="BG65" s="54">
        <f t="shared" si="39"/>
        <v>25</v>
      </c>
      <c r="BH65" s="54">
        <f t="shared" si="39"/>
        <v>25</v>
      </c>
    </row>
    <row r="66" spans="1:60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</row>
    <row r="67" spans="1:60" ht="12" thickBot="1">
      <c r="A67" s="3" t="s">
        <v>148</v>
      </c>
    </row>
    <row r="68" spans="1:60" ht="12" thickBot="1">
      <c r="A68" s="18"/>
      <c r="B68" s="19">
        <f t="shared" ref="B68:BH68" si="40">B2</f>
        <v>1992</v>
      </c>
      <c r="C68" s="19">
        <f t="shared" si="40"/>
        <v>1993</v>
      </c>
      <c r="D68" s="19">
        <f t="shared" si="40"/>
        <v>1994</v>
      </c>
      <c r="E68" s="19">
        <f t="shared" si="40"/>
        <v>1995</v>
      </c>
      <c r="F68" s="19">
        <f t="shared" si="40"/>
        <v>1996</v>
      </c>
      <c r="G68" s="19">
        <f t="shared" si="40"/>
        <v>1997</v>
      </c>
      <c r="H68" s="19">
        <f t="shared" si="40"/>
        <v>1998</v>
      </c>
      <c r="I68" s="19">
        <f t="shared" si="40"/>
        <v>1999</v>
      </c>
      <c r="J68" s="19">
        <f t="shared" si="40"/>
        <v>2000</v>
      </c>
      <c r="K68" s="19">
        <f t="shared" si="40"/>
        <v>2001</v>
      </c>
      <c r="L68" s="19">
        <f t="shared" si="40"/>
        <v>2002</v>
      </c>
      <c r="M68" s="19">
        <f t="shared" si="40"/>
        <v>2003</v>
      </c>
      <c r="N68" s="19">
        <f t="shared" si="40"/>
        <v>2004</v>
      </c>
      <c r="O68" s="19">
        <f t="shared" si="40"/>
        <v>2005</v>
      </c>
      <c r="P68" s="19">
        <f t="shared" si="40"/>
        <v>2006</v>
      </c>
      <c r="Q68" s="19">
        <f t="shared" si="40"/>
        <v>2007</v>
      </c>
      <c r="R68" s="19">
        <f t="shared" si="40"/>
        <v>2008</v>
      </c>
      <c r="S68" s="19">
        <f t="shared" si="40"/>
        <v>2009</v>
      </c>
      <c r="T68" s="19">
        <f t="shared" si="40"/>
        <v>2010</v>
      </c>
      <c r="U68" s="19">
        <f t="shared" si="40"/>
        <v>2011</v>
      </c>
      <c r="V68" s="19">
        <f t="shared" si="40"/>
        <v>2012</v>
      </c>
      <c r="W68" s="19">
        <f t="shared" si="40"/>
        <v>2013</v>
      </c>
      <c r="X68" s="19">
        <f t="shared" si="40"/>
        <v>2014</v>
      </c>
      <c r="Y68" s="19">
        <f t="shared" si="40"/>
        <v>2015</v>
      </c>
      <c r="Z68" s="19">
        <f t="shared" si="40"/>
        <v>2016</v>
      </c>
      <c r="AA68" s="19">
        <f t="shared" si="40"/>
        <v>2017</v>
      </c>
      <c r="AB68" s="19">
        <f t="shared" si="40"/>
        <v>2018</v>
      </c>
      <c r="AC68" s="19">
        <f t="shared" si="40"/>
        <v>2019</v>
      </c>
      <c r="AD68" s="19">
        <f t="shared" si="40"/>
        <v>2020</v>
      </c>
      <c r="AE68" s="19">
        <f t="shared" si="40"/>
        <v>2021</v>
      </c>
      <c r="AF68" s="19">
        <f t="shared" si="40"/>
        <v>2022</v>
      </c>
      <c r="AG68" s="19">
        <f t="shared" si="40"/>
        <v>2023</v>
      </c>
      <c r="AH68" s="19">
        <f t="shared" si="40"/>
        <v>2024</v>
      </c>
      <c r="AI68" s="19">
        <f t="shared" si="40"/>
        <v>2025</v>
      </c>
      <c r="AJ68" s="19">
        <f t="shared" si="40"/>
        <v>2026</v>
      </c>
      <c r="AK68" s="19">
        <f t="shared" si="40"/>
        <v>2027</v>
      </c>
      <c r="AL68" s="19">
        <f t="shared" si="40"/>
        <v>2028</v>
      </c>
      <c r="AM68" s="19">
        <f t="shared" si="40"/>
        <v>2029</v>
      </c>
      <c r="AN68" s="19">
        <f t="shared" si="40"/>
        <v>2030</v>
      </c>
      <c r="AO68" s="19">
        <f t="shared" si="40"/>
        <v>2031</v>
      </c>
      <c r="AP68" s="19">
        <f t="shared" si="40"/>
        <v>2032</v>
      </c>
      <c r="AQ68" s="19">
        <f t="shared" si="40"/>
        <v>2033</v>
      </c>
      <c r="AR68" s="19">
        <f t="shared" si="40"/>
        <v>2034</v>
      </c>
      <c r="AS68" s="19">
        <f t="shared" si="40"/>
        <v>2035</v>
      </c>
      <c r="AT68" s="19">
        <f t="shared" si="40"/>
        <v>2036</v>
      </c>
      <c r="AU68" s="19">
        <f t="shared" si="40"/>
        <v>2037</v>
      </c>
      <c r="AV68" s="19">
        <f t="shared" si="40"/>
        <v>2038</v>
      </c>
      <c r="AW68" s="19">
        <f t="shared" si="40"/>
        <v>2039</v>
      </c>
      <c r="AX68" s="19">
        <f t="shared" si="40"/>
        <v>2040</v>
      </c>
      <c r="AY68" s="19">
        <f t="shared" si="40"/>
        <v>2041</v>
      </c>
      <c r="AZ68" s="19">
        <f t="shared" si="40"/>
        <v>2042</v>
      </c>
      <c r="BA68" s="19">
        <f t="shared" si="40"/>
        <v>2043</v>
      </c>
      <c r="BB68" s="19">
        <f t="shared" si="40"/>
        <v>2044</v>
      </c>
      <c r="BC68" s="19">
        <f t="shared" si="40"/>
        <v>2045</v>
      </c>
      <c r="BD68" s="19">
        <f t="shared" si="40"/>
        <v>2046</v>
      </c>
      <c r="BE68" s="19">
        <f t="shared" si="40"/>
        <v>2047</v>
      </c>
      <c r="BF68" s="19">
        <f t="shared" si="40"/>
        <v>2048</v>
      </c>
      <c r="BG68" s="19">
        <f t="shared" si="40"/>
        <v>2049</v>
      </c>
      <c r="BH68" s="19">
        <f t="shared" si="40"/>
        <v>2050</v>
      </c>
    </row>
    <row r="69" spans="1:60">
      <c r="A69" s="3" t="s">
        <v>17</v>
      </c>
      <c r="C69" s="8" t="e">
        <f>B224+C21+C37-C53-C213</f>
        <v>#REF!</v>
      </c>
      <c r="D69" s="8" t="e">
        <f t="shared" ref="D69:AE69" si="41">C224+D21+D37-D53-D213</f>
        <v>#REF!</v>
      </c>
      <c r="E69" s="8" t="e">
        <f t="shared" si="41"/>
        <v>#REF!</v>
      </c>
      <c r="F69" s="8" t="e">
        <f t="shared" si="41"/>
        <v>#REF!</v>
      </c>
      <c r="G69" s="8" t="e">
        <f t="shared" si="41"/>
        <v>#REF!</v>
      </c>
      <c r="H69" s="8" t="e">
        <f t="shared" si="41"/>
        <v>#REF!</v>
      </c>
      <c r="I69" s="8" t="e">
        <f t="shared" si="41"/>
        <v>#REF!</v>
      </c>
      <c r="J69" s="8" t="e">
        <f t="shared" si="41"/>
        <v>#REF!</v>
      </c>
      <c r="K69" s="8" t="e">
        <f t="shared" si="41"/>
        <v>#REF!</v>
      </c>
      <c r="L69" s="8" t="e">
        <f t="shared" si="41"/>
        <v>#REF!</v>
      </c>
      <c r="M69" s="8">
        <f t="shared" si="41"/>
        <v>5.006906763830294</v>
      </c>
      <c r="N69" s="8">
        <f t="shared" si="41"/>
        <v>-10.784795712643529</v>
      </c>
      <c r="O69" s="8">
        <f t="shared" si="41"/>
        <v>6.4057174335898113</v>
      </c>
      <c r="P69" s="8">
        <f t="shared" si="41"/>
        <v>-2.2596602844075386</v>
      </c>
      <c r="Q69" s="8">
        <f t="shared" si="41"/>
        <v>2.3103552244178163</v>
      </c>
      <c r="R69" s="8">
        <f t="shared" si="41"/>
        <v>-2.5653393037166374</v>
      </c>
      <c r="S69" s="8">
        <f t="shared" si="41"/>
        <v>10.387224131155229</v>
      </c>
      <c r="T69" s="8">
        <f t="shared" si="41"/>
        <v>7.1684435303829366</v>
      </c>
      <c r="U69" s="8">
        <f t="shared" si="41"/>
        <v>13.017009349019464</v>
      </c>
      <c r="V69" s="8">
        <f t="shared" si="41"/>
        <v>9.1457679363365578</v>
      </c>
      <c r="W69" s="8">
        <f t="shared" si="41"/>
        <v>12.871152437275089</v>
      </c>
      <c r="X69" s="8">
        <f t="shared" si="41"/>
        <v>14.44073589693768</v>
      </c>
      <c r="Y69" s="8">
        <f t="shared" si="41"/>
        <v>7.3975548878819115</v>
      </c>
      <c r="Z69" s="8">
        <f t="shared" si="41"/>
        <v>11.285097419102042</v>
      </c>
      <c r="AA69" s="8">
        <f t="shared" si="41"/>
        <v>14.118379067651006</v>
      </c>
      <c r="AB69" s="8">
        <f t="shared" si="41"/>
        <v>13.937403330822585</v>
      </c>
      <c r="AC69" s="8">
        <f t="shared" si="41"/>
        <v>10.682500627735564</v>
      </c>
      <c r="AD69" s="8">
        <f t="shared" si="41"/>
        <v>12.532669981565677</v>
      </c>
      <c r="AE69" s="8">
        <f t="shared" si="41"/>
        <v>13.992096499761166</v>
      </c>
      <c r="AF69" s="8">
        <f>AE224+AF21+AF37-AF53-AF213</f>
        <v>13.031965065277234</v>
      </c>
      <c r="AG69" s="8">
        <f>AF224+AG21+AG37-AG53-AG213</f>
        <v>10.129587469388834</v>
      </c>
      <c r="AH69" s="8">
        <f>AG224+AH21+AH37-AH53-AH213</f>
        <v>18.877975910804871</v>
      </c>
      <c r="AI69" s="8">
        <f t="shared" ref="AI69:AX80" si="42">AI85+AI165</f>
        <v>9.7250363532615829</v>
      </c>
      <c r="AJ69" s="54">
        <f t="shared" si="42"/>
        <v>11.731472064643476</v>
      </c>
      <c r="AK69" s="54">
        <f t="shared" si="42"/>
        <v>10.24469845594122</v>
      </c>
      <c r="AL69" s="54">
        <f t="shared" si="42"/>
        <v>11.199186636704079</v>
      </c>
      <c r="AM69" s="54">
        <f t="shared" si="42"/>
        <v>11.428736088945691</v>
      </c>
      <c r="AN69" s="54">
        <f t="shared" si="42"/>
        <v>10.686376865052997</v>
      </c>
      <c r="AO69" s="54">
        <f t="shared" si="42"/>
        <v>9.9694265162982614</v>
      </c>
      <c r="AP69" s="54">
        <f t="shared" si="42"/>
        <v>19.556231527657992</v>
      </c>
      <c r="AQ69" s="54">
        <f>AQ85+AQ165</f>
        <v>19.797917424963142</v>
      </c>
      <c r="AR69" s="54">
        <f t="shared" ref="AR69:BH80" si="43">AR85+AR165</f>
        <v>19.741651980299615</v>
      </c>
      <c r="AS69" s="54">
        <f t="shared" si="43"/>
        <v>34.755138475558887</v>
      </c>
      <c r="AT69" s="54">
        <f t="shared" si="43"/>
        <v>34.807749782575435</v>
      </c>
      <c r="AU69" s="54">
        <f t="shared" si="43"/>
        <v>34.848529056131902</v>
      </c>
      <c r="AV69" s="54">
        <f t="shared" si="43"/>
        <v>34.857775977438315</v>
      </c>
      <c r="AW69" s="54">
        <f t="shared" si="43"/>
        <v>34.83130389268922</v>
      </c>
      <c r="AX69" s="54">
        <f t="shared" si="43"/>
        <v>34.827325649332309</v>
      </c>
      <c r="AY69" s="54">
        <f t="shared" si="43"/>
        <v>34.831012916138448</v>
      </c>
      <c r="AZ69" s="54">
        <f t="shared" si="43"/>
        <v>34.859141636231222</v>
      </c>
      <c r="BA69" s="54">
        <f t="shared" si="43"/>
        <v>34.560185459714113</v>
      </c>
      <c r="BB69" s="54">
        <f t="shared" si="43"/>
        <v>34.510392124569854</v>
      </c>
      <c r="BC69" s="54">
        <f t="shared" si="43"/>
        <v>34.525177070730152</v>
      </c>
      <c r="BD69" s="54">
        <f t="shared" si="43"/>
        <v>34.536184583070629</v>
      </c>
      <c r="BE69" s="54">
        <f t="shared" si="43"/>
        <v>34.538543924765627</v>
      </c>
      <c r="BF69" s="54">
        <f t="shared" si="43"/>
        <v>34.534092073658449</v>
      </c>
      <c r="BG69" s="54">
        <f t="shared" si="43"/>
        <v>34.528879093879247</v>
      </c>
      <c r="BH69" s="54">
        <f t="shared" si="43"/>
        <v>34.532576109844491</v>
      </c>
    </row>
    <row r="70" spans="1:60">
      <c r="A70" s="3" t="s">
        <v>18</v>
      </c>
      <c r="C70" s="8" t="e">
        <f t="shared" ref="C70:AH77" si="44">C213+C22+C38-C54-C214</f>
        <v>#REF!</v>
      </c>
      <c r="D70" s="8" t="e">
        <f t="shared" si="44"/>
        <v>#REF!</v>
      </c>
      <c r="E70" s="8" t="e">
        <f t="shared" si="44"/>
        <v>#REF!</v>
      </c>
      <c r="F70" s="8" t="e">
        <f t="shared" si="44"/>
        <v>#REF!</v>
      </c>
      <c r="G70" s="8" t="e">
        <f t="shared" si="44"/>
        <v>#REF!</v>
      </c>
      <c r="H70" s="8" t="e">
        <f t="shared" si="44"/>
        <v>#REF!</v>
      </c>
      <c r="I70" s="8" t="e">
        <f t="shared" si="44"/>
        <v>#REF!</v>
      </c>
      <c r="J70" s="8" t="e">
        <f t="shared" si="44"/>
        <v>#REF!</v>
      </c>
      <c r="K70" s="8" t="e">
        <f t="shared" si="44"/>
        <v>#REF!</v>
      </c>
      <c r="L70" s="8">
        <f t="shared" si="44"/>
        <v>1.7724478009919791</v>
      </c>
      <c r="M70" s="8">
        <f t="shared" si="44"/>
        <v>4.6073189102946968</v>
      </c>
      <c r="N70" s="8">
        <f t="shared" si="44"/>
        <v>11.675079207006942</v>
      </c>
      <c r="O70" s="8">
        <f t="shared" si="44"/>
        <v>3.4249967714397238</v>
      </c>
      <c r="P70" s="8">
        <f t="shared" si="44"/>
        <v>10.115787411315743</v>
      </c>
      <c r="Q70" s="8">
        <f t="shared" si="44"/>
        <v>10.076531583242648</v>
      </c>
      <c r="R70" s="8">
        <f t="shared" si="44"/>
        <v>12.532572667309559</v>
      </c>
      <c r="S70" s="8">
        <f t="shared" si="44"/>
        <v>8.883414188185732</v>
      </c>
      <c r="T70" s="8">
        <f t="shared" si="44"/>
        <v>9.8388485279568307</v>
      </c>
      <c r="U70" s="8">
        <f t="shared" si="44"/>
        <v>4.3235019360277347</v>
      </c>
      <c r="V70" s="8">
        <f t="shared" si="44"/>
        <v>3.8215194486434543</v>
      </c>
      <c r="W70" s="8">
        <f t="shared" si="44"/>
        <v>18.183718157188807</v>
      </c>
      <c r="X70" s="8">
        <f t="shared" si="44"/>
        <v>20.003307175920732</v>
      </c>
      <c r="Y70" s="8">
        <f t="shared" si="44"/>
        <v>15.761394620464344</v>
      </c>
      <c r="Z70" s="8">
        <f t="shared" si="44"/>
        <v>2.7879643372841647</v>
      </c>
      <c r="AA70" s="8">
        <f t="shared" si="44"/>
        <v>25.680090044139767</v>
      </c>
      <c r="AB70" s="8">
        <f t="shared" si="44"/>
        <v>16.154615923538678</v>
      </c>
      <c r="AC70" s="8">
        <f t="shared" si="44"/>
        <v>18.417381270915598</v>
      </c>
      <c r="AD70" s="8">
        <f t="shared" si="44"/>
        <v>18.138741713655648</v>
      </c>
      <c r="AE70" s="8">
        <f t="shared" si="44"/>
        <v>21.874411126268996</v>
      </c>
      <c r="AF70" s="8">
        <f t="shared" si="44"/>
        <v>10.432859822774832</v>
      </c>
      <c r="AG70" s="8">
        <f t="shared" si="44"/>
        <v>15.029227873755119</v>
      </c>
      <c r="AH70" s="8">
        <f t="shared" si="44"/>
        <v>14.176628833330016</v>
      </c>
      <c r="AI70" s="8">
        <f t="shared" si="42"/>
        <v>11.018744703666345</v>
      </c>
      <c r="AJ70" s="54">
        <f t="shared" si="42"/>
        <v>10.79545068948959</v>
      </c>
      <c r="AK70" s="54">
        <f t="shared" si="42"/>
        <v>10.733141180889842</v>
      </c>
      <c r="AL70" s="54">
        <f t="shared" si="42"/>
        <v>11.08854756737991</v>
      </c>
      <c r="AM70" s="54">
        <f t="shared" si="42"/>
        <v>10.560186923096591</v>
      </c>
      <c r="AN70" s="54">
        <f t="shared" si="42"/>
        <v>10.756916395949691</v>
      </c>
      <c r="AO70" s="54">
        <f t="shared" si="42"/>
        <v>10.037964204928869</v>
      </c>
      <c r="AP70" s="54">
        <f t="shared" si="42"/>
        <v>17.676739498274816</v>
      </c>
      <c r="AQ70" s="54">
        <f t="shared" si="42"/>
        <v>17.896877683941295</v>
      </c>
      <c r="AR70" s="54">
        <f t="shared" si="42"/>
        <v>17.87697764613959</v>
      </c>
      <c r="AS70" s="54">
        <f t="shared" si="42"/>
        <v>33.02046556625092</v>
      </c>
      <c r="AT70" s="54">
        <f t="shared" si="42"/>
        <v>33.023103680796098</v>
      </c>
      <c r="AU70" s="54">
        <f t="shared" si="42"/>
        <v>33.034036501777955</v>
      </c>
      <c r="AV70" s="54">
        <f t="shared" si="42"/>
        <v>33.049976807710507</v>
      </c>
      <c r="AW70" s="54">
        <f t="shared" si="42"/>
        <v>33.035523762092872</v>
      </c>
      <c r="AX70" s="54">
        <f t="shared" si="42"/>
        <v>33.040713592376058</v>
      </c>
      <c r="AY70" s="54">
        <f t="shared" si="43"/>
        <v>33.035985084029384</v>
      </c>
      <c r="AZ70" s="54">
        <f t="shared" si="43"/>
        <v>33.034124713199112</v>
      </c>
      <c r="BA70" s="54">
        <f t="shared" si="43"/>
        <v>32.630053717622886</v>
      </c>
      <c r="BB70" s="54">
        <f t="shared" si="43"/>
        <v>32.714959403870367</v>
      </c>
      <c r="BC70" s="54">
        <f t="shared" si="43"/>
        <v>32.692763665160314</v>
      </c>
      <c r="BD70" s="54">
        <f t="shared" si="43"/>
        <v>32.683199011929339</v>
      </c>
      <c r="BE70" s="54">
        <f t="shared" si="43"/>
        <v>32.68097535048463</v>
      </c>
      <c r="BF70" s="54">
        <f t="shared" si="43"/>
        <v>32.680384102062</v>
      </c>
      <c r="BG70" s="54">
        <f t="shared" si="43"/>
        <v>32.690455801106886</v>
      </c>
      <c r="BH70" s="54">
        <f t="shared" si="43"/>
        <v>32.685557965795432</v>
      </c>
    </row>
    <row r="71" spans="1:60">
      <c r="A71" s="3" t="s">
        <v>19</v>
      </c>
      <c r="C71" s="8" t="e">
        <f t="shared" si="44"/>
        <v>#REF!</v>
      </c>
      <c r="D71" s="8" t="e">
        <f t="shared" si="44"/>
        <v>#REF!</v>
      </c>
      <c r="E71" s="8" t="e">
        <f t="shared" si="44"/>
        <v>#REF!</v>
      </c>
      <c r="F71" s="8" t="e">
        <f t="shared" si="44"/>
        <v>#REF!</v>
      </c>
      <c r="G71" s="8" t="e">
        <f t="shared" si="44"/>
        <v>#REF!</v>
      </c>
      <c r="H71" s="8" t="e">
        <f t="shared" si="44"/>
        <v>#REF!</v>
      </c>
      <c r="I71" s="8" t="e">
        <f t="shared" si="44"/>
        <v>#REF!</v>
      </c>
      <c r="J71" s="8" t="e">
        <f t="shared" si="44"/>
        <v>#REF!</v>
      </c>
      <c r="K71" s="8" t="e">
        <f t="shared" si="44"/>
        <v>#REF!</v>
      </c>
      <c r="L71" s="8">
        <f t="shared" si="44"/>
        <v>3.7286745122692828</v>
      </c>
      <c r="M71" s="8">
        <f t="shared" si="44"/>
        <v>-5.7576146236786112</v>
      </c>
      <c r="N71" s="8">
        <f t="shared" si="44"/>
        <v>-2.5276684428096416</v>
      </c>
      <c r="O71" s="8">
        <f t="shared" si="44"/>
        <v>13.301015207542154</v>
      </c>
      <c r="P71" s="8">
        <f t="shared" si="44"/>
        <v>3.5962674126225727</v>
      </c>
      <c r="Q71" s="8">
        <f t="shared" si="44"/>
        <v>3.4971900459974767</v>
      </c>
      <c r="R71" s="8">
        <f t="shared" si="44"/>
        <v>-4.0675055521600534</v>
      </c>
      <c r="S71" s="8">
        <f t="shared" si="44"/>
        <v>6.347808770638304</v>
      </c>
      <c r="T71" s="8">
        <f t="shared" si="44"/>
        <v>-0.18809002296160848</v>
      </c>
      <c r="U71" s="8">
        <f t="shared" si="44"/>
        <v>15.78518797102668</v>
      </c>
      <c r="V71" s="8">
        <f t="shared" si="44"/>
        <v>12.126126687119076</v>
      </c>
      <c r="W71" s="8">
        <f t="shared" si="44"/>
        <v>3.9723983650929799</v>
      </c>
      <c r="X71" s="8">
        <f t="shared" si="44"/>
        <v>6.2301619846810992</v>
      </c>
      <c r="Y71" s="8">
        <f t="shared" si="44"/>
        <v>7.5312761713376162</v>
      </c>
      <c r="Z71" s="8">
        <f t="shared" si="44"/>
        <v>17.228096958078424</v>
      </c>
      <c r="AA71" s="8">
        <f t="shared" si="44"/>
        <v>11.449193130922128</v>
      </c>
      <c r="AB71" s="8">
        <f t="shared" si="44"/>
        <v>13.608485786158461</v>
      </c>
      <c r="AC71" s="8">
        <f t="shared" si="44"/>
        <v>15.431854354899768</v>
      </c>
      <c r="AD71" s="8">
        <f t="shared" si="44"/>
        <v>21.819319452567239</v>
      </c>
      <c r="AE71" s="8">
        <f t="shared" si="44"/>
        <v>24.553895850515453</v>
      </c>
      <c r="AF71" s="8">
        <f t="shared" si="44"/>
        <v>14.486519359460885</v>
      </c>
      <c r="AG71" s="8">
        <f t="shared" si="44"/>
        <v>12.39844015366193</v>
      </c>
      <c r="AH71" s="8">
        <f t="shared" si="44"/>
        <v>15.31516313051989</v>
      </c>
      <c r="AI71" s="8">
        <f t="shared" si="42"/>
        <v>23.240840264444206</v>
      </c>
      <c r="AJ71" s="54">
        <f t="shared" si="42"/>
        <v>14.011563632892289</v>
      </c>
      <c r="AK71" s="54">
        <f t="shared" si="42"/>
        <v>16.178645794487025</v>
      </c>
      <c r="AL71" s="54">
        <f t="shared" si="42"/>
        <v>15.076841089840093</v>
      </c>
      <c r="AM71" s="54">
        <f t="shared" si="42"/>
        <v>14.122428699592765</v>
      </c>
      <c r="AN71" s="54">
        <f t="shared" si="42"/>
        <v>15.281300563417908</v>
      </c>
      <c r="AO71" s="54">
        <f t="shared" si="42"/>
        <v>14.525649831033096</v>
      </c>
      <c r="AP71" s="54">
        <f t="shared" si="42"/>
        <v>24.634580308740187</v>
      </c>
      <c r="AQ71" s="54">
        <f t="shared" si="42"/>
        <v>24.81306243640471</v>
      </c>
      <c r="AR71" s="54">
        <f t="shared" si="42"/>
        <v>24.933501148470892</v>
      </c>
      <c r="AS71" s="54">
        <f t="shared" si="42"/>
        <v>40.268036664859373</v>
      </c>
      <c r="AT71" s="54">
        <f t="shared" si="42"/>
        <v>40.284861447484836</v>
      </c>
      <c r="AU71" s="54">
        <f t="shared" si="42"/>
        <v>40.256049531897943</v>
      </c>
      <c r="AV71" s="54">
        <f t="shared" si="42"/>
        <v>40.263715850149559</v>
      </c>
      <c r="AW71" s="54">
        <f t="shared" si="42"/>
        <v>40.269195824418993</v>
      </c>
      <c r="AX71" s="54">
        <f t="shared" si="42"/>
        <v>40.284993389664187</v>
      </c>
      <c r="AY71" s="54">
        <f t="shared" si="43"/>
        <v>40.272015081028307</v>
      </c>
      <c r="AZ71" s="54">
        <f t="shared" si="43"/>
        <v>40.198452220142897</v>
      </c>
      <c r="BA71" s="54">
        <f t="shared" si="43"/>
        <v>39.489640984333931</v>
      </c>
      <c r="BB71" s="54">
        <f t="shared" si="43"/>
        <v>39.666226569368256</v>
      </c>
      <c r="BC71" s="54">
        <f t="shared" si="43"/>
        <v>39.607607251544366</v>
      </c>
      <c r="BD71" s="54">
        <f t="shared" si="43"/>
        <v>39.576488548794565</v>
      </c>
      <c r="BE71" s="54">
        <f t="shared" si="43"/>
        <v>39.570806661803978</v>
      </c>
      <c r="BF71" s="54">
        <f t="shared" si="43"/>
        <v>39.582153158771796</v>
      </c>
      <c r="BG71" s="54">
        <f t="shared" si="43"/>
        <v>39.600655138598221</v>
      </c>
      <c r="BH71" s="54">
        <f t="shared" si="43"/>
        <v>39.587543299673911</v>
      </c>
    </row>
    <row r="72" spans="1:60">
      <c r="A72" s="3" t="s">
        <v>20</v>
      </c>
      <c r="C72" s="8" t="e">
        <f t="shared" si="44"/>
        <v>#REF!</v>
      </c>
      <c r="D72" s="8" t="e">
        <f t="shared" si="44"/>
        <v>#REF!</v>
      </c>
      <c r="E72" s="8" t="e">
        <f t="shared" si="44"/>
        <v>#REF!</v>
      </c>
      <c r="F72" s="8" t="e">
        <f t="shared" si="44"/>
        <v>#REF!</v>
      </c>
      <c r="G72" s="8" t="e">
        <f t="shared" si="44"/>
        <v>#REF!</v>
      </c>
      <c r="H72" s="8" t="e">
        <f t="shared" si="44"/>
        <v>#REF!</v>
      </c>
      <c r="I72" s="8" t="e">
        <f t="shared" si="44"/>
        <v>#REF!</v>
      </c>
      <c r="J72" s="8" t="e">
        <f t="shared" si="44"/>
        <v>#REF!</v>
      </c>
      <c r="K72" s="8" t="e">
        <f t="shared" si="44"/>
        <v>#REF!</v>
      </c>
      <c r="L72" s="8">
        <f t="shared" si="44"/>
        <v>-9.1317104237896842</v>
      </c>
      <c r="M72" s="8">
        <f t="shared" si="44"/>
        <v>3.722487511157583</v>
      </c>
      <c r="N72" s="8">
        <f t="shared" si="44"/>
        <v>-5.7311446293262014</v>
      </c>
      <c r="O72" s="8">
        <f t="shared" si="44"/>
        <v>-0.73470968672278669</v>
      </c>
      <c r="P72" s="8">
        <f t="shared" si="44"/>
        <v>-7.4578331142460828</v>
      </c>
      <c r="Q72" s="8">
        <f t="shared" si="44"/>
        <v>-12.407350840480483</v>
      </c>
      <c r="R72" s="8">
        <f t="shared" si="44"/>
        <v>4.3568752515564499</v>
      </c>
      <c r="S72" s="8">
        <f t="shared" si="44"/>
        <v>5.4515435084568713</v>
      </c>
      <c r="T72" s="8">
        <f t="shared" si="44"/>
        <v>14.757232631287097</v>
      </c>
      <c r="U72" s="8">
        <f t="shared" si="44"/>
        <v>4.5042151097038081</v>
      </c>
      <c r="V72" s="8">
        <f t="shared" si="44"/>
        <v>14.12438397301055</v>
      </c>
      <c r="W72" s="8">
        <f t="shared" si="44"/>
        <v>12.762094841503743</v>
      </c>
      <c r="X72" s="8">
        <f t="shared" si="44"/>
        <v>9.7163746139909328</v>
      </c>
      <c r="Y72" s="8">
        <f t="shared" si="44"/>
        <v>9.4010829312448472</v>
      </c>
      <c r="Z72" s="8">
        <f t="shared" si="44"/>
        <v>5.6894476597427861</v>
      </c>
      <c r="AA72" s="8">
        <f t="shared" si="44"/>
        <v>8.8945428636418811</v>
      </c>
      <c r="AB72" s="8">
        <f t="shared" si="44"/>
        <v>15.740205524141794</v>
      </c>
      <c r="AC72" s="8">
        <f t="shared" si="44"/>
        <v>13.972922729792376</v>
      </c>
      <c r="AD72" s="8">
        <f t="shared" si="44"/>
        <v>6.1843917987643415</v>
      </c>
      <c r="AE72" s="8">
        <f t="shared" si="44"/>
        <v>14.333038253957948</v>
      </c>
      <c r="AF72" s="8">
        <f t="shared" si="44"/>
        <v>9.6244365780245378</v>
      </c>
      <c r="AG72" s="8">
        <f t="shared" si="44"/>
        <v>17.01692806141012</v>
      </c>
      <c r="AH72" s="8">
        <f t="shared" si="44"/>
        <v>33.69044643257147</v>
      </c>
      <c r="AI72" s="54">
        <f t="shared" si="42"/>
        <v>20.855604244422047</v>
      </c>
      <c r="AJ72" s="54">
        <f t="shared" si="42"/>
        <v>13.034796967645985</v>
      </c>
      <c r="AK72" s="54">
        <f t="shared" si="42"/>
        <v>15.250253477095901</v>
      </c>
      <c r="AL72" s="54">
        <f t="shared" si="42"/>
        <v>16.130104564989498</v>
      </c>
      <c r="AM72" s="54">
        <f t="shared" si="42"/>
        <v>16.600052952416071</v>
      </c>
      <c r="AN72" s="54">
        <f t="shared" si="42"/>
        <v>15.270438785084323</v>
      </c>
      <c r="AO72" s="54">
        <f t="shared" si="42"/>
        <v>14.937939012197173</v>
      </c>
      <c r="AP72" s="54">
        <f t="shared" si="42"/>
        <v>25.723761138718608</v>
      </c>
      <c r="AQ72" s="54">
        <f t="shared" si="42"/>
        <v>26.095779996443998</v>
      </c>
      <c r="AR72" s="54">
        <f t="shared" si="42"/>
        <v>26.185606013288243</v>
      </c>
      <c r="AS72" s="54">
        <f t="shared" si="42"/>
        <v>41.189097896303061</v>
      </c>
      <c r="AT72" s="54">
        <f t="shared" si="42"/>
        <v>41.297601213791026</v>
      </c>
      <c r="AU72" s="54">
        <f t="shared" si="42"/>
        <v>41.332286343871267</v>
      </c>
      <c r="AV72" s="54">
        <f t="shared" si="42"/>
        <v>41.351778910766434</v>
      </c>
      <c r="AW72" s="54">
        <f t="shared" si="42"/>
        <v>41.330084825503064</v>
      </c>
      <c r="AX72" s="54">
        <f t="shared" si="42"/>
        <v>41.314706728059683</v>
      </c>
      <c r="AY72" s="54">
        <f t="shared" si="43"/>
        <v>41.3250103975112</v>
      </c>
      <c r="AZ72" s="54">
        <f t="shared" si="43"/>
        <v>41.409433174444658</v>
      </c>
      <c r="BA72" s="54">
        <f t="shared" si="43"/>
        <v>40.793447822792402</v>
      </c>
      <c r="BB72" s="54">
        <f t="shared" si="43"/>
        <v>40.671132074236588</v>
      </c>
      <c r="BC72" s="54">
        <f t="shared" si="43"/>
        <v>40.715848844333259</v>
      </c>
      <c r="BD72" s="54">
        <f t="shared" si="43"/>
        <v>40.742429634002782</v>
      </c>
      <c r="BE72" s="54">
        <f t="shared" si="43"/>
        <v>40.747970427156702</v>
      </c>
      <c r="BF72" s="54">
        <f t="shared" si="43"/>
        <v>40.7341664143147</v>
      </c>
      <c r="BG72" s="54">
        <f t="shared" si="43"/>
        <v>40.72230858239687</v>
      </c>
      <c r="BH72" s="54">
        <f t="shared" si="43"/>
        <v>40.732545160112039</v>
      </c>
    </row>
    <row r="73" spans="1:60">
      <c r="A73" s="3" t="s">
        <v>21</v>
      </c>
      <c r="C73" s="8" t="e">
        <f t="shared" si="44"/>
        <v>#REF!</v>
      </c>
      <c r="D73" s="8" t="e">
        <f t="shared" si="44"/>
        <v>#REF!</v>
      </c>
      <c r="E73" s="8" t="e">
        <f t="shared" si="44"/>
        <v>#REF!</v>
      </c>
      <c r="F73" s="8" t="e">
        <f t="shared" si="44"/>
        <v>#REF!</v>
      </c>
      <c r="G73" s="8" t="e">
        <f t="shared" si="44"/>
        <v>#REF!</v>
      </c>
      <c r="H73" s="8" t="e">
        <f t="shared" si="44"/>
        <v>#REF!</v>
      </c>
      <c r="I73" s="8" t="e">
        <f t="shared" si="44"/>
        <v>#REF!</v>
      </c>
      <c r="J73" s="8" t="e">
        <f t="shared" si="44"/>
        <v>#REF!</v>
      </c>
      <c r="K73" s="8" t="e">
        <f t="shared" si="44"/>
        <v>#REF!</v>
      </c>
      <c r="L73" s="8">
        <f t="shared" si="44"/>
        <v>0.91371895470487718</v>
      </c>
      <c r="M73" s="8">
        <f t="shared" si="44"/>
        <v>15.445560669601317</v>
      </c>
      <c r="N73" s="8">
        <f t="shared" si="44"/>
        <v>-2.6317534094632515</v>
      </c>
      <c r="O73" s="8">
        <f t="shared" si="44"/>
        <v>3.0276127055924986</v>
      </c>
      <c r="P73" s="8">
        <f t="shared" si="44"/>
        <v>0.79033764277684693</v>
      </c>
      <c r="Q73" s="8">
        <f t="shared" si="44"/>
        <v>5.8179492443090437</v>
      </c>
      <c r="R73" s="8">
        <f t="shared" si="44"/>
        <v>6.6204603165716067</v>
      </c>
      <c r="S73" s="8">
        <f t="shared" si="44"/>
        <v>4.036645219487589</v>
      </c>
      <c r="T73" s="8">
        <f t="shared" si="44"/>
        <v>6.962614295303827</v>
      </c>
      <c r="U73" s="8">
        <f t="shared" si="44"/>
        <v>17.700668452952147</v>
      </c>
      <c r="V73" s="8">
        <f t="shared" si="44"/>
        <v>10.369040918647086</v>
      </c>
      <c r="W73" s="8">
        <f t="shared" si="44"/>
        <v>2.1832620106501111</v>
      </c>
      <c r="X73" s="8">
        <f t="shared" si="44"/>
        <v>12.323209128926464</v>
      </c>
      <c r="Y73" s="8">
        <f t="shared" si="44"/>
        <v>12.909467803583528</v>
      </c>
      <c r="Z73" s="8">
        <f t="shared" si="44"/>
        <v>15.536812867342556</v>
      </c>
      <c r="AA73" s="8">
        <f t="shared" si="44"/>
        <v>19.65904489379994</v>
      </c>
      <c r="AB73" s="8">
        <f t="shared" si="44"/>
        <v>16.414015742439169</v>
      </c>
      <c r="AC73" s="8">
        <f t="shared" si="44"/>
        <v>6.4440892449414822</v>
      </c>
      <c r="AD73" s="8">
        <f t="shared" si="44"/>
        <v>5.623895296238393</v>
      </c>
      <c r="AE73" s="8">
        <f t="shared" si="44"/>
        <v>28.868724907522129</v>
      </c>
      <c r="AF73" s="8">
        <f t="shared" si="44"/>
        <v>14.404554716139044</v>
      </c>
      <c r="AG73" s="8">
        <f t="shared" si="44"/>
        <v>19.919652100788543</v>
      </c>
      <c r="AH73" s="8">
        <f t="shared" si="44"/>
        <v>30.50728714233238</v>
      </c>
      <c r="AI73" s="54">
        <f t="shared" si="42"/>
        <v>22.405600237637763</v>
      </c>
      <c r="AJ73" s="54">
        <f t="shared" si="42"/>
        <v>14.258910166725585</v>
      </c>
      <c r="AK73" s="54">
        <f t="shared" si="42"/>
        <v>15.414232991645585</v>
      </c>
      <c r="AL73" s="54">
        <f t="shared" si="42"/>
        <v>16.46118291490594</v>
      </c>
      <c r="AM73" s="54">
        <f t="shared" si="42"/>
        <v>16.611484970549753</v>
      </c>
      <c r="AN73" s="54">
        <f t="shared" si="42"/>
        <v>15.838349529730337</v>
      </c>
      <c r="AO73" s="54">
        <f t="shared" si="42"/>
        <v>15.615776784088256</v>
      </c>
      <c r="AP73" s="54">
        <f t="shared" si="42"/>
        <v>25.586839025560206</v>
      </c>
      <c r="AQ73" s="54">
        <f t="shared" si="42"/>
        <v>25.891437820659604</v>
      </c>
      <c r="AR73" s="54">
        <f t="shared" si="42"/>
        <v>25.993007734813013</v>
      </c>
      <c r="AS73" s="54">
        <f t="shared" si="42"/>
        <v>41.085324374663259</v>
      </c>
      <c r="AT73" s="54">
        <f t="shared" si="42"/>
        <v>41.167323009571852</v>
      </c>
      <c r="AU73" s="54">
        <f t="shared" si="42"/>
        <v>41.196394643593152</v>
      </c>
      <c r="AV73" s="54">
        <f t="shared" si="42"/>
        <v>41.208845139346451</v>
      </c>
      <c r="AW73" s="54">
        <f t="shared" si="42"/>
        <v>41.193363958351284</v>
      </c>
      <c r="AX73" s="54">
        <f t="shared" si="42"/>
        <v>41.185881158533896</v>
      </c>
      <c r="AY73" s="54">
        <f t="shared" si="43"/>
        <v>41.188697024785121</v>
      </c>
      <c r="AZ73" s="54">
        <f t="shared" si="43"/>
        <v>41.21773602457889</v>
      </c>
      <c r="BA73" s="54">
        <f t="shared" si="43"/>
        <v>40.570833107663034</v>
      </c>
      <c r="BB73" s="54">
        <f t="shared" si="43"/>
        <v>40.534221048152013</v>
      </c>
      <c r="BC73" s="54">
        <f t="shared" si="43"/>
        <v>40.546320183892597</v>
      </c>
      <c r="BD73" s="54">
        <f t="shared" si="43"/>
        <v>40.551193302159042</v>
      </c>
      <c r="BE73" s="54">
        <f t="shared" si="43"/>
        <v>40.556482560157768</v>
      </c>
      <c r="BF73" s="54">
        <f t="shared" si="43"/>
        <v>40.551809412254315</v>
      </c>
      <c r="BG73" s="54">
        <f t="shared" si="43"/>
        <v>40.548004795216677</v>
      </c>
      <c r="BH73" s="54">
        <f t="shared" si="43"/>
        <v>40.550762597523921</v>
      </c>
    </row>
    <row r="74" spans="1:60">
      <c r="A74" s="3" t="s">
        <v>22</v>
      </c>
      <c r="C74" s="8" t="e">
        <f t="shared" si="44"/>
        <v>#REF!</v>
      </c>
      <c r="D74" s="8" t="e">
        <f t="shared" si="44"/>
        <v>#REF!</v>
      </c>
      <c r="E74" s="8" t="e">
        <f t="shared" si="44"/>
        <v>#REF!</v>
      </c>
      <c r="F74" s="8" t="e">
        <f t="shared" si="44"/>
        <v>#REF!</v>
      </c>
      <c r="G74" s="8" t="e">
        <f t="shared" si="44"/>
        <v>#REF!</v>
      </c>
      <c r="H74" s="8" t="e">
        <f t="shared" si="44"/>
        <v>#REF!</v>
      </c>
      <c r="I74" s="8" t="e">
        <f t="shared" si="44"/>
        <v>#REF!</v>
      </c>
      <c r="J74" s="8" t="e">
        <f t="shared" si="44"/>
        <v>#REF!</v>
      </c>
      <c r="K74" s="8" t="e">
        <f t="shared" si="44"/>
        <v>#REF!</v>
      </c>
      <c r="L74" s="8">
        <f t="shared" si="44"/>
        <v>-2.4490597786471549</v>
      </c>
      <c r="M74" s="8">
        <f t="shared" si="44"/>
        <v>6.1052241511274543</v>
      </c>
      <c r="N74" s="8">
        <f t="shared" si="44"/>
        <v>-8.7605642336970888</v>
      </c>
      <c r="O74" s="8">
        <f t="shared" si="44"/>
        <v>-4.5004087120020833</v>
      </c>
      <c r="P74" s="8">
        <f t="shared" si="44"/>
        <v>7.5203409650146043</v>
      </c>
      <c r="Q74" s="8">
        <f t="shared" si="44"/>
        <v>2.2554184646278106</v>
      </c>
      <c r="R74" s="8">
        <f t="shared" si="44"/>
        <v>7.210920976157988</v>
      </c>
      <c r="S74" s="8">
        <f t="shared" si="44"/>
        <v>6.1849811781488331</v>
      </c>
      <c r="T74" s="8">
        <f t="shared" si="44"/>
        <v>6.7264820865551345</v>
      </c>
      <c r="U74" s="8">
        <f t="shared" si="44"/>
        <v>5.8351100884217102</v>
      </c>
      <c r="V74" s="8">
        <f t="shared" si="44"/>
        <v>10.216144457505377</v>
      </c>
      <c r="W74" s="8">
        <f t="shared" si="44"/>
        <v>15.65735014344467</v>
      </c>
      <c r="X74" s="8">
        <f t="shared" si="44"/>
        <v>7.8171995905260347</v>
      </c>
      <c r="Y74" s="8">
        <f t="shared" si="44"/>
        <v>9.6019951634860909</v>
      </c>
      <c r="Z74" s="8">
        <f t="shared" si="44"/>
        <v>8.4657025962646504</v>
      </c>
      <c r="AA74" s="8">
        <f t="shared" si="44"/>
        <v>8.2069002762047703</v>
      </c>
      <c r="AB74" s="8">
        <f t="shared" si="44"/>
        <v>14.692637850363155</v>
      </c>
      <c r="AC74" s="8">
        <f t="shared" si="44"/>
        <v>9.5680055371296575</v>
      </c>
      <c r="AD74" s="8">
        <f t="shared" si="44"/>
        <v>12.667523453379975</v>
      </c>
      <c r="AE74" s="8">
        <f t="shared" si="44"/>
        <v>20.173638906584198</v>
      </c>
      <c r="AF74" s="8">
        <f t="shared" si="44"/>
        <v>16.411412061260776</v>
      </c>
      <c r="AG74" s="8">
        <f t="shared" si="44"/>
        <v>10.951348992777621</v>
      </c>
      <c r="AH74" s="8">
        <f t="shared" si="44"/>
        <v>59.946366150235256</v>
      </c>
      <c r="AI74" s="54">
        <f t="shared" si="42"/>
        <v>26.811018133581086</v>
      </c>
      <c r="AJ74" s="54">
        <f t="shared" si="42"/>
        <v>16.891015367022323</v>
      </c>
      <c r="AK74" s="54">
        <f t="shared" si="42"/>
        <v>18.433567750795373</v>
      </c>
      <c r="AL74" s="54">
        <f t="shared" si="42"/>
        <v>20.229687645543837</v>
      </c>
      <c r="AM74" s="54">
        <f t="shared" si="42"/>
        <v>23.296073299221188</v>
      </c>
      <c r="AN74" s="54">
        <f t="shared" si="42"/>
        <v>19.724260350018138</v>
      </c>
      <c r="AO74" s="54">
        <f t="shared" si="42"/>
        <v>37.422629641418091</v>
      </c>
      <c r="AP74" s="54">
        <f t="shared" si="42"/>
        <v>32.859647496691522</v>
      </c>
      <c r="AQ74" s="54">
        <f t="shared" si="42"/>
        <v>33.468919186069932</v>
      </c>
      <c r="AR74" s="54">
        <f t="shared" si="42"/>
        <v>33.767028510931695</v>
      </c>
      <c r="AS74" s="54">
        <f t="shared" si="42"/>
        <v>48.524072154522422</v>
      </c>
      <c r="AT74" s="54">
        <f t="shared" si="42"/>
        <v>48.703205120481293</v>
      </c>
      <c r="AU74" s="54">
        <f t="shared" si="42"/>
        <v>48.777038813502053</v>
      </c>
      <c r="AV74" s="54">
        <f t="shared" si="42"/>
        <v>48.825495145010635</v>
      </c>
      <c r="AW74" s="54">
        <f t="shared" si="42"/>
        <v>48.798487316331389</v>
      </c>
      <c r="AX74" s="54">
        <f t="shared" si="42"/>
        <v>48.74487712494463</v>
      </c>
      <c r="AY74" s="54">
        <f t="shared" si="43"/>
        <v>48.769971625471101</v>
      </c>
      <c r="AZ74" s="54">
        <f t="shared" si="43"/>
        <v>48.893499390246532</v>
      </c>
      <c r="BA74" s="54">
        <f t="shared" si="43"/>
        <v>48.24312638079801</v>
      </c>
      <c r="BB74" s="54">
        <f t="shared" si="43"/>
        <v>47.82505843145033</v>
      </c>
      <c r="BC74" s="54">
        <f t="shared" si="43"/>
        <v>47.920882841693263</v>
      </c>
      <c r="BD74" s="54">
        <f t="shared" si="43"/>
        <v>47.988044580758434</v>
      </c>
      <c r="BE74" s="54">
        <f t="shared" si="43"/>
        <v>48.01502977850469</v>
      </c>
      <c r="BF74" s="54">
        <f t="shared" si="43"/>
        <v>47.998427361435276</v>
      </c>
      <c r="BG74" s="54">
        <f t="shared" si="43"/>
        <v>47.949486544967066</v>
      </c>
      <c r="BH74" s="54">
        <f t="shared" si="43"/>
        <v>47.974375937741193</v>
      </c>
    </row>
    <row r="75" spans="1:60">
      <c r="A75" s="3" t="s">
        <v>23</v>
      </c>
      <c r="C75" s="8" t="e">
        <f t="shared" si="44"/>
        <v>#REF!</v>
      </c>
      <c r="D75" s="8" t="e">
        <f t="shared" si="44"/>
        <v>#REF!</v>
      </c>
      <c r="E75" s="8" t="e">
        <f t="shared" si="44"/>
        <v>#REF!</v>
      </c>
      <c r="F75" s="8" t="e">
        <f t="shared" si="44"/>
        <v>#REF!</v>
      </c>
      <c r="G75" s="8" t="e">
        <f t="shared" si="44"/>
        <v>#REF!</v>
      </c>
      <c r="H75" s="8" t="e">
        <f t="shared" si="44"/>
        <v>#REF!</v>
      </c>
      <c r="I75" s="8" t="e">
        <f t="shared" si="44"/>
        <v>#REF!</v>
      </c>
      <c r="J75" s="8" t="e">
        <f t="shared" si="44"/>
        <v>#REF!</v>
      </c>
      <c r="K75" s="8" t="e">
        <f t="shared" si="44"/>
        <v>#REF!</v>
      </c>
      <c r="L75" s="8">
        <f t="shared" si="44"/>
        <v>-1.748693082140254</v>
      </c>
      <c r="M75" s="8">
        <f t="shared" si="44"/>
        <v>3.7630970285314502</v>
      </c>
      <c r="N75" s="8">
        <f t="shared" si="44"/>
        <v>-7.7036065947114576</v>
      </c>
      <c r="O75" s="8">
        <f t="shared" si="44"/>
        <v>-12.754942509984655</v>
      </c>
      <c r="P75" s="8">
        <f t="shared" si="44"/>
        <v>-12.44492096647341</v>
      </c>
      <c r="Q75" s="8">
        <f t="shared" si="44"/>
        <v>-1.3013832149303148</v>
      </c>
      <c r="R75" s="8">
        <f t="shared" si="44"/>
        <v>-0.44557906546756421</v>
      </c>
      <c r="S75" s="8">
        <f t="shared" si="44"/>
        <v>12.537614947681647</v>
      </c>
      <c r="T75" s="8">
        <f t="shared" si="44"/>
        <v>6.1938294953667992</v>
      </c>
      <c r="U75" s="8">
        <f t="shared" si="44"/>
        <v>13.676394740628833</v>
      </c>
      <c r="V75" s="8">
        <f t="shared" si="44"/>
        <v>3.0612096616502189</v>
      </c>
      <c r="W75" s="8">
        <f t="shared" si="44"/>
        <v>6.2546322462332116</v>
      </c>
      <c r="X75" s="8">
        <f t="shared" si="44"/>
        <v>12.549902810330266</v>
      </c>
      <c r="Y75" s="8">
        <f t="shared" si="44"/>
        <v>12.703376745993207</v>
      </c>
      <c r="Z75" s="8">
        <f t="shared" si="44"/>
        <v>10.948390871839724</v>
      </c>
      <c r="AA75" s="8">
        <f t="shared" si="44"/>
        <v>9.3255218360117738</v>
      </c>
      <c r="AB75" s="8">
        <f t="shared" si="44"/>
        <v>14.830602910527451</v>
      </c>
      <c r="AC75" s="8">
        <f t="shared" si="44"/>
        <v>14.789026951952891</v>
      </c>
      <c r="AD75" s="8">
        <f t="shared" si="44"/>
        <v>11.022824196454737</v>
      </c>
      <c r="AE75" s="8">
        <f t="shared" si="44"/>
        <v>15.387584121007608</v>
      </c>
      <c r="AF75" s="8">
        <f t="shared" si="44"/>
        <v>15.388712595514408</v>
      </c>
      <c r="AG75" s="8">
        <f t="shared" si="44"/>
        <v>19.006958321325406</v>
      </c>
      <c r="AH75" s="8">
        <f t="shared" si="44"/>
        <v>22.970933922005663</v>
      </c>
      <c r="AI75" s="54">
        <f t="shared" si="42"/>
        <v>24.020384765066137</v>
      </c>
      <c r="AJ75" s="54">
        <f t="shared" si="42"/>
        <v>14.419372852920173</v>
      </c>
      <c r="AK75" s="54">
        <f t="shared" si="42"/>
        <v>15.609114888203733</v>
      </c>
      <c r="AL75" s="54">
        <f t="shared" si="42"/>
        <v>16.420790643452296</v>
      </c>
      <c r="AM75" s="54">
        <f t="shared" si="42"/>
        <v>16.079150681125093</v>
      </c>
      <c r="AN75" s="54">
        <f t="shared" si="42"/>
        <v>15.659178537807044</v>
      </c>
      <c r="AO75" s="54">
        <f t="shared" si="42"/>
        <v>33.904147137139397</v>
      </c>
      <c r="AP75" s="54">
        <f t="shared" si="42"/>
        <v>29.100018257414302</v>
      </c>
      <c r="AQ75" s="54">
        <f t="shared" si="42"/>
        <v>29.412930314989165</v>
      </c>
      <c r="AR75" s="54">
        <f t="shared" si="42"/>
        <v>29.515669033289488</v>
      </c>
      <c r="AS75" s="54">
        <f t="shared" si="42"/>
        <v>44.708200433204063</v>
      </c>
      <c r="AT75" s="54">
        <f t="shared" si="42"/>
        <v>44.761463698591413</v>
      </c>
      <c r="AU75" s="54">
        <f t="shared" si="42"/>
        <v>44.776091602268934</v>
      </c>
      <c r="AV75" s="54">
        <f t="shared" si="42"/>
        <v>44.790725351887438</v>
      </c>
      <c r="AW75" s="54">
        <f t="shared" si="42"/>
        <v>44.779743448319657</v>
      </c>
      <c r="AX75" s="54">
        <f t="shared" si="42"/>
        <v>44.78045778523046</v>
      </c>
      <c r="AY75" s="54">
        <f t="shared" si="43"/>
        <v>44.776090154749873</v>
      </c>
      <c r="AZ75" s="54">
        <f t="shared" si="43"/>
        <v>44.737816908164817</v>
      </c>
      <c r="BA75" s="54">
        <f t="shared" si="43"/>
        <v>44.036643027508688</v>
      </c>
      <c r="BB75" s="54">
        <f t="shared" si="43"/>
        <v>44.102521064218621</v>
      </c>
      <c r="BC75" s="54">
        <f t="shared" si="43"/>
        <v>44.086430233839373</v>
      </c>
      <c r="BD75" s="54">
        <f t="shared" si="43"/>
        <v>44.072960348089261</v>
      </c>
      <c r="BE75" s="54">
        <f t="shared" si="43"/>
        <v>44.067273910304387</v>
      </c>
      <c r="BF75" s="54">
        <f t="shared" si="43"/>
        <v>44.073165465766806</v>
      </c>
      <c r="BG75" s="54">
        <f t="shared" si="43"/>
        <v>44.080469794036183</v>
      </c>
      <c r="BH75" s="54">
        <f t="shared" si="43"/>
        <v>44.076060307687293</v>
      </c>
    </row>
    <row r="76" spans="1:60">
      <c r="A76" s="3" t="s">
        <v>24</v>
      </c>
      <c r="C76" s="8" t="e">
        <f t="shared" si="44"/>
        <v>#REF!</v>
      </c>
      <c r="D76" s="8" t="e">
        <f t="shared" si="44"/>
        <v>#REF!</v>
      </c>
      <c r="E76" s="8" t="e">
        <f t="shared" si="44"/>
        <v>#REF!</v>
      </c>
      <c r="F76" s="8" t="e">
        <f t="shared" si="44"/>
        <v>#REF!</v>
      </c>
      <c r="G76" s="8" t="e">
        <f t="shared" si="44"/>
        <v>#REF!</v>
      </c>
      <c r="H76" s="8" t="e">
        <f t="shared" si="44"/>
        <v>#REF!</v>
      </c>
      <c r="I76" s="8" t="e">
        <f t="shared" si="44"/>
        <v>#REF!</v>
      </c>
      <c r="J76" s="8" t="e">
        <f t="shared" si="44"/>
        <v>#REF!</v>
      </c>
      <c r="K76" s="8" t="e">
        <f t="shared" si="44"/>
        <v>#REF!</v>
      </c>
      <c r="L76" s="8">
        <f t="shared" si="44"/>
        <v>5.2213075177604749</v>
      </c>
      <c r="M76" s="8">
        <f t="shared" si="44"/>
        <v>-1.5259669921847863</v>
      </c>
      <c r="N76" s="8">
        <f t="shared" si="44"/>
        <v>4.8482825084837087</v>
      </c>
      <c r="O76" s="8">
        <f t="shared" si="44"/>
        <v>6.4441614647207457</v>
      </c>
      <c r="P76" s="8">
        <f t="shared" si="44"/>
        <v>9.8222005015357414</v>
      </c>
      <c r="Q76" s="8">
        <f t="shared" si="44"/>
        <v>12.977722431854136</v>
      </c>
      <c r="R76" s="8">
        <f t="shared" si="44"/>
        <v>7.9429976793969743</v>
      </c>
      <c r="S76" s="8">
        <f t="shared" si="44"/>
        <v>3.9822629926671125</v>
      </c>
      <c r="T76" s="8">
        <f t="shared" si="44"/>
        <v>2.5517297756823938</v>
      </c>
      <c r="U76" s="8">
        <f t="shared" si="44"/>
        <v>12.544435859683162</v>
      </c>
      <c r="V76" s="8">
        <f t="shared" si="44"/>
        <v>15.044238158969055</v>
      </c>
      <c r="W76" s="8">
        <f t="shared" si="44"/>
        <v>19.184903037402403</v>
      </c>
      <c r="X76" s="8">
        <f t="shared" si="44"/>
        <v>9.4142137101730459</v>
      </c>
      <c r="Y76" s="8">
        <f t="shared" si="44"/>
        <v>18.3554708266721</v>
      </c>
      <c r="Z76" s="8">
        <f t="shared" si="44"/>
        <v>6.0810992014080005</v>
      </c>
      <c r="AA76" s="8">
        <f t="shared" si="44"/>
        <v>20.095875103906273</v>
      </c>
      <c r="AB76" s="8">
        <f t="shared" si="44"/>
        <v>13.029655476877553</v>
      </c>
      <c r="AC76" s="8">
        <f t="shared" si="44"/>
        <v>12.131993341033759</v>
      </c>
      <c r="AD76" s="8">
        <f t="shared" si="44"/>
        <v>14.950868989497222</v>
      </c>
      <c r="AE76" s="8">
        <f t="shared" si="44"/>
        <v>18.378519525481053</v>
      </c>
      <c r="AF76" s="8">
        <f t="shared" si="44"/>
        <v>17.982603602379498</v>
      </c>
      <c r="AG76" s="8">
        <f t="shared" si="44"/>
        <v>12.705433197632185</v>
      </c>
      <c r="AH76" s="8">
        <f t="shared" si="44"/>
        <v>27.922159085858432</v>
      </c>
      <c r="AI76" s="54">
        <f t="shared" si="42"/>
        <v>22.205058603691828</v>
      </c>
      <c r="AJ76" s="54">
        <f t="shared" si="42"/>
        <v>13.588023204553457</v>
      </c>
      <c r="AK76" s="54">
        <f t="shared" si="42"/>
        <v>14.674106923986551</v>
      </c>
      <c r="AL76" s="54">
        <f t="shared" si="42"/>
        <v>15.367129185041012</v>
      </c>
      <c r="AM76" s="54">
        <f t="shared" si="42"/>
        <v>16.160509863550242</v>
      </c>
      <c r="AN76" s="54">
        <f t="shared" si="42"/>
        <v>14.708218404920487</v>
      </c>
      <c r="AO76" s="54">
        <f t="shared" si="42"/>
        <v>31.636448840232106</v>
      </c>
      <c r="AP76" s="54">
        <f t="shared" si="42"/>
        <v>26.782344551932798</v>
      </c>
      <c r="AQ76" s="54">
        <f t="shared" si="42"/>
        <v>27.082373942844974</v>
      </c>
      <c r="AR76" s="54">
        <f t="shared" si="42"/>
        <v>27.276137775059013</v>
      </c>
      <c r="AS76" s="54">
        <f t="shared" si="42"/>
        <v>42.33301386176413</v>
      </c>
      <c r="AT76" s="54">
        <f t="shared" si="42"/>
        <v>42.402410761204209</v>
      </c>
      <c r="AU76" s="54">
        <f t="shared" si="42"/>
        <v>42.418710369058964</v>
      </c>
      <c r="AV76" s="54">
        <f t="shared" si="42"/>
        <v>42.439459470457521</v>
      </c>
      <c r="AW76" s="54">
        <f t="shared" si="42"/>
        <v>42.434802258760485</v>
      </c>
      <c r="AX76" s="54">
        <f t="shared" si="42"/>
        <v>42.42089762880979</v>
      </c>
      <c r="AY76" s="54">
        <f t="shared" si="43"/>
        <v>42.422839131446985</v>
      </c>
      <c r="AZ76" s="54">
        <f t="shared" si="43"/>
        <v>42.403046753234449</v>
      </c>
      <c r="BA76" s="54">
        <f t="shared" si="43"/>
        <v>41.864935516737837</v>
      </c>
      <c r="BB76" s="54">
        <f t="shared" si="43"/>
        <v>41.795757661209379</v>
      </c>
      <c r="BC76" s="54">
        <f t="shared" si="43"/>
        <v>41.800101773039124</v>
      </c>
      <c r="BD76" s="54">
        <f t="shared" si="43"/>
        <v>41.805366205246926</v>
      </c>
      <c r="BE76" s="54">
        <f t="shared" si="43"/>
        <v>41.810756813675638</v>
      </c>
      <c r="BF76" s="54">
        <f t="shared" si="43"/>
        <v>41.815383601754462</v>
      </c>
      <c r="BG76" s="54">
        <f t="shared" si="43"/>
        <v>41.805473226877929</v>
      </c>
      <c r="BH76" s="54">
        <f t="shared" si="43"/>
        <v>41.807416310932709</v>
      </c>
    </row>
    <row r="77" spans="1:60">
      <c r="A77" s="3" t="s">
        <v>25</v>
      </c>
      <c r="C77" s="8" t="e">
        <f t="shared" si="44"/>
        <v>#REF!</v>
      </c>
      <c r="D77" s="8" t="e">
        <f t="shared" si="44"/>
        <v>#REF!</v>
      </c>
      <c r="E77" s="8" t="e">
        <f t="shared" si="44"/>
        <v>#REF!</v>
      </c>
      <c r="F77" s="8" t="e">
        <f t="shared" si="44"/>
        <v>#REF!</v>
      </c>
      <c r="G77" s="8" t="e">
        <f t="shared" si="44"/>
        <v>#REF!</v>
      </c>
      <c r="H77" s="8" t="e">
        <f t="shared" si="44"/>
        <v>#REF!</v>
      </c>
      <c r="I77" s="8" t="e">
        <f t="shared" si="44"/>
        <v>#REF!</v>
      </c>
      <c r="J77" s="8" t="e">
        <f t="shared" si="44"/>
        <v>#REF!</v>
      </c>
      <c r="K77" s="8" t="e">
        <f t="shared" si="44"/>
        <v>#REF!</v>
      </c>
      <c r="L77" s="8">
        <f t="shared" si="44"/>
        <v>-20.093197998318217</v>
      </c>
      <c r="M77" s="8">
        <f t="shared" si="44"/>
        <v>3.9292947810213228</v>
      </c>
      <c r="N77" s="8">
        <f t="shared" si="44"/>
        <v>-36.44284202776489</v>
      </c>
      <c r="O77" s="8">
        <f t="shared" si="44"/>
        <v>1.184569975542372</v>
      </c>
      <c r="P77" s="8">
        <f t="shared" si="44"/>
        <v>-9.007578717679392</v>
      </c>
      <c r="Q77" s="8">
        <f t="shared" si="44"/>
        <v>3.2758624007172656</v>
      </c>
      <c r="R77" s="8">
        <f t="shared" si="44"/>
        <v>3.709278315191785</v>
      </c>
      <c r="S77" s="8">
        <f t="shared" si="44"/>
        <v>13.81874678929255</v>
      </c>
      <c r="T77" s="8">
        <f t="shared" si="44"/>
        <v>11.172469438656703</v>
      </c>
      <c r="U77" s="8">
        <f t="shared" si="44"/>
        <v>1.3108481116583803</v>
      </c>
      <c r="V77" s="8">
        <f t="shared" si="44"/>
        <v>-4.6771349891178966</v>
      </c>
      <c r="W77" s="8">
        <f t="shared" si="44"/>
        <v>8.4295095730003897</v>
      </c>
      <c r="X77" s="8">
        <f t="shared" si="44"/>
        <v>11.388955961713801</v>
      </c>
      <c r="Y77" s="8">
        <f t="shared" si="44"/>
        <v>3.4675934599642364</v>
      </c>
      <c r="Z77" s="8">
        <f t="shared" si="44"/>
        <v>15.49867173514254</v>
      </c>
      <c r="AA77" s="8">
        <f t="shared" si="44"/>
        <v>14.880020468122705</v>
      </c>
      <c r="AB77" s="8">
        <f t="shared" si="44"/>
        <v>18.080126888674357</v>
      </c>
      <c r="AC77" s="8">
        <f t="shared" si="44"/>
        <v>5.0724477234975556</v>
      </c>
      <c r="AD77" s="8">
        <f t="shared" si="44"/>
        <v>8.4967151770589098</v>
      </c>
      <c r="AE77" s="8">
        <f t="shared" si="44"/>
        <v>16.814048929642347</v>
      </c>
      <c r="AF77" s="8">
        <f t="shared" si="44"/>
        <v>15.658776263954778</v>
      </c>
      <c r="AG77" s="8">
        <f t="shared" si="44"/>
        <v>16.742023670666107</v>
      </c>
      <c r="AH77" s="8">
        <f t="shared" ref="AH77:AI77" si="45">AH220+AH29+AH45-AH61-AH221</f>
        <v>20.067621456163955</v>
      </c>
      <c r="AI77" s="54">
        <f t="shared" si="42"/>
        <v>22.944858505520809</v>
      </c>
      <c r="AJ77" s="54">
        <f t="shared" si="42"/>
        <v>14.136273037378514</v>
      </c>
      <c r="AK77" s="54">
        <f t="shared" si="42"/>
        <v>15.435676985115588</v>
      </c>
      <c r="AL77" s="54">
        <f t="shared" si="42"/>
        <v>15.845459415373037</v>
      </c>
      <c r="AM77" s="54">
        <f t="shared" si="42"/>
        <v>15.423896950652587</v>
      </c>
      <c r="AN77" s="54">
        <f t="shared" si="42"/>
        <v>14.935983347876657</v>
      </c>
      <c r="AO77" s="54">
        <f t="shared" si="42"/>
        <v>34.229754896848696</v>
      </c>
      <c r="AP77" s="54">
        <f t="shared" si="42"/>
        <v>29.292370509667759</v>
      </c>
      <c r="AQ77" s="54">
        <f t="shared" si="42"/>
        <v>29.41568187147772</v>
      </c>
      <c r="AR77" s="54">
        <f t="shared" si="42"/>
        <v>29.575266736363936</v>
      </c>
      <c r="AS77" s="54">
        <f t="shared" si="42"/>
        <v>44.829993994676755</v>
      </c>
      <c r="AT77" s="54">
        <f t="shared" si="42"/>
        <v>44.885625941588629</v>
      </c>
      <c r="AU77" s="54">
        <f t="shared" si="42"/>
        <v>44.864979953442166</v>
      </c>
      <c r="AV77" s="54">
        <f t="shared" si="42"/>
        <v>44.863722435871807</v>
      </c>
      <c r="AW77" s="54">
        <f t="shared" si="42"/>
        <v>44.870676701338311</v>
      </c>
      <c r="AX77" s="54">
        <f t="shared" si="42"/>
        <v>44.879455910704657</v>
      </c>
      <c r="AY77" s="54">
        <f t="shared" si="43"/>
        <v>44.873066061198543</v>
      </c>
      <c r="AZ77" s="54">
        <f t="shared" si="43"/>
        <v>44.822018147067126</v>
      </c>
      <c r="BA77" s="54">
        <f t="shared" si="43"/>
        <v>44.150642752290743</v>
      </c>
      <c r="BB77" s="54">
        <f t="shared" si="43"/>
        <v>44.239892485540935</v>
      </c>
      <c r="BC77" s="54">
        <f t="shared" si="43"/>
        <v>44.21427726993894</v>
      </c>
      <c r="BD77" s="54">
        <f t="shared" si="43"/>
        <v>44.195181549823623</v>
      </c>
      <c r="BE77" s="54">
        <f t="shared" si="43"/>
        <v>44.189993820544601</v>
      </c>
      <c r="BF77" s="54">
        <f t="shared" si="43"/>
        <v>44.197998329730936</v>
      </c>
      <c r="BG77" s="54">
        <f t="shared" si="43"/>
        <v>44.207467478649335</v>
      </c>
      <c r="BH77" s="54">
        <f t="shared" si="43"/>
        <v>44.200984246680747</v>
      </c>
    </row>
    <row r="78" spans="1:60">
      <c r="A78" s="3" t="s">
        <v>26</v>
      </c>
      <c r="C78" s="8" t="e">
        <f t="shared" ref="C78:AH80" si="46">C221+C30+C46-C62-C222</f>
        <v>#REF!</v>
      </c>
      <c r="D78" s="8" t="e">
        <f t="shared" si="46"/>
        <v>#REF!</v>
      </c>
      <c r="E78" s="8" t="e">
        <f t="shared" si="46"/>
        <v>#REF!</v>
      </c>
      <c r="F78" s="8" t="e">
        <f t="shared" si="46"/>
        <v>#REF!</v>
      </c>
      <c r="G78" s="8" t="e">
        <f t="shared" si="46"/>
        <v>#REF!</v>
      </c>
      <c r="H78" s="8" t="e">
        <f t="shared" si="46"/>
        <v>#REF!</v>
      </c>
      <c r="I78" s="8" t="e">
        <f t="shared" si="46"/>
        <v>#REF!</v>
      </c>
      <c r="J78" s="8" t="e">
        <f t="shared" si="46"/>
        <v>#REF!</v>
      </c>
      <c r="K78" s="8" t="e">
        <f t="shared" si="46"/>
        <v>#REF!</v>
      </c>
      <c r="L78" s="8">
        <f t="shared" si="46"/>
        <v>11.0264486596183</v>
      </c>
      <c r="M78" s="8">
        <f t="shared" si="46"/>
        <v>13.644602607340218</v>
      </c>
      <c r="N78" s="8">
        <f t="shared" si="46"/>
        <v>-1.1272463597778968</v>
      </c>
      <c r="O78" s="8">
        <f t="shared" si="46"/>
        <v>-7.4282859198181912</v>
      </c>
      <c r="P78" s="8">
        <f t="shared" si="46"/>
        <v>9.3720796718898072</v>
      </c>
      <c r="Q78" s="8">
        <f t="shared" si="46"/>
        <v>11.346868018850053</v>
      </c>
      <c r="R78" s="8">
        <f t="shared" si="46"/>
        <v>10.749867294336902</v>
      </c>
      <c r="S78" s="8">
        <f t="shared" si="46"/>
        <v>7.201008308861403</v>
      </c>
      <c r="T78" s="8">
        <f t="shared" si="46"/>
        <v>7.0894113334290241</v>
      </c>
      <c r="U78" s="8">
        <f t="shared" si="46"/>
        <v>16.264061513096607</v>
      </c>
      <c r="V78" s="8">
        <f t="shared" si="46"/>
        <v>1.3488539432973594</v>
      </c>
      <c r="W78" s="8">
        <f t="shared" si="46"/>
        <v>11.702053392914888</v>
      </c>
      <c r="X78" s="8">
        <f t="shared" si="46"/>
        <v>12.964328987973847</v>
      </c>
      <c r="Y78" s="8">
        <f t="shared" si="46"/>
        <v>13.44631830105515</v>
      </c>
      <c r="Z78" s="8">
        <f t="shared" si="46"/>
        <v>5.0000505471186267</v>
      </c>
      <c r="AA78" s="8">
        <f t="shared" si="46"/>
        <v>9.0350021180817368</v>
      </c>
      <c r="AB78" s="8">
        <f t="shared" si="46"/>
        <v>9.5812258283277174</v>
      </c>
      <c r="AC78" s="8">
        <f t="shared" si="46"/>
        <v>22.454125814510213</v>
      </c>
      <c r="AD78" s="8">
        <f t="shared" si="46"/>
        <v>7.7581448308709877</v>
      </c>
      <c r="AE78" s="8">
        <f t="shared" si="46"/>
        <v>14.867684154590982</v>
      </c>
      <c r="AF78" s="8">
        <f t="shared" si="46"/>
        <v>10.307514952703889</v>
      </c>
      <c r="AG78" s="8">
        <f t="shared" si="46"/>
        <v>21.430713463798689</v>
      </c>
      <c r="AH78" s="8">
        <f t="shared" si="46"/>
        <v>18.965177231533211</v>
      </c>
      <c r="AI78" s="54">
        <f t="shared" si="42"/>
        <v>20.462653639882273</v>
      </c>
      <c r="AJ78" s="54">
        <f t="shared" si="42"/>
        <v>12.911189406339522</v>
      </c>
      <c r="AK78" s="54">
        <f t="shared" si="42"/>
        <v>14.366110724466512</v>
      </c>
      <c r="AL78" s="54">
        <f t="shared" si="42"/>
        <v>15.566664675475963</v>
      </c>
      <c r="AM78" s="54">
        <f t="shared" si="42"/>
        <v>15.067083957397358</v>
      </c>
      <c r="AN78" s="54">
        <f t="shared" si="42"/>
        <v>13.681361822826069</v>
      </c>
      <c r="AO78" s="54">
        <f t="shared" si="42"/>
        <v>34.609438516360548</v>
      </c>
      <c r="AP78" s="54">
        <f t="shared" si="42"/>
        <v>44.752123478551702</v>
      </c>
      <c r="AQ78" s="54">
        <f t="shared" si="42"/>
        <v>29.848441592713815</v>
      </c>
      <c r="AR78" s="54">
        <f t="shared" si="42"/>
        <v>29.948407707546508</v>
      </c>
      <c r="AS78" s="54">
        <f t="shared" si="42"/>
        <v>45.10351099116675</v>
      </c>
      <c r="AT78" s="54">
        <f t="shared" si="42"/>
        <v>45.181663189174508</v>
      </c>
      <c r="AU78" s="54">
        <f t="shared" si="42"/>
        <v>45.18122213252915</v>
      </c>
      <c r="AV78" s="54">
        <f t="shared" si="42"/>
        <v>45.171691684287012</v>
      </c>
      <c r="AW78" s="54">
        <f t="shared" si="42"/>
        <v>45.170028492261451</v>
      </c>
      <c r="AX78" s="54">
        <f t="shared" si="42"/>
        <v>45.175297236321711</v>
      </c>
      <c r="AY78" s="54">
        <f t="shared" si="43"/>
        <v>45.175778569104736</v>
      </c>
      <c r="AZ78" s="54">
        <f t="shared" si="43"/>
        <v>45.201182687054462</v>
      </c>
      <c r="BA78" s="54">
        <f t="shared" si="43"/>
        <v>44.615112590798027</v>
      </c>
      <c r="BB78" s="54">
        <f t="shared" si="43"/>
        <v>44.634891851568277</v>
      </c>
      <c r="BC78" s="54">
        <f t="shared" si="43"/>
        <v>44.641004060916949</v>
      </c>
      <c r="BD78" s="54">
        <f t="shared" si="43"/>
        <v>44.641439932595254</v>
      </c>
      <c r="BE78" s="54">
        <f t="shared" si="43"/>
        <v>44.639319217102894</v>
      </c>
      <c r="BF78" s="54">
        <f t="shared" si="43"/>
        <v>44.63435465882192</v>
      </c>
      <c r="BG78" s="54">
        <f t="shared" si="43"/>
        <v>44.638203673301888</v>
      </c>
      <c r="BH78" s="54">
        <f t="shared" si="43"/>
        <v>44.63886277973868</v>
      </c>
    </row>
    <row r="79" spans="1:60">
      <c r="A79" s="3" t="s">
        <v>27</v>
      </c>
      <c r="C79" s="8" t="e">
        <f t="shared" si="46"/>
        <v>#REF!</v>
      </c>
      <c r="D79" s="8" t="e">
        <f t="shared" si="46"/>
        <v>#REF!</v>
      </c>
      <c r="E79" s="8" t="e">
        <f t="shared" si="46"/>
        <v>#REF!</v>
      </c>
      <c r="F79" s="8" t="e">
        <f t="shared" si="46"/>
        <v>#REF!</v>
      </c>
      <c r="G79" s="8" t="e">
        <f t="shared" si="46"/>
        <v>#REF!</v>
      </c>
      <c r="H79" s="8" t="e">
        <f t="shared" si="46"/>
        <v>#REF!</v>
      </c>
      <c r="I79" s="8" t="e">
        <f t="shared" si="46"/>
        <v>#REF!</v>
      </c>
      <c r="J79" s="8" t="e">
        <f t="shared" si="46"/>
        <v>#REF!</v>
      </c>
      <c r="K79" s="8" t="e">
        <f t="shared" si="46"/>
        <v>#REF!</v>
      </c>
      <c r="L79" s="8">
        <f t="shared" si="46"/>
        <v>10.589217083360147</v>
      </c>
      <c r="M79" s="8">
        <f t="shared" si="46"/>
        <v>-1.0513009524495152</v>
      </c>
      <c r="N79" s="8">
        <f t="shared" si="46"/>
        <v>2.3680652145929173</v>
      </c>
      <c r="O79" s="8">
        <f t="shared" si="46"/>
        <v>-3.1782451269521594</v>
      </c>
      <c r="P79" s="8">
        <f t="shared" si="46"/>
        <v>5.2892318999702024</v>
      </c>
      <c r="Q79" s="8">
        <f t="shared" si="46"/>
        <v>11.997347105845842</v>
      </c>
      <c r="R79" s="8">
        <f t="shared" si="46"/>
        <v>13.432237158466513</v>
      </c>
      <c r="S79" s="8">
        <f t="shared" si="46"/>
        <v>5.1227737961732327</v>
      </c>
      <c r="T79" s="8">
        <f t="shared" si="46"/>
        <v>7.9723316503861437</v>
      </c>
      <c r="U79" s="8">
        <f t="shared" si="46"/>
        <v>10.066312803641772</v>
      </c>
      <c r="V79" s="8">
        <f t="shared" si="46"/>
        <v>17.447074487165342</v>
      </c>
      <c r="W79" s="8">
        <f t="shared" si="46"/>
        <v>10.660160257432469</v>
      </c>
      <c r="X79" s="8">
        <f t="shared" si="46"/>
        <v>19.868205485883205</v>
      </c>
      <c r="Y79" s="8">
        <f t="shared" si="46"/>
        <v>13.578887273368171</v>
      </c>
      <c r="Z79" s="8">
        <f t="shared" si="46"/>
        <v>14.852741445429025</v>
      </c>
      <c r="AA79" s="8">
        <f t="shared" si="46"/>
        <v>12.310522186141656</v>
      </c>
      <c r="AB79" s="8">
        <f t="shared" si="46"/>
        <v>12.29783737412632</v>
      </c>
      <c r="AC79" s="8">
        <f t="shared" si="46"/>
        <v>8.461155896705419</v>
      </c>
      <c r="AD79" s="8">
        <f t="shared" si="46"/>
        <v>13.210587277478023</v>
      </c>
      <c r="AE79" s="8">
        <f t="shared" si="46"/>
        <v>9.6686390467720589</v>
      </c>
      <c r="AF79" s="8">
        <f t="shared" si="46"/>
        <v>20.43971086191695</v>
      </c>
      <c r="AG79" s="8">
        <f t="shared" si="46"/>
        <v>23.318195377076641</v>
      </c>
      <c r="AH79" s="8">
        <f t="shared" si="46"/>
        <v>16.962365095289847</v>
      </c>
      <c r="AI79" s="54">
        <f t="shared" si="42"/>
        <v>24.907769802286062</v>
      </c>
      <c r="AJ79" s="54">
        <f t="shared" si="42"/>
        <v>15.085905580479363</v>
      </c>
      <c r="AK79" s="54">
        <f t="shared" si="42"/>
        <v>16.895309052462501</v>
      </c>
      <c r="AL79" s="54">
        <f t="shared" si="42"/>
        <v>17.432741047711197</v>
      </c>
      <c r="AM79" s="54">
        <f t="shared" si="42"/>
        <v>16.581329420829544</v>
      </c>
      <c r="AN79" s="54">
        <f t="shared" si="42"/>
        <v>16.256043110351083</v>
      </c>
      <c r="AO79" s="54">
        <f t="shared" si="42"/>
        <v>49.03568205251274</v>
      </c>
      <c r="AP79" s="54">
        <f t="shared" si="42"/>
        <v>49.233445803850117</v>
      </c>
      <c r="AQ79" s="54">
        <f t="shared" si="42"/>
        <v>49.252807520939733</v>
      </c>
      <c r="AR79" s="54">
        <f t="shared" si="42"/>
        <v>49.392118025089175</v>
      </c>
      <c r="AS79" s="54">
        <f t="shared" si="42"/>
        <v>49.676790523297612</v>
      </c>
      <c r="AT79" s="54">
        <f t="shared" si="42"/>
        <v>49.743342715406136</v>
      </c>
      <c r="AU79" s="54">
        <f t="shared" si="42"/>
        <v>49.734469400569267</v>
      </c>
      <c r="AV79" s="54">
        <f t="shared" si="42"/>
        <v>49.713663033578158</v>
      </c>
      <c r="AW79" s="54">
        <f t="shared" si="42"/>
        <v>49.720097390009819</v>
      </c>
      <c r="AX79" s="54">
        <f t="shared" si="42"/>
        <v>49.735039014407647</v>
      </c>
      <c r="AY79" s="54">
        <f t="shared" si="43"/>
        <v>49.728384738922024</v>
      </c>
      <c r="AZ79" s="54">
        <f t="shared" si="43"/>
        <v>49.680217966316626</v>
      </c>
      <c r="BA79" s="54">
        <f t="shared" si="43"/>
        <v>48.95680916971795</v>
      </c>
      <c r="BB79" s="54">
        <f t="shared" si="43"/>
        <v>49.076061115165089</v>
      </c>
      <c r="BC79" s="54">
        <f t="shared" si="43"/>
        <v>49.054158005813704</v>
      </c>
      <c r="BD79" s="54">
        <f t="shared" si="43"/>
        <v>49.035845670077691</v>
      </c>
      <c r="BE79" s="54">
        <f t="shared" si="43"/>
        <v>49.022320138085533</v>
      </c>
      <c r="BF79" s="54">
        <f t="shared" si="43"/>
        <v>49.029038760340732</v>
      </c>
      <c r="BG79" s="54">
        <f t="shared" si="43"/>
        <v>49.04348627756432</v>
      </c>
      <c r="BH79" s="54">
        <f t="shared" si="43"/>
        <v>49.03696876374164</v>
      </c>
    </row>
    <row r="80" spans="1:60">
      <c r="A80" s="3" t="s">
        <v>28</v>
      </c>
      <c r="C80" s="8" t="e">
        <f t="shared" si="46"/>
        <v>#REF!</v>
      </c>
      <c r="D80" s="8" t="e">
        <f t="shared" si="46"/>
        <v>#REF!</v>
      </c>
      <c r="E80" s="8" t="e">
        <f t="shared" si="46"/>
        <v>#REF!</v>
      </c>
      <c r="F80" s="8" t="e">
        <f t="shared" si="46"/>
        <v>#REF!</v>
      </c>
      <c r="G80" s="8" t="e">
        <f t="shared" si="46"/>
        <v>#REF!</v>
      </c>
      <c r="H80" s="8" t="e">
        <f t="shared" si="46"/>
        <v>#REF!</v>
      </c>
      <c r="I80" s="8" t="e">
        <f t="shared" si="46"/>
        <v>#REF!</v>
      </c>
      <c r="J80" s="8" t="e">
        <f t="shared" si="46"/>
        <v>#REF!</v>
      </c>
      <c r="K80" s="8" t="e">
        <f t="shared" si="46"/>
        <v>#REF!</v>
      </c>
      <c r="L80" s="8">
        <f t="shared" si="46"/>
        <v>-8.0827144023479214</v>
      </c>
      <c r="M80" s="8">
        <f t="shared" si="46"/>
        <v>18.408259214631013</v>
      </c>
      <c r="N80" s="8">
        <f t="shared" si="46"/>
        <v>6.1683250397210427</v>
      </c>
      <c r="O80" s="8">
        <f t="shared" si="46"/>
        <v>7.7382452618390207</v>
      </c>
      <c r="P80" s="8">
        <f t="shared" si="46"/>
        <v>-0.94688940416123657</v>
      </c>
      <c r="Q80" s="8">
        <f t="shared" si="46"/>
        <v>3.700930145856951E-2</v>
      </c>
      <c r="R80" s="8">
        <f t="shared" si="46"/>
        <v>15.371941152259549</v>
      </c>
      <c r="S80" s="8">
        <f t="shared" si="46"/>
        <v>9.0586930995073427</v>
      </c>
      <c r="T80" s="8">
        <f t="shared" si="46"/>
        <v>6.6374380803251167</v>
      </c>
      <c r="U80" s="8">
        <f t="shared" si="46"/>
        <v>7.6304778668095636</v>
      </c>
      <c r="V80" s="8">
        <f t="shared" si="46"/>
        <v>12.057809464458032</v>
      </c>
      <c r="W80" s="8">
        <f t="shared" si="46"/>
        <v>14.937900863318584</v>
      </c>
      <c r="X80" s="8">
        <f t="shared" si="46"/>
        <v>19.137548549881583</v>
      </c>
      <c r="Y80" s="8">
        <f t="shared" si="46"/>
        <v>9.965761518839539</v>
      </c>
      <c r="Z80" s="8">
        <f t="shared" si="46"/>
        <v>2.1816051088024793</v>
      </c>
      <c r="AA80" s="8">
        <f t="shared" si="46"/>
        <v>19.24902234468685</v>
      </c>
      <c r="AB80" s="8">
        <f t="shared" si="46"/>
        <v>18.399282480006839</v>
      </c>
      <c r="AC80" s="8">
        <f t="shared" si="46"/>
        <v>13.52251119456705</v>
      </c>
      <c r="AD80" s="8">
        <f t="shared" si="46"/>
        <v>10.315507182531395</v>
      </c>
      <c r="AE80" s="8">
        <f t="shared" si="46"/>
        <v>10.885802778306036</v>
      </c>
      <c r="AF80" s="8">
        <f t="shared" si="46"/>
        <v>14.420363904929808</v>
      </c>
      <c r="AG80" s="8">
        <f t="shared" si="46"/>
        <v>19.658704060442968</v>
      </c>
      <c r="AH80" s="8">
        <f t="shared" si="46"/>
        <v>15.4074069658979</v>
      </c>
      <c r="AI80" s="54">
        <f t="shared" si="42"/>
        <v>38.761505391735184</v>
      </c>
      <c r="AJ80" s="54">
        <f t="shared" si="42"/>
        <v>16.76577017282953</v>
      </c>
      <c r="AK80" s="54">
        <f t="shared" si="42"/>
        <v>18.403896140441891</v>
      </c>
      <c r="AL80" s="54">
        <f t="shared" si="42"/>
        <v>19.825548484229749</v>
      </c>
      <c r="AM80" s="54">
        <f t="shared" si="42"/>
        <v>18.449631869537864</v>
      </c>
      <c r="AN80" s="54">
        <f t="shared" si="42"/>
        <v>18.731544566569621</v>
      </c>
      <c r="AO80" s="54">
        <f t="shared" si="42"/>
        <v>48.73213035046701</v>
      </c>
      <c r="AP80" s="54">
        <f t="shared" si="42"/>
        <v>48.764558742530568</v>
      </c>
      <c r="AQ80" s="54">
        <f t="shared" si="42"/>
        <v>48.949337867858262</v>
      </c>
      <c r="AR80" s="54">
        <f t="shared" si="42"/>
        <v>49.160307142732947</v>
      </c>
      <c r="AS80" s="54">
        <f t="shared" si="42"/>
        <v>49.515057484668247</v>
      </c>
      <c r="AT80" s="54">
        <f t="shared" si="42"/>
        <v>49.607215392949001</v>
      </c>
      <c r="AU80" s="54">
        <f t="shared" si="42"/>
        <v>49.582827045318687</v>
      </c>
      <c r="AV80" s="54">
        <f t="shared" si="42"/>
        <v>49.571342998377361</v>
      </c>
      <c r="AW80" s="54">
        <f t="shared" si="42"/>
        <v>49.58109739252361</v>
      </c>
      <c r="AX80" s="54">
        <f t="shared" si="42"/>
        <v>49.596317663092712</v>
      </c>
      <c r="AY80" s="54">
        <f t="shared" si="43"/>
        <v>49.587112097091989</v>
      </c>
      <c r="AZ80" s="54">
        <f t="shared" si="43"/>
        <v>49.529293260796905</v>
      </c>
      <c r="BA80" s="54">
        <f t="shared" si="43"/>
        <v>48.548502926841167</v>
      </c>
      <c r="BB80" s="54">
        <f t="shared" si="43"/>
        <v>48.688819627469073</v>
      </c>
      <c r="BC80" s="54">
        <f t="shared" si="43"/>
        <v>48.655362255916764</v>
      </c>
      <c r="BD80" s="54">
        <f t="shared" si="43"/>
        <v>48.631600090271228</v>
      </c>
      <c r="BE80" s="54">
        <f t="shared" si="43"/>
        <v>48.620460854232348</v>
      </c>
      <c r="BF80" s="54">
        <f t="shared" si="43"/>
        <v>48.628960117907397</v>
      </c>
      <c r="BG80" s="54">
        <f t="shared" si="43"/>
        <v>48.64504305022416</v>
      </c>
      <c r="BH80" s="54">
        <f t="shared" si="43"/>
        <v>48.636279977346724</v>
      </c>
    </row>
    <row r="81" spans="1:60" ht="12" thickBot="1">
      <c r="A81" s="3" t="s">
        <v>29</v>
      </c>
      <c r="C81" s="8" t="e">
        <f>SUM(C69:C80)</f>
        <v>#REF!</v>
      </c>
      <c r="D81" s="8" t="e">
        <f t="shared" ref="D81:BH81" si="47">SUM(D69:D80)</f>
        <v>#REF!</v>
      </c>
      <c r="E81" s="8" t="e">
        <f t="shared" si="47"/>
        <v>#REF!</v>
      </c>
      <c r="F81" s="8" t="e">
        <f t="shared" si="47"/>
        <v>#REF!</v>
      </c>
      <c r="G81" s="8" t="e">
        <f t="shared" si="47"/>
        <v>#REF!</v>
      </c>
      <c r="H81" s="8" t="e">
        <f t="shared" si="47"/>
        <v>#REF!</v>
      </c>
      <c r="I81" s="8" t="e">
        <f t="shared" si="47"/>
        <v>#REF!</v>
      </c>
      <c r="J81" s="8" t="e">
        <f t="shared" si="47"/>
        <v>#REF!</v>
      </c>
      <c r="K81" s="8" t="e">
        <f t="shared" si="47"/>
        <v>#REF!</v>
      </c>
      <c r="L81" s="8" t="e">
        <f t="shared" si="47"/>
        <v>#REF!</v>
      </c>
      <c r="M81" s="8">
        <f t="shared" si="47"/>
        <v>66.297869069222429</v>
      </c>
      <c r="N81" s="8">
        <f t="shared" si="47"/>
        <v>-50.649869440389352</v>
      </c>
      <c r="O81" s="8">
        <f t="shared" si="47"/>
        <v>12.929726864786447</v>
      </c>
      <c r="P81" s="8">
        <f t="shared" si="47"/>
        <v>14.389363018157859</v>
      </c>
      <c r="Q81" s="8">
        <f t="shared" si="47"/>
        <v>49.88351976590986</v>
      </c>
      <c r="R81" s="8">
        <f t="shared" si="47"/>
        <v>74.848726889903077</v>
      </c>
      <c r="S81" s="8">
        <f t="shared" si="47"/>
        <v>93.012716930255834</v>
      </c>
      <c r="T81" s="8">
        <f t="shared" si="47"/>
        <v>86.882740822370394</v>
      </c>
      <c r="U81" s="8">
        <f t="shared" si="47"/>
        <v>122.65822380266988</v>
      </c>
      <c r="V81" s="8">
        <f t="shared" si="47"/>
        <v>104.0850341476842</v>
      </c>
      <c r="W81" s="8">
        <f t="shared" si="47"/>
        <v>136.79913532545734</v>
      </c>
      <c r="X81" s="8">
        <f t="shared" si="47"/>
        <v>155.85414389693869</v>
      </c>
      <c r="Y81" s="8">
        <f t="shared" si="47"/>
        <v>134.12017970389076</v>
      </c>
      <c r="Z81" s="8">
        <f t="shared" si="47"/>
        <v>115.55568074755502</v>
      </c>
      <c r="AA81" s="8">
        <f t="shared" si="47"/>
        <v>172.90411433331047</v>
      </c>
      <c r="AB81" s="8">
        <f t="shared" si="47"/>
        <v>176.76609511600407</v>
      </c>
      <c r="AC81" s="8">
        <f t="shared" si="47"/>
        <v>150.94801468768134</v>
      </c>
      <c r="AD81" s="8">
        <f t="shared" si="47"/>
        <v>142.72118935006253</v>
      </c>
      <c r="AE81" s="8">
        <f t="shared" si="47"/>
        <v>209.79808410040999</v>
      </c>
      <c r="AF81" s="8">
        <f t="shared" si="47"/>
        <v>172.58942978433663</v>
      </c>
      <c r="AG81" s="53">
        <f t="shared" si="47"/>
        <v>198.3072127427242</v>
      </c>
      <c r="AH81" s="53">
        <f t="shared" si="47"/>
        <v>294.80953135654289</v>
      </c>
      <c r="AI81" s="54">
        <f t="shared" si="47"/>
        <v>267.35907464519534</v>
      </c>
      <c r="AJ81" s="54">
        <f t="shared" si="47"/>
        <v>167.62974314291981</v>
      </c>
      <c r="AK81" s="54">
        <f t="shared" si="47"/>
        <v>181.63875436553175</v>
      </c>
      <c r="AL81" s="54">
        <f t="shared" si="47"/>
        <v>190.64388387064659</v>
      </c>
      <c r="AM81" s="54">
        <f t="shared" si="47"/>
        <v>190.38056567691473</v>
      </c>
      <c r="AN81" s="54">
        <f t="shared" si="47"/>
        <v>181.52997227960435</v>
      </c>
      <c r="AO81" s="54">
        <f t="shared" si="47"/>
        <v>334.65698778352424</v>
      </c>
      <c r="AP81" s="54">
        <f t="shared" si="47"/>
        <v>373.96266033959057</v>
      </c>
      <c r="AQ81" s="54">
        <f t="shared" si="47"/>
        <v>361.92556765930635</v>
      </c>
      <c r="AR81" s="54">
        <f t="shared" si="47"/>
        <v>363.36567945402413</v>
      </c>
      <c r="AS81" s="54">
        <f t="shared" si="47"/>
        <v>515.00870242093538</v>
      </c>
      <c r="AT81" s="54">
        <f t="shared" si="47"/>
        <v>515.86556595361446</v>
      </c>
      <c r="AU81" s="54">
        <f t="shared" si="47"/>
        <v>516.00263539396144</v>
      </c>
      <c r="AV81" s="54">
        <f t="shared" si="47"/>
        <v>516.10819280488113</v>
      </c>
      <c r="AW81" s="54">
        <f t="shared" si="47"/>
        <v>516.01440526260023</v>
      </c>
      <c r="AX81" s="54">
        <f t="shared" si="47"/>
        <v>515.9859628814778</v>
      </c>
      <c r="AY81" s="54">
        <f t="shared" si="47"/>
        <v>515.98596288147769</v>
      </c>
      <c r="AZ81" s="54">
        <f t="shared" si="47"/>
        <v>515.98596288147769</v>
      </c>
      <c r="BA81" s="54">
        <f t="shared" si="47"/>
        <v>508.4599334568187</v>
      </c>
      <c r="BB81" s="54">
        <f t="shared" si="47"/>
        <v>508.45993345681882</v>
      </c>
      <c r="BC81" s="54">
        <f t="shared" si="47"/>
        <v>508.45993345681876</v>
      </c>
      <c r="BD81" s="54">
        <f t="shared" si="47"/>
        <v>508.45993345681876</v>
      </c>
      <c r="BE81" s="54">
        <f t="shared" si="47"/>
        <v>508.45993345681887</v>
      </c>
      <c r="BF81" s="54">
        <f t="shared" si="47"/>
        <v>508.45993345681876</v>
      </c>
      <c r="BG81" s="54">
        <f t="shared" si="47"/>
        <v>508.45993345681882</v>
      </c>
      <c r="BH81" s="54">
        <f t="shared" si="47"/>
        <v>508.45993345681876</v>
      </c>
    </row>
    <row r="82" spans="1:60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</row>
    <row r="83" spans="1:60" ht="12" thickBot="1">
      <c r="A83" s="3" t="s">
        <v>149</v>
      </c>
    </row>
    <row r="84" spans="1:60" ht="12" thickBot="1">
      <c r="A84" s="18"/>
      <c r="B84" s="19">
        <f t="shared" ref="B84:BH84" si="48">B2</f>
        <v>1992</v>
      </c>
      <c r="C84" s="19">
        <f t="shared" si="48"/>
        <v>1993</v>
      </c>
      <c r="D84" s="19">
        <f t="shared" si="48"/>
        <v>1994</v>
      </c>
      <c r="E84" s="19">
        <f t="shared" si="48"/>
        <v>1995</v>
      </c>
      <c r="F84" s="19">
        <f t="shared" si="48"/>
        <v>1996</v>
      </c>
      <c r="G84" s="19">
        <f t="shared" si="48"/>
        <v>1997</v>
      </c>
      <c r="H84" s="19">
        <f t="shared" si="48"/>
        <v>1998</v>
      </c>
      <c r="I84" s="19">
        <f t="shared" si="48"/>
        <v>1999</v>
      </c>
      <c r="J84" s="19">
        <f t="shared" si="48"/>
        <v>2000</v>
      </c>
      <c r="K84" s="19">
        <f t="shared" si="48"/>
        <v>2001</v>
      </c>
      <c r="L84" s="19">
        <f t="shared" si="48"/>
        <v>2002</v>
      </c>
      <c r="M84" s="19">
        <f t="shared" si="48"/>
        <v>2003</v>
      </c>
      <c r="N84" s="19">
        <f t="shared" si="48"/>
        <v>2004</v>
      </c>
      <c r="O84" s="19">
        <f t="shared" si="48"/>
        <v>2005</v>
      </c>
      <c r="P84" s="19">
        <f t="shared" si="48"/>
        <v>2006</v>
      </c>
      <c r="Q84" s="19">
        <f t="shared" si="48"/>
        <v>2007</v>
      </c>
      <c r="R84" s="19">
        <f t="shared" si="48"/>
        <v>2008</v>
      </c>
      <c r="S84" s="19">
        <f t="shared" si="48"/>
        <v>2009</v>
      </c>
      <c r="T84" s="19">
        <f t="shared" si="48"/>
        <v>2010</v>
      </c>
      <c r="U84" s="19">
        <f t="shared" si="48"/>
        <v>2011</v>
      </c>
      <c r="V84" s="19">
        <f t="shared" si="48"/>
        <v>2012</v>
      </c>
      <c r="W84" s="19">
        <f t="shared" si="48"/>
        <v>2013</v>
      </c>
      <c r="X84" s="19">
        <f t="shared" si="48"/>
        <v>2014</v>
      </c>
      <c r="Y84" s="19">
        <f t="shared" si="48"/>
        <v>2015</v>
      </c>
      <c r="Z84" s="19">
        <f t="shared" si="48"/>
        <v>2016</v>
      </c>
      <c r="AA84" s="19">
        <f t="shared" si="48"/>
        <v>2017</v>
      </c>
      <c r="AB84" s="19">
        <f t="shared" si="48"/>
        <v>2018</v>
      </c>
      <c r="AC84" s="19">
        <f t="shared" si="48"/>
        <v>2019</v>
      </c>
      <c r="AD84" s="19">
        <f t="shared" si="48"/>
        <v>2020</v>
      </c>
      <c r="AE84" s="19">
        <f t="shared" si="48"/>
        <v>2021</v>
      </c>
      <c r="AF84" s="19">
        <f t="shared" si="48"/>
        <v>2022</v>
      </c>
      <c r="AG84" s="19">
        <f t="shared" si="48"/>
        <v>2023</v>
      </c>
      <c r="AH84" s="19">
        <f t="shared" si="48"/>
        <v>2024</v>
      </c>
      <c r="AI84" s="19">
        <f t="shared" si="48"/>
        <v>2025</v>
      </c>
      <c r="AJ84" s="19">
        <f t="shared" si="48"/>
        <v>2026</v>
      </c>
      <c r="AK84" s="19">
        <f t="shared" si="48"/>
        <v>2027</v>
      </c>
      <c r="AL84" s="19">
        <f t="shared" si="48"/>
        <v>2028</v>
      </c>
      <c r="AM84" s="19">
        <f t="shared" si="48"/>
        <v>2029</v>
      </c>
      <c r="AN84" s="19">
        <f t="shared" si="48"/>
        <v>2030</v>
      </c>
      <c r="AO84" s="19">
        <f t="shared" si="48"/>
        <v>2031</v>
      </c>
      <c r="AP84" s="19">
        <f t="shared" si="48"/>
        <v>2032</v>
      </c>
      <c r="AQ84" s="19">
        <f t="shared" si="48"/>
        <v>2033</v>
      </c>
      <c r="AR84" s="19">
        <f t="shared" si="48"/>
        <v>2034</v>
      </c>
      <c r="AS84" s="19">
        <f t="shared" si="48"/>
        <v>2035</v>
      </c>
      <c r="AT84" s="19">
        <f t="shared" si="48"/>
        <v>2036</v>
      </c>
      <c r="AU84" s="19">
        <f t="shared" si="48"/>
        <v>2037</v>
      </c>
      <c r="AV84" s="19">
        <f t="shared" si="48"/>
        <v>2038</v>
      </c>
      <c r="AW84" s="19">
        <f t="shared" si="48"/>
        <v>2039</v>
      </c>
      <c r="AX84" s="19">
        <f t="shared" si="48"/>
        <v>2040</v>
      </c>
      <c r="AY84" s="19">
        <f t="shared" si="48"/>
        <v>2041</v>
      </c>
      <c r="AZ84" s="19">
        <f t="shared" si="48"/>
        <v>2042</v>
      </c>
      <c r="BA84" s="19">
        <f t="shared" si="48"/>
        <v>2043</v>
      </c>
      <c r="BB84" s="19">
        <f t="shared" si="48"/>
        <v>2044</v>
      </c>
      <c r="BC84" s="19">
        <f t="shared" si="48"/>
        <v>2045</v>
      </c>
      <c r="BD84" s="19">
        <f t="shared" si="48"/>
        <v>2046</v>
      </c>
      <c r="BE84" s="19">
        <f t="shared" si="48"/>
        <v>2047</v>
      </c>
      <c r="BF84" s="19">
        <f t="shared" si="48"/>
        <v>2048</v>
      </c>
      <c r="BG84" s="19">
        <f t="shared" si="48"/>
        <v>2049</v>
      </c>
      <c r="BH84" s="19">
        <f t="shared" si="48"/>
        <v>2050</v>
      </c>
    </row>
    <row r="85" spans="1:60">
      <c r="A85" s="3" t="s">
        <v>17</v>
      </c>
      <c r="C85" s="8">
        <f t="shared" ref="C85:BH89" si="49">C101+C117+C133</f>
        <v>0</v>
      </c>
      <c r="D85" s="8">
        <f t="shared" si="49"/>
        <v>0</v>
      </c>
      <c r="E85" s="8">
        <f t="shared" si="49"/>
        <v>0</v>
      </c>
      <c r="F85" s="8">
        <f t="shared" si="49"/>
        <v>0</v>
      </c>
      <c r="G85" s="8">
        <f t="shared" si="49"/>
        <v>0</v>
      </c>
      <c r="H85" s="8">
        <f t="shared" si="49"/>
        <v>0</v>
      </c>
      <c r="I85" s="8">
        <f t="shared" si="49"/>
        <v>0</v>
      </c>
      <c r="J85" s="8">
        <f t="shared" si="49"/>
        <v>0</v>
      </c>
      <c r="K85" s="8">
        <f t="shared" si="49"/>
        <v>0</v>
      </c>
      <c r="L85" s="8">
        <f t="shared" si="49"/>
        <v>0</v>
      </c>
      <c r="M85" s="8">
        <f t="shared" si="49"/>
        <v>0</v>
      </c>
      <c r="N85" s="8">
        <f t="shared" si="49"/>
        <v>0</v>
      </c>
      <c r="O85" s="8">
        <f t="shared" si="49"/>
        <v>0</v>
      </c>
      <c r="P85" s="8">
        <f t="shared" si="49"/>
        <v>0</v>
      </c>
      <c r="Q85" s="8">
        <f t="shared" si="49"/>
        <v>0</v>
      </c>
      <c r="R85" s="8">
        <f t="shared" si="49"/>
        <v>0</v>
      </c>
      <c r="S85" s="8">
        <f t="shared" si="49"/>
        <v>0</v>
      </c>
      <c r="T85" s="8">
        <f t="shared" si="49"/>
        <v>0</v>
      </c>
      <c r="U85" s="8">
        <f t="shared" si="49"/>
        <v>0</v>
      </c>
      <c r="V85" s="8">
        <f t="shared" si="49"/>
        <v>0</v>
      </c>
      <c r="W85" s="8">
        <f t="shared" si="49"/>
        <v>0</v>
      </c>
      <c r="X85" s="8">
        <f t="shared" si="49"/>
        <v>0</v>
      </c>
      <c r="Y85" s="8">
        <f t="shared" si="49"/>
        <v>0</v>
      </c>
      <c r="Z85" s="8">
        <f t="shared" si="49"/>
        <v>0</v>
      </c>
      <c r="AA85" s="8">
        <f t="shared" si="49"/>
        <v>0</v>
      </c>
      <c r="AB85" s="8">
        <f t="shared" si="49"/>
        <v>0</v>
      </c>
      <c r="AC85" s="8">
        <f t="shared" si="49"/>
        <v>0</v>
      </c>
      <c r="AD85" s="8">
        <f t="shared" si="49"/>
        <v>5.3162043982455822</v>
      </c>
      <c r="AE85" s="8">
        <f t="shared" si="49"/>
        <v>3.5885443500857011</v>
      </c>
      <c r="AF85" s="8">
        <f t="shared" si="49"/>
        <v>2.6528140940362155</v>
      </c>
      <c r="AG85" s="53">
        <f t="shared" si="49"/>
        <v>2.6005691454743345</v>
      </c>
      <c r="AH85" s="53">
        <f t="shared" si="49"/>
        <v>11.41797348702131</v>
      </c>
      <c r="AI85" s="8">
        <f t="shared" si="49"/>
        <v>8.0848268931435783</v>
      </c>
      <c r="AJ85" s="54">
        <f t="shared" si="49"/>
        <v>10.159205406692243</v>
      </c>
      <c r="AK85" s="54">
        <f t="shared" si="49"/>
        <v>8.5296568914424586</v>
      </c>
      <c r="AL85" s="54">
        <f t="shared" si="49"/>
        <v>9.2624184717196929</v>
      </c>
      <c r="AM85" s="54">
        <f t="shared" si="49"/>
        <v>9.2468199435032439</v>
      </c>
      <c r="AN85" s="54">
        <f t="shared" si="49"/>
        <v>8.8771364664540311</v>
      </c>
      <c r="AO85" s="54">
        <f t="shared" si="49"/>
        <v>8.1263799300031021</v>
      </c>
      <c r="AP85" s="54">
        <f t="shared" si="49"/>
        <v>17.659028955694048</v>
      </c>
      <c r="AQ85" s="54">
        <f t="shared" si="49"/>
        <v>17.864282651506162</v>
      </c>
      <c r="AR85" s="54">
        <f t="shared" si="49"/>
        <v>17.808643885148115</v>
      </c>
      <c r="AS85" s="54">
        <f t="shared" si="49"/>
        <v>32.871911990465577</v>
      </c>
      <c r="AT85" s="54">
        <f t="shared" si="49"/>
        <v>32.909726080183255</v>
      </c>
      <c r="AU85" s="54">
        <f t="shared" si="49"/>
        <v>32.939509930520316</v>
      </c>
      <c r="AV85" s="54">
        <f t="shared" si="49"/>
        <v>32.946393541097208</v>
      </c>
      <c r="AW85" s="54">
        <f t="shared" si="49"/>
        <v>32.924371923771282</v>
      </c>
      <c r="AX85" s="54">
        <f t="shared" si="49"/>
        <v>32.925608905661086</v>
      </c>
      <c r="AY85" s="54">
        <f t="shared" si="49"/>
        <v>32.925598120751644</v>
      </c>
      <c r="AZ85" s="54">
        <f t="shared" si="49"/>
        <v>32.925506862774242</v>
      </c>
      <c r="BA85" s="54">
        <f t="shared" si="49"/>
        <v>32.627177364562613</v>
      </c>
      <c r="BB85" s="54">
        <f t="shared" si="49"/>
        <v>32.627165639476544</v>
      </c>
      <c r="BC85" s="54">
        <f t="shared" si="49"/>
        <v>32.627153368337972</v>
      </c>
      <c r="BD85" s="54">
        <f t="shared" si="49"/>
        <v>32.627165457459043</v>
      </c>
      <c r="BE85" s="54">
        <f t="shared" si="49"/>
        <v>32.62716148842452</v>
      </c>
      <c r="BF85" s="54">
        <f t="shared" si="49"/>
        <v>32.627160104740511</v>
      </c>
      <c r="BG85" s="54">
        <f t="shared" si="49"/>
        <v>32.627162350208025</v>
      </c>
      <c r="BH85" s="54">
        <f t="shared" si="49"/>
        <v>32.627161314457688</v>
      </c>
    </row>
    <row r="86" spans="1:60">
      <c r="A86" s="3" t="s">
        <v>18</v>
      </c>
      <c r="C86" s="8">
        <f t="shared" si="49"/>
        <v>0</v>
      </c>
      <c r="D86" s="8">
        <f t="shared" si="49"/>
        <v>0</v>
      </c>
      <c r="E86" s="8">
        <f t="shared" si="49"/>
        <v>0</v>
      </c>
      <c r="F86" s="8">
        <f t="shared" si="49"/>
        <v>0</v>
      </c>
      <c r="G86" s="8">
        <f t="shared" si="49"/>
        <v>0</v>
      </c>
      <c r="H86" s="8">
        <f t="shared" si="49"/>
        <v>0</v>
      </c>
      <c r="I86" s="8">
        <f t="shared" si="49"/>
        <v>0</v>
      </c>
      <c r="J86" s="8">
        <f t="shared" si="49"/>
        <v>0</v>
      </c>
      <c r="K86" s="8">
        <f t="shared" si="49"/>
        <v>0</v>
      </c>
      <c r="L86" s="8">
        <f t="shared" si="49"/>
        <v>0</v>
      </c>
      <c r="M86" s="8">
        <f t="shared" si="49"/>
        <v>0</v>
      </c>
      <c r="N86" s="8">
        <f t="shared" si="49"/>
        <v>0</v>
      </c>
      <c r="O86" s="8">
        <f t="shared" si="49"/>
        <v>0</v>
      </c>
      <c r="P86" s="8">
        <f t="shared" si="49"/>
        <v>0</v>
      </c>
      <c r="Q86" s="8">
        <f t="shared" si="49"/>
        <v>0</v>
      </c>
      <c r="R86" s="8">
        <f t="shared" si="49"/>
        <v>0</v>
      </c>
      <c r="S86" s="8">
        <f t="shared" si="49"/>
        <v>0</v>
      </c>
      <c r="T86" s="8">
        <f t="shared" si="49"/>
        <v>0</v>
      </c>
      <c r="U86" s="8">
        <f t="shared" si="49"/>
        <v>0</v>
      </c>
      <c r="V86" s="8">
        <f t="shared" si="49"/>
        <v>0</v>
      </c>
      <c r="W86" s="8">
        <f t="shared" si="49"/>
        <v>0</v>
      </c>
      <c r="X86" s="8">
        <f t="shared" si="49"/>
        <v>0</v>
      </c>
      <c r="Y86" s="8">
        <f t="shared" si="49"/>
        <v>0</v>
      </c>
      <c r="Z86" s="8">
        <f t="shared" si="49"/>
        <v>0</v>
      </c>
      <c r="AA86" s="8">
        <f t="shared" si="49"/>
        <v>0</v>
      </c>
      <c r="AB86" s="8">
        <f t="shared" si="49"/>
        <v>0</v>
      </c>
      <c r="AC86" s="8">
        <f t="shared" si="49"/>
        <v>0</v>
      </c>
      <c r="AD86" s="8">
        <f t="shared" si="49"/>
        <v>4.6665804613783939</v>
      </c>
      <c r="AE86" s="8">
        <f t="shared" si="49"/>
        <v>4.0624694634275977</v>
      </c>
      <c r="AF86" s="8">
        <f t="shared" si="49"/>
        <v>1.4812979533427431</v>
      </c>
      <c r="AG86" s="53">
        <f t="shared" si="49"/>
        <v>2.0639827914211333</v>
      </c>
      <c r="AH86" s="53">
        <f t="shared" si="49"/>
        <v>14.814803968442947</v>
      </c>
      <c r="AI86" s="8">
        <f t="shared" si="49"/>
        <v>9.0132195616242115</v>
      </c>
      <c r="AJ86" s="54">
        <f t="shared" si="49"/>
        <v>9.068354015100569</v>
      </c>
      <c r="AK86" s="54">
        <f t="shared" si="49"/>
        <v>9.2322885828106536</v>
      </c>
      <c r="AL86" s="54">
        <f t="shared" si="49"/>
        <v>9.3808861984789154</v>
      </c>
      <c r="AM86" s="54">
        <f t="shared" si="49"/>
        <v>9.6001021117534258</v>
      </c>
      <c r="AN86" s="54">
        <f t="shared" si="49"/>
        <v>9.1766722769987901</v>
      </c>
      <c r="AO86" s="54">
        <f t="shared" si="49"/>
        <v>8.5427762905962155</v>
      </c>
      <c r="AP86" s="54">
        <f t="shared" si="49"/>
        <v>16.227933335953438</v>
      </c>
      <c r="AQ86" s="54">
        <f t="shared" si="49"/>
        <v>16.458480808771476</v>
      </c>
      <c r="AR86" s="54">
        <f t="shared" si="49"/>
        <v>16.492433669716007</v>
      </c>
      <c r="AS86" s="54">
        <f t="shared" si="49"/>
        <v>31.55102975681125</v>
      </c>
      <c r="AT86" s="54">
        <f t="shared" si="49"/>
        <v>31.575829533258677</v>
      </c>
      <c r="AU86" s="54">
        <f t="shared" si="49"/>
        <v>31.596345107599582</v>
      </c>
      <c r="AV86" s="54">
        <f t="shared" si="49"/>
        <v>31.614508367160738</v>
      </c>
      <c r="AW86" s="54">
        <f t="shared" si="49"/>
        <v>31.600641008467111</v>
      </c>
      <c r="AX86" s="54">
        <f t="shared" si="49"/>
        <v>31.595763083309858</v>
      </c>
      <c r="AY86" s="54">
        <f t="shared" si="49"/>
        <v>31.595931635037878</v>
      </c>
      <c r="AZ86" s="54">
        <f t="shared" si="49"/>
        <v>31.595727838029291</v>
      </c>
      <c r="BA86" s="54">
        <f t="shared" si="49"/>
        <v>31.245509741199299</v>
      </c>
      <c r="BB86" s="54">
        <f t="shared" si="49"/>
        <v>31.245523594430701</v>
      </c>
      <c r="BC86" s="54">
        <f t="shared" si="49"/>
        <v>31.245489517622897</v>
      </c>
      <c r="BD86" s="54">
        <f t="shared" si="49"/>
        <v>31.245507617750967</v>
      </c>
      <c r="BE86" s="54">
        <f t="shared" si="49"/>
        <v>31.245506909934853</v>
      </c>
      <c r="BF86" s="54">
        <f t="shared" si="49"/>
        <v>31.245501348436239</v>
      </c>
      <c r="BG86" s="54">
        <f t="shared" si="49"/>
        <v>31.245505292040686</v>
      </c>
      <c r="BH86" s="54">
        <f t="shared" si="49"/>
        <v>31.245504516803926</v>
      </c>
    </row>
    <row r="87" spans="1:60">
      <c r="A87" s="3" t="s">
        <v>19</v>
      </c>
      <c r="C87" s="8">
        <f t="shared" si="49"/>
        <v>0</v>
      </c>
      <c r="D87" s="8">
        <f t="shared" si="49"/>
        <v>0</v>
      </c>
      <c r="E87" s="8">
        <f t="shared" si="49"/>
        <v>0</v>
      </c>
      <c r="F87" s="8">
        <f t="shared" si="49"/>
        <v>0</v>
      </c>
      <c r="G87" s="8">
        <f t="shared" si="49"/>
        <v>0</v>
      </c>
      <c r="H87" s="8">
        <f t="shared" si="49"/>
        <v>0</v>
      </c>
      <c r="I87" s="8">
        <f t="shared" si="49"/>
        <v>0</v>
      </c>
      <c r="J87" s="8">
        <f t="shared" si="49"/>
        <v>0</v>
      </c>
      <c r="K87" s="8">
        <f t="shared" si="49"/>
        <v>0</v>
      </c>
      <c r="L87" s="8">
        <f t="shared" si="49"/>
        <v>0</v>
      </c>
      <c r="M87" s="8">
        <f t="shared" si="49"/>
        <v>0</v>
      </c>
      <c r="N87" s="8">
        <f t="shared" si="49"/>
        <v>0</v>
      </c>
      <c r="O87" s="8">
        <f t="shared" si="49"/>
        <v>0</v>
      </c>
      <c r="P87" s="8">
        <f t="shared" si="49"/>
        <v>0</v>
      </c>
      <c r="Q87" s="8">
        <f t="shared" si="49"/>
        <v>0</v>
      </c>
      <c r="R87" s="8">
        <f t="shared" si="49"/>
        <v>0</v>
      </c>
      <c r="S87" s="8">
        <f t="shared" si="49"/>
        <v>0</v>
      </c>
      <c r="T87" s="8">
        <f t="shared" si="49"/>
        <v>0</v>
      </c>
      <c r="U87" s="8">
        <f t="shared" si="49"/>
        <v>0</v>
      </c>
      <c r="V87" s="8">
        <f t="shared" si="49"/>
        <v>0</v>
      </c>
      <c r="W87" s="8">
        <f t="shared" si="49"/>
        <v>0</v>
      </c>
      <c r="X87" s="8">
        <f t="shared" si="49"/>
        <v>0</v>
      </c>
      <c r="Y87" s="8">
        <f t="shared" si="49"/>
        <v>0</v>
      </c>
      <c r="Z87" s="8">
        <f t="shared" si="49"/>
        <v>0</v>
      </c>
      <c r="AA87" s="8">
        <f t="shared" si="49"/>
        <v>0</v>
      </c>
      <c r="AB87" s="8">
        <f t="shared" si="49"/>
        <v>0</v>
      </c>
      <c r="AC87" s="8">
        <f t="shared" si="49"/>
        <v>0</v>
      </c>
      <c r="AD87" s="8">
        <f t="shared" si="49"/>
        <v>6.0216913864213861</v>
      </c>
      <c r="AE87" s="8">
        <f t="shared" si="49"/>
        <v>3.5897306457386216</v>
      </c>
      <c r="AF87" s="8">
        <f t="shared" si="49"/>
        <v>2.2588257172342661</v>
      </c>
      <c r="AG87" s="53">
        <f t="shared" si="49"/>
        <v>2.6024130848353422</v>
      </c>
      <c r="AH87" s="53">
        <f t="shared" si="49"/>
        <v>23.0653531518278</v>
      </c>
      <c r="AI87" s="8">
        <f t="shared" si="49"/>
        <v>21.293593305972742</v>
      </c>
      <c r="AJ87" s="54">
        <f t="shared" si="49"/>
        <v>12.448836432673456</v>
      </c>
      <c r="AK87" s="54">
        <f t="shared" si="49"/>
        <v>15.111509382763028</v>
      </c>
      <c r="AL87" s="54">
        <f t="shared" si="49"/>
        <v>14.432797741158623</v>
      </c>
      <c r="AM87" s="54">
        <f t="shared" si="49"/>
        <v>14.507658639070161</v>
      </c>
      <c r="AN87" s="54">
        <f t="shared" si="49"/>
        <v>14.314115767494235</v>
      </c>
      <c r="AO87" s="54">
        <f t="shared" si="49"/>
        <v>13.754477467618981</v>
      </c>
      <c r="AP87" s="54">
        <f t="shared" si="49"/>
        <v>24.021718912687014</v>
      </c>
      <c r="AQ87" s="54">
        <f t="shared" si="49"/>
        <v>24.291056043485703</v>
      </c>
      <c r="AR87" s="54">
        <f t="shared" si="49"/>
        <v>24.435902146704379</v>
      </c>
      <c r="AS87" s="54">
        <f t="shared" si="49"/>
        <v>39.593871874844076</v>
      </c>
      <c r="AT87" s="54">
        <f t="shared" si="49"/>
        <v>39.669300658651217</v>
      </c>
      <c r="AU87" s="54">
        <f t="shared" si="49"/>
        <v>39.671611057980421</v>
      </c>
      <c r="AV87" s="54">
        <f t="shared" si="49"/>
        <v>39.684961960659166</v>
      </c>
      <c r="AW87" s="54">
        <f t="shared" si="49"/>
        <v>39.679092435614322</v>
      </c>
      <c r="AX87" s="54">
        <f t="shared" si="49"/>
        <v>39.676389123451884</v>
      </c>
      <c r="AY87" s="54">
        <f t="shared" si="49"/>
        <v>39.676522919576605</v>
      </c>
      <c r="AZ87" s="54">
        <f t="shared" si="49"/>
        <v>39.676445827223887</v>
      </c>
      <c r="BA87" s="54">
        <f t="shared" si="49"/>
        <v>38.992041982567414</v>
      </c>
      <c r="BB87" s="54">
        <f t="shared" si="49"/>
        <v>38.992061779352959</v>
      </c>
      <c r="BC87" s="54">
        <f t="shared" si="49"/>
        <v>38.992046462710746</v>
      </c>
      <c r="BD87" s="54">
        <f t="shared" si="49"/>
        <v>38.992050074877042</v>
      </c>
      <c r="BE87" s="54">
        <f t="shared" si="49"/>
        <v>38.992052772313585</v>
      </c>
      <c r="BF87" s="54">
        <f t="shared" si="49"/>
        <v>38.992049769967124</v>
      </c>
      <c r="BG87" s="54">
        <f t="shared" si="49"/>
        <v>38.992050872385917</v>
      </c>
      <c r="BH87" s="54">
        <f t="shared" si="49"/>
        <v>38.992051138222209</v>
      </c>
    </row>
    <row r="88" spans="1:60">
      <c r="A88" s="3" t="s">
        <v>20</v>
      </c>
      <c r="C88" s="8">
        <f t="shared" si="49"/>
        <v>0</v>
      </c>
      <c r="D88" s="8">
        <f t="shared" si="49"/>
        <v>0</v>
      </c>
      <c r="E88" s="8">
        <f t="shared" si="49"/>
        <v>0</v>
      </c>
      <c r="F88" s="8">
        <f t="shared" si="49"/>
        <v>0</v>
      </c>
      <c r="G88" s="8">
        <f t="shared" si="49"/>
        <v>0</v>
      </c>
      <c r="H88" s="8">
        <f t="shared" si="49"/>
        <v>0</v>
      </c>
      <c r="I88" s="8">
        <f t="shared" si="49"/>
        <v>0</v>
      </c>
      <c r="J88" s="8">
        <f t="shared" si="49"/>
        <v>0</v>
      </c>
      <c r="K88" s="8">
        <f t="shared" si="49"/>
        <v>0</v>
      </c>
      <c r="L88" s="8">
        <f t="shared" si="49"/>
        <v>0</v>
      </c>
      <c r="M88" s="8">
        <f t="shared" si="49"/>
        <v>0</v>
      </c>
      <c r="N88" s="8">
        <f t="shared" si="49"/>
        <v>0</v>
      </c>
      <c r="O88" s="8">
        <f t="shared" si="49"/>
        <v>0</v>
      </c>
      <c r="P88" s="8">
        <f t="shared" si="49"/>
        <v>0</v>
      </c>
      <c r="Q88" s="8">
        <f t="shared" si="49"/>
        <v>0</v>
      </c>
      <c r="R88" s="8">
        <f t="shared" si="49"/>
        <v>0</v>
      </c>
      <c r="S88" s="8">
        <f t="shared" si="49"/>
        <v>0</v>
      </c>
      <c r="T88" s="8">
        <f t="shared" si="49"/>
        <v>0</v>
      </c>
      <c r="U88" s="8">
        <f t="shared" si="49"/>
        <v>0</v>
      </c>
      <c r="V88" s="8">
        <f t="shared" si="49"/>
        <v>0</v>
      </c>
      <c r="W88" s="8">
        <f t="shared" si="49"/>
        <v>0</v>
      </c>
      <c r="X88" s="8">
        <f t="shared" si="49"/>
        <v>0</v>
      </c>
      <c r="Y88" s="8">
        <f t="shared" si="49"/>
        <v>0</v>
      </c>
      <c r="Z88" s="8">
        <f t="shared" si="49"/>
        <v>0</v>
      </c>
      <c r="AA88" s="8">
        <f t="shared" si="49"/>
        <v>0</v>
      </c>
      <c r="AB88" s="8">
        <f t="shared" si="49"/>
        <v>0</v>
      </c>
      <c r="AC88" s="8">
        <f t="shared" si="49"/>
        <v>0</v>
      </c>
      <c r="AD88" s="8">
        <f t="shared" si="49"/>
        <v>4.3521348323628937</v>
      </c>
      <c r="AE88" s="8">
        <f t="shared" si="49"/>
        <v>4.6811226464258429</v>
      </c>
      <c r="AF88" s="8">
        <f t="shared" si="49"/>
        <v>2.0867247102068931</v>
      </c>
      <c r="AG88" s="53">
        <f t="shared" si="49"/>
        <v>7.0315613486958419</v>
      </c>
      <c r="AH88" s="53">
        <f t="shared" si="49"/>
        <v>20.588520019397347</v>
      </c>
      <c r="AI88" s="54">
        <f t="shared" si="49"/>
        <v>19.248933382383147</v>
      </c>
      <c r="AJ88" s="54">
        <f t="shared" si="49"/>
        <v>11.274605271741656</v>
      </c>
      <c r="AK88" s="54">
        <f t="shared" si="49"/>
        <v>13.210500353287159</v>
      </c>
      <c r="AL88" s="54">
        <f t="shared" si="49"/>
        <v>13.359236742359094</v>
      </c>
      <c r="AM88" s="54">
        <f t="shared" si="49"/>
        <v>13.358712985981956</v>
      </c>
      <c r="AN88" s="54">
        <f t="shared" si="49"/>
        <v>12.986674090921024</v>
      </c>
      <c r="AO88" s="54">
        <f t="shared" si="49"/>
        <v>12.518755551608995</v>
      </c>
      <c r="AP88" s="54">
        <f t="shared" si="49"/>
        <v>23.172779325193659</v>
      </c>
      <c r="AQ88" s="54">
        <f t="shared" si="49"/>
        <v>23.44255244497581</v>
      </c>
      <c r="AR88" s="54">
        <f t="shared" si="49"/>
        <v>23.555906516052499</v>
      </c>
      <c r="AS88" s="54">
        <f t="shared" si="49"/>
        <v>38.681726492906989</v>
      </c>
      <c r="AT88" s="54">
        <f t="shared" si="49"/>
        <v>38.745508468548401</v>
      </c>
      <c r="AU88" s="54">
        <f t="shared" si="49"/>
        <v>38.753611741697753</v>
      </c>
      <c r="AV88" s="54">
        <f t="shared" si="49"/>
        <v>38.767565750863206</v>
      </c>
      <c r="AW88" s="54">
        <f t="shared" si="49"/>
        <v>38.75967454391283</v>
      </c>
      <c r="AX88" s="54">
        <f t="shared" si="49"/>
        <v>38.756154289598548</v>
      </c>
      <c r="AY88" s="54">
        <f t="shared" si="49"/>
        <v>38.75622175203705</v>
      </c>
      <c r="AZ88" s="54">
        <f t="shared" si="49"/>
        <v>38.756205622976466</v>
      </c>
      <c r="BA88" s="54">
        <f t="shared" si="49"/>
        <v>38.163748325556654</v>
      </c>
      <c r="BB88" s="54">
        <f t="shared" si="49"/>
        <v>38.163760670840517</v>
      </c>
      <c r="BC88" s="54">
        <f t="shared" si="49"/>
        <v>38.163756099090634</v>
      </c>
      <c r="BD88" s="54">
        <f t="shared" si="49"/>
        <v>38.163755031829268</v>
      </c>
      <c r="BE88" s="54">
        <f t="shared" si="49"/>
        <v>38.163757267253473</v>
      </c>
      <c r="BF88" s="54">
        <f t="shared" si="49"/>
        <v>38.163756132724458</v>
      </c>
      <c r="BG88" s="54">
        <f t="shared" si="49"/>
        <v>38.163756143935736</v>
      </c>
      <c r="BH88" s="54">
        <f t="shared" si="49"/>
        <v>38.163756514637889</v>
      </c>
    </row>
    <row r="89" spans="1:60">
      <c r="A89" s="3" t="s">
        <v>21</v>
      </c>
      <c r="C89" s="8">
        <f t="shared" si="49"/>
        <v>0</v>
      </c>
      <c r="D89" s="8">
        <f t="shared" si="49"/>
        <v>0</v>
      </c>
      <c r="E89" s="8">
        <f t="shared" si="49"/>
        <v>0</v>
      </c>
      <c r="F89" s="8">
        <f t="shared" si="49"/>
        <v>0</v>
      </c>
      <c r="G89" s="8">
        <f t="shared" si="49"/>
        <v>0</v>
      </c>
      <c r="H89" s="8">
        <f t="shared" si="49"/>
        <v>0</v>
      </c>
      <c r="I89" s="8">
        <f t="shared" si="49"/>
        <v>0</v>
      </c>
      <c r="J89" s="8">
        <f t="shared" si="49"/>
        <v>0</v>
      </c>
      <c r="K89" s="8">
        <f t="shared" si="49"/>
        <v>0</v>
      </c>
      <c r="L89" s="8">
        <f t="shared" si="49"/>
        <v>0</v>
      </c>
      <c r="M89" s="8">
        <f t="shared" si="49"/>
        <v>0</v>
      </c>
      <c r="N89" s="8">
        <f t="shared" si="49"/>
        <v>0</v>
      </c>
      <c r="O89" s="8">
        <f t="shared" si="49"/>
        <v>0</v>
      </c>
      <c r="P89" s="8">
        <f t="shared" si="49"/>
        <v>0</v>
      </c>
      <c r="Q89" s="8">
        <f t="shared" si="49"/>
        <v>0</v>
      </c>
      <c r="R89" s="8">
        <f t="shared" si="49"/>
        <v>0</v>
      </c>
      <c r="S89" s="8">
        <f t="shared" si="49"/>
        <v>0</v>
      </c>
      <c r="T89" s="8">
        <f t="shared" si="49"/>
        <v>0</v>
      </c>
      <c r="U89" s="8">
        <f t="shared" si="49"/>
        <v>0</v>
      </c>
      <c r="V89" s="8">
        <f t="shared" si="49"/>
        <v>0</v>
      </c>
      <c r="W89" s="8">
        <f t="shared" si="49"/>
        <v>0</v>
      </c>
      <c r="X89" s="8">
        <f t="shared" si="49"/>
        <v>0</v>
      </c>
      <c r="Y89" s="8">
        <f t="shared" si="49"/>
        <v>0</v>
      </c>
      <c r="Z89" s="8">
        <f t="shared" ref="D89:BH93" si="50">Z105+Z121+Z137</f>
        <v>0</v>
      </c>
      <c r="AA89" s="8">
        <f t="shared" si="50"/>
        <v>0</v>
      </c>
      <c r="AB89" s="8">
        <f t="shared" si="50"/>
        <v>0</v>
      </c>
      <c r="AC89" s="8">
        <f t="shared" si="50"/>
        <v>0</v>
      </c>
      <c r="AD89" s="8">
        <f t="shared" si="50"/>
        <v>4.4874731525435569</v>
      </c>
      <c r="AE89" s="8">
        <f t="shared" si="50"/>
        <v>3.9806150633760558</v>
      </c>
      <c r="AF89" s="8">
        <f t="shared" si="50"/>
        <v>1.4954348217771345</v>
      </c>
      <c r="AG89" s="53">
        <f t="shared" si="50"/>
        <v>8.2743764780149416</v>
      </c>
      <c r="AH89" s="53">
        <f t="shared" si="50"/>
        <v>21.98370160747357</v>
      </c>
      <c r="AI89" s="54">
        <f t="shared" si="50"/>
        <v>20.150550600967783</v>
      </c>
      <c r="AJ89" s="54">
        <f t="shared" si="50"/>
        <v>11.728068188270123</v>
      </c>
      <c r="AK89" s="54">
        <f t="shared" si="50"/>
        <v>13.142132100604467</v>
      </c>
      <c r="AL89" s="54">
        <f t="shared" si="50"/>
        <v>13.813528876360753</v>
      </c>
      <c r="AM89" s="54">
        <f t="shared" si="50"/>
        <v>13.834756728279967</v>
      </c>
      <c r="AN89" s="54">
        <f t="shared" si="50"/>
        <v>13.34187457233403</v>
      </c>
      <c r="AO89" s="54">
        <f t="shared" si="50"/>
        <v>13.071016762546684</v>
      </c>
      <c r="AP89" s="54">
        <f t="shared" si="50"/>
        <v>23.03929539540141</v>
      </c>
      <c r="AQ89" s="54">
        <f t="shared" si="50"/>
        <v>23.288805642677275</v>
      </c>
      <c r="AR89" s="54">
        <f t="shared" si="50"/>
        <v>23.399379928943254</v>
      </c>
      <c r="AS89" s="54">
        <f t="shared" si="50"/>
        <v>38.528316656073507</v>
      </c>
      <c r="AT89" s="54">
        <f t="shared" si="50"/>
        <v>38.598208738743409</v>
      </c>
      <c r="AU89" s="54">
        <f t="shared" si="50"/>
        <v>38.62240952290734</v>
      </c>
      <c r="AV89" s="54">
        <f t="shared" si="50"/>
        <v>38.629571720555234</v>
      </c>
      <c r="AW89" s="54">
        <f t="shared" si="50"/>
        <v>38.618762291398284</v>
      </c>
      <c r="AX89" s="54">
        <f t="shared" si="50"/>
        <v>38.615084719364248</v>
      </c>
      <c r="AY89" s="54">
        <f t="shared" si="50"/>
        <v>38.615142841499498</v>
      </c>
      <c r="AZ89" s="54">
        <f t="shared" si="50"/>
        <v>38.615103846596561</v>
      </c>
      <c r="BA89" s="54">
        <f t="shared" si="50"/>
        <v>37.977205301793276</v>
      </c>
      <c r="BB89" s="54">
        <f t="shared" si="50"/>
        <v>37.977213329562261</v>
      </c>
      <c r="BC89" s="54">
        <f t="shared" si="50"/>
        <v>37.977205913064154</v>
      </c>
      <c r="BD89" s="54">
        <f t="shared" si="50"/>
        <v>37.97720818147323</v>
      </c>
      <c r="BE89" s="54">
        <f t="shared" si="50"/>
        <v>37.977209141366551</v>
      </c>
      <c r="BF89" s="54">
        <f t="shared" si="50"/>
        <v>37.977207745301314</v>
      </c>
      <c r="BG89" s="54">
        <f t="shared" si="50"/>
        <v>37.977208356047029</v>
      </c>
      <c r="BH89" s="54">
        <f t="shared" si="50"/>
        <v>37.977208414238298</v>
      </c>
    </row>
    <row r="90" spans="1:60">
      <c r="A90" s="3" t="s">
        <v>22</v>
      </c>
      <c r="C90" s="8">
        <f t="shared" ref="C90:R96" si="51">C106+C122+C138</f>
        <v>0</v>
      </c>
      <c r="D90" s="8">
        <f t="shared" si="50"/>
        <v>0</v>
      </c>
      <c r="E90" s="8">
        <f t="shared" si="50"/>
        <v>0</v>
      </c>
      <c r="F90" s="8">
        <f t="shared" si="50"/>
        <v>0</v>
      </c>
      <c r="G90" s="8">
        <f t="shared" si="50"/>
        <v>0</v>
      </c>
      <c r="H90" s="8">
        <f t="shared" si="50"/>
        <v>0</v>
      </c>
      <c r="I90" s="8">
        <f t="shared" si="50"/>
        <v>0</v>
      </c>
      <c r="J90" s="8">
        <f t="shared" si="50"/>
        <v>0</v>
      </c>
      <c r="K90" s="8">
        <f t="shared" si="50"/>
        <v>0</v>
      </c>
      <c r="L90" s="8">
        <f t="shared" si="50"/>
        <v>0</v>
      </c>
      <c r="M90" s="8">
        <f t="shared" si="50"/>
        <v>0</v>
      </c>
      <c r="N90" s="8">
        <f t="shared" si="50"/>
        <v>0</v>
      </c>
      <c r="O90" s="8">
        <f t="shared" si="50"/>
        <v>0</v>
      </c>
      <c r="P90" s="8">
        <f t="shared" si="50"/>
        <v>0</v>
      </c>
      <c r="Q90" s="8">
        <f t="shared" si="50"/>
        <v>0</v>
      </c>
      <c r="R90" s="8">
        <f t="shared" si="50"/>
        <v>0</v>
      </c>
      <c r="S90" s="8">
        <f t="shared" si="50"/>
        <v>0</v>
      </c>
      <c r="T90" s="8">
        <f t="shared" si="50"/>
        <v>0</v>
      </c>
      <c r="U90" s="8">
        <f t="shared" si="50"/>
        <v>0</v>
      </c>
      <c r="V90" s="8">
        <f t="shared" si="50"/>
        <v>0</v>
      </c>
      <c r="W90" s="8">
        <f t="shared" si="50"/>
        <v>0</v>
      </c>
      <c r="X90" s="8">
        <f t="shared" si="50"/>
        <v>0</v>
      </c>
      <c r="Y90" s="8">
        <f t="shared" si="50"/>
        <v>0</v>
      </c>
      <c r="Z90" s="8">
        <f t="shared" si="50"/>
        <v>0</v>
      </c>
      <c r="AA90" s="8">
        <f t="shared" si="50"/>
        <v>0</v>
      </c>
      <c r="AB90" s="8">
        <f t="shared" si="50"/>
        <v>0</v>
      </c>
      <c r="AC90" s="8">
        <f t="shared" si="50"/>
        <v>0</v>
      </c>
      <c r="AD90" s="8">
        <f t="shared" si="50"/>
        <v>6.2255627283105559</v>
      </c>
      <c r="AE90" s="8">
        <f t="shared" si="50"/>
        <v>5.0346387509962689</v>
      </c>
      <c r="AF90" s="8">
        <f t="shared" si="50"/>
        <v>1.6730676468875296</v>
      </c>
      <c r="AG90" s="53">
        <f t="shared" si="50"/>
        <v>12.573746395822861</v>
      </c>
      <c r="AH90" s="53">
        <f t="shared" si="50"/>
        <v>27.72532347219698</v>
      </c>
      <c r="AI90" s="54">
        <f t="shared" si="50"/>
        <v>24.257771370318714</v>
      </c>
      <c r="AJ90" s="54">
        <f t="shared" si="50"/>
        <v>14.242160887237663</v>
      </c>
      <c r="AK90" s="54">
        <f t="shared" si="50"/>
        <v>15.400863871045102</v>
      </c>
      <c r="AL90" s="54">
        <f t="shared" si="50"/>
        <v>16.453359207232189</v>
      </c>
      <c r="AM90" s="54">
        <f t="shared" si="50"/>
        <v>16.558502981163766</v>
      </c>
      <c r="AN90" s="54">
        <f t="shared" si="50"/>
        <v>15.974519574184864</v>
      </c>
      <c r="AO90" s="54">
        <f t="shared" si="50"/>
        <v>33.433590063070639</v>
      </c>
      <c r="AP90" s="54">
        <f t="shared" si="50"/>
        <v>28.602570898631505</v>
      </c>
      <c r="AQ90" s="54">
        <f t="shared" si="50"/>
        <v>28.966968044347972</v>
      </c>
      <c r="AR90" s="54">
        <f t="shared" si="50"/>
        <v>29.119952828527669</v>
      </c>
      <c r="AS90" s="54">
        <f t="shared" si="50"/>
        <v>44.295095399249078</v>
      </c>
      <c r="AT90" s="54">
        <f t="shared" si="50"/>
        <v>44.37838116931993</v>
      </c>
      <c r="AU90" s="54">
        <f t="shared" si="50"/>
        <v>44.385057987777913</v>
      </c>
      <c r="AV90" s="54">
        <f t="shared" si="50"/>
        <v>44.406533473753669</v>
      </c>
      <c r="AW90" s="54">
        <f t="shared" si="50"/>
        <v>44.396123539167426</v>
      </c>
      <c r="AX90" s="54">
        <f t="shared" si="50"/>
        <v>44.391455728828674</v>
      </c>
      <c r="AY90" s="54">
        <f t="shared" si="50"/>
        <v>44.391661301186623</v>
      </c>
      <c r="AZ90" s="54">
        <f t="shared" si="50"/>
        <v>44.391548248524572</v>
      </c>
      <c r="BA90" s="54">
        <f t="shared" si="50"/>
        <v>43.596050698393988</v>
      </c>
      <c r="BB90" s="54">
        <f t="shared" si="50"/>
        <v>43.596081676176986</v>
      </c>
      <c r="BC90" s="54">
        <f t="shared" si="50"/>
        <v>43.5960588905319</v>
      </c>
      <c r="BD90" s="54">
        <f t="shared" si="50"/>
        <v>43.596063755034294</v>
      </c>
      <c r="BE90" s="54">
        <f t="shared" si="50"/>
        <v>43.596068107247724</v>
      </c>
      <c r="BF90" s="54">
        <f t="shared" si="50"/>
        <v>43.596063584271306</v>
      </c>
      <c r="BG90" s="54">
        <f t="shared" si="50"/>
        <v>43.59606514885111</v>
      </c>
      <c r="BH90" s="54">
        <f t="shared" si="50"/>
        <v>43.596065613456716</v>
      </c>
    </row>
    <row r="91" spans="1:60">
      <c r="A91" s="3" t="s">
        <v>23</v>
      </c>
      <c r="C91" s="8">
        <f t="shared" si="51"/>
        <v>0</v>
      </c>
      <c r="D91" s="8">
        <f t="shared" si="50"/>
        <v>0</v>
      </c>
      <c r="E91" s="8">
        <f t="shared" si="50"/>
        <v>0</v>
      </c>
      <c r="F91" s="8">
        <f t="shared" si="50"/>
        <v>0</v>
      </c>
      <c r="G91" s="8">
        <f t="shared" si="50"/>
        <v>0</v>
      </c>
      <c r="H91" s="8">
        <f t="shared" si="50"/>
        <v>0</v>
      </c>
      <c r="I91" s="8">
        <f t="shared" si="50"/>
        <v>0</v>
      </c>
      <c r="J91" s="8">
        <f t="shared" si="50"/>
        <v>0</v>
      </c>
      <c r="K91" s="8">
        <f t="shared" si="50"/>
        <v>0</v>
      </c>
      <c r="L91" s="8">
        <f t="shared" si="50"/>
        <v>0</v>
      </c>
      <c r="M91" s="8">
        <f t="shared" si="50"/>
        <v>0</v>
      </c>
      <c r="N91" s="8">
        <f t="shared" si="50"/>
        <v>0</v>
      </c>
      <c r="O91" s="8">
        <f t="shared" si="50"/>
        <v>0</v>
      </c>
      <c r="P91" s="8">
        <f t="shared" si="50"/>
        <v>0</v>
      </c>
      <c r="Q91" s="8">
        <f t="shared" si="50"/>
        <v>0</v>
      </c>
      <c r="R91" s="8">
        <f t="shared" si="50"/>
        <v>0</v>
      </c>
      <c r="S91" s="8">
        <f t="shared" si="50"/>
        <v>0</v>
      </c>
      <c r="T91" s="8">
        <f t="shared" si="50"/>
        <v>0</v>
      </c>
      <c r="U91" s="8">
        <f t="shared" si="50"/>
        <v>0</v>
      </c>
      <c r="V91" s="8">
        <f t="shared" si="50"/>
        <v>0</v>
      </c>
      <c r="W91" s="8">
        <f t="shared" si="50"/>
        <v>0</v>
      </c>
      <c r="X91" s="8">
        <f t="shared" si="50"/>
        <v>0</v>
      </c>
      <c r="Y91" s="8">
        <f t="shared" si="50"/>
        <v>0</v>
      </c>
      <c r="Z91" s="8">
        <f t="shared" si="50"/>
        <v>0</v>
      </c>
      <c r="AA91" s="8">
        <f t="shared" si="50"/>
        <v>0</v>
      </c>
      <c r="AB91" s="8">
        <f t="shared" si="50"/>
        <v>0</v>
      </c>
      <c r="AC91" s="8">
        <f t="shared" si="50"/>
        <v>0</v>
      </c>
      <c r="AD91" s="8">
        <f t="shared" si="50"/>
        <v>8.8182993983248146</v>
      </c>
      <c r="AE91" s="8">
        <f t="shared" si="50"/>
        <v>4.5618999333072932</v>
      </c>
      <c r="AF91" s="8">
        <f t="shared" si="50"/>
        <v>1.6159055266962954</v>
      </c>
      <c r="AG91" s="53">
        <f t="shared" si="50"/>
        <v>12.237050262365363</v>
      </c>
      <c r="AH91" s="53">
        <f t="shared" si="50"/>
        <v>23.732107441574538</v>
      </c>
      <c r="AI91" s="54">
        <f t="shared" si="50"/>
        <v>22.768456167618446</v>
      </c>
      <c r="AJ91" s="54">
        <f t="shared" si="50"/>
        <v>13.080466206127717</v>
      </c>
      <c r="AK91" s="54">
        <f t="shared" si="50"/>
        <v>14.266613611906664</v>
      </c>
      <c r="AL91" s="54">
        <f t="shared" si="50"/>
        <v>15.453981737863542</v>
      </c>
      <c r="AM91" s="54">
        <f t="shared" si="50"/>
        <v>15.448690761764132</v>
      </c>
      <c r="AN91" s="54">
        <f t="shared" si="50"/>
        <v>14.553057468709657</v>
      </c>
      <c r="AO91" s="54">
        <f t="shared" si="50"/>
        <v>32.827187573712074</v>
      </c>
      <c r="AP91" s="54">
        <f t="shared" si="50"/>
        <v>28.075448110660002</v>
      </c>
      <c r="AQ91" s="54">
        <f t="shared" si="50"/>
        <v>28.45194639414342</v>
      </c>
      <c r="AR91" s="54">
        <f t="shared" si="50"/>
        <v>28.555850109392345</v>
      </c>
      <c r="AS91" s="54">
        <f t="shared" si="50"/>
        <v>43.682509708399685</v>
      </c>
      <c r="AT91" s="54">
        <f t="shared" si="50"/>
        <v>43.751859042645634</v>
      </c>
      <c r="AU91" s="54">
        <f t="shared" si="50"/>
        <v>43.779957927819467</v>
      </c>
      <c r="AV91" s="54">
        <f t="shared" si="50"/>
        <v>43.800278971898933</v>
      </c>
      <c r="AW91" s="54">
        <f t="shared" si="50"/>
        <v>43.783404576502605</v>
      </c>
      <c r="AX91" s="54">
        <f t="shared" si="50"/>
        <v>43.77681492382942</v>
      </c>
      <c r="AY91" s="54">
        <f t="shared" si="50"/>
        <v>43.776856866029505</v>
      </c>
      <c r="AZ91" s="54">
        <f t="shared" si="50"/>
        <v>43.776832987319068</v>
      </c>
      <c r="BA91" s="54">
        <f t="shared" si="50"/>
        <v>43.076824103611543</v>
      </c>
      <c r="BB91" s="54">
        <f t="shared" si="50"/>
        <v>43.076830339414244</v>
      </c>
      <c r="BC91" s="54">
        <f t="shared" si="50"/>
        <v>43.076825577893594</v>
      </c>
      <c r="BD91" s="54">
        <f t="shared" si="50"/>
        <v>43.076826673639793</v>
      </c>
      <c r="BE91" s="54">
        <f t="shared" si="50"/>
        <v>43.076827530315882</v>
      </c>
      <c r="BF91" s="54">
        <f t="shared" si="50"/>
        <v>43.076826593949754</v>
      </c>
      <c r="BG91" s="54">
        <f t="shared" si="50"/>
        <v>43.076826932635143</v>
      </c>
      <c r="BH91" s="54">
        <f t="shared" si="50"/>
        <v>43.076827018966924</v>
      </c>
    </row>
    <row r="92" spans="1:60">
      <c r="A92" s="3" t="s">
        <v>24</v>
      </c>
      <c r="C92" s="8">
        <f t="shared" si="51"/>
        <v>0</v>
      </c>
      <c r="D92" s="8">
        <f t="shared" si="50"/>
        <v>0</v>
      </c>
      <c r="E92" s="8">
        <f t="shared" si="50"/>
        <v>0</v>
      </c>
      <c r="F92" s="8">
        <f t="shared" si="50"/>
        <v>0</v>
      </c>
      <c r="G92" s="8">
        <f t="shared" si="50"/>
        <v>0</v>
      </c>
      <c r="H92" s="8">
        <f t="shared" si="50"/>
        <v>0</v>
      </c>
      <c r="I92" s="8">
        <f t="shared" si="50"/>
        <v>0</v>
      </c>
      <c r="J92" s="8">
        <f t="shared" si="50"/>
        <v>0</v>
      </c>
      <c r="K92" s="8">
        <f t="shared" si="50"/>
        <v>0</v>
      </c>
      <c r="L92" s="8">
        <f t="shared" si="50"/>
        <v>0</v>
      </c>
      <c r="M92" s="8">
        <f t="shared" si="50"/>
        <v>0</v>
      </c>
      <c r="N92" s="8">
        <f t="shared" si="50"/>
        <v>0</v>
      </c>
      <c r="O92" s="8">
        <f t="shared" si="50"/>
        <v>0</v>
      </c>
      <c r="P92" s="8">
        <f t="shared" si="50"/>
        <v>0</v>
      </c>
      <c r="Q92" s="8">
        <f t="shared" si="50"/>
        <v>0</v>
      </c>
      <c r="R92" s="8">
        <f t="shared" si="50"/>
        <v>0</v>
      </c>
      <c r="S92" s="8">
        <f t="shared" si="50"/>
        <v>0</v>
      </c>
      <c r="T92" s="8">
        <f t="shared" si="50"/>
        <v>0</v>
      </c>
      <c r="U92" s="8">
        <f t="shared" si="50"/>
        <v>0</v>
      </c>
      <c r="V92" s="8">
        <f t="shared" si="50"/>
        <v>0</v>
      </c>
      <c r="W92" s="8">
        <f t="shared" si="50"/>
        <v>0</v>
      </c>
      <c r="X92" s="8">
        <f t="shared" si="50"/>
        <v>0</v>
      </c>
      <c r="Y92" s="8">
        <f t="shared" si="50"/>
        <v>0</v>
      </c>
      <c r="Z92" s="8">
        <f t="shared" si="50"/>
        <v>0</v>
      </c>
      <c r="AA92" s="8">
        <f t="shared" si="50"/>
        <v>0</v>
      </c>
      <c r="AB92" s="8">
        <f t="shared" si="50"/>
        <v>0</v>
      </c>
      <c r="AC92" s="8">
        <f t="shared" si="50"/>
        <v>0</v>
      </c>
      <c r="AD92" s="8">
        <f t="shared" si="50"/>
        <v>8.3123736400166965</v>
      </c>
      <c r="AE92" s="8">
        <f t="shared" si="50"/>
        <v>3.8673238285221103</v>
      </c>
      <c r="AF92" s="8">
        <f t="shared" si="50"/>
        <v>1.8119777454167663</v>
      </c>
      <c r="AG92" s="53">
        <f t="shared" si="50"/>
        <v>11.425721438407873</v>
      </c>
      <c r="AH92" s="53">
        <f t="shared" si="50"/>
        <v>20.07558406404004</v>
      </c>
      <c r="AI92" s="54">
        <f t="shared" si="50"/>
        <v>20.432893743416471</v>
      </c>
      <c r="AJ92" s="54">
        <f t="shared" si="50"/>
        <v>11.840578703384887</v>
      </c>
      <c r="AK92" s="54">
        <f t="shared" si="50"/>
        <v>12.944911236919094</v>
      </c>
      <c r="AL92" s="54">
        <f t="shared" si="50"/>
        <v>13.969234650220706</v>
      </c>
      <c r="AM92" s="54">
        <f t="shared" si="50"/>
        <v>13.952853241294996</v>
      </c>
      <c r="AN92" s="54">
        <f t="shared" si="50"/>
        <v>12.9373471638031</v>
      </c>
      <c r="AO92" s="54">
        <f t="shared" si="50"/>
        <v>29.865836322946311</v>
      </c>
      <c r="AP92" s="54">
        <f t="shared" si="50"/>
        <v>25.007098431423561</v>
      </c>
      <c r="AQ92" s="54">
        <f t="shared" si="50"/>
        <v>25.297917735647381</v>
      </c>
      <c r="AR92" s="54">
        <f t="shared" si="50"/>
        <v>25.414369233385962</v>
      </c>
      <c r="AS92" s="54">
        <f t="shared" si="50"/>
        <v>40.54042293620752</v>
      </c>
      <c r="AT92" s="54">
        <f t="shared" si="50"/>
        <v>40.605475898759749</v>
      </c>
      <c r="AU92" s="54">
        <f t="shared" si="50"/>
        <v>40.616511037582775</v>
      </c>
      <c r="AV92" s="54">
        <f t="shared" si="50"/>
        <v>40.631869496787942</v>
      </c>
      <c r="AW92" s="54">
        <f t="shared" si="50"/>
        <v>40.622585531796503</v>
      </c>
      <c r="AX92" s="54">
        <f t="shared" si="50"/>
        <v>40.618591264787625</v>
      </c>
      <c r="AY92" s="54">
        <f t="shared" si="50"/>
        <v>40.618589679731713</v>
      </c>
      <c r="AZ92" s="54">
        <f t="shared" si="50"/>
        <v>40.618590546036856</v>
      </c>
      <c r="BA92" s="54">
        <f t="shared" si="50"/>
        <v>40.003166975064786</v>
      </c>
      <c r="BB92" s="54">
        <f t="shared" si="50"/>
        <v>40.003166735652769</v>
      </c>
      <c r="BC92" s="54">
        <f t="shared" si="50"/>
        <v>40.003166910594665</v>
      </c>
      <c r="BD92" s="54">
        <f t="shared" si="50"/>
        <v>40.003166873770738</v>
      </c>
      <c r="BE92" s="54">
        <f t="shared" si="50"/>
        <v>40.00316684000606</v>
      </c>
      <c r="BF92" s="54">
        <f t="shared" si="50"/>
        <v>40.00316687479048</v>
      </c>
      <c r="BG92" s="54">
        <f t="shared" si="50"/>
        <v>40.003166862855764</v>
      </c>
      <c r="BH92" s="54">
        <f t="shared" si="50"/>
        <v>40.003166859217437</v>
      </c>
    </row>
    <row r="93" spans="1:60">
      <c r="A93" s="3" t="s">
        <v>25</v>
      </c>
      <c r="C93" s="8">
        <f t="shared" si="51"/>
        <v>0</v>
      </c>
      <c r="D93" s="8">
        <f t="shared" si="50"/>
        <v>0</v>
      </c>
      <c r="E93" s="8">
        <f t="shared" si="50"/>
        <v>0</v>
      </c>
      <c r="F93" s="8">
        <f t="shared" si="50"/>
        <v>0</v>
      </c>
      <c r="G93" s="8">
        <f t="shared" si="50"/>
        <v>0</v>
      </c>
      <c r="H93" s="8">
        <f t="shared" si="50"/>
        <v>0</v>
      </c>
      <c r="I93" s="8">
        <f t="shared" si="50"/>
        <v>0</v>
      </c>
      <c r="J93" s="8">
        <f t="shared" si="50"/>
        <v>0</v>
      </c>
      <c r="K93" s="8">
        <f t="shared" si="50"/>
        <v>0</v>
      </c>
      <c r="L93" s="8">
        <f t="shared" si="50"/>
        <v>0</v>
      </c>
      <c r="M93" s="8">
        <f t="shared" si="50"/>
        <v>0</v>
      </c>
      <c r="N93" s="8">
        <f t="shared" si="50"/>
        <v>0</v>
      </c>
      <c r="O93" s="8">
        <f t="shared" si="50"/>
        <v>0</v>
      </c>
      <c r="P93" s="8">
        <f t="shared" si="50"/>
        <v>0</v>
      </c>
      <c r="Q93" s="8">
        <f t="shared" si="50"/>
        <v>0</v>
      </c>
      <c r="R93" s="8">
        <f t="shared" si="50"/>
        <v>0</v>
      </c>
      <c r="S93" s="8">
        <f t="shared" si="50"/>
        <v>0</v>
      </c>
      <c r="T93" s="8">
        <f t="shared" si="50"/>
        <v>0</v>
      </c>
      <c r="U93" s="8">
        <f t="shared" si="50"/>
        <v>0</v>
      </c>
      <c r="V93" s="8">
        <f t="shared" si="50"/>
        <v>0</v>
      </c>
      <c r="W93" s="8">
        <f t="shared" si="50"/>
        <v>0</v>
      </c>
      <c r="X93" s="8">
        <f t="shared" si="50"/>
        <v>0</v>
      </c>
      <c r="Y93" s="8">
        <f t="shared" si="50"/>
        <v>0</v>
      </c>
      <c r="Z93" s="8">
        <f t="shared" si="50"/>
        <v>0</v>
      </c>
      <c r="AA93" s="8">
        <f t="shared" si="50"/>
        <v>0</v>
      </c>
      <c r="AB93" s="8">
        <f t="shared" si="50"/>
        <v>0</v>
      </c>
      <c r="AC93" s="8">
        <f t="shared" si="50"/>
        <v>0</v>
      </c>
      <c r="AD93" s="8">
        <f t="shared" si="50"/>
        <v>6.5625875519583792</v>
      </c>
      <c r="AE93" s="8">
        <f t="shared" si="50"/>
        <v>3.1869832715719784</v>
      </c>
      <c r="AF93" s="8">
        <f t="shared" si="50"/>
        <v>2.8175393436195577</v>
      </c>
      <c r="AG93" s="53">
        <f t="shared" si="50"/>
        <v>10.492878746257443</v>
      </c>
      <c r="AH93" s="53">
        <f t="shared" si="50"/>
        <v>22.698924202198032</v>
      </c>
      <c r="AI93" s="54">
        <f t="shared" si="50"/>
        <v>21.72312866888652</v>
      </c>
      <c r="AJ93" s="54">
        <f t="shared" si="50"/>
        <v>12.820534368595537</v>
      </c>
      <c r="AK93" s="54">
        <f t="shared" si="50"/>
        <v>14.295749405137135</v>
      </c>
      <c r="AL93" s="54">
        <f t="shared" si="50"/>
        <v>15.13603968991638</v>
      </c>
      <c r="AM93" s="54">
        <f t="shared" si="50"/>
        <v>15.156492230284936</v>
      </c>
      <c r="AN93" s="54">
        <f t="shared" si="50"/>
        <v>14.005139241632651</v>
      </c>
      <c r="AO93" s="54">
        <f t="shared" si="50"/>
        <v>33.357087936682746</v>
      </c>
      <c r="AP93" s="54">
        <f t="shared" si="50"/>
        <v>28.508317891225214</v>
      </c>
      <c r="AQ93" s="54">
        <f t="shared" si="50"/>
        <v>28.70280424534236</v>
      </c>
      <c r="AR93" s="54">
        <f t="shared" si="50"/>
        <v>28.861697530092833</v>
      </c>
      <c r="AS93" s="54">
        <f t="shared" si="50"/>
        <v>44.027191891224966</v>
      </c>
      <c r="AT93" s="54">
        <f t="shared" si="50"/>
        <v>44.108432238695279</v>
      </c>
      <c r="AU93" s="54">
        <f t="shared" si="50"/>
        <v>44.10688090200334</v>
      </c>
      <c r="AV93" s="54">
        <f t="shared" si="50"/>
        <v>44.110814097833718</v>
      </c>
      <c r="AW93" s="54">
        <f t="shared" si="50"/>
        <v>44.109762220919677</v>
      </c>
      <c r="AX93" s="54">
        <f t="shared" si="50"/>
        <v>44.10907237545652</v>
      </c>
      <c r="AY93" s="54">
        <f t="shared" si="50"/>
        <v>44.109166239591133</v>
      </c>
      <c r="AZ93" s="54">
        <f t="shared" si="50"/>
        <v>44.109140520931767</v>
      </c>
      <c r="BA93" s="54">
        <f t="shared" ref="BA93:BJ93" si="52">BA109+BA125+BA141</f>
        <v>43.43707354601964</v>
      </c>
      <c r="BB93" s="54">
        <f t="shared" si="52"/>
        <v>43.437090382089146</v>
      </c>
      <c r="BC93" s="54">
        <f t="shared" si="52"/>
        <v>43.43708356704559</v>
      </c>
      <c r="BD93" s="54">
        <f t="shared" si="52"/>
        <v>43.437082498384797</v>
      </c>
      <c r="BE93" s="54">
        <f t="shared" si="52"/>
        <v>43.437085482506511</v>
      </c>
      <c r="BF93" s="54">
        <f t="shared" si="52"/>
        <v>43.437083849312302</v>
      </c>
      <c r="BG93" s="54">
        <f t="shared" si="52"/>
        <v>43.437083943401198</v>
      </c>
      <c r="BH93" s="54">
        <f t="shared" si="52"/>
        <v>43.437084425073337</v>
      </c>
    </row>
    <row r="94" spans="1:60">
      <c r="A94" s="3" t="s">
        <v>26</v>
      </c>
      <c r="C94" s="8">
        <f t="shared" si="51"/>
        <v>0</v>
      </c>
      <c r="D94" s="8">
        <f t="shared" si="51"/>
        <v>0</v>
      </c>
      <c r="E94" s="8">
        <f t="shared" si="51"/>
        <v>0</v>
      </c>
      <c r="F94" s="8">
        <f t="shared" si="51"/>
        <v>0</v>
      </c>
      <c r="G94" s="8">
        <f t="shared" si="51"/>
        <v>0</v>
      </c>
      <c r="H94" s="8">
        <f t="shared" si="51"/>
        <v>0</v>
      </c>
      <c r="I94" s="8">
        <f t="shared" si="51"/>
        <v>0</v>
      </c>
      <c r="J94" s="8">
        <f t="shared" si="51"/>
        <v>0</v>
      </c>
      <c r="K94" s="8">
        <f t="shared" si="51"/>
        <v>0</v>
      </c>
      <c r="L94" s="8">
        <f t="shared" si="51"/>
        <v>0</v>
      </c>
      <c r="M94" s="8">
        <f t="shared" si="51"/>
        <v>0</v>
      </c>
      <c r="N94" s="8">
        <f t="shared" si="51"/>
        <v>0</v>
      </c>
      <c r="O94" s="8">
        <f t="shared" si="51"/>
        <v>0</v>
      </c>
      <c r="P94" s="8">
        <f t="shared" si="51"/>
        <v>0</v>
      </c>
      <c r="Q94" s="8">
        <f t="shared" si="51"/>
        <v>0</v>
      </c>
      <c r="R94" s="8">
        <f t="shared" si="51"/>
        <v>0</v>
      </c>
      <c r="S94" s="8">
        <f t="shared" ref="D94:BH96" si="53">S110+S126+S142</f>
        <v>0</v>
      </c>
      <c r="T94" s="8">
        <f t="shared" si="53"/>
        <v>0</v>
      </c>
      <c r="U94" s="8">
        <f t="shared" si="53"/>
        <v>0</v>
      </c>
      <c r="V94" s="8">
        <f t="shared" si="53"/>
        <v>0</v>
      </c>
      <c r="W94" s="8">
        <f t="shared" si="53"/>
        <v>0</v>
      </c>
      <c r="X94" s="8">
        <f t="shared" si="53"/>
        <v>0</v>
      </c>
      <c r="Y94" s="8">
        <f t="shared" si="53"/>
        <v>0</v>
      </c>
      <c r="Z94" s="8">
        <f t="shared" si="53"/>
        <v>0</v>
      </c>
      <c r="AA94" s="8">
        <f t="shared" si="53"/>
        <v>0</v>
      </c>
      <c r="AB94" s="8">
        <f t="shared" si="53"/>
        <v>0</v>
      </c>
      <c r="AC94" s="8">
        <f t="shared" si="53"/>
        <v>0</v>
      </c>
      <c r="AD94" s="8">
        <f t="shared" si="53"/>
        <v>6.4380265084016859</v>
      </c>
      <c r="AE94" s="8">
        <f t="shared" si="53"/>
        <v>2.9681117236080734</v>
      </c>
      <c r="AF94" s="8">
        <f t="shared" si="53"/>
        <v>2.3553252104603284</v>
      </c>
      <c r="AG94" s="53">
        <f t="shared" si="53"/>
        <v>10.172049890973085</v>
      </c>
      <c r="AH94" s="53">
        <f t="shared" si="53"/>
        <v>15.699752854268301</v>
      </c>
      <c r="AI94" s="54">
        <f t="shared" si="53"/>
        <v>19.10067803962313</v>
      </c>
      <c r="AJ94" s="54">
        <f t="shared" si="53"/>
        <v>11.409278470084942</v>
      </c>
      <c r="AK94" s="54">
        <f t="shared" si="53"/>
        <v>12.845521158003844</v>
      </c>
      <c r="AL94" s="54">
        <f t="shared" si="53"/>
        <v>13.727916188545301</v>
      </c>
      <c r="AM94" s="54">
        <f t="shared" si="53"/>
        <v>13.621746081774067</v>
      </c>
      <c r="AN94" s="54">
        <f t="shared" si="53"/>
        <v>12.14764932972</v>
      </c>
      <c r="AO94" s="54">
        <f t="shared" si="53"/>
        <v>33.041378644685096</v>
      </c>
      <c r="AP94" s="54">
        <f t="shared" si="53"/>
        <v>43.170833819792072</v>
      </c>
      <c r="AQ94" s="54">
        <f t="shared" si="53"/>
        <v>28.255011915494794</v>
      </c>
      <c r="AR94" s="54">
        <f t="shared" si="53"/>
        <v>28.404041792269815</v>
      </c>
      <c r="AS94" s="54">
        <f t="shared" si="53"/>
        <v>43.53933946795938</v>
      </c>
      <c r="AT94" s="54">
        <f t="shared" si="53"/>
        <v>43.611399859946872</v>
      </c>
      <c r="AU94" s="54">
        <f t="shared" si="53"/>
        <v>43.61051811179108</v>
      </c>
      <c r="AV94" s="54">
        <f t="shared" si="53"/>
        <v>43.603104791153257</v>
      </c>
      <c r="AW94" s="54">
        <f t="shared" si="53"/>
        <v>43.606410155944744</v>
      </c>
      <c r="AX94" s="54">
        <f t="shared" si="53"/>
        <v>43.607828415797002</v>
      </c>
      <c r="AY94" s="54">
        <f t="shared" si="53"/>
        <v>43.607650289116563</v>
      </c>
      <c r="AZ94" s="54">
        <f t="shared" si="53"/>
        <v>43.607753009835442</v>
      </c>
      <c r="BA94" s="54">
        <f t="shared" si="53"/>
        <v>43.070746675521335</v>
      </c>
      <c r="BB94" s="54">
        <f t="shared" si="53"/>
        <v>43.070720328360906</v>
      </c>
      <c r="BC94" s="54">
        <f t="shared" si="53"/>
        <v>43.070740731689312</v>
      </c>
      <c r="BD94" s="54">
        <f t="shared" si="53"/>
        <v>43.070735911857184</v>
      </c>
      <c r="BE94" s="54">
        <f t="shared" si="53"/>
        <v>43.070732323969139</v>
      </c>
      <c r="BF94" s="54">
        <f t="shared" si="53"/>
        <v>43.070736322505212</v>
      </c>
      <c r="BG94" s="54">
        <f t="shared" si="53"/>
        <v>43.070734852777179</v>
      </c>
      <c r="BH94" s="54">
        <f t="shared" si="53"/>
        <v>43.070734499750507</v>
      </c>
    </row>
    <row r="95" spans="1:60">
      <c r="A95" s="3" t="s">
        <v>27</v>
      </c>
      <c r="C95" s="8">
        <f t="shared" si="51"/>
        <v>0</v>
      </c>
      <c r="D95" s="8">
        <f t="shared" si="53"/>
        <v>0</v>
      </c>
      <c r="E95" s="8">
        <f t="shared" si="53"/>
        <v>0</v>
      </c>
      <c r="F95" s="8">
        <f t="shared" si="53"/>
        <v>0</v>
      </c>
      <c r="G95" s="8">
        <f t="shared" si="53"/>
        <v>0</v>
      </c>
      <c r="H95" s="8">
        <f t="shared" si="53"/>
        <v>0</v>
      </c>
      <c r="I95" s="8">
        <f t="shared" si="53"/>
        <v>0</v>
      </c>
      <c r="J95" s="8">
        <f t="shared" si="53"/>
        <v>0</v>
      </c>
      <c r="K95" s="8">
        <f t="shared" si="53"/>
        <v>0</v>
      </c>
      <c r="L95" s="8">
        <f t="shared" si="53"/>
        <v>0</v>
      </c>
      <c r="M95" s="8">
        <f t="shared" si="53"/>
        <v>0</v>
      </c>
      <c r="N95" s="8">
        <f t="shared" si="53"/>
        <v>0</v>
      </c>
      <c r="O95" s="8">
        <f t="shared" si="53"/>
        <v>0</v>
      </c>
      <c r="P95" s="8">
        <f t="shared" si="53"/>
        <v>0</v>
      </c>
      <c r="Q95" s="8">
        <f t="shared" si="53"/>
        <v>0</v>
      </c>
      <c r="R95" s="8">
        <f t="shared" si="53"/>
        <v>0</v>
      </c>
      <c r="S95" s="8">
        <f t="shared" si="53"/>
        <v>0</v>
      </c>
      <c r="T95" s="8">
        <f t="shared" si="53"/>
        <v>0</v>
      </c>
      <c r="U95" s="8">
        <f t="shared" si="53"/>
        <v>0</v>
      </c>
      <c r="V95" s="8">
        <f t="shared" si="53"/>
        <v>0</v>
      </c>
      <c r="W95" s="8">
        <f t="shared" si="53"/>
        <v>0</v>
      </c>
      <c r="X95" s="8">
        <f t="shared" si="53"/>
        <v>0</v>
      </c>
      <c r="Y95" s="8">
        <f t="shared" si="53"/>
        <v>0</v>
      </c>
      <c r="Z95" s="8">
        <f t="shared" si="53"/>
        <v>0</v>
      </c>
      <c r="AA95" s="8">
        <f t="shared" si="53"/>
        <v>0</v>
      </c>
      <c r="AB95" s="8">
        <f t="shared" si="53"/>
        <v>0</v>
      </c>
      <c r="AC95" s="8">
        <f t="shared" si="53"/>
        <v>0</v>
      </c>
      <c r="AD95" s="8">
        <f t="shared" si="53"/>
        <v>7.7382065440029839</v>
      </c>
      <c r="AE95" s="8">
        <f t="shared" si="53"/>
        <v>3.8076291690500459</v>
      </c>
      <c r="AF95" s="8">
        <f t="shared" si="53"/>
        <v>2.4794837941015042</v>
      </c>
      <c r="AG95" s="53">
        <f t="shared" si="53"/>
        <v>12.632093268291747</v>
      </c>
      <c r="AH95" s="53">
        <f t="shared" si="53"/>
        <v>20.11309236024319</v>
      </c>
      <c r="AI95" s="54">
        <f t="shared" si="53"/>
        <v>23.502563797736236</v>
      </c>
      <c r="AJ95" s="54">
        <f t="shared" si="53"/>
        <v>13.709063776591837</v>
      </c>
      <c r="AK95" s="54">
        <f t="shared" si="53"/>
        <v>15.198449523845255</v>
      </c>
      <c r="AL95" s="54">
        <f t="shared" si="53"/>
        <v>16.264421596288905</v>
      </c>
      <c r="AM95" s="54">
        <f t="shared" si="53"/>
        <v>16.201055545137891</v>
      </c>
      <c r="AN95" s="54">
        <f t="shared" si="53"/>
        <v>15.050542977517374</v>
      </c>
      <c r="AO95" s="54">
        <f t="shared" si="53"/>
        <v>47.870123094022254</v>
      </c>
      <c r="AP95" s="54">
        <f t="shared" si="53"/>
        <v>48.110143414439037</v>
      </c>
      <c r="AQ95" s="54">
        <f t="shared" si="53"/>
        <v>48.244216559369889</v>
      </c>
      <c r="AR95" s="54">
        <f t="shared" si="53"/>
        <v>48.415472761489823</v>
      </c>
      <c r="AS95" s="54">
        <f t="shared" si="53"/>
        <v>48.580870982116721</v>
      </c>
      <c r="AT95" s="54">
        <f t="shared" si="53"/>
        <v>48.669339292555804</v>
      </c>
      <c r="AU95" s="54">
        <f t="shared" si="53"/>
        <v>48.678777084846963</v>
      </c>
      <c r="AV95" s="54">
        <f t="shared" si="53"/>
        <v>48.671492732593613</v>
      </c>
      <c r="AW95" s="54">
        <f t="shared" si="53"/>
        <v>48.671211221142336</v>
      </c>
      <c r="AX95" s="54">
        <f t="shared" si="53"/>
        <v>48.671704664486533</v>
      </c>
      <c r="AY95" s="54">
        <f t="shared" si="53"/>
        <v>48.671567427252867</v>
      </c>
      <c r="AZ95" s="54">
        <f t="shared" si="53"/>
        <v>48.671627004746782</v>
      </c>
      <c r="BA95" s="54">
        <f t="shared" si="53"/>
        <v>47.980163906118598</v>
      </c>
      <c r="BB95" s="54">
        <f t="shared" si="53"/>
        <v>47.980141573984199</v>
      </c>
      <c r="BC95" s="54">
        <f t="shared" si="53"/>
        <v>47.980154582963372</v>
      </c>
      <c r="BD95" s="54">
        <f t="shared" si="53"/>
        <v>47.980153354355387</v>
      </c>
      <c r="BE95" s="54">
        <f t="shared" si="53"/>
        <v>47.980149837100988</v>
      </c>
      <c r="BF95" s="54">
        <f t="shared" si="53"/>
        <v>47.980152591473249</v>
      </c>
      <c r="BG95" s="54">
        <f t="shared" si="53"/>
        <v>47.980151927643206</v>
      </c>
      <c r="BH95" s="54">
        <f t="shared" si="53"/>
        <v>47.980151452072484</v>
      </c>
    </row>
    <row r="96" spans="1:60">
      <c r="A96" s="3" t="s">
        <v>28</v>
      </c>
      <c r="C96" s="8">
        <f t="shared" si="51"/>
        <v>0</v>
      </c>
      <c r="D96" s="8">
        <f t="shared" si="53"/>
        <v>0</v>
      </c>
      <c r="E96" s="8">
        <f t="shared" si="53"/>
        <v>0</v>
      </c>
      <c r="F96" s="8">
        <f t="shared" si="53"/>
        <v>0</v>
      </c>
      <c r="G96" s="8">
        <f t="shared" si="53"/>
        <v>0</v>
      </c>
      <c r="H96" s="8">
        <f t="shared" si="53"/>
        <v>0</v>
      </c>
      <c r="I96" s="8">
        <f t="shared" si="53"/>
        <v>0</v>
      </c>
      <c r="J96" s="8">
        <f t="shared" si="53"/>
        <v>0</v>
      </c>
      <c r="K96" s="8">
        <f t="shared" si="53"/>
        <v>0</v>
      </c>
      <c r="L96" s="8">
        <f t="shared" si="53"/>
        <v>0</v>
      </c>
      <c r="M96" s="8">
        <f t="shared" si="53"/>
        <v>0</v>
      </c>
      <c r="N96" s="8">
        <f t="shared" si="53"/>
        <v>0</v>
      </c>
      <c r="O96" s="8">
        <f t="shared" si="53"/>
        <v>0</v>
      </c>
      <c r="P96" s="8">
        <f t="shared" si="53"/>
        <v>0</v>
      </c>
      <c r="Q96" s="8">
        <f t="shared" si="53"/>
        <v>0</v>
      </c>
      <c r="R96" s="8">
        <f t="shared" si="53"/>
        <v>0</v>
      </c>
      <c r="S96" s="8">
        <f t="shared" si="53"/>
        <v>0</v>
      </c>
      <c r="T96" s="8">
        <f t="shared" si="53"/>
        <v>0</v>
      </c>
      <c r="U96" s="8">
        <f t="shared" si="53"/>
        <v>0</v>
      </c>
      <c r="V96" s="8">
        <f t="shared" si="53"/>
        <v>0</v>
      </c>
      <c r="W96" s="8">
        <f t="shared" si="53"/>
        <v>0</v>
      </c>
      <c r="X96" s="8">
        <f t="shared" si="53"/>
        <v>0</v>
      </c>
      <c r="Y96" s="8">
        <f t="shared" si="53"/>
        <v>0</v>
      </c>
      <c r="Z96" s="8">
        <f t="shared" si="53"/>
        <v>0</v>
      </c>
      <c r="AA96" s="8">
        <f t="shared" si="53"/>
        <v>0</v>
      </c>
      <c r="AB96" s="8">
        <f t="shared" si="53"/>
        <v>0</v>
      </c>
      <c r="AC96" s="8">
        <f t="shared" si="53"/>
        <v>0</v>
      </c>
      <c r="AD96" s="8">
        <f t="shared" si="53"/>
        <v>5.5008529425941797</v>
      </c>
      <c r="AE96" s="8">
        <f t="shared" si="53"/>
        <v>3.8648841159961065</v>
      </c>
      <c r="AF96" s="8">
        <f t="shared" si="53"/>
        <v>2.2348545055411679</v>
      </c>
      <c r="AG96" s="53">
        <f t="shared" si="53"/>
        <v>11.833091127939433</v>
      </c>
      <c r="AH96" s="53">
        <f t="shared" si="53"/>
        <v>21.594314280163378</v>
      </c>
      <c r="AI96" s="54">
        <f t="shared" si="53"/>
        <v>37.782459113504345</v>
      </c>
      <c r="AJ96" s="54">
        <f t="shared" si="53"/>
        <v>15.848591416419175</v>
      </c>
      <c r="AK96" s="54">
        <f t="shared" si="53"/>
        <v>17.460558247766862</v>
      </c>
      <c r="AL96" s="54">
        <f t="shared" si="53"/>
        <v>19.390062770502503</v>
      </c>
      <c r="AM96" s="54">
        <f t="shared" si="53"/>
        <v>18.89317442690621</v>
      </c>
      <c r="AN96" s="54">
        <f t="shared" si="53"/>
        <v>18.165243349834597</v>
      </c>
      <c r="AO96" s="54">
        <f t="shared" si="53"/>
        <v>48.24837814603115</v>
      </c>
      <c r="AP96" s="54">
        <f t="shared" si="53"/>
        <v>48.367491848489607</v>
      </c>
      <c r="AQ96" s="54">
        <f t="shared" si="53"/>
        <v>48.661525173544106</v>
      </c>
      <c r="AR96" s="54">
        <f t="shared" si="53"/>
        <v>48.902029052301415</v>
      </c>
      <c r="AS96" s="54">
        <f t="shared" si="53"/>
        <v>49.116415264676746</v>
      </c>
      <c r="AT96" s="54">
        <f t="shared" si="53"/>
        <v>49.242104972306201</v>
      </c>
      <c r="AU96" s="54">
        <f t="shared" si="53"/>
        <v>49.241444981434498</v>
      </c>
      <c r="AV96" s="54">
        <f t="shared" si="53"/>
        <v>49.241097900524522</v>
      </c>
      <c r="AW96" s="54">
        <f t="shared" si="53"/>
        <v>49.242365813963033</v>
      </c>
      <c r="AX96" s="54">
        <f t="shared" si="53"/>
        <v>49.24149538690633</v>
      </c>
      <c r="AY96" s="54">
        <f t="shared" si="53"/>
        <v>49.241053809666631</v>
      </c>
      <c r="AZ96" s="54">
        <f t="shared" si="53"/>
        <v>49.24148056648275</v>
      </c>
      <c r="BA96" s="54">
        <f t="shared" si="53"/>
        <v>48.290224836409635</v>
      </c>
      <c r="BB96" s="54">
        <f t="shared" si="53"/>
        <v>48.290177407477572</v>
      </c>
      <c r="BC96" s="54">
        <f t="shared" si="53"/>
        <v>48.290251835273963</v>
      </c>
      <c r="BD96" s="54">
        <f t="shared" si="53"/>
        <v>48.290218026387038</v>
      </c>
      <c r="BE96" s="54">
        <f t="shared" si="53"/>
        <v>48.29021575637951</v>
      </c>
      <c r="BF96" s="54">
        <f t="shared" si="53"/>
        <v>48.29022853934682</v>
      </c>
      <c r="BG96" s="54">
        <f t="shared" si="53"/>
        <v>48.290220774037778</v>
      </c>
      <c r="BH96" s="54">
        <f t="shared" si="53"/>
        <v>48.290221689921367</v>
      </c>
    </row>
    <row r="97" spans="1:60" ht="12" thickBot="1">
      <c r="A97" s="3" t="s">
        <v>29</v>
      </c>
      <c r="C97" s="8">
        <f>SUM(C85:C96)</f>
        <v>0</v>
      </c>
      <c r="D97" s="8">
        <f t="shared" ref="D97:BH97" si="54">SUM(D85:D96)</f>
        <v>0</v>
      </c>
      <c r="E97" s="8">
        <f t="shared" si="54"/>
        <v>0</v>
      </c>
      <c r="F97" s="8">
        <f t="shared" si="54"/>
        <v>0</v>
      </c>
      <c r="G97" s="8">
        <f t="shared" si="54"/>
        <v>0</v>
      </c>
      <c r="H97" s="8">
        <f t="shared" si="54"/>
        <v>0</v>
      </c>
      <c r="I97" s="8">
        <f t="shared" si="54"/>
        <v>0</v>
      </c>
      <c r="J97" s="8">
        <f t="shared" si="54"/>
        <v>0</v>
      </c>
      <c r="K97" s="8">
        <f t="shared" si="54"/>
        <v>0</v>
      </c>
      <c r="L97" s="8">
        <f t="shared" si="54"/>
        <v>0</v>
      </c>
      <c r="M97" s="8">
        <f t="shared" si="54"/>
        <v>0</v>
      </c>
      <c r="N97" s="8">
        <f t="shared" si="54"/>
        <v>0</v>
      </c>
      <c r="O97" s="8">
        <f t="shared" si="54"/>
        <v>0</v>
      </c>
      <c r="P97" s="8">
        <f t="shared" si="54"/>
        <v>0</v>
      </c>
      <c r="Q97" s="8">
        <f t="shared" si="54"/>
        <v>0</v>
      </c>
      <c r="R97" s="8">
        <f t="shared" si="54"/>
        <v>0</v>
      </c>
      <c r="S97" s="8">
        <f t="shared" si="54"/>
        <v>0</v>
      </c>
      <c r="T97" s="8">
        <f t="shared" si="54"/>
        <v>0</v>
      </c>
      <c r="U97" s="8">
        <f t="shared" si="54"/>
        <v>0</v>
      </c>
      <c r="V97" s="8">
        <f t="shared" si="54"/>
        <v>0</v>
      </c>
      <c r="W97" s="8">
        <f t="shared" si="54"/>
        <v>0</v>
      </c>
      <c r="X97" s="8">
        <f t="shared" si="54"/>
        <v>0</v>
      </c>
      <c r="Y97" s="8">
        <f t="shared" si="54"/>
        <v>0</v>
      </c>
      <c r="Z97" s="8">
        <f t="shared" si="54"/>
        <v>0</v>
      </c>
      <c r="AA97" s="8">
        <f t="shared" si="54"/>
        <v>0</v>
      </c>
      <c r="AB97" s="8">
        <f t="shared" si="54"/>
        <v>0</v>
      </c>
      <c r="AC97" s="8">
        <f t="shared" si="54"/>
        <v>0</v>
      </c>
      <c r="AD97" s="8">
        <f t="shared" si="54"/>
        <v>74.439993544561105</v>
      </c>
      <c r="AE97" s="8">
        <f t="shared" si="54"/>
        <v>47.193952962105691</v>
      </c>
      <c r="AF97" s="8">
        <f t="shared" si="54"/>
        <v>24.963251069320403</v>
      </c>
      <c r="AG97" s="53">
        <f t="shared" si="54"/>
        <v>103.93953397849941</v>
      </c>
      <c r="AH97" s="53">
        <f t="shared" si="54"/>
        <v>243.50945090884744</v>
      </c>
      <c r="AI97" s="54">
        <f t="shared" si="54"/>
        <v>247.35907464519534</v>
      </c>
      <c r="AJ97" s="54">
        <f t="shared" si="54"/>
        <v>147.62974314291981</v>
      </c>
      <c r="AK97" s="54">
        <f t="shared" si="54"/>
        <v>161.63875436553172</v>
      </c>
      <c r="AL97" s="54">
        <f t="shared" si="54"/>
        <v>170.64388387064662</v>
      </c>
      <c r="AM97" s="54">
        <f t="shared" si="54"/>
        <v>170.38056567691476</v>
      </c>
      <c r="AN97" s="54">
        <f t="shared" si="54"/>
        <v>161.52997227960435</v>
      </c>
      <c r="AO97" s="54">
        <f t="shared" si="54"/>
        <v>314.65698778352424</v>
      </c>
      <c r="AP97" s="54">
        <f t="shared" si="54"/>
        <v>353.96266033959057</v>
      </c>
      <c r="AQ97" s="54">
        <f t="shared" si="54"/>
        <v>341.92556765930635</v>
      </c>
      <c r="AR97" s="54">
        <f t="shared" si="54"/>
        <v>343.36567945402413</v>
      </c>
      <c r="AS97" s="54">
        <f t="shared" si="54"/>
        <v>495.00870242093549</v>
      </c>
      <c r="AT97" s="54">
        <f t="shared" si="54"/>
        <v>495.86556595361441</v>
      </c>
      <c r="AU97" s="54">
        <f t="shared" si="54"/>
        <v>496.00263539396144</v>
      </c>
      <c r="AV97" s="54">
        <f t="shared" si="54"/>
        <v>496.10819280488124</v>
      </c>
      <c r="AW97" s="54">
        <f t="shared" si="54"/>
        <v>496.01440526260018</v>
      </c>
      <c r="AX97" s="54">
        <f t="shared" si="54"/>
        <v>495.98596288147775</v>
      </c>
      <c r="AY97" s="54">
        <f t="shared" si="54"/>
        <v>495.98596288147775</v>
      </c>
      <c r="AZ97" s="54">
        <f t="shared" si="54"/>
        <v>495.98596288147758</v>
      </c>
      <c r="BA97" s="54">
        <f t="shared" si="54"/>
        <v>488.45993345681882</v>
      </c>
      <c r="BB97" s="54">
        <f t="shared" si="54"/>
        <v>488.45993345681882</v>
      </c>
      <c r="BC97" s="54">
        <f t="shared" si="54"/>
        <v>488.45993345681882</v>
      </c>
      <c r="BD97" s="54">
        <f t="shared" si="54"/>
        <v>488.45993345681876</v>
      </c>
      <c r="BE97" s="54">
        <f t="shared" si="54"/>
        <v>488.45993345681887</v>
      </c>
      <c r="BF97" s="54">
        <f t="shared" si="54"/>
        <v>488.45993345681882</v>
      </c>
      <c r="BG97" s="54">
        <f t="shared" si="54"/>
        <v>488.45993345681876</v>
      </c>
      <c r="BH97" s="54">
        <f t="shared" si="54"/>
        <v>488.45993345681882</v>
      </c>
    </row>
    <row r="98" spans="1:60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</row>
    <row r="99" spans="1:60" ht="12" thickBot="1">
      <c r="A99" s="3" t="s">
        <v>150</v>
      </c>
    </row>
    <row r="100" spans="1:60" ht="12" thickBot="1">
      <c r="A100" s="18"/>
      <c r="B100" s="19">
        <f t="shared" ref="B100:BH100" si="55">B2</f>
        <v>1992</v>
      </c>
      <c r="C100" s="19">
        <f t="shared" si="55"/>
        <v>1993</v>
      </c>
      <c r="D100" s="19">
        <f t="shared" si="55"/>
        <v>1994</v>
      </c>
      <c r="E100" s="19">
        <f t="shared" si="55"/>
        <v>1995</v>
      </c>
      <c r="F100" s="19">
        <f t="shared" si="55"/>
        <v>1996</v>
      </c>
      <c r="G100" s="19">
        <f t="shared" si="55"/>
        <v>1997</v>
      </c>
      <c r="H100" s="19">
        <f t="shared" si="55"/>
        <v>1998</v>
      </c>
      <c r="I100" s="19">
        <f t="shared" si="55"/>
        <v>1999</v>
      </c>
      <c r="J100" s="19">
        <f t="shared" si="55"/>
        <v>2000</v>
      </c>
      <c r="K100" s="19">
        <f t="shared" si="55"/>
        <v>2001</v>
      </c>
      <c r="L100" s="19">
        <f t="shared" si="55"/>
        <v>2002</v>
      </c>
      <c r="M100" s="19">
        <f t="shared" si="55"/>
        <v>2003</v>
      </c>
      <c r="N100" s="19">
        <f t="shared" si="55"/>
        <v>2004</v>
      </c>
      <c r="O100" s="19">
        <f t="shared" si="55"/>
        <v>2005</v>
      </c>
      <c r="P100" s="19">
        <f t="shared" si="55"/>
        <v>2006</v>
      </c>
      <c r="Q100" s="19">
        <f t="shared" si="55"/>
        <v>2007</v>
      </c>
      <c r="R100" s="19">
        <f t="shared" si="55"/>
        <v>2008</v>
      </c>
      <c r="S100" s="19">
        <f t="shared" si="55"/>
        <v>2009</v>
      </c>
      <c r="T100" s="19">
        <f t="shared" si="55"/>
        <v>2010</v>
      </c>
      <c r="U100" s="19">
        <f t="shared" si="55"/>
        <v>2011</v>
      </c>
      <c r="V100" s="19">
        <f t="shared" si="55"/>
        <v>2012</v>
      </c>
      <c r="W100" s="19">
        <f t="shared" si="55"/>
        <v>2013</v>
      </c>
      <c r="X100" s="19">
        <f t="shared" si="55"/>
        <v>2014</v>
      </c>
      <c r="Y100" s="19">
        <f t="shared" si="55"/>
        <v>2015</v>
      </c>
      <c r="Z100" s="19">
        <f t="shared" si="55"/>
        <v>2016</v>
      </c>
      <c r="AA100" s="19">
        <f t="shared" si="55"/>
        <v>2017</v>
      </c>
      <c r="AB100" s="19">
        <f t="shared" si="55"/>
        <v>2018</v>
      </c>
      <c r="AC100" s="19">
        <f t="shared" si="55"/>
        <v>2019</v>
      </c>
      <c r="AD100" s="19">
        <f t="shared" si="55"/>
        <v>2020</v>
      </c>
      <c r="AE100" s="19">
        <f t="shared" si="55"/>
        <v>2021</v>
      </c>
      <c r="AF100" s="19">
        <f t="shared" si="55"/>
        <v>2022</v>
      </c>
      <c r="AG100" s="19">
        <f t="shared" si="55"/>
        <v>2023</v>
      </c>
      <c r="AH100" s="19">
        <f t="shared" si="55"/>
        <v>2024</v>
      </c>
      <c r="AI100" s="19">
        <f t="shared" si="55"/>
        <v>2025</v>
      </c>
      <c r="AJ100" s="19">
        <f t="shared" si="55"/>
        <v>2026</v>
      </c>
      <c r="AK100" s="19">
        <f t="shared" si="55"/>
        <v>2027</v>
      </c>
      <c r="AL100" s="19">
        <f t="shared" si="55"/>
        <v>2028</v>
      </c>
      <c r="AM100" s="19">
        <f t="shared" si="55"/>
        <v>2029</v>
      </c>
      <c r="AN100" s="19">
        <f t="shared" si="55"/>
        <v>2030</v>
      </c>
      <c r="AO100" s="19">
        <f t="shared" si="55"/>
        <v>2031</v>
      </c>
      <c r="AP100" s="19">
        <f t="shared" si="55"/>
        <v>2032</v>
      </c>
      <c r="AQ100" s="19">
        <f t="shared" si="55"/>
        <v>2033</v>
      </c>
      <c r="AR100" s="19">
        <f t="shared" si="55"/>
        <v>2034</v>
      </c>
      <c r="AS100" s="19">
        <f t="shared" si="55"/>
        <v>2035</v>
      </c>
      <c r="AT100" s="19">
        <f t="shared" si="55"/>
        <v>2036</v>
      </c>
      <c r="AU100" s="19">
        <f t="shared" si="55"/>
        <v>2037</v>
      </c>
      <c r="AV100" s="19">
        <f t="shared" si="55"/>
        <v>2038</v>
      </c>
      <c r="AW100" s="19">
        <f t="shared" si="55"/>
        <v>2039</v>
      </c>
      <c r="AX100" s="19">
        <f t="shared" si="55"/>
        <v>2040</v>
      </c>
      <c r="AY100" s="19">
        <f t="shared" si="55"/>
        <v>2041</v>
      </c>
      <c r="AZ100" s="19">
        <f t="shared" si="55"/>
        <v>2042</v>
      </c>
      <c r="BA100" s="19">
        <f t="shared" si="55"/>
        <v>2043</v>
      </c>
      <c r="BB100" s="19">
        <f t="shared" si="55"/>
        <v>2044</v>
      </c>
      <c r="BC100" s="19">
        <f t="shared" si="55"/>
        <v>2045</v>
      </c>
      <c r="BD100" s="19">
        <f t="shared" si="55"/>
        <v>2046</v>
      </c>
      <c r="BE100" s="19">
        <f t="shared" si="55"/>
        <v>2047</v>
      </c>
      <c r="BF100" s="19">
        <f t="shared" si="55"/>
        <v>2048</v>
      </c>
      <c r="BG100" s="19">
        <f t="shared" si="55"/>
        <v>2049</v>
      </c>
      <c r="BH100" s="19">
        <f t="shared" si="55"/>
        <v>2050</v>
      </c>
    </row>
    <row r="101" spans="1:60">
      <c r="A101" s="3" t="s">
        <v>17</v>
      </c>
      <c r="AD101" s="8">
        <f>'[4]BD Plant List'!$AX138/1000</f>
        <v>5.3162043982455822</v>
      </c>
      <c r="AE101" s="8">
        <f>'[4]BD Plant List'!$AX150/1000</f>
        <v>3.5885443500857011</v>
      </c>
      <c r="AF101" s="8">
        <f>'[4]BD Plant List'!$AX162/1000</f>
        <v>2.6528140940362155</v>
      </c>
      <c r="AG101" s="8">
        <f>'[4]BD Plant List'!$AX174/1000</f>
        <v>2.6005691454743345</v>
      </c>
      <c r="AH101" s="8">
        <f>'[4]BD Plant List'!$AX186/1000</f>
        <v>3.2053812558848152</v>
      </c>
      <c r="AI101" s="8">
        <f>'[4]BD Plant List'!$AX198/1000</f>
        <v>1.1118954346875611</v>
      </c>
      <c r="AJ101" s="54">
        <f>'[4]BD Plant List'!$AX210/1000</f>
        <v>1.8205101879985437</v>
      </c>
      <c r="AK101" s="54">
        <f>'[4]BD Plant List'!$AX222/1000</f>
        <v>3.7348436122760567</v>
      </c>
      <c r="AL101" s="54">
        <f>'[4]BD Plant List'!$AX234/1000</f>
        <v>5.3418160598576145</v>
      </c>
      <c r="AM101" s="54">
        <f>'[4]BD Plant List'!$AX246/1000</f>
        <v>5.2068751151414112</v>
      </c>
      <c r="AN101" s="54">
        <f>'[4]BD Plant List'!$AX258/1000</f>
        <v>4.6887429692819778</v>
      </c>
      <c r="AO101" s="54">
        <f>'[4]BD Plant List'!$AX270/1000</f>
        <v>3.8558431859487632</v>
      </c>
      <c r="AP101" s="54">
        <f>'[4]BD Plant List'!$AX282/1000</f>
        <v>13.295516357435437</v>
      </c>
      <c r="AQ101" s="54">
        <f>'[4]BD Plant List'!$AX294/1000</f>
        <v>13.442750637890644</v>
      </c>
      <c r="AR101" s="54">
        <f>'[4]BD Plant List'!$AX306/1000</f>
        <v>13.30926273988463</v>
      </c>
      <c r="AS101" s="54">
        <f>'[4]BD Plant List'!$AX318/1000</f>
        <v>28.296165340784842</v>
      </c>
      <c r="AT101" s="54">
        <f>'[4]BD Plant List'!$AX330/1000</f>
        <v>28.300211118243453</v>
      </c>
      <c r="AU101" s="54">
        <f>'[4]BD Plant List'!$AX342/1000</f>
        <v>28.328781238847807</v>
      </c>
      <c r="AV101" s="54">
        <f>'[4]BD Plant List'!$AX354/1000</f>
        <v>28.335434215130277</v>
      </c>
      <c r="AW101" s="54">
        <f>'[4]BD Plant List'!$AX366/1000</f>
        <v>28.313970930578204</v>
      </c>
      <c r="AX101" s="54">
        <f>'[4]BD Plant List'!$AX378/1000</f>
        <v>28.314912568716913</v>
      </c>
      <c r="AY101" s="54">
        <f>'[4]BD Plant List'!$AX378/1000</f>
        <v>28.314912568716913</v>
      </c>
      <c r="AZ101" s="54">
        <f>'[4]BD Plant List'!$AX378/1000</f>
        <v>28.314912568716913</v>
      </c>
      <c r="BA101" s="54">
        <f>'[4]BD Plant List'!$AX378/1000</f>
        <v>28.314912568716913</v>
      </c>
      <c r="BB101" s="54">
        <f>'[4]BD Plant List'!$AX378/1000</f>
        <v>28.314912568716913</v>
      </c>
      <c r="BC101" s="54">
        <f>'[4]BD Plant List'!$AX378/1000</f>
        <v>28.314912568716913</v>
      </c>
      <c r="BD101" s="54">
        <f>'[4]BD Plant List'!$AX378/1000</f>
        <v>28.314912568716913</v>
      </c>
      <c r="BE101" s="54">
        <f>'[4]BD Plant List'!$AX378/1000</f>
        <v>28.314912568716913</v>
      </c>
      <c r="BF101" s="54">
        <f>'[4]BD Plant List'!$AX378/1000</f>
        <v>28.314912568716913</v>
      </c>
      <c r="BG101" s="54">
        <f>'[4]BD Plant List'!$AX378/1000</f>
        <v>28.314912568716913</v>
      </c>
      <c r="BH101" s="54">
        <f>'[4]BD Plant List'!$AX378/1000</f>
        <v>28.314912568716913</v>
      </c>
    </row>
    <row r="102" spans="1:60">
      <c r="A102" s="3" t="s">
        <v>18</v>
      </c>
      <c r="AD102" s="8">
        <f>'[4]BD Plant List'!$AX139/1000</f>
        <v>4.6665804613783939</v>
      </c>
      <c r="AE102" s="8">
        <f>'[4]BD Plant List'!$AX151/1000</f>
        <v>4.0624694634275977</v>
      </c>
      <c r="AF102" s="8">
        <f>'[4]BD Plant List'!$AX163/1000</f>
        <v>1.4812979533427431</v>
      </c>
      <c r="AG102" s="8">
        <f>'[4]BD Plant List'!$AX175/1000</f>
        <v>2.0639827914211333</v>
      </c>
      <c r="AH102" s="8">
        <f>'[4]BD Plant List'!$AX187/1000</f>
        <v>2.993942875822615</v>
      </c>
      <c r="AI102" s="8">
        <f>'[4]BD Plant List'!$AX199/1000</f>
        <v>1.9939130957028459</v>
      </c>
      <c r="AJ102" s="54">
        <f>'[4]BD Plant List'!$AX211/1000</f>
        <v>2.5615953208934745</v>
      </c>
      <c r="AK102" s="54">
        <f>'[4]BD Plant List'!$AX223/1000</f>
        <v>3.4243074330026033</v>
      </c>
      <c r="AL102" s="54">
        <f>'[4]BD Plant List'!$AX235/1000</f>
        <v>4.8666476832141532</v>
      </c>
      <c r="AM102" s="54">
        <f>'[4]BD Plant List'!$AX247/1000</f>
        <v>4.8436712781697242</v>
      </c>
      <c r="AN102" s="54">
        <f>'[4]BD Plant List'!$AX259/1000</f>
        <v>4.2387323485354269</v>
      </c>
      <c r="AO102" s="54">
        <f>'[4]BD Plant List'!$AX271/1000</f>
        <v>3.5482348476623602</v>
      </c>
      <c r="AP102" s="54">
        <f>'[4]BD Plant List'!$AX283/1000</f>
        <v>11.099851560250041</v>
      </c>
      <c r="AQ102" s="54">
        <f>'[4]BD Plant List'!$AX295/1000</f>
        <v>11.265183171840228</v>
      </c>
      <c r="AR102" s="54">
        <f>'[4]BD Plant List'!$AX307/1000</f>
        <v>11.214065465254546</v>
      </c>
      <c r="AS102" s="54">
        <f>'[4]BD Plant List'!$AX319/1000</f>
        <v>26.177783355367037</v>
      </c>
      <c r="AT102" s="54">
        <f>'[4]BD Plant List'!$AX331/1000</f>
        <v>26.164315789120383</v>
      </c>
      <c r="AU102" s="54">
        <f>'[4]BD Plant List'!$AX343/1000</f>
        <v>26.184239868366443</v>
      </c>
      <c r="AV102" s="54">
        <f>'[4]BD Plant List'!$AX355/1000</f>
        <v>26.20111752998973</v>
      </c>
      <c r="AW102" s="54">
        <f>'[4]BD Plant List'!$AX367/1000</f>
        <v>26.188304401619632</v>
      </c>
      <c r="AX102" s="54">
        <f>'[4]BD Plant List'!$AX379/1000</f>
        <v>26.183152188892649</v>
      </c>
      <c r="AY102" s="54">
        <f>'[4]BD Plant List'!$AX379/1000</f>
        <v>26.183152188892649</v>
      </c>
      <c r="AZ102" s="54">
        <f>'[4]BD Plant List'!$AX379/1000</f>
        <v>26.183152188892649</v>
      </c>
      <c r="BA102" s="54">
        <f>'[4]BD Plant List'!$AX379/1000</f>
        <v>26.183152188892649</v>
      </c>
      <c r="BB102" s="54">
        <f>'[4]BD Plant List'!$AX379/1000</f>
        <v>26.183152188892649</v>
      </c>
      <c r="BC102" s="54">
        <f>'[4]BD Plant List'!$AX379/1000</f>
        <v>26.183152188892649</v>
      </c>
      <c r="BD102" s="54">
        <f>'[4]BD Plant List'!$AX379/1000</f>
        <v>26.183152188892649</v>
      </c>
      <c r="BE102" s="54">
        <f>'[4]BD Plant List'!$AX379/1000</f>
        <v>26.183152188892649</v>
      </c>
      <c r="BF102" s="54">
        <f>'[4]BD Plant List'!$AX379/1000</f>
        <v>26.183152188892649</v>
      </c>
      <c r="BG102" s="54">
        <f>'[4]BD Plant List'!$AX379/1000</f>
        <v>26.183152188892649</v>
      </c>
      <c r="BH102" s="54">
        <f>'[4]BD Plant List'!$AX379/1000</f>
        <v>26.183152188892649</v>
      </c>
    </row>
    <row r="103" spans="1:60">
      <c r="A103" s="3" t="s">
        <v>19</v>
      </c>
      <c r="AD103" s="8">
        <f>'[4]BD Plant List'!$AX140/1000</f>
        <v>6.0216913864213861</v>
      </c>
      <c r="AE103" s="8">
        <f>'[4]BD Plant List'!$AX152/1000</f>
        <v>3.5897306457386216</v>
      </c>
      <c r="AF103" s="8">
        <f>'[4]BD Plant List'!$AX164/1000</f>
        <v>2.2588257172342661</v>
      </c>
      <c r="AG103" s="8">
        <f>'[4]BD Plant List'!$AX176/1000</f>
        <v>2.6024130848353422</v>
      </c>
      <c r="AH103" s="8">
        <f>'[4]BD Plant List'!$AX188/1000</f>
        <v>2.7695969202333615</v>
      </c>
      <c r="AI103" s="8">
        <f>'[4]BD Plant List'!$AX200/1000</f>
        <v>3.3045606314421132</v>
      </c>
      <c r="AJ103" s="54">
        <f>'[4]BD Plant List'!$AX212/1000</f>
        <v>3.9557821266216355</v>
      </c>
      <c r="AK103" s="54">
        <f>'[4]BD Plant List'!$AX224/1000</f>
        <v>3.8638177677564953</v>
      </c>
      <c r="AL103" s="54">
        <f>'[4]BD Plant List'!$AX236/1000</f>
        <v>5.3650430426492459</v>
      </c>
      <c r="AM103" s="54">
        <f>'[4]BD Plant List'!$AX248/1000</f>
        <v>5.3571303695576589</v>
      </c>
      <c r="AN103" s="54">
        <f>'[4]BD Plant List'!$AX260/1000</f>
        <v>4.6549032925118485</v>
      </c>
      <c r="AO103" s="54">
        <f>'[4]BD Plant List'!$AX272/1000</f>
        <v>3.955115433108388</v>
      </c>
      <c r="AP103" s="54">
        <f>'[4]BD Plant List'!$AX284/1000</f>
        <v>14.033925634809359</v>
      </c>
      <c r="AQ103" s="54">
        <f>'[4]BD Plant List'!$AX296/1000</f>
        <v>14.13713611680617</v>
      </c>
      <c r="AR103" s="54">
        <f>'[4]BD Plant List'!$AX308/1000</f>
        <v>14.117226499342037</v>
      </c>
      <c r="AS103" s="54">
        <f>'[4]BD Plant List'!$AX320/1000</f>
        <v>29.101960159182909</v>
      </c>
      <c r="AT103" s="54">
        <f>'[4]BD Plant List'!$AX332/1000</f>
        <v>29.093990791949359</v>
      </c>
      <c r="AU103" s="54">
        <f>'[4]BD Plant List'!$AX344/1000</f>
        <v>29.096847840417965</v>
      </c>
      <c r="AV103" s="54">
        <f>'[4]BD Plant List'!$AX356/1000</f>
        <v>29.109432281539686</v>
      </c>
      <c r="AW103" s="54">
        <f>'[4]BD Plant List'!$AX368/1000</f>
        <v>29.103891514486392</v>
      </c>
      <c r="AX103" s="54">
        <f>'[4]BD Plant List'!$AX380/1000</f>
        <v>29.101224517515259</v>
      </c>
      <c r="AY103" s="54">
        <f>'[4]BD Plant List'!$AX380/1000</f>
        <v>29.101224517515259</v>
      </c>
      <c r="AZ103" s="54">
        <f>'[4]BD Plant List'!$AX380/1000</f>
        <v>29.101224517515259</v>
      </c>
      <c r="BA103" s="54">
        <f>'[4]BD Plant List'!$AX380/1000</f>
        <v>29.101224517515259</v>
      </c>
      <c r="BB103" s="54">
        <f>'[4]BD Plant List'!$AX380/1000</f>
        <v>29.101224517515259</v>
      </c>
      <c r="BC103" s="54">
        <f>'[4]BD Plant List'!$AX380/1000</f>
        <v>29.101224517515259</v>
      </c>
      <c r="BD103" s="54">
        <f>'[4]BD Plant List'!$AX380/1000</f>
        <v>29.101224517515259</v>
      </c>
      <c r="BE103" s="54">
        <f>'[4]BD Plant List'!$AX380/1000</f>
        <v>29.101224517515259</v>
      </c>
      <c r="BF103" s="54">
        <f>'[4]BD Plant List'!$AX380/1000</f>
        <v>29.101224517515259</v>
      </c>
      <c r="BG103" s="54">
        <f>'[4]BD Plant List'!$AX380/1000</f>
        <v>29.101224517515259</v>
      </c>
      <c r="BH103" s="54">
        <f>'[4]BD Plant List'!$AX380/1000</f>
        <v>29.101224517515259</v>
      </c>
    </row>
    <row r="104" spans="1:60">
      <c r="A104" s="3" t="s">
        <v>20</v>
      </c>
      <c r="AD104" s="8">
        <f>'[4]BD Plant List'!$AX141/1000</f>
        <v>4.3521348323628937</v>
      </c>
      <c r="AE104" s="8">
        <f>'[4]BD Plant List'!$AX153/1000</f>
        <v>4.6811226464258429</v>
      </c>
      <c r="AF104" s="8">
        <f>'[4]BD Plant List'!$AX165/1000</f>
        <v>2.0867247102068931</v>
      </c>
      <c r="AG104" s="8">
        <f>'[4]BD Plant List'!$AX177/1000</f>
        <v>2.1211449116123675</v>
      </c>
      <c r="AH104" s="8">
        <f>'[4]BD Plant List'!$AX189/1000</f>
        <v>3.6528438741559843</v>
      </c>
      <c r="AI104" s="54">
        <f>'[4]BD Plant List'!$AX201/1000</f>
        <v>3.0206577258957155</v>
      </c>
      <c r="AJ104" s="54">
        <f>'[4]BD Plant List'!$AX213/1000</f>
        <v>4.005248775114219</v>
      </c>
      <c r="AK104" s="54">
        <f>'[4]BD Plant List'!$AX225/1000</f>
        <v>4.2350902036491815</v>
      </c>
      <c r="AL104" s="54">
        <f>'[4]BD Plant List'!$AX237/1000</f>
        <v>5.4688991205953581</v>
      </c>
      <c r="AM104" s="54">
        <f>'[4]BD Plant List'!$AX249/1000</f>
        <v>5.4560412686967563</v>
      </c>
      <c r="AN104" s="54">
        <f>'[4]BD Plant List'!$AX261/1000</f>
        <v>4.6270782876896703</v>
      </c>
      <c r="AO104" s="54">
        <f>'[4]BD Plant List'!$AX273/1000</f>
        <v>4.0287488955347115</v>
      </c>
      <c r="AP104" s="54">
        <f>'[4]BD Plant List'!$AX285/1000</f>
        <v>14.531452837508102</v>
      </c>
      <c r="AQ104" s="54">
        <f>'[4]BD Plant List'!$AX297/1000</f>
        <v>14.652576946013326</v>
      </c>
      <c r="AR104" s="54">
        <f>'[4]BD Plant List'!$AX309/1000</f>
        <v>14.622574158956107</v>
      </c>
      <c r="AS104" s="54">
        <f>'[4]BD Plant List'!$AX321/1000</f>
        <v>29.600574663395022</v>
      </c>
      <c r="AT104" s="54">
        <f>'[4]BD Plant List'!$AX333/1000</f>
        <v>29.590979887410818</v>
      </c>
      <c r="AU104" s="54">
        <f>'[4]BD Plant List'!$AX345/1000</f>
        <v>29.599631698656673</v>
      </c>
      <c r="AV104" s="54">
        <f>'[4]BD Plant List'!$AX357/1000</f>
        <v>29.613267470886392</v>
      </c>
      <c r="AW104" s="54">
        <f>'[4]BD Plant List'!$AX369/1000</f>
        <v>29.605405575861003</v>
      </c>
      <c r="AX104" s="54">
        <f>'[4]BD Plant List'!$AX381/1000</f>
        <v>29.601971859241974</v>
      </c>
      <c r="AY104" s="54">
        <f>'[4]BD Plant List'!$AX381/1000</f>
        <v>29.601971859241974</v>
      </c>
      <c r="AZ104" s="54">
        <f>'[4]BD Plant List'!$AX381/1000</f>
        <v>29.601971859241974</v>
      </c>
      <c r="BA104" s="54">
        <f>'[4]BD Plant List'!$AX381/1000</f>
        <v>29.601971859241974</v>
      </c>
      <c r="BB104" s="54">
        <f>'[4]BD Plant List'!$AX381/1000</f>
        <v>29.601971859241974</v>
      </c>
      <c r="BC104" s="54">
        <f>'[4]BD Plant List'!$AX381/1000</f>
        <v>29.601971859241974</v>
      </c>
      <c r="BD104" s="54">
        <f>'[4]BD Plant List'!$AX381/1000</f>
        <v>29.601971859241974</v>
      </c>
      <c r="BE104" s="54">
        <f>'[4]BD Plant List'!$AX381/1000</f>
        <v>29.601971859241974</v>
      </c>
      <c r="BF104" s="54">
        <f>'[4]BD Plant List'!$AX381/1000</f>
        <v>29.601971859241974</v>
      </c>
      <c r="BG104" s="54">
        <f>'[4]BD Plant List'!$AX381/1000</f>
        <v>29.601971859241974</v>
      </c>
      <c r="BH104" s="54">
        <f>'[4]BD Plant List'!$AX381/1000</f>
        <v>29.601971859241974</v>
      </c>
    </row>
    <row r="105" spans="1:60">
      <c r="A105" s="3" t="s">
        <v>21</v>
      </c>
      <c r="AD105" s="8">
        <f>'[4]BD Plant List'!$AX142/1000</f>
        <v>4.4874731525435569</v>
      </c>
      <c r="AE105" s="8">
        <f>'[4]BD Plant List'!$AX154/1000</f>
        <v>3.9806150633760558</v>
      </c>
      <c r="AF105" s="8">
        <f>'[4]BD Plant List'!$AX166/1000</f>
        <v>1.4954348217771345</v>
      </c>
      <c r="AG105" s="8">
        <f>'[4]BD Plant List'!$AX178/1000</f>
        <v>3.3639600409314663</v>
      </c>
      <c r="AH105" s="8">
        <f>'[4]BD Plant List'!$AX190/1000</f>
        <v>3.8624383148571773</v>
      </c>
      <c r="AI105" s="54">
        <f>'[4]BD Plant List'!$AX202/1000</f>
        <v>2.9922392361418813</v>
      </c>
      <c r="AJ105" s="54">
        <f>'[4]BD Plant List'!$AX214/1000</f>
        <v>3.7987985475241994</v>
      </c>
      <c r="AK105" s="54">
        <f>'[4]BD Plant List'!$AX226/1000</f>
        <v>4.7546841104043862</v>
      </c>
      <c r="AL105" s="54">
        <f>'[4]BD Plant List'!$AX238/1000</f>
        <v>5.3313410868518849</v>
      </c>
      <c r="AM105" s="54">
        <f>'[4]BD Plant List'!$AX250/1000</f>
        <v>5.3094939577132481</v>
      </c>
      <c r="AN105" s="54">
        <f>'[4]BD Plant List'!$AX262/1000</f>
        <v>4.3471371208840619</v>
      </c>
      <c r="AO105" s="54">
        <f>'[4]BD Plant List'!$AX274/1000</f>
        <v>3.9308537039498193</v>
      </c>
      <c r="AP105" s="54">
        <f>'[4]BD Plant List'!$AX286/1000</f>
        <v>13.731901114003779</v>
      </c>
      <c r="AQ105" s="54">
        <f>'[4]BD Plant List'!$AX298/1000</f>
        <v>13.825945369765392</v>
      </c>
      <c r="AR105" s="54">
        <f>'[4]BD Plant List'!$AX310/1000</f>
        <v>13.780535440879474</v>
      </c>
      <c r="AS105" s="54">
        <f>'[4]BD Plant List'!$AX322/1000</f>
        <v>28.74984920814493</v>
      </c>
      <c r="AT105" s="54">
        <f>'[4]BD Plant List'!$AX334/1000</f>
        <v>28.741592547177753</v>
      </c>
      <c r="AU105" s="54">
        <f>'[4]BD Plant List'!$AX346/1000</f>
        <v>28.765964735994263</v>
      </c>
      <c r="AV105" s="54">
        <f>'[4]BD Plant List'!$AX358/1000</f>
        <v>28.772777460392362</v>
      </c>
      <c r="AW105" s="54">
        <f>'[4]BD Plant List'!$AX370/1000</f>
        <v>28.762143878517751</v>
      </c>
      <c r="AX105" s="54">
        <f>'[4]BD Plant List'!$AX382/1000</f>
        <v>28.75846556604542</v>
      </c>
      <c r="AY105" s="54">
        <f>'[4]BD Plant List'!$AX382/1000</f>
        <v>28.75846556604542</v>
      </c>
      <c r="AZ105" s="54">
        <f>'[4]BD Plant List'!$AX382/1000</f>
        <v>28.75846556604542</v>
      </c>
      <c r="BA105" s="54">
        <f>'[4]BD Plant List'!$AX382/1000</f>
        <v>28.75846556604542</v>
      </c>
      <c r="BB105" s="54">
        <f>'[4]BD Plant List'!$AX382/1000</f>
        <v>28.75846556604542</v>
      </c>
      <c r="BC105" s="54">
        <f>'[4]BD Plant List'!$AX382/1000</f>
        <v>28.75846556604542</v>
      </c>
      <c r="BD105" s="54">
        <f>'[4]BD Plant List'!$AX382/1000</f>
        <v>28.75846556604542</v>
      </c>
      <c r="BE105" s="54">
        <f>'[4]BD Plant List'!$AX382/1000</f>
        <v>28.75846556604542</v>
      </c>
      <c r="BF105" s="54">
        <f>'[4]BD Plant List'!$AX382/1000</f>
        <v>28.75846556604542</v>
      </c>
      <c r="BG105" s="54">
        <f>'[4]BD Plant List'!$AX382/1000</f>
        <v>28.75846556604542</v>
      </c>
      <c r="BH105" s="54">
        <f>'[4]BD Plant List'!$AX382/1000</f>
        <v>28.75846556604542</v>
      </c>
    </row>
    <row r="106" spans="1:60">
      <c r="A106" s="3" t="s">
        <v>22</v>
      </c>
      <c r="AD106" s="8">
        <f>'[4]BD Plant List'!$AX143/1000</f>
        <v>6.2255627283105559</v>
      </c>
      <c r="AE106" s="8">
        <f>'[4]BD Plant List'!$AX155/1000</f>
        <v>5.0346387509962689</v>
      </c>
      <c r="AF106" s="8">
        <f>'[4]BD Plant List'!$AX167/1000</f>
        <v>1.6730676468875296</v>
      </c>
      <c r="AG106" s="8">
        <f>'[4]BD Plant List'!$AX179/1000</f>
        <v>3.8446135677007711</v>
      </c>
      <c r="AH106" s="8">
        <f>'[4]BD Plant List'!$AX191/1000</f>
        <v>3.5397489266808537</v>
      </c>
      <c r="AI106" s="54">
        <f>'[4]BD Plant List'!$AX203/1000</f>
        <v>3.625691889446748</v>
      </c>
      <c r="AJ106" s="54">
        <f>'[4]BD Plant List'!$AX215/1000</f>
        <v>4.3848557629018776</v>
      </c>
      <c r="AK106" s="54">
        <f>'[4]BD Plant List'!$AX227/1000</f>
        <v>5.7135024698953565</v>
      </c>
      <c r="AL106" s="54">
        <f>'[4]BD Plant List'!$AX239/1000</f>
        <v>5.9358325336045867</v>
      </c>
      <c r="AM106" s="54">
        <f>'[4]BD Plant List'!$AX251/1000</f>
        <v>5.9207749570433501</v>
      </c>
      <c r="AN106" s="54">
        <f>'[4]BD Plant List'!$AX263/1000</f>
        <v>4.7411066819345642</v>
      </c>
      <c r="AO106" s="54">
        <f>'[4]BD Plant List'!$AX275/1000</f>
        <v>22.048482667798506</v>
      </c>
      <c r="AP106" s="54">
        <f>'[4]BD Plant List'!$AX287/1000</f>
        <v>16.99240136971477</v>
      </c>
      <c r="AQ106" s="54">
        <f>'[4]BD Plant List'!$AX299/1000</f>
        <v>17.163971555920671</v>
      </c>
      <c r="AR106" s="54">
        <f>'[4]BD Plant List'!$AX311/1000</f>
        <v>17.127327528134526</v>
      </c>
      <c r="AS106" s="54">
        <f>'[4]BD Plant List'!$AX323/1000</f>
        <v>32.099767278695168</v>
      </c>
      <c r="AT106" s="54">
        <f>'[4]BD Plant List'!$AX335/1000</f>
        <v>32.08639008005273</v>
      </c>
      <c r="AU106" s="54">
        <f>'[4]BD Plant List'!$AX347/1000</f>
        <v>32.093971562503569</v>
      </c>
      <c r="AV106" s="54">
        <f>'[4]BD Plant List'!$AX359/1000</f>
        <v>32.11428560106134</v>
      </c>
      <c r="AW106" s="54">
        <f>'[4]BD Plant List'!$AX371/1000</f>
        <v>32.104348410089464</v>
      </c>
      <c r="AX106" s="54">
        <f>'[4]BD Plant List'!$AX383/1000</f>
        <v>32.099752586480456</v>
      </c>
      <c r="AY106" s="54">
        <f>'[4]BD Plant List'!$AX383/1000</f>
        <v>32.099752586480456</v>
      </c>
      <c r="AZ106" s="54">
        <f>'[4]BD Plant List'!$AX383/1000</f>
        <v>32.099752586480456</v>
      </c>
      <c r="BA106" s="54">
        <f>'[4]BD Plant List'!$AX383/1000</f>
        <v>32.099752586480456</v>
      </c>
      <c r="BB106" s="54">
        <f>'[4]BD Plant List'!$AX383/1000</f>
        <v>32.099752586480456</v>
      </c>
      <c r="BC106" s="54">
        <f>'[4]BD Plant List'!$AX383/1000</f>
        <v>32.099752586480456</v>
      </c>
      <c r="BD106" s="54">
        <f>'[4]BD Plant List'!$AX383/1000</f>
        <v>32.099752586480456</v>
      </c>
      <c r="BE106" s="54">
        <f>'[4]BD Plant List'!$AX383/1000</f>
        <v>32.099752586480456</v>
      </c>
      <c r="BF106" s="54">
        <f>'[4]BD Plant List'!$AX383/1000</f>
        <v>32.099752586480456</v>
      </c>
      <c r="BG106" s="54">
        <f>'[4]BD Plant List'!$AX383/1000</f>
        <v>32.099752586480456</v>
      </c>
      <c r="BH106" s="54">
        <f>'[4]BD Plant List'!$AX383/1000</f>
        <v>32.099752586480456</v>
      </c>
    </row>
    <row r="107" spans="1:60">
      <c r="A107" s="3" t="s">
        <v>23</v>
      </c>
      <c r="AD107" s="8">
        <f>'[4]BD Plant List'!$AX144/1000</f>
        <v>8.8182993983248146</v>
      </c>
      <c r="AE107" s="8">
        <f>'[4]BD Plant List'!$AX156/1000</f>
        <v>4.5618999333072932</v>
      </c>
      <c r="AF107" s="8">
        <f>'[4]BD Plant List'!$AX168/1000</f>
        <v>1.6159055266962954</v>
      </c>
      <c r="AG107" s="8">
        <f>'[4]BD Plant List'!$AX180/1000</f>
        <v>3.7770024577971602</v>
      </c>
      <c r="AH107" s="8">
        <f>'[4]BD Plant List'!$AX192/1000</f>
        <v>4.1242777041202521</v>
      </c>
      <c r="AI107" s="54">
        <f>'[4]BD Plant List'!$AX204/1000</f>
        <v>3.698000041298207</v>
      </c>
      <c r="AJ107" s="54">
        <f>'[4]BD Plant List'!$AX216/1000</f>
        <v>4.4028785240861135</v>
      </c>
      <c r="AK107" s="54">
        <f>'[4]BD Plant List'!$AX228/1000</f>
        <v>5.8430579992683134</v>
      </c>
      <c r="AL107" s="54">
        <f>'[4]BD Plant List'!$AX240/1000</f>
        <v>6.1302228943429622</v>
      </c>
      <c r="AM107" s="54">
        <f>'[4]BD Plant List'!$AX252/1000</f>
        <v>6.0993566256394764</v>
      </c>
      <c r="AN107" s="54">
        <f>'[4]BD Plant List'!$AX264/1000</f>
        <v>4.6839905692836856</v>
      </c>
      <c r="AO107" s="54">
        <f>'[4]BD Plant List'!$AX276/1000</f>
        <v>22.794185919250683</v>
      </c>
      <c r="AP107" s="54">
        <f>'[4]BD Plant List'!$AX288/1000</f>
        <v>17.863419952608471</v>
      </c>
      <c r="AQ107" s="54">
        <f>'[4]BD Plant List'!$AX300/1000</f>
        <v>18.06777511416449</v>
      </c>
      <c r="AR107" s="54">
        <f>'[4]BD Plant List'!$AX312/1000</f>
        <v>18.000023744183288</v>
      </c>
      <c r="AS107" s="54">
        <f>'[4]BD Plant List'!$AX324/1000</f>
        <v>32.952367487283851</v>
      </c>
      <c r="AT107" s="54">
        <f>'[4]BD Plant List'!$AX336/1000</f>
        <v>32.935554443498155</v>
      </c>
      <c r="AU107" s="54">
        <f>'[4]BD Plant List'!$AX348/1000</f>
        <v>32.963828148347645</v>
      </c>
      <c r="AV107" s="54">
        <f>'[4]BD Plant List'!$AX360/1000</f>
        <v>32.983909787495485</v>
      </c>
      <c r="AW107" s="54">
        <f>'[4]BD Plant List'!$AX372/1000</f>
        <v>32.96713672216169</v>
      </c>
      <c r="AX107" s="54">
        <f>'[4]BD Plant List'!$AX384/1000</f>
        <v>32.960559317757358</v>
      </c>
      <c r="AY107" s="54">
        <f>'[4]BD Plant List'!$AX384/1000</f>
        <v>32.960559317757358</v>
      </c>
      <c r="AZ107" s="54">
        <f>'[4]BD Plant List'!$AX384/1000</f>
        <v>32.960559317757358</v>
      </c>
      <c r="BA107" s="54">
        <f>'[4]BD Plant List'!$AX384/1000</f>
        <v>32.960559317757358</v>
      </c>
      <c r="BB107" s="54">
        <f>'[4]BD Plant List'!$AX384/1000</f>
        <v>32.960559317757358</v>
      </c>
      <c r="BC107" s="54">
        <f>'[4]BD Plant List'!$AX384/1000</f>
        <v>32.960559317757358</v>
      </c>
      <c r="BD107" s="54">
        <f>'[4]BD Plant List'!$AX384/1000</f>
        <v>32.960559317757358</v>
      </c>
      <c r="BE107" s="54">
        <f>'[4]BD Plant List'!$AX384/1000</f>
        <v>32.960559317757358</v>
      </c>
      <c r="BF107" s="54">
        <f>'[4]BD Plant List'!$AX384/1000</f>
        <v>32.960559317757358</v>
      </c>
      <c r="BG107" s="54">
        <f>'[4]BD Plant List'!$AX384/1000</f>
        <v>32.960559317757358</v>
      </c>
      <c r="BH107" s="54">
        <f>'[4]BD Plant List'!$AX384/1000</f>
        <v>32.960559317757358</v>
      </c>
    </row>
    <row r="108" spans="1:60">
      <c r="A108" s="3" t="s">
        <v>24</v>
      </c>
      <c r="AD108" s="8">
        <f>'[4]BD Plant List'!$AX145/1000</f>
        <v>8.3123736400166965</v>
      </c>
      <c r="AE108" s="8">
        <f>'[4]BD Plant List'!$AX157/1000</f>
        <v>3.8673238285221103</v>
      </c>
      <c r="AF108" s="8">
        <f>'[4]BD Plant List'!$AX169/1000</f>
        <v>1.8119777454167663</v>
      </c>
      <c r="AG108" s="8">
        <f>'[4]BD Plant List'!$AX181/1000</f>
        <v>3.8009736694902587</v>
      </c>
      <c r="AH108" s="8">
        <f>'[4]BD Plant List'!$AX193/1000</f>
        <v>3.3024953955645473</v>
      </c>
      <c r="AI108" s="54">
        <f>'[4]BD Plant List'!$AX205/1000</f>
        <v>3.4005825633495723</v>
      </c>
      <c r="AJ108" s="54">
        <f>'[4]BD Plant List'!$AX217/1000</f>
        <v>4.2137978935261096</v>
      </c>
      <c r="AK108" s="54">
        <f>'[4]BD Plant List'!$AX229/1000</f>
        <v>5.5668693329181123</v>
      </c>
      <c r="AL108" s="54">
        <f>'[4]BD Plant List'!$AX241/1000</f>
        <v>5.7524399673128652</v>
      </c>
      <c r="AM108" s="54">
        <f>'[4]BD Plant List'!$AX253/1000</f>
        <v>5.7369784071544556</v>
      </c>
      <c r="AN108" s="54">
        <f>'[4]BD Plant List'!$AX265/1000</f>
        <v>4.2650752724304875</v>
      </c>
      <c r="AO108" s="54">
        <f>'[4]BD Plant List'!$AX277/1000</f>
        <v>21.041069039986205</v>
      </c>
      <c r="AP108" s="54">
        <f>'[4]BD Plant List'!$AX289/1000</f>
        <v>16.030400641483194</v>
      </c>
      <c r="AQ108" s="54">
        <f>'[4]BD Plant List'!$AX301/1000</f>
        <v>16.169042920380797</v>
      </c>
      <c r="AR108" s="54">
        <f>'[4]BD Plant List'!$AX313/1000</f>
        <v>16.133291644808615</v>
      </c>
      <c r="AS108" s="54">
        <f>'[4]BD Plant List'!$AX325/1000</f>
        <v>31.107243425015152</v>
      </c>
      <c r="AT108" s="54">
        <f>'[4]BD Plant List'!$AX337/1000</f>
        <v>31.09620953433479</v>
      </c>
      <c r="AU108" s="54">
        <f>'[4]BD Plant List'!$AX349/1000</f>
        <v>31.107237633204516</v>
      </c>
      <c r="AV108" s="54">
        <f>'[4]BD Plant List'!$AX361/1000</f>
        <v>31.122605031548773</v>
      </c>
      <c r="AW108" s="54">
        <f>'[4]BD Plant List'!$AX373/1000</f>
        <v>31.113317453782372</v>
      </c>
      <c r="AX108" s="54">
        <f>'[4]BD Plant List'!$AX385/1000</f>
        <v>31.109322615577106</v>
      </c>
      <c r="AY108" s="54">
        <f>'[4]BD Plant List'!$AX385/1000</f>
        <v>31.109322615577106</v>
      </c>
      <c r="AZ108" s="54">
        <f>'[4]BD Plant List'!$AX385/1000</f>
        <v>31.109322615577106</v>
      </c>
      <c r="BA108" s="54">
        <f>'[4]BD Plant List'!$AX385/1000</f>
        <v>31.109322615577106</v>
      </c>
      <c r="BB108" s="54">
        <f>'[4]BD Plant List'!$AX385/1000</f>
        <v>31.109322615577106</v>
      </c>
      <c r="BC108" s="54">
        <f>'[4]BD Plant List'!$AX385/1000</f>
        <v>31.109322615577106</v>
      </c>
      <c r="BD108" s="54">
        <f>'[4]BD Plant List'!$AX385/1000</f>
        <v>31.109322615577106</v>
      </c>
      <c r="BE108" s="54">
        <f>'[4]BD Plant List'!$AX385/1000</f>
        <v>31.109322615577106</v>
      </c>
      <c r="BF108" s="54">
        <f>'[4]BD Plant List'!$AX385/1000</f>
        <v>31.109322615577106</v>
      </c>
      <c r="BG108" s="54">
        <f>'[4]BD Plant List'!$AX385/1000</f>
        <v>31.109322615577106</v>
      </c>
      <c r="BH108" s="54">
        <f>'[4]BD Plant List'!$AX385/1000</f>
        <v>31.109322615577106</v>
      </c>
    </row>
    <row r="109" spans="1:60">
      <c r="A109" s="3" t="s">
        <v>25</v>
      </c>
      <c r="AD109" s="8">
        <f>'[4]BD Plant List'!$AX146/1000</f>
        <v>6.5625875519583792</v>
      </c>
      <c r="AE109" s="8">
        <f>'[4]BD Plant List'!$AX158/1000</f>
        <v>3.1869832715719784</v>
      </c>
      <c r="AF109" s="8">
        <f>'[4]BD Plant List'!$AX170/1000</f>
        <v>2.8175393436195577</v>
      </c>
      <c r="AG109" s="8">
        <f>'[4]BD Plant List'!$AX182/1000</f>
        <v>3.4770549884065969</v>
      </c>
      <c r="AH109" s="8">
        <f>'[4]BD Plant List'!$AX194/1000</f>
        <v>3.282826709047133</v>
      </c>
      <c r="AI109" s="54">
        <f>'[4]BD Plant List'!$AX206/1000</f>
        <v>3.400451544043853</v>
      </c>
      <c r="AJ109" s="54">
        <f>'[4]BD Plant List'!$AX218/1000</f>
        <v>4.5817630468641593</v>
      </c>
      <c r="AK109" s="54">
        <f>'[4]BD Plant List'!$AX230/1000</f>
        <v>6.1613166869982177</v>
      </c>
      <c r="AL109" s="54">
        <f>'[4]BD Plant List'!$AX242/1000</f>
        <v>6.1926384449533023</v>
      </c>
      <c r="AM109" s="54">
        <f>'[4]BD Plant List'!$AX254/1000</f>
        <v>6.1916927501750711</v>
      </c>
      <c r="AN109" s="54">
        <f>'[4]BD Plant List'!$AX266/1000</f>
        <v>4.5199628437855219</v>
      </c>
      <c r="AO109" s="54">
        <f>'[4]BD Plant List'!$AX278/1000</f>
        <v>23.727900826807812</v>
      </c>
      <c r="AP109" s="54">
        <f>'[4]BD Plant List'!$AX290/1000</f>
        <v>18.705533179496904</v>
      </c>
      <c r="AQ109" s="54">
        <f>'[4]BD Plant List'!$AX302/1000</f>
        <v>18.73137382484223</v>
      </c>
      <c r="AR109" s="54">
        <f>'[4]BD Plant List'!$AX314/1000</f>
        <v>18.728321616147607</v>
      </c>
      <c r="AS109" s="54">
        <f>'[4]BD Plant List'!$AX326/1000</f>
        <v>33.725688308654043</v>
      </c>
      <c r="AT109" s="54">
        <f>'[4]BD Plant List'!$AX338/1000</f>
        <v>33.72376355118972</v>
      </c>
      <c r="AU109" s="54">
        <f>'[4]BD Plant List'!$AX350/1000</f>
        <v>33.7229360960661</v>
      </c>
      <c r="AV109" s="54">
        <f>'[4]BD Plant List'!$AX362/1000</f>
        <v>33.72641667937993</v>
      </c>
      <c r="AW109" s="54">
        <f>'[4]BD Plant List'!$AX374/1000</f>
        <v>33.725425250287479</v>
      </c>
      <c r="AX109" s="54">
        <f>'[4]BD Plant List'!$AX386/1000</f>
        <v>33.72484597711545</v>
      </c>
      <c r="AY109" s="54">
        <f>'[4]BD Plant List'!$AX386/1000</f>
        <v>33.72484597711545</v>
      </c>
      <c r="AZ109" s="54">
        <f>'[4]BD Plant List'!$AX386/1000</f>
        <v>33.72484597711545</v>
      </c>
      <c r="BA109" s="54">
        <f>'[4]BD Plant List'!$AX386/1000</f>
        <v>33.72484597711545</v>
      </c>
      <c r="BB109" s="54">
        <f>'[4]BD Plant List'!$AX386/1000</f>
        <v>33.72484597711545</v>
      </c>
      <c r="BC109" s="54">
        <f>'[4]BD Plant List'!$AX386/1000</f>
        <v>33.72484597711545</v>
      </c>
      <c r="BD109" s="54">
        <f>'[4]BD Plant List'!$AX386/1000</f>
        <v>33.72484597711545</v>
      </c>
      <c r="BE109" s="54">
        <f>'[4]BD Plant List'!$AX386/1000</f>
        <v>33.72484597711545</v>
      </c>
      <c r="BF109" s="54">
        <f>'[4]BD Plant List'!$AX386/1000</f>
        <v>33.72484597711545</v>
      </c>
      <c r="BG109" s="54">
        <f>'[4]BD Plant List'!$AX386/1000</f>
        <v>33.72484597711545</v>
      </c>
      <c r="BH109" s="54">
        <f>'[4]BD Plant List'!$AX386/1000</f>
        <v>33.72484597711545</v>
      </c>
    </row>
    <row r="110" spans="1:60">
      <c r="A110" s="3" t="s">
        <v>26</v>
      </c>
      <c r="AD110" s="8">
        <f>'[4]BD Plant List'!$AX147/1000</f>
        <v>6.4380265084016859</v>
      </c>
      <c r="AE110" s="8">
        <f>'[4]BD Plant List'!$AX159/1000</f>
        <v>2.9681117236080734</v>
      </c>
      <c r="AF110" s="8">
        <f>'[4]BD Plant List'!$AX171/1000</f>
        <v>2.3553252104603284</v>
      </c>
      <c r="AG110" s="8">
        <f>'[4]BD Plant List'!$AX183/1000</f>
        <v>2.7056736890517654</v>
      </c>
      <c r="AH110" s="8">
        <f>'[4]BD Plant List'!$AX195/1000</f>
        <v>3.2059959023384845</v>
      </c>
      <c r="AI110" s="54">
        <f>'[4]BD Plant List'!$AX207/1000</f>
        <v>2.9942193906101986</v>
      </c>
      <c r="AJ110" s="54">
        <f>'[4]BD Plant List'!$AX219/1000</f>
        <v>4.7698623429946938</v>
      </c>
      <c r="AK110" s="54">
        <f>'[4]BD Plant List'!$AX231/1000</f>
        <v>6.534220792857842</v>
      </c>
      <c r="AL110" s="54">
        <f>'[4]BD Plant List'!$AX243/1000</f>
        <v>6.4666684089326596</v>
      </c>
      <c r="AM110" s="54">
        <f>'[4]BD Plant List'!$AX255/1000</f>
        <v>6.4708076065588562</v>
      </c>
      <c r="AN110" s="54">
        <f>'[4]BD Plant List'!$AX267/1000</f>
        <v>4.5997979729244101</v>
      </c>
      <c r="AO110" s="54">
        <f>'[4]BD Plant List'!$AX279/1000</f>
        <v>25.322092696356858</v>
      </c>
      <c r="AP110" s="54">
        <f>'[4]BD Plant List'!$AX291/1000</f>
        <v>35.344404997070157</v>
      </c>
      <c r="AQ110" s="54">
        <f>'[4]BD Plant List'!$AX303/1000</f>
        <v>20.291713250720399</v>
      </c>
      <c r="AR110" s="54">
        <f>'[4]BD Plant List'!$AX315/1000</f>
        <v>20.302065410431975</v>
      </c>
      <c r="AS110" s="54">
        <f>'[4]BD Plant List'!$AX327/1000</f>
        <v>35.309974801855397</v>
      </c>
      <c r="AT110" s="54">
        <f>'[4]BD Plant List'!$AX339/1000</f>
        <v>35.314050231286963</v>
      </c>
      <c r="AU110" s="54">
        <f>'[4]BD Plant List'!$AX351/1000</f>
        <v>35.31244173827298</v>
      </c>
      <c r="AV110" s="54">
        <f>'[4]BD Plant List'!$AX363/1000</f>
        <v>35.306049086513546</v>
      </c>
      <c r="AW110" s="54">
        <f>'[4]BD Plant List'!$AX375/1000</f>
        <v>35.308916253672173</v>
      </c>
      <c r="AX110" s="54">
        <f>'[4]BD Plant List'!$AX387/1000</f>
        <v>35.310286422320203</v>
      </c>
      <c r="AY110" s="54">
        <f>'[4]BD Plant List'!$AX387/1000</f>
        <v>35.310286422320203</v>
      </c>
      <c r="AZ110" s="54">
        <f>'[4]BD Plant List'!$AX387/1000</f>
        <v>35.310286422320203</v>
      </c>
      <c r="BA110" s="54">
        <f>'[4]BD Plant List'!$AX387/1000</f>
        <v>35.310286422320203</v>
      </c>
      <c r="BB110" s="54">
        <f>'[4]BD Plant List'!$AX387/1000</f>
        <v>35.310286422320203</v>
      </c>
      <c r="BC110" s="54">
        <f>'[4]BD Plant List'!$AX387/1000</f>
        <v>35.310286422320203</v>
      </c>
      <c r="BD110" s="54">
        <f>'[4]BD Plant List'!$AX387/1000</f>
        <v>35.310286422320203</v>
      </c>
      <c r="BE110" s="54">
        <f>'[4]BD Plant List'!$AX387/1000</f>
        <v>35.310286422320203</v>
      </c>
      <c r="BF110" s="54">
        <f>'[4]BD Plant List'!$AX387/1000</f>
        <v>35.310286422320203</v>
      </c>
      <c r="BG110" s="54">
        <f>'[4]BD Plant List'!$AX387/1000</f>
        <v>35.310286422320203</v>
      </c>
      <c r="BH110" s="54">
        <f>'[4]BD Plant List'!$AX387/1000</f>
        <v>35.310286422320203</v>
      </c>
    </row>
    <row r="111" spans="1:60">
      <c r="A111" s="3" t="s">
        <v>27</v>
      </c>
      <c r="AD111" s="8">
        <f>'[4]BD Plant List'!$AX148/1000</f>
        <v>7.7382065440029839</v>
      </c>
      <c r="AE111" s="8">
        <f>'[4]BD Plant List'!$AX160/1000</f>
        <v>3.8076291690500459</v>
      </c>
      <c r="AF111" s="8">
        <f>'[4]BD Plant List'!$AX172/1000</f>
        <v>2.4794837941015042</v>
      </c>
      <c r="AG111" s="8">
        <f>'[4]BD Plant List'!$AX184/1000</f>
        <v>2.8445837875810023</v>
      </c>
      <c r="AH111" s="8">
        <f>'[4]BD Plant List'!$AX196/1000</f>
        <v>2.8685549992741004</v>
      </c>
      <c r="AI111" s="54">
        <f>'[4]BD Plant List'!$AX208/1000</f>
        <v>3.6836074324755859</v>
      </c>
      <c r="AJ111" s="54">
        <f>'[4]BD Plant List'!$AX220/1000</f>
        <v>5.0843700998852981</v>
      </c>
      <c r="AK111" s="54">
        <f>'[4]BD Plant List'!$AX232/1000</f>
        <v>7.0119094503165975</v>
      </c>
      <c r="AL111" s="54">
        <f>'[4]BD Plant List'!$AX244/1000</f>
        <v>6.9758891756404449</v>
      </c>
      <c r="AM111" s="54">
        <f>'[4]BD Plant List'!$AX256/1000</f>
        <v>6.9722185474973184</v>
      </c>
      <c r="AN111" s="54">
        <f>'[4]BD Plant List'!$AX268/1000</f>
        <v>5.3245184341716358</v>
      </c>
      <c r="AO111" s="54">
        <f>'[4]BD Plant List'!$AX280/1000</f>
        <v>37.942142186296095</v>
      </c>
      <c r="AP111" s="54">
        <f>'[4]BD Plant List'!$AX292/1000</f>
        <v>38.026784216367822</v>
      </c>
      <c r="AQ111" s="54">
        <f>'[4]BD Plant List'!$AX304/1000</f>
        <v>37.989952887251576</v>
      </c>
      <c r="AR111" s="54">
        <f>'[4]BD Plant List'!$AX316/1000</f>
        <v>37.984953945371984</v>
      </c>
      <c r="AS111" s="54">
        <f>'[4]BD Plant List'!$AX328/1000</f>
        <v>37.982955512388635</v>
      </c>
      <c r="AT111" s="54">
        <f>'[4]BD Plant List'!$AX340/1000</f>
        <v>37.985357749535225</v>
      </c>
      <c r="AU111" s="54">
        <f>'[4]BD Plant List'!$AX352/1000</f>
        <v>37.99400086218305</v>
      </c>
      <c r="AV111" s="54">
        <f>'[4]BD Plant List'!$AX364/1000</f>
        <v>37.987444191346093</v>
      </c>
      <c r="AW111" s="54">
        <f>'[4]BD Plant List'!$AX376/1000</f>
        <v>37.986942452164996</v>
      </c>
      <c r="AX111" s="54">
        <f>'[4]BD Plant List'!$AX388/1000</f>
        <v>37.987340153523604</v>
      </c>
      <c r="AY111" s="54">
        <f>'[4]BD Plant List'!$AX388/1000</f>
        <v>37.987340153523604</v>
      </c>
      <c r="AZ111" s="54">
        <f>'[4]BD Plant List'!$AX388/1000</f>
        <v>37.987340153523604</v>
      </c>
      <c r="BA111" s="54">
        <f>'[4]BD Plant List'!$AX388/1000</f>
        <v>37.987340153523604</v>
      </c>
      <c r="BB111" s="54">
        <f>'[4]BD Plant List'!$AX388/1000</f>
        <v>37.987340153523604</v>
      </c>
      <c r="BC111" s="54">
        <f>'[4]BD Plant List'!$AX388/1000</f>
        <v>37.987340153523604</v>
      </c>
      <c r="BD111" s="54">
        <f>'[4]BD Plant List'!$AX388/1000</f>
        <v>37.987340153523604</v>
      </c>
      <c r="BE111" s="54">
        <f>'[4]BD Plant List'!$AX388/1000</f>
        <v>37.987340153523604</v>
      </c>
      <c r="BF111" s="54">
        <f>'[4]BD Plant List'!$AX388/1000</f>
        <v>37.987340153523604</v>
      </c>
      <c r="BG111" s="54">
        <f>'[4]BD Plant List'!$AX388/1000</f>
        <v>37.987340153523604</v>
      </c>
      <c r="BH111" s="54">
        <f>'[4]BD Plant List'!$AX388/1000</f>
        <v>37.987340153523604</v>
      </c>
    </row>
    <row r="112" spans="1:60">
      <c r="A112" s="3" t="s">
        <v>28</v>
      </c>
      <c r="AD112" s="8">
        <f>'[4]BD Plant List'!$AX149/1000</f>
        <v>5.5008529425941797</v>
      </c>
      <c r="AE112" s="8">
        <f>'[4]BD Plant List'!$AX161/1000</f>
        <v>3.8648841159961065</v>
      </c>
      <c r="AF112" s="8">
        <f>'[4]BD Plant List'!$AX173/1000</f>
        <v>2.2348545055411679</v>
      </c>
      <c r="AG112" s="8">
        <f>'[4]BD Plant List'!$AX185/1000</f>
        <v>3.2883585271301556</v>
      </c>
      <c r="AH112" s="8">
        <f>'[4]BD Plant List'!$AX197/1000</f>
        <v>1.3491489658038676</v>
      </c>
      <c r="AI112" s="54">
        <f>'[4]BD Plant List'!$AX209/1000</f>
        <v>5.9730168261418077</v>
      </c>
      <c r="AJ112" s="54">
        <f>'[4]BD Plant List'!$AX221/1000</f>
        <v>4.6929979289368315</v>
      </c>
      <c r="AK112" s="54">
        <f>'[4]BD Plant List'!$AX233/1000</f>
        <v>6.3176708759000517</v>
      </c>
      <c r="AL112" s="54">
        <f>'[4]BD Plant List'!$AX245/1000</f>
        <v>6.3426877419212193</v>
      </c>
      <c r="AM112" s="54">
        <f>'[4]BD Plant List'!$AX257/1000</f>
        <v>6.341767082797106</v>
      </c>
      <c r="AN112" s="54">
        <f>'[4]BD Plant List'!$AX269/1000</f>
        <v>4.7832933470246157</v>
      </c>
      <c r="AO112" s="54">
        <f>'[4]BD Plant List'!$AX281/1000</f>
        <v>34.546060098885576</v>
      </c>
      <c r="AP112" s="54">
        <f>'[4]BD Plant List'!$AX293/1000</f>
        <v>34.53018505411201</v>
      </c>
      <c r="AQ112" s="54">
        <f>'[4]BD Plant List'!$AX305/1000</f>
        <v>34.550637296187844</v>
      </c>
      <c r="AR112" s="54">
        <f>'[4]BD Plant List'!$AX317/1000</f>
        <v>34.547897550314701</v>
      </c>
      <c r="AS112" s="54">
        <f>'[4]BD Plant List'!$AX329/1000</f>
        <v>34.545614027061873</v>
      </c>
      <c r="AT112" s="54">
        <f>'[4]BD Plant List'!$AX341/1000</f>
        <v>34.544078805312395</v>
      </c>
      <c r="AU112" s="54">
        <f>'[4]BD Plant List'!$AX353/1000</f>
        <v>34.543682546597758</v>
      </c>
      <c r="AV112" s="54">
        <f>'[4]BD Plant List'!$AX365/1000</f>
        <v>34.546382045094916</v>
      </c>
      <c r="AW112" s="54">
        <f>'[4]BD Plant List'!$AX377/1000</f>
        <v>34.545530994876323</v>
      </c>
      <c r="AX112" s="54">
        <f>'[4]BD Plant List'!$AX389/1000</f>
        <v>34.545057683788649</v>
      </c>
      <c r="AY112" s="54">
        <f>'[4]BD Plant List'!$AX389/1000</f>
        <v>34.545057683788649</v>
      </c>
      <c r="AZ112" s="54">
        <f>'[4]BD Plant List'!$AX389/1000</f>
        <v>34.545057683788649</v>
      </c>
      <c r="BA112" s="54">
        <f>'[4]BD Plant List'!$AX389/1000</f>
        <v>34.545057683788649</v>
      </c>
      <c r="BB112" s="54">
        <f>'[4]BD Plant List'!$AX389/1000</f>
        <v>34.545057683788649</v>
      </c>
      <c r="BC112" s="54">
        <f>'[4]BD Plant List'!$AX389/1000</f>
        <v>34.545057683788649</v>
      </c>
      <c r="BD112" s="54">
        <f>'[4]BD Plant List'!$AX389/1000</f>
        <v>34.545057683788649</v>
      </c>
      <c r="BE112" s="54">
        <f>'[4]BD Plant List'!$AX389/1000</f>
        <v>34.545057683788649</v>
      </c>
      <c r="BF112" s="54">
        <f>'[4]BD Plant List'!$AX389/1000</f>
        <v>34.545057683788649</v>
      </c>
      <c r="BG112" s="54">
        <f>'[4]BD Plant List'!$AX389/1000</f>
        <v>34.545057683788649</v>
      </c>
      <c r="BH112" s="54">
        <f>'[4]BD Plant List'!$AX389/1000</f>
        <v>34.545057683788649</v>
      </c>
    </row>
    <row r="113" spans="1:60" ht="12" thickBot="1">
      <c r="A113" s="3" t="s">
        <v>29</v>
      </c>
      <c r="AD113" s="8">
        <f>SUM(AD101:AD112)</f>
        <v>74.439993544561105</v>
      </c>
      <c r="AE113" s="8">
        <f t="shared" ref="AE113:BH113" si="56">SUM(AE101:AE112)</f>
        <v>47.193952962105691</v>
      </c>
      <c r="AF113" s="8">
        <f t="shared" si="56"/>
        <v>24.963251069320403</v>
      </c>
      <c r="AG113" s="8">
        <f t="shared" si="56"/>
        <v>36.490330661432353</v>
      </c>
      <c r="AH113" s="8">
        <f t="shared" si="56"/>
        <v>38.1572518437832</v>
      </c>
      <c r="AI113" s="54">
        <f t="shared" si="56"/>
        <v>39.198835811236087</v>
      </c>
      <c r="AJ113" s="54">
        <f t="shared" si="56"/>
        <v>48.272460557347159</v>
      </c>
      <c r="AK113" s="54">
        <f t="shared" si="56"/>
        <v>63.161290735243213</v>
      </c>
      <c r="AL113" s="54">
        <f t="shared" si="56"/>
        <v>70.170126159876304</v>
      </c>
      <c r="AM113" s="54">
        <f t="shared" si="56"/>
        <v>69.906807966144427</v>
      </c>
      <c r="AN113" s="54">
        <f t="shared" si="56"/>
        <v>55.474339140457907</v>
      </c>
      <c r="AO113" s="54">
        <f t="shared" si="56"/>
        <v>206.74072950158575</v>
      </c>
      <c r="AP113" s="54">
        <f t="shared" si="56"/>
        <v>244.18577691486007</v>
      </c>
      <c r="AQ113" s="54">
        <f t="shared" si="56"/>
        <v>230.28805909178374</v>
      </c>
      <c r="AR113" s="54">
        <f t="shared" si="56"/>
        <v>229.86754574370948</v>
      </c>
      <c r="AS113" s="54">
        <f t="shared" si="56"/>
        <v>379.64994356782881</v>
      </c>
      <c r="AT113" s="54">
        <f t="shared" si="56"/>
        <v>379.57649452911176</v>
      </c>
      <c r="AU113" s="54">
        <f t="shared" si="56"/>
        <v>379.71356396945879</v>
      </c>
      <c r="AV113" s="54">
        <f t="shared" si="56"/>
        <v>379.81912138037853</v>
      </c>
      <c r="AW113" s="54">
        <f t="shared" si="56"/>
        <v>379.72533383809753</v>
      </c>
      <c r="AX113" s="54">
        <f t="shared" si="56"/>
        <v>379.69689145697498</v>
      </c>
      <c r="AY113" s="54">
        <f t="shared" si="56"/>
        <v>379.69689145697498</v>
      </c>
      <c r="AZ113" s="54">
        <f t="shared" si="56"/>
        <v>379.69689145697498</v>
      </c>
      <c r="BA113" s="54">
        <f t="shared" si="56"/>
        <v>379.69689145697498</v>
      </c>
      <c r="BB113" s="54">
        <f t="shared" si="56"/>
        <v>379.69689145697498</v>
      </c>
      <c r="BC113" s="54">
        <f t="shared" si="56"/>
        <v>379.69689145697498</v>
      </c>
      <c r="BD113" s="54">
        <f t="shared" si="56"/>
        <v>379.69689145697498</v>
      </c>
      <c r="BE113" s="54">
        <f t="shared" si="56"/>
        <v>379.69689145697498</v>
      </c>
      <c r="BF113" s="54">
        <f t="shared" si="56"/>
        <v>379.69689145697498</v>
      </c>
      <c r="BG113" s="54">
        <f t="shared" si="56"/>
        <v>379.69689145697498</v>
      </c>
      <c r="BH113" s="54">
        <f t="shared" si="56"/>
        <v>379.69689145697498</v>
      </c>
    </row>
    <row r="114" spans="1:60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</row>
    <row r="115" spans="1:60" ht="12" thickBot="1">
      <c r="A115" s="3" t="s">
        <v>151</v>
      </c>
    </row>
    <row r="116" spans="1:60" ht="12" thickBot="1">
      <c r="A116" s="18"/>
      <c r="B116" s="19">
        <f t="shared" ref="B116:BH116" si="57">B2</f>
        <v>1992</v>
      </c>
      <c r="C116" s="19">
        <f t="shared" si="57"/>
        <v>1993</v>
      </c>
      <c r="D116" s="19">
        <f t="shared" si="57"/>
        <v>1994</v>
      </c>
      <c r="E116" s="19">
        <f t="shared" si="57"/>
        <v>1995</v>
      </c>
      <c r="F116" s="19">
        <f t="shared" si="57"/>
        <v>1996</v>
      </c>
      <c r="G116" s="19">
        <f t="shared" si="57"/>
        <v>1997</v>
      </c>
      <c r="H116" s="19">
        <f t="shared" si="57"/>
        <v>1998</v>
      </c>
      <c r="I116" s="19">
        <f t="shared" si="57"/>
        <v>1999</v>
      </c>
      <c r="J116" s="19">
        <f t="shared" si="57"/>
        <v>2000</v>
      </c>
      <c r="K116" s="19">
        <f t="shared" si="57"/>
        <v>2001</v>
      </c>
      <c r="L116" s="19">
        <f t="shared" si="57"/>
        <v>2002</v>
      </c>
      <c r="M116" s="19">
        <f t="shared" si="57"/>
        <v>2003</v>
      </c>
      <c r="N116" s="19">
        <f t="shared" si="57"/>
        <v>2004</v>
      </c>
      <c r="O116" s="19">
        <f t="shared" si="57"/>
        <v>2005</v>
      </c>
      <c r="P116" s="19">
        <f t="shared" si="57"/>
        <v>2006</v>
      </c>
      <c r="Q116" s="19">
        <f t="shared" si="57"/>
        <v>2007</v>
      </c>
      <c r="R116" s="19">
        <f t="shared" si="57"/>
        <v>2008</v>
      </c>
      <c r="S116" s="19">
        <f t="shared" si="57"/>
        <v>2009</v>
      </c>
      <c r="T116" s="19">
        <f t="shared" si="57"/>
        <v>2010</v>
      </c>
      <c r="U116" s="19">
        <f t="shared" si="57"/>
        <v>2011</v>
      </c>
      <c r="V116" s="19">
        <f t="shared" si="57"/>
        <v>2012</v>
      </c>
      <c r="W116" s="19">
        <f t="shared" si="57"/>
        <v>2013</v>
      </c>
      <c r="X116" s="19">
        <f t="shared" si="57"/>
        <v>2014</v>
      </c>
      <c r="Y116" s="19">
        <f t="shared" si="57"/>
        <v>2015</v>
      </c>
      <c r="Z116" s="19">
        <f t="shared" si="57"/>
        <v>2016</v>
      </c>
      <c r="AA116" s="19">
        <f t="shared" si="57"/>
        <v>2017</v>
      </c>
      <c r="AB116" s="19">
        <f t="shared" si="57"/>
        <v>2018</v>
      </c>
      <c r="AC116" s="19">
        <f t="shared" si="57"/>
        <v>2019</v>
      </c>
      <c r="AD116" s="19">
        <f t="shared" si="57"/>
        <v>2020</v>
      </c>
      <c r="AE116" s="19">
        <f t="shared" si="57"/>
        <v>2021</v>
      </c>
      <c r="AF116" s="19">
        <f t="shared" si="57"/>
        <v>2022</v>
      </c>
      <c r="AG116" s="19">
        <f t="shared" si="57"/>
        <v>2023</v>
      </c>
      <c r="AH116" s="19">
        <f t="shared" si="57"/>
        <v>2024</v>
      </c>
      <c r="AI116" s="19">
        <f t="shared" si="57"/>
        <v>2025</v>
      </c>
      <c r="AJ116" s="19">
        <f t="shared" si="57"/>
        <v>2026</v>
      </c>
      <c r="AK116" s="19">
        <f t="shared" si="57"/>
        <v>2027</v>
      </c>
      <c r="AL116" s="19">
        <f t="shared" si="57"/>
        <v>2028</v>
      </c>
      <c r="AM116" s="19">
        <f t="shared" si="57"/>
        <v>2029</v>
      </c>
      <c r="AN116" s="19">
        <f t="shared" si="57"/>
        <v>2030</v>
      </c>
      <c r="AO116" s="19">
        <f t="shared" si="57"/>
        <v>2031</v>
      </c>
      <c r="AP116" s="19">
        <f t="shared" si="57"/>
        <v>2032</v>
      </c>
      <c r="AQ116" s="19">
        <f t="shared" si="57"/>
        <v>2033</v>
      </c>
      <c r="AR116" s="19">
        <f t="shared" si="57"/>
        <v>2034</v>
      </c>
      <c r="AS116" s="19">
        <f t="shared" si="57"/>
        <v>2035</v>
      </c>
      <c r="AT116" s="19">
        <f t="shared" si="57"/>
        <v>2036</v>
      </c>
      <c r="AU116" s="19">
        <f t="shared" si="57"/>
        <v>2037</v>
      </c>
      <c r="AV116" s="19">
        <f t="shared" si="57"/>
        <v>2038</v>
      </c>
      <c r="AW116" s="19">
        <f t="shared" si="57"/>
        <v>2039</v>
      </c>
      <c r="AX116" s="19">
        <f t="shared" si="57"/>
        <v>2040</v>
      </c>
      <c r="AY116" s="19">
        <f t="shared" si="57"/>
        <v>2041</v>
      </c>
      <c r="AZ116" s="19">
        <f t="shared" si="57"/>
        <v>2042</v>
      </c>
      <c r="BA116" s="19">
        <f t="shared" si="57"/>
        <v>2043</v>
      </c>
      <c r="BB116" s="19">
        <f t="shared" si="57"/>
        <v>2044</v>
      </c>
      <c r="BC116" s="19">
        <f t="shared" si="57"/>
        <v>2045</v>
      </c>
      <c r="BD116" s="19">
        <f t="shared" si="57"/>
        <v>2046</v>
      </c>
      <c r="BE116" s="19">
        <f t="shared" si="57"/>
        <v>2047</v>
      </c>
      <c r="BF116" s="19">
        <f t="shared" si="57"/>
        <v>2048</v>
      </c>
      <c r="BG116" s="19">
        <f t="shared" si="57"/>
        <v>2049</v>
      </c>
      <c r="BH116" s="19">
        <f t="shared" si="57"/>
        <v>2050</v>
      </c>
    </row>
    <row r="117" spans="1:60">
      <c r="A117" s="3" t="s">
        <v>17</v>
      </c>
      <c r="AD117" s="8">
        <v>0</v>
      </c>
      <c r="AE117" s="8">
        <v>0</v>
      </c>
      <c r="AF117" s="8">
        <f>'[4]RD Plant List'!$AU30/1000</f>
        <v>0</v>
      </c>
      <c r="AG117" s="8">
        <f>'[4]RD Plant List'!$AU42/1000</f>
        <v>0</v>
      </c>
      <c r="AH117" s="8">
        <f>'[4]RD Plant List'!$AU54/1000</f>
        <v>8.2125922311364956</v>
      </c>
      <c r="AI117" s="8">
        <f>'[4]RD Plant List'!$AU66/1000</f>
        <v>6.9729314584560171</v>
      </c>
      <c r="AJ117" s="54">
        <f>'[4]RD Plant List'!$AU78/1000</f>
        <v>8.3386952186936991</v>
      </c>
      <c r="AK117" s="54">
        <f>'[4]RD Plant List'!$AU90/1000</f>
        <v>4.7948132791664024</v>
      </c>
      <c r="AL117" s="54">
        <f>'[4]RD Plant List'!$AU102/1000</f>
        <v>3.9206024118620788</v>
      </c>
      <c r="AM117" s="54">
        <f>'[4]RD Plant List'!$AU114/1000</f>
        <v>4.0399448283618327</v>
      </c>
      <c r="AN117" s="54">
        <f>'[4]RD Plant List'!$AU126/1000</f>
        <v>4.1883934971720533</v>
      </c>
      <c r="AO117" s="54">
        <f>'[4]RD Plant List'!$AU138/1000</f>
        <v>4.2705367440543389</v>
      </c>
      <c r="AP117" s="54">
        <f>'[4]RD Plant List'!$AU150/1000</f>
        <v>4.3635125982586116</v>
      </c>
      <c r="AQ117" s="54">
        <f>'[4]RD Plant List'!$AU162/1000</f>
        <v>4.4215320136155194</v>
      </c>
      <c r="AR117" s="54">
        <f>'[4]RD Plant List'!$AU174/1000</f>
        <v>4.4993811452634835</v>
      </c>
      <c r="AS117" s="54">
        <f>'[4]RD Plant List'!$AU186/1000</f>
        <v>4.5757466496807337</v>
      </c>
      <c r="AT117" s="54">
        <f>'[4]RD Plant List'!$AU198/1000</f>
        <v>4.6095149619398006</v>
      </c>
      <c r="AU117" s="54">
        <f>'[4]RD Plant List'!$AU210/1000</f>
        <v>4.6107286916725112</v>
      </c>
      <c r="AV117" s="54">
        <f>'[4]RD Plant List'!$AU222/1000</f>
        <v>4.6109593259669275</v>
      </c>
      <c r="AW117" s="54">
        <f>'[4]RD Plant List'!$AU234/1000</f>
        <v>4.6104009931930792</v>
      </c>
      <c r="AX117" s="54">
        <f>'[4]RD Plant List'!$AU246/1000</f>
        <v>4.6106963369441729</v>
      </c>
      <c r="AY117" s="54">
        <f>'[4]RD Plant List'!$AU258/1000</f>
        <v>4.6106855520347274</v>
      </c>
      <c r="AZ117" s="54">
        <f>'[4]RD Plant List'!$AU270/1000</f>
        <v>4.6105942940573268</v>
      </c>
      <c r="BA117" s="54">
        <f>'[4]RD Plant List'!$AU282/1000</f>
        <v>4.3122647958457021</v>
      </c>
      <c r="BB117" s="54">
        <f>'[4]RD Plant List'!$AU294/1000</f>
        <v>4.3122530707596285</v>
      </c>
      <c r="BC117" s="54">
        <f>'[4]RD Plant List'!$AU306/1000</f>
        <v>4.3122407996210583</v>
      </c>
      <c r="BD117" s="54">
        <f>'[4]RD Plant List'!$AU318/1000</f>
        <v>4.3122528887421296</v>
      </c>
      <c r="BE117" s="54">
        <f>'[4]RD Plant List'!$AU330/1000</f>
        <v>4.3122489197076064</v>
      </c>
      <c r="BF117" s="54">
        <f>'[4]RD Plant List'!$AU342/1000</f>
        <v>4.3122475360235981</v>
      </c>
      <c r="BG117" s="54">
        <f>'[4]RD Plant List'!$AU354/1000</f>
        <v>4.3122497814911114</v>
      </c>
      <c r="BH117" s="54">
        <f>'[4]RD Plant List'!$AU366/1000</f>
        <v>4.3122487457407725</v>
      </c>
    </row>
    <row r="118" spans="1:60">
      <c r="A118" s="3" t="s">
        <v>18</v>
      </c>
      <c r="AD118" s="8">
        <v>0</v>
      </c>
      <c r="AE118" s="8">
        <v>0</v>
      </c>
      <c r="AF118" s="8">
        <f>'[4]RD Plant List'!$AU31/1000</f>
        <v>0</v>
      </c>
      <c r="AG118" s="8">
        <f>'[4]RD Plant List'!$AU43/1000</f>
        <v>0</v>
      </c>
      <c r="AH118" s="8">
        <f>'[4]RD Plant List'!$AU55/1000</f>
        <v>11.820861092620332</v>
      </c>
      <c r="AI118" s="8">
        <f>'[4]RD Plant List'!$AU67/1000</f>
        <v>7.0193064659213649</v>
      </c>
      <c r="AJ118" s="54">
        <f>'[4]RD Plant List'!$AU79/1000</f>
        <v>6.506758694207095</v>
      </c>
      <c r="AK118" s="54">
        <f>'[4]RD Plant List'!$AU91/1000</f>
        <v>5.8079811498080502</v>
      </c>
      <c r="AL118" s="54">
        <f>'[4]RD Plant List'!$AU103/1000</f>
        <v>4.5142385152647631</v>
      </c>
      <c r="AM118" s="54">
        <f>'[4]RD Plant List'!$AU115/1000</f>
        <v>4.7564308335837024</v>
      </c>
      <c r="AN118" s="54">
        <f>'[4]RD Plant List'!$AU127/1000</f>
        <v>4.9379399284633623</v>
      </c>
      <c r="AO118" s="54">
        <f>'[4]RD Plant List'!$AU139/1000</f>
        <v>4.9945414429338548</v>
      </c>
      <c r="AP118" s="54">
        <f>'[4]RD Plant List'!$AU151/1000</f>
        <v>5.1280817757033983</v>
      </c>
      <c r="AQ118" s="54">
        <f>'[4]RD Plant List'!$AU163/1000</f>
        <v>5.1932976369312467</v>
      </c>
      <c r="AR118" s="54">
        <f>'[4]RD Plant List'!$AU175/1000</f>
        <v>5.2783682044614606</v>
      </c>
      <c r="AS118" s="54">
        <f>'[4]RD Plant List'!$AU187/1000</f>
        <v>5.3732464014442129</v>
      </c>
      <c r="AT118" s="54">
        <f>'[4]RD Plant List'!$AU199/1000</f>
        <v>5.4115137441382926</v>
      </c>
      <c r="AU118" s="54">
        <f>'[4]RD Plant List'!$AU211/1000</f>
        <v>5.4121052392331395</v>
      </c>
      <c r="AV118" s="54">
        <f>'[4]RD Plant List'!$AU223/1000</f>
        <v>5.413390837171006</v>
      </c>
      <c r="AW118" s="54">
        <f>'[4]RD Plant List'!$AU235/1000</f>
        <v>5.4123366068474796</v>
      </c>
      <c r="AX118" s="54">
        <f>'[4]RD Plant List'!$AU247/1000</f>
        <v>5.4126108944172104</v>
      </c>
      <c r="AY118" s="54">
        <f>'[4]RD Plant List'!$AU259/1000</f>
        <v>5.4127794461452314</v>
      </c>
      <c r="AZ118" s="54">
        <f>'[4]RD Plant List'!$AU271/1000</f>
        <v>5.4125756491366408</v>
      </c>
      <c r="BA118" s="54">
        <f>'[4]RD Plant List'!$AU283/1000</f>
        <v>5.0623575523066524</v>
      </c>
      <c r="BB118" s="54">
        <f>'[4]RD Plant List'!$AU295/1000</f>
        <v>5.0623714055380526</v>
      </c>
      <c r="BC118" s="54">
        <f>'[4]RD Plant List'!$AU307/1000</f>
        <v>5.0623373287302469</v>
      </c>
      <c r="BD118" s="54">
        <f>'[4]RD Plant List'!$AU319/1000</f>
        <v>5.0623554288583179</v>
      </c>
      <c r="BE118" s="54">
        <f>'[4]RD Plant List'!$AU331/1000</f>
        <v>5.0623547210422029</v>
      </c>
      <c r="BF118" s="54">
        <f>'[4]RD Plant List'!$AU343/1000</f>
        <v>5.0623491595435901</v>
      </c>
      <c r="BG118" s="54">
        <f>'[4]RD Plant List'!$AU355/1000</f>
        <v>5.0623531031480384</v>
      </c>
      <c r="BH118" s="54">
        <f>'[4]RD Plant List'!$AU367/1000</f>
        <v>5.0623523279112774</v>
      </c>
    </row>
    <row r="119" spans="1:60">
      <c r="A119" s="3" t="s">
        <v>19</v>
      </c>
      <c r="AD119" s="8">
        <v>0</v>
      </c>
      <c r="AE119" s="8">
        <v>0</v>
      </c>
      <c r="AF119" s="8">
        <f>'[4]RD Plant List'!$AU32/1000</f>
        <v>0</v>
      </c>
      <c r="AG119" s="8">
        <f>'[4]RD Plant List'!$AU44/1000</f>
        <v>0</v>
      </c>
      <c r="AH119" s="8">
        <f>'[4]RD Plant List'!$AU56/1000</f>
        <v>20.295756231594439</v>
      </c>
      <c r="AI119" s="8">
        <f>'[4]RD Plant List'!$AU68/1000</f>
        <v>17.989032674530627</v>
      </c>
      <c r="AJ119" s="54">
        <f>'[4]RD Plant List'!$AU80/1000</f>
        <v>8.4930543060518211</v>
      </c>
      <c r="AK119" s="54">
        <f>'[4]RD Plant List'!$AU92/1000</f>
        <v>11.247691615006532</v>
      </c>
      <c r="AL119" s="54">
        <f>'[4]RD Plant List'!$AU104/1000</f>
        <v>9.0677546985093773</v>
      </c>
      <c r="AM119" s="54">
        <f>'[4]RD Plant List'!$AU116/1000</f>
        <v>9.1505282695125025</v>
      </c>
      <c r="AN119" s="54">
        <f>'[4]RD Plant List'!$AU128/1000</f>
        <v>9.659212474982386</v>
      </c>
      <c r="AO119" s="54">
        <f>'[4]RD Plant List'!$AU140/1000</f>
        <v>9.7993620345105938</v>
      </c>
      <c r="AP119" s="54">
        <f>'[4]RD Plant List'!$AU152/1000</f>
        <v>9.9877932778776568</v>
      </c>
      <c r="AQ119" s="54">
        <f>'[4]RD Plant List'!$AU164/1000</f>
        <v>10.153919926679533</v>
      </c>
      <c r="AR119" s="54">
        <f>'[4]RD Plant List'!$AU176/1000</f>
        <v>10.31867564736234</v>
      </c>
      <c r="AS119" s="54">
        <f>'[4]RD Plant List'!$AU188/1000</f>
        <v>10.491911715661166</v>
      </c>
      <c r="AT119" s="54">
        <f>'[4]RD Plant List'!$AU200/1000</f>
        <v>10.575309866701858</v>
      </c>
      <c r="AU119" s="54">
        <f>'[4]RD Plant List'!$AU212/1000</f>
        <v>10.574763217562454</v>
      </c>
      <c r="AV119" s="54">
        <f>'[4]RD Plant List'!$AU224/1000</f>
        <v>10.57552967911948</v>
      </c>
      <c r="AW119" s="54">
        <f>'[4]RD Plant List'!$AU236/1000</f>
        <v>10.575200921127928</v>
      </c>
      <c r="AX119" s="54">
        <f>'[4]RD Plant List'!$AU248/1000</f>
        <v>10.575164605936623</v>
      </c>
      <c r="AY119" s="54">
        <f>'[4]RD Plant List'!$AU260/1000</f>
        <v>10.575298402061344</v>
      </c>
      <c r="AZ119" s="54">
        <f>'[4]RD Plant List'!$AU272/1000</f>
        <v>10.575221309708631</v>
      </c>
      <c r="BA119" s="54">
        <f>'[4]RD Plant List'!$AU284/1000</f>
        <v>9.8908174650521588</v>
      </c>
      <c r="BB119" s="54">
        <f>'[4]RD Plant List'!$AU296/1000</f>
        <v>9.8908372618376994</v>
      </c>
      <c r="BC119" s="54">
        <f>'[4]RD Plant List'!$AU308/1000</f>
        <v>9.8908219451954835</v>
      </c>
      <c r="BD119" s="54">
        <f>'[4]RD Plant List'!$AU320/1000</f>
        <v>9.8908255573617794</v>
      </c>
      <c r="BE119" s="54">
        <f>'[4]RD Plant List'!$AU332/1000</f>
        <v>9.8908282547983255</v>
      </c>
      <c r="BF119" s="54">
        <f>'[4]RD Plant List'!$AU344/1000</f>
        <v>9.8908252524518652</v>
      </c>
      <c r="BG119" s="54">
        <f>'[4]RD Plant List'!$AU356/1000</f>
        <v>9.8908263548706579</v>
      </c>
      <c r="BH119" s="54">
        <f>'[4]RD Plant List'!$AU368/1000</f>
        <v>9.8908266207069477</v>
      </c>
    </row>
    <row r="120" spans="1:60">
      <c r="A120" s="3" t="s">
        <v>20</v>
      </c>
      <c r="AD120" s="8">
        <v>0</v>
      </c>
      <c r="AE120" s="8">
        <v>0</v>
      </c>
      <c r="AF120" s="8">
        <f>'[4]RD Plant List'!$AU33/1000</f>
        <v>0</v>
      </c>
      <c r="AG120" s="8">
        <f>'[4]RD Plant List'!$AU45/1000</f>
        <v>4.9104164370834749</v>
      </c>
      <c r="AH120" s="8">
        <f>'[4]RD Plant List'!$AU57/1000</f>
        <v>16.935676145241363</v>
      </c>
      <c r="AI120" s="54">
        <f>'[4]RD Plant List'!$AU69/1000</f>
        <v>16.22827565648743</v>
      </c>
      <c r="AJ120" s="54">
        <f>'[4]RD Plant List'!$AU81/1000</f>
        <v>7.269356496627438</v>
      </c>
      <c r="AK120" s="54">
        <f>'[4]RD Plant List'!$AU93/1000</f>
        <v>8.9754101496379786</v>
      </c>
      <c r="AL120" s="54">
        <f>'[4]RD Plant List'!$AU105/1000</f>
        <v>7.8903376217637353</v>
      </c>
      <c r="AM120" s="54">
        <f>'[4]RD Plant List'!$AU117/1000</f>
        <v>7.902671717285199</v>
      </c>
      <c r="AN120" s="54">
        <f>'[4]RD Plant List'!$AU129/1000</f>
        <v>8.359595803231354</v>
      </c>
      <c r="AO120" s="54">
        <f>'[4]RD Plant List'!$AU141/1000</f>
        <v>8.490006656074284</v>
      </c>
      <c r="AP120" s="54">
        <f>'[4]RD Plant List'!$AU153/1000</f>
        <v>8.6413264876855553</v>
      </c>
      <c r="AQ120" s="54">
        <f>'[4]RD Plant List'!$AU165/1000</f>
        <v>8.7899754989624821</v>
      </c>
      <c r="AR120" s="54">
        <f>'[4]RD Plant List'!$AU177/1000</f>
        <v>8.9333323570963916</v>
      </c>
      <c r="AS120" s="54">
        <f>'[4]RD Plant List'!$AU189/1000</f>
        <v>9.0811518295119669</v>
      </c>
      <c r="AT120" s="54">
        <f>'[4]RD Plant List'!$AU201/1000</f>
        <v>9.1545285811375816</v>
      </c>
      <c r="AU120" s="54">
        <f>'[4]RD Plant List'!$AU213/1000</f>
        <v>9.1539800430410825</v>
      </c>
      <c r="AV120" s="54">
        <f>'[4]RD Plant List'!$AU225/1000</f>
        <v>9.1542982799768158</v>
      </c>
      <c r="AW120" s="54">
        <f>'[4]RD Plant List'!$AU237/1000</f>
        <v>9.1542689680518272</v>
      </c>
      <c r="AX120" s="54">
        <f>'[4]RD Plant List'!$AU249/1000</f>
        <v>9.154182430356574</v>
      </c>
      <c r="AY120" s="54">
        <f>'[4]RD Plant List'!$AU261/1000</f>
        <v>9.1542498927950735</v>
      </c>
      <c r="AZ120" s="54">
        <f>'[4]RD Plant List'!$AU273/1000</f>
        <v>9.1542337637344904</v>
      </c>
      <c r="BA120" s="54">
        <f>'[4]RD Plant List'!$AU285/1000</f>
        <v>8.5617764663146794</v>
      </c>
      <c r="BB120" s="54">
        <f>'[4]RD Plant List'!$AU297/1000</f>
        <v>8.561788811598543</v>
      </c>
      <c r="BC120" s="54">
        <f>'[4]RD Plant List'!$AU309/1000</f>
        <v>8.5617842398486612</v>
      </c>
      <c r="BD120" s="54">
        <f>'[4]RD Plant List'!$AU321/1000</f>
        <v>8.5617831725872939</v>
      </c>
      <c r="BE120" s="54">
        <f>'[4]RD Plant List'!$AU333/1000</f>
        <v>8.561785408011497</v>
      </c>
      <c r="BF120" s="54">
        <f>'[4]RD Plant List'!$AU345/1000</f>
        <v>8.5617842734824876</v>
      </c>
      <c r="BG120" s="54">
        <f>'[4]RD Plant List'!$AU357/1000</f>
        <v>8.5617842846937595</v>
      </c>
      <c r="BH120" s="54">
        <f>'[4]RD Plant List'!$AU369/1000</f>
        <v>8.5617846553959147</v>
      </c>
    </row>
    <row r="121" spans="1:60">
      <c r="A121" s="3" t="s">
        <v>21</v>
      </c>
      <c r="AD121" s="8">
        <v>0</v>
      </c>
      <c r="AE121" s="8">
        <v>0</v>
      </c>
      <c r="AF121" s="8">
        <f>'[4]RD Plant List'!$AU34/1000</f>
        <v>0</v>
      </c>
      <c r="AG121" s="8">
        <f>'[4]RD Plant List'!$AU46/1000</f>
        <v>4.9104164370834749</v>
      </c>
      <c r="AH121" s="8">
        <f>'[4]RD Plant List'!$AU58/1000</f>
        <v>18.121263292616394</v>
      </c>
      <c r="AI121" s="54">
        <f>'[4]RD Plant List'!$AU70/1000</f>
        <v>17.158311364825902</v>
      </c>
      <c r="AJ121" s="54">
        <f>'[4]RD Plant List'!$AU82/1000</f>
        <v>7.9292696407459244</v>
      </c>
      <c r="AK121" s="54">
        <f>'[4]RD Plant List'!$AU94/1000</f>
        <v>8.38744799020008</v>
      </c>
      <c r="AL121" s="54">
        <f>'[4]RD Plant List'!$AU106/1000</f>
        <v>8.4821877895088669</v>
      </c>
      <c r="AM121" s="54">
        <f>'[4]RD Plant List'!$AU118/1000</f>
        <v>8.5252627705667177</v>
      </c>
      <c r="AN121" s="54">
        <f>'[4]RD Plant List'!$AU130/1000</f>
        <v>8.9947374514499678</v>
      </c>
      <c r="AO121" s="54">
        <f>'[4]RD Plant List'!$AU142/1000</f>
        <v>9.1401630585968636</v>
      </c>
      <c r="AP121" s="54">
        <f>'[4]RD Plant List'!$AU154/1000</f>
        <v>9.3073942813976327</v>
      </c>
      <c r="AQ121" s="54">
        <f>'[4]RD Plant List'!$AU166/1000</f>
        <v>9.4628602729118825</v>
      </c>
      <c r="AR121" s="54">
        <f>'[4]RD Plant List'!$AU178/1000</f>
        <v>9.6188444880637807</v>
      </c>
      <c r="AS121" s="54">
        <f>'[4]RD Plant List'!$AU190/1000</f>
        <v>9.7784674479285751</v>
      </c>
      <c r="AT121" s="54">
        <f>'[4]RD Plant List'!$AU202/1000</f>
        <v>9.8566161915656565</v>
      </c>
      <c r="AU121" s="54">
        <f>'[4]RD Plant List'!$AU214/1000</f>
        <v>9.8564447869130749</v>
      </c>
      <c r="AV121" s="54">
        <f>'[4]RD Plant List'!$AU226/1000</f>
        <v>9.8567942601628715</v>
      </c>
      <c r="AW121" s="54">
        <f>'[4]RD Plant List'!$AU238/1000</f>
        <v>9.8566184128805325</v>
      </c>
      <c r="AX121" s="54">
        <f>'[4]RD Plant List'!$AU250/1000</f>
        <v>9.8566191533188263</v>
      </c>
      <c r="AY121" s="54">
        <f>'[4]RD Plant List'!$AU262/1000</f>
        <v>9.8566772754540786</v>
      </c>
      <c r="AZ121" s="54">
        <f>'[4]RD Plant List'!$AU274/1000</f>
        <v>9.8566382805511434</v>
      </c>
      <c r="BA121" s="54">
        <f>'[4]RD Plant List'!$AU286/1000</f>
        <v>9.2187397357478531</v>
      </c>
      <c r="BB121" s="54">
        <f>'[4]RD Plant List'!$AU298/1000</f>
        <v>9.2187477635168413</v>
      </c>
      <c r="BC121" s="54">
        <f>'[4]RD Plant List'!$AU310/1000</f>
        <v>9.2187403470187377</v>
      </c>
      <c r="BD121" s="54">
        <f>'[4]RD Plant List'!$AU322/1000</f>
        <v>9.2187426154278089</v>
      </c>
      <c r="BE121" s="54">
        <f>'[4]RD Plant List'!$AU334/1000</f>
        <v>9.2187435753211329</v>
      </c>
      <c r="BF121" s="54">
        <f>'[4]RD Plant List'!$AU346/1000</f>
        <v>9.2187421792558926</v>
      </c>
      <c r="BG121" s="54">
        <f>'[4]RD Plant List'!$AU358/1000</f>
        <v>9.2187427900016115</v>
      </c>
      <c r="BH121" s="54">
        <f>'[4]RD Plant List'!$AU370/1000</f>
        <v>9.2187428481928784</v>
      </c>
    </row>
    <row r="122" spans="1:60">
      <c r="A122" s="3" t="s">
        <v>22</v>
      </c>
      <c r="AD122" s="8">
        <v>0</v>
      </c>
      <c r="AE122" s="8">
        <v>0</v>
      </c>
      <c r="AF122" s="8">
        <f>'[4]RD Plant List'!$AU35/1000</f>
        <v>0</v>
      </c>
      <c r="AG122" s="8">
        <f>'[4]RD Plant List'!$AU47/1000</f>
        <v>8.7291328281220899</v>
      </c>
      <c r="AH122" s="8">
        <f>'[4]RD Plant List'!$AU59/1000</f>
        <v>24.185574545516126</v>
      </c>
      <c r="AI122" s="54">
        <f>'[4]RD Plant List'!$AU71/1000</f>
        <v>20.632079480871965</v>
      </c>
      <c r="AJ122" s="54">
        <f>'[4]RD Plant List'!$AU83/1000</f>
        <v>9.8573051243357845</v>
      </c>
      <c r="AK122" s="54">
        <f>'[4]RD Plant List'!$AU95/1000</f>
        <v>9.6873614011497455</v>
      </c>
      <c r="AL122" s="54">
        <f>'[4]RD Plant List'!$AU107/1000</f>
        <v>10.517526673627602</v>
      </c>
      <c r="AM122" s="54">
        <f>'[4]RD Plant List'!$AU119/1000</f>
        <v>10.637728024120415</v>
      </c>
      <c r="AN122" s="54">
        <f>'[4]RD Plant List'!$AU131/1000</f>
        <v>11.2334128922503</v>
      </c>
      <c r="AO122" s="54">
        <f>'[4]RD Plant List'!$AU143/1000</f>
        <v>11.385107395272136</v>
      </c>
      <c r="AP122" s="54">
        <f>'[4]RD Plant List'!$AU155/1000</f>
        <v>11.610169528916733</v>
      </c>
      <c r="AQ122" s="54">
        <f>'[4]RD Plant List'!$AU167/1000</f>
        <v>11.802996488427301</v>
      </c>
      <c r="AR122" s="54">
        <f>'[4]RD Plant List'!$AU179/1000</f>
        <v>11.992625300393144</v>
      </c>
      <c r="AS122" s="54">
        <f>'[4]RD Plant List'!$AU191/1000</f>
        <v>12.195328120553913</v>
      </c>
      <c r="AT122" s="54">
        <f>'[4]RD Plant List'!$AU203/1000</f>
        <v>12.291991089267199</v>
      </c>
      <c r="AU122" s="54">
        <f>'[4]RD Plant List'!$AU215/1000</f>
        <v>12.291086425274347</v>
      </c>
      <c r="AV122" s="54">
        <f>'[4]RD Plant List'!$AU227/1000</f>
        <v>12.292247872692332</v>
      </c>
      <c r="AW122" s="54">
        <f>'[4]RD Plant List'!$AU239/1000</f>
        <v>12.29177512907796</v>
      </c>
      <c r="AX122" s="54">
        <f>'[4]RD Plant List'!$AU251/1000</f>
        <v>12.291703142348215</v>
      </c>
      <c r="AY122" s="54">
        <f>'[4]RD Plant List'!$AU263/1000</f>
        <v>12.291908714706167</v>
      </c>
      <c r="AZ122" s="54">
        <f>'[4]RD Plant List'!$AU275/1000</f>
        <v>12.291795662044114</v>
      </c>
      <c r="BA122" s="54">
        <f>'[4]RD Plant List'!$AU287/1000</f>
        <v>11.496298111913532</v>
      </c>
      <c r="BB122" s="54">
        <f>'[4]RD Plant List'!$AU299/1000</f>
        <v>11.496329089696529</v>
      </c>
      <c r="BC122" s="54">
        <f>'[4]RD Plant List'!$AU311/1000</f>
        <v>11.496306304051444</v>
      </c>
      <c r="BD122" s="54">
        <f>'[4]RD Plant List'!$AU323/1000</f>
        <v>11.496311168553836</v>
      </c>
      <c r="BE122" s="54">
        <f>'[4]RD Plant List'!$AU335/1000</f>
        <v>11.49631552076727</v>
      </c>
      <c r="BF122" s="54">
        <f>'[4]RD Plant List'!$AU347/1000</f>
        <v>11.496310997790852</v>
      </c>
      <c r="BG122" s="54">
        <f>'[4]RD Plant List'!$AU359/1000</f>
        <v>11.496312562370653</v>
      </c>
      <c r="BH122" s="54">
        <f>'[4]RD Plant List'!$AU371/1000</f>
        <v>11.496313026976258</v>
      </c>
    </row>
    <row r="123" spans="1:60">
      <c r="A123" s="3" t="s">
        <v>23</v>
      </c>
      <c r="AD123" s="8">
        <v>0</v>
      </c>
      <c r="AE123" s="8">
        <v>0</v>
      </c>
      <c r="AF123" s="8">
        <f>'[4]RD Plant List'!$AU36/1000</f>
        <v>0</v>
      </c>
      <c r="AG123" s="8">
        <f>'[4]RD Plant List'!$AU48/1000</f>
        <v>8.4600478045682035</v>
      </c>
      <c r="AH123" s="8">
        <f>'[4]RD Plant List'!$AU60/1000</f>
        <v>19.607829737454285</v>
      </c>
      <c r="AI123" s="54">
        <f>'[4]RD Plant List'!$AU72/1000</f>
        <v>19.070456126320238</v>
      </c>
      <c r="AJ123" s="54">
        <f>'[4]RD Plant List'!$AU84/1000</f>
        <v>8.6775876820416027</v>
      </c>
      <c r="AK123" s="54">
        <f>'[4]RD Plant List'!$AU96/1000</f>
        <v>8.4235556126383511</v>
      </c>
      <c r="AL123" s="54">
        <f>'[4]RD Plant List'!$AU108/1000</f>
        <v>9.3237588435205794</v>
      </c>
      <c r="AM123" s="54">
        <f>'[4]RD Plant List'!$AU120/1000</f>
        <v>9.3493341361246554</v>
      </c>
      <c r="AN123" s="54">
        <f>'[4]RD Plant List'!$AU132/1000</f>
        <v>9.8690668994259703</v>
      </c>
      <c r="AO123" s="54">
        <f>'[4]RD Plant List'!$AU144/1000</f>
        <v>10.03300165446139</v>
      </c>
      <c r="AP123" s="54">
        <f>'[4]RD Plant List'!$AU156/1000</f>
        <v>10.212028158051531</v>
      </c>
      <c r="AQ123" s="54">
        <f>'[4]RD Plant List'!$AU168/1000</f>
        <v>10.384171279978927</v>
      </c>
      <c r="AR123" s="54">
        <f>'[4]RD Plant List'!$AU180/1000</f>
        <v>10.555826365209056</v>
      </c>
      <c r="AS123" s="54">
        <f>'[4]RD Plant List'!$AU192/1000</f>
        <v>10.730142221115832</v>
      </c>
      <c r="AT123" s="54">
        <f>'[4]RD Plant List'!$AU204/1000</f>
        <v>10.816304599147475</v>
      </c>
      <c r="AU123" s="54">
        <f>'[4]RD Plant List'!$AU216/1000</f>
        <v>10.816129779471819</v>
      </c>
      <c r="AV123" s="54">
        <f>'[4]RD Plant List'!$AU228/1000</f>
        <v>10.816369184403452</v>
      </c>
      <c r="AW123" s="54">
        <f>'[4]RD Plant List'!$AU240/1000</f>
        <v>10.816267854340914</v>
      </c>
      <c r="AX123" s="54">
        <f>'[4]RD Plant List'!$AU252/1000</f>
        <v>10.816255606072064</v>
      </c>
      <c r="AY123" s="54">
        <f>'[4]RD Plant List'!$AU264/1000</f>
        <v>10.816297548272145</v>
      </c>
      <c r="AZ123" s="54">
        <f>'[4]RD Plant List'!$AU276/1000</f>
        <v>10.81627366956171</v>
      </c>
      <c r="BA123" s="54">
        <f>'[4]RD Plant List'!$AU288/1000</f>
        <v>10.116264785854188</v>
      </c>
      <c r="BB123" s="54">
        <f>'[4]RD Plant List'!$AU300/1000</f>
        <v>10.116271021656887</v>
      </c>
      <c r="BC123" s="54">
        <f>'[4]RD Plant List'!$AU312/1000</f>
        <v>10.116266260136237</v>
      </c>
      <c r="BD123" s="54">
        <f>'[4]RD Plant List'!$AU324/1000</f>
        <v>10.116267355882437</v>
      </c>
      <c r="BE123" s="54">
        <f>'[4]RD Plant List'!$AU336/1000</f>
        <v>10.11626821255852</v>
      </c>
      <c r="BF123" s="54">
        <f>'[4]RD Plant List'!$AU348/1000</f>
        <v>10.116267276192398</v>
      </c>
      <c r="BG123" s="54">
        <f>'[4]RD Plant List'!$AU360/1000</f>
        <v>10.116267614877787</v>
      </c>
      <c r="BH123" s="54">
        <f>'[4]RD Plant List'!$AU372/1000</f>
        <v>10.116267701209566</v>
      </c>
    </row>
    <row r="124" spans="1:60">
      <c r="A124" s="3" t="s">
        <v>24</v>
      </c>
      <c r="AD124" s="8">
        <v>0</v>
      </c>
      <c r="AE124" s="8">
        <v>0</v>
      </c>
      <c r="AF124" s="8">
        <f>'[4]RD Plant List'!$AU37/1000</f>
        <v>0</v>
      </c>
      <c r="AG124" s="8">
        <f>'[4]RD Plant List'!$AU49/1000</f>
        <v>7.6247477689176133</v>
      </c>
      <c r="AH124" s="8">
        <f>'[4]RD Plant List'!$AU61/1000</f>
        <v>16.773088668475491</v>
      </c>
      <c r="AI124" s="54">
        <f>'[4]RD Plant List'!$AU73/1000</f>
        <v>17.032311180066898</v>
      </c>
      <c r="AJ124" s="54">
        <f>'[4]RD Plant List'!$AU85/1000</f>
        <v>7.6267808098587775</v>
      </c>
      <c r="AK124" s="54">
        <f>'[4]RD Plant List'!$AU97/1000</f>
        <v>7.3780419040009813</v>
      </c>
      <c r="AL124" s="54">
        <f>'[4]RD Plant List'!$AU109/1000</f>
        <v>8.2167946829078407</v>
      </c>
      <c r="AM124" s="54">
        <f>'[4]RD Plant List'!$AU121/1000</f>
        <v>8.215874834140541</v>
      </c>
      <c r="AN124" s="54">
        <f>'[4]RD Plant List'!$AU133/1000</f>
        <v>8.6722718913726116</v>
      </c>
      <c r="AO124" s="54">
        <f>'[4]RD Plant List'!$AU145/1000</f>
        <v>8.8247672829601065</v>
      </c>
      <c r="AP124" s="54">
        <f>'[4]RD Plant List'!$AU157/1000</f>
        <v>8.976697789940367</v>
      </c>
      <c r="AQ124" s="54">
        <f>'[4]RD Plant List'!$AU169/1000</f>
        <v>9.1288748152665846</v>
      </c>
      <c r="AR124" s="54">
        <f>'[4]RD Plant List'!$AU181/1000</f>
        <v>9.2810775885773484</v>
      </c>
      <c r="AS124" s="54">
        <f>'[4]RD Plant List'!$AU193/1000</f>
        <v>9.4331795111923658</v>
      </c>
      <c r="AT124" s="54">
        <f>'[4]RD Plant List'!$AU205/1000</f>
        <v>9.5092663644249615</v>
      </c>
      <c r="AU124" s="54">
        <f>'[4]RD Plant List'!$AU217/1000</f>
        <v>9.5092734043782592</v>
      </c>
      <c r="AV124" s="54">
        <f>'[4]RD Plant List'!$AU229/1000</f>
        <v>9.5092644652391698</v>
      </c>
      <c r="AW124" s="54">
        <f>'[4]RD Plant List'!$AU241/1000</f>
        <v>9.5092680780141325</v>
      </c>
      <c r="AX124" s="54">
        <f>'[4]RD Plant List'!$AU253/1000</f>
        <v>9.5092686492105205</v>
      </c>
      <c r="AY124" s="54">
        <f>'[4]RD Plant List'!$AU265/1000</f>
        <v>9.5092670641546064</v>
      </c>
      <c r="AZ124" s="54">
        <f>'[4]RD Plant List'!$AU277/1000</f>
        <v>9.5092679304597532</v>
      </c>
      <c r="BA124" s="54">
        <f>'[4]RD Plant List'!$AU289/1000</f>
        <v>8.8938443594876837</v>
      </c>
      <c r="BB124" s="54">
        <f>'[4]RD Plant List'!$AU301/1000</f>
        <v>8.8938441200756593</v>
      </c>
      <c r="BC124" s="54">
        <f>'[4]RD Plant List'!$AU313/1000</f>
        <v>8.8938442950175585</v>
      </c>
      <c r="BD124" s="54">
        <f>'[4]RD Plant List'!$AU325/1000</f>
        <v>8.893844258193635</v>
      </c>
      <c r="BE124" s="54">
        <f>'[4]RD Plant List'!$AU337/1000</f>
        <v>8.8938442244289515</v>
      </c>
      <c r="BF124" s="54">
        <f>'[4]RD Plant List'!$AU349/1000</f>
        <v>8.8938442592133775</v>
      </c>
      <c r="BG124" s="54">
        <f>'[4]RD Plant List'!$AU361/1000</f>
        <v>8.8938442472786576</v>
      </c>
      <c r="BH124" s="54">
        <f>'[4]RD Plant List'!$AU373/1000</f>
        <v>8.8938442436403289</v>
      </c>
    </row>
    <row r="125" spans="1:60">
      <c r="A125" s="3" t="s">
        <v>25</v>
      </c>
      <c r="AD125" s="8">
        <v>0</v>
      </c>
      <c r="AE125" s="8">
        <v>0</v>
      </c>
      <c r="AF125" s="8">
        <f>'[4]RD Plant List'!$AU38/1000</f>
        <v>0</v>
      </c>
      <c r="AG125" s="8">
        <f>'[4]RD Plant List'!$AU50/1000</f>
        <v>7.0158237578508462</v>
      </c>
      <c r="AH125" s="8">
        <f>'[4]RD Plant List'!$AU62/1000</f>
        <v>19.4160974931509</v>
      </c>
      <c r="AI125" s="54">
        <f>'[4]RD Plant List'!$AU74/1000</f>
        <v>18.322677124842667</v>
      </c>
      <c r="AJ125" s="54">
        <f>'[4]RD Plant List'!$AU86/1000</f>
        <v>8.2387713217313774</v>
      </c>
      <c r="AK125" s="54">
        <f>'[4]RD Plant List'!$AU98/1000</f>
        <v>8.1344327181389176</v>
      </c>
      <c r="AL125" s="54">
        <f>'[4]RD Plant List'!$AU110/1000</f>
        <v>8.9434012449630771</v>
      </c>
      <c r="AM125" s="54">
        <f>'[4]RD Plant List'!$AU122/1000</f>
        <v>8.964799480109864</v>
      </c>
      <c r="AN125" s="54">
        <f>'[4]RD Plant List'!$AU134/1000</f>
        <v>9.4851763978471304</v>
      </c>
      <c r="AO125" s="54">
        <f>'[4]RD Plant List'!$AU146/1000</f>
        <v>9.629187109874934</v>
      </c>
      <c r="AP125" s="54">
        <f>'[4]RD Plant List'!$AU158/1000</f>
        <v>9.8027847117283109</v>
      </c>
      <c r="AQ125" s="54">
        <f>'[4]RD Plant List'!$AU170/1000</f>
        <v>9.9714304205001305</v>
      </c>
      <c r="AR125" s="54">
        <f>'[4]RD Plant List'!$AU182/1000</f>
        <v>10.133375913945226</v>
      </c>
      <c r="AS125" s="54">
        <f>'[4]RD Plant List'!$AU194/1000</f>
        <v>10.301503582570925</v>
      </c>
      <c r="AT125" s="54">
        <f>'[4]RD Plant List'!$AU206/1000</f>
        <v>10.384668687505561</v>
      </c>
      <c r="AU125" s="54">
        <f>'[4]RD Plant List'!$AU218/1000</f>
        <v>10.383944805937237</v>
      </c>
      <c r="AV125" s="54">
        <f>'[4]RD Plant List'!$AU230/1000</f>
        <v>10.384397418453785</v>
      </c>
      <c r="AW125" s="54">
        <f>'[4]RD Plant List'!$AU242/1000</f>
        <v>10.384336970632198</v>
      </c>
      <c r="AX125" s="54">
        <f>'[4]RD Plant List'!$AU254/1000</f>
        <v>10.384226398341072</v>
      </c>
      <c r="AY125" s="54">
        <f>'[4]RD Plant List'!$AU266/1000</f>
        <v>10.384320262475686</v>
      </c>
      <c r="AZ125" s="54">
        <f>'[4]RD Plant List'!$AU278/1000</f>
        <v>10.384294543816319</v>
      </c>
      <c r="BA125" s="54">
        <f>'[4]RD Plant List'!$AU290/1000</f>
        <v>9.7122275689041899</v>
      </c>
      <c r="BB125" s="54">
        <f>'[4]RD Plant List'!$AU302/1000</f>
        <v>9.7122444049736973</v>
      </c>
      <c r="BC125" s="54">
        <f>'[4]RD Plant List'!$AU314/1000</f>
        <v>9.7122375899301421</v>
      </c>
      <c r="BD125" s="54">
        <f>'[4]RD Plant List'!$AU326/1000</f>
        <v>9.7122365212693449</v>
      </c>
      <c r="BE125" s="54">
        <f>'[4]RD Plant List'!$AU338/1000</f>
        <v>9.7122395053910626</v>
      </c>
      <c r="BF125" s="54">
        <f>'[4]RD Plant List'!$AU350/1000</f>
        <v>9.7122378721968499</v>
      </c>
      <c r="BG125" s="54">
        <f>'[4]RD Plant List'!$AU362/1000</f>
        <v>9.7122379662857501</v>
      </c>
      <c r="BH125" s="54">
        <f>'[4]RD Plant List'!$AU374/1000</f>
        <v>9.7122384479578869</v>
      </c>
    </row>
    <row r="126" spans="1:60">
      <c r="A126" s="3" t="s">
        <v>26</v>
      </c>
      <c r="AD126" s="8">
        <v>0</v>
      </c>
      <c r="AE126" s="8">
        <v>0</v>
      </c>
      <c r="AF126" s="8">
        <f>'[4]RD Plant List'!$AU39/1000</f>
        <v>0</v>
      </c>
      <c r="AG126" s="8">
        <f>'[4]RD Plant List'!$AU51/1000</f>
        <v>7.4663762019213191</v>
      </c>
      <c r="AH126" s="8">
        <f>'[4]RD Plant List'!$AU63/1000</f>
        <v>12.493756951929816</v>
      </c>
      <c r="AI126" s="54">
        <f>'[4]RD Plant List'!$AU75/1000</f>
        <v>16.106458649012932</v>
      </c>
      <c r="AJ126" s="54">
        <f>'[4]RD Plant List'!$AU87/1000</f>
        <v>6.6394161270902474</v>
      </c>
      <c r="AK126" s="54">
        <f>'[4]RD Plant List'!$AU99/1000</f>
        <v>6.3113003651460033</v>
      </c>
      <c r="AL126" s="54">
        <f>'[4]RD Plant List'!$AU111/1000</f>
        <v>7.2612477796126411</v>
      </c>
      <c r="AM126" s="54">
        <f>'[4]RD Plant List'!$AU123/1000</f>
        <v>7.1509384752152112</v>
      </c>
      <c r="AN126" s="54">
        <f>'[4]RD Plant List'!$AU135/1000</f>
        <v>7.54785135679559</v>
      </c>
      <c r="AO126" s="54">
        <f>'[4]RD Plant List'!$AU147/1000</f>
        <v>7.7192859483282419</v>
      </c>
      <c r="AP126" s="54">
        <f>'[4]RD Plant List'!$AU159/1000</f>
        <v>7.8264288227219145</v>
      </c>
      <c r="AQ126" s="54">
        <f>'[4]RD Plant List'!$AU171/1000</f>
        <v>7.9632986647743955</v>
      </c>
      <c r="AR126" s="54">
        <f>'[4]RD Plant List'!$AU183/1000</f>
        <v>8.1019763818378419</v>
      </c>
      <c r="AS126" s="54">
        <f>'[4]RD Plant List'!$AU195/1000</f>
        <v>8.2293646661039812</v>
      </c>
      <c r="AT126" s="54">
        <f>'[4]RD Plant List'!$AU207/1000</f>
        <v>8.2973496286599087</v>
      </c>
      <c r="AU126" s="54">
        <f>'[4]RD Plant List'!$AU219/1000</f>
        <v>8.2980763735181</v>
      </c>
      <c r="AV126" s="54">
        <f>'[4]RD Plant List'!$AU231/1000</f>
        <v>8.2970557046397069</v>
      </c>
      <c r="AW126" s="54">
        <f>'[4]RD Plant List'!$AU243/1000</f>
        <v>8.2974939022725742</v>
      </c>
      <c r="AX126" s="54">
        <f>'[4]RD Plant List'!$AU255/1000</f>
        <v>8.2975419934767949</v>
      </c>
      <c r="AY126" s="54">
        <f>'[4]RD Plant List'!$AU267/1000</f>
        <v>8.2973638667963563</v>
      </c>
      <c r="AZ126" s="54">
        <f>'[4]RD Plant List'!$AU279/1000</f>
        <v>8.29746658751524</v>
      </c>
      <c r="BA126" s="54">
        <f>'[4]RD Plant List'!$AU291/1000</f>
        <v>7.7604602532011331</v>
      </c>
      <c r="BB126" s="54">
        <f>'[4]RD Plant List'!$AU303/1000</f>
        <v>7.7604339060407037</v>
      </c>
      <c r="BC126" s="54">
        <f>'[4]RD Plant List'!$AU315/1000</f>
        <v>7.7604543093691056</v>
      </c>
      <c r="BD126" s="54">
        <f>'[4]RD Plant List'!$AU327/1000</f>
        <v>7.760449489536982</v>
      </c>
      <c r="BE126" s="54">
        <f>'[4]RD Plant List'!$AU339/1000</f>
        <v>7.760445901648934</v>
      </c>
      <c r="BF126" s="54">
        <f>'[4]RD Plant List'!$AU351/1000</f>
        <v>7.7604499001850087</v>
      </c>
      <c r="BG126" s="54">
        <f>'[4]RD Plant List'!$AU363/1000</f>
        <v>7.7604484304569761</v>
      </c>
      <c r="BH126" s="54">
        <f>'[4]RD Plant List'!$AU375/1000</f>
        <v>7.7604480774303051</v>
      </c>
    </row>
    <row r="127" spans="1:60">
      <c r="A127" s="3" t="s">
        <v>27</v>
      </c>
      <c r="AD127" s="8">
        <v>0</v>
      </c>
      <c r="AE127" s="8">
        <v>0</v>
      </c>
      <c r="AF127" s="8">
        <f>'[4]RD Plant List'!$AU40/1000</f>
        <v>0</v>
      </c>
      <c r="AG127" s="8">
        <f>'[4]RD Plant List'!$AU52/1000</f>
        <v>9.7875094807107459</v>
      </c>
      <c r="AH127" s="8">
        <f>'[4]RD Plant List'!$AU64/1000</f>
        <v>17.24453736096909</v>
      </c>
      <c r="AI127" s="54">
        <f>'[4]RD Plant List'!$AU76/1000</f>
        <v>19.81895636526065</v>
      </c>
      <c r="AJ127" s="54">
        <f>'[4]RD Plant List'!$AU88/1000</f>
        <v>8.6246936767065385</v>
      </c>
      <c r="AK127" s="54">
        <f>'[4]RD Plant List'!$AU100/1000</f>
        <v>8.1865400735286578</v>
      </c>
      <c r="AL127" s="54">
        <f>'[4]RD Plant List'!$AU112/1000</f>
        <v>9.2885324206484583</v>
      </c>
      <c r="AM127" s="54">
        <f>'[4]RD Plant List'!$AU124/1000</f>
        <v>9.2288369976405704</v>
      </c>
      <c r="AN127" s="54">
        <f>'[4]RD Plant List'!$AU136/1000</f>
        <v>9.7260245433457371</v>
      </c>
      <c r="AO127" s="54">
        <f>'[4]RD Plant List'!$AU148/1000</f>
        <v>9.9279809077261589</v>
      </c>
      <c r="AP127" s="54">
        <f>'[4]RD Plant List'!$AU160/1000</f>
        <v>10.083359198071218</v>
      </c>
      <c r="AQ127" s="54">
        <f>'[4]RD Plant List'!$AU172/1000</f>
        <v>10.254263672118316</v>
      </c>
      <c r="AR127" s="54">
        <f>'[4]RD Plant List'!$AU184/1000</f>
        <v>10.430518816117837</v>
      </c>
      <c r="AS127" s="54">
        <f>'[4]RD Plant List'!$AU196/1000</f>
        <v>10.59791546972809</v>
      </c>
      <c r="AT127" s="54">
        <f>'[4]RD Plant List'!$AU208/1000</f>
        <v>10.683981543020575</v>
      </c>
      <c r="AU127" s="54">
        <f>'[4]RD Plant List'!$AU220/1000</f>
        <v>10.684776222663915</v>
      </c>
      <c r="AV127" s="54">
        <f>'[4]RD Plant List'!$AU232/1000</f>
        <v>10.68404854124752</v>
      </c>
      <c r="AW127" s="54">
        <f>'[4]RD Plant List'!$AU244/1000</f>
        <v>10.68426876897734</v>
      </c>
      <c r="AX127" s="54">
        <f>'[4]RD Plant List'!$AU256/1000</f>
        <v>10.684364510962927</v>
      </c>
      <c r="AY127" s="54">
        <f>'[4]RD Plant List'!$AU268/1000</f>
        <v>10.684227273729263</v>
      </c>
      <c r="AZ127" s="54">
        <f>'[4]RD Plant List'!$AU280/1000</f>
        <v>10.684286851223176</v>
      </c>
      <c r="BA127" s="54">
        <f>'[4]RD Plant List'!$AU292/1000</f>
        <v>9.9928237525949921</v>
      </c>
      <c r="BB127" s="54">
        <f>'[4]RD Plant List'!$AU304/1000</f>
        <v>9.9928014204605944</v>
      </c>
      <c r="BC127" s="54">
        <f>'[4]RD Plant List'!$AU316/1000</f>
        <v>9.9928144294397683</v>
      </c>
      <c r="BD127" s="54">
        <f>'[4]RD Plant List'!$AU328/1000</f>
        <v>9.9928132008317831</v>
      </c>
      <c r="BE127" s="54">
        <f>'[4]RD Plant List'!$AU340/1000</f>
        <v>9.9928096835773825</v>
      </c>
      <c r="BF127" s="54">
        <f>'[4]RD Plant List'!$AU352/1000</f>
        <v>9.992812437949647</v>
      </c>
      <c r="BG127" s="54">
        <f>'[4]RD Plant List'!$AU364/1000</f>
        <v>9.9928117741196054</v>
      </c>
      <c r="BH127" s="54">
        <f>'[4]RD Plant List'!$AU376/1000</f>
        <v>9.9928112985488795</v>
      </c>
    </row>
    <row r="128" spans="1:60">
      <c r="A128" s="3" t="s">
        <v>28</v>
      </c>
      <c r="AD128" s="8">
        <v>0</v>
      </c>
      <c r="AE128" s="8">
        <v>0</v>
      </c>
      <c r="AF128" s="8">
        <f>'[4]RD Plant List'!$AU41/1000</f>
        <v>0</v>
      </c>
      <c r="AG128" s="8">
        <f>'[4]RD Plant List'!$AU53/1000</f>
        <v>8.5447326008092777</v>
      </c>
      <c r="AH128" s="8">
        <f>'[4]RD Plant List'!$AU65/1000</f>
        <v>20.245165314359511</v>
      </c>
      <c r="AI128" s="54">
        <f>'[4]RD Plant List'!$AU77/1000</f>
        <v>31.809442287362536</v>
      </c>
      <c r="AJ128" s="54">
        <f>'[4]RD Plant List'!$AU89/1000</f>
        <v>11.155593487482344</v>
      </c>
      <c r="AK128" s="54">
        <f>'[4]RD Plant List'!$AU101/1000</f>
        <v>11.142887371866811</v>
      </c>
      <c r="AL128" s="54">
        <f>'[4]RD Plant List'!$AU113/1000</f>
        <v>13.047375028581282</v>
      </c>
      <c r="AM128" s="54">
        <f>'[4]RD Plant List'!$AU125/1000</f>
        <v>12.551407344109105</v>
      </c>
      <c r="AN128" s="54">
        <f>'[4]RD Plant List'!$AU137/1000</f>
        <v>13.381950002809981</v>
      </c>
      <c r="AO128" s="54">
        <f>'[4]RD Plant List'!$AU149/1000</f>
        <v>13.702318047145573</v>
      </c>
      <c r="AP128" s="54">
        <f>'[4]RD Plant List'!$AU161/1000</f>
        <v>13.8373067943776</v>
      </c>
      <c r="AQ128" s="54">
        <f>'[4]RD Plant List'!$AU173/1000</f>
        <v>14.110887877356266</v>
      </c>
      <c r="AR128" s="54">
        <f>'[4]RD Plant List'!$AU185/1000</f>
        <v>14.354131501986711</v>
      </c>
      <c r="AS128" s="54">
        <f>'[4]RD Plant List'!$AU197/1000</f>
        <v>14.570801237614871</v>
      </c>
      <c r="AT128" s="54">
        <f>'[4]RD Plant List'!$AU209/1000</f>
        <v>14.698026166993808</v>
      </c>
      <c r="AU128" s="54">
        <f>'[4]RD Plant List'!$AU221/1000</f>
        <v>14.697762434836736</v>
      </c>
      <c r="AV128" s="54">
        <f>'[4]RD Plant List'!$AU233/1000</f>
        <v>14.694715855429603</v>
      </c>
      <c r="AW128" s="54">
        <f>'[4]RD Plant List'!$AU245/1000</f>
        <v>14.696834819086714</v>
      </c>
      <c r="AX128" s="54">
        <f>'[4]RD Plant List'!$AU257/1000</f>
        <v>14.696437703117681</v>
      </c>
      <c r="AY128" s="54">
        <f>'[4]RD Plant List'!$AU269/1000</f>
        <v>14.695996125877981</v>
      </c>
      <c r="AZ128" s="54">
        <f>'[4]RD Plant List'!$AU281/1000</f>
        <v>14.696422882694101</v>
      </c>
      <c r="BA128" s="54">
        <f>'[4]RD Plant List'!$AU293/1000</f>
        <v>13.745167152620985</v>
      </c>
      <c r="BB128" s="54">
        <f>'[4]RD Plant List'!$AU305/1000</f>
        <v>13.745119723688926</v>
      </c>
      <c r="BC128" s="54">
        <f>'[4]RD Plant List'!$AU317/1000</f>
        <v>13.745194151485311</v>
      </c>
      <c r="BD128" s="54">
        <f>'[4]RD Plant List'!$AU329/1000</f>
        <v>13.745160342598393</v>
      </c>
      <c r="BE128" s="54">
        <f>'[4]RD Plant List'!$AU341/1000</f>
        <v>13.745158072590865</v>
      </c>
      <c r="BF128" s="54">
        <f>'[4]RD Plant List'!$AU353/1000</f>
        <v>13.74517085555817</v>
      </c>
      <c r="BG128" s="54">
        <f>'[4]RD Plant List'!$AU365/1000</f>
        <v>13.745163090249129</v>
      </c>
      <c r="BH128" s="54">
        <f>'[4]RD Plant List'!$AU377/1000</f>
        <v>13.74516400613272</v>
      </c>
    </row>
    <row r="129" spans="1:60" ht="12" thickBot="1">
      <c r="A129" s="3" t="s">
        <v>29</v>
      </c>
      <c r="AD129" s="8">
        <f t="shared" ref="AD129:BH129" si="58">SUM(AD117:AD128)</f>
        <v>0</v>
      </c>
      <c r="AE129" s="8">
        <f t="shared" si="58"/>
        <v>0</v>
      </c>
      <c r="AF129" s="8">
        <f t="shared" si="58"/>
        <v>0</v>
      </c>
      <c r="AG129" s="8">
        <f t="shared" si="58"/>
        <v>67.449203317067045</v>
      </c>
      <c r="AH129" s="53">
        <f t="shared" si="58"/>
        <v>205.35219906506421</v>
      </c>
      <c r="AI129" s="54">
        <f t="shared" si="58"/>
        <v>208.16023883395923</v>
      </c>
      <c r="AJ129" s="54">
        <f t="shared" si="58"/>
        <v>99.357282585572648</v>
      </c>
      <c r="AK129" s="54">
        <f t="shared" si="58"/>
        <v>98.477463630288511</v>
      </c>
      <c r="AL129" s="54">
        <f t="shared" si="58"/>
        <v>100.47375771077031</v>
      </c>
      <c r="AM129" s="54">
        <f t="shared" si="58"/>
        <v>100.47375771077031</v>
      </c>
      <c r="AN129" s="54">
        <f t="shared" si="58"/>
        <v>106.05563313914647</v>
      </c>
      <c r="AO129" s="54">
        <f t="shared" si="58"/>
        <v>107.91625828193845</v>
      </c>
      <c r="AP129" s="54">
        <f t="shared" si="58"/>
        <v>109.77688342473051</v>
      </c>
      <c r="AQ129" s="54">
        <f t="shared" si="58"/>
        <v>111.63750856752259</v>
      </c>
      <c r="AR129" s="54">
        <f t="shared" si="58"/>
        <v>113.49813371031463</v>
      </c>
      <c r="AS129" s="54">
        <f t="shared" si="58"/>
        <v>115.35875885310665</v>
      </c>
      <c r="AT129" s="54">
        <f t="shared" si="58"/>
        <v>116.28907142450268</v>
      </c>
      <c r="AU129" s="54">
        <f t="shared" si="58"/>
        <v>116.28907142450267</v>
      </c>
      <c r="AV129" s="54">
        <f t="shared" si="58"/>
        <v>116.28907142450268</v>
      </c>
      <c r="AW129" s="54">
        <f t="shared" si="58"/>
        <v>116.28907142450271</v>
      </c>
      <c r="AX129" s="54">
        <f t="shared" si="58"/>
        <v>116.28907142450268</v>
      </c>
      <c r="AY129" s="54">
        <f t="shared" si="58"/>
        <v>116.28907142450265</v>
      </c>
      <c r="AZ129" s="54">
        <f t="shared" si="58"/>
        <v>116.28907142450265</v>
      </c>
      <c r="BA129" s="54">
        <f t="shared" si="58"/>
        <v>108.76304199984374</v>
      </c>
      <c r="BB129" s="54">
        <f t="shared" si="58"/>
        <v>108.76304199984376</v>
      </c>
      <c r="BC129" s="54">
        <f t="shared" si="58"/>
        <v>108.76304199984376</v>
      </c>
      <c r="BD129" s="54">
        <f t="shared" si="58"/>
        <v>108.76304199984374</v>
      </c>
      <c r="BE129" s="54">
        <f t="shared" si="58"/>
        <v>108.76304199984375</v>
      </c>
      <c r="BF129" s="54">
        <f t="shared" si="58"/>
        <v>108.76304199984374</v>
      </c>
      <c r="BG129" s="54">
        <f t="shared" si="58"/>
        <v>108.76304199984372</v>
      </c>
      <c r="BH129" s="54">
        <f t="shared" si="58"/>
        <v>108.76304199984374</v>
      </c>
    </row>
    <row r="130" spans="1:6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</row>
    <row r="131" spans="1:60" ht="12" thickBot="1">
      <c r="A131" s="3" t="s">
        <v>152</v>
      </c>
    </row>
    <row r="132" spans="1:60" ht="12" thickBot="1">
      <c r="A132" s="18"/>
      <c r="B132" s="19">
        <f t="shared" ref="B132:BH132" si="59">B2</f>
        <v>1992</v>
      </c>
      <c r="C132" s="19">
        <f t="shared" si="59"/>
        <v>1993</v>
      </c>
      <c r="D132" s="19">
        <f t="shared" si="59"/>
        <v>1994</v>
      </c>
      <c r="E132" s="19">
        <f t="shared" si="59"/>
        <v>1995</v>
      </c>
      <c r="F132" s="19">
        <f t="shared" si="59"/>
        <v>1996</v>
      </c>
      <c r="G132" s="19">
        <f t="shared" si="59"/>
        <v>1997</v>
      </c>
      <c r="H132" s="19">
        <f t="shared" si="59"/>
        <v>1998</v>
      </c>
      <c r="I132" s="19">
        <f t="shared" si="59"/>
        <v>1999</v>
      </c>
      <c r="J132" s="19">
        <f t="shared" si="59"/>
        <v>2000</v>
      </c>
      <c r="K132" s="19">
        <f t="shared" si="59"/>
        <v>2001</v>
      </c>
      <c r="L132" s="19">
        <f t="shared" si="59"/>
        <v>2002</v>
      </c>
      <c r="M132" s="19">
        <f t="shared" si="59"/>
        <v>2003</v>
      </c>
      <c r="N132" s="19">
        <f t="shared" si="59"/>
        <v>2004</v>
      </c>
      <c r="O132" s="19">
        <f t="shared" si="59"/>
        <v>2005</v>
      </c>
      <c r="P132" s="19">
        <f t="shared" si="59"/>
        <v>2006</v>
      </c>
      <c r="Q132" s="19">
        <f t="shared" si="59"/>
        <v>2007</v>
      </c>
      <c r="R132" s="19">
        <f t="shared" si="59"/>
        <v>2008</v>
      </c>
      <c r="S132" s="19">
        <f t="shared" si="59"/>
        <v>2009</v>
      </c>
      <c r="T132" s="19">
        <f t="shared" si="59"/>
        <v>2010</v>
      </c>
      <c r="U132" s="19">
        <f t="shared" si="59"/>
        <v>2011</v>
      </c>
      <c r="V132" s="19">
        <f t="shared" si="59"/>
        <v>2012</v>
      </c>
      <c r="W132" s="19">
        <f t="shared" si="59"/>
        <v>2013</v>
      </c>
      <c r="X132" s="19">
        <f t="shared" si="59"/>
        <v>2014</v>
      </c>
      <c r="Y132" s="19">
        <f t="shared" si="59"/>
        <v>2015</v>
      </c>
      <c r="Z132" s="19">
        <f t="shared" si="59"/>
        <v>2016</v>
      </c>
      <c r="AA132" s="19">
        <f t="shared" si="59"/>
        <v>2017</v>
      </c>
      <c r="AB132" s="19">
        <f t="shared" si="59"/>
        <v>2018</v>
      </c>
      <c r="AC132" s="19">
        <f t="shared" si="59"/>
        <v>2019</v>
      </c>
      <c r="AD132" s="19">
        <f t="shared" si="59"/>
        <v>2020</v>
      </c>
      <c r="AE132" s="19">
        <f t="shared" si="59"/>
        <v>2021</v>
      </c>
      <c r="AF132" s="19">
        <f t="shared" si="59"/>
        <v>2022</v>
      </c>
      <c r="AG132" s="19">
        <f t="shared" si="59"/>
        <v>2023</v>
      </c>
      <c r="AH132" s="19">
        <f t="shared" si="59"/>
        <v>2024</v>
      </c>
      <c r="AI132" s="19">
        <f t="shared" si="59"/>
        <v>2025</v>
      </c>
      <c r="AJ132" s="19">
        <f t="shared" si="59"/>
        <v>2026</v>
      </c>
      <c r="AK132" s="19">
        <f t="shared" si="59"/>
        <v>2027</v>
      </c>
      <c r="AL132" s="19">
        <f t="shared" si="59"/>
        <v>2028</v>
      </c>
      <c r="AM132" s="19">
        <f t="shared" si="59"/>
        <v>2029</v>
      </c>
      <c r="AN132" s="19">
        <f t="shared" si="59"/>
        <v>2030</v>
      </c>
      <c r="AO132" s="19">
        <f t="shared" si="59"/>
        <v>2031</v>
      </c>
      <c r="AP132" s="19">
        <f t="shared" si="59"/>
        <v>2032</v>
      </c>
      <c r="AQ132" s="19">
        <f t="shared" si="59"/>
        <v>2033</v>
      </c>
      <c r="AR132" s="19">
        <f t="shared" si="59"/>
        <v>2034</v>
      </c>
      <c r="AS132" s="19">
        <f t="shared" si="59"/>
        <v>2035</v>
      </c>
      <c r="AT132" s="19">
        <f t="shared" si="59"/>
        <v>2036</v>
      </c>
      <c r="AU132" s="19">
        <f t="shared" si="59"/>
        <v>2037</v>
      </c>
      <c r="AV132" s="19">
        <f t="shared" si="59"/>
        <v>2038</v>
      </c>
      <c r="AW132" s="19">
        <f t="shared" si="59"/>
        <v>2039</v>
      </c>
      <c r="AX132" s="19">
        <f t="shared" si="59"/>
        <v>2040</v>
      </c>
      <c r="AY132" s="19">
        <f t="shared" si="59"/>
        <v>2041</v>
      </c>
      <c r="AZ132" s="19">
        <f t="shared" si="59"/>
        <v>2042</v>
      </c>
      <c r="BA132" s="19">
        <f t="shared" si="59"/>
        <v>2043</v>
      </c>
      <c r="BB132" s="19">
        <f t="shared" si="59"/>
        <v>2044</v>
      </c>
      <c r="BC132" s="19">
        <f t="shared" si="59"/>
        <v>2045</v>
      </c>
      <c r="BD132" s="19">
        <f t="shared" si="59"/>
        <v>2046</v>
      </c>
      <c r="BE132" s="19">
        <f t="shared" si="59"/>
        <v>2047</v>
      </c>
      <c r="BF132" s="19">
        <f t="shared" si="59"/>
        <v>2048</v>
      </c>
      <c r="BG132" s="19">
        <f t="shared" si="59"/>
        <v>2049</v>
      </c>
      <c r="BH132" s="19">
        <f t="shared" si="59"/>
        <v>2050</v>
      </c>
    </row>
    <row r="133" spans="1:60">
      <c r="A133" s="3" t="s">
        <v>17</v>
      </c>
      <c r="AI133" s="8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</row>
    <row r="134" spans="1:60">
      <c r="A134" s="3" t="s">
        <v>18</v>
      </c>
      <c r="AI134" s="8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</row>
    <row r="135" spans="1:60">
      <c r="A135" s="3" t="s">
        <v>19</v>
      </c>
      <c r="AI135" s="8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</row>
    <row r="136" spans="1:60">
      <c r="A136" s="3" t="s">
        <v>20</v>
      </c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</row>
    <row r="137" spans="1:60">
      <c r="A137" s="3" t="s">
        <v>21</v>
      </c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</row>
    <row r="138" spans="1:60">
      <c r="A138" s="3" t="s">
        <v>22</v>
      </c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</row>
    <row r="139" spans="1:60">
      <c r="A139" s="3" t="s">
        <v>23</v>
      </c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</row>
    <row r="140" spans="1:60">
      <c r="A140" s="3" t="s">
        <v>24</v>
      </c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</row>
    <row r="141" spans="1:60">
      <c r="A141" s="3" t="s">
        <v>25</v>
      </c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</row>
    <row r="142" spans="1:60">
      <c r="A142" s="3" t="s">
        <v>26</v>
      </c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</row>
    <row r="143" spans="1:60">
      <c r="A143" s="3" t="s">
        <v>27</v>
      </c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</row>
    <row r="144" spans="1:60">
      <c r="A144" s="3" t="s">
        <v>28</v>
      </c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</row>
    <row r="145" spans="1:60" ht="12" thickBot="1">
      <c r="A145" s="3" t="s">
        <v>29</v>
      </c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</row>
    <row r="146" spans="1:60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</row>
    <row r="147" spans="1:60" ht="12" thickBot="1">
      <c r="A147" s="3" t="s">
        <v>163</v>
      </c>
    </row>
    <row r="148" spans="1:60" ht="12" thickBot="1">
      <c r="A148" s="18"/>
      <c r="B148" s="19">
        <f t="shared" ref="B148:BH148" si="60">B2</f>
        <v>1992</v>
      </c>
      <c r="C148" s="19">
        <f t="shared" si="60"/>
        <v>1993</v>
      </c>
      <c r="D148" s="19">
        <f t="shared" si="60"/>
        <v>1994</v>
      </c>
      <c r="E148" s="19">
        <f t="shared" si="60"/>
        <v>1995</v>
      </c>
      <c r="F148" s="19">
        <f t="shared" si="60"/>
        <v>1996</v>
      </c>
      <c r="G148" s="19">
        <f t="shared" si="60"/>
        <v>1997</v>
      </c>
      <c r="H148" s="19">
        <f t="shared" si="60"/>
        <v>1998</v>
      </c>
      <c r="I148" s="19">
        <f t="shared" si="60"/>
        <v>1999</v>
      </c>
      <c r="J148" s="19">
        <f t="shared" si="60"/>
        <v>2000</v>
      </c>
      <c r="K148" s="19">
        <f t="shared" si="60"/>
        <v>2001</v>
      </c>
      <c r="L148" s="19">
        <f t="shared" si="60"/>
        <v>2002</v>
      </c>
      <c r="M148" s="19">
        <f t="shared" si="60"/>
        <v>2003</v>
      </c>
      <c r="N148" s="19">
        <f t="shared" si="60"/>
        <v>2004</v>
      </c>
      <c r="O148" s="19">
        <f t="shared" si="60"/>
        <v>2005</v>
      </c>
      <c r="P148" s="19">
        <f t="shared" si="60"/>
        <v>2006</v>
      </c>
      <c r="Q148" s="19">
        <f t="shared" si="60"/>
        <v>2007</v>
      </c>
      <c r="R148" s="19">
        <f t="shared" si="60"/>
        <v>2008</v>
      </c>
      <c r="S148" s="19">
        <f t="shared" si="60"/>
        <v>2009</v>
      </c>
      <c r="T148" s="19">
        <f t="shared" si="60"/>
        <v>2010</v>
      </c>
      <c r="U148" s="19">
        <f t="shared" si="60"/>
        <v>2011</v>
      </c>
      <c r="V148" s="19">
        <f t="shared" si="60"/>
        <v>2012</v>
      </c>
      <c r="W148" s="19">
        <f t="shared" si="60"/>
        <v>2013</v>
      </c>
      <c r="X148" s="19">
        <f t="shared" si="60"/>
        <v>2014</v>
      </c>
      <c r="Y148" s="19">
        <f t="shared" si="60"/>
        <v>2015</v>
      </c>
      <c r="Z148" s="19">
        <f t="shared" si="60"/>
        <v>2016</v>
      </c>
      <c r="AA148" s="19">
        <f t="shared" si="60"/>
        <v>2017</v>
      </c>
      <c r="AB148" s="19">
        <f t="shared" si="60"/>
        <v>2018</v>
      </c>
      <c r="AC148" s="19">
        <f t="shared" si="60"/>
        <v>2019</v>
      </c>
      <c r="AD148" s="19">
        <f t="shared" si="60"/>
        <v>2020</v>
      </c>
      <c r="AE148" s="19">
        <f t="shared" si="60"/>
        <v>2021</v>
      </c>
      <c r="AF148" s="19">
        <f t="shared" si="60"/>
        <v>2022</v>
      </c>
      <c r="AG148" s="19">
        <f t="shared" si="60"/>
        <v>2023</v>
      </c>
      <c r="AH148" s="19">
        <f t="shared" si="60"/>
        <v>2024</v>
      </c>
      <c r="AI148" s="19">
        <f t="shared" si="60"/>
        <v>2025</v>
      </c>
      <c r="AJ148" s="19">
        <f t="shared" si="60"/>
        <v>2026</v>
      </c>
      <c r="AK148" s="19">
        <f t="shared" si="60"/>
        <v>2027</v>
      </c>
      <c r="AL148" s="19">
        <f t="shared" si="60"/>
        <v>2028</v>
      </c>
      <c r="AM148" s="19">
        <f t="shared" si="60"/>
        <v>2029</v>
      </c>
      <c r="AN148" s="19">
        <f t="shared" si="60"/>
        <v>2030</v>
      </c>
      <c r="AO148" s="19">
        <f t="shared" si="60"/>
        <v>2031</v>
      </c>
      <c r="AP148" s="19">
        <f t="shared" si="60"/>
        <v>2032</v>
      </c>
      <c r="AQ148" s="19">
        <f t="shared" si="60"/>
        <v>2033</v>
      </c>
      <c r="AR148" s="19">
        <f t="shared" si="60"/>
        <v>2034</v>
      </c>
      <c r="AS148" s="19">
        <f t="shared" si="60"/>
        <v>2035</v>
      </c>
      <c r="AT148" s="19">
        <f t="shared" si="60"/>
        <v>2036</v>
      </c>
      <c r="AU148" s="19">
        <f t="shared" si="60"/>
        <v>2037</v>
      </c>
      <c r="AV148" s="19">
        <f t="shared" si="60"/>
        <v>2038</v>
      </c>
      <c r="AW148" s="19">
        <f t="shared" si="60"/>
        <v>2039</v>
      </c>
      <c r="AX148" s="19">
        <f t="shared" si="60"/>
        <v>2040</v>
      </c>
      <c r="AY148" s="19">
        <f t="shared" si="60"/>
        <v>2041</v>
      </c>
      <c r="AZ148" s="19">
        <f t="shared" si="60"/>
        <v>2042</v>
      </c>
      <c r="BA148" s="19">
        <f t="shared" si="60"/>
        <v>2043</v>
      </c>
      <c r="BB148" s="19">
        <f t="shared" si="60"/>
        <v>2044</v>
      </c>
      <c r="BC148" s="19">
        <f t="shared" si="60"/>
        <v>2045</v>
      </c>
      <c r="BD148" s="19">
        <f t="shared" si="60"/>
        <v>2046</v>
      </c>
      <c r="BE148" s="19">
        <f t="shared" si="60"/>
        <v>2047</v>
      </c>
      <c r="BF148" s="19">
        <f t="shared" si="60"/>
        <v>2048</v>
      </c>
      <c r="BG148" s="19">
        <f t="shared" si="60"/>
        <v>2049</v>
      </c>
      <c r="BH148" s="19">
        <f t="shared" si="60"/>
        <v>2050</v>
      </c>
    </row>
    <row r="149" spans="1:60">
      <c r="A149" s="3" t="s">
        <v>17</v>
      </c>
    </row>
    <row r="150" spans="1:60">
      <c r="A150" s="3" t="s">
        <v>18</v>
      </c>
    </row>
    <row r="151" spans="1:60">
      <c r="A151" s="3" t="s">
        <v>19</v>
      </c>
    </row>
    <row r="152" spans="1:60">
      <c r="A152" s="3" t="s">
        <v>20</v>
      </c>
    </row>
    <row r="153" spans="1:60">
      <c r="A153" s="3" t="s">
        <v>21</v>
      </c>
    </row>
    <row r="154" spans="1:60">
      <c r="A154" s="3" t="s">
        <v>22</v>
      </c>
    </row>
    <row r="155" spans="1:60">
      <c r="A155" s="3" t="s">
        <v>23</v>
      </c>
    </row>
    <row r="156" spans="1:60">
      <c r="A156" s="3" t="s">
        <v>24</v>
      </c>
    </row>
    <row r="157" spans="1:60">
      <c r="A157" s="3" t="s">
        <v>25</v>
      </c>
    </row>
    <row r="158" spans="1:60">
      <c r="A158" s="3" t="s">
        <v>26</v>
      </c>
    </row>
    <row r="159" spans="1:60">
      <c r="A159" s="3" t="s">
        <v>27</v>
      </c>
    </row>
    <row r="160" spans="1:60">
      <c r="A160" s="3" t="s">
        <v>28</v>
      </c>
    </row>
    <row r="161" spans="1:60" ht="12" thickBot="1">
      <c r="A161" s="3" t="s">
        <v>29</v>
      </c>
    </row>
    <row r="162" spans="1:60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</row>
    <row r="163" spans="1:60" ht="12" thickBot="1">
      <c r="A163" s="3" t="s">
        <v>153</v>
      </c>
    </row>
    <row r="164" spans="1:60" ht="12" thickBot="1">
      <c r="A164" s="18"/>
      <c r="B164" s="19">
        <f t="shared" ref="B164:BH164" si="61">B2</f>
        <v>1992</v>
      </c>
      <c r="C164" s="19">
        <f t="shared" si="61"/>
        <v>1993</v>
      </c>
      <c r="D164" s="19">
        <f t="shared" si="61"/>
        <v>1994</v>
      </c>
      <c r="E164" s="19">
        <f t="shared" si="61"/>
        <v>1995</v>
      </c>
      <c r="F164" s="19">
        <f t="shared" si="61"/>
        <v>1996</v>
      </c>
      <c r="G164" s="19">
        <f t="shared" si="61"/>
        <v>1997</v>
      </c>
      <c r="H164" s="19">
        <f t="shared" si="61"/>
        <v>1998</v>
      </c>
      <c r="I164" s="19">
        <f t="shared" si="61"/>
        <v>1999</v>
      </c>
      <c r="J164" s="19">
        <f t="shared" si="61"/>
        <v>2000</v>
      </c>
      <c r="K164" s="19">
        <f t="shared" si="61"/>
        <v>2001</v>
      </c>
      <c r="L164" s="19">
        <f t="shared" si="61"/>
        <v>2002</v>
      </c>
      <c r="M164" s="19">
        <f t="shared" si="61"/>
        <v>2003</v>
      </c>
      <c r="N164" s="19">
        <f t="shared" si="61"/>
        <v>2004</v>
      </c>
      <c r="O164" s="19">
        <f t="shared" si="61"/>
        <v>2005</v>
      </c>
      <c r="P164" s="19">
        <f t="shared" si="61"/>
        <v>2006</v>
      </c>
      <c r="Q164" s="19">
        <f t="shared" si="61"/>
        <v>2007</v>
      </c>
      <c r="R164" s="19">
        <f t="shared" si="61"/>
        <v>2008</v>
      </c>
      <c r="S164" s="19">
        <f t="shared" si="61"/>
        <v>2009</v>
      </c>
      <c r="T164" s="19">
        <f t="shared" si="61"/>
        <v>2010</v>
      </c>
      <c r="U164" s="19">
        <f t="shared" si="61"/>
        <v>2011</v>
      </c>
      <c r="V164" s="19">
        <f t="shared" si="61"/>
        <v>2012</v>
      </c>
      <c r="W164" s="19">
        <f t="shared" si="61"/>
        <v>2013</v>
      </c>
      <c r="X164" s="19">
        <f t="shared" si="61"/>
        <v>2014</v>
      </c>
      <c r="Y164" s="19">
        <f t="shared" si="61"/>
        <v>2015</v>
      </c>
      <c r="Z164" s="19">
        <f t="shared" si="61"/>
        <v>2016</v>
      </c>
      <c r="AA164" s="19">
        <f t="shared" si="61"/>
        <v>2017</v>
      </c>
      <c r="AB164" s="19">
        <f t="shared" si="61"/>
        <v>2018</v>
      </c>
      <c r="AC164" s="19">
        <f t="shared" si="61"/>
        <v>2019</v>
      </c>
      <c r="AD164" s="19">
        <f t="shared" si="61"/>
        <v>2020</v>
      </c>
      <c r="AE164" s="19">
        <f t="shared" si="61"/>
        <v>2021</v>
      </c>
      <c r="AF164" s="19">
        <f t="shared" si="61"/>
        <v>2022</v>
      </c>
      <c r="AG164" s="19">
        <f t="shared" si="61"/>
        <v>2023</v>
      </c>
      <c r="AH164" s="19">
        <f t="shared" si="61"/>
        <v>2024</v>
      </c>
      <c r="AI164" s="19">
        <f t="shared" si="61"/>
        <v>2025</v>
      </c>
      <c r="AJ164" s="19">
        <f t="shared" si="61"/>
        <v>2026</v>
      </c>
      <c r="AK164" s="19">
        <f t="shared" si="61"/>
        <v>2027</v>
      </c>
      <c r="AL164" s="19">
        <f t="shared" si="61"/>
        <v>2028</v>
      </c>
      <c r="AM164" s="19">
        <f t="shared" si="61"/>
        <v>2029</v>
      </c>
      <c r="AN164" s="19">
        <f t="shared" si="61"/>
        <v>2030</v>
      </c>
      <c r="AO164" s="19">
        <f t="shared" si="61"/>
        <v>2031</v>
      </c>
      <c r="AP164" s="19">
        <f t="shared" si="61"/>
        <v>2032</v>
      </c>
      <c r="AQ164" s="19">
        <f t="shared" si="61"/>
        <v>2033</v>
      </c>
      <c r="AR164" s="19">
        <f t="shared" si="61"/>
        <v>2034</v>
      </c>
      <c r="AS164" s="19">
        <f t="shared" si="61"/>
        <v>2035</v>
      </c>
      <c r="AT164" s="19">
        <f t="shared" si="61"/>
        <v>2036</v>
      </c>
      <c r="AU164" s="19">
        <f t="shared" si="61"/>
        <v>2037</v>
      </c>
      <c r="AV164" s="19">
        <f t="shared" si="61"/>
        <v>2038</v>
      </c>
      <c r="AW164" s="19">
        <f t="shared" si="61"/>
        <v>2039</v>
      </c>
      <c r="AX164" s="19">
        <f t="shared" si="61"/>
        <v>2040</v>
      </c>
      <c r="AY164" s="19">
        <f t="shared" si="61"/>
        <v>2041</v>
      </c>
      <c r="AZ164" s="19">
        <f t="shared" si="61"/>
        <v>2042</v>
      </c>
      <c r="BA164" s="19">
        <f t="shared" si="61"/>
        <v>2043</v>
      </c>
      <c r="BB164" s="19">
        <f t="shared" si="61"/>
        <v>2044</v>
      </c>
      <c r="BC164" s="19">
        <f t="shared" si="61"/>
        <v>2045</v>
      </c>
      <c r="BD164" s="19">
        <f t="shared" si="61"/>
        <v>2046</v>
      </c>
      <c r="BE164" s="19">
        <f t="shared" si="61"/>
        <v>2047</v>
      </c>
      <c r="BF164" s="19">
        <f t="shared" si="61"/>
        <v>2048</v>
      </c>
      <c r="BG164" s="19">
        <f t="shared" si="61"/>
        <v>2049</v>
      </c>
      <c r="BH164" s="19">
        <f t="shared" si="61"/>
        <v>2050</v>
      </c>
    </row>
    <row r="165" spans="1:60">
      <c r="A165" s="3" t="s">
        <v>17</v>
      </c>
      <c r="C165" s="8" t="e">
        <f t="shared" ref="C165:AH172" si="62">C69-C85</f>
        <v>#REF!</v>
      </c>
      <c r="D165" s="8" t="e">
        <f t="shared" si="62"/>
        <v>#REF!</v>
      </c>
      <c r="E165" s="8" t="e">
        <f t="shared" si="62"/>
        <v>#REF!</v>
      </c>
      <c r="F165" s="8" t="e">
        <f t="shared" si="62"/>
        <v>#REF!</v>
      </c>
      <c r="G165" s="8" t="e">
        <f t="shared" si="62"/>
        <v>#REF!</v>
      </c>
      <c r="H165" s="8" t="e">
        <f t="shared" si="62"/>
        <v>#REF!</v>
      </c>
      <c r="I165" s="8" t="e">
        <f t="shared" si="62"/>
        <v>#REF!</v>
      </c>
      <c r="J165" s="8" t="e">
        <f t="shared" si="62"/>
        <v>#REF!</v>
      </c>
      <c r="K165" s="8" t="e">
        <f t="shared" si="62"/>
        <v>#REF!</v>
      </c>
      <c r="L165" s="8" t="e">
        <f t="shared" si="62"/>
        <v>#REF!</v>
      </c>
      <c r="M165" s="8">
        <f t="shared" si="62"/>
        <v>5.006906763830294</v>
      </c>
      <c r="N165" s="8">
        <f t="shared" si="62"/>
        <v>-10.784795712643529</v>
      </c>
      <c r="O165" s="8">
        <f t="shared" si="62"/>
        <v>6.4057174335898113</v>
      </c>
      <c r="P165" s="8">
        <f t="shared" si="62"/>
        <v>-2.2596602844075386</v>
      </c>
      <c r="Q165" s="8">
        <f t="shared" si="62"/>
        <v>2.3103552244178163</v>
      </c>
      <c r="R165" s="8">
        <f t="shared" si="62"/>
        <v>-2.5653393037166374</v>
      </c>
      <c r="S165" s="8">
        <f t="shared" si="62"/>
        <v>10.387224131155229</v>
      </c>
      <c r="T165" s="8">
        <f t="shared" si="62"/>
        <v>7.1684435303829366</v>
      </c>
      <c r="U165" s="8">
        <f t="shared" si="62"/>
        <v>13.017009349019464</v>
      </c>
      <c r="V165" s="8">
        <f t="shared" si="62"/>
        <v>9.1457679363365578</v>
      </c>
      <c r="W165" s="8">
        <f t="shared" si="62"/>
        <v>12.871152437275089</v>
      </c>
      <c r="X165" s="8">
        <f t="shared" si="62"/>
        <v>14.44073589693768</v>
      </c>
      <c r="Y165" s="8">
        <f t="shared" si="62"/>
        <v>7.3975548878819115</v>
      </c>
      <c r="Z165" s="8">
        <f t="shared" si="62"/>
        <v>11.285097419102042</v>
      </c>
      <c r="AA165" s="8">
        <f t="shared" si="62"/>
        <v>14.118379067651006</v>
      </c>
      <c r="AB165" s="8">
        <f t="shared" si="62"/>
        <v>13.937403330822585</v>
      </c>
      <c r="AC165" s="8">
        <f t="shared" si="62"/>
        <v>10.682500627735564</v>
      </c>
      <c r="AD165" s="8">
        <f t="shared" si="62"/>
        <v>7.2164655833200948</v>
      </c>
      <c r="AE165" s="8">
        <f t="shared" si="62"/>
        <v>10.403552149675464</v>
      </c>
      <c r="AF165" s="8">
        <f t="shared" si="62"/>
        <v>10.379150971241017</v>
      </c>
      <c r="AG165" s="8">
        <f t="shared" si="62"/>
        <v>7.5290183239144994</v>
      </c>
      <c r="AH165" s="8">
        <f t="shared" si="62"/>
        <v>7.4600024237835605</v>
      </c>
      <c r="AI165" s="8">
        <f t="shared" ref="AI165:AI175" si="63">AI$177*(SUM(AD165:AH165)/SUM(AD$177:AH$177))</f>
        <v>1.6402094601180053</v>
      </c>
      <c r="AJ165" s="54">
        <f t="shared" ref="AJ165:AJ175" si="64">AJ$177*(SUM(AE165:AI165)/SUM(AE$177:AI$177))</f>
        <v>1.572266657951233</v>
      </c>
      <c r="AK165" s="54">
        <f t="shared" ref="AK165:AY175" si="65">AK$177*(SUM(AF165:AJ165)/SUM(AF$177:AJ$177))</f>
        <v>1.7150415644987618</v>
      </c>
      <c r="AL165" s="54">
        <f t="shared" si="65"/>
        <v>1.9367681649843855</v>
      </c>
      <c r="AM165" s="54">
        <f t="shared" si="65"/>
        <v>2.1819161454424476</v>
      </c>
      <c r="AN165" s="54">
        <f t="shared" si="65"/>
        <v>1.8092403985989669</v>
      </c>
      <c r="AO165" s="54">
        <f t="shared" si="65"/>
        <v>1.8430465862951588</v>
      </c>
      <c r="AP165" s="54">
        <f t="shared" si="65"/>
        <v>1.897202571963944</v>
      </c>
      <c r="AQ165" s="54">
        <f t="shared" si="65"/>
        <v>1.9336347734569805</v>
      </c>
      <c r="AR165" s="54">
        <f t="shared" si="65"/>
        <v>1.9330080951514996</v>
      </c>
      <c r="AS165" s="54">
        <f t="shared" si="65"/>
        <v>1.88322648509331</v>
      </c>
      <c r="AT165" s="54">
        <f t="shared" si="65"/>
        <v>1.8980237023921787</v>
      </c>
      <c r="AU165" s="54">
        <f t="shared" si="65"/>
        <v>1.9090191256115827</v>
      </c>
      <c r="AV165" s="54">
        <f t="shared" si="65"/>
        <v>1.9113824363411103</v>
      </c>
      <c r="AW165" s="54">
        <f t="shared" si="65"/>
        <v>1.9069319689179363</v>
      </c>
      <c r="AX165" s="54">
        <f t="shared" si="65"/>
        <v>1.9017167436712235</v>
      </c>
      <c r="AY165" s="54">
        <f t="shared" si="65"/>
        <v>1.9054147953868064</v>
      </c>
      <c r="AZ165" s="54">
        <f>AZ$177*(SUM(AL165:AP165)/SUM(AL$177:AP$177))</f>
        <v>1.9336347734569805</v>
      </c>
      <c r="BA165" s="54">
        <f t="shared" ref="BA165:BH175" si="66">BA$177*(SUM(AM165:AQ165)/SUM(AM$177:AQ$177))</f>
        <v>1.9330080951514996</v>
      </c>
      <c r="BB165" s="54">
        <f t="shared" si="66"/>
        <v>1.88322648509331</v>
      </c>
      <c r="BC165" s="54">
        <f t="shared" si="66"/>
        <v>1.8980237023921787</v>
      </c>
      <c r="BD165" s="54">
        <f t="shared" si="66"/>
        <v>1.9090191256115827</v>
      </c>
      <c r="BE165" s="54">
        <f t="shared" si="66"/>
        <v>1.9113824363411103</v>
      </c>
      <c r="BF165" s="54">
        <f t="shared" si="66"/>
        <v>1.9069319689179363</v>
      </c>
      <c r="BG165" s="54">
        <f t="shared" si="66"/>
        <v>1.9017167436712235</v>
      </c>
      <c r="BH165" s="54">
        <f t="shared" si="66"/>
        <v>1.9054147953868064</v>
      </c>
    </row>
    <row r="166" spans="1:60">
      <c r="A166" s="3" t="s">
        <v>18</v>
      </c>
      <c r="C166" s="8" t="e">
        <f t="shared" si="62"/>
        <v>#REF!</v>
      </c>
      <c r="D166" s="8" t="e">
        <f t="shared" si="62"/>
        <v>#REF!</v>
      </c>
      <c r="E166" s="8" t="e">
        <f t="shared" si="62"/>
        <v>#REF!</v>
      </c>
      <c r="F166" s="8" t="e">
        <f t="shared" si="62"/>
        <v>#REF!</v>
      </c>
      <c r="G166" s="8" t="e">
        <f t="shared" si="62"/>
        <v>#REF!</v>
      </c>
      <c r="H166" s="8" t="e">
        <f t="shared" si="62"/>
        <v>#REF!</v>
      </c>
      <c r="I166" s="8" t="e">
        <f t="shared" si="62"/>
        <v>#REF!</v>
      </c>
      <c r="J166" s="8" t="e">
        <f t="shared" si="62"/>
        <v>#REF!</v>
      </c>
      <c r="K166" s="8" t="e">
        <f t="shared" si="62"/>
        <v>#REF!</v>
      </c>
      <c r="L166" s="8">
        <f t="shared" si="62"/>
        <v>1.7724478009919791</v>
      </c>
      <c r="M166" s="8">
        <f t="shared" si="62"/>
        <v>4.6073189102946968</v>
      </c>
      <c r="N166" s="8">
        <f t="shared" si="62"/>
        <v>11.675079207006942</v>
      </c>
      <c r="O166" s="8">
        <f t="shared" si="62"/>
        <v>3.4249967714397238</v>
      </c>
      <c r="P166" s="8">
        <f t="shared" si="62"/>
        <v>10.115787411315743</v>
      </c>
      <c r="Q166" s="8">
        <f t="shared" si="62"/>
        <v>10.076531583242648</v>
      </c>
      <c r="R166" s="8">
        <f t="shared" si="62"/>
        <v>12.532572667309559</v>
      </c>
      <c r="S166" s="8">
        <f t="shared" si="62"/>
        <v>8.883414188185732</v>
      </c>
      <c r="T166" s="8">
        <f t="shared" si="62"/>
        <v>9.8388485279568307</v>
      </c>
      <c r="U166" s="8">
        <f t="shared" si="62"/>
        <v>4.3235019360277347</v>
      </c>
      <c r="V166" s="8">
        <f t="shared" si="62"/>
        <v>3.8215194486434543</v>
      </c>
      <c r="W166" s="8">
        <f t="shared" si="62"/>
        <v>18.183718157188807</v>
      </c>
      <c r="X166" s="8">
        <f t="shared" si="62"/>
        <v>20.003307175920732</v>
      </c>
      <c r="Y166" s="8">
        <f t="shared" si="62"/>
        <v>15.761394620464344</v>
      </c>
      <c r="Z166" s="8">
        <f t="shared" si="62"/>
        <v>2.7879643372841647</v>
      </c>
      <c r="AA166" s="8">
        <f t="shared" si="62"/>
        <v>25.680090044139767</v>
      </c>
      <c r="AB166" s="8">
        <f t="shared" si="62"/>
        <v>16.154615923538678</v>
      </c>
      <c r="AC166" s="8">
        <f t="shared" si="62"/>
        <v>18.417381270915598</v>
      </c>
      <c r="AD166" s="8">
        <f t="shared" si="62"/>
        <v>13.472161252277253</v>
      </c>
      <c r="AE166" s="8">
        <f t="shared" si="62"/>
        <v>17.811941662841399</v>
      </c>
      <c r="AF166" s="8">
        <f t="shared" si="62"/>
        <v>8.9515618694320889</v>
      </c>
      <c r="AG166" s="8">
        <f t="shared" si="62"/>
        <v>12.965245082333986</v>
      </c>
      <c r="AH166" s="8">
        <f t="shared" si="62"/>
        <v>-0.638175135112931</v>
      </c>
      <c r="AI166" s="8">
        <f t="shared" si="63"/>
        <v>2.0055251420421332</v>
      </c>
      <c r="AJ166" s="54">
        <f t="shared" si="64"/>
        <v>1.7270966743890204</v>
      </c>
      <c r="AK166" s="54">
        <f t="shared" si="65"/>
        <v>1.5008525980791874</v>
      </c>
      <c r="AL166" s="54">
        <f t="shared" si="65"/>
        <v>1.707661368900995</v>
      </c>
      <c r="AM166" s="54">
        <f t="shared" si="65"/>
        <v>0.96008481134316526</v>
      </c>
      <c r="AN166" s="54">
        <f t="shared" si="65"/>
        <v>1.5802441189509002</v>
      </c>
      <c r="AO166" s="54">
        <f t="shared" si="65"/>
        <v>1.4951879143326536</v>
      </c>
      <c r="AP166" s="54">
        <f t="shared" si="65"/>
        <v>1.4488061623213802</v>
      </c>
      <c r="AQ166" s="54">
        <f t="shared" si="65"/>
        <v>1.4383968751698186</v>
      </c>
      <c r="AR166" s="54">
        <f t="shared" si="65"/>
        <v>1.3845439764235834</v>
      </c>
      <c r="AS166" s="54">
        <f t="shared" si="65"/>
        <v>1.4694358094396671</v>
      </c>
      <c r="AT166" s="54">
        <f t="shared" si="65"/>
        <v>1.4472741475374207</v>
      </c>
      <c r="AU166" s="54">
        <f t="shared" si="65"/>
        <v>1.4376913941783742</v>
      </c>
      <c r="AV166" s="54">
        <f t="shared" si="65"/>
        <v>1.4354684405497729</v>
      </c>
      <c r="AW166" s="54">
        <f t="shared" si="65"/>
        <v>1.4348827536257638</v>
      </c>
      <c r="AX166" s="54">
        <f t="shared" si="65"/>
        <v>1.4449505090661996</v>
      </c>
      <c r="AY166" s="54">
        <f t="shared" si="65"/>
        <v>1.4400534489915062</v>
      </c>
      <c r="AZ166" s="54">
        <f t="shared" ref="AZ166:AZ175" si="67">AZ$177*(SUM(AL166:AP166)/SUM(AL$177:AP$177))</f>
        <v>1.4383968751698186</v>
      </c>
      <c r="BA166" s="54">
        <f t="shared" si="66"/>
        <v>1.3845439764235834</v>
      </c>
      <c r="BB166" s="54">
        <f t="shared" si="66"/>
        <v>1.4694358094396671</v>
      </c>
      <c r="BC166" s="54">
        <f t="shared" si="66"/>
        <v>1.4472741475374207</v>
      </c>
      <c r="BD166" s="54">
        <f t="shared" si="66"/>
        <v>1.4376913941783742</v>
      </c>
      <c r="BE166" s="54">
        <f t="shared" si="66"/>
        <v>1.4354684405497729</v>
      </c>
      <c r="BF166" s="54">
        <f t="shared" si="66"/>
        <v>1.4348827536257638</v>
      </c>
      <c r="BG166" s="54">
        <f t="shared" si="66"/>
        <v>1.4449505090661996</v>
      </c>
      <c r="BH166" s="54">
        <f t="shared" si="66"/>
        <v>1.4400534489915062</v>
      </c>
    </row>
    <row r="167" spans="1:60">
      <c r="A167" s="3" t="s">
        <v>19</v>
      </c>
      <c r="C167" s="8" t="e">
        <f t="shared" si="62"/>
        <v>#REF!</v>
      </c>
      <c r="D167" s="8" t="e">
        <f t="shared" si="62"/>
        <v>#REF!</v>
      </c>
      <c r="E167" s="8" t="e">
        <f t="shared" si="62"/>
        <v>#REF!</v>
      </c>
      <c r="F167" s="8" t="e">
        <f t="shared" si="62"/>
        <v>#REF!</v>
      </c>
      <c r="G167" s="8" t="e">
        <f t="shared" si="62"/>
        <v>#REF!</v>
      </c>
      <c r="H167" s="8" t="e">
        <f t="shared" si="62"/>
        <v>#REF!</v>
      </c>
      <c r="I167" s="8" t="e">
        <f t="shared" si="62"/>
        <v>#REF!</v>
      </c>
      <c r="J167" s="8" t="e">
        <f t="shared" si="62"/>
        <v>#REF!</v>
      </c>
      <c r="K167" s="8" t="e">
        <f t="shared" si="62"/>
        <v>#REF!</v>
      </c>
      <c r="L167" s="8">
        <f t="shared" si="62"/>
        <v>3.7286745122692828</v>
      </c>
      <c r="M167" s="8">
        <f t="shared" si="62"/>
        <v>-5.7576146236786112</v>
      </c>
      <c r="N167" s="8">
        <f t="shared" si="62"/>
        <v>-2.5276684428096416</v>
      </c>
      <c r="O167" s="8">
        <f t="shared" si="62"/>
        <v>13.301015207542154</v>
      </c>
      <c r="P167" s="8">
        <f t="shared" si="62"/>
        <v>3.5962674126225727</v>
      </c>
      <c r="Q167" s="8">
        <f t="shared" si="62"/>
        <v>3.4971900459974767</v>
      </c>
      <c r="R167" s="8">
        <f t="shared" si="62"/>
        <v>-4.0675055521600534</v>
      </c>
      <c r="S167" s="8">
        <f t="shared" si="62"/>
        <v>6.347808770638304</v>
      </c>
      <c r="T167" s="8">
        <f t="shared" si="62"/>
        <v>-0.18809002296160848</v>
      </c>
      <c r="U167" s="8">
        <f t="shared" si="62"/>
        <v>15.78518797102668</v>
      </c>
      <c r="V167" s="8">
        <f t="shared" si="62"/>
        <v>12.126126687119076</v>
      </c>
      <c r="W167" s="8">
        <f t="shared" si="62"/>
        <v>3.9723983650929799</v>
      </c>
      <c r="X167" s="8">
        <f t="shared" si="62"/>
        <v>6.2301619846810992</v>
      </c>
      <c r="Y167" s="8">
        <f t="shared" si="62"/>
        <v>7.5312761713376162</v>
      </c>
      <c r="Z167" s="8">
        <f t="shared" si="62"/>
        <v>17.228096958078424</v>
      </c>
      <c r="AA167" s="8">
        <f t="shared" si="62"/>
        <v>11.449193130922128</v>
      </c>
      <c r="AB167" s="8">
        <f t="shared" si="62"/>
        <v>13.608485786158461</v>
      </c>
      <c r="AC167" s="8">
        <f t="shared" si="62"/>
        <v>15.431854354899768</v>
      </c>
      <c r="AD167" s="8">
        <f t="shared" si="62"/>
        <v>15.797628066145853</v>
      </c>
      <c r="AE167" s="8">
        <f t="shared" si="62"/>
        <v>20.96416520477683</v>
      </c>
      <c r="AF167" s="8">
        <f t="shared" si="62"/>
        <v>12.227693642226619</v>
      </c>
      <c r="AG167" s="8">
        <f t="shared" si="62"/>
        <v>9.7960270688265876</v>
      </c>
      <c r="AH167" s="8">
        <f t="shared" si="62"/>
        <v>-7.75019002130791</v>
      </c>
      <c r="AI167" s="8">
        <f t="shared" si="63"/>
        <v>1.9472469584714622</v>
      </c>
      <c r="AJ167" s="54">
        <f t="shared" si="64"/>
        <v>1.5627272002188317</v>
      </c>
      <c r="AK167" s="54">
        <f t="shared" si="65"/>
        <v>1.0671364117239976</v>
      </c>
      <c r="AL167" s="54">
        <f t="shared" si="65"/>
        <v>0.64404334868147017</v>
      </c>
      <c r="AM167" s="54">
        <f t="shared" si="65"/>
        <v>-0.3852299394773962</v>
      </c>
      <c r="AN167" s="54">
        <f t="shared" si="65"/>
        <v>0.96718479592367301</v>
      </c>
      <c r="AO167" s="54">
        <f t="shared" si="65"/>
        <v>0.77117236341411532</v>
      </c>
      <c r="AP167" s="54">
        <f t="shared" si="65"/>
        <v>0.61286139605317203</v>
      </c>
      <c r="AQ167" s="54">
        <f t="shared" si="65"/>
        <v>0.52200639291900686</v>
      </c>
      <c r="AR167" s="54">
        <f t="shared" si="65"/>
        <v>0.49759900176651428</v>
      </c>
      <c r="AS167" s="54">
        <f t="shared" si="65"/>
        <v>0.67416479001529639</v>
      </c>
      <c r="AT167" s="54">
        <f t="shared" si="65"/>
        <v>0.61556078883362098</v>
      </c>
      <c r="AU167" s="54">
        <f t="shared" si="65"/>
        <v>0.58443847391752213</v>
      </c>
      <c r="AV167" s="54">
        <f t="shared" si="65"/>
        <v>0.57875388949039219</v>
      </c>
      <c r="AW167" s="54">
        <f t="shared" si="65"/>
        <v>0.59010338880466928</v>
      </c>
      <c r="AX167" s="54">
        <f t="shared" si="65"/>
        <v>0.60860426621230024</v>
      </c>
      <c r="AY167" s="54">
        <f t="shared" si="65"/>
        <v>0.59549216145170103</v>
      </c>
      <c r="AZ167" s="54">
        <f t="shared" si="67"/>
        <v>0.52200639291900686</v>
      </c>
      <c r="BA167" s="54">
        <f t="shared" si="66"/>
        <v>0.49759900176651428</v>
      </c>
      <c r="BB167" s="54">
        <f t="shared" si="66"/>
        <v>0.67416479001529639</v>
      </c>
      <c r="BC167" s="54">
        <f t="shared" si="66"/>
        <v>0.61556078883362098</v>
      </c>
      <c r="BD167" s="54">
        <f t="shared" si="66"/>
        <v>0.58443847391752213</v>
      </c>
      <c r="BE167" s="54">
        <f t="shared" si="66"/>
        <v>0.57875388949039219</v>
      </c>
      <c r="BF167" s="54">
        <f t="shared" si="66"/>
        <v>0.59010338880466928</v>
      </c>
      <c r="BG167" s="54">
        <f t="shared" si="66"/>
        <v>0.60860426621230024</v>
      </c>
      <c r="BH167" s="54">
        <f t="shared" si="66"/>
        <v>0.59549216145170103</v>
      </c>
    </row>
    <row r="168" spans="1:60">
      <c r="A168" s="3" t="s">
        <v>20</v>
      </c>
      <c r="C168" s="8" t="e">
        <f t="shared" si="62"/>
        <v>#REF!</v>
      </c>
      <c r="D168" s="8" t="e">
        <f t="shared" si="62"/>
        <v>#REF!</v>
      </c>
      <c r="E168" s="8" t="e">
        <f t="shared" si="62"/>
        <v>#REF!</v>
      </c>
      <c r="F168" s="8" t="e">
        <f t="shared" si="62"/>
        <v>#REF!</v>
      </c>
      <c r="G168" s="8" t="e">
        <f t="shared" si="62"/>
        <v>#REF!</v>
      </c>
      <c r="H168" s="8" t="e">
        <f t="shared" si="62"/>
        <v>#REF!</v>
      </c>
      <c r="I168" s="8" t="e">
        <f t="shared" si="62"/>
        <v>#REF!</v>
      </c>
      <c r="J168" s="8" t="e">
        <f t="shared" si="62"/>
        <v>#REF!</v>
      </c>
      <c r="K168" s="8" t="e">
        <f t="shared" si="62"/>
        <v>#REF!</v>
      </c>
      <c r="L168" s="8">
        <f t="shared" si="62"/>
        <v>-9.1317104237896842</v>
      </c>
      <c r="M168" s="8">
        <f t="shared" si="62"/>
        <v>3.722487511157583</v>
      </c>
      <c r="N168" s="8">
        <f t="shared" si="62"/>
        <v>-5.7311446293262014</v>
      </c>
      <c r="O168" s="8">
        <f t="shared" si="62"/>
        <v>-0.73470968672278669</v>
      </c>
      <c r="P168" s="8">
        <f t="shared" si="62"/>
        <v>-7.4578331142460828</v>
      </c>
      <c r="Q168" s="8">
        <f t="shared" si="62"/>
        <v>-12.407350840480483</v>
      </c>
      <c r="R168" s="8">
        <f t="shared" si="62"/>
        <v>4.3568752515564499</v>
      </c>
      <c r="S168" s="8">
        <f t="shared" si="62"/>
        <v>5.4515435084568713</v>
      </c>
      <c r="T168" s="8">
        <f t="shared" si="62"/>
        <v>14.757232631287097</v>
      </c>
      <c r="U168" s="8">
        <f t="shared" si="62"/>
        <v>4.5042151097038081</v>
      </c>
      <c r="V168" s="8">
        <f t="shared" si="62"/>
        <v>14.12438397301055</v>
      </c>
      <c r="W168" s="8">
        <f t="shared" si="62"/>
        <v>12.762094841503743</v>
      </c>
      <c r="X168" s="8">
        <f t="shared" si="62"/>
        <v>9.7163746139909328</v>
      </c>
      <c r="Y168" s="8">
        <f t="shared" si="62"/>
        <v>9.4010829312448472</v>
      </c>
      <c r="Z168" s="8">
        <f t="shared" si="62"/>
        <v>5.6894476597427861</v>
      </c>
      <c r="AA168" s="8">
        <f t="shared" si="62"/>
        <v>8.8945428636418811</v>
      </c>
      <c r="AB168" s="8">
        <f t="shared" si="62"/>
        <v>15.740205524141794</v>
      </c>
      <c r="AC168" s="8">
        <f t="shared" si="62"/>
        <v>13.972922729792376</v>
      </c>
      <c r="AD168" s="8">
        <f t="shared" si="62"/>
        <v>1.8322569664014479</v>
      </c>
      <c r="AE168" s="8">
        <f t="shared" si="62"/>
        <v>9.6519156075321053</v>
      </c>
      <c r="AF168" s="8">
        <f t="shared" si="62"/>
        <v>7.5377118678176451</v>
      </c>
      <c r="AG168" s="8">
        <f t="shared" si="62"/>
        <v>9.9853667127142778</v>
      </c>
      <c r="AH168" s="8">
        <f t="shared" si="62"/>
        <v>13.101926413174123</v>
      </c>
      <c r="AI168" s="54">
        <f t="shared" si="63"/>
        <v>1.6066708620388994</v>
      </c>
      <c r="AJ168" s="54">
        <f t="shared" si="64"/>
        <v>1.7601916959043278</v>
      </c>
      <c r="AK168" s="54">
        <f t="shared" si="65"/>
        <v>2.0397531238087416</v>
      </c>
      <c r="AL168" s="54">
        <f t="shared" si="65"/>
        <v>2.7708678226304029</v>
      </c>
      <c r="AM168" s="54">
        <f t="shared" si="65"/>
        <v>3.2413399664341163</v>
      </c>
      <c r="AN168" s="54">
        <f t="shared" si="65"/>
        <v>2.2837646941632981</v>
      </c>
      <c r="AO168" s="54">
        <f t="shared" si="65"/>
        <v>2.4191834605881772</v>
      </c>
      <c r="AP168" s="54">
        <f t="shared" si="65"/>
        <v>2.5509818135249471</v>
      </c>
      <c r="AQ168" s="54">
        <f t="shared" si="65"/>
        <v>2.6532275514681887</v>
      </c>
      <c r="AR168" s="54">
        <f t="shared" si="65"/>
        <v>2.629699497235745</v>
      </c>
      <c r="AS168" s="54">
        <f t="shared" si="65"/>
        <v>2.5073714033960712</v>
      </c>
      <c r="AT168" s="54">
        <f t="shared" si="65"/>
        <v>2.5520927452426263</v>
      </c>
      <c r="AU168" s="54">
        <f t="shared" si="65"/>
        <v>2.5786746021735159</v>
      </c>
      <c r="AV168" s="54">
        <f t="shared" si="65"/>
        <v>2.5842131599032299</v>
      </c>
      <c r="AW168" s="54">
        <f t="shared" si="65"/>
        <v>2.5704102815902381</v>
      </c>
      <c r="AX168" s="54">
        <f t="shared" si="65"/>
        <v>2.5585524384611364</v>
      </c>
      <c r="AY168" s="54">
        <f t="shared" si="65"/>
        <v>2.5687886454741493</v>
      </c>
      <c r="AZ168" s="54">
        <f t="shared" si="67"/>
        <v>2.6532275514681887</v>
      </c>
      <c r="BA168" s="54">
        <f t="shared" si="66"/>
        <v>2.629699497235745</v>
      </c>
      <c r="BB168" s="54">
        <f t="shared" si="66"/>
        <v>2.5073714033960712</v>
      </c>
      <c r="BC168" s="54">
        <f t="shared" si="66"/>
        <v>2.5520927452426263</v>
      </c>
      <c r="BD168" s="54">
        <f t="shared" si="66"/>
        <v>2.5786746021735159</v>
      </c>
      <c r="BE168" s="54">
        <f t="shared" si="66"/>
        <v>2.5842131599032299</v>
      </c>
      <c r="BF168" s="54">
        <f t="shared" si="66"/>
        <v>2.5704102815902381</v>
      </c>
      <c r="BG168" s="54">
        <f t="shared" si="66"/>
        <v>2.5585524384611364</v>
      </c>
      <c r="BH168" s="54">
        <f t="shared" si="66"/>
        <v>2.5687886454741493</v>
      </c>
    </row>
    <row r="169" spans="1:60">
      <c r="A169" s="3" t="s">
        <v>21</v>
      </c>
      <c r="C169" s="8" t="e">
        <f t="shared" si="62"/>
        <v>#REF!</v>
      </c>
      <c r="D169" s="8" t="e">
        <f t="shared" si="62"/>
        <v>#REF!</v>
      </c>
      <c r="E169" s="8" t="e">
        <f t="shared" si="62"/>
        <v>#REF!</v>
      </c>
      <c r="F169" s="8" t="e">
        <f t="shared" si="62"/>
        <v>#REF!</v>
      </c>
      <c r="G169" s="8" t="e">
        <f t="shared" si="62"/>
        <v>#REF!</v>
      </c>
      <c r="H169" s="8" t="e">
        <f t="shared" si="62"/>
        <v>#REF!</v>
      </c>
      <c r="I169" s="8" t="e">
        <f t="shared" si="62"/>
        <v>#REF!</v>
      </c>
      <c r="J169" s="8" t="e">
        <f t="shared" si="62"/>
        <v>#REF!</v>
      </c>
      <c r="K169" s="8" t="e">
        <f t="shared" si="62"/>
        <v>#REF!</v>
      </c>
      <c r="L169" s="8">
        <f t="shared" si="62"/>
        <v>0.91371895470487718</v>
      </c>
      <c r="M169" s="8">
        <f t="shared" si="62"/>
        <v>15.445560669601317</v>
      </c>
      <c r="N169" s="8">
        <f t="shared" si="62"/>
        <v>-2.6317534094632515</v>
      </c>
      <c r="O169" s="8">
        <f t="shared" si="62"/>
        <v>3.0276127055924986</v>
      </c>
      <c r="P169" s="8">
        <f t="shared" si="62"/>
        <v>0.79033764277684693</v>
      </c>
      <c r="Q169" s="8">
        <f t="shared" si="62"/>
        <v>5.8179492443090437</v>
      </c>
      <c r="R169" s="8">
        <f t="shared" si="62"/>
        <v>6.6204603165716067</v>
      </c>
      <c r="S169" s="8">
        <f t="shared" si="62"/>
        <v>4.036645219487589</v>
      </c>
      <c r="T169" s="8">
        <f t="shared" si="62"/>
        <v>6.962614295303827</v>
      </c>
      <c r="U169" s="8">
        <f t="shared" si="62"/>
        <v>17.700668452952147</v>
      </c>
      <c r="V169" s="8">
        <f t="shared" si="62"/>
        <v>10.369040918647086</v>
      </c>
      <c r="W169" s="8">
        <f t="shared" si="62"/>
        <v>2.1832620106501111</v>
      </c>
      <c r="X169" s="8">
        <f t="shared" si="62"/>
        <v>12.323209128926464</v>
      </c>
      <c r="Y169" s="8">
        <f t="shared" si="62"/>
        <v>12.909467803583528</v>
      </c>
      <c r="Z169" s="8">
        <f t="shared" si="62"/>
        <v>15.536812867342556</v>
      </c>
      <c r="AA169" s="8">
        <f t="shared" si="62"/>
        <v>19.65904489379994</v>
      </c>
      <c r="AB169" s="8">
        <f t="shared" si="62"/>
        <v>16.414015742439169</v>
      </c>
      <c r="AC169" s="8">
        <f t="shared" si="62"/>
        <v>6.4440892449414822</v>
      </c>
      <c r="AD169" s="8">
        <f t="shared" si="62"/>
        <v>1.1364221436948361</v>
      </c>
      <c r="AE169" s="8">
        <f t="shared" si="62"/>
        <v>24.888109844146072</v>
      </c>
      <c r="AF169" s="8">
        <f t="shared" si="62"/>
        <v>12.909119894361909</v>
      </c>
      <c r="AG169" s="8">
        <f t="shared" si="62"/>
        <v>11.645275622773601</v>
      </c>
      <c r="AH169" s="8">
        <f t="shared" si="62"/>
        <v>8.5235855348588103</v>
      </c>
      <c r="AI169" s="54">
        <f t="shared" si="63"/>
        <v>2.2550496366699808</v>
      </c>
      <c r="AJ169" s="54">
        <f t="shared" si="64"/>
        <v>2.5308419784554612</v>
      </c>
      <c r="AK169" s="54">
        <f t="shared" si="65"/>
        <v>2.2721008910411178</v>
      </c>
      <c r="AL169" s="54">
        <f t="shared" si="65"/>
        <v>2.6476540385451863</v>
      </c>
      <c r="AM169" s="54">
        <f t="shared" si="65"/>
        <v>2.7767282422697881</v>
      </c>
      <c r="AN169" s="54">
        <f t="shared" si="65"/>
        <v>2.4964749573963068</v>
      </c>
      <c r="AO169" s="54">
        <f t="shared" si="65"/>
        <v>2.5447600215415722</v>
      </c>
      <c r="AP169" s="54">
        <f t="shared" si="65"/>
        <v>2.5475436301587946</v>
      </c>
      <c r="AQ169" s="54">
        <f t="shared" si="65"/>
        <v>2.6026321779823296</v>
      </c>
      <c r="AR169" s="54">
        <f t="shared" si="65"/>
        <v>2.5936278058697582</v>
      </c>
      <c r="AS169" s="54">
        <f t="shared" si="65"/>
        <v>2.5570077185897522</v>
      </c>
      <c r="AT169" s="54">
        <f t="shared" si="65"/>
        <v>2.5691142708284413</v>
      </c>
      <c r="AU169" s="54">
        <f t="shared" si="65"/>
        <v>2.5739851206858151</v>
      </c>
      <c r="AV169" s="54">
        <f t="shared" si="65"/>
        <v>2.5792734187912192</v>
      </c>
      <c r="AW169" s="54">
        <f t="shared" si="65"/>
        <v>2.5746016669529972</v>
      </c>
      <c r="AX169" s="54">
        <f t="shared" si="65"/>
        <v>2.5707964391696447</v>
      </c>
      <c r="AY169" s="54">
        <f t="shared" si="65"/>
        <v>2.5735541832856237</v>
      </c>
      <c r="AZ169" s="54">
        <f t="shared" si="67"/>
        <v>2.6026321779823296</v>
      </c>
      <c r="BA169" s="54">
        <f t="shared" si="66"/>
        <v>2.5936278058697582</v>
      </c>
      <c r="BB169" s="54">
        <f t="shared" si="66"/>
        <v>2.5570077185897522</v>
      </c>
      <c r="BC169" s="54">
        <f t="shared" si="66"/>
        <v>2.5691142708284413</v>
      </c>
      <c r="BD169" s="54">
        <f t="shared" si="66"/>
        <v>2.5739851206858151</v>
      </c>
      <c r="BE169" s="54">
        <f t="shared" si="66"/>
        <v>2.5792734187912192</v>
      </c>
      <c r="BF169" s="54">
        <f t="shared" si="66"/>
        <v>2.5746016669529972</v>
      </c>
      <c r="BG169" s="54">
        <f t="shared" si="66"/>
        <v>2.5707964391696447</v>
      </c>
      <c r="BH169" s="54">
        <f t="shared" si="66"/>
        <v>2.5735541832856237</v>
      </c>
    </row>
    <row r="170" spans="1:60">
      <c r="A170" s="3" t="s">
        <v>22</v>
      </c>
      <c r="C170" s="8" t="e">
        <f t="shared" si="62"/>
        <v>#REF!</v>
      </c>
      <c r="D170" s="8" t="e">
        <f t="shared" si="62"/>
        <v>#REF!</v>
      </c>
      <c r="E170" s="8" t="e">
        <f t="shared" si="62"/>
        <v>#REF!</v>
      </c>
      <c r="F170" s="8" t="e">
        <f t="shared" si="62"/>
        <v>#REF!</v>
      </c>
      <c r="G170" s="8" t="e">
        <f t="shared" si="62"/>
        <v>#REF!</v>
      </c>
      <c r="H170" s="8" t="e">
        <f t="shared" si="62"/>
        <v>#REF!</v>
      </c>
      <c r="I170" s="8" t="e">
        <f t="shared" si="62"/>
        <v>#REF!</v>
      </c>
      <c r="J170" s="8" t="e">
        <f t="shared" si="62"/>
        <v>#REF!</v>
      </c>
      <c r="K170" s="8" t="e">
        <f t="shared" si="62"/>
        <v>#REF!</v>
      </c>
      <c r="L170" s="8">
        <f t="shared" si="62"/>
        <v>-2.4490597786471549</v>
      </c>
      <c r="M170" s="8">
        <f t="shared" si="62"/>
        <v>6.1052241511274543</v>
      </c>
      <c r="N170" s="8">
        <f t="shared" si="62"/>
        <v>-8.7605642336970888</v>
      </c>
      <c r="O170" s="8">
        <f t="shared" si="62"/>
        <v>-4.5004087120020833</v>
      </c>
      <c r="P170" s="8">
        <f t="shared" si="62"/>
        <v>7.5203409650146043</v>
      </c>
      <c r="Q170" s="8">
        <f t="shared" si="62"/>
        <v>2.2554184646278106</v>
      </c>
      <c r="R170" s="8">
        <f t="shared" si="62"/>
        <v>7.210920976157988</v>
      </c>
      <c r="S170" s="8">
        <f t="shared" si="62"/>
        <v>6.1849811781488331</v>
      </c>
      <c r="T170" s="8">
        <f t="shared" si="62"/>
        <v>6.7264820865551345</v>
      </c>
      <c r="U170" s="8">
        <f t="shared" si="62"/>
        <v>5.8351100884217102</v>
      </c>
      <c r="V170" s="8">
        <f t="shared" si="62"/>
        <v>10.216144457505377</v>
      </c>
      <c r="W170" s="8">
        <f t="shared" si="62"/>
        <v>15.65735014344467</v>
      </c>
      <c r="X170" s="8">
        <f t="shared" si="62"/>
        <v>7.8171995905260347</v>
      </c>
      <c r="Y170" s="8">
        <f t="shared" si="62"/>
        <v>9.6019951634860909</v>
      </c>
      <c r="Z170" s="8">
        <f t="shared" si="62"/>
        <v>8.4657025962646504</v>
      </c>
      <c r="AA170" s="8">
        <f t="shared" si="62"/>
        <v>8.2069002762047703</v>
      </c>
      <c r="AB170" s="8">
        <f t="shared" si="62"/>
        <v>14.692637850363155</v>
      </c>
      <c r="AC170" s="8">
        <f t="shared" si="62"/>
        <v>9.5680055371296575</v>
      </c>
      <c r="AD170" s="8">
        <f t="shared" si="62"/>
        <v>6.4419607250694186</v>
      </c>
      <c r="AE170" s="8">
        <f t="shared" si="62"/>
        <v>15.139000155587929</v>
      </c>
      <c r="AF170" s="8">
        <f t="shared" si="62"/>
        <v>14.738344414373246</v>
      </c>
      <c r="AG170" s="8">
        <f t="shared" si="62"/>
        <v>-1.6223974030452393</v>
      </c>
      <c r="AH170" s="8">
        <f t="shared" si="62"/>
        <v>32.221042678038273</v>
      </c>
      <c r="AI170" s="54">
        <f t="shared" si="63"/>
        <v>2.5532467632623734</v>
      </c>
      <c r="AJ170" s="54">
        <f t="shared" si="64"/>
        <v>2.6488544797846587</v>
      </c>
      <c r="AK170" s="54">
        <f t="shared" si="65"/>
        <v>3.032703879750271</v>
      </c>
      <c r="AL170" s="54">
        <f t="shared" si="65"/>
        <v>3.7763284383116478</v>
      </c>
      <c r="AM170" s="54">
        <f t="shared" si="65"/>
        <v>6.7375703180574211</v>
      </c>
      <c r="AN170" s="54">
        <f t="shared" si="65"/>
        <v>3.7497407758332741</v>
      </c>
      <c r="AO170" s="54">
        <f t="shared" si="65"/>
        <v>3.9890395783474548</v>
      </c>
      <c r="AP170" s="54">
        <f t="shared" si="65"/>
        <v>4.2570765980600136</v>
      </c>
      <c r="AQ170" s="54">
        <f t="shared" si="65"/>
        <v>4.5019511417219622</v>
      </c>
      <c r="AR170" s="54">
        <f t="shared" si="65"/>
        <v>4.6470756824040249</v>
      </c>
      <c r="AS170" s="54">
        <f t="shared" si="65"/>
        <v>4.2289767552733455</v>
      </c>
      <c r="AT170" s="54">
        <f t="shared" si="65"/>
        <v>4.3248239511613606</v>
      </c>
      <c r="AU170" s="54">
        <f t="shared" si="65"/>
        <v>4.3919808257241408</v>
      </c>
      <c r="AV170" s="54">
        <f t="shared" si="65"/>
        <v>4.4189616712569668</v>
      </c>
      <c r="AW170" s="54">
        <f t="shared" si="65"/>
        <v>4.4023637771639663</v>
      </c>
      <c r="AX170" s="54">
        <f t="shared" si="65"/>
        <v>4.353421396115956</v>
      </c>
      <c r="AY170" s="54">
        <f t="shared" si="65"/>
        <v>4.3783103242844774</v>
      </c>
      <c r="AZ170" s="54">
        <f t="shared" si="67"/>
        <v>4.5019511417219622</v>
      </c>
      <c r="BA170" s="54">
        <f t="shared" si="66"/>
        <v>4.6470756824040249</v>
      </c>
      <c r="BB170" s="54">
        <f t="shared" si="66"/>
        <v>4.2289767552733455</v>
      </c>
      <c r="BC170" s="54">
        <f t="shared" si="66"/>
        <v>4.3248239511613606</v>
      </c>
      <c r="BD170" s="54">
        <f t="shared" si="66"/>
        <v>4.3919808257241408</v>
      </c>
      <c r="BE170" s="54">
        <f t="shared" si="66"/>
        <v>4.4189616712569668</v>
      </c>
      <c r="BF170" s="54">
        <f t="shared" si="66"/>
        <v>4.4023637771639663</v>
      </c>
      <c r="BG170" s="54">
        <f t="shared" si="66"/>
        <v>4.353421396115956</v>
      </c>
      <c r="BH170" s="54">
        <f t="shared" si="66"/>
        <v>4.3783103242844774</v>
      </c>
    </row>
    <row r="171" spans="1:60">
      <c r="A171" s="3" t="s">
        <v>23</v>
      </c>
      <c r="C171" s="8" t="e">
        <f t="shared" si="62"/>
        <v>#REF!</v>
      </c>
      <c r="D171" s="8" t="e">
        <f t="shared" si="62"/>
        <v>#REF!</v>
      </c>
      <c r="E171" s="8" t="e">
        <f t="shared" si="62"/>
        <v>#REF!</v>
      </c>
      <c r="F171" s="8" t="e">
        <f t="shared" si="62"/>
        <v>#REF!</v>
      </c>
      <c r="G171" s="8" t="e">
        <f t="shared" si="62"/>
        <v>#REF!</v>
      </c>
      <c r="H171" s="8" t="e">
        <f t="shared" si="62"/>
        <v>#REF!</v>
      </c>
      <c r="I171" s="8" t="e">
        <f t="shared" si="62"/>
        <v>#REF!</v>
      </c>
      <c r="J171" s="8" t="e">
        <f t="shared" si="62"/>
        <v>#REF!</v>
      </c>
      <c r="K171" s="8" t="e">
        <f t="shared" si="62"/>
        <v>#REF!</v>
      </c>
      <c r="L171" s="8">
        <f t="shared" si="62"/>
        <v>-1.748693082140254</v>
      </c>
      <c r="M171" s="8">
        <f t="shared" si="62"/>
        <v>3.7630970285314502</v>
      </c>
      <c r="N171" s="8">
        <f t="shared" si="62"/>
        <v>-7.7036065947114576</v>
      </c>
      <c r="O171" s="8">
        <f t="shared" si="62"/>
        <v>-12.754942509984655</v>
      </c>
      <c r="P171" s="8">
        <f t="shared" si="62"/>
        <v>-12.44492096647341</v>
      </c>
      <c r="Q171" s="8">
        <f t="shared" si="62"/>
        <v>-1.3013832149303148</v>
      </c>
      <c r="R171" s="8">
        <f t="shared" si="62"/>
        <v>-0.44557906546756421</v>
      </c>
      <c r="S171" s="8">
        <f t="shared" si="62"/>
        <v>12.537614947681647</v>
      </c>
      <c r="T171" s="8">
        <f t="shared" si="62"/>
        <v>6.1938294953667992</v>
      </c>
      <c r="U171" s="8">
        <f t="shared" si="62"/>
        <v>13.676394740628833</v>
      </c>
      <c r="V171" s="8">
        <f t="shared" si="62"/>
        <v>3.0612096616502189</v>
      </c>
      <c r="W171" s="8">
        <f t="shared" si="62"/>
        <v>6.2546322462332116</v>
      </c>
      <c r="X171" s="8">
        <f t="shared" si="62"/>
        <v>12.549902810330266</v>
      </c>
      <c r="Y171" s="8">
        <f t="shared" si="62"/>
        <v>12.703376745993207</v>
      </c>
      <c r="Z171" s="8">
        <f t="shared" si="62"/>
        <v>10.948390871839724</v>
      </c>
      <c r="AA171" s="8">
        <f t="shared" si="62"/>
        <v>9.3255218360117738</v>
      </c>
      <c r="AB171" s="8">
        <f t="shared" si="62"/>
        <v>14.830602910527451</v>
      </c>
      <c r="AC171" s="8">
        <f t="shared" si="62"/>
        <v>14.789026951952891</v>
      </c>
      <c r="AD171" s="8">
        <f t="shared" si="62"/>
        <v>2.2045247981299223</v>
      </c>
      <c r="AE171" s="8">
        <f t="shared" si="62"/>
        <v>10.825684187700315</v>
      </c>
      <c r="AF171" s="8">
        <f t="shared" si="62"/>
        <v>13.772807068818112</v>
      </c>
      <c r="AG171" s="8">
        <f t="shared" si="62"/>
        <v>6.7699080589600431</v>
      </c>
      <c r="AH171" s="8">
        <f t="shared" si="62"/>
        <v>-0.76117351956887447</v>
      </c>
      <c r="AI171" s="54">
        <f t="shared" si="63"/>
        <v>1.2519285974476921</v>
      </c>
      <c r="AJ171" s="54">
        <f t="shared" si="64"/>
        <v>1.3389066467924553</v>
      </c>
      <c r="AK171" s="54">
        <f t="shared" si="65"/>
        <v>1.3425012762970698</v>
      </c>
      <c r="AL171" s="54">
        <f t="shared" si="65"/>
        <v>0.96680890558875288</v>
      </c>
      <c r="AM171" s="54">
        <f t="shared" si="65"/>
        <v>0.63045991936096213</v>
      </c>
      <c r="AN171" s="54">
        <f t="shared" si="65"/>
        <v>1.1061210690973866</v>
      </c>
      <c r="AO171" s="54">
        <f t="shared" si="65"/>
        <v>1.0769595634273252</v>
      </c>
      <c r="AP171" s="54">
        <f t="shared" si="65"/>
        <v>1.0245701467542994</v>
      </c>
      <c r="AQ171" s="54">
        <f t="shared" si="65"/>
        <v>0.96098392084574535</v>
      </c>
      <c r="AR171" s="54">
        <f t="shared" si="65"/>
        <v>0.95981892389714352</v>
      </c>
      <c r="AS171" s="54">
        <f t="shared" si="65"/>
        <v>1.0256907248043798</v>
      </c>
      <c r="AT171" s="54">
        <f t="shared" si="65"/>
        <v>1.009604655945779</v>
      </c>
      <c r="AU171" s="54">
        <f t="shared" si="65"/>
        <v>0.99613367444946954</v>
      </c>
      <c r="AV171" s="54">
        <f t="shared" si="65"/>
        <v>0.99044637998850338</v>
      </c>
      <c r="AW171" s="54">
        <f t="shared" si="65"/>
        <v>0.99633887181705505</v>
      </c>
      <c r="AX171" s="54">
        <f t="shared" si="65"/>
        <v>1.0036428614010375</v>
      </c>
      <c r="AY171" s="54">
        <f t="shared" si="65"/>
        <v>0.99923328872036898</v>
      </c>
      <c r="AZ171" s="54">
        <f t="shared" si="67"/>
        <v>0.96098392084574535</v>
      </c>
      <c r="BA171" s="54">
        <f t="shared" si="66"/>
        <v>0.95981892389714352</v>
      </c>
      <c r="BB171" s="54">
        <f t="shared" si="66"/>
        <v>1.0256907248043798</v>
      </c>
      <c r="BC171" s="54">
        <f t="shared" si="66"/>
        <v>1.009604655945779</v>
      </c>
      <c r="BD171" s="54">
        <f t="shared" si="66"/>
        <v>0.99613367444946954</v>
      </c>
      <c r="BE171" s="54">
        <f t="shared" si="66"/>
        <v>0.99044637998850338</v>
      </c>
      <c r="BF171" s="54">
        <f t="shared" si="66"/>
        <v>0.99633887181705505</v>
      </c>
      <c r="BG171" s="54">
        <f t="shared" si="66"/>
        <v>1.0036428614010375</v>
      </c>
      <c r="BH171" s="54">
        <f t="shared" si="66"/>
        <v>0.99923328872036898</v>
      </c>
    </row>
    <row r="172" spans="1:60">
      <c r="A172" s="3" t="s">
        <v>24</v>
      </c>
      <c r="C172" s="8" t="e">
        <f t="shared" si="62"/>
        <v>#REF!</v>
      </c>
      <c r="D172" s="8" t="e">
        <f t="shared" si="62"/>
        <v>#REF!</v>
      </c>
      <c r="E172" s="8" t="e">
        <f t="shared" si="62"/>
        <v>#REF!</v>
      </c>
      <c r="F172" s="8" t="e">
        <f t="shared" si="62"/>
        <v>#REF!</v>
      </c>
      <c r="G172" s="8" t="e">
        <f t="shared" si="62"/>
        <v>#REF!</v>
      </c>
      <c r="H172" s="8" t="e">
        <f t="shared" si="62"/>
        <v>#REF!</v>
      </c>
      <c r="I172" s="8" t="e">
        <f t="shared" si="62"/>
        <v>#REF!</v>
      </c>
      <c r="J172" s="8" t="e">
        <f t="shared" si="62"/>
        <v>#REF!</v>
      </c>
      <c r="K172" s="8" t="e">
        <f t="shared" si="62"/>
        <v>#REF!</v>
      </c>
      <c r="L172" s="8">
        <f t="shared" si="62"/>
        <v>5.2213075177604749</v>
      </c>
      <c r="M172" s="8">
        <f t="shared" si="62"/>
        <v>-1.5259669921847863</v>
      </c>
      <c r="N172" s="8">
        <f t="shared" si="62"/>
        <v>4.8482825084837087</v>
      </c>
      <c r="O172" s="8">
        <f t="shared" si="62"/>
        <v>6.4441614647207457</v>
      </c>
      <c r="P172" s="8">
        <f t="shared" si="62"/>
        <v>9.8222005015357414</v>
      </c>
      <c r="Q172" s="8">
        <f t="shared" si="62"/>
        <v>12.977722431854136</v>
      </c>
      <c r="R172" s="8">
        <f t="shared" si="62"/>
        <v>7.9429976793969743</v>
      </c>
      <c r="S172" s="8">
        <f t="shared" si="62"/>
        <v>3.9822629926671125</v>
      </c>
      <c r="T172" s="8">
        <f t="shared" si="62"/>
        <v>2.5517297756823938</v>
      </c>
      <c r="U172" s="8">
        <f t="shared" si="62"/>
        <v>12.544435859683162</v>
      </c>
      <c r="V172" s="8">
        <f t="shared" si="62"/>
        <v>15.044238158969055</v>
      </c>
      <c r="W172" s="8">
        <f t="shared" si="62"/>
        <v>19.184903037402403</v>
      </c>
      <c r="X172" s="8">
        <f t="shared" si="62"/>
        <v>9.4142137101730459</v>
      </c>
      <c r="Y172" s="8">
        <f t="shared" si="62"/>
        <v>18.3554708266721</v>
      </c>
      <c r="Z172" s="8">
        <f t="shared" si="62"/>
        <v>6.0810992014080005</v>
      </c>
      <c r="AA172" s="8">
        <f t="shared" si="62"/>
        <v>20.095875103906273</v>
      </c>
      <c r="AB172" s="8">
        <f t="shared" si="62"/>
        <v>13.029655476877553</v>
      </c>
      <c r="AC172" s="8">
        <f t="shared" si="62"/>
        <v>12.131993341033759</v>
      </c>
      <c r="AD172" s="8">
        <f t="shared" si="62"/>
        <v>6.6384953494805252</v>
      </c>
      <c r="AE172" s="8">
        <f t="shared" si="62"/>
        <v>14.511195696958943</v>
      </c>
      <c r="AF172" s="8">
        <f t="shared" si="62"/>
        <v>16.170625856962733</v>
      </c>
      <c r="AG172" s="8">
        <f t="shared" si="62"/>
        <v>1.2797117592243126</v>
      </c>
      <c r="AH172" s="8">
        <f t="shared" ref="AH172:AH176" si="68">AH76-AH92</f>
        <v>7.8465750218183921</v>
      </c>
      <c r="AI172" s="54">
        <f t="shared" si="63"/>
        <v>1.772164860275357</v>
      </c>
      <c r="AJ172" s="54">
        <f t="shared" si="64"/>
        <v>1.7474445011685691</v>
      </c>
      <c r="AK172" s="54">
        <f t="shared" si="65"/>
        <v>1.7291956870674572</v>
      </c>
      <c r="AL172" s="54">
        <f t="shared" si="65"/>
        <v>1.3978945348203053</v>
      </c>
      <c r="AM172" s="54">
        <f t="shared" si="65"/>
        <v>2.2076566222552478</v>
      </c>
      <c r="AN172" s="54">
        <f t="shared" si="65"/>
        <v>1.7708712411173875</v>
      </c>
      <c r="AO172" s="54">
        <f t="shared" si="65"/>
        <v>1.7706125172857934</v>
      </c>
      <c r="AP172" s="54">
        <f t="shared" si="65"/>
        <v>1.7752461205092382</v>
      </c>
      <c r="AQ172" s="54">
        <f t="shared" si="65"/>
        <v>1.7844562071975945</v>
      </c>
      <c r="AR172" s="54">
        <f t="shared" si="65"/>
        <v>1.8617685416730523</v>
      </c>
      <c r="AS172" s="54">
        <f t="shared" si="65"/>
        <v>1.7925909255566133</v>
      </c>
      <c r="AT172" s="54">
        <f t="shared" si="65"/>
        <v>1.7969348624444583</v>
      </c>
      <c r="AU172" s="54">
        <f t="shared" si="65"/>
        <v>1.8021993314761913</v>
      </c>
      <c r="AV172" s="54">
        <f t="shared" si="65"/>
        <v>1.8075899736695815</v>
      </c>
      <c r="AW172" s="54">
        <f t="shared" si="65"/>
        <v>1.8122167269639791</v>
      </c>
      <c r="AX172" s="54">
        <f t="shared" si="65"/>
        <v>1.8023063640221648</v>
      </c>
      <c r="AY172" s="54">
        <f t="shared" si="65"/>
        <v>1.8042494517152752</v>
      </c>
      <c r="AZ172" s="54">
        <f t="shared" si="67"/>
        <v>1.7844562071975945</v>
      </c>
      <c r="BA172" s="54">
        <f t="shared" si="66"/>
        <v>1.8617685416730523</v>
      </c>
      <c r="BB172" s="54">
        <f t="shared" si="66"/>
        <v>1.7925909255566133</v>
      </c>
      <c r="BC172" s="54">
        <f t="shared" si="66"/>
        <v>1.7969348624444583</v>
      </c>
      <c r="BD172" s="54">
        <f t="shared" si="66"/>
        <v>1.8021993314761913</v>
      </c>
      <c r="BE172" s="54">
        <f t="shared" si="66"/>
        <v>1.8075899736695815</v>
      </c>
      <c r="BF172" s="54">
        <f t="shared" si="66"/>
        <v>1.8122167269639791</v>
      </c>
      <c r="BG172" s="54">
        <f t="shared" si="66"/>
        <v>1.8023063640221648</v>
      </c>
      <c r="BH172" s="54">
        <f t="shared" si="66"/>
        <v>1.8042494517152752</v>
      </c>
    </row>
    <row r="173" spans="1:60">
      <c r="A173" s="3" t="s">
        <v>25</v>
      </c>
      <c r="C173" s="8" t="e">
        <f t="shared" ref="C173:AG176" si="69">C77-C93</f>
        <v>#REF!</v>
      </c>
      <c r="D173" s="8" t="e">
        <f t="shared" si="69"/>
        <v>#REF!</v>
      </c>
      <c r="E173" s="8" t="e">
        <f t="shared" si="69"/>
        <v>#REF!</v>
      </c>
      <c r="F173" s="8" t="e">
        <f t="shared" si="69"/>
        <v>#REF!</v>
      </c>
      <c r="G173" s="8" t="e">
        <f t="shared" si="69"/>
        <v>#REF!</v>
      </c>
      <c r="H173" s="8" t="e">
        <f t="shared" si="69"/>
        <v>#REF!</v>
      </c>
      <c r="I173" s="8" t="e">
        <f t="shared" si="69"/>
        <v>#REF!</v>
      </c>
      <c r="J173" s="8" t="e">
        <f t="shared" si="69"/>
        <v>#REF!</v>
      </c>
      <c r="K173" s="8" t="e">
        <f t="shared" si="69"/>
        <v>#REF!</v>
      </c>
      <c r="L173" s="8">
        <f t="shared" si="69"/>
        <v>-20.093197998318217</v>
      </c>
      <c r="M173" s="8">
        <f t="shared" si="69"/>
        <v>3.9292947810213228</v>
      </c>
      <c r="N173" s="8">
        <f t="shared" si="69"/>
        <v>-36.44284202776489</v>
      </c>
      <c r="O173" s="8">
        <f t="shared" si="69"/>
        <v>1.184569975542372</v>
      </c>
      <c r="P173" s="8">
        <f t="shared" si="69"/>
        <v>-9.007578717679392</v>
      </c>
      <c r="Q173" s="8">
        <f t="shared" si="69"/>
        <v>3.2758624007172656</v>
      </c>
      <c r="R173" s="8">
        <f t="shared" si="69"/>
        <v>3.709278315191785</v>
      </c>
      <c r="S173" s="8">
        <f t="shared" si="69"/>
        <v>13.81874678929255</v>
      </c>
      <c r="T173" s="8">
        <f t="shared" si="69"/>
        <v>11.172469438656703</v>
      </c>
      <c r="U173" s="8">
        <f t="shared" si="69"/>
        <v>1.3108481116583803</v>
      </c>
      <c r="V173" s="8">
        <f t="shared" si="69"/>
        <v>-4.6771349891178966</v>
      </c>
      <c r="W173" s="8">
        <f t="shared" si="69"/>
        <v>8.4295095730003897</v>
      </c>
      <c r="X173" s="8">
        <f t="shared" si="69"/>
        <v>11.388955961713801</v>
      </c>
      <c r="Y173" s="8">
        <f t="shared" si="69"/>
        <v>3.4675934599642364</v>
      </c>
      <c r="Z173" s="8">
        <f t="shared" si="69"/>
        <v>15.49867173514254</v>
      </c>
      <c r="AA173" s="8">
        <f t="shared" si="69"/>
        <v>14.880020468122705</v>
      </c>
      <c r="AB173" s="8">
        <f t="shared" si="69"/>
        <v>18.080126888674357</v>
      </c>
      <c r="AC173" s="8">
        <f t="shared" si="69"/>
        <v>5.0724477234975556</v>
      </c>
      <c r="AD173" s="8">
        <f t="shared" si="69"/>
        <v>1.9341276251005306</v>
      </c>
      <c r="AE173" s="8">
        <f t="shared" si="69"/>
        <v>13.627065658070368</v>
      </c>
      <c r="AF173" s="8">
        <f t="shared" si="69"/>
        <v>12.84123692033522</v>
      </c>
      <c r="AG173" s="8">
        <f t="shared" si="69"/>
        <v>6.2491449244086645</v>
      </c>
      <c r="AH173" s="8">
        <f t="shared" si="68"/>
        <v>-2.631302746034077</v>
      </c>
      <c r="AI173" s="54">
        <f t="shared" si="63"/>
        <v>1.2217298366342901</v>
      </c>
      <c r="AJ173" s="54">
        <f t="shared" si="64"/>
        <v>1.3157386687829775</v>
      </c>
      <c r="AK173" s="54">
        <f t="shared" si="65"/>
        <v>1.1399275799784532</v>
      </c>
      <c r="AL173" s="54">
        <f t="shared" si="65"/>
        <v>0.70941972545665644</v>
      </c>
      <c r="AM173" s="54">
        <f t="shared" si="65"/>
        <v>0.26740472036765039</v>
      </c>
      <c r="AN173" s="54">
        <f t="shared" si="65"/>
        <v>0.93084410624400538</v>
      </c>
      <c r="AO173" s="54">
        <f t="shared" si="65"/>
        <v>0.87266696016594858</v>
      </c>
      <c r="AP173" s="54">
        <f t="shared" si="65"/>
        <v>0.78405261844254281</v>
      </c>
      <c r="AQ173" s="54">
        <f t="shared" si="65"/>
        <v>0.71287762613536076</v>
      </c>
      <c r="AR173" s="54">
        <f t="shared" si="65"/>
        <v>0.71356920627110165</v>
      </c>
      <c r="AS173" s="54">
        <f t="shared" si="65"/>
        <v>0.80280210345179182</v>
      </c>
      <c r="AT173" s="54">
        <f t="shared" si="65"/>
        <v>0.7771937028933491</v>
      </c>
      <c r="AU173" s="54">
        <f t="shared" si="65"/>
        <v>0.75809905143882916</v>
      </c>
      <c r="AV173" s="54">
        <f t="shared" si="65"/>
        <v>0.75290833803808654</v>
      </c>
      <c r="AW173" s="54">
        <f t="shared" si="65"/>
        <v>0.76091448041863163</v>
      </c>
      <c r="AX173" s="54">
        <f t="shared" si="65"/>
        <v>0.77038353524813763</v>
      </c>
      <c r="AY173" s="54">
        <f t="shared" si="65"/>
        <v>0.76389982160740677</v>
      </c>
      <c r="AZ173" s="54">
        <f t="shared" si="67"/>
        <v>0.71287762613536076</v>
      </c>
      <c r="BA173" s="54">
        <f t="shared" si="66"/>
        <v>0.71356920627110165</v>
      </c>
      <c r="BB173" s="54">
        <f t="shared" si="66"/>
        <v>0.80280210345179182</v>
      </c>
      <c r="BC173" s="54">
        <f t="shared" si="66"/>
        <v>0.7771937028933491</v>
      </c>
      <c r="BD173" s="54">
        <f t="shared" si="66"/>
        <v>0.75809905143882916</v>
      </c>
      <c r="BE173" s="54">
        <f t="shared" si="66"/>
        <v>0.75290833803808654</v>
      </c>
      <c r="BF173" s="54">
        <f t="shared" si="66"/>
        <v>0.76091448041863163</v>
      </c>
      <c r="BG173" s="54">
        <f t="shared" si="66"/>
        <v>0.77038353524813763</v>
      </c>
      <c r="BH173" s="54">
        <f t="shared" si="66"/>
        <v>0.76389982160740677</v>
      </c>
    </row>
    <row r="174" spans="1:60">
      <c r="A174" s="3" t="s">
        <v>26</v>
      </c>
      <c r="C174" s="8" t="e">
        <f t="shared" si="69"/>
        <v>#REF!</v>
      </c>
      <c r="D174" s="8" t="e">
        <f t="shared" si="69"/>
        <v>#REF!</v>
      </c>
      <c r="E174" s="8" t="e">
        <f t="shared" si="69"/>
        <v>#REF!</v>
      </c>
      <c r="F174" s="8" t="e">
        <f t="shared" si="69"/>
        <v>#REF!</v>
      </c>
      <c r="G174" s="8" t="e">
        <f t="shared" si="69"/>
        <v>#REF!</v>
      </c>
      <c r="H174" s="8" t="e">
        <f t="shared" si="69"/>
        <v>#REF!</v>
      </c>
      <c r="I174" s="8" t="e">
        <f t="shared" si="69"/>
        <v>#REF!</v>
      </c>
      <c r="J174" s="8" t="e">
        <f t="shared" si="69"/>
        <v>#REF!</v>
      </c>
      <c r="K174" s="8" t="e">
        <f t="shared" si="69"/>
        <v>#REF!</v>
      </c>
      <c r="L174" s="8">
        <f t="shared" si="69"/>
        <v>11.0264486596183</v>
      </c>
      <c r="M174" s="8">
        <f t="shared" si="69"/>
        <v>13.644602607340218</v>
      </c>
      <c r="N174" s="8">
        <f t="shared" si="69"/>
        <v>-1.1272463597778968</v>
      </c>
      <c r="O174" s="8">
        <f t="shared" si="69"/>
        <v>-7.4282859198181912</v>
      </c>
      <c r="P174" s="8">
        <f t="shared" si="69"/>
        <v>9.3720796718898072</v>
      </c>
      <c r="Q174" s="8">
        <f t="shared" si="69"/>
        <v>11.346868018850053</v>
      </c>
      <c r="R174" s="8">
        <f t="shared" si="69"/>
        <v>10.749867294336902</v>
      </c>
      <c r="S174" s="8">
        <f t="shared" si="69"/>
        <v>7.201008308861403</v>
      </c>
      <c r="T174" s="8">
        <f t="shared" si="69"/>
        <v>7.0894113334290241</v>
      </c>
      <c r="U174" s="8">
        <f t="shared" si="69"/>
        <v>16.264061513096607</v>
      </c>
      <c r="V174" s="8">
        <f t="shared" si="69"/>
        <v>1.3488539432973594</v>
      </c>
      <c r="W174" s="8">
        <f t="shared" si="69"/>
        <v>11.702053392914888</v>
      </c>
      <c r="X174" s="8">
        <f t="shared" si="69"/>
        <v>12.964328987973847</v>
      </c>
      <c r="Y174" s="8">
        <f t="shared" si="69"/>
        <v>13.44631830105515</v>
      </c>
      <c r="Z174" s="8">
        <f t="shared" si="69"/>
        <v>5.0000505471186267</v>
      </c>
      <c r="AA174" s="8">
        <f t="shared" si="69"/>
        <v>9.0350021180817368</v>
      </c>
      <c r="AB174" s="8">
        <f t="shared" si="69"/>
        <v>9.5812258283277174</v>
      </c>
      <c r="AC174" s="8">
        <f t="shared" si="69"/>
        <v>22.454125814510213</v>
      </c>
      <c r="AD174" s="8">
        <f t="shared" si="69"/>
        <v>1.3201183224693018</v>
      </c>
      <c r="AE174" s="8">
        <f t="shared" si="69"/>
        <v>11.899572430982909</v>
      </c>
      <c r="AF174" s="8">
        <f t="shared" si="69"/>
        <v>7.9521897422435597</v>
      </c>
      <c r="AG174" s="8">
        <f t="shared" si="69"/>
        <v>11.258663572825604</v>
      </c>
      <c r="AH174" s="8">
        <f t="shared" si="68"/>
        <v>3.2654243772649103</v>
      </c>
      <c r="AI174" s="54">
        <f t="shared" si="63"/>
        <v>1.3619756002591434</v>
      </c>
      <c r="AJ174" s="54">
        <f t="shared" si="64"/>
        <v>1.5019109362545802</v>
      </c>
      <c r="AK174" s="54">
        <f t="shared" si="65"/>
        <v>1.5205895664626687</v>
      </c>
      <c r="AL174" s="54">
        <f t="shared" si="65"/>
        <v>1.8387484869306623</v>
      </c>
      <c r="AM174" s="54">
        <f t="shared" si="65"/>
        <v>1.4453378756232906</v>
      </c>
      <c r="AN174" s="54">
        <f t="shared" si="65"/>
        <v>1.5337124931060693</v>
      </c>
      <c r="AO174" s="54">
        <f t="shared" si="65"/>
        <v>1.5680598716754544</v>
      </c>
      <c r="AP174" s="54">
        <f t="shared" si="65"/>
        <v>1.581289658759629</v>
      </c>
      <c r="AQ174" s="54">
        <f t="shared" si="65"/>
        <v>1.5934296772190213</v>
      </c>
      <c r="AR174" s="54">
        <f t="shared" si="65"/>
        <v>1.5443659152766931</v>
      </c>
      <c r="AS174" s="54">
        <f t="shared" si="65"/>
        <v>1.5641715232073734</v>
      </c>
      <c r="AT174" s="54">
        <f t="shared" si="65"/>
        <v>1.5702633292276342</v>
      </c>
      <c r="AU174" s="54">
        <f t="shared" si="65"/>
        <v>1.57070402073807</v>
      </c>
      <c r="AV174" s="54">
        <f t="shared" si="65"/>
        <v>1.5685868931337585</v>
      </c>
      <c r="AW174" s="54">
        <f t="shared" si="65"/>
        <v>1.563618336316706</v>
      </c>
      <c r="AX174" s="54">
        <f t="shared" si="65"/>
        <v>1.5674688205247085</v>
      </c>
      <c r="AY174" s="54">
        <f t="shared" si="65"/>
        <v>1.5681282799881755</v>
      </c>
      <c r="AZ174" s="54">
        <f t="shared" si="67"/>
        <v>1.5934296772190213</v>
      </c>
      <c r="BA174" s="54">
        <f t="shared" si="66"/>
        <v>1.5443659152766931</v>
      </c>
      <c r="BB174" s="54">
        <f t="shared" si="66"/>
        <v>1.5641715232073734</v>
      </c>
      <c r="BC174" s="54">
        <f t="shared" si="66"/>
        <v>1.5702633292276342</v>
      </c>
      <c r="BD174" s="54">
        <f t="shared" si="66"/>
        <v>1.57070402073807</v>
      </c>
      <c r="BE174" s="54">
        <f t="shared" si="66"/>
        <v>1.5685868931337585</v>
      </c>
      <c r="BF174" s="54">
        <f t="shared" si="66"/>
        <v>1.563618336316706</v>
      </c>
      <c r="BG174" s="54">
        <f t="shared" si="66"/>
        <v>1.5674688205247085</v>
      </c>
      <c r="BH174" s="54">
        <f t="shared" si="66"/>
        <v>1.5681282799881755</v>
      </c>
    </row>
    <row r="175" spans="1:60">
      <c r="A175" s="3" t="s">
        <v>27</v>
      </c>
      <c r="C175" s="8" t="e">
        <f t="shared" si="69"/>
        <v>#REF!</v>
      </c>
      <c r="D175" s="8" t="e">
        <f t="shared" si="69"/>
        <v>#REF!</v>
      </c>
      <c r="E175" s="8" t="e">
        <f t="shared" si="69"/>
        <v>#REF!</v>
      </c>
      <c r="F175" s="8" t="e">
        <f t="shared" si="69"/>
        <v>#REF!</v>
      </c>
      <c r="G175" s="8" t="e">
        <f t="shared" si="69"/>
        <v>#REF!</v>
      </c>
      <c r="H175" s="8" t="e">
        <f t="shared" si="69"/>
        <v>#REF!</v>
      </c>
      <c r="I175" s="8" t="e">
        <f t="shared" si="69"/>
        <v>#REF!</v>
      </c>
      <c r="J175" s="8" t="e">
        <f t="shared" si="69"/>
        <v>#REF!</v>
      </c>
      <c r="K175" s="8" t="e">
        <f t="shared" si="69"/>
        <v>#REF!</v>
      </c>
      <c r="L175" s="8">
        <f t="shared" si="69"/>
        <v>10.589217083360147</v>
      </c>
      <c r="M175" s="8">
        <f t="shared" si="69"/>
        <v>-1.0513009524495152</v>
      </c>
      <c r="N175" s="8">
        <f t="shared" si="69"/>
        <v>2.3680652145929173</v>
      </c>
      <c r="O175" s="8">
        <f t="shared" si="69"/>
        <v>-3.1782451269521594</v>
      </c>
      <c r="P175" s="8">
        <f t="shared" si="69"/>
        <v>5.2892318999702024</v>
      </c>
      <c r="Q175" s="8">
        <f t="shared" si="69"/>
        <v>11.997347105845842</v>
      </c>
      <c r="R175" s="8">
        <f t="shared" si="69"/>
        <v>13.432237158466513</v>
      </c>
      <c r="S175" s="8">
        <f t="shared" si="69"/>
        <v>5.1227737961732327</v>
      </c>
      <c r="T175" s="8">
        <f t="shared" si="69"/>
        <v>7.9723316503861437</v>
      </c>
      <c r="U175" s="8">
        <f t="shared" si="69"/>
        <v>10.066312803641772</v>
      </c>
      <c r="V175" s="8">
        <f t="shared" si="69"/>
        <v>17.447074487165342</v>
      </c>
      <c r="W175" s="8">
        <f t="shared" si="69"/>
        <v>10.660160257432469</v>
      </c>
      <c r="X175" s="8">
        <f t="shared" si="69"/>
        <v>19.868205485883205</v>
      </c>
      <c r="Y175" s="8">
        <f t="shared" si="69"/>
        <v>13.578887273368171</v>
      </c>
      <c r="Z175" s="8">
        <f t="shared" si="69"/>
        <v>14.852741445429025</v>
      </c>
      <c r="AA175" s="8">
        <f t="shared" si="69"/>
        <v>12.310522186141656</v>
      </c>
      <c r="AB175" s="8">
        <f t="shared" si="69"/>
        <v>12.29783737412632</v>
      </c>
      <c r="AC175" s="8">
        <f t="shared" si="69"/>
        <v>8.461155896705419</v>
      </c>
      <c r="AD175" s="8">
        <f t="shared" si="69"/>
        <v>5.4723807334750392</v>
      </c>
      <c r="AE175" s="8">
        <f t="shared" si="69"/>
        <v>5.8610098777220134</v>
      </c>
      <c r="AF175" s="8">
        <f t="shared" si="69"/>
        <v>17.960227067815445</v>
      </c>
      <c r="AG175" s="8">
        <f t="shared" si="69"/>
        <v>10.686102108784894</v>
      </c>
      <c r="AH175" s="8">
        <f t="shared" si="68"/>
        <v>-3.1507272649533427</v>
      </c>
      <c r="AI175" s="54">
        <f t="shared" si="63"/>
        <v>1.4052060045498269</v>
      </c>
      <c r="AJ175" s="54">
        <f t="shared" si="64"/>
        <v>1.3768418038875265</v>
      </c>
      <c r="AK175" s="54">
        <f t="shared" si="65"/>
        <v>1.6968595286172461</v>
      </c>
      <c r="AL175" s="54">
        <f t="shared" si="65"/>
        <v>1.1683194514222937</v>
      </c>
      <c r="AM175" s="54">
        <f t="shared" si="65"/>
        <v>0.38027387569165327</v>
      </c>
      <c r="AN175" s="54">
        <f t="shared" si="65"/>
        <v>1.2055001328337094</v>
      </c>
      <c r="AO175" s="54">
        <f t="shared" si="65"/>
        <v>1.1655589584904857</v>
      </c>
      <c r="AP175" s="54">
        <f t="shared" si="65"/>
        <v>1.1233023894110776</v>
      </c>
      <c r="AQ175" s="54">
        <f t="shared" si="65"/>
        <v>1.0085909615698438</v>
      </c>
      <c r="AR175" s="54">
        <f t="shared" si="65"/>
        <v>0.976645263599354</v>
      </c>
      <c r="AS175" s="54">
        <f t="shared" si="65"/>
        <v>1.0959195411808942</v>
      </c>
      <c r="AT175" s="54">
        <f t="shared" si="65"/>
        <v>1.0740034228503312</v>
      </c>
      <c r="AU175" s="54">
        <f t="shared" si="65"/>
        <v>1.0556923157223004</v>
      </c>
      <c r="AV175" s="54">
        <f t="shared" si="65"/>
        <v>1.0421703009845449</v>
      </c>
      <c r="AW175" s="54">
        <f t="shared" si="65"/>
        <v>1.0488861688674849</v>
      </c>
      <c r="AX175" s="54">
        <f t="shared" si="65"/>
        <v>1.0633343499211112</v>
      </c>
      <c r="AY175" s="54">
        <f t="shared" si="65"/>
        <v>1.0568173116691546</v>
      </c>
      <c r="AZ175" s="54">
        <f t="shared" si="67"/>
        <v>1.0085909615698438</v>
      </c>
      <c r="BA175" s="54">
        <f t="shared" si="66"/>
        <v>0.976645263599354</v>
      </c>
      <c r="BB175" s="54">
        <f t="shared" si="66"/>
        <v>1.0959195411808942</v>
      </c>
      <c r="BC175" s="54">
        <f t="shared" si="66"/>
        <v>1.0740034228503312</v>
      </c>
      <c r="BD175" s="54">
        <f t="shared" si="66"/>
        <v>1.0556923157223004</v>
      </c>
      <c r="BE175" s="54">
        <f t="shared" si="66"/>
        <v>1.0421703009845449</v>
      </c>
      <c r="BF175" s="54">
        <f t="shared" si="66"/>
        <v>1.0488861688674849</v>
      </c>
      <c r="BG175" s="54">
        <f t="shared" si="66"/>
        <v>1.0633343499211112</v>
      </c>
      <c r="BH175" s="54">
        <f t="shared" si="66"/>
        <v>1.0568173116691546</v>
      </c>
    </row>
    <row r="176" spans="1:60">
      <c r="A176" s="3" t="s">
        <v>28</v>
      </c>
      <c r="C176" s="8" t="e">
        <f t="shared" si="69"/>
        <v>#REF!</v>
      </c>
      <c r="D176" s="8" t="e">
        <f t="shared" si="69"/>
        <v>#REF!</v>
      </c>
      <c r="E176" s="8" t="e">
        <f t="shared" si="69"/>
        <v>#REF!</v>
      </c>
      <c r="F176" s="8" t="e">
        <f t="shared" si="69"/>
        <v>#REF!</v>
      </c>
      <c r="G176" s="8" t="e">
        <f t="shared" si="69"/>
        <v>#REF!</v>
      </c>
      <c r="H176" s="8" t="e">
        <f t="shared" si="69"/>
        <v>#REF!</v>
      </c>
      <c r="I176" s="8" t="e">
        <f t="shared" si="69"/>
        <v>#REF!</v>
      </c>
      <c r="J176" s="8" t="e">
        <f t="shared" si="69"/>
        <v>#REF!</v>
      </c>
      <c r="K176" s="8" t="e">
        <f t="shared" si="69"/>
        <v>#REF!</v>
      </c>
      <c r="L176" s="8">
        <f t="shared" si="69"/>
        <v>-8.0827144023479214</v>
      </c>
      <c r="M176" s="8">
        <f t="shared" si="69"/>
        <v>18.408259214631013</v>
      </c>
      <c r="N176" s="8">
        <f t="shared" si="69"/>
        <v>6.1683250397210427</v>
      </c>
      <c r="O176" s="8">
        <f t="shared" si="69"/>
        <v>7.7382452618390207</v>
      </c>
      <c r="P176" s="8">
        <f t="shared" si="69"/>
        <v>-0.94688940416123657</v>
      </c>
      <c r="Q176" s="8">
        <f t="shared" si="69"/>
        <v>3.700930145856951E-2</v>
      </c>
      <c r="R176" s="8">
        <f t="shared" si="69"/>
        <v>15.371941152259549</v>
      </c>
      <c r="S176" s="8">
        <f t="shared" si="69"/>
        <v>9.0586930995073427</v>
      </c>
      <c r="T176" s="8">
        <f t="shared" si="69"/>
        <v>6.6374380803251167</v>
      </c>
      <c r="U176" s="8">
        <f t="shared" si="69"/>
        <v>7.6304778668095636</v>
      </c>
      <c r="V176" s="8">
        <f t="shared" si="69"/>
        <v>12.057809464458032</v>
      </c>
      <c r="W176" s="8">
        <f t="shared" si="69"/>
        <v>14.937900863318584</v>
      </c>
      <c r="X176" s="8">
        <f t="shared" si="69"/>
        <v>19.137548549881583</v>
      </c>
      <c r="Y176" s="8">
        <f t="shared" si="69"/>
        <v>9.965761518839539</v>
      </c>
      <c r="Z176" s="8">
        <f t="shared" si="69"/>
        <v>2.1816051088024793</v>
      </c>
      <c r="AA176" s="8">
        <f t="shared" si="69"/>
        <v>19.24902234468685</v>
      </c>
      <c r="AB176" s="8">
        <f t="shared" si="69"/>
        <v>18.399282480006839</v>
      </c>
      <c r="AC176" s="8">
        <f t="shared" si="69"/>
        <v>13.52251119456705</v>
      </c>
      <c r="AD176" s="8">
        <f t="shared" si="69"/>
        <v>4.814654239937215</v>
      </c>
      <c r="AE176" s="8">
        <f t="shared" si="69"/>
        <v>7.0209186623099296</v>
      </c>
      <c r="AF176" s="8">
        <f t="shared" si="69"/>
        <v>12.185509399388639</v>
      </c>
      <c r="AG176" s="8">
        <f t="shared" si="69"/>
        <v>7.8256129325035353</v>
      </c>
      <c r="AH176" s="8">
        <f t="shared" si="68"/>
        <v>-6.1869073142654774</v>
      </c>
      <c r="AI176" s="54">
        <f t="shared" ref="AI176:AY176" si="70">AI177-SUM(AI165:AI175)</f>
        <v>0.97904627823083956</v>
      </c>
      <c r="AJ176" s="54">
        <f t="shared" si="70"/>
        <v>0.91717875641035462</v>
      </c>
      <c r="AK176" s="54">
        <f t="shared" si="70"/>
        <v>0.94333789267502866</v>
      </c>
      <c r="AL176" s="54">
        <f t="shared" si="70"/>
        <v>0.43548571372724609</v>
      </c>
      <c r="AM176" s="54">
        <f t="shared" si="70"/>
        <v>-0.44354255736834602</v>
      </c>
      <c r="AN176" s="54">
        <f t="shared" si="70"/>
        <v>0.56630121673502387</v>
      </c>
      <c r="AO176" s="54">
        <f t="shared" si="70"/>
        <v>0.48375220443585931</v>
      </c>
      <c r="AP176" s="54">
        <f t="shared" si="70"/>
        <v>0.39706689404096096</v>
      </c>
      <c r="AQ176" s="54">
        <f t="shared" si="70"/>
        <v>0.28781269431415168</v>
      </c>
      <c r="AR176" s="54">
        <f t="shared" si="70"/>
        <v>0.25827809043152783</v>
      </c>
      <c r="AS176" s="54">
        <f t="shared" si="70"/>
        <v>0.39864221999150473</v>
      </c>
      <c r="AT176" s="54">
        <f t="shared" si="70"/>
        <v>0.36511042064280019</v>
      </c>
      <c r="AU176" s="54">
        <f t="shared" si="70"/>
        <v>0.34138206388418979</v>
      </c>
      <c r="AV176" s="54">
        <f t="shared" si="70"/>
        <v>0.33024509785283485</v>
      </c>
      <c r="AW176" s="54">
        <f t="shared" si="70"/>
        <v>0.33873157856057645</v>
      </c>
      <c r="AX176" s="54">
        <f t="shared" si="70"/>
        <v>0.35482227618638262</v>
      </c>
      <c r="AY176" s="54">
        <f t="shared" si="70"/>
        <v>0.34605828742535749</v>
      </c>
      <c r="AZ176" s="54">
        <f>AZ177-SUM(AZ165:AZ175)</f>
        <v>0.28781269431415168</v>
      </c>
      <c r="BA176" s="54">
        <f t="shared" ref="BA176:BG176" si="71">BA177-SUM(BA165:BA175)</f>
        <v>0.25827809043152783</v>
      </c>
      <c r="BB176" s="54">
        <f t="shared" si="71"/>
        <v>0.39864221999150473</v>
      </c>
      <c r="BC176" s="54">
        <f t="shared" si="71"/>
        <v>0.36511042064280019</v>
      </c>
      <c r="BD176" s="54">
        <f t="shared" si="71"/>
        <v>0.34138206388418979</v>
      </c>
      <c r="BE176" s="54">
        <f t="shared" si="71"/>
        <v>0.33024509785283485</v>
      </c>
      <c r="BF176" s="54">
        <f t="shared" si="71"/>
        <v>0.33873157856057645</v>
      </c>
      <c r="BG176" s="54">
        <f t="shared" si="71"/>
        <v>0.35482227618638262</v>
      </c>
      <c r="BH176" s="54">
        <f>BH177-SUM(BH165:BH175)</f>
        <v>0.34605828742535749</v>
      </c>
    </row>
    <row r="177" spans="1:60" ht="12" thickBot="1">
      <c r="A177" s="3" t="s">
        <v>29</v>
      </c>
      <c r="C177" s="8" t="e">
        <f>SUM(C165:C176)</f>
        <v>#REF!</v>
      </c>
      <c r="D177" s="8" t="e">
        <f t="shared" ref="D177:AH177" si="72">SUM(D165:D176)</f>
        <v>#REF!</v>
      </c>
      <c r="E177" s="8" t="e">
        <f t="shared" si="72"/>
        <v>#REF!</v>
      </c>
      <c r="F177" s="8" t="e">
        <f t="shared" si="72"/>
        <v>#REF!</v>
      </c>
      <c r="G177" s="8" t="e">
        <f t="shared" si="72"/>
        <v>#REF!</v>
      </c>
      <c r="H177" s="8" t="e">
        <f t="shared" si="72"/>
        <v>#REF!</v>
      </c>
      <c r="I177" s="8" t="e">
        <f t="shared" si="72"/>
        <v>#REF!</v>
      </c>
      <c r="J177" s="8" t="e">
        <f t="shared" si="72"/>
        <v>#REF!</v>
      </c>
      <c r="K177" s="8" t="e">
        <f t="shared" si="72"/>
        <v>#REF!</v>
      </c>
      <c r="L177" s="8" t="e">
        <f t="shared" si="72"/>
        <v>#REF!</v>
      </c>
      <c r="M177" s="8">
        <f t="shared" si="72"/>
        <v>66.297869069222429</v>
      </c>
      <c r="N177" s="8">
        <f t="shared" si="72"/>
        <v>-50.649869440389352</v>
      </c>
      <c r="O177" s="8">
        <f t="shared" si="72"/>
        <v>12.929726864786447</v>
      </c>
      <c r="P177" s="8">
        <f t="shared" si="72"/>
        <v>14.389363018157859</v>
      </c>
      <c r="Q177" s="8">
        <f t="shared" si="72"/>
        <v>49.88351976590986</v>
      </c>
      <c r="R177" s="8">
        <f t="shared" si="72"/>
        <v>74.848726889903077</v>
      </c>
      <c r="S177" s="8">
        <f t="shared" si="72"/>
        <v>93.012716930255834</v>
      </c>
      <c r="T177" s="8">
        <f t="shared" si="72"/>
        <v>86.882740822370394</v>
      </c>
      <c r="U177" s="8">
        <f t="shared" si="72"/>
        <v>122.65822380266988</v>
      </c>
      <c r="V177" s="8">
        <f t="shared" si="72"/>
        <v>104.0850341476842</v>
      </c>
      <c r="W177" s="8">
        <f t="shared" si="72"/>
        <v>136.79913532545734</v>
      </c>
      <c r="X177" s="8">
        <f t="shared" si="72"/>
        <v>155.85414389693869</v>
      </c>
      <c r="Y177" s="8">
        <f t="shared" si="72"/>
        <v>134.12017970389076</v>
      </c>
      <c r="Z177" s="8">
        <f t="shared" si="72"/>
        <v>115.55568074755502</v>
      </c>
      <c r="AA177" s="8">
        <f t="shared" si="72"/>
        <v>172.90411433331047</v>
      </c>
      <c r="AB177" s="8">
        <f t="shared" si="72"/>
        <v>176.76609511600407</v>
      </c>
      <c r="AC177" s="8">
        <f t="shared" si="72"/>
        <v>150.94801468768134</v>
      </c>
      <c r="AD177" s="8">
        <f t="shared" si="72"/>
        <v>68.28119580550144</v>
      </c>
      <c r="AE177" s="8">
        <f t="shared" si="72"/>
        <v>162.60413113830427</v>
      </c>
      <c r="AF177" s="8">
        <f t="shared" si="72"/>
        <v>147.62617871501624</v>
      </c>
      <c r="AG177" s="8">
        <f t="shared" si="72"/>
        <v>94.367678764224763</v>
      </c>
      <c r="AH177" s="8">
        <f t="shared" si="72"/>
        <v>51.300080447695457</v>
      </c>
      <c r="AI177" s="54">
        <v>20</v>
      </c>
      <c r="AJ177" s="54">
        <v>20</v>
      </c>
      <c r="AK177" s="54">
        <v>20</v>
      </c>
      <c r="AL177" s="54">
        <v>20</v>
      </c>
      <c r="AM177" s="54">
        <v>20</v>
      </c>
      <c r="AN177" s="54">
        <v>20</v>
      </c>
      <c r="AO177" s="54">
        <v>20</v>
      </c>
      <c r="AP177" s="54">
        <v>20</v>
      </c>
      <c r="AQ177" s="54">
        <v>20</v>
      </c>
      <c r="AR177" s="54">
        <v>20</v>
      </c>
      <c r="AS177" s="54">
        <v>20</v>
      </c>
      <c r="AT177" s="54">
        <v>20</v>
      </c>
      <c r="AU177" s="54">
        <v>20</v>
      </c>
      <c r="AV177" s="54">
        <v>20</v>
      </c>
      <c r="AW177" s="54">
        <v>20</v>
      </c>
      <c r="AX177" s="54">
        <v>20</v>
      </c>
      <c r="AY177" s="54">
        <v>20</v>
      </c>
      <c r="AZ177" s="54">
        <v>20</v>
      </c>
      <c r="BA177" s="54">
        <v>20</v>
      </c>
      <c r="BB177" s="54">
        <v>20</v>
      </c>
      <c r="BC177" s="54">
        <v>20</v>
      </c>
      <c r="BD177" s="54">
        <v>20</v>
      </c>
      <c r="BE177" s="54">
        <v>20</v>
      </c>
      <c r="BF177" s="54">
        <v>20</v>
      </c>
      <c r="BG177" s="54">
        <v>20</v>
      </c>
      <c r="BH177" s="54">
        <v>20</v>
      </c>
    </row>
    <row r="178" spans="1:60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</row>
    <row r="179" spans="1:60" hidden="1">
      <c r="A179" s="28" t="s">
        <v>154</v>
      </c>
    </row>
    <row r="180" spans="1:60" ht="12" hidden="1" thickBot="1">
      <c r="A180" s="29"/>
    </row>
    <row r="181" spans="1:60" hidden="1">
      <c r="A181" s="3" t="s">
        <v>26</v>
      </c>
    </row>
    <row r="182" spans="1:60" hidden="1">
      <c r="A182" s="3" t="s">
        <v>27</v>
      </c>
    </row>
    <row r="183" spans="1:60" hidden="1">
      <c r="A183" s="3" t="s">
        <v>28</v>
      </c>
    </row>
    <row r="184" spans="1:60" hidden="1">
      <c r="A184" s="3" t="s">
        <v>17</v>
      </c>
    </row>
    <row r="185" spans="1:60" hidden="1">
      <c r="A185" s="3" t="s">
        <v>18</v>
      </c>
    </row>
    <row r="186" spans="1:60" hidden="1">
      <c r="A186" s="3" t="s">
        <v>19</v>
      </c>
    </row>
    <row r="187" spans="1:60" hidden="1">
      <c r="A187" s="3" t="s">
        <v>20</v>
      </c>
    </row>
    <row r="188" spans="1:60" hidden="1">
      <c r="A188" s="3" t="s">
        <v>21</v>
      </c>
    </row>
    <row r="189" spans="1:60" hidden="1">
      <c r="A189" s="3" t="s">
        <v>22</v>
      </c>
    </row>
    <row r="190" spans="1:60" hidden="1">
      <c r="A190" s="3" t="s">
        <v>23</v>
      </c>
    </row>
    <row r="191" spans="1:60" hidden="1">
      <c r="A191" s="3" t="s">
        <v>24</v>
      </c>
    </row>
    <row r="192" spans="1:60" hidden="1">
      <c r="A192" s="3" t="s">
        <v>25</v>
      </c>
    </row>
    <row r="193" spans="1:1" hidden="1">
      <c r="A193" s="3" t="s">
        <v>29</v>
      </c>
    </row>
    <row r="194" spans="1:1" hidden="1">
      <c r="A194" s="30"/>
    </row>
    <row r="195" spans="1:1" hidden="1">
      <c r="A195" s="28" t="s">
        <v>155</v>
      </c>
    </row>
    <row r="196" spans="1:1" ht="12" hidden="1" thickBot="1">
      <c r="A196" s="29"/>
    </row>
    <row r="197" spans="1:1" hidden="1">
      <c r="A197" s="3" t="s">
        <v>26</v>
      </c>
    </row>
    <row r="198" spans="1:1" hidden="1">
      <c r="A198" s="3" t="s">
        <v>27</v>
      </c>
    </row>
    <row r="199" spans="1:1" hidden="1">
      <c r="A199" s="3" t="s">
        <v>28</v>
      </c>
    </row>
    <row r="200" spans="1:1" hidden="1">
      <c r="A200" s="3" t="s">
        <v>17</v>
      </c>
    </row>
    <row r="201" spans="1:1" hidden="1">
      <c r="A201" s="3" t="s">
        <v>18</v>
      </c>
    </row>
    <row r="202" spans="1:1" hidden="1">
      <c r="A202" s="3" t="s">
        <v>19</v>
      </c>
    </row>
    <row r="203" spans="1:1" hidden="1">
      <c r="A203" s="3" t="s">
        <v>20</v>
      </c>
    </row>
    <row r="204" spans="1:1" hidden="1">
      <c r="A204" s="3" t="s">
        <v>21</v>
      </c>
    </row>
    <row r="205" spans="1:1" hidden="1">
      <c r="A205" s="3" t="s">
        <v>22</v>
      </c>
    </row>
    <row r="206" spans="1:1" hidden="1">
      <c r="A206" s="3" t="s">
        <v>23</v>
      </c>
    </row>
    <row r="207" spans="1:1" hidden="1">
      <c r="A207" s="3" t="s">
        <v>24</v>
      </c>
    </row>
    <row r="208" spans="1:1" hidden="1">
      <c r="A208" s="3" t="s">
        <v>25</v>
      </c>
    </row>
    <row r="209" spans="1:60" hidden="1">
      <c r="A209" s="3" t="s">
        <v>29</v>
      </c>
    </row>
    <row r="210" spans="1:60" hidden="1">
      <c r="A210" s="30"/>
    </row>
    <row r="211" spans="1:60" ht="12" thickBot="1">
      <c r="A211" s="3" t="s">
        <v>156</v>
      </c>
    </row>
    <row r="212" spans="1:60" ht="12" thickBot="1">
      <c r="A212" s="18"/>
      <c r="B212" s="19">
        <f t="shared" ref="B212:BH212" si="73">B2</f>
        <v>1992</v>
      </c>
      <c r="C212" s="19">
        <f t="shared" si="73"/>
        <v>1993</v>
      </c>
      <c r="D212" s="19">
        <f t="shared" si="73"/>
        <v>1994</v>
      </c>
      <c r="E212" s="19">
        <f t="shared" si="73"/>
        <v>1995</v>
      </c>
      <c r="F212" s="19">
        <f t="shared" si="73"/>
        <v>1996</v>
      </c>
      <c r="G212" s="19">
        <f t="shared" si="73"/>
        <v>1997</v>
      </c>
      <c r="H212" s="19">
        <f t="shared" si="73"/>
        <v>1998</v>
      </c>
      <c r="I212" s="19">
        <f t="shared" si="73"/>
        <v>1999</v>
      </c>
      <c r="J212" s="19">
        <f t="shared" si="73"/>
        <v>2000</v>
      </c>
      <c r="K212" s="19">
        <f t="shared" si="73"/>
        <v>2001</v>
      </c>
      <c r="L212" s="19">
        <f t="shared" si="73"/>
        <v>2002</v>
      </c>
      <c r="M212" s="19">
        <f t="shared" si="73"/>
        <v>2003</v>
      </c>
      <c r="N212" s="19">
        <f t="shared" si="73"/>
        <v>2004</v>
      </c>
      <c r="O212" s="19">
        <f t="shared" si="73"/>
        <v>2005</v>
      </c>
      <c r="P212" s="19">
        <f t="shared" si="73"/>
        <v>2006</v>
      </c>
      <c r="Q212" s="19">
        <f t="shared" si="73"/>
        <v>2007</v>
      </c>
      <c r="R212" s="19">
        <f t="shared" si="73"/>
        <v>2008</v>
      </c>
      <c r="S212" s="19">
        <f t="shared" si="73"/>
        <v>2009</v>
      </c>
      <c r="T212" s="19">
        <f t="shared" si="73"/>
        <v>2010</v>
      </c>
      <c r="U212" s="19">
        <f t="shared" si="73"/>
        <v>2011</v>
      </c>
      <c r="V212" s="19">
        <f t="shared" si="73"/>
        <v>2012</v>
      </c>
      <c r="W212" s="19">
        <f t="shared" si="73"/>
        <v>2013</v>
      </c>
      <c r="X212" s="19">
        <f t="shared" si="73"/>
        <v>2014</v>
      </c>
      <c r="Y212" s="19">
        <f t="shared" si="73"/>
        <v>2015</v>
      </c>
      <c r="Z212" s="19">
        <f t="shared" si="73"/>
        <v>2016</v>
      </c>
      <c r="AA212" s="19">
        <f t="shared" si="73"/>
        <v>2017</v>
      </c>
      <c r="AB212" s="19">
        <f t="shared" si="73"/>
        <v>2018</v>
      </c>
      <c r="AC212" s="19">
        <f t="shared" si="73"/>
        <v>2019</v>
      </c>
      <c r="AD212" s="19">
        <f t="shared" si="73"/>
        <v>2020</v>
      </c>
      <c r="AE212" s="19">
        <f t="shared" si="73"/>
        <v>2021</v>
      </c>
      <c r="AF212" s="19">
        <f t="shared" si="73"/>
        <v>2022</v>
      </c>
      <c r="AG212" s="19">
        <f t="shared" si="73"/>
        <v>2023</v>
      </c>
      <c r="AH212" s="19">
        <f t="shared" si="73"/>
        <v>2024</v>
      </c>
      <c r="AI212" s="19">
        <f t="shared" si="73"/>
        <v>2025</v>
      </c>
      <c r="AJ212" s="19">
        <f t="shared" si="73"/>
        <v>2026</v>
      </c>
      <c r="AK212" s="19">
        <f t="shared" si="73"/>
        <v>2027</v>
      </c>
      <c r="AL212" s="19">
        <f t="shared" si="73"/>
        <v>2028</v>
      </c>
      <c r="AM212" s="19">
        <f t="shared" si="73"/>
        <v>2029</v>
      </c>
      <c r="AN212" s="19">
        <f t="shared" si="73"/>
        <v>2030</v>
      </c>
      <c r="AO212" s="19">
        <f t="shared" si="73"/>
        <v>2031</v>
      </c>
      <c r="AP212" s="19">
        <f t="shared" si="73"/>
        <v>2032</v>
      </c>
      <c r="AQ212" s="19">
        <f t="shared" si="73"/>
        <v>2033</v>
      </c>
      <c r="AR212" s="19">
        <f t="shared" si="73"/>
        <v>2034</v>
      </c>
      <c r="AS212" s="19">
        <f t="shared" si="73"/>
        <v>2035</v>
      </c>
      <c r="AT212" s="19">
        <f t="shared" si="73"/>
        <v>2036</v>
      </c>
      <c r="AU212" s="19">
        <f t="shared" si="73"/>
        <v>2037</v>
      </c>
      <c r="AV212" s="19">
        <f t="shared" si="73"/>
        <v>2038</v>
      </c>
      <c r="AW212" s="19">
        <f t="shared" si="73"/>
        <v>2039</v>
      </c>
      <c r="AX212" s="19">
        <f t="shared" si="73"/>
        <v>2040</v>
      </c>
      <c r="AY212" s="19">
        <f t="shared" si="73"/>
        <v>2041</v>
      </c>
      <c r="AZ212" s="19">
        <f t="shared" si="73"/>
        <v>2042</v>
      </c>
      <c r="BA212" s="19">
        <f t="shared" si="73"/>
        <v>2043</v>
      </c>
      <c r="BB212" s="19">
        <f t="shared" si="73"/>
        <v>2044</v>
      </c>
      <c r="BC212" s="19">
        <f t="shared" si="73"/>
        <v>2045</v>
      </c>
      <c r="BD212" s="19">
        <f t="shared" si="73"/>
        <v>2046</v>
      </c>
      <c r="BE212" s="19">
        <f t="shared" si="73"/>
        <v>2047</v>
      </c>
      <c r="BF212" s="19">
        <f t="shared" si="73"/>
        <v>2048</v>
      </c>
      <c r="BG212" s="19">
        <f t="shared" si="73"/>
        <v>2049</v>
      </c>
      <c r="BH212" s="19">
        <f t="shared" si="73"/>
        <v>2050</v>
      </c>
    </row>
    <row r="213" spans="1:60">
      <c r="A213" s="3" t="s">
        <v>17</v>
      </c>
      <c r="C213" s="8" t="e">
        <f>C21*'[2]Inedible Tallow Complex'!$AY201</f>
        <v>#REF!</v>
      </c>
      <c r="D213" s="8" t="e">
        <f>D21*'[2]Inedible Tallow Complex'!$AY201</f>
        <v>#REF!</v>
      </c>
      <c r="E213" s="8" t="e">
        <f>E21*'[2]Inedible Tallow Complex'!$AY201</f>
        <v>#REF!</v>
      </c>
      <c r="F213" s="8" t="e">
        <f>F21*'[2]Inedible Tallow Complex'!$AY201</f>
        <v>#REF!</v>
      </c>
      <c r="G213" s="8" t="e">
        <f>G21*'[2]Inedible Tallow Complex'!$AY201</f>
        <v>#REF!</v>
      </c>
      <c r="H213" s="8" t="e">
        <f>H21*'[2]Inedible Tallow Complex'!$AY201</f>
        <v>#REF!</v>
      </c>
      <c r="I213" s="8" t="e">
        <f>I21*'[2]Inedible Tallow Complex'!$AY201</f>
        <v>#REF!</v>
      </c>
      <c r="J213" s="8" t="e">
        <f>J21*'[2]Inedible Tallow Complex'!$AY201</f>
        <v>#REF!</v>
      </c>
      <c r="K213" s="8" t="e">
        <f>K21*'[2]Inedible Tallow Complex'!$AY201</f>
        <v>#REF!</v>
      </c>
      <c r="L213" s="8">
        <f>L21*'[2]Inedible Tallow Complex'!$BI217</f>
        <v>6.3511794311789114</v>
      </c>
      <c r="M213" s="8">
        <f>M21*'[2]Inedible Tallow Complex'!$BI217</f>
        <v>6.2241527947927171</v>
      </c>
      <c r="N213" s="8">
        <f>N21*'[2]Inedible Tallow Complex'!$BI217</f>
        <v>6.1176876060714998</v>
      </c>
      <c r="O213" s="8">
        <f>O21*'[2]Inedible Tallow Complex'!$BI217</f>
        <v>6.1936051612275866</v>
      </c>
      <c r="P213" s="8">
        <f>P21*'[2]Inedible Tallow Complex'!$BI217</f>
        <v>6.4215850890632646</v>
      </c>
      <c r="Q213" s="8">
        <f>Q21*'[2]Inedible Tallow Complex'!$BI217</f>
        <v>7.1535462287755847</v>
      </c>
      <c r="R213" s="8">
        <f>R21*'[2]Inedible Tallow Complex'!$BI217</f>
        <v>6.762565558733467</v>
      </c>
      <c r="S213" s="8">
        <f>S21*'[2]Inedible Tallow Complex'!$BI217</f>
        <v>6.8948307871475345</v>
      </c>
      <c r="T213" s="8">
        <f>T21*'[2]Inedible Tallow Complex'!$BI217</f>
        <v>7.0350583427109816</v>
      </c>
      <c r="U213" s="8">
        <f>U21*'[2]Inedible Tallow Complex'!$BI217</f>
        <v>6.695442659710019</v>
      </c>
      <c r="V213" s="8">
        <f>V21*'[2]Inedible Tallow Complex'!$BI217</f>
        <v>7.3804343821038323</v>
      </c>
      <c r="W213" s="8">
        <f>W21*'[2]Inedible Tallow Complex'!$BI217</f>
        <v>8.5707158202251392</v>
      </c>
      <c r="X213" s="8">
        <f>X21*'[2]Inedible Tallow Complex'!$BI217</f>
        <v>8.763015682340539</v>
      </c>
      <c r="Y213" s="8">
        <f>Y21*'[2]Inedible Tallow Complex'!$BI217</f>
        <v>6.6900511078058393</v>
      </c>
      <c r="Z213" s="8">
        <f>Z21*'[2]Inedible Tallow Complex'!$BI217</f>
        <v>6.9921705136215611</v>
      </c>
      <c r="AA213" s="8">
        <f>AA21*'[2]Inedible Tallow Complex'!$BI217</f>
        <v>8.5893991241391561</v>
      </c>
      <c r="AB213" s="8">
        <f>AB21*'[2]Inedible Tallow Complex'!$BI217</f>
        <v>8.4541051686142534</v>
      </c>
      <c r="AC213" s="8">
        <f>AC21*'[2]Inedible Tallow Complex'!$BI217</f>
        <v>9.1685682687614154</v>
      </c>
      <c r="AD213" s="8">
        <f>AD21*'[2]Inedible Tallow Complex'!$BI217</f>
        <v>8.8152946387635449</v>
      </c>
      <c r="AE213" s="8">
        <f>AE21*'[2]Inedible Tallow Complex'!$BI217</f>
        <v>9.8001829068661639</v>
      </c>
      <c r="AF213" s="8">
        <f>AF21*'[2]Inedible Tallow Complex'!$BI217</f>
        <v>9.0178422013078183</v>
      </c>
      <c r="AG213" s="8">
        <f>AG21*'[2]Inedible Tallow Complex'!$BI217</f>
        <v>11.003936911364189</v>
      </c>
      <c r="AH213" s="8">
        <f>AH21*'[2]Inedible Tallow Complex'!$BI217</f>
        <v>10.462323823090935</v>
      </c>
      <c r="AI213" s="53">
        <f t="shared" ref="AI213:BH213" si="74">AH224+AI21+AI37-AI53-AI69</f>
        <v>10.058529552807681</v>
      </c>
      <c r="AJ213" s="53">
        <f t="shared" si="74"/>
        <v>11.309967102652987</v>
      </c>
      <c r="AK213" s="53">
        <f t="shared" si="74"/>
        <v>11.108085812426678</v>
      </c>
      <c r="AL213" s="53">
        <f t="shared" si="74"/>
        <v>7.8526116533292676</v>
      </c>
      <c r="AM213" s="53">
        <f t="shared" si="74"/>
        <v>7.7065853666995423</v>
      </c>
      <c r="AN213" s="53">
        <f t="shared" si="74"/>
        <v>9.452245961045298</v>
      </c>
      <c r="AO213" s="53">
        <f t="shared" si="74"/>
        <v>20.026216600751631</v>
      </c>
      <c r="AP213" s="53">
        <f t="shared" si="74"/>
        <v>14.416606280267409</v>
      </c>
      <c r="AQ213" s="53">
        <f t="shared" si="74"/>
        <v>12.332181317909392</v>
      </c>
      <c r="AR213" s="53">
        <f t="shared" si="74"/>
        <v>11.257440246997351</v>
      </c>
      <c r="AS213" s="53">
        <f t="shared" si="74"/>
        <v>2.5381557651276196</v>
      </c>
      <c r="AT213" s="53">
        <f t="shared" si="74"/>
        <v>6.4316563136579248</v>
      </c>
      <c r="AU213" s="53">
        <f t="shared" si="74"/>
        <v>6.7269288039261639</v>
      </c>
      <c r="AV213" s="53">
        <f t="shared" si="74"/>
        <v>8.1261545290389634</v>
      </c>
      <c r="AW213" s="53">
        <f t="shared" si="74"/>
        <v>9.5475509272459576</v>
      </c>
      <c r="AX213" s="53">
        <f t="shared" si="74"/>
        <v>8.7881711765560553</v>
      </c>
      <c r="AY213" s="53">
        <f t="shared" si="74"/>
        <v>6.2375030966059271</v>
      </c>
      <c r="AZ213" s="53">
        <f t="shared" si="74"/>
        <v>8.7040455336655853</v>
      </c>
      <c r="BA213" s="53">
        <f t="shared" si="74"/>
        <v>6.8473360381991313</v>
      </c>
      <c r="BB213" s="53">
        <f t="shared" si="74"/>
        <v>9.1282618109827851</v>
      </c>
      <c r="BC213" s="53">
        <f t="shared" si="74"/>
        <v>6.3002977698124099</v>
      </c>
      <c r="BD213" s="53">
        <f t="shared" si="74"/>
        <v>4.4042059413377856</v>
      </c>
      <c r="BE213" s="53">
        <f t="shared" si="74"/>
        <v>3.6872032136621513</v>
      </c>
      <c r="BF213" s="53">
        <f t="shared" si="74"/>
        <v>4.3417747220000464</v>
      </c>
      <c r="BG213" s="53">
        <f t="shared" si="74"/>
        <v>6.2920557558051655</v>
      </c>
      <c r="BH213" s="53">
        <f t="shared" si="74"/>
        <v>9.2164230801294238</v>
      </c>
    </row>
    <row r="214" spans="1:60">
      <c r="A214" s="3" t="s">
        <v>18</v>
      </c>
      <c r="C214" s="8" t="e">
        <f>C22*'[2]Inedible Tallow Complex'!$AY202</f>
        <v>#REF!</v>
      </c>
      <c r="D214" s="8" t="e">
        <f>D22*'[2]Inedible Tallow Complex'!$AY202</f>
        <v>#REF!</v>
      </c>
      <c r="E214" s="8" t="e">
        <f>E22*'[2]Inedible Tallow Complex'!$AY202</f>
        <v>#REF!</v>
      </c>
      <c r="F214" s="8" t="e">
        <f>F22*'[2]Inedible Tallow Complex'!$AY202</f>
        <v>#REF!</v>
      </c>
      <c r="G214" s="8" t="e">
        <f>G22*'[2]Inedible Tallow Complex'!$AY202</f>
        <v>#REF!</v>
      </c>
      <c r="H214" s="8" t="e">
        <f>H22*'[2]Inedible Tallow Complex'!$AY202</f>
        <v>#REF!</v>
      </c>
      <c r="I214" s="8" t="e">
        <f>I22*'[2]Inedible Tallow Complex'!$AY202</f>
        <v>#REF!</v>
      </c>
      <c r="J214" s="8" t="e">
        <f>J22*'[2]Inedible Tallow Complex'!$AY202</f>
        <v>#REF!</v>
      </c>
      <c r="K214" s="8" t="e">
        <f>K22*'[2]Inedible Tallow Complex'!$AY202</f>
        <v>#REF!</v>
      </c>
      <c r="L214" s="8">
        <f>L22*'[2]Inedible Tallow Complex'!$BI218</f>
        <v>5.2332936700014985</v>
      </c>
      <c r="M214" s="8">
        <f>M22*'[2]Inedible Tallow Complex'!$BI218</f>
        <v>4.8202431447428333</v>
      </c>
      <c r="N214" s="8">
        <f>N22*'[2]Inedible Tallow Complex'!$BI218</f>
        <v>5.3008503071646693</v>
      </c>
      <c r="O214" s="8">
        <f>O22*'[2]Inedible Tallow Complex'!$BI218</f>
        <v>5.176060593745567</v>
      </c>
      <c r="P214" s="8">
        <f>P22*'[2]Inedible Tallow Complex'!$BI218</f>
        <v>5.0489663574213077</v>
      </c>
      <c r="Q214" s="8">
        <f>Q22*'[2]Inedible Tallow Complex'!$BI218</f>
        <v>5.7434291434783562</v>
      </c>
      <c r="R214" s="8">
        <f>R22*'[2]Inedible Tallow Complex'!$BI218</f>
        <v>5.8371421153282066</v>
      </c>
      <c r="S214" s="8">
        <f>S22*'[2]Inedible Tallow Complex'!$BI218</f>
        <v>5.8294043945377014</v>
      </c>
      <c r="T214" s="8">
        <f>T22*'[2]Inedible Tallow Complex'!$BI218</f>
        <v>5.6660705457426292</v>
      </c>
      <c r="U214" s="8">
        <f>U22*'[2]Inedible Tallow Complex'!$BI218</f>
        <v>5.7696633713134178</v>
      </c>
      <c r="V214" s="8">
        <f>V22*'[2]Inedible Tallow Complex'!$BI218</f>
        <v>6.4668985132722332</v>
      </c>
      <c r="W214" s="8">
        <f>W22*'[2]Inedible Tallow Complex'!$BI218</f>
        <v>5.6843725129028888</v>
      </c>
      <c r="X214" s="8">
        <f>X22*'[2]Inedible Tallow Complex'!$BI218</f>
        <v>5.8230574796096741</v>
      </c>
      <c r="Y214" s="8">
        <f>Y22*'[2]Inedible Tallow Complex'!$BI218</f>
        <v>5.1547228409982546</v>
      </c>
      <c r="Z214" s="8">
        <f>Z22*'[2]Inedible Tallow Complex'!$BI218</f>
        <v>6.1989819873211447</v>
      </c>
      <c r="AA214" s="8">
        <f>AA22*'[2]Inedible Tallow Complex'!$BI218</f>
        <v>8.2968246361979769</v>
      </c>
      <c r="AB214" s="8">
        <f>AB22*'[2]Inedible Tallow Complex'!$BI218</f>
        <v>8.0795838724063689</v>
      </c>
      <c r="AC214" s="8">
        <f>AC22*'[2]Inedible Tallow Complex'!$BI218</f>
        <v>8.3239684346582177</v>
      </c>
      <c r="AD214" s="8">
        <f>AD22*'[2]Inedible Tallow Complex'!$BI218</f>
        <v>8.4819025111142299</v>
      </c>
      <c r="AE214" s="8">
        <f>AE22*'[2]Inedible Tallow Complex'!$BI218</f>
        <v>9.2278790753508861</v>
      </c>
      <c r="AF214" s="8">
        <f>AF22*'[2]Inedible Tallow Complex'!$BI218</f>
        <v>8.8969373670827974</v>
      </c>
      <c r="AG214" s="8">
        <f>AG22*'[2]Inedible Tallow Complex'!$BI218</f>
        <v>10.708952163150425</v>
      </c>
      <c r="AH214" s="8">
        <f>AH22*'[2]Inedible Tallow Complex'!$BI218</f>
        <v>10.248435493895139</v>
      </c>
      <c r="AI214" s="53">
        <f t="shared" ref="AI214:BH223" si="75">AI213+AI22+AI38-AI54-AI70</f>
        <v>-2.4686642920415718</v>
      </c>
      <c r="AJ214" s="53">
        <f t="shared" si="75"/>
        <v>6.2420408218786623</v>
      </c>
      <c r="AK214" s="53">
        <f t="shared" si="75"/>
        <v>4.6096521678094931</v>
      </c>
      <c r="AL214" s="53">
        <f t="shared" si="75"/>
        <v>1.4353966495390953</v>
      </c>
      <c r="AM214" s="53">
        <f t="shared" si="75"/>
        <v>2.6314459957157759</v>
      </c>
      <c r="AN214" s="53">
        <f t="shared" si="75"/>
        <v>5.4588521838964503</v>
      </c>
      <c r="AO214" s="53">
        <f t="shared" si="75"/>
        <v>27.992000845973855</v>
      </c>
      <c r="AP214" s="53">
        <f t="shared" si="75"/>
        <v>18.418805818330991</v>
      </c>
      <c r="AQ214" s="53">
        <f t="shared" si="75"/>
        <v>14.80344410110899</v>
      </c>
      <c r="AR214" s="53">
        <f t="shared" si="75"/>
        <v>13.962431832671452</v>
      </c>
      <c r="AS214" s="53">
        <f t="shared" si="75"/>
        <v>-2.0512190575987113</v>
      </c>
      <c r="AT214" s="53">
        <f t="shared" si="75"/>
        <v>2.6131419230003701</v>
      </c>
      <c r="AU214" s="53">
        <f t="shared" si="75"/>
        <v>3.540843572140588</v>
      </c>
      <c r="AV214" s="53">
        <f t="shared" si="75"/>
        <v>5.031056380917704</v>
      </c>
      <c r="AW214" s="53">
        <f t="shared" si="75"/>
        <v>5.8328631832756912</v>
      </c>
      <c r="AX214" s="53">
        <f t="shared" si="75"/>
        <v>6.2353380305973261</v>
      </c>
      <c r="AY214" s="53">
        <f t="shared" si="75"/>
        <v>3.8218576470467909</v>
      </c>
      <c r="AZ214" s="53">
        <f t="shared" si="75"/>
        <v>6.1853762965722794</v>
      </c>
      <c r="BA214" s="53">
        <f t="shared" si="75"/>
        <v>4.7967636192897629</v>
      </c>
      <c r="BB214" s="53">
        <f t="shared" si="75"/>
        <v>6.8693729214619594</v>
      </c>
      <c r="BC214" s="53">
        <f t="shared" si="75"/>
        <v>4.1339968935850706</v>
      </c>
      <c r="BD214" s="53">
        <f t="shared" si="75"/>
        <v>2.345007845735374</v>
      </c>
      <c r="BE214" s="53">
        <f t="shared" si="75"/>
        <v>1.7421022109065021</v>
      </c>
      <c r="BF214" s="53">
        <f t="shared" si="75"/>
        <v>2.5080722512813409</v>
      </c>
      <c r="BG214" s="53">
        <f t="shared" si="75"/>
        <v>4.5487573712011908</v>
      </c>
      <c r="BH214" s="53">
        <f t="shared" si="75"/>
        <v>7.3557465643660009</v>
      </c>
    </row>
    <row r="215" spans="1:60">
      <c r="A215" s="3" t="s">
        <v>19</v>
      </c>
      <c r="C215" s="8" t="e">
        <f>C23*'[2]Inedible Tallow Complex'!$AY203</f>
        <v>#REF!</v>
      </c>
      <c r="D215" s="8" t="e">
        <f>D23*'[2]Inedible Tallow Complex'!$AY203</f>
        <v>#REF!</v>
      </c>
      <c r="E215" s="8" t="e">
        <f>E23*'[2]Inedible Tallow Complex'!$AY203</f>
        <v>#REF!</v>
      </c>
      <c r="F215" s="8" t="e">
        <f>F23*'[2]Inedible Tallow Complex'!$AY203</f>
        <v>#REF!</v>
      </c>
      <c r="G215" s="8" t="e">
        <f>G23*'[2]Inedible Tallow Complex'!$AY203</f>
        <v>#REF!</v>
      </c>
      <c r="H215" s="8" t="e">
        <f>H23*'[2]Inedible Tallow Complex'!$AY203</f>
        <v>#REF!</v>
      </c>
      <c r="I215" s="8" t="e">
        <f>I23*'[2]Inedible Tallow Complex'!$AY203</f>
        <v>#REF!</v>
      </c>
      <c r="J215" s="8" t="e">
        <f>J23*'[2]Inedible Tallow Complex'!$AY203</f>
        <v>#REF!</v>
      </c>
      <c r="K215" s="8" t="e">
        <f>K23*'[2]Inedible Tallow Complex'!$AY203</f>
        <v>#REF!</v>
      </c>
      <c r="L215" s="8">
        <f>L23*'[2]Inedible Tallow Complex'!$BI219</f>
        <v>4.197781143006285</v>
      </c>
      <c r="M215" s="8">
        <f>M23*'[2]Inedible Tallow Complex'!$BI219</f>
        <v>4.3933734682617835</v>
      </c>
      <c r="N215" s="8">
        <f>N23*'[2]Inedible Tallow Complex'!$BI219</f>
        <v>5.1009143904803658</v>
      </c>
      <c r="O215" s="8">
        <f>O23*'[2]Inedible Tallow Complex'!$BI219</f>
        <v>4.8659859159908647</v>
      </c>
      <c r="P215" s="8">
        <f>P23*'[2]Inedible Tallow Complex'!$BI219</f>
        <v>5.1239338988608738</v>
      </c>
      <c r="Q215" s="8">
        <f>Q23*'[2]Inedible Tallow Complex'!$BI219</f>
        <v>5.1525076677053017</v>
      </c>
      <c r="R215" s="8">
        <f>R23*'[2]Inedible Tallow Complex'!$BI219</f>
        <v>5.094831384534988</v>
      </c>
      <c r="S215" s="8">
        <f>S23*'[2]Inedible Tallow Complex'!$BI219</f>
        <v>5.3349182783616431</v>
      </c>
      <c r="T215" s="8">
        <f>T23*'[2]Inedible Tallow Complex'!$BI219</f>
        <v>5.6454570870907244</v>
      </c>
      <c r="U215" s="8">
        <f>U23*'[2]Inedible Tallow Complex'!$BI219</f>
        <v>5.5743191234411391</v>
      </c>
      <c r="V215" s="8">
        <f>V23*'[2]Inedible Tallow Complex'!$BI219</f>
        <v>5.8423375971546809</v>
      </c>
      <c r="W215" s="8">
        <f>W23*'[2]Inedible Tallow Complex'!$BI219</f>
        <v>5.2996259050229089</v>
      </c>
      <c r="X215" s="8">
        <f>X23*'[2]Inedible Tallow Complex'!$BI219</f>
        <v>5.32522325369687</v>
      </c>
      <c r="Y215" s="8">
        <f>Y23*'[2]Inedible Tallow Complex'!$BI219</f>
        <v>4.7976582969095158</v>
      </c>
      <c r="Z215" s="8">
        <f>Z23*'[2]Inedible Tallow Complex'!$BI219</f>
        <v>5.3966082584325656</v>
      </c>
      <c r="AA215" s="8">
        <f>AA23*'[2]Inedible Tallow Complex'!$BI219</f>
        <v>6.8065675142516771</v>
      </c>
      <c r="AB215" s="8">
        <f>AB23*'[2]Inedible Tallow Complex'!$BI219</f>
        <v>7.2922207326572073</v>
      </c>
      <c r="AC215" s="8">
        <f>AC23*'[2]Inedible Tallow Complex'!$BI219</f>
        <v>7.1444806457639896</v>
      </c>
      <c r="AD215" s="8">
        <f>AD23*'[2]Inedible Tallow Complex'!$BI219</f>
        <v>7.4696138972186361</v>
      </c>
      <c r="AE215" s="8">
        <f>AE23*'[2]Inedible Tallow Complex'!$BI219</f>
        <v>9.8914637484888228</v>
      </c>
      <c r="AF215" s="8">
        <f>AF23*'[2]Inedible Tallow Complex'!$BI219</f>
        <v>7.9945558140506279</v>
      </c>
      <c r="AG215" s="8">
        <f>AG23*'[2]Inedible Tallow Complex'!$BI219</f>
        <v>8.831920825214425</v>
      </c>
      <c r="AH215" s="8">
        <f>AH23*'[2]Inedible Tallow Complex'!$BI219</f>
        <v>8.9541709214179317</v>
      </c>
      <c r="AI215" s="53">
        <f t="shared" si="75"/>
        <v>-15.169893378635489</v>
      </c>
      <c r="AJ215" s="53">
        <f t="shared" si="75"/>
        <v>0.58576227313139206</v>
      </c>
      <c r="AK215" s="53">
        <f t="shared" si="75"/>
        <v>-3.9955781328420166</v>
      </c>
      <c r="AL215" s="53">
        <f t="shared" si="75"/>
        <v>-6.6969746574555717</v>
      </c>
      <c r="AM215" s="53">
        <f t="shared" si="75"/>
        <v>-2.8267621829904979</v>
      </c>
      <c r="AN215" s="53">
        <f t="shared" si="75"/>
        <v>0.98105152472953705</v>
      </c>
      <c r="AO215" s="53">
        <f t="shared" si="75"/>
        <v>33.346160027358849</v>
      </c>
      <c r="AP215" s="53">
        <f t="shared" si="75"/>
        <v>17.175824079022572</v>
      </c>
      <c r="AQ215" s="53">
        <f t="shared" si="75"/>
        <v>11.916547463900326</v>
      </c>
      <c r="AR215" s="53">
        <f t="shared" si="75"/>
        <v>11.220081238081949</v>
      </c>
      <c r="AS215" s="53">
        <f t="shared" si="75"/>
        <v>-13.204695185487683</v>
      </c>
      <c r="AT215" s="53">
        <f t="shared" si="75"/>
        <v>-7.8067724782035413</v>
      </c>
      <c r="AU215" s="53">
        <f t="shared" si="75"/>
        <v>-6.0486283432094936</v>
      </c>
      <c r="AV215" s="53">
        <f t="shared" si="75"/>
        <v>-4.4881700728014806</v>
      </c>
      <c r="AW215" s="53">
        <f t="shared" si="75"/>
        <v>-4.3679862334041459</v>
      </c>
      <c r="AX215" s="53">
        <f t="shared" si="75"/>
        <v>-2.7406851378158521</v>
      </c>
      <c r="AY215" s="53">
        <f t="shared" si="75"/>
        <v>-5.017772965627799</v>
      </c>
      <c r="AZ215" s="53">
        <f t="shared" si="75"/>
        <v>-2.6645760594557828</v>
      </c>
      <c r="BA215" s="53">
        <f t="shared" si="75"/>
        <v>-3.2560848807961804</v>
      </c>
      <c r="BB215" s="53">
        <f t="shared" si="75"/>
        <v>-1.4852700632318303</v>
      </c>
      <c r="BC215" s="53">
        <f t="shared" si="75"/>
        <v>-4.0913879909813176</v>
      </c>
      <c r="BD215" s="53">
        <f t="shared" si="75"/>
        <v>-5.7479539791064909</v>
      </c>
      <c r="BE215" s="53">
        <f t="shared" si="75"/>
        <v>-6.2276074005727153</v>
      </c>
      <c r="BF215" s="53">
        <f t="shared" si="75"/>
        <v>-5.3584533876544995</v>
      </c>
      <c r="BG215" s="53">
        <f t="shared" si="75"/>
        <v>-3.2339721433129824</v>
      </c>
      <c r="BH215" s="53">
        <f t="shared" si="75"/>
        <v>-0.54107832167872516</v>
      </c>
    </row>
    <row r="216" spans="1:60">
      <c r="A216" s="3" t="s">
        <v>20</v>
      </c>
      <c r="C216" s="8" t="e">
        <f>C24*'[2]Inedible Tallow Complex'!$AY204</f>
        <v>#REF!</v>
      </c>
      <c r="D216" s="8" t="e">
        <f>D24*'[2]Inedible Tallow Complex'!$AY204</f>
        <v>#REF!</v>
      </c>
      <c r="E216" s="8" t="e">
        <f>E24*'[2]Inedible Tallow Complex'!$AY204</f>
        <v>#REF!</v>
      </c>
      <c r="F216" s="8" t="e">
        <f>F24*'[2]Inedible Tallow Complex'!$AY204</f>
        <v>#REF!</v>
      </c>
      <c r="G216" s="8" t="e">
        <f>G24*'[2]Inedible Tallow Complex'!$AY204</f>
        <v>#REF!</v>
      </c>
      <c r="H216" s="8" t="e">
        <f>H24*'[2]Inedible Tallow Complex'!$AY204</f>
        <v>#REF!</v>
      </c>
      <c r="I216" s="8" t="e">
        <f>I24*'[2]Inedible Tallow Complex'!$AY204</f>
        <v>#REF!</v>
      </c>
      <c r="J216" s="8" t="e">
        <f>J24*'[2]Inedible Tallow Complex'!$AY204</f>
        <v>#REF!</v>
      </c>
      <c r="K216" s="8" t="e">
        <f>K24*'[2]Inedible Tallow Complex'!$AY204</f>
        <v>#REF!</v>
      </c>
      <c r="L216" s="8">
        <f>L24*'[2]Inedible Tallow Complex'!$BI220</f>
        <v>4.8792191370168618</v>
      </c>
      <c r="M216" s="8">
        <f>M24*'[2]Inedible Tallow Complex'!$BI220</f>
        <v>4.925851364235653</v>
      </c>
      <c r="N216" s="8">
        <f>N24*'[2]Inedible Tallow Complex'!$BI220</f>
        <v>5.0131056269592014</v>
      </c>
      <c r="O216" s="8">
        <f>O24*'[2]Inedible Tallow Complex'!$BI220</f>
        <v>4.981920186526863</v>
      </c>
      <c r="P216" s="8">
        <f>P24*'[2]Inedible Tallow Complex'!$BI220</f>
        <v>4.9948430944530822</v>
      </c>
      <c r="Q216" s="8">
        <f>Q24*'[2]Inedible Tallow Complex'!$BI220</f>
        <v>5.2910466864599384</v>
      </c>
      <c r="R216" s="8">
        <f>R24*'[2]Inedible Tallow Complex'!$BI220</f>
        <v>5.7924024906669507</v>
      </c>
      <c r="S216" s="8">
        <f>S24*'[2]Inedible Tallow Complex'!$BI220</f>
        <v>5.8202222146034783</v>
      </c>
      <c r="T216" s="8">
        <f>T24*'[2]Inedible Tallow Complex'!$BI220</f>
        <v>5.6443783817352848</v>
      </c>
      <c r="U216" s="8">
        <f>U24*'[2]Inedible Tallow Complex'!$BI220</f>
        <v>5.5462385396174616</v>
      </c>
      <c r="V216" s="8">
        <f>V24*'[2]Inedible Tallow Complex'!$BI220</f>
        <v>5.4506181934637628</v>
      </c>
      <c r="W216" s="8">
        <f>W24*'[2]Inedible Tallow Complex'!$BI220</f>
        <v>6.2931410314810492</v>
      </c>
      <c r="X216" s="8">
        <f>X24*'[2]Inedible Tallow Complex'!$BI220</f>
        <v>6.5959354478374799</v>
      </c>
      <c r="Y216" s="8">
        <f>Y24*'[2]Inedible Tallow Complex'!$BI220</f>
        <v>5.3275162451645199</v>
      </c>
      <c r="Z216" s="8">
        <f>Z24*'[2]Inedible Tallow Complex'!$BI220</f>
        <v>5.821983023851141</v>
      </c>
      <c r="AA216" s="8">
        <f>AA24*'[2]Inedible Tallow Complex'!$BI220</f>
        <v>6.8962820315121229</v>
      </c>
      <c r="AB216" s="8">
        <f>AB24*'[2]Inedible Tallow Complex'!$BI220</f>
        <v>7.3128629809055088</v>
      </c>
      <c r="AC216" s="8">
        <f>AC24*'[2]Inedible Tallow Complex'!$BI220</f>
        <v>7.3301851019988611</v>
      </c>
      <c r="AD216" s="8">
        <f>AD24*'[2]Inedible Tallow Complex'!$BI220</f>
        <v>5.6615104170308292</v>
      </c>
      <c r="AE216" s="8">
        <f>AE24*'[2]Inedible Tallow Complex'!$BI220</f>
        <v>11.189322889866059</v>
      </c>
      <c r="AF216" s="8">
        <f>AF24*'[2]Inedible Tallow Complex'!$BI220</f>
        <v>8.4158920236487891</v>
      </c>
      <c r="AG216" s="8">
        <f>AG24*'[2]Inedible Tallow Complex'!$BI220</f>
        <v>8.6954734692134874</v>
      </c>
      <c r="AH216" s="8">
        <f>AH24*'[2]Inedible Tallow Complex'!$BI220</f>
        <v>8.8309626432741961</v>
      </c>
      <c r="AI216" s="53">
        <f t="shared" si="75"/>
        <v>-12.357633221350023</v>
      </c>
      <c r="AJ216" s="53">
        <f t="shared" si="75"/>
        <v>0.76926739028426283</v>
      </c>
      <c r="AK216" s="53">
        <f t="shared" si="75"/>
        <v>-2.2712904306849193</v>
      </c>
      <c r="AL216" s="53">
        <f t="shared" si="75"/>
        <v>-5.2987289506209301</v>
      </c>
      <c r="AM216" s="53">
        <f t="shared" si="75"/>
        <v>-1.6170623110881284</v>
      </c>
      <c r="AN216" s="53">
        <f t="shared" si="75"/>
        <v>1.5715609579463141</v>
      </c>
      <c r="AO216" s="53">
        <f t="shared" si="75"/>
        <v>46.712374699290422</v>
      </c>
      <c r="AP216" s="53">
        <f t="shared" si="75"/>
        <v>22.783208333275759</v>
      </c>
      <c r="AQ216" s="53">
        <f t="shared" si="75"/>
        <v>16.274735269520594</v>
      </c>
      <c r="AR216" s="53">
        <f t="shared" si="75"/>
        <v>15.490959742709883</v>
      </c>
      <c r="AS216" s="53">
        <f t="shared" si="75"/>
        <v>-10.879148107914709</v>
      </c>
      <c r="AT216" s="53">
        <f t="shared" si="75"/>
        <v>-5.9241113867632293</v>
      </c>
      <c r="AU216" s="53">
        <f t="shared" si="75"/>
        <v>-4.15260436195409</v>
      </c>
      <c r="AV216" s="53">
        <f t="shared" si="75"/>
        <v>-2.5597928817335571</v>
      </c>
      <c r="AW216" s="53">
        <f t="shared" si="75"/>
        <v>-2.6588854549107168</v>
      </c>
      <c r="AX216" s="53">
        <f t="shared" si="75"/>
        <v>-1.3159032569194622</v>
      </c>
      <c r="AY216" s="53">
        <f t="shared" si="75"/>
        <v>-3.1111316818499333</v>
      </c>
      <c r="AZ216" s="53">
        <f t="shared" si="75"/>
        <v>-1.2757853716426553</v>
      </c>
      <c r="BA216" s="53">
        <f t="shared" si="75"/>
        <v>-1.5377371820653067</v>
      </c>
      <c r="BB216" s="53">
        <f t="shared" si="75"/>
        <v>-0.11131029217060018</v>
      </c>
      <c r="BC216" s="53">
        <f t="shared" si="75"/>
        <v>-2.6891141432080019</v>
      </c>
      <c r="BD216" s="53">
        <f t="shared" si="75"/>
        <v>-4.2810240875063528</v>
      </c>
      <c r="BE216" s="53">
        <f t="shared" si="75"/>
        <v>-4.6565374142665945</v>
      </c>
      <c r="BF216" s="53">
        <f t="shared" si="75"/>
        <v>-3.6717048295502579</v>
      </c>
      <c r="BG216" s="53">
        <f t="shared" si="75"/>
        <v>-1.4409464845078546</v>
      </c>
      <c r="BH216" s="53">
        <f t="shared" si="75"/>
        <v>1.1264643707754658</v>
      </c>
    </row>
    <row r="217" spans="1:60">
      <c r="A217" s="3" t="s">
        <v>21</v>
      </c>
      <c r="C217" s="8" t="e">
        <f>C25*'[2]Inedible Tallow Complex'!$AY205</f>
        <v>#REF!</v>
      </c>
      <c r="D217" s="8" t="e">
        <f>D25*'[2]Inedible Tallow Complex'!$AY205</f>
        <v>#REF!</v>
      </c>
      <c r="E217" s="8" t="e">
        <f>E25*'[2]Inedible Tallow Complex'!$AY205</f>
        <v>#REF!</v>
      </c>
      <c r="F217" s="8" t="e">
        <f>F25*'[2]Inedible Tallow Complex'!$AY205</f>
        <v>#REF!</v>
      </c>
      <c r="G217" s="8" t="e">
        <f>G25*'[2]Inedible Tallow Complex'!$AY205</f>
        <v>#REF!</v>
      </c>
      <c r="H217" s="8" t="e">
        <f>H25*'[2]Inedible Tallow Complex'!$AY205</f>
        <v>#REF!</v>
      </c>
      <c r="I217" s="8" t="e">
        <f>I25*'[2]Inedible Tallow Complex'!$AY205</f>
        <v>#REF!</v>
      </c>
      <c r="J217" s="8" t="e">
        <f>J25*'[2]Inedible Tallow Complex'!$AY205</f>
        <v>#REF!</v>
      </c>
      <c r="K217" s="8" t="e">
        <f>K25*'[2]Inedible Tallow Complex'!$AY205</f>
        <v>#REF!</v>
      </c>
      <c r="L217" s="8">
        <f>L25*'[2]Inedible Tallow Complex'!$BI221</f>
        <v>4.8756867108093997</v>
      </c>
      <c r="M217" s="8">
        <f>M25*'[2]Inedible Tallow Complex'!$BI221</f>
        <v>4.8241948989983614</v>
      </c>
      <c r="N217" s="8">
        <f>N25*'[2]Inedible Tallow Complex'!$BI221</f>
        <v>4.9884801000075365</v>
      </c>
      <c r="O217" s="8">
        <f>O25*'[2]Inedible Tallow Complex'!$BI221</f>
        <v>4.8095078787984642</v>
      </c>
      <c r="P217" s="8">
        <f>P25*'[2]Inedible Tallow Complex'!$BI221</f>
        <v>5.3518664509536125</v>
      </c>
      <c r="Q217" s="8">
        <f>Q25*'[2]Inedible Tallow Complex'!$BI221</f>
        <v>5.3606778867826508</v>
      </c>
      <c r="R217" s="8">
        <f>R25*'[2]Inedible Tallow Complex'!$BI221</f>
        <v>5.3099185216548195</v>
      </c>
      <c r="S217" s="8">
        <f>S25*'[2]Inedible Tallow Complex'!$BI221</f>
        <v>5.3766837838267989</v>
      </c>
      <c r="T217" s="8">
        <f>T25*'[2]Inedible Tallow Complex'!$BI221</f>
        <v>5.3257955449634276</v>
      </c>
      <c r="U217" s="8">
        <f>U25*'[2]Inedible Tallow Complex'!$BI221</f>
        <v>5.4613827383772273</v>
      </c>
      <c r="V217" s="8">
        <f>V25*'[2]Inedible Tallow Complex'!$BI221</f>
        <v>6.0004252723265719</v>
      </c>
      <c r="W217" s="8">
        <f>W25*'[2]Inedible Tallow Complex'!$BI221</f>
        <v>6.1693279663944836</v>
      </c>
      <c r="X217" s="8">
        <f>X25*'[2]Inedible Tallow Complex'!$BI221</f>
        <v>6.177290440750812</v>
      </c>
      <c r="Y217" s="8">
        <f>Y25*'[2]Inedible Tallow Complex'!$BI221</f>
        <v>6.4395396680060957</v>
      </c>
      <c r="Z217" s="8">
        <f>Z25*'[2]Inedible Tallow Complex'!$BI221</f>
        <v>5.7227744819871074</v>
      </c>
      <c r="AA217" s="8">
        <f>AA25*'[2]Inedible Tallow Complex'!$BI221</f>
        <v>7.1004766270069695</v>
      </c>
      <c r="AB217" s="8">
        <f>AB25*'[2]Inedible Tallow Complex'!$BI221</f>
        <v>7.3035182174887066</v>
      </c>
      <c r="AC217" s="8">
        <f>AC25*'[2]Inedible Tallow Complex'!$BI221</f>
        <v>7.4268930931712251</v>
      </c>
      <c r="AD217" s="8">
        <f>AD25*'[2]Inedible Tallow Complex'!$BI221</f>
        <v>6.4540070553103721</v>
      </c>
      <c r="AE217" s="8">
        <f>AE25*'[2]Inedible Tallow Complex'!$BI221</f>
        <v>9.5810028969230405</v>
      </c>
      <c r="AF217" s="8">
        <f>AF25*'[2]Inedible Tallow Complex'!$BI221</f>
        <v>8.4838127025037817</v>
      </c>
      <c r="AG217" s="8">
        <f>AG25*'[2]Inedible Tallow Complex'!$BI221</f>
        <v>8.6752324624982755</v>
      </c>
      <c r="AH217" s="8">
        <f>AH25*'[2]Inedible Tallow Complex'!$BI221</f>
        <v>8.5405260611951039</v>
      </c>
      <c r="AI217" s="53">
        <f t="shared" si="75"/>
        <v>-7.2103297675082505</v>
      </c>
      <c r="AJ217" s="53">
        <f t="shared" si="75"/>
        <v>4.4507738576682598</v>
      </c>
      <c r="AK217" s="53">
        <f t="shared" si="75"/>
        <v>0.76364640040851661</v>
      </c>
      <c r="AL217" s="53">
        <f t="shared" si="75"/>
        <v>-2.4522782168150759</v>
      </c>
      <c r="AM217" s="53">
        <f t="shared" si="75"/>
        <v>1.120353928125791</v>
      </c>
      <c r="AN217" s="53">
        <f t="shared" si="75"/>
        <v>3.7390162175599428</v>
      </c>
      <c r="AO217" s="53">
        <f t="shared" si="75"/>
        <v>61.815415767547833</v>
      </c>
      <c r="AP217" s="53">
        <f t="shared" si="75"/>
        <v>30.774541293327513</v>
      </c>
      <c r="AQ217" s="53">
        <f t="shared" si="75"/>
        <v>22.999686264245078</v>
      </c>
      <c r="AR217" s="53">
        <f t="shared" si="75"/>
        <v>22.258139318712125</v>
      </c>
      <c r="AS217" s="53">
        <f t="shared" si="75"/>
        <v>-5.4674017751165778</v>
      </c>
      <c r="AT217" s="53">
        <f t="shared" si="75"/>
        <v>-1.0270581390937537</v>
      </c>
      <c r="AU217" s="53">
        <f t="shared" si="75"/>
        <v>0.73673856073531852</v>
      </c>
      <c r="AV217" s="53">
        <f t="shared" si="75"/>
        <v>2.4005152367727192</v>
      </c>
      <c r="AW217" s="53">
        <f t="shared" si="75"/>
        <v>2.0750077467773167</v>
      </c>
      <c r="AX217" s="53">
        <f t="shared" si="75"/>
        <v>3.0752676186204155</v>
      </c>
      <c r="AY217" s="53">
        <f t="shared" si="75"/>
        <v>1.7852775356319768</v>
      </c>
      <c r="AZ217" s="53">
        <f t="shared" si="75"/>
        <v>3.1262084044683789</v>
      </c>
      <c r="BA217" s="53">
        <f t="shared" si="75"/>
        <v>3.2056268683423781</v>
      </c>
      <c r="BB217" s="53">
        <f t="shared" si="75"/>
        <v>4.1685456301861521</v>
      </c>
      <c r="BC217" s="53">
        <f t="shared" si="75"/>
        <v>1.6532442897128945</v>
      </c>
      <c r="BD217" s="53">
        <f t="shared" si="75"/>
        <v>0.15168639763862757</v>
      </c>
      <c r="BE217" s="53">
        <f t="shared" si="75"/>
        <v>-0.11508120878050221</v>
      </c>
      <c r="BF217" s="53">
        <f t="shared" si="75"/>
        <v>0.98364443424555503</v>
      </c>
      <c r="BG217" s="53">
        <f t="shared" si="75"/>
        <v>3.3180595498438166</v>
      </c>
      <c r="BH217" s="53">
        <f t="shared" si="75"/>
        <v>5.7609483803113122</v>
      </c>
    </row>
    <row r="218" spans="1:60">
      <c r="A218" s="3" t="s">
        <v>22</v>
      </c>
      <c r="C218" s="8" t="e">
        <f>C26*'[2]Inedible Tallow Complex'!$AY206</f>
        <v>#REF!</v>
      </c>
      <c r="D218" s="8" t="e">
        <f>D26*'[2]Inedible Tallow Complex'!$AY206</f>
        <v>#REF!</v>
      </c>
      <c r="E218" s="8" t="e">
        <f>E26*'[2]Inedible Tallow Complex'!$AY206</f>
        <v>#REF!</v>
      </c>
      <c r="F218" s="8" t="e">
        <f>F26*'[2]Inedible Tallow Complex'!$AY206</f>
        <v>#REF!</v>
      </c>
      <c r="G218" s="8" t="e">
        <f>G26*'[2]Inedible Tallow Complex'!$AY206</f>
        <v>#REF!</v>
      </c>
      <c r="H218" s="8" t="e">
        <f>H26*'[2]Inedible Tallow Complex'!$AY206</f>
        <v>#REF!</v>
      </c>
      <c r="I218" s="8" t="e">
        <f>I26*'[2]Inedible Tallow Complex'!$AY206</f>
        <v>#REF!</v>
      </c>
      <c r="J218" s="8" t="e">
        <f>J26*'[2]Inedible Tallow Complex'!$AY206</f>
        <v>#REF!</v>
      </c>
      <c r="K218" s="8" t="e">
        <f>K26*'[2]Inedible Tallow Complex'!$AY206</f>
        <v>#REF!</v>
      </c>
      <c r="L218" s="8">
        <f>L26*'[2]Inedible Tallow Complex'!$BI222</f>
        <v>4.2047606699856042</v>
      </c>
      <c r="M218" s="8">
        <f>M26*'[2]Inedible Tallow Complex'!$BI222</f>
        <v>4.7763693641561646</v>
      </c>
      <c r="N218" s="8">
        <f>N26*'[2]Inedible Tallow Complex'!$BI222</f>
        <v>4.8918691324340164</v>
      </c>
      <c r="O218" s="8">
        <f>O26*'[2]Inedible Tallow Complex'!$BI222</f>
        <v>5.1337434152168333</v>
      </c>
      <c r="P218" s="8">
        <f>P26*'[2]Inedible Tallow Complex'!$BI222</f>
        <v>5.2107829443884697</v>
      </c>
      <c r="Q218" s="8">
        <f>Q26*'[2]Inedible Tallow Complex'!$BI222</f>
        <v>5.1960229876379262</v>
      </c>
      <c r="R218" s="8">
        <f>R26*'[2]Inedible Tallow Complex'!$BI222</f>
        <v>4.8714556746544879</v>
      </c>
      <c r="S218" s="8">
        <f>S26*'[2]Inedible Tallow Complex'!$BI222</f>
        <v>5.3381312860746153</v>
      </c>
      <c r="T218" s="8">
        <f>T26*'[2]Inedible Tallow Complex'!$BI222</f>
        <v>5.5058087156445046</v>
      </c>
      <c r="U218" s="8">
        <f>U26*'[2]Inedible Tallow Complex'!$BI222</f>
        <v>5.5455711417661968</v>
      </c>
      <c r="V218" s="8">
        <f>V26*'[2]Inedible Tallow Complex'!$BI222</f>
        <v>5.4668165143066503</v>
      </c>
      <c r="W218" s="8">
        <f>W26*'[2]Inedible Tallow Complex'!$BI222</f>
        <v>5.1560088564344362</v>
      </c>
      <c r="X218" s="8">
        <f>X26*'[2]Inedible Tallow Complex'!$BI222</f>
        <v>5.3469023398005886</v>
      </c>
      <c r="Y218" s="8">
        <f>Y26*'[2]Inedible Tallow Complex'!$BI222</f>
        <v>6.1026748337829817</v>
      </c>
      <c r="Z218" s="8">
        <f>Z26*'[2]Inedible Tallow Complex'!$BI222</f>
        <v>5.6385131659083001</v>
      </c>
      <c r="AA218" s="8">
        <f>AA26*'[2]Inedible Tallow Complex'!$BI222</f>
        <v>6.5131371164778216</v>
      </c>
      <c r="AB218" s="8">
        <f>AB26*'[2]Inedible Tallow Complex'!$BI222</f>
        <v>6.8503187485450239</v>
      </c>
      <c r="AC218" s="8">
        <f>AC26*'[2]Inedible Tallow Complex'!$BI222</f>
        <v>7.475871196326934</v>
      </c>
      <c r="AD218" s="8">
        <f>AD26*'[2]Inedible Tallow Complex'!$BI222</f>
        <v>7.4377598652000563</v>
      </c>
      <c r="AE218" s="8">
        <f>AE26*'[2]Inedible Tallow Complex'!$BI222</f>
        <v>8.5678153838168427</v>
      </c>
      <c r="AF218" s="8">
        <f>AF26*'[2]Inedible Tallow Complex'!$BI222</f>
        <v>9.6439497367864782</v>
      </c>
      <c r="AG218" s="8">
        <f>AG26*'[2]Inedible Tallow Complex'!$BI222</f>
        <v>7.2162153344292577</v>
      </c>
      <c r="AH218" s="8">
        <f>AH26*'[2]Inedible Tallow Complex'!$BI222</f>
        <v>8.3338652284750694</v>
      </c>
      <c r="AI218" s="53">
        <f t="shared" si="75"/>
        <v>8.5724679494057199</v>
      </c>
      <c r="AJ218" s="53">
        <f t="shared" si="75"/>
        <v>14.232962154137585</v>
      </c>
      <c r="AK218" s="53">
        <f t="shared" si="75"/>
        <v>10.86359178943</v>
      </c>
      <c r="AL218" s="53">
        <f t="shared" si="75"/>
        <v>8.7596736866786564</v>
      </c>
      <c r="AM218" s="53">
        <f t="shared" si="75"/>
        <v>7.6302675524665737</v>
      </c>
      <c r="AN218" s="53">
        <f t="shared" si="75"/>
        <v>5.6498204088757049</v>
      </c>
      <c r="AO218" s="53">
        <f t="shared" si="75"/>
        <v>70.265918414808425</v>
      </c>
      <c r="AP218" s="53">
        <f t="shared" si="75"/>
        <v>47.611734988112758</v>
      </c>
      <c r="AQ218" s="53">
        <f t="shared" si="75"/>
        <v>38.321170940413744</v>
      </c>
      <c r="AR218" s="53">
        <f t="shared" si="75"/>
        <v>37.359438750779532</v>
      </c>
      <c r="AS218" s="53">
        <f t="shared" si="75"/>
        <v>23.207999100031934</v>
      </c>
      <c r="AT218" s="53">
        <f t="shared" si="75"/>
        <v>25.19097353166422</v>
      </c>
      <c r="AU218" s="53">
        <f t="shared" si="75"/>
        <v>25.63276849537089</v>
      </c>
      <c r="AV218" s="53">
        <f t="shared" si="75"/>
        <v>27.307175122359837</v>
      </c>
      <c r="AW218" s="53">
        <f t="shared" si="75"/>
        <v>27.392852451131915</v>
      </c>
      <c r="AX218" s="53">
        <f t="shared" si="75"/>
        <v>25.25846706566977</v>
      </c>
      <c r="AY218" s="53">
        <f t="shared" si="75"/>
        <v>25.182820179093198</v>
      </c>
      <c r="AZ218" s="53">
        <f t="shared" si="75"/>
        <v>25.264865963501279</v>
      </c>
      <c r="BA218" s="53">
        <f t="shared" si="75"/>
        <v>24.979966577647112</v>
      </c>
      <c r="BB218" s="53">
        <f t="shared" si="75"/>
        <v>25.151802963844858</v>
      </c>
      <c r="BC218" s="53">
        <f t="shared" si="75"/>
        <v>22.610709464156123</v>
      </c>
      <c r="BD218" s="53">
        <f t="shared" si="75"/>
        <v>21.144505626699306</v>
      </c>
      <c r="BE218" s="53">
        <f t="shared" si="75"/>
        <v>20.963102470361257</v>
      </c>
      <c r="BF218" s="53">
        <f t="shared" si="75"/>
        <v>22.184124578708023</v>
      </c>
      <c r="BG218" s="53">
        <f t="shared" si="75"/>
        <v>24.662928802066027</v>
      </c>
      <c r="BH218" s="53">
        <f t="shared" si="75"/>
        <v>26.961671074132489</v>
      </c>
    </row>
    <row r="219" spans="1:60">
      <c r="A219" s="3" t="s">
        <v>23</v>
      </c>
      <c r="C219" s="8" t="e">
        <f>C27*'[2]Inedible Tallow Complex'!$AY207</f>
        <v>#REF!</v>
      </c>
      <c r="D219" s="8" t="e">
        <f>D27*'[2]Inedible Tallow Complex'!$AY207</f>
        <v>#REF!</v>
      </c>
      <c r="E219" s="8" t="e">
        <f>E27*'[2]Inedible Tallow Complex'!$AY207</f>
        <v>#REF!</v>
      </c>
      <c r="F219" s="8" t="e">
        <f>F27*'[2]Inedible Tallow Complex'!$AY207</f>
        <v>#REF!</v>
      </c>
      <c r="G219" s="8" t="e">
        <f>G27*'[2]Inedible Tallow Complex'!$AY207</f>
        <v>#REF!</v>
      </c>
      <c r="H219" s="8" t="e">
        <f>H27*'[2]Inedible Tallow Complex'!$AY207</f>
        <v>#REF!</v>
      </c>
      <c r="I219" s="8" t="e">
        <f>I27*'[2]Inedible Tallow Complex'!$AY207</f>
        <v>#REF!</v>
      </c>
      <c r="J219" s="8" t="e">
        <f>J27*'[2]Inedible Tallow Complex'!$AY207</f>
        <v>#REF!</v>
      </c>
      <c r="K219" s="8" t="e">
        <f>K27*'[2]Inedible Tallow Complex'!$AY207</f>
        <v>#REF!</v>
      </c>
      <c r="L219" s="8">
        <f>L27*'[2]Inedible Tallow Complex'!$BI223</f>
        <v>5.449163596685449</v>
      </c>
      <c r="M219" s="8">
        <f>M27*'[2]Inedible Tallow Complex'!$BI223</f>
        <v>5.7871488656938981</v>
      </c>
      <c r="N219" s="8">
        <f>N27*'[2]Inedible Tallow Complex'!$BI223</f>
        <v>5.3493185991537988</v>
      </c>
      <c r="O219" s="8">
        <f>O27*'[2]Inedible Tallow Complex'!$BI223</f>
        <v>5.4440895478588027</v>
      </c>
      <c r="P219" s="8">
        <f>P27*'[2]Inedible Tallow Complex'!$BI223</f>
        <v>5.318497035668317</v>
      </c>
      <c r="Q219" s="8">
        <f>Q27*'[2]Inedible Tallow Complex'!$BI223</f>
        <v>5.7577251362949262</v>
      </c>
      <c r="R219" s="8">
        <f>R27*'[2]Inedible Tallow Complex'!$BI223</f>
        <v>5.7926771064611255</v>
      </c>
      <c r="S219" s="8">
        <f>S27*'[2]Inedible Tallow Complex'!$BI223</f>
        <v>6.0382074139078421</v>
      </c>
      <c r="T219" s="8">
        <f>T27*'[2]Inedible Tallow Complex'!$BI223</f>
        <v>6.1342194418146558</v>
      </c>
      <c r="U219" s="8">
        <f>U27*'[2]Inedible Tallow Complex'!$BI223</f>
        <v>5.8938034098587027</v>
      </c>
      <c r="V219" s="8">
        <f>V27*'[2]Inedible Tallow Complex'!$BI223</f>
        <v>6.2120873489227311</v>
      </c>
      <c r="W219" s="8">
        <f>W27*'[2]Inedible Tallow Complex'!$BI223</f>
        <v>6.9132955645887888</v>
      </c>
      <c r="X219" s="8">
        <f>X27*'[2]Inedible Tallow Complex'!$BI223</f>
        <v>6.5719486532575262</v>
      </c>
      <c r="Y219" s="8">
        <f>Y27*'[2]Inedible Tallow Complex'!$BI223</f>
        <v>6.207257664700589</v>
      </c>
      <c r="Z219" s="8">
        <f>Z27*'[2]Inedible Tallow Complex'!$BI223</f>
        <v>5.9602339851714019</v>
      </c>
      <c r="AA219" s="8">
        <f>AA27*'[2]Inedible Tallow Complex'!$BI223</f>
        <v>6.777665026997056</v>
      </c>
      <c r="AB219" s="8">
        <f>AB27*'[2]Inedible Tallow Complex'!$BI223</f>
        <v>7.4999556990917942</v>
      </c>
      <c r="AC219" s="8">
        <f>AC27*'[2]Inedible Tallow Complex'!$BI223</f>
        <v>7.8323800991743164</v>
      </c>
      <c r="AD219" s="8">
        <f>AD27*'[2]Inedible Tallow Complex'!$BI223</f>
        <v>7.7668361508545711</v>
      </c>
      <c r="AE219" s="8">
        <f>AE27*'[2]Inedible Tallow Complex'!$BI223</f>
        <v>9.7674697097568153</v>
      </c>
      <c r="AF219" s="8">
        <f>AF27*'[2]Inedible Tallow Complex'!$BI223</f>
        <v>9.2163413257447306</v>
      </c>
      <c r="AG219" s="8">
        <f>AG27*'[2]Inedible Tallow Complex'!$BI223</f>
        <v>8.3160097448423631</v>
      </c>
      <c r="AH219" s="8">
        <f>AH27*'[2]Inedible Tallow Complex'!$BI223</f>
        <v>9.0922503241886492</v>
      </c>
      <c r="AI219" s="53">
        <f t="shared" si="75"/>
        <v>11.315855606538438</v>
      </c>
      <c r="AJ219" s="53">
        <f t="shared" si="75"/>
        <v>15.639500371081983</v>
      </c>
      <c r="AK219" s="53">
        <f t="shared" si="75"/>
        <v>12.348244132418097</v>
      </c>
      <c r="AL219" s="53">
        <f t="shared" si="75"/>
        <v>10.246121370748053</v>
      </c>
      <c r="AM219" s="53">
        <f t="shared" si="75"/>
        <v>8.2978620483413579</v>
      </c>
      <c r="AN219" s="53">
        <f t="shared" si="75"/>
        <v>6.0242803127209577</v>
      </c>
      <c r="AO219" s="53">
        <f t="shared" si="75"/>
        <v>65.72642523850746</v>
      </c>
      <c r="AP219" s="53">
        <f t="shared" si="75"/>
        <v>50.85643849770635</v>
      </c>
      <c r="AQ219" s="53">
        <f t="shared" si="75"/>
        <v>40.172630733205182</v>
      </c>
      <c r="AR219" s="53">
        <f t="shared" si="75"/>
        <v>39.216981914771978</v>
      </c>
      <c r="AS219" s="53">
        <f t="shared" si="75"/>
        <v>24.655510188366939</v>
      </c>
      <c r="AT219" s="53">
        <f t="shared" si="75"/>
        <v>26.001648439609014</v>
      </c>
      <c r="AU219" s="53">
        <f t="shared" si="75"/>
        <v>26.28092434961539</v>
      </c>
      <c r="AV219" s="53">
        <f t="shared" si="75"/>
        <v>27.98845183871466</v>
      </c>
      <c r="AW219" s="53">
        <f t="shared" si="75"/>
        <v>27.919313259621795</v>
      </c>
      <c r="AX219" s="53">
        <f t="shared" si="75"/>
        <v>25.180623744413573</v>
      </c>
      <c r="AY219" s="53">
        <f t="shared" si="75"/>
        <v>25.660263965522823</v>
      </c>
      <c r="AZ219" s="53">
        <f t="shared" si="75"/>
        <v>25.275625588304749</v>
      </c>
      <c r="BA219" s="53">
        <f t="shared" si="75"/>
        <v>25.323692244533675</v>
      </c>
      <c r="BB219" s="53">
        <f t="shared" si="75"/>
        <v>24.889903523488726</v>
      </c>
      <c r="BC219" s="53">
        <f t="shared" si="75"/>
        <v>22.436175972742241</v>
      </c>
      <c r="BD219" s="53">
        <f t="shared" si="75"/>
        <v>21.074496369275288</v>
      </c>
      <c r="BE219" s="53">
        <f t="shared" si="75"/>
        <v>21.003460870975836</v>
      </c>
      <c r="BF219" s="53">
        <f t="shared" si="75"/>
        <v>22.318312938947784</v>
      </c>
      <c r="BG219" s="53">
        <f t="shared" si="75"/>
        <v>24.881029882345977</v>
      </c>
      <c r="BH219" s="53">
        <f t="shared" si="75"/>
        <v>27.072340645371533</v>
      </c>
    </row>
    <row r="220" spans="1:60">
      <c r="A220" s="3" t="s">
        <v>24</v>
      </c>
      <c r="C220" s="8" t="e">
        <f>C28*'[2]Inedible Tallow Complex'!$AY208</f>
        <v>#REF!</v>
      </c>
      <c r="D220" s="8" t="e">
        <f>D28*'[2]Inedible Tallow Complex'!$AY208</f>
        <v>#REF!</v>
      </c>
      <c r="E220" s="8" t="e">
        <f>E28*'[2]Inedible Tallow Complex'!$AY208</f>
        <v>#REF!</v>
      </c>
      <c r="F220" s="8" t="e">
        <f>F28*'[2]Inedible Tallow Complex'!$AY208</f>
        <v>#REF!</v>
      </c>
      <c r="G220" s="8" t="e">
        <f>G28*'[2]Inedible Tallow Complex'!$AY208</f>
        <v>#REF!</v>
      </c>
      <c r="H220" s="8" t="e">
        <f>H28*'[2]Inedible Tallow Complex'!$AY208</f>
        <v>#REF!</v>
      </c>
      <c r="I220" s="8" t="e">
        <f>I28*'[2]Inedible Tallow Complex'!$AY208</f>
        <v>#REF!</v>
      </c>
      <c r="J220" s="8" t="e">
        <f>J28*'[2]Inedible Tallow Complex'!$AY208</f>
        <v>#REF!</v>
      </c>
      <c r="K220" s="8" t="e">
        <f>K28*'[2]Inedible Tallow Complex'!$AY208</f>
        <v>#REF!</v>
      </c>
      <c r="L220" s="8">
        <f>L28*'[2]Inedible Tallow Complex'!$BI224</f>
        <v>5.1560570606539118</v>
      </c>
      <c r="M220" s="8">
        <f>M28*'[2]Inedible Tallow Complex'!$BI224</f>
        <v>4.8397544954518619</v>
      </c>
      <c r="N220" s="8">
        <f>N28*'[2]Inedible Tallow Complex'!$BI224</f>
        <v>5.173261130376539</v>
      </c>
      <c r="O220" s="8">
        <f>O28*'[2]Inedible Tallow Complex'!$BI224</f>
        <v>5.8294057294578083</v>
      </c>
      <c r="P220" s="8">
        <f>P28*'[2]Inedible Tallow Complex'!$BI224</f>
        <v>5.6384138047013774</v>
      </c>
      <c r="Q220" s="8">
        <f>Q28*'[2]Inedible Tallow Complex'!$BI224</f>
        <v>5.5891133355650142</v>
      </c>
      <c r="R220" s="8">
        <f>R28*'[2]Inedible Tallow Complex'!$BI224</f>
        <v>5.0122920088484868</v>
      </c>
      <c r="S220" s="8">
        <f>S28*'[2]Inedible Tallow Complex'!$BI224</f>
        <v>5.3223570833307408</v>
      </c>
      <c r="T220" s="8">
        <f>T28*'[2]Inedible Tallow Complex'!$BI224</f>
        <v>5.6403450918314126</v>
      </c>
      <c r="U220" s="8">
        <f>U28*'[2]Inedible Tallow Complex'!$BI224</f>
        <v>6.4455544816693537</v>
      </c>
      <c r="V220" s="8">
        <f>V28*'[2]Inedible Tallow Complex'!$BI224</f>
        <v>6.4204508202500925</v>
      </c>
      <c r="W220" s="8">
        <f>W28*'[2]Inedible Tallow Complex'!$BI224</f>
        <v>5.9927422069852794</v>
      </c>
      <c r="X220" s="8">
        <f>X28*'[2]Inedible Tallow Complex'!$BI224</f>
        <v>5.560292999892793</v>
      </c>
      <c r="Y220" s="8">
        <f>Y28*'[2]Inedible Tallow Complex'!$BI224</f>
        <v>6.0741444339482031</v>
      </c>
      <c r="Z220" s="8">
        <f>Z28*'[2]Inedible Tallow Complex'!$BI224</f>
        <v>6.2519916757342431</v>
      </c>
      <c r="AA220" s="8">
        <f>AA28*'[2]Inedible Tallow Complex'!$BI224</f>
        <v>7.3003654082580036</v>
      </c>
      <c r="AB220" s="8">
        <f>AB28*'[2]Inedible Tallow Complex'!$BI224</f>
        <v>7.7561768343916579</v>
      </c>
      <c r="AC220" s="8">
        <f>AC28*'[2]Inedible Tallow Complex'!$BI224</f>
        <v>7.3157949016861794</v>
      </c>
      <c r="AD220" s="8">
        <f>AD28*'[2]Inedible Tallow Complex'!$BI224</f>
        <v>7.8724240907527321</v>
      </c>
      <c r="AE220" s="8">
        <f>AE28*'[2]Inedible Tallow Complex'!$BI224</f>
        <v>10.17179845095642</v>
      </c>
      <c r="AF220" s="8">
        <f>AF28*'[2]Inedible Tallow Complex'!$BI224</f>
        <v>9.7737231922397552</v>
      </c>
      <c r="AG220" s="8">
        <f>AG28*'[2]Inedible Tallow Complex'!$BI224</f>
        <v>8.4993525420295164</v>
      </c>
      <c r="AH220" s="8">
        <f>AH28*'[2]Inedible Tallow Complex'!$BI224</f>
        <v>8.7526667921058721</v>
      </c>
      <c r="AI220" s="53">
        <f t="shared" si="75"/>
        <v>14.50920281141239</v>
      </c>
      <c r="AJ220" s="53">
        <f t="shared" si="75"/>
        <v>17.907646374810177</v>
      </c>
      <c r="AK220" s="53">
        <f t="shared" si="75"/>
        <v>14.471630209280919</v>
      </c>
      <c r="AL220" s="53">
        <f t="shared" si="75"/>
        <v>12.200373241462767</v>
      </c>
      <c r="AM220" s="53">
        <f t="shared" si="75"/>
        <v>9.6417257947021824</v>
      </c>
      <c r="AN220" s="53">
        <f t="shared" si="75"/>
        <v>7.1554143431327475</v>
      </c>
      <c r="AO220" s="53">
        <f t="shared" si="75"/>
        <v>63.868159737457674</v>
      </c>
      <c r="AP220" s="53">
        <f t="shared" si="75"/>
        <v>57.526378227527644</v>
      </c>
      <c r="AQ220" s="53">
        <f t="shared" si="75"/>
        <v>45.254793297656583</v>
      </c>
      <c r="AR220" s="53">
        <f t="shared" si="75"/>
        <v>44.293614257605938</v>
      </c>
      <c r="AS220" s="53">
        <f t="shared" si="75"/>
        <v>29.478988758955097</v>
      </c>
      <c r="AT220" s="53">
        <f t="shared" si="75"/>
        <v>30.24657537494241</v>
      </c>
      <c r="AU220" s="53">
        <f t="shared" si="75"/>
        <v>30.511596560442008</v>
      </c>
      <c r="AV220" s="53">
        <f t="shared" si="75"/>
        <v>32.291078141750972</v>
      </c>
      <c r="AW220" s="53">
        <f t="shared" si="75"/>
        <v>31.968518943632546</v>
      </c>
      <c r="AX220" s="53">
        <f t="shared" si="75"/>
        <v>28.786708045351084</v>
      </c>
      <c r="AY220" s="53">
        <f t="shared" si="75"/>
        <v>29.797140579334702</v>
      </c>
      <c r="AZ220" s="53">
        <f t="shared" si="75"/>
        <v>28.95040102953233</v>
      </c>
      <c r="BA220" s="53">
        <f t="shared" si="75"/>
        <v>29.204020456903244</v>
      </c>
      <c r="BB220" s="53">
        <f t="shared" si="75"/>
        <v>28.309787284989795</v>
      </c>
      <c r="BC220" s="53">
        <f t="shared" si="75"/>
        <v>25.919207745018049</v>
      </c>
      <c r="BD220" s="53">
        <f t="shared" si="75"/>
        <v>24.651048578005927</v>
      </c>
      <c r="BE220" s="53">
        <f t="shared" si="75"/>
        <v>24.688181093837002</v>
      </c>
      <c r="BF220" s="53">
        <f t="shared" si="75"/>
        <v>26.107874419477426</v>
      </c>
      <c r="BG220" s="53">
        <f t="shared" si="75"/>
        <v>28.7788895908866</v>
      </c>
      <c r="BH220" s="53">
        <f t="shared" si="75"/>
        <v>30.846508317579847</v>
      </c>
    </row>
    <row r="221" spans="1:60">
      <c r="A221" s="3" t="s">
        <v>25</v>
      </c>
      <c r="C221" s="8" t="e">
        <f>C29*'[2]Inedible Tallow Complex'!$AY209</f>
        <v>#REF!</v>
      </c>
      <c r="D221" s="8" t="e">
        <f>D29*'[2]Inedible Tallow Complex'!$AY209</f>
        <v>#REF!</v>
      </c>
      <c r="E221" s="8" t="e">
        <f>E29*'[2]Inedible Tallow Complex'!$AY209</f>
        <v>#REF!</v>
      </c>
      <c r="F221" s="8" t="e">
        <f>F29*'[2]Inedible Tallow Complex'!$AY209</f>
        <v>#REF!</v>
      </c>
      <c r="G221" s="8" t="e">
        <f>G29*'[2]Inedible Tallow Complex'!$AY209</f>
        <v>#REF!</v>
      </c>
      <c r="H221" s="8" t="e">
        <f>H29*'[2]Inedible Tallow Complex'!$AY209</f>
        <v>#REF!</v>
      </c>
      <c r="I221" s="8" t="e">
        <f>I29*'[2]Inedible Tallow Complex'!$AY209</f>
        <v>#REF!</v>
      </c>
      <c r="J221" s="8" t="e">
        <f>J29*'[2]Inedible Tallow Complex'!$AY209</f>
        <v>#REF!</v>
      </c>
      <c r="K221" s="8" t="e">
        <f>K29*'[2]Inedible Tallow Complex'!$AY209</f>
        <v>#REF!</v>
      </c>
      <c r="L221" s="8">
        <f>L29*'[2]Inedible Tallow Complex'!$BI225</f>
        <v>4.996415953436272</v>
      </c>
      <c r="M221" s="8">
        <f>M29*'[2]Inedible Tallow Complex'!$BI225</f>
        <v>5.4159924446061609</v>
      </c>
      <c r="N221" s="8">
        <f>N29*'[2]Inedible Tallow Complex'!$BI225</f>
        <v>5.4933288002905023</v>
      </c>
      <c r="O221" s="8">
        <f>O29*'[2]Inedible Tallow Complex'!$BI225</f>
        <v>5.9578416171758253</v>
      </c>
      <c r="P221" s="8">
        <f>P29*'[2]Inedible Tallow Complex'!$BI225</f>
        <v>5.4574184540417559</v>
      </c>
      <c r="Q221" s="8">
        <f>Q29*'[2]Inedible Tallow Complex'!$BI225</f>
        <v>5.0801756003202989</v>
      </c>
      <c r="R221" s="8">
        <f>R29*'[2]Inedible Tallow Complex'!$BI225</f>
        <v>5.7766537057019249</v>
      </c>
      <c r="S221" s="8">
        <f>S29*'[2]Inedible Tallow Complex'!$BI225</f>
        <v>6.134226617455429</v>
      </c>
      <c r="T221" s="8">
        <f>T29*'[2]Inedible Tallow Complex'!$BI225</f>
        <v>5.977557642571492</v>
      </c>
      <c r="U221" s="8">
        <f>U29*'[2]Inedible Tallow Complex'!$BI225</f>
        <v>6.4560601579882615</v>
      </c>
      <c r="V221" s="8">
        <f>V29*'[2]Inedible Tallow Complex'!$BI225</f>
        <v>5.3418268104567597</v>
      </c>
      <c r="W221" s="8">
        <f>W29*'[2]Inedible Tallow Complex'!$BI225</f>
        <v>5.8028690582311864</v>
      </c>
      <c r="X221" s="8">
        <f>X29*'[2]Inedible Tallow Complex'!$BI225</f>
        <v>6.5487504110261012</v>
      </c>
      <c r="Y221" s="8">
        <f>Y29*'[2]Inedible Tallow Complex'!$BI225</f>
        <v>6.5280460277612971</v>
      </c>
      <c r="Z221" s="8">
        <f>Z29*'[2]Inedible Tallow Complex'!$BI225</f>
        <v>6.7978388102222373</v>
      </c>
      <c r="AA221" s="8">
        <f>AA29*'[2]Inedible Tallow Complex'!$BI225</f>
        <v>7.3306329447870029</v>
      </c>
      <c r="AB221" s="8">
        <f>AB29*'[2]Inedible Tallow Complex'!$BI225</f>
        <v>8.1911438712825824</v>
      </c>
      <c r="AC221" s="8">
        <f>AC29*'[2]Inedible Tallow Complex'!$BI225</f>
        <v>7.4086890064304267</v>
      </c>
      <c r="AD221" s="8">
        <f>AD29*'[2]Inedible Tallow Complex'!$BI225</f>
        <v>8.4723864812041576</v>
      </c>
      <c r="AE221" s="8">
        <f>AE29*'[2]Inedible Tallow Complex'!$BI225</f>
        <v>11.020624164523511</v>
      </c>
      <c r="AF221" s="8">
        <f>AF29*'[2]Inedible Tallow Complex'!$BI225</f>
        <v>10.490802158647966</v>
      </c>
      <c r="AG221" s="8">
        <f>AG29*'[2]Inedible Tallow Complex'!$BI225</f>
        <v>8.4190533672980816</v>
      </c>
      <c r="AH221" s="8">
        <f>AH29*'[2]Inedible Tallow Complex'!$BI225</f>
        <v>9.7799136853646083</v>
      </c>
      <c r="AI221" s="53">
        <f t="shared" si="75"/>
        <v>11.592206805097238</v>
      </c>
      <c r="AJ221" s="53">
        <f t="shared" si="75"/>
        <v>19.736859110473929</v>
      </c>
      <c r="AK221" s="53">
        <f t="shared" si="75"/>
        <v>15.577731328161502</v>
      </c>
      <c r="AL221" s="53">
        <f t="shared" si="75"/>
        <v>13.770277489775266</v>
      </c>
      <c r="AM221" s="53">
        <f t="shared" si="75"/>
        <v>12.030653807758238</v>
      </c>
      <c r="AN221" s="53">
        <f t="shared" si="75"/>
        <v>11.822855425323489</v>
      </c>
      <c r="AO221" s="53">
        <f t="shared" si="75"/>
        <v>61.129925518145349</v>
      </c>
      <c r="AP221" s="53">
        <f t="shared" si="75"/>
        <v>61.110750608377643</v>
      </c>
      <c r="AQ221" s="53">
        <f t="shared" si="75"/>
        <v>47.704286031959171</v>
      </c>
      <c r="AR221" s="53">
        <f t="shared" si="75"/>
        <v>46.935043726168921</v>
      </c>
      <c r="AS221" s="53">
        <f t="shared" si="75"/>
        <v>27.821345436302806</v>
      </c>
      <c r="AT221" s="53">
        <f t="shared" si="75"/>
        <v>28.897498149981629</v>
      </c>
      <c r="AU221" s="53">
        <f t="shared" si="75"/>
        <v>29.631418384456346</v>
      </c>
      <c r="AV221" s="53">
        <f t="shared" si="75"/>
        <v>31.212783982442602</v>
      </c>
      <c r="AW221" s="53">
        <f t="shared" si="75"/>
        <v>30.500790147461274</v>
      </c>
      <c r="AX221" s="53">
        <f t="shared" si="75"/>
        <v>27.997002617805826</v>
      </c>
      <c r="AY221" s="53">
        <f t="shared" si="75"/>
        <v>29.362745329919761</v>
      </c>
      <c r="AZ221" s="53">
        <f t="shared" si="75"/>
        <v>28.264444470307609</v>
      </c>
      <c r="BA221" s="53">
        <f t="shared" si="75"/>
        <v>29.057705143840998</v>
      </c>
      <c r="BB221" s="53">
        <f t="shared" si="75"/>
        <v>27.729780964671647</v>
      </c>
      <c r="BC221" s="53">
        <f t="shared" si="75"/>
        <v>25.489102516714617</v>
      </c>
      <c r="BD221" s="53">
        <f t="shared" si="75"/>
        <v>24.350261237297609</v>
      </c>
      <c r="BE221" s="53">
        <f t="shared" si="75"/>
        <v>24.525844369771093</v>
      </c>
      <c r="BF221" s="53">
        <f t="shared" si="75"/>
        <v>26.061912840742309</v>
      </c>
      <c r="BG221" s="53">
        <f t="shared" si="75"/>
        <v>28.838556315317632</v>
      </c>
      <c r="BH221" s="53">
        <f t="shared" si="75"/>
        <v>30.770330082869293</v>
      </c>
    </row>
    <row r="222" spans="1:60">
      <c r="A222" s="3" t="s">
        <v>26</v>
      </c>
      <c r="C222" s="8" t="e">
        <f>C30*'[2]Inedible Tallow Complex'!$AY198</f>
        <v>#REF!</v>
      </c>
      <c r="D222" s="8" t="e">
        <f>D30*'[2]Inedible Tallow Complex'!$AY198</f>
        <v>#REF!</v>
      </c>
      <c r="E222" s="8" t="e">
        <f>E30*'[2]Inedible Tallow Complex'!$AY198</f>
        <v>#REF!</v>
      </c>
      <c r="F222" s="8" t="e">
        <f>F30*'[2]Inedible Tallow Complex'!$AY198</f>
        <v>#REF!</v>
      </c>
      <c r="G222" s="8" t="e">
        <f>G30*'[2]Inedible Tallow Complex'!$AY198</f>
        <v>#REF!</v>
      </c>
      <c r="H222" s="8" t="e">
        <f>H30*'[2]Inedible Tallow Complex'!$AY198</f>
        <v>#REF!</v>
      </c>
      <c r="I222" s="8" t="e">
        <f>I30*'[2]Inedible Tallow Complex'!$AY198</f>
        <v>#REF!</v>
      </c>
      <c r="J222" s="8" t="e">
        <f>J30*'[2]Inedible Tallow Complex'!$AY198</f>
        <v>#REF!</v>
      </c>
      <c r="K222" s="8" t="e">
        <f>K30*'[2]Inedible Tallow Complex'!$AY198</f>
        <v>#REF!</v>
      </c>
      <c r="L222" s="8">
        <f>L30*'[2]Inedible Tallow Complex'!$BI214</f>
        <v>6.1817960366595344</v>
      </c>
      <c r="M222" s="8">
        <f>M30*'[2]Inedible Tallow Complex'!$BI214</f>
        <v>6.4551322534447593</v>
      </c>
      <c r="N222" s="8">
        <f>N30*'[2]Inedible Tallow Complex'!$BI214</f>
        <v>6.5791841748008624</v>
      </c>
      <c r="O222" s="8">
        <f>O30*'[2]Inedible Tallow Complex'!$BI214</f>
        <v>6.3381085860988202</v>
      </c>
      <c r="P222" s="8">
        <f>P30*'[2]Inedible Tallow Complex'!$BI214</f>
        <v>6.4637589328693963</v>
      </c>
      <c r="Q222" s="8">
        <f>Q30*'[2]Inedible Tallow Complex'!$BI214</f>
        <v>6.6164122069048688</v>
      </c>
      <c r="R222" s="8">
        <f>R30*'[2]Inedible Tallow Complex'!$BI214</f>
        <v>7.2895828196981265</v>
      </c>
      <c r="S222" s="8">
        <f>S30*'[2]Inedible Tallow Complex'!$BI214</f>
        <v>7.3963037395627511</v>
      </c>
      <c r="T222" s="8">
        <f>T30*'[2]Inedible Tallow Complex'!$BI214</f>
        <v>7.3409848301051506</v>
      </c>
      <c r="U222" s="8">
        <f>U30*'[2]Inedible Tallow Complex'!$BI214</f>
        <v>6.9766714091980306</v>
      </c>
      <c r="V222" s="8">
        <f>V30*'[2]Inedible Tallow Complex'!$BI214</f>
        <v>7.214239260958526</v>
      </c>
      <c r="W222" s="8">
        <f>W30*'[2]Inedible Tallow Complex'!$BI214</f>
        <v>8.2532193989797413</v>
      </c>
      <c r="X222" s="8">
        <f>X30*'[2]Inedible Tallow Complex'!$BI214</f>
        <v>9.1923607731390895</v>
      </c>
      <c r="Y222" s="8">
        <f>Y30*'[2]Inedible Tallow Complex'!$BI214</f>
        <v>7.3455094181382874</v>
      </c>
      <c r="Z222" s="8">
        <f>Z30*'[2]Inedible Tallow Complex'!$BI214</f>
        <v>6.8956291544902113</v>
      </c>
      <c r="AA222" s="8">
        <f>AA30*'[2]Inedible Tallow Complex'!$BI214</f>
        <v>8.0442497250910865</v>
      </c>
      <c r="AB222" s="8">
        <f>AB30*'[2]Inedible Tallow Complex'!$BI214</f>
        <v>7.7882679781307571</v>
      </c>
      <c r="AC222" s="8">
        <f>AC30*'[2]Inedible Tallow Complex'!$BI214</f>
        <v>9.1557378102698816</v>
      </c>
      <c r="AD222" s="8">
        <f>AD30*'[2]Inedible Tallow Complex'!$BI214</f>
        <v>8.714662135110105</v>
      </c>
      <c r="AE222" s="8">
        <f>AE30*'[2]Inedible Tallow Complex'!$BI214</f>
        <v>9.1802581027082475</v>
      </c>
      <c r="AF222" s="8">
        <f>AF30*'[2]Inedible Tallow Complex'!$BI214</f>
        <v>11.625480298673343</v>
      </c>
      <c r="AG222" s="8">
        <f>AG30*'[2]Inedible Tallow Complex'!$BI214</f>
        <v>12.43646777298013</v>
      </c>
      <c r="AH222" s="8">
        <f>AH30*'[2]Inedible Tallow Complex'!$BI214</f>
        <v>10.672873049531981</v>
      </c>
      <c r="AI222" s="53">
        <f t="shared" si="75"/>
        <v>12.363540197417723</v>
      </c>
      <c r="AJ222" s="53">
        <f t="shared" si="75"/>
        <v>19.051245571278912</v>
      </c>
      <c r="AK222" s="53">
        <f t="shared" si="75"/>
        <v>14.742081411559472</v>
      </c>
      <c r="AL222" s="53">
        <f t="shared" si="75"/>
        <v>13.033133415909557</v>
      </c>
      <c r="AM222" s="53">
        <f t="shared" si="75"/>
        <v>11.564824254512068</v>
      </c>
      <c r="AN222" s="53">
        <f t="shared" si="75"/>
        <v>13.192911028061342</v>
      </c>
      <c r="AO222" s="53">
        <f t="shared" si="75"/>
        <v>52.096906136117276</v>
      </c>
      <c r="AP222" s="53">
        <f t="shared" si="75"/>
        <v>44.868208615425537</v>
      </c>
      <c r="AQ222" s="53">
        <f t="shared" si="75"/>
        <v>45.291619272257407</v>
      </c>
      <c r="AR222" s="53">
        <f t="shared" si="75"/>
        <v>44.485647572902622</v>
      </c>
      <c r="AS222" s="53">
        <f t="shared" si="75"/>
        <v>20.402160796008765</v>
      </c>
      <c r="AT222" s="53">
        <f t="shared" si="75"/>
        <v>21.532830512080928</v>
      </c>
      <c r="AU222" s="53">
        <f t="shared" si="75"/>
        <v>22.637004300784916</v>
      </c>
      <c r="AV222" s="53">
        <f t="shared" si="75"/>
        <v>24.28491161447414</v>
      </c>
      <c r="AW222" s="53">
        <f t="shared" si="75"/>
        <v>23.138692183743061</v>
      </c>
      <c r="AX222" s="53">
        <f t="shared" si="75"/>
        <v>21.077701675540894</v>
      </c>
      <c r="AY222" s="53">
        <f t="shared" si="75"/>
        <v>22.759285477462214</v>
      </c>
      <c r="AZ222" s="53">
        <f t="shared" si="75"/>
        <v>21.355659110495289</v>
      </c>
      <c r="BA222" s="53">
        <f t="shared" si="75"/>
        <v>22.618437132585832</v>
      </c>
      <c r="BB222" s="53">
        <f t="shared" si="75"/>
        <v>20.961018889101389</v>
      </c>
      <c r="BC222" s="53">
        <f t="shared" si="75"/>
        <v>18.79201748495236</v>
      </c>
      <c r="BD222" s="53">
        <f t="shared" si="75"/>
        <v>17.749394983011065</v>
      </c>
      <c r="BE222" s="53">
        <f t="shared" si="75"/>
        <v>18.041081562733126</v>
      </c>
      <c r="BF222" s="53">
        <f t="shared" si="75"/>
        <v>19.691148749229654</v>
      </c>
      <c r="BG222" s="53">
        <f t="shared" si="75"/>
        <v>22.564124607081951</v>
      </c>
      <c r="BH222" s="53">
        <f t="shared" si="75"/>
        <v>24.3728812098907</v>
      </c>
    </row>
    <row r="223" spans="1:60">
      <c r="A223" s="3" t="s">
        <v>27</v>
      </c>
      <c r="C223" s="8" t="e">
        <f>C31*'[2]Inedible Tallow Complex'!$AY199</f>
        <v>#REF!</v>
      </c>
      <c r="D223" s="8" t="e">
        <f>D31*'[2]Inedible Tallow Complex'!$AY199</f>
        <v>#REF!</v>
      </c>
      <c r="E223" s="8" t="e">
        <f>E31*'[2]Inedible Tallow Complex'!$AY199</f>
        <v>#REF!</v>
      </c>
      <c r="F223" s="8" t="e">
        <f>F31*'[2]Inedible Tallow Complex'!$AY199</f>
        <v>#REF!</v>
      </c>
      <c r="G223" s="8" t="e">
        <f>G31*'[2]Inedible Tallow Complex'!$AY199</f>
        <v>#REF!</v>
      </c>
      <c r="H223" s="8" t="e">
        <f>H31*'[2]Inedible Tallow Complex'!$AY199</f>
        <v>#REF!</v>
      </c>
      <c r="I223" s="8" t="e">
        <f>I31*'[2]Inedible Tallow Complex'!$AY199</f>
        <v>#REF!</v>
      </c>
      <c r="J223" s="8" t="e">
        <f>J31*'[2]Inedible Tallow Complex'!$AY199</f>
        <v>#REF!</v>
      </c>
      <c r="K223" s="8" t="e">
        <f>K31*'[2]Inedible Tallow Complex'!$AY199</f>
        <v>#REF!</v>
      </c>
      <c r="L223" s="8">
        <f>L31*'[2]Inedible Tallow Complex'!$BI215</f>
        <v>4.9281420839238832</v>
      </c>
      <c r="M223" s="8">
        <f>M31*'[2]Inedible Tallow Complex'!$BI215</f>
        <v>5.0627897785393001</v>
      </c>
      <c r="N223" s="8">
        <f>N31*'[2]Inedible Tallow Complex'!$BI215</f>
        <v>4.5006031597807628</v>
      </c>
      <c r="O223" s="8">
        <f>O31*'[2]Inedible Tallow Complex'!$BI215</f>
        <v>4.8655700254789984</v>
      </c>
      <c r="P223" s="8">
        <f>P31*'[2]Inedible Tallow Complex'!$BI215</f>
        <v>5.5098295001233009</v>
      </c>
      <c r="Q223" s="8">
        <f>Q31*'[2]Inedible Tallow Complex'!$BI215</f>
        <v>5.6601717283901838</v>
      </c>
      <c r="R223" s="8">
        <f>R31*'[2]Inedible Tallow Complex'!$BI215</f>
        <v>5.8640362358435647</v>
      </c>
      <c r="S223" s="8">
        <f>S31*'[2]Inedible Tallow Complex'!$BI215</f>
        <v>5.559036426989822</v>
      </c>
      <c r="T223" s="8">
        <f>T31*'[2]Inedible Tallow Complex'!$BI215</f>
        <v>5.463932953907559</v>
      </c>
      <c r="U223" s="8">
        <f>U31*'[2]Inedible Tallow Complex'!$BI215</f>
        <v>5.8556191419492309</v>
      </c>
      <c r="V223" s="8">
        <f>V31*'[2]Inedible Tallow Complex'!$BI215</f>
        <v>6.3414734365684309</v>
      </c>
      <c r="W223" s="8">
        <f>W31*'[2]Inedible Tallow Complex'!$BI215</f>
        <v>6.9446331498616054</v>
      </c>
      <c r="X223" s="8">
        <f>X31*'[2]Inedible Tallow Complex'!$BI215</f>
        <v>6.8491204881331411</v>
      </c>
      <c r="Y223" s="8">
        <f>Y31*'[2]Inedible Tallow Complex'!$BI215</f>
        <v>4.9171887736882054</v>
      </c>
      <c r="Z223" s="8">
        <f>Z31*'[2]Inedible Tallow Complex'!$BI215</f>
        <v>6.4555678190934609</v>
      </c>
      <c r="AA223" s="8">
        <f>AA31*'[2]Inedible Tallow Complex'!$BI215</f>
        <v>7.5668141142380438</v>
      </c>
      <c r="AB223" s="8">
        <f>AB31*'[2]Inedible Tallow Complex'!$BI215</f>
        <v>7.7578834489301229</v>
      </c>
      <c r="AC223" s="8">
        <f>AC31*'[2]Inedible Tallow Complex'!$BI215</f>
        <v>8.4311723723125542</v>
      </c>
      <c r="AD223" s="8">
        <f>AD31*'[2]Inedible Tallow Complex'!$BI215</f>
        <v>8.5377930003443332</v>
      </c>
      <c r="AE223" s="8">
        <f>AE31*'[2]Inedible Tallow Complex'!$BI215</f>
        <v>8.5400876149896465</v>
      </c>
      <c r="AF223" s="8">
        <f>AF31*'[2]Inedible Tallow Complex'!$BI215</f>
        <v>10.875518917228815</v>
      </c>
      <c r="AG223" s="8">
        <f>AG31*'[2]Inedible Tallow Complex'!$BI215</f>
        <v>10.150223173997235</v>
      </c>
      <c r="AH223" s="8">
        <f>AH31*'[2]Inedible Tallow Complex'!$BI215</f>
        <v>9.1154911845012503</v>
      </c>
      <c r="AI223" s="53">
        <f t="shared" si="75"/>
        <v>6.7966511776479237</v>
      </c>
      <c r="AJ223" s="53">
        <f t="shared" si="75"/>
        <v>12.507755619444524</v>
      </c>
      <c r="AK223" s="53">
        <f t="shared" si="75"/>
        <v>10.299241443879261</v>
      </c>
      <c r="AL223" s="53">
        <f t="shared" si="75"/>
        <v>8.2963899113951882</v>
      </c>
      <c r="AM223" s="53">
        <f t="shared" si="75"/>
        <v>7.6791322528556698</v>
      </c>
      <c r="AN223" s="53">
        <f t="shared" si="75"/>
        <v>10.354782803918628</v>
      </c>
      <c r="AO223" s="53">
        <f t="shared" si="75"/>
        <v>26.819815640506462</v>
      </c>
      <c r="AP223" s="53">
        <f t="shared" si="75"/>
        <v>22.619440442993053</v>
      </c>
      <c r="AQ223" s="53">
        <f t="shared" si="75"/>
        <v>22.229620700809029</v>
      </c>
      <c r="AR223" s="53">
        <f t="shared" si="75"/>
        <v>21.301574531384986</v>
      </c>
      <c r="AS223" s="53">
        <f t="shared" si="75"/>
        <v>6.7557844958258357</v>
      </c>
      <c r="AT223" s="53">
        <f t="shared" si="75"/>
        <v>7.9693739834021429</v>
      </c>
      <c r="AU223" s="53">
        <f t="shared" si="75"/>
        <v>9.5585298267813741</v>
      </c>
      <c r="AV223" s="53">
        <f t="shared" si="75"/>
        <v>11.318942492988889</v>
      </c>
      <c r="AW223" s="53">
        <f t="shared" si="75"/>
        <v>9.7378085924981832</v>
      </c>
      <c r="AX223" s="53">
        <f t="shared" si="75"/>
        <v>8.182447899368249</v>
      </c>
      <c r="AY223" s="53">
        <f t="shared" si="75"/>
        <v>10.148972950609448</v>
      </c>
      <c r="AZ223" s="53">
        <f t="shared" si="75"/>
        <v>8.5481026389994881</v>
      </c>
      <c r="BA223" s="53">
        <f t="shared" si="75"/>
        <v>10.457956605678916</v>
      </c>
      <c r="BB223" s="53">
        <f t="shared" si="75"/>
        <v>8.4077686914852734</v>
      </c>
      <c r="BC223" s="53">
        <f t="shared" si="75"/>
        <v>6.3355443439697581</v>
      </c>
      <c r="BD223" s="53">
        <f t="shared" ref="BD223:BL223" si="76">BD222+BD31+BD47-BD63-BD79</f>
        <v>5.3998485724312744</v>
      </c>
      <c r="BE223" s="53">
        <f t="shared" si="76"/>
        <v>5.8215190674105841</v>
      </c>
      <c r="BF223" s="53">
        <f t="shared" si="76"/>
        <v>7.5752493667474354</v>
      </c>
      <c r="BG223" s="53">
        <f t="shared" si="76"/>
        <v>10.535187509480117</v>
      </c>
      <c r="BH223" s="53">
        <f t="shared" si="76"/>
        <v>12.227945504338059</v>
      </c>
    </row>
    <row r="224" spans="1:60" ht="12" thickBot="1">
      <c r="A224" s="3" t="s">
        <v>28</v>
      </c>
      <c r="C224" s="8" t="e">
        <f>C32*'[2]Inedible Tallow Complex'!$AY200</f>
        <v>#REF!</v>
      </c>
      <c r="D224" s="8" t="e">
        <f>D32*'[2]Inedible Tallow Complex'!$AY200</f>
        <v>#REF!</v>
      </c>
      <c r="E224" s="8" t="e">
        <f>E32*'[2]Inedible Tallow Complex'!$AY200</f>
        <v>#REF!</v>
      </c>
      <c r="F224" s="8" t="e">
        <f>F32*'[2]Inedible Tallow Complex'!$AY200</f>
        <v>#REF!</v>
      </c>
      <c r="G224" s="8" t="e">
        <f>G32*'[2]Inedible Tallow Complex'!$AY200</f>
        <v>#REF!</v>
      </c>
      <c r="H224" s="8" t="e">
        <f>H32*'[2]Inedible Tallow Complex'!$AY200</f>
        <v>#REF!</v>
      </c>
      <c r="I224" s="8" t="e">
        <f>I32*'[2]Inedible Tallow Complex'!$AY200</f>
        <v>#REF!</v>
      </c>
      <c r="J224" s="8" t="e">
        <f>J32*'[2]Inedible Tallow Complex'!$AY200</f>
        <v>#REF!</v>
      </c>
      <c r="K224" s="8" t="e">
        <f>K32*'[2]Inedible Tallow Complex'!$AY200</f>
        <v>#REF!</v>
      </c>
      <c r="L224" s="8">
        <f>L32*'[2]Inedible Tallow Complex'!$BI216</f>
        <v>5.089121825786397</v>
      </c>
      <c r="M224" s="8">
        <f>M32*'[2]Inedible Tallow Complex'!$BI216</f>
        <v>4.9592527565639548</v>
      </c>
      <c r="N224" s="8">
        <f>N32*'[2]Inedible Tallow Complex'!$BI216</f>
        <v>5.3161221969533008</v>
      </c>
      <c r="O224" s="8">
        <f>O32*'[2]Inedible Tallow Complex'!$BI216</f>
        <v>5.7173953321668325</v>
      </c>
      <c r="P224" s="8">
        <f>P32*'[2]Inedible Tallow Complex'!$BI216</f>
        <v>6.0420323140089067</v>
      </c>
      <c r="Q224" s="8">
        <f>Q32*'[2]Inedible Tallow Complex'!$BI216</f>
        <v>5.7395125480990341</v>
      </c>
      <c r="R224" s="8">
        <f>R32*'[2]Inedible Tallow Complex'!$BI216</f>
        <v>6.145785658195968</v>
      </c>
      <c r="S224" s="8">
        <f>S32*'[2]Inedible Tallow Complex'!$BI216</f>
        <v>5.9760687279401452</v>
      </c>
      <c r="T224" s="8">
        <f>T32*'[2]Inedible Tallow Complex'!$BI216</f>
        <v>6.2513279055697026</v>
      </c>
      <c r="U224" s="8">
        <f>U32*'[2]Inedible Tallow Complex'!$BI216</f>
        <v>6.3761041028998182</v>
      </c>
      <c r="V224" s="8">
        <f>V32*'[2]Inedible Tallow Complex'!$BI216</f>
        <v>6.7510699552156233</v>
      </c>
      <c r="W224" s="8">
        <f>W32*'[2]Inedible Tallow Complex'!$BI216</f>
        <v>6.199934629758312</v>
      </c>
      <c r="X224" s="8">
        <f>X32*'[2]Inedible Tallow Complex'!$BI216</f>
        <v>7.0187907328195616</v>
      </c>
      <c r="Y224" s="8">
        <f>Y32*'[2]Inedible Tallow Complex'!$BI216</f>
        <v>6.0516110289288143</v>
      </c>
      <c r="Z224" s="8">
        <f>Z32*'[2]Inedible Tallow Complex'!$BI216</f>
        <v>6.3919302813737744</v>
      </c>
      <c r="AA224" s="8">
        <f>AA32*'[2]Inedible Tallow Complex'!$BI216</f>
        <v>7.8748159480632385</v>
      </c>
      <c r="AB224" s="8">
        <f>AB32*'[2]Inedible Tallow Complex'!$BI216</f>
        <v>8.1817208320591828</v>
      </c>
      <c r="AC224" s="8">
        <f>AC32*'[2]Inedible Tallow Complex'!$BI216</f>
        <v>8.5137061443778901</v>
      </c>
      <c r="AD224" s="8">
        <f>AD32*'[2]Inedible Tallow Complex'!$BI216</f>
        <v>8.3555167943152924</v>
      </c>
      <c r="AE224" s="8">
        <f>AE32*'[2]Inedible Tallow Complex'!$BI216</f>
        <v>8.4864326939052575</v>
      </c>
      <c r="AF224" s="8">
        <f>AF32*'[2]Inedible Tallow Complex'!$BI216</f>
        <v>8.6138075072691578</v>
      </c>
      <c r="AG224" s="8">
        <f>AG32*'[2]Inedible Tallow Complex'!$BI216</f>
        <v>10.500445875656464</v>
      </c>
      <c r="AH224" s="8">
        <f>AH32*'[2]Inedible Tallow Complex'!$BI216</f>
        <v>9.9121967868196403</v>
      </c>
      <c r="AI224" s="53">
        <f t="shared" ref="AI224:BH224" si="77">AI223+AI32+AI48-AI64-AI80</f>
        <v>14.688665500528003</v>
      </c>
      <c r="AJ224" s="53">
        <f t="shared" si="77"/>
        <v>12.761724222262288</v>
      </c>
      <c r="AK224" s="53">
        <f t="shared" si="77"/>
        <v>10.500274319777031</v>
      </c>
      <c r="AL224" s="53">
        <f t="shared" si="77"/>
        <v>8.9074533030819154</v>
      </c>
      <c r="AM224" s="53">
        <f t="shared" si="77"/>
        <v>9.2277583385939472</v>
      </c>
      <c r="AN224" s="53">
        <f t="shared" si="77"/>
        <v>10.188576297003248</v>
      </c>
      <c r="AO224" s="53">
        <f t="shared" si="77"/>
        <v>11.450068007939905</v>
      </c>
      <c r="AP224" s="53">
        <f t="shared" si="77"/>
        <v>10.706907735650191</v>
      </c>
      <c r="AQ224" s="53">
        <f t="shared" si="77"/>
        <v>9.3347156960272173</v>
      </c>
      <c r="AR224" s="53">
        <f t="shared" si="77"/>
        <v>8.4514645860671607</v>
      </c>
      <c r="AS224" s="53">
        <f t="shared" si="77"/>
        <v>11.856322922294147</v>
      </c>
      <c r="AT224" s="53">
        <f t="shared" si="77"/>
        <v>11.649915855213195</v>
      </c>
      <c r="AU224" s="53">
        <f t="shared" si="77"/>
        <v>13.018977075414554</v>
      </c>
      <c r="AV224" s="53">
        <f t="shared" si="77"/>
        <v>14.917631418908172</v>
      </c>
      <c r="AW224" s="53">
        <f t="shared" si="77"/>
        <v>13.27136082293228</v>
      </c>
      <c r="AX224" s="53">
        <f t="shared" si="77"/>
        <v>10.552032308637827</v>
      </c>
      <c r="AY224" s="53">
        <f t="shared" si="77"/>
        <v>13.191815460718885</v>
      </c>
      <c r="AZ224" s="53">
        <f t="shared" si="77"/>
        <v>11.025281559319623</v>
      </c>
      <c r="BA224" s="53">
        <f t="shared" si="77"/>
        <v>13.419203798203689</v>
      </c>
      <c r="BB224" s="53">
        <f t="shared" si="77"/>
        <v>10.535481590341774</v>
      </c>
      <c r="BC224" s="53">
        <f t="shared" si="77"/>
        <v>8.5617976214658285</v>
      </c>
      <c r="BD224" s="53">
        <f t="shared" si="77"/>
        <v>7.7442421615732755</v>
      </c>
      <c r="BE224" s="53">
        <f t="shared" si="77"/>
        <v>8.293922725875035</v>
      </c>
      <c r="BF224" s="53">
        <f t="shared" si="77"/>
        <v>10.146791764719829</v>
      </c>
      <c r="BG224" s="53">
        <f t="shared" si="77"/>
        <v>13.18689043953065</v>
      </c>
      <c r="BH224" s="53">
        <f t="shared" si="77"/>
        <v>14.767803906510487</v>
      </c>
    </row>
    <row r="225" spans="1:60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</row>
    <row r="226" spans="1:60" ht="12" thickBot="1">
      <c r="A226" s="3" t="s">
        <v>157</v>
      </c>
    </row>
    <row r="227" spans="1:60" ht="12" thickBot="1">
      <c r="A227" s="18"/>
      <c r="B227" s="19">
        <f t="shared" ref="B227:BH227" si="78">B2</f>
        <v>1992</v>
      </c>
      <c r="C227" s="19">
        <f t="shared" si="78"/>
        <v>1993</v>
      </c>
      <c r="D227" s="19">
        <f t="shared" si="78"/>
        <v>1994</v>
      </c>
      <c r="E227" s="19">
        <f t="shared" si="78"/>
        <v>1995</v>
      </c>
      <c r="F227" s="19">
        <f t="shared" si="78"/>
        <v>1996</v>
      </c>
      <c r="G227" s="19">
        <f t="shared" si="78"/>
        <v>1997</v>
      </c>
      <c r="H227" s="19">
        <f t="shared" si="78"/>
        <v>1998</v>
      </c>
      <c r="I227" s="19">
        <f t="shared" si="78"/>
        <v>1999</v>
      </c>
      <c r="J227" s="19">
        <f t="shared" si="78"/>
        <v>2000</v>
      </c>
      <c r="K227" s="19">
        <f t="shared" si="78"/>
        <v>2001</v>
      </c>
      <c r="L227" s="19">
        <f t="shared" si="78"/>
        <v>2002</v>
      </c>
      <c r="M227" s="19">
        <f t="shared" si="78"/>
        <v>2003</v>
      </c>
      <c r="N227" s="19">
        <f t="shared" si="78"/>
        <v>2004</v>
      </c>
      <c r="O227" s="19">
        <f t="shared" si="78"/>
        <v>2005</v>
      </c>
      <c r="P227" s="19">
        <f t="shared" si="78"/>
        <v>2006</v>
      </c>
      <c r="Q227" s="19">
        <f t="shared" si="78"/>
        <v>2007</v>
      </c>
      <c r="R227" s="19">
        <f t="shared" si="78"/>
        <v>2008</v>
      </c>
      <c r="S227" s="19">
        <f t="shared" si="78"/>
        <v>2009</v>
      </c>
      <c r="T227" s="19">
        <f t="shared" si="78"/>
        <v>2010</v>
      </c>
      <c r="U227" s="19">
        <f t="shared" si="78"/>
        <v>2011</v>
      </c>
      <c r="V227" s="19">
        <f t="shared" si="78"/>
        <v>2012</v>
      </c>
      <c r="W227" s="19">
        <f t="shared" si="78"/>
        <v>2013</v>
      </c>
      <c r="X227" s="19">
        <f t="shared" si="78"/>
        <v>2014</v>
      </c>
      <c r="Y227" s="19">
        <f t="shared" si="78"/>
        <v>2015</v>
      </c>
      <c r="Z227" s="19">
        <f t="shared" si="78"/>
        <v>2016</v>
      </c>
      <c r="AA227" s="19">
        <f t="shared" si="78"/>
        <v>2017</v>
      </c>
      <c r="AB227" s="19">
        <f t="shared" si="78"/>
        <v>2018</v>
      </c>
      <c r="AC227" s="19">
        <f t="shared" si="78"/>
        <v>2019</v>
      </c>
      <c r="AD227" s="19">
        <f t="shared" si="78"/>
        <v>2020</v>
      </c>
      <c r="AE227" s="19">
        <f t="shared" si="78"/>
        <v>2021</v>
      </c>
      <c r="AF227" s="19">
        <f t="shared" si="78"/>
        <v>2022</v>
      </c>
      <c r="AG227" s="19">
        <f t="shared" si="78"/>
        <v>2023</v>
      </c>
      <c r="AH227" s="19">
        <f t="shared" si="78"/>
        <v>2024</v>
      </c>
      <c r="AI227" s="19">
        <f t="shared" si="78"/>
        <v>2025</v>
      </c>
      <c r="AJ227" s="19">
        <f t="shared" si="78"/>
        <v>2026</v>
      </c>
      <c r="AK227" s="19">
        <f t="shared" si="78"/>
        <v>2027</v>
      </c>
      <c r="AL227" s="19">
        <f t="shared" si="78"/>
        <v>2028</v>
      </c>
      <c r="AM227" s="19">
        <f t="shared" si="78"/>
        <v>2029</v>
      </c>
      <c r="AN227" s="19">
        <f t="shared" si="78"/>
        <v>2030</v>
      </c>
      <c r="AO227" s="19">
        <f t="shared" si="78"/>
        <v>2031</v>
      </c>
      <c r="AP227" s="19">
        <f t="shared" si="78"/>
        <v>2032</v>
      </c>
      <c r="AQ227" s="19">
        <f t="shared" si="78"/>
        <v>2033</v>
      </c>
      <c r="AR227" s="19">
        <f t="shared" si="78"/>
        <v>2034</v>
      </c>
      <c r="AS227" s="19">
        <f t="shared" si="78"/>
        <v>2035</v>
      </c>
      <c r="AT227" s="19">
        <f t="shared" si="78"/>
        <v>2036</v>
      </c>
      <c r="AU227" s="19">
        <f t="shared" si="78"/>
        <v>2037</v>
      </c>
      <c r="AV227" s="19">
        <f t="shared" si="78"/>
        <v>2038</v>
      </c>
      <c r="AW227" s="19">
        <f t="shared" si="78"/>
        <v>2039</v>
      </c>
      <c r="AX227" s="19">
        <f t="shared" si="78"/>
        <v>2040</v>
      </c>
      <c r="AY227" s="19">
        <f t="shared" si="78"/>
        <v>2041</v>
      </c>
      <c r="AZ227" s="19">
        <f t="shared" si="78"/>
        <v>2042</v>
      </c>
      <c r="BA227" s="19">
        <f t="shared" si="78"/>
        <v>2043</v>
      </c>
      <c r="BB227" s="19">
        <f t="shared" si="78"/>
        <v>2044</v>
      </c>
      <c r="BC227" s="19">
        <f t="shared" si="78"/>
        <v>2045</v>
      </c>
      <c r="BD227" s="19">
        <f t="shared" si="78"/>
        <v>2046</v>
      </c>
      <c r="BE227" s="19">
        <f t="shared" si="78"/>
        <v>2047</v>
      </c>
      <c r="BF227" s="19">
        <f t="shared" si="78"/>
        <v>2048</v>
      </c>
      <c r="BG227" s="19">
        <f t="shared" si="78"/>
        <v>2049</v>
      </c>
      <c r="BH227" s="19">
        <f t="shared" si="78"/>
        <v>2050</v>
      </c>
    </row>
    <row r="228" spans="1:60">
      <c r="A228" s="3" t="s">
        <v>17</v>
      </c>
    </row>
    <row r="229" spans="1:60">
      <c r="A229" s="3" t="s">
        <v>18</v>
      </c>
    </row>
    <row r="230" spans="1:60">
      <c r="A230" s="3" t="s">
        <v>19</v>
      </c>
    </row>
    <row r="231" spans="1:60">
      <c r="A231" s="3" t="s">
        <v>20</v>
      </c>
    </row>
    <row r="232" spans="1:60">
      <c r="A232" s="3" t="s">
        <v>21</v>
      </c>
    </row>
    <row r="233" spans="1:60">
      <c r="A233" s="3" t="s">
        <v>22</v>
      </c>
    </row>
    <row r="234" spans="1:60">
      <c r="A234" s="3" t="s">
        <v>23</v>
      </c>
      <c r="J234" s="21">
        <v>1923.3</v>
      </c>
      <c r="K234" s="21">
        <v>1870.3</v>
      </c>
      <c r="L234" s="21">
        <v>1921.8</v>
      </c>
      <c r="M234" s="21">
        <v>1693.1</v>
      </c>
      <c r="N234" s="21">
        <v>2146.3000000000002</v>
      </c>
      <c r="O234" s="21">
        <v>2286.1</v>
      </c>
      <c r="P234" s="21">
        <v>2025.6</v>
      </c>
      <c r="Q234" s="21">
        <v>1953.1</v>
      </c>
      <c r="R234" s="21">
        <v>1903.8</v>
      </c>
      <c r="S234" s="21">
        <v>1791.4</v>
      </c>
      <c r="T234" s="21">
        <v>1894.3</v>
      </c>
      <c r="U234" s="21">
        <v>1680.4</v>
      </c>
      <c r="V234" s="21">
        <v>1647.2</v>
      </c>
      <c r="W234" s="21">
        <v>1510.2</v>
      </c>
      <c r="X234" s="21">
        <v>1576.7</v>
      </c>
      <c r="Y234" s="21">
        <v>1385.6</v>
      </c>
      <c r="Z234" s="21">
        <v>1458</v>
      </c>
      <c r="AA234" s="21">
        <v>1569.6</v>
      </c>
      <c r="AB234" s="21">
        <v>1682</v>
      </c>
      <c r="AC234" s="21">
        <v>1761.7</v>
      </c>
      <c r="AD234" s="21">
        <v>1642.8</v>
      </c>
      <c r="AE234" s="21">
        <v>1818</v>
      </c>
      <c r="AF234" s="21">
        <v>1861</v>
      </c>
      <c r="AG234" s="56">
        <v>1775</v>
      </c>
      <c r="AH234" s="56">
        <v>1694.1</v>
      </c>
      <c r="AI234" s="55">
        <f>FORECAST(AI227,Y234:AH234,Y227:AH227)</f>
        <v>1889.5</v>
      </c>
      <c r="AJ234" s="55">
        <f>FORECAST(AJ227,Z234:AI234,Z227:AI227)*0.8</f>
        <v>1523.952000000002</v>
      </c>
      <c r="AK234" s="55">
        <f>FORECAST(AK227,AA234:AJ234,AA227:AJ227)*0.95</f>
        <v>1671.8804266666677</v>
      </c>
      <c r="AL234" s="109">
        <f>FORECAST(AL227,AB234:AK234,AB227:AK227)*1.05</f>
        <v>1784.3099792000023</v>
      </c>
      <c r="AM234" s="109">
        <f>FORECAST(AM227,AC234:AL234,AC227:AL227)*1.1</f>
        <v>1877.63180062578</v>
      </c>
      <c r="AN234" s="109">
        <f>FORECAST(AN227,AD234:AM234,AD227:AM227)*1.15</f>
        <v>2031.2387444923054</v>
      </c>
      <c r="AO234" s="109">
        <f>FORECAST(AO227,AE234:AN234,AE227:AN227)*1.2</f>
        <v>2217.1901333506175</v>
      </c>
      <c r="AP234" s="109">
        <f>FORECAST(AP227,AF234:AO234,AF227:AO227)*1.25</f>
        <v>2530.283709666819</v>
      </c>
      <c r="AQ234" s="109">
        <f t="shared" ref="AQ234:BH234" si="79">FORECAST(AQ227,AG234:AP234,AG227:AP227)</f>
        <v>2310.8869126444915</v>
      </c>
      <c r="AR234" s="109">
        <f t="shared" si="79"/>
        <v>2442.23589143547</v>
      </c>
      <c r="AS234" s="109">
        <f t="shared" si="79"/>
        <v>2568.8253342332027</v>
      </c>
      <c r="AT234" s="109">
        <f>FORECAST(AT227,AJ234:AS234,AJ227:AS227)*0.95</f>
        <v>2610.8674199849629</v>
      </c>
      <c r="AU234" s="109">
        <f>FORECAST(AU227,AK234:AT234,AK227:AT227)*0.9</f>
        <v>2521.6080005045778</v>
      </c>
      <c r="AV234" s="109">
        <f>FORECAST(AV227,AL234:AU234,AL227:AU227)*0.85</f>
        <v>2368.5884307288711</v>
      </c>
      <c r="AW234" s="109">
        <f>FORECAST(AW227,AM234:AV234,AM227:AV227)*0.8</f>
        <v>2146.7899701780525</v>
      </c>
      <c r="AX234" s="109">
        <f t="shared" si="79"/>
        <v>2477.6148391161842</v>
      </c>
      <c r="AY234" s="109">
        <f t="shared" si="79"/>
        <v>2427.0901368126488</v>
      </c>
      <c r="AZ234" s="109">
        <f t="shared" si="79"/>
        <v>2376.1841843083239</v>
      </c>
      <c r="BA234" s="109">
        <f t="shared" si="79"/>
        <v>2374.4141375891195</v>
      </c>
      <c r="BB234" s="109">
        <f t="shared" si="79"/>
        <v>2323.7035613335102</v>
      </c>
      <c r="BC234" s="109">
        <f t="shared" si="79"/>
        <v>2283.5000005902766</v>
      </c>
      <c r="BD234" s="109">
        <f t="shared" si="79"/>
        <v>2268.874355635955</v>
      </c>
      <c r="BE234" s="109">
        <f t="shared" si="79"/>
        <v>2278.6313644765505</v>
      </c>
      <c r="BF234" s="109">
        <f t="shared" si="79"/>
        <v>2291.2882026152238</v>
      </c>
      <c r="BG234" s="109">
        <f t="shared" si="79"/>
        <v>2284.4009998043803</v>
      </c>
      <c r="BH234" s="109">
        <f t="shared" si="79"/>
        <v>2220.766008263221</v>
      </c>
    </row>
    <row r="235" spans="1:60">
      <c r="A235" s="3" t="s">
        <v>24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</row>
    <row r="236" spans="1:60">
      <c r="A236" s="3" t="s">
        <v>25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</row>
    <row r="237" spans="1:60">
      <c r="A237" s="3" t="s">
        <v>26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</row>
    <row r="238" spans="1:60">
      <c r="A238" s="3" t="s">
        <v>27</v>
      </c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</row>
    <row r="239" spans="1:60">
      <c r="A239" s="3" t="s">
        <v>28</v>
      </c>
      <c r="J239" s="21">
        <v>1934.3</v>
      </c>
      <c r="K239" s="21">
        <v>1934.3</v>
      </c>
      <c r="L239" s="21">
        <v>1928.8</v>
      </c>
      <c r="M239" s="21">
        <v>1881.1</v>
      </c>
      <c r="N239" s="21">
        <v>2303.4</v>
      </c>
      <c r="O239" s="21">
        <v>2113.6999999999998</v>
      </c>
      <c r="P239" s="21">
        <v>1946.3</v>
      </c>
      <c r="Q239" s="21">
        <v>1867.3</v>
      </c>
      <c r="R239" s="21">
        <v>1945.4</v>
      </c>
      <c r="S239" s="21">
        <v>1913.8</v>
      </c>
      <c r="T239" s="21">
        <v>1841.4</v>
      </c>
      <c r="U239" s="21">
        <v>1713.5</v>
      </c>
      <c r="V239" s="21">
        <v>1463.1</v>
      </c>
      <c r="W239" s="21">
        <v>1555.9</v>
      </c>
      <c r="X239" s="21">
        <v>1588.8</v>
      </c>
      <c r="Y239" s="21">
        <v>1526.4</v>
      </c>
      <c r="Z239" s="21">
        <v>1629.4</v>
      </c>
      <c r="AA239" s="21">
        <v>1725.4</v>
      </c>
      <c r="AB239" s="21">
        <v>1782.5</v>
      </c>
      <c r="AC239" s="21">
        <v>1838.6</v>
      </c>
      <c r="AD239" s="21">
        <v>1896.2</v>
      </c>
      <c r="AE239" s="21">
        <v>1896.9</v>
      </c>
      <c r="AF239" s="56">
        <v>1866.5</v>
      </c>
      <c r="AG239" s="56">
        <v>1809</v>
      </c>
      <c r="AH239" s="56">
        <v>1726.3</v>
      </c>
      <c r="AI239" s="55">
        <f>FORECAST(AI227,Y239:AH239,Y227:AH227)</f>
        <v>1908.4733333333352</v>
      </c>
      <c r="AJ239" s="55">
        <f>FORECAST(AJ227,Z239:AI239,Z227:AI227)*0.8</f>
        <v>1519.2714666666698</v>
      </c>
      <c r="AK239" s="55">
        <f>FORECAST(AK227,AA239:AJ239,AA227:AJ227)*0.95</f>
        <v>1649.2187128888888</v>
      </c>
      <c r="AL239" s="109">
        <f>FORECAST(AL227,AB239:AK239,AB227:AK227)*1.05</f>
        <v>1740.764406080001</v>
      </c>
      <c r="AM239" s="109">
        <f>FORECAST(AM227,AC239:AL239,AC227:AL227)*1.1</f>
        <v>1800.3102969566812</v>
      </c>
      <c r="AN239" s="109">
        <f>FORECAST(AN227,AD239:AM239,AD227:AM227)*1.15</f>
        <v>1905.5285126611182</v>
      </c>
      <c r="AO239" s="109">
        <f>FORECAST(AO227,AE239:AN239,AE227:AN227)*1.2</f>
        <v>2084.7802072322779</v>
      </c>
      <c r="AP239" s="109">
        <f>FORECAST(AP227,AF239:AO239,AF227:AO227)*1.25</f>
        <v>2361.1472587675325</v>
      </c>
      <c r="AQ239" s="109">
        <f t="shared" ref="AQ239:BH239" si="80">FORECAST(AQ227,AG239:AP239,AG227:AP227)</f>
        <v>2130.4335814664373</v>
      </c>
      <c r="AR239" s="109">
        <f t="shared" si="80"/>
        <v>2231.3540677472629</v>
      </c>
      <c r="AS239" s="109">
        <f t="shared" si="80"/>
        <v>2329.1605097759457</v>
      </c>
      <c r="AT239" s="109">
        <f>FORECAST(AT227,AJ239:AS239,AJ227:AS227)*0.95</f>
        <v>2356.9488723390909</v>
      </c>
      <c r="AU239" s="109">
        <f>FORECAST(AU227,AK239:AT239,AK227:AT227)*0.9</f>
        <v>2260.9075365171857</v>
      </c>
      <c r="AV239" s="109">
        <f>FORECAST(AV227,AL239:AU239,AL227:AU227)*0.85</f>
        <v>2111.086402135028</v>
      </c>
      <c r="AW239" s="109">
        <f>FORECAST(AW227,AM239:AV239,AM227:AV227)*0.8</f>
        <v>1903.077691072901</v>
      </c>
      <c r="AX239" s="109">
        <f t="shared" si="80"/>
        <v>2182.0504530854851</v>
      </c>
      <c r="AY239" s="109">
        <f t="shared" si="80"/>
        <v>2118.0499283816571</v>
      </c>
      <c r="AZ239" s="109">
        <f t="shared" si="80"/>
        <v>2057.8148496536523</v>
      </c>
      <c r="BA239" s="109">
        <f t="shared" si="80"/>
        <v>2044.9656384338887</v>
      </c>
      <c r="BB239" s="109">
        <f t="shared" si="80"/>
        <v>1985.6752560535097</v>
      </c>
      <c r="BC239" s="109">
        <f t="shared" si="80"/>
        <v>1935.2787132647209</v>
      </c>
      <c r="BD239" s="109">
        <f t="shared" si="80"/>
        <v>1907.1838586809608</v>
      </c>
      <c r="BE239" s="109">
        <f t="shared" si="80"/>
        <v>1901.5200787146387</v>
      </c>
      <c r="BF239" s="109">
        <f t="shared" si="80"/>
        <v>1897.9640981198027</v>
      </c>
      <c r="BG239" s="109">
        <f t="shared" si="80"/>
        <v>1876.9925866386475</v>
      </c>
      <c r="BH239" s="109">
        <f t="shared" si="80"/>
        <v>1806.3716345494613</v>
      </c>
    </row>
    <row r="240" spans="1:60" ht="12" thickBot="1">
      <c r="A240" s="3" t="s">
        <v>29</v>
      </c>
      <c r="B240" s="3">
        <v>2803.5</v>
      </c>
      <c r="C240" s="21">
        <v>2653.6</v>
      </c>
      <c r="D240" s="21">
        <v>2695.3</v>
      </c>
      <c r="E240" s="21">
        <v>2759.9</v>
      </c>
      <c r="F240" s="21">
        <v>3111.3</v>
      </c>
      <c r="G240" s="21">
        <v>3225.4</v>
      </c>
      <c r="H240" s="21">
        <v>3373.3</v>
      </c>
      <c r="I240" s="21">
        <v>3555.8</v>
      </c>
      <c r="J240" s="21">
        <v>3463.5</v>
      </c>
      <c r="K240" s="21">
        <v>3631.8</v>
      </c>
      <c r="L240" s="21">
        <v>3798.2</v>
      </c>
      <c r="M240" s="21">
        <v>3263.9</v>
      </c>
      <c r="N240" s="21">
        <v>3231.7</v>
      </c>
      <c r="O240" s="21">
        <v>3489.9</v>
      </c>
      <c r="P240" s="21">
        <v>3791.4</v>
      </c>
      <c r="Q240" s="21">
        <v>3668</v>
      </c>
      <c r="R240" s="21">
        <v>3863</v>
      </c>
      <c r="S240" s="21">
        <v>3387</v>
      </c>
      <c r="T240" s="21">
        <v>3467.9</v>
      </c>
      <c r="U240" s="21">
        <v>2995.3</v>
      </c>
      <c r="V240" s="21">
        <v>2963.2</v>
      </c>
      <c r="W240" s="21">
        <v>2960.6</v>
      </c>
      <c r="X240" s="21">
        <v>3087.6</v>
      </c>
      <c r="Y240" s="21">
        <v>2688.8</v>
      </c>
      <c r="Z240" s="21">
        <v>2715.2</v>
      </c>
      <c r="AA240" s="21">
        <v>2774.5</v>
      </c>
      <c r="AB240" s="21">
        <v>2913</v>
      </c>
      <c r="AC240" s="21">
        <v>3072.7</v>
      </c>
      <c r="AD240" s="21">
        <v>2878.1</v>
      </c>
      <c r="AE240" s="21">
        <v>3031.3</v>
      </c>
      <c r="AF240" s="21">
        <v>3180.6</v>
      </c>
      <c r="AG240" s="21">
        <v>3047.4</v>
      </c>
      <c r="AH240" s="21">
        <v>3014.2</v>
      </c>
      <c r="AI240" s="55">
        <f t="shared" ref="AI240:BH240" si="81">(FORECAST(AI234,M240:AH240,M234:AH234)+FORECAST(AI239,M240:AH240,M239:AH239))/2</f>
        <v>3279.807606866716</v>
      </c>
      <c r="AJ240" s="55">
        <f t="shared" si="81"/>
        <v>2873.0095468492354</v>
      </c>
      <c r="AK240" s="55">
        <f t="shared" si="81"/>
        <v>3011.5932599867065</v>
      </c>
      <c r="AL240" s="109">
        <f t="shared" si="81"/>
        <v>3169.740400878894</v>
      </c>
      <c r="AM240" s="109">
        <f t="shared" si="81"/>
        <v>3263.1899507844892</v>
      </c>
      <c r="AN240" s="109">
        <f t="shared" si="81"/>
        <v>3403.3313116284435</v>
      </c>
      <c r="AO240" s="109">
        <f t="shared" si="81"/>
        <v>3508.1334070123266</v>
      </c>
      <c r="AP240" s="109">
        <f t="shared" si="81"/>
        <v>3774.5126868063203</v>
      </c>
      <c r="AQ240" s="109">
        <f t="shared" si="81"/>
        <v>3521.1698636870069</v>
      </c>
      <c r="AR240" s="109">
        <f t="shared" si="81"/>
        <v>3632.8776518941413</v>
      </c>
      <c r="AS240" s="109">
        <f t="shared" si="81"/>
        <v>3754.7077550588701</v>
      </c>
      <c r="AT240" s="109">
        <f t="shared" si="81"/>
        <v>3798.3687180485153</v>
      </c>
      <c r="AU240" s="109">
        <f t="shared" si="81"/>
        <v>3706.9529833261909</v>
      </c>
      <c r="AV240" s="109">
        <f t="shared" si="81"/>
        <v>3540.1440497574395</v>
      </c>
      <c r="AW240" s="109">
        <f t="shared" si="81"/>
        <v>3311.4240824198114</v>
      </c>
      <c r="AX240" s="109">
        <f t="shared" si="81"/>
        <v>3627.9383594979154</v>
      </c>
      <c r="AY240" s="109">
        <f t="shared" si="81"/>
        <v>3568.8574356416257</v>
      </c>
      <c r="AZ240" s="109">
        <f t="shared" si="81"/>
        <v>3513.1304298797559</v>
      </c>
      <c r="BA240" s="109">
        <f t="shared" si="81"/>
        <v>3511.7047040112893</v>
      </c>
      <c r="BB240" s="109">
        <f t="shared" si="81"/>
        <v>3463.8598791513346</v>
      </c>
      <c r="BC240" s="109">
        <f t="shared" si="81"/>
        <v>3421.6679833549488</v>
      </c>
      <c r="BD240" s="109">
        <f t="shared" si="81"/>
        <v>3406.5235418130833</v>
      </c>
      <c r="BE240" s="109">
        <f t="shared" si="81"/>
        <v>3412.8265484768617</v>
      </c>
      <c r="BF240" s="109">
        <f t="shared" si="81"/>
        <v>3416.5901742991982</v>
      </c>
      <c r="BG240" s="109">
        <f t="shared" si="81"/>
        <v>3410.8641803283363</v>
      </c>
      <c r="BH240" s="109">
        <f t="shared" si="81"/>
        <v>3366.52346157594</v>
      </c>
    </row>
    <row r="241" spans="1:60">
      <c r="A241" s="22"/>
      <c r="B241" s="22"/>
      <c r="C241" s="22"/>
      <c r="D241" s="22"/>
      <c r="E241" s="22"/>
      <c r="F241" s="22"/>
      <c r="G241" s="22"/>
      <c r="H241" s="22"/>
      <c r="I241" s="22"/>
      <c r="J241" s="22">
        <f>J239+J234</f>
        <v>3857.6</v>
      </c>
      <c r="K241" s="22">
        <f t="shared" ref="K241:BH241" si="82">K239+K234</f>
        <v>3804.6</v>
      </c>
      <c r="L241" s="22">
        <f t="shared" si="82"/>
        <v>3850.6</v>
      </c>
      <c r="M241" s="22">
        <f t="shared" si="82"/>
        <v>3574.2</v>
      </c>
      <c r="N241" s="22">
        <f t="shared" si="82"/>
        <v>4449.7000000000007</v>
      </c>
      <c r="O241" s="22">
        <f t="shared" si="82"/>
        <v>4399.7999999999993</v>
      </c>
      <c r="P241" s="22">
        <f t="shared" si="82"/>
        <v>3971.8999999999996</v>
      </c>
      <c r="Q241" s="22">
        <f t="shared" si="82"/>
        <v>3820.3999999999996</v>
      </c>
      <c r="R241" s="22">
        <f t="shared" si="82"/>
        <v>3849.2</v>
      </c>
      <c r="S241" s="22">
        <f t="shared" si="82"/>
        <v>3705.2</v>
      </c>
      <c r="T241" s="22">
        <f t="shared" si="82"/>
        <v>3735.7</v>
      </c>
      <c r="U241" s="22">
        <f t="shared" si="82"/>
        <v>3393.9</v>
      </c>
      <c r="V241" s="22">
        <f t="shared" si="82"/>
        <v>3110.3</v>
      </c>
      <c r="W241" s="22">
        <f t="shared" si="82"/>
        <v>3066.1000000000004</v>
      </c>
      <c r="X241" s="22">
        <f t="shared" si="82"/>
        <v>3165.5</v>
      </c>
      <c r="Y241" s="22">
        <f t="shared" si="82"/>
        <v>2912</v>
      </c>
      <c r="Z241" s="22">
        <f t="shared" si="82"/>
        <v>3087.4</v>
      </c>
      <c r="AA241" s="22">
        <f t="shared" si="82"/>
        <v>3295</v>
      </c>
      <c r="AB241" s="22">
        <f t="shared" si="82"/>
        <v>3464.5</v>
      </c>
      <c r="AC241" s="22">
        <f t="shared" si="82"/>
        <v>3600.3</v>
      </c>
      <c r="AD241" s="22">
        <f t="shared" si="82"/>
        <v>3539</v>
      </c>
      <c r="AE241" s="22">
        <f t="shared" si="82"/>
        <v>3714.9</v>
      </c>
      <c r="AF241" s="117">
        <f t="shared" si="82"/>
        <v>3727.5</v>
      </c>
      <c r="AG241" s="117">
        <f t="shared" si="82"/>
        <v>3584</v>
      </c>
      <c r="AH241" s="117">
        <f t="shared" si="82"/>
        <v>3420.3999999999996</v>
      </c>
      <c r="AI241" s="117">
        <f t="shared" si="82"/>
        <v>3797.9733333333352</v>
      </c>
      <c r="AJ241" s="117">
        <f t="shared" si="82"/>
        <v>3043.2234666666718</v>
      </c>
      <c r="AK241" s="117">
        <f t="shared" si="82"/>
        <v>3321.0991395555566</v>
      </c>
      <c r="AL241" s="117">
        <f t="shared" si="82"/>
        <v>3525.0743852800033</v>
      </c>
      <c r="AM241" s="117">
        <f t="shared" si="82"/>
        <v>3677.9420975824614</v>
      </c>
      <c r="AN241" s="117">
        <f t="shared" si="82"/>
        <v>3936.7672571534235</v>
      </c>
      <c r="AO241" s="117">
        <f t="shared" si="82"/>
        <v>4301.970340582895</v>
      </c>
      <c r="AP241" s="117">
        <f t="shared" si="82"/>
        <v>4891.4309684343516</v>
      </c>
      <c r="AQ241" s="117">
        <f t="shared" si="82"/>
        <v>4441.3204941109288</v>
      </c>
      <c r="AR241" s="117">
        <f t="shared" si="82"/>
        <v>4673.5899591827329</v>
      </c>
      <c r="AS241" s="117">
        <f t="shared" si="82"/>
        <v>4897.9858440091484</v>
      </c>
      <c r="AT241" s="117">
        <f t="shared" si="82"/>
        <v>4967.8162923240543</v>
      </c>
      <c r="AU241" s="117">
        <f t="shared" si="82"/>
        <v>4782.5155370217635</v>
      </c>
      <c r="AV241" s="117">
        <f t="shared" si="82"/>
        <v>4479.6748328638987</v>
      </c>
      <c r="AW241" s="117">
        <f t="shared" si="82"/>
        <v>4049.8676612509535</v>
      </c>
      <c r="AX241" s="117">
        <f t="shared" si="82"/>
        <v>4659.6652922016692</v>
      </c>
      <c r="AY241" s="117">
        <f t="shared" si="82"/>
        <v>4545.1400651943059</v>
      </c>
      <c r="AZ241" s="117">
        <f t="shared" si="82"/>
        <v>4433.9990339619762</v>
      </c>
      <c r="BA241" s="117">
        <f t="shared" si="82"/>
        <v>4419.3797760230082</v>
      </c>
      <c r="BB241" s="117">
        <f t="shared" si="82"/>
        <v>4309.3788173870198</v>
      </c>
      <c r="BC241" s="117">
        <f t="shared" si="82"/>
        <v>4218.7787138549975</v>
      </c>
      <c r="BD241" s="117">
        <f t="shared" si="82"/>
        <v>4176.0582143169158</v>
      </c>
      <c r="BE241" s="117">
        <f t="shared" si="82"/>
        <v>4180.1514431911892</v>
      </c>
      <c r="BF241" s="117">
        <f t="shared" si="82"/>
        <v>4189.2523007350264</v>
      </c>
      <c r="BG241" s="117">
        <f t="shared" si="82"/>
        <v>4161.3935864430277</v>
      </c>
      <c r="BH241" s="117">
        <f t="shared" si="82"/>
        <v>4027.1376428126823</v>
      </c>
    </row>
    <row r="242" spans="1:60" ht="12" thickBot="1">
      <c r="A242" s="3" t="s">
        <v>43</v>
      </c>
      <c r="J242" s="12">
        <f t="shared" ref="J242:AD242" si="83">J240/J241</f>
        <v>0.89783803401078388</v>
      </c>
      <c r="K242" s="12">
        <f t="shared" si="83"/>
        <v>0.95458129632550082</v>
      </c>
      <c r="L242" s="12">
        <f t="shared" si="83"/>
        <v>0.98639173115878043</v>
      </c>
      <c r="M242" s="12">
        <f t="shared" si="83"/>
        <v>0.91318336970510894</v>
      </c>
      <c r="N242" s="12">
        <f t="shared" si="83"/>
        <v>0.72627368137177772</v>
      </c>
      <c r="O242" s="12">
        <f t="shared" si="83"/>
        <v>0.79319514523387447</v>
      </c>
      <c r="P242" s="12">
        <f t="shared" si="83"/>
        <v>0.95455575417306593</v>
      </c>
      <c r="Q242" s="12">
        <f t="shared" si="83"/>
        <v>0.96010888912155801</v>
      </c>
      <c r="R242" s="12">
        <f t="shared" si="83"/>
        <v>1.0035851605528423</v>
      </c>
      <c r="S242" s="12">
        <f t="shared" si="83"/>
        <v>0.91412069523912343</v>
      </c>
      <c r="T242" s="12">
        <f t="shared" si="83"/>
        <v>0.92831330138929791</v>
      </c>
      <c r="U242" s="12">
        <f t="shared" si="83"/>
        <v>0.88255399393028677</v>
      </c>
      <c r="V242" s="12">
        <f t="shared" si="83"/>
        <v>0.95270552679805798</v>
      </c>
      <c r="W242" s="12">
        <f t="shared" si="83"/>
        <v>0.96559146798864992</v>
      </c>
      <c r="X242" s="12">
        <f t="shared" si="83"/>
        <v>0.97539093350181638</v>
      </c>
      <c r="Y242" s="12">
        <f t="shared" si="83"/>
        <v>0.9233516483516484</v>
      </c>
      <c r="Z242" s="12">
        <f t="shared" si="83"/>
        <v>0.87944548811297518</v>
      </c>
      <c r="AA242" s="12">
        <f t="shared" si="83"/>
        <v>0.8420333839150228</v>
      </c>
      <c r="AB242" s="12">
        <f t="shared" si="83"/>
        <v>0.84081397026988025</v>
      </c>
      <c r="AC242" s="12">
        <f t="shared" si="83"/>
        <v>0.85345665638974522</v>
      </c>
      <c r="AD242" s="12">
        <f t="shared" si="83"/>
        <v>0.81325233116699636</v>
      </c>
      <c r="AE242" s="12">
        <f>AE240/AE241</f>
        <v>0.81598427952300201</v>
      </c>
      <c r="AF242" s="12">
        <f t="shared" ref="AF242:BH242" si="84">AF240/AF241</f>
        <v>0.85327967806841043</v>
      </c>
      <c r="AG242" s="12">
        <f t="shared" si="84"/>
        <v>0.85027901785714288</v>
      </c>
      <c r="AH242" s="12">
        <f t="shared" si="84"/>
        <v>0.8812419600046778</v>
      </c>
      <c r="AI242" s="12">
        <f t="shared" si="84"/>
        <v>0.86356783447664576</v>
      </c>
      <c r="AJ242" s="12">
        <f t="shared" si="84"/>
        <v>0.94406788667285202</v>
      </c>
      <c r="AK242" s="12">
        <f t="shared" si="84"/>
        <v>0.90680619079312719</v>
      </c>
      <c r="AL242" s="12">
        <f t="shared" si="84"/>
        <v>0.89919815993531593</v>
      </c>
      <c r="AM242" s="12">
        <f t="shared" si="84"/>
        <v>0.88723255130346068</v>
      </c>
      <c r="AN242" s="12">
        <f t="shared" si="84"/>
        <v>0.86449898846428275</v>
      </c>
      <c r="AO242" s="12">
        <f t="shared" si="84"/>
        <v>0.81547131413672003</v>
      </c>
      <c r="AP242" s="12">
        <f t="shared" si="84"/>
        <v>0.77165817348015553</v>
      </c>
      <c r="AQ242" s="12">
        <f t="shared" si="84"/>
        <v>0.7928204839880354</v>
      </c>
      <c r="AR242" s="12">
        <f t="shared" si="84"/>
        <v>0.77732057874615512</v>
      </c>
      <c r="AS242" s="12">
        <f t="shared" si="84"/>
        <v>0.76658199403563998</v>
      </c>
      <c r="AT242" s="12">
        <f t="shared" si="84"/>
        <v>0.76459524558456538</v>
      </c>
      <c r="AU242" s="12">
        <f t="shared" si="84"/>
        <v>0.77510526722400108</v>
      </c>
      <c r="AV242" s="12">
        <f t="shared" si="84"/>
        <v>0.79026808459090581</v>
      </c>
      <c r="AW242" s="12">
        <f t="shared" si="84"/>
        <v>0.81766229403085089</v>
      </c>
      <c r="AX242" s="12">
        <f t="shared" si="84"/>
        <v>0.77858346726524907</v>
      </c>
      <c r="AY242" s="12">
        <f t="shared" si="84"/>
        <v>0.78520296062406525</v>
      </c>
      <c r="AZ242" s="12">
        <f t="shared" si="84"/>
        <v>0.79231646262687994</v>
      </c>
      <c r="BA242" s="12">
        <f t="shared" si="84"/>
        <v>0.79461482877388423</v>
      </c>
      <c r="BB242" s="12">
        <f t="shared" si="84"/>
        <v>0.80379563411221222</v>
      </c>
      <c r="BC242" s="12">
        <f t="shared" si="84"/>
        <v>0.81105652024785346</v>
      </c>
      <c r="BD242" s="12">
        <f t="shared" si="84"/>
        <v>0.81572702462201996</v>
      </c>
      <c r="BE242" s="12">
        <f t="shared" si="84"/>
        <v>0.81643610162397839</v>
      </c>
      <c r="BF242" s="12">
        <f t="shared" si="84"/>
        <v>0.81556085168222969</v>
      </c>
      <c r="BG242" s="12">
        <f t="shared" si="84"/>
        <v>0.81964469581542021</v>
      </c>
      <c r="BH242" s="12">
        <f t="shared" si="84"/>
        <v>0.83595937367183004</v>
      </c>
    </row>
    <row r="243" spans="1:60" ht="12" thickBot="1">
      <c r="A243" s="18"/>
      <c r="B243" s="19">
        <f t="shared" ref="B243:BH243" si="85">B2</f>
        <v>1992</v>
      </c>
      <c r="C243" s="19">
        <f t="shared" si="85"/>
        <v>1993</v>
      </c>
      <c r="D243" s="19">
        <f t="shared" si="85"/>
        <v>1994</v>
      </c>
      <c r="E243" s="19">
        <f t="shared" si="85"/>
        <v>1995</v>
      </c>
      <c r="F243" s="19">
        <f t="shared" si="85"/>
        <v>1996</v>
      </c>
      <c r="G243" s="19">
        <f t="shared" si="85"/>
        <v>1997</v>
      </c>
      <c r="H243" s="19">
        <f t="shared" si="85"/>
        <v>1998</v>
      </c>
      <c r="I243" s="19">
        <f t="shared" si="85"/>
        <v>1999</v>
      </c>
      <c r="J243" s="19">
        <f t="shared" si="85"/>
        <v>2000</v>
      </c>
      <c r="K243" s="19">
        <f t="shared" si="85"/>
        <v>2001</v>
      </c>
      <c r="L243" s="19">
        <f t="shared" si="85"/>
        <v>2002</v>
      </c>
      <c r="M243" s="19">
        <f t="shared" si="85"/>
        <v>2003</v>
      </c>
      <c r="N243" s="19">
        <f t="shared" si="85"/>
        <v>2004</v>
      </c>
      <c r="O243" s="19">
        <f t="shared" si="85"/>
        <v>2005</v>
      </c>
      <c r="P243" s="19">
        <f t="shared" si="85"/>
        <v>2006</v>
      </c>
      <c r="Q243" s="19">
        <f t="shared" si="85"/>
        <v>2007</v>
      </c>
      <c r="R243" s="19">
        <f t="shared" si="85"/>
        <v>2008</v>
      </c>
      <c r="S243" s="19">
        <f t="shared" si="85"/>
        <v>2009</v>
      </c>
      <c r="T243" s="19">
        <f t="shared" si="85"/>
        <v>2010</v>
      </c>
      <c r="U243" s="19">
        <f t="shared" si="85"/>
        <v>2011</v>
      </c>
      <c r="V243" s="19">
        <f t="shared" si="85"/>
        <v>2012</v>
      </c>
      <c r="W243" s="19">
        <f t="shared" si="85"/>
        <v>2013</v>
      </c>
      <c r="X243" s="19">
        <f t="shared" si="85"/>
        <v>2014</v>
      </c>
      <c r="Y243" s="19">
        <f t="shared" si="85"/>
        <v>2015</v>
      </c>
      <c r="Z243" s="19">
        <f t="shared" si="85"/>
        <v>2016</v>
      </c>
      <c r="AA243" s="19">
        <f t="shared" si="85"/>
        <v>2017</v>
      </c>
      <c r="AB243" s="19">
        <f t="shared" si="85"/>
        <v>2018</v>
      </c>
      <c r="AC243" s="19">
        <f t="shared" si="85"/>
        <v>2019</v>
      </c>
      <c r="AD243" s="19">
        <f t="shared" si="85"/>
        <v>2020</v>
      </c>
      <c r="AE243" s="19">
        <f t="shared" si="85"/>
        <v>2021</v>
      </c>
      <c r="AF243" s="19">
        <f t="shared" si="85"/>
        <v>2022</v>
      </c>
      <c r="AG243" s="19">
        <f t="shared" si="85"/>
        <v>2023</v>
      </c>
      <c r="AH243" s="19">
        <f t="shared" si="85"/>
        <v>2024</v>
      </c>
      <c r="AI243" s="19">
        <f t="shared" si="85"/>
        <v>2025</v>
      </c>
      <c r="AJ243" s="19">
        <f t="shared" si="85"/>
        <v>2026</v>
      </c>
      <c r="AK243" s="19">
        <f t="shared" si="85"/>
        <v>2027</v>
      </c>
      <c r="AL243" s="19">
        <f t="shared" si="85"/>
        <v>2028</v>
      </c>
      <c r="AM243" s="19">
        <f t="shared" si="85"/>
        <v>2029</v>
      </c>
      <c r="AN243" s="19">
        <f t="shared" si="85"/>
        <v>2030</v>
      </c>
      <c r="AO243" s="19">
        <f t="shared" si="85"/>
        <v>2031</v>
      </c>
      <c r="AP243" s="19">
        <f t="shared" si="85"/>
        <v>2032</v>
      </c>
      <c r="AQ243" s="19">
        <f t="shared" si="85"/>
        <v>2033</v>
      </c>
      <c r="AR243" s="19">
        <f t="shared" si="85"/>
        <v>2034</v>
      </c>
      <c r="AS243" s="19">
        <f t="shared" si="85"/>
        <v>2035</v>
      </c>
      <c r="AT243" s="19">
        <f t="shared" si="85"/>
        <v>2036</v>
      </c>
      <c r="AU243" s="19">
        <f t="shared" si="85"/>
        <v>2037</v>
      </c>
      <c r="AV243" s="19">
        <f t="shared" si="85"/>
        <v>2038</v>
      </c>
      <c r="AW243" s="19">
        <f t="shared" si="85"/>
        <v>2039</v>
      </c>
      <c r="AX243" s="19">
        <f t="shared" si="85"/>
        <v>2040</v>
      </c>
      <c r="AY243" s="19">
        <f t="shared" si="85"/>
        <v>2041</v>
      </c>
      <c r="AZ243" s="19">
        <f t="shared" si="85"/>
        <v>2042</v>
      </c>
      <c r="BA243" s="19">
        <f t="shared" si="85"/>
        <v>2043</v>
      </c>
      <c r="BB243" s="19">
        <f t="shared" si="85"/>
        <v>2044</v>
      </c>
      <c r="BC243" s="19">
        <f t="shared" si="85"/>
        <v>2045</v>
      </c>
      <c r="BD243" s="19">
        <f t="shared" si="85"/>
        <v>2046</v>
      </c>
      <c r="BE243" s="19">
        <f t="shared" si="85"/>
        <v>2047</v>
      </c>
      <c r="BF243" s="19">
        <f t="shared" si="85"/>
        <v>2048</v>
      </c>
      <c r="BG243" s="19">
        <f t="shared" si="85"/>
        <v>2049</v>
      </c>
      <c r="BH243" s="19">
        <f t="shared" si="85"/>
        <v>2050</v>
      </c>
    </row>
    <row r="244" spans="1:60">
      <c r="A244" s="3" t="s">
        <v>17</v>
      </c>
    </row>
    <row r="245" spans="1:60">
      <c r="A245" s="3" t="s">
        <v>18</v>
      </c>
    </row>
    <row r="246" spans="1:60">
      <c r="A246" s="3" t="s">
        <v>19</v>
      </c>
    </row>
    <row r="247" spans="1:60">
      <c r="A247" s="3" t="s">
        <v>20</v>
      </c>
    </row>
    <row r="248" spans="1:60">
      <c r="A248" s="3" t="s">
        <v>21</v>
      </c>
    </row>
    <row r="249" spans="1:60">
      <c r="A249" s="3" t="s">
        <v>22</v>
      </c>
    </row>
    <row r="250" spans="1:60">
      <c r="A250" s="3" t="s">
        <v>23</v>
      </c>
    </row>
    <row r="251" spans="1:60">
      <c r="A251" s="3" t="s">
        <v>24</v>
      </c>
    </row>
    <row r="252" spans="1:60">
      <c r="A252" s="3" t="s">
        <v>25</v>
      </c>
    </row>
    <row r="253" spans="1:60">
      <c r="A253" s="3" t="s">
        <v>26</v>
      </c>
    </row>
    <row r="254" spans="1:60">
      <c r="A254" s="3" t="s">
        <v>27</v>
      </c>
      <c r="C254" s="17"/>
    </row>
    <row r="255" spans="1:60">
      <c r="A255" s="3" t="s">
        <v>28</v>
      </c>
    </row>
    <row r="256" spans="1:60" ht="12" thickBot="1">
      <c r="A256" s="3" t="s">
        <v>29</v>
      </c>
      <c r="B256" s="3">
        <v>302.2</v>
      </c>
      <c r="C256" s="21">
        <v>306.3</v>
      </c>
      <c r="D256" s="21">
        <v>316</v>
      </c>
      <c r="E256" s="21">
        <v>318.10000000000002</v>
      </c>
      <c r="F256" s="21">
        <v>310.5</v>
      </c>
      <c r="G256" s="21">
        <v>321.5</v>
      </c>
      <c r="H256" s="21">
        <v>334.9</v>
      </c>
      <c r="I256" s="21">
        <v>340.7</v>
      </c>
      <c r="J256" s="21">
        <v>349.6</v>
      </c>
      <c r="K256" s="21">
        <v>352.8</v>
      </c>
      <c r="L256" s="21">
        <v>356.8</v>
      </c>
      <c r="M256" s="21">
        <v>360.4</v>
      </c>
      <c r="N256" s="21">
        <v>357.7</v>
      </c>
      <c r="O256" s="21">
        <v>353.7</v>
      </c>
      <c r="P256" s="21">
        <v>354.6</v>
      </c>
      <c r="Q256" s="21">
        <v>355</v>
      </c>
      <c r="R256" s="21">
        <v>355</v>
      </c>
      <c r="S256" s="21">
        <v>357.3</v>
      </c>
      <c r="T256" s="21">
        <v>360.5</v>
      </c>
      <c r="U256" s="21">
        <v>356.6</v>
      </c>
      <c r="V256" s="21">
        <v>362.9</v>
      </c>
      <c r="W256" s="21">
        <v>366</v>
      </c>
      <c r="X256" s="21">
        <v>367.1</v>
      </c>
      <c r="Y256" s="21">
        <v>379.4</v>
      </c>
      <c r="Z256" s="21">
        <v>390.2</v>
      </c>
      <c r="AA256" s="21">
        <v>382.6</v>
      </c>
      <c r="AB256" s="21">
        <v>381.2</v>
      </c>
      <c r="AC256" s="21">
        <v>387.1</v>
      </c>
      <c r="AD256" s="21">
        <v>390.5</v>
      </c>
      <c r="AE256" s="21">
        <v>385.7</v>
      </c>
      <c r="AF256" s="21">
        <f>FORECAST(AF243,B256:AE256,B243:AE243)*0.95</f>
        <v>376.10980459770053</v>
      </c>
      <c r="AG256" s="21">
        <f>FORECAST(AG243,C256:AF256,C243:AF243)*0.95</f>
        <v>375.33685111111157</v>
      </c>
      <c r="AH256" s="21">
        <f>FORECAST(AH243,D256:AG256,D243:AG243)*0.95</f>
        <v>374.26828226770601</v>
      </c>
      <c r="AI256" s="21">
        <f>FORECAST(AI243,E256:AH256,E243:AH243)*0.95</f>
        <v>373.28993602444336</v>
      </c>
      <c r="AJ256" s="21">
        <f>FORECAST(AJ243,F256:AI256,F243:AI243)*0.95</f>
        <v>371.9526668329803</v>
      </c>
      <c r="AK256" s="21">
        <f t="shared" ref="AK256:BH256" si="86">FORECAST(AK243,G256:AJ256,G243:AJ243)</f>
        <v>389.00346793452127</v>
      </c>
      <c r="AL256" s="21">
        <f t="shared" si="86"/>
        <v>389.13663694072829</v>
      </c>
      <c r="AM256" s="21">
        <f t="shared" si="86"/>
        <v>389.80776778269865</v>
      </c>
      <c r="AN256" s="21">
        <f t="shared" si="86"/>
        <v>390.62100363159243</v>
      </c>
      <c r="AO256" s="21">
        <f t="shared" si="86"/>
        <v>391.85870931011368</v>
      </c>
      <c r="AP256" s="21">
        <f t="shared" si="86"/>
        <v>393.21394123796745</v>
      </c>
      <c r="AQ256" s="21">
        <f>FORECAST(AQ243,M256:AP256,M243:AP243)*0.975</f>
        <v>384.90538439021037</v>
      </c>
      <c r="AR256" s="21">
        <f>FORECAST(AR243,N256:AQ256,N243:AQ243)-0.975</f>
        <v>394.26645458076916</v>
      </c>
      <c r="AS256" s="21">
        <f t="shared" si="86"/>
        <v>396.588675292262</v>
      </c>
      <c r="AT256" s="21">
        <f t="shared" si="86"/>
        <v>397.6990901130057</v>
      </c>
      <c r="AU256" s="21">
        <f>FORECAST(AU243,Q256:AT256,Q243:AT243)*0.975</f>
        <v>388.7597835928953</v>
      </c>
      <c r="AV256" s="21">
        <f>FORECAST(AV243,R256:AU256,R243:AU243)*0.975</f>
        <v>388.33972990654735</v>
      </c>
      <c r="AW256" s="21">
        <f>FORECAST(AW243,S256:AV256,S243:AV243)*0.95</f>
        <v>377.69862626625047</v>
      </c>
      <c r="AX256" s="21">
        <f t="shared" si="86"/>
        <v>395.37829619910394</v>
      </c>
      <c r="AY256" s="21">
        <f t="shared" si="86"/>
        <v>395.63110250739692</v>
      </c>
      <c r="AZ256" s="21">
        <f t="shared" si="86"/>
        <v>395.39017979795153</v>
      </c>
      <c r="BA256" s="21">
        <f t="shared" si="86"/>
        <v>395.31140231914947</v>
      </c>
      <c r="BB256" s="21">
        <f t="shared" si="86"/>
        <v>395.22609694801577</v>
      </c>
      <c r="BC256" s="21">
        <f t="shared" si="86"/>
        <v>395.00818946542631</v>
      </c>
      <c r="BD256" s="21">
        <f t="shared" si="86"/>
        <v>395.47208215563171</v>
      </c>
      <c r="BE256" s="21">
        <f t="shared" si="86"/>
        <v>396.68466727718373</v>
      </c>
      <c r="BF256" s="21">
        <f t="shared" si="86"/>
        <v>397.46349076789193</v>
      </c>
      <c r="BG256" s="21">
        <f t="shared" si="86"/>
        <v>398.14603324855307</v>
      </c>
      <c r="BH256" s="21">
        <f t="shared" si="86"/>
        <v>399.2414423765124</v>
      </c>
    </row>
    <row r="257" spans="1:60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</row>
    <row r="258" spans="1:60" ht="12" thickBot="1">
      <c r="A258" s="3" t="s">
        <v>164</v>
      </c>
    </row>
    <row r="259" spans="1:60" ht="12" thickBot="1">
      <c r="A259" s="18"/>
      <c r="B259" s="19">
        <f t="shared" ref="B259:BH259" si="87">B2</f>
        <v>1992</v>
      </c>
      <c r="C259" s="19">
        <f t="shared" si="87"/>
        <v>1993</v>
      </c>
      <c r="D259" s="19">
        <f t="shared" si="87"/>
        <v>1994</v>
      </c>
      <c r="E259" s="19">
        <f t="shared" si="87"/>
        <v>1995</v>
      </c>
      <c r="F259" s="19">
        <f t="shared" si="87"/>
        <v>1996</v>
      </c>
      <c r="G259" s="19">
        <f t="shared" si="87"/>
        <v>1997</v>
      </c>
      <c r="H259" s="19">
        <f t="shared" si="87"/>
        <v>1998</v>
      </c>
      <c r="I259" s="19">
        <f t="shared" si="87"/>
        <v>1999</v>
      </c>
      <c r="J259" s="19">
        <f t="shared" si="87"/>
        <v>2000</v>
      </c>
      <c r="K259" s="19">
        <f t="shared" si="87"/>
        <v>2001</v>
      </c>
      <c r="L259" s="19">
        <f t="shared" si="87"/>
        <v>2002</v>
      </c>
      <c r="M259" s="19">
        <f t="shared" si="87"/>
        <v>2003</v>
      </c>
      <c r="N259" s="19">
        <f t="shared" si="87"/>
        <v>2004</v>
      </c>
      <c r="O259" s="19">
        <f t="shared" si="87"/>
        <v>2005</v>
      </c>
      <c r="P259" s="19">
        <f t="shared" si="87"/>
        <v>2006</v>
      </c>
      <c r="Q259" s="19">
        <f t="shared" si="87"/>
        <v>2007</v>
      </c>
      <c r="R259" s="19">
        <f t="shared" si="87"/>
        <v>2008</v>
      </c>
      <c r="S259" s="19">
        <f t="shared" si="87"/>
        <v>2009</v>
      </c>
      <c r="T259" s="19">
        <f t="shared" si="87"/>
        <v>2010</v>
      </c>
      <c r="U259" s="19">
        <f t="shared" si="87"/>
        <v>2011</v>
      </c>
      <c r="V259" s="19">
        <f t="shared" si="87"/>
        <v>2012</v>
      </c>
      <c r="W259" s="19">
        <f t="shared" si="87"/>
        <v>2013</v>
      </c>
      <c r="X259" s="19">
        <f t="shared" si="87"/>
        <v>2014</v>
      </c>
      <c r="Y259" s="19">
        <f t="shared" si="87"/>
        <v>2015</v>
      </c>
      <c r="Z259" s="19">
        <f t="shared" si="87"/>
        <v>2016</v>
      </c>
      <c r="AA259" s="19">
        <f t="shared" si="87"/>
        <v>2017</v>
      </c>
      <c r="AB259" s="19">
        <f t="shared" si="87"/>
        <v>2018</v>
      </c>
      <c r="AC259" s="19">
        <f t="shared" si="87"/>
        <v>2019</v>
      </c>
      <c r="AD259" s="19">
        <f t="shared" si="87"/>
        <v>2020</v>
      </c>
      <c r="AE259" s="19">
        <f t="shared" si="87"/>
        <v>2021</v>
      </c>
      <c r="AF259" s="19">
        <f t="shared" si="87"/>
        <v>2022</v>
      </c>
      <c r="AG259" s="19">
        <f t="shared" si="87"/>
        <v>2023</v>
      </c>
      <c r="AH259" s="19">
        <f t="shared" si="87"/>
        <v>2024</v>
      </c>
      <c r="AI259" s="19">
        <f t="shared" si="87"/>
        <v>2025</v>
      </c>
      <c r="AJ259" s="19">
        <f t="shared" si="87"/>
        <v>2026</v>
      </c>
      <c r="AK259" s="19">
        <f t="shared" si="87"/>
        <v>2027</v>
      </c>
      <c r="AL259" s="19">
        <f t="shared" si="87"/>
        <v>2028</v>
      </c>
      <c r="AM259" s="19">
        <f t="shared" si="87"/>
        <v>2029</v>
      </c>
      <c r="AN259" s="19">
        <f t="shared" si="87"/>
        <v>2030</v>
      </c>
      <c r="AO259" s="19">
        <f t="shared" si="87"/>
        <v>2031</v>
      </c>
      <c r="AP259" s="19">
        <f t="shared" si="87"/>
        <v>2032</v>
      </c>
      <c r="AQ259" s="19">
        <f t="shared" si="87"/>
        <v>2033</v>
      </c>
      <c r="AR259" s="19">
        <f t="shared" si="87"/>
        <v>2034</v>
      </c>
      <c r="AS259" s="19">
        <f t="shared" si="87"/>
        <v>2035</v>
      </c>
      <c r="AT259" s="19">
        <f t="shared" si="87"/>
        <v>2036</v>
      </c>
      <c r="AU259" s="19">
        <f t="shared" si="87"/>
        <v>2037</v>
      </c>
      <c r="AV259" s="19">
        <f t="shared" si="87"/>
        <v>2038</v>
      </c>
      <c r="AW259" s="19">
        <f t="shared" si="87"/>
        <v>2039</v>
      </c>
      <c r="AX259" s="19">
        <f t="shared" si="87"/>
        <v>2040</v>
      </c>
      <c r="AY259" s="19">
        <f t="shared" si="87"/>
        <v>2041</v>
      </c>
      <c r="AZ259" s="19">
        <f t="shared" si="87"/>
        <v>2042</v>
      </c>
      <c r="BA259" s="19">
        <f t="shared" si="87"/>
        <v>2043</v>
      </c>
      <c r="BB259" s="19">
        <f t="shared" si="87"/>
        <v>2044</v>
      </c>
      <c r="BC259" s="19">
        <f t="shared" si="87"/>
        <v>2045</v>
      </c>
      <c r="BD259" s="19">
        <f t="shared" si="87"/>
        <v>2046</v>
      </c>
      <c r="BE259" s="19">
        <f t="shared" si="87"/>
        <v>2047</v>
      </c>
      <c r="BF259" s="19">
        <f t="shared" si="87"/>
        <v>2048</v>
      </c>
      <c r="BG259" s="19">
        <f t="shared" si="87"/>
        <v>2049</v>
      </c>
      <c r="BH259" s="19">
        <f t="shared" si="87"/>
        <v>2050</v>
      </c>
    </row>
    <row r="260" spans="1:60">
      <c r="A260" s="3" t="s">
        <v>17</v>
      </c>
    </row>
    <row r="261" spans="1:60">
      <c r="A261" s="3" t="s">
        <v>18</v>
      </c>
    </row>
    <row r="262" spans="1:60">
      <c r="A262" s="3" t="s">
        <v>19</v>
      </c>
    </row>
    <row r="263" spans="1:60">
      <c r="A263" s="3" t="s">
        <v>20</v>
      </c>
    </row>
    <row r="264" spans="1:60">
      <c r="A264" s="3" t="s">
        <v>21</v>
      </c>
    </row>
    <row r="265" spans="1:60">
      <c r="A265" s="3" t="s">
        <v>22</v>
      </c>
    </row>
    <row r="266" spans="1:60">
      <c r="A266" s="3" t="s">
        <v>23</v>
      </c>
    </row>
    <row r="267" spans="1:60">
      <c r="A267" s="3" t="s">
        <v>24</v>
      </c>
    </row>
    <row r="268" spans="1:60">
      <c r="A268" s="3" t="s">
        <v>25</v>
      </c>
    </row>
    <row r="269" spans="1:60">
      <c r="A269" s="3" t="s">
        <v>26</v>
      </c>
      <c r="C269" s="8"/>
    </row>
    <row r="270" spans="1:60">
      <c r="A270" s="3" t="s">
        <v>27</v>
      </c>
    </row>
    <row r="271" spans="1:60">
      <c r="A271" s="3" t="s">
        <v>28</v>
      </c>
    </row>
    <row r="272" spans="1:60" ht="12" thickBot="1">
      <c r="A272" s="3" t="s">
        <v>29</v>
      </c>
      <c r="B272" s="8">
        <f>B240*B256</f>
        <v>847217.7</v>
      </c>
      <c r="C272" s="8">
        <f t="shared" ref="C272:AG272" si="88">C240*C256</f>
        <v>812797.68</v>
      </c>
      <c r="D272" s="8">
        <f t="shared" si="88"/>
        <v>851714.8</v>
      </c>
      <c r="E272" s="8">
        <f t="shared" si="88"/>
        <v>877924.19000000006</v>
      </c>
      <c r="F272" s="8">
        <f t="shared" si="88"/>
        <v>966058.65</v>
      </c>
      <c r="G272" s="8">
        <f t="shared" si="88"/>
        <v>1036966.1</v>
      </c>
      <c r="H272" s="8">
        <f t="shared" si="88"/>
        <v>1129718.17</v>
      </c>
      <c r="I272" s="8">
        <f t="shared" si="88"/>
        <v>1211461.06</v>
      </c>
      <c r="J272" s="8">
        <f t="shared" si="88"/>
        <v>1210839.6000000001</v>
      </c>
      <c r="K272" s="8">
        <f t="shared" si="88"/>
        <v>1281299.04</v>
      </c>
      <c r="L272" s="8">
        <f t="shared" si="88"/>
        <v>1355197.76</v>
      </c>
      <c r="M272" s="8">
        <f t="shared" si="88"/>
        <v>1176309.56</v>
      </c>
      <c r="N272" s="8">
        <f t="shared" si="88"/>
        <v>1155979.0899999999</v>
      </c>
      <c r="O272" s="8">
        <f t="shared" si="88"/>
        <v>1234377.6299999999</v>
      </c>
      <c r="P272" s="8">
        <f t="shared" si="88"/>
        <v>1344430.4400000002</v>
      </c>
      <c r="Q272" s="8">
        <f t="shared" si="88"/>
        <v>1302140</v>
      </c>
      <c r="R272" s="8">
        <f t="shared" si="88"/>
        <v>1371365</v>
      </c>
      <c r="S272" s="8">
        <f t="shared" si="88"/>
        <v>1210175.1000000001</v>
      </c>
      <c r="T272" s="8">
        <f t="shared" si="88"/>
        <v>1250177.95</v>
      </c>
      <c r="U272" s="8">
        <f t="shared" si="88"/>
        <v>1068123.9800000002</v>
      </c>
      <c r="V272" s="8">
        <f t="shared" si="88"/>
        <v>1075345.2799999998</v>
      </c>
      <c r="W272" s="8">
        <f t="shared" si="88"/>
        <v>1083579.5999999999</v>
      </c>
      <c r="X272" s="8">
        <f t="shared" si="88"/>
        <v>1133457.96</v>
      </c>
      <c r="Y272" s="8">
        <f t="shared" si="88"/>
        <v>1020130.72</v>
      </c>
      <c r="Z272" s="8">
        <f t="shared" si="88"/>
        <v>1059471.0399999998</v>
      </c>
      <c r="AA272" s="8">
        <f t="shared" si="88"/>
        <v>1061523.7</v>
      </c>
      <c r="AB272" s="8">
        <f t="shared" si="88"/>
        <v>1110435.5999999999</v>
      </c>
      <c r="AC272" s="8">
        <f t="shared" si="88"/>
        <v>1189442.17</v>
      </c>
      <c r="AD272" s="8">
        <f t="shared" si="88"/>
        <v>1123898.05</v>
      </c>
      <c r="AE272" s="8">
        <f t="shared" si="88"/>
        <v>1169172.4100000001</v>
      </c>
      <c r="AF272" s="8">
        <f t="shared" si="88"/>
        <v>1196254.8445034462</v>
      </c>
      <c r="AG272" s="8">
        <f t="shared" si="88"/>
        <v>1143801.5200760015</v>
      </c>
      <c r="AH272" s="111">
        <f t="shared" ref="AH272:BH272" si="89">AH256*AH240</f>
        <v>1128119.4564113193</v>
      </c>
      <c r="AI272" s="111">
        <f t="shared" si="89"/>
        <v>1224319.1717397592</v>
      </c>
      <c r="AJ272" s="111">
        <f t="shared" si="89"/>
        <v>1068623.5627871854</v>
      </c>
      <c r="AK272" s="111">
        <f t="shared" si="89"/>
        <v>1171520.2221430591</v>
      </c>
      <c r="AL272" s="111">
        <f t="shared" si="89"/>
        <v>1233462.1195731687</v>
      </c>
      <c r="AM272" s="111">
        <f t="shared" si="89"/>
        <v>1272016.790566236</v>
      </c>
      <c r="AN272" s="111">
        <f t="shared" si="89"/>
        <v>1329412.6926391264</v>
      </c>
      <c r="AO272" s="111">
        <f t="shared" si="89"/>
        <v>1374692.6289595421</v>
      </c>
      <c r="AP272" s="111">
        <f t="shared" si="89"/>
        <v>1484191.0098318229</v>
      </c>
      <c r="AQ272" s="111">
        <f t="shared" si="89"/>
        <v>1355317.239885672</v>
      </c>
      <c r="AR272" s="111">
        <f t="shared" si="89"/>
        <v>1432321.7917380128</v>
      </c>
      <c r="AS272" s="111">
        <f t="shared" si="89"/>
        <v>1489074.5746883804</v>
      </c>
      <c r="AT272" s="111">
        <f t="shared" si="89"/>
        <v>1510607.7830815983</v>
      </c>
      <c r="AU272" s="111">
        <f t="shared" si="89"/>
        <v>1441114.2395869277</v>
      </c>
      <c r="AV272" s="111">
        <f t="shared" si="89"/>
        <v>1374778.5841130747</v>
      </c>
      <c r="AW272" s="111">
        <f t="shared" si="89"/>
        <v>1250720.3269149417</v>
      </c>
      <c r="AX272" s="111">
        <f t="shared" si="89"/>
        <v>1434408.0872936579</v>
      </c>
      <c r="AY272" s="111">
        <f t="shared" si="89"/>
        <v>1411951.0019546177</v>
      </c>
      <c r="AZ272" s="111">
        <f t="shared" si="89"/>
        <v>1389057.2723238114</v>
      </c>
      <c r="BA272" s="111">
        <f t="shared" si="89"/>
        <v>1388216.9110734565</v>
      </c>
      <c r="BB272" s="111">
        <f t="shared" si="89"/>
        <v>1369007.8204118076</v>
      </c>
      <c r="BC272" s="111">
        <f t="shared" si="89"/>
        <v>1351586.8750568547</v>
      </c>
      <c r="BD272" s="111">
        <f t="shared" si="89"/>
        <v>1347184.9579929973</v>
      </c>
      <c r="BE272" s="111">
        <f t="shared" si="89"/>
        <v>1353815.9638572834</v>
      </c>
      <c r="BF272" s="111">
        <f t="shared" si="89"/>
        <v>1357969.8572002396</v>
      </c>
      <c r="BG272" s="111">
        <f t="shared" si="89"/>
        <v>1358022.0433473045</v>
      </c>
      <c r="BH272" s="111">
        <f t="shared" si="89"/>
        <v>1344055.6825939477</v>
      </c>
    </row>
    <row r="273" spans="1:60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</row>
    <row r="274" spans="1:60" ht="12" thickBot="1">
      <c r="A274" s="3" t="s">
        <v>159</v>
      </c>
    </row>
    <row r="275" spans="1:60" ht="12" thickBot="1">
      <c r="A275" s="18"/>
      <c r="B275" s="19">
        <f t="shared" ref="B275:BH275" si="90">B2</f>
        <v>1992</v>
      </c>
      <c r="C275" s="19">
        <f t="shared" si="90"/>
        <v>1993</v>
      </c>
      <c r="D275" s="19">
        <f t="shared" si="90"/>
        <v>1994</v>
      </c>
      <c r="E275" s="19">
        <f t="shared" si="90"/>
        <v>1995</v>
      </c>
      <c r="F275" s="19">
        <f t="shared" si="90"/>
        <v>1996</v>
      </c>
      <c r="G275" s="19">
        <f t="shared" si="90"/>
        <v>1997</v>
      </c>
      <c r="H275" s="19">
        <f t="shared" si="90"/>
        <v>1998</v>
      </c>
      <c r="I275" s="19">
        <f t="shared" si="90"/>
        <v>1999</v>
      </c>
      <c r="J275" s="19">
        <f t="shared" si="90"/>
        <v>2000</v>
      </c>
      <c r="K275" s="19">
        <f t="shared" si="90"/>
        <v>2001</v>
      </c>
      <c r="L275" s="19">
        <f t="shared" si="90"/>
        <v>2002</v>
      </c>
      <c r="M275" s="19">
        <f t="shared" si="90"/>
        <v>2003</v>
      </c>
      <c r="N275" s="19">
        <f t="shared" si="90"/>
        <v>2004</v>
      </c>
      <c r="O275" s="19">
        <f t="shared" si="90"/>
        <v>2005</v>
      </c>
      <c r="P275" s="19">
        <f t="shared" si="90"/>
        <v>2006</v>
      </c>
      <c r="Q275" s="19">
        <f t="shared" si="90"/>
        <v>2007</v>
      </c>
      <c r="R275" s="19">
        <f t="shared" si="90"/>
        <v>2008</v>
      </c>
      <c r="S275" s="19">
        <f t="shared" si="90"/>
        <v>2009</v>
      </c>
      <c r="T275" s="19">
        <f t="shared" si="90"/>
        <v>2010</v>
      </c>
      <c r="U275" s="19">
        <f t="shared" si="90"/>
        <v>2011</v>
      </c>
      <c r="V275" s="19">
        <f t="shared" si="90"/>
        <v>2012</v>
      </c>
      <c r="W275" s="19">
        <f t="shared" si="90"/>
        <v>2013</v>
      </c>
      <c r="X275" s="19">
        <f t="shared" si="90"/>
        <v>2014</v>
      </c>
      <c r="Y275" s="19">
        <f t="shared" si="90"/>
        <v>2015</v>
      </c>
      <c r="Z275" s="19">
        <f t="shared" si="90"/>
        <v>2016</v>
      </c>
      <c r="AA275" s="19">
        <f t="shared" si="90"/>
        <v>2017</v>
      </c>
      <c r="AB275" s="19">
        <f t="shared" si="90"/>
        <v>2018</v>
      </c>
      <c r="AC275" s="19">
        <f t="shared" si="90"/>
        <v>2019</v>
      </c>
      <c r="AD275" s="19">
        <f t="shared" si="90"/>
        <v>2020</v>
      </c>
      <c r="AE275" s="19">
        <f t="shared" si="90"/>
        <v>2021</v>
      </c>
      <c r="AF275" s="19">
        <f t="shared" si="90"/>
        <v>2022</v>
      </c>
      <c r="AG275" s="19">
        <f t="shared" si="90"/>
        <v>2023</v>
      </c>
      <c r="AH275" s="19">
        <f t="shared" si="90"/>
        <v>2024</v>
      </c>
      <c r="AI275" s="19">
        <f t="shared" si="90"/>
        <v>2025</v>
      </c>
      <c r="AJ275" s="19">
        <f t="shared" si="90"/>
        <v>2026</v>
      </c>
      <c r="AK275" s="19">
        <f t="shared" si="90"/>
        <v>2027</v>
      </c>
      <c r="AL275" s="19">
        <f t="shared" si="90"/>
        <v>2028</v>
      </c>
      <c r="AM275" s="19">
        <f t="shared" si="90"/>
        <v>2029</v>
      </c>
      <c r="AN275" s="19">
        <f t="shared" si="90"/>
        <v>2030</v>
      </c>
      <c r="AO275" s="19">
        <f t="shared" si="90"/>
        <v>2031</v>
      </c>
      <c r="AP275" s="19">
        <f t="shared" si="90"/>
        <v>2032</v>
      </c>
      <c r="AQ275" s="19">
        <f t="shared" si="90"/>
        <v>2033</v>
      </c>
      <c r="AR275" s="19">
        <f t="shared" si="90"/>
        <v>2034</v>
      </c>
      <c r="AS275" s="19">
        <f t="shared" si="90"/>
        <v>2035</v>
      </c>
      <c r="AT275" s="19">
        <f t="shared" si="90"/>
        <v>2036</v>
      </c>
      <c r="AU275" s="19">
        <f t="shared" si="90"/>
        <v>2037</v>
      </c>
      <c r="AV275" s="19">
        <f t="shared" si="90"/>
        <v>2038</v>
      </c>
      <c r="AW275" s="19">
        <f t="shared" si="90"/>
        <v>2039</v>
      </c>
      <c r="AX275" s="19">
        <f t="shared" si="90"/>
        <v>2040</v>
      </c>
      <c r="AY275" s="19">
        <f t="shared" si="90"/>
        <v>2041</v>
      </c>
      <c r="AZ275" s="19">
        <f t="shared" si="90"/>
        <v>2042</v>
      </c>
      <c r="BA275" s="19">
        <f t="shared" si="90"/>
        <v>2043</v>
      </c>
      <c r="BB275" s="19">
        <f t="shared" si="90"/>
        <v>2044</v>
      </c>
      <c r="BC275" s="19">
        <f t="shared" si="90"/>
        <v>2045</v>
      </c>
      <c r="BD275" s="19">
        <f t="shared" si="90"/>
        <v>2046</v>
      </c>
      <c r="BE275" s="19">
        <f t="shared" si="90"/>
        <v>2047</v>
      </c>
      <c r="BF275" s="19">
        <f t="shared" si="90"/>
        <v>2048</v>
      </c>
      <c r="BG275" s="19">
        <f t="shared" si="90"/>
        <v>2049</v>
      </c>
      <c r="BH275" s="19">
        <f t="shared" si="90"/>
        <v>2050</v>
      </c>
    </row>
    <row r="276" spans="1:60">
      <c r="A276" s="3" t="s">
        <v>17</v>
      </c>
    </row>
    <row r="277" spans="1:60">
      <c r="A277" s="3" t="s">
        <v>18</v>
      </c>
    </row>
    <row r="278" spans="1:60">
      <c r="A278" s="3" t="s">
        <v>19</v>
      </c>
    </row>
    <row r="279" spans="1:60">
      <c r="A279" s="3" t="s">
        <v>20</v>
      </c>
    </row>
    <row r="280" spans="1:60">
      <c r="A280" s="3" t="s">
        <v>21</v>
      </c>
    </row>
    <row r="281" spans="1:60">
      <c r="A281" s="3" t="s">
        <v>22</v>
      </c>
    </row>
    <row r="282" spans="1:60">
      <c r="A282" s="3" t="s">
        <v>23</v>
      </c>
    </row>
    <row r="283" spans="1:60">
      <c r="A283" s="3" t="s">
        <v>24</v>
      </c>
    </row>
    <row r="284" spans="1:60">
      <c r="A284" s="3" t="s">
        <v>25</v>
      </c>
    </row>
    <row r="285" spans="1:60">
      <c r="A285" s="3" t="s">
        <v>26</v>
      </c>
      <c r="C285" s="8"/>
    </row>
    <row r="286" spans="1:60">
      <c r="A286" s="3" t="s">
        <v>27</v>
      </c>
    </row>
    <row r="287" spans="1:60">
      <c r="A287" s="3" t="s">
        <v>28</v>
      </c>
    </row>
    <row r="288" spans="1:60" ht="12" thickBot="1">
      <c r="A288" s="3" t="s">
        <v>29</v>
      </c>
      <c r="C288" s="26">
        <f>C340/(C272*1000)</f>
        <v>1.9562063710614922E-4</v>
      </c>
      <c r="D288" s="26">
        <f t="shared" ref="D288:AH288" si="91">D340/(D272*1000)</f>
        <v>2.0429373776292251E-4</v>
      </c>
      <c r="E288" s="26">
        <f t="shared" si="91"/>
        <v>2.0502909254613427E-4</v>
      </c>
      <c r="F288" s="26">
        <f t="shared" si="91"/>
        <v>1.925348942323533E-4</v>
      </c>
      <c r="G288" s="26">
        <f t="shared" si="91"/>
        <v>1.8419117076247718E-4</v>
      </c>
      <c r="H288" s="26">
        <f t="shared" si="91"/>
        <v>1.7260942169319981E-4</v>
      </c>
      <c r="I288" s="26">
        <f t="shared" si="91"/>
        <v>1.6352155801029213E-4</v>
      </c>
      <c r="J288" s="26">
        <f t="shared" si="91"/>
        <v>1.643487708859208E-4</v>
      </c>
      <c r="K288" s="26">
        <f t="shared" si="91"/>
        <v>1.5554526599817009E-4</v>
      </c>
      <c r="L288" s="26">
        <f t="shared" si="91"/>
        <v>1.5023637583344294E-4</v>
      </c>
      <c r="M288" s="26">
        <f t="shared" si="91"/>
        <v>1.7588907464120244E-4</v>
      </c>
      <c r="N288" s="26">
        <f t="shared" si="91"/>
        <v>1.8322130722970087E-4</v>
      </c>
      <c r="O288" s="118">
        <f t="shared" si="91"/>
        <v>1.7563506882411665E-4</v>
      </c>
      <c r="P288" s="118">
        <f t="shared" si="91"/>
        <v>1.6453063945799973E-4</v>
      </c>
      <c r="Q288" s="118">
        <f t="shared" si="91"/>
        <v>1.7402122659621852E-4</v>
      </c>
      <c r="R288" s="118">
        <f t="shared" si="91"/>
        <v>1.6786194776737047E-4</v>
      </c>
      <c r="S288" s="118">
        <f t="shared" si="91"/>
        <v>1.9443467313118572E-4</v>
      </c>
      <c r="T288" s="118">
        <f t="shared" si="91"/>
        <v>1.8997295545006212E-4</v>
      </c>
      <c r="U288" s="118">
        <f t="shared" si="91"/>
        <v>2.2581648246489133E-4</v>
      </c>
      <c r="V288" s="118">
        <f t="shared" si="91"/>
        <v>2.3118156058675411E-4</v>
      </c>
      <c r="W288" s="118">
        <f t="shared" si="91"/>
        <v>2.3551569261732138E-4</v>
      </c>
      <c r="X288" s="118">
        <f t="shared" si="91"/>
        <v>2.3194508246252027E-4</v>
      </c>
      <c r="Y288" s="118">
        <f t="shared" si="91"/>
        <v>2.3320540724427945E-4</v>
      </c>
      <c r="Z288" s="118">
        <f t="shared" si="91"/>
        <v>2.3360714040848162E-4</v>
      </c>
      <c r="AA288" s="118">
        <f t="shared" si="91"/>
        <v>2.7884445726459049E-4</v>
      </c>
      <c r="AB288" s="118">
        <f t="shared" si="91"/>
        <v>2.7718851953233495E-4</v>
      </c>
      <c r="AC288" s="118">
        <f t="shared" si="91"/>
        <v>2.6659555882401582E-4</v>
      </c>
      <c r="AD288" s="118">
        <f t="shared" si="91"/>
        <v>2.7787217888668815E-4</v>
      </c>
      <c r="AE288" s="119">
        <f>AE340/(AE272*1000)</f>
        <v>3.2989146570778209E-4</v>
      </c>
      <c r="AF288" s="26">
        <f t="shared" si="91"/>
        <v>3.1440608690184242E-4</v>
      </c>
      <c r="AG288" s="26">
        <f t="shared" si="91"/>
        <v>3.2814858567959564E-4</v>
      </c>
      <c r="AH288" s="26">
        <f t="shared" si="91"/>
        <v>3.3176298852100066E-4</v>
      </c>
      <c r="AI288" s="120">
        <f t="shared" ref="AI288:AL288" si="92">FORECAST(AI272,G288:AH288,G272:AH272)</f>
        <v>2.0677020318049413E-4</v>
      </c>
      <c r="AJ288" s="120">
        <f t="shared" si="92"/>
        <v>2.6009736632570679E-4</v>
      </c>
      <c r="AK288" s="121">
        <f t="shared" si="92"/>
        <v>2.2775514661319961E-4</v>
      </c>
      <c r="AL288" s="121">
        <f t="shared" si="92"/>
        <v>2.0822583607338742E-4</v>
      </c>
      <c r="AM288" s="121">
        <f>FORECAST(AM272,K288:AL288,K272:AL272)+0.00001</f>
        <v>2.0750247853217949E-4</v>
      </c>
      <c r="AN288" s="121">
        <f>FORECAST(AN272,L288:AM288,L272:AM272)+0.00004</f>
        <v>2.2307476146074426E-4</v>
      </c>
      <c r="AO288" s="121">
        <f>FORECAST(AO272,M288:AN288,M272:AN272)+0.00004</f>
        <v>2.2000511632141756E-4</v>
      </c>
      <c r="AP288" s="121">
        <f>FORECAST(AP272,N288:AO288,N272:AO272)+0.00005</f>
        <v>2.1185301653535332E-4</v>
      </c>
      <c r="AQ288" s="121">
        <f>FORECAST(AQ272,O288:AP288,O272:AP272)+0.00002</f>
        <v>2.2272790400596946E-4</v>
      </c>
      <c r="AR288" s="121">
        <f>FORECAST(AR272,P288:AQ288,P272:AQ272)+0.00002</f>
        <v>2.1214678617717607E-4</v>
      </c>
      <c r="AS288" s="121">
        <f>FORECAST(AS272,Q288:AR288,Q272:AR272)+0.00002</f>
        <v>2.1083354893278671E-4</v>
      </c>
      <c r="AT288" s="121">
        <f>FORECAST(AT272,R288:AS288,R272:AS272)+0.00002</f>
        <v>2.1589965607959359E-4</v>
      </c>
      <c r="AU288" s="121">
        <f t="shared" ref="AU288:AX288" si="93">FORECAST(AU272,S288:AT288,S272:AT272)+0.00002</f>
        <v>2.3445300707735113E-4</v>
      </c>
      <c r="AV288" s="121">
        <f t="shared" si="93"/>
        <v>2.4623614841029262E-4</v>
      </c>
      <c r="AW288" s="121">
        <f t="shared" si="93"/>
        <v>2.6375573989095217E-4</v>
      </c>
      <c r="AX288" s="121">
        <f t="shared" si="93"/>
        <v>2.4314960058585596E-4</v>
      </c>
      <c r="AY288" s="121">
        <f>FORECAST(AY272,W288:AX288,W272:AX272)+0.00002</f>
        <v>2.4726780548526157E-4</v>
      </c>
      <c r="AZ288" s="121">
        <f t="shared" ref="AZ288:BC288" si="94">FORECAST(AZ272,X288:AY288,X272:AY272)+0.00002</f>
        <v>2.5148599928659181E-4</v>
      </c>
      <c r="BA288" s="121">
        <f t="shared" si="94"/>
        <v>2.5310476444499492E-4</v>
      </c>
      <c r="BB288" s="121">
        <f t="shared" si="94"/>
        <v>2.564529501192726E-4</v>
      </c>
      <c r="BC288" s="121">
        <f t="shared" si="94"/>
        <v>2.6043076439348229E-4</v>
      </c>
      <c r="BD288" s="121">
        <f>FORECAST(BD272,AB288:BC288,AB272:BC272)+0.00002</f>
        <v>2.6213981703650957E-4</v>
      </c>
      <c r="BE288" s="121">
        <f t="shared" ref="BE288:BH288" si="95">FORECAST(BE272,AC288:BD288,AC272:BD272)+0.00002</f>
        <v>2.6186638068838227E-4</v>
      </c>
      <c r="BF288" s="121">
        <f t="shared" si="95"/>
        <v>2.6202505322817869E-4</v>
      </c>
      <c r="BG288" s="121">
        <f t="shared" si="95"/>
        <v>2.628890511077633E-4</v>
      </c>
      <c r="BH288" s="121">
        <f t="shared" si="95"/>
        <v>2.6453500996629113E-4</v>
      </c>
    </row>
    <row r="289" spans="1:60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</row>
    <row r="290" spans="1:60" ht="12" thickBot="1">
      <c r="A290" s="3" t="s">
        <v>46</v>
      </c>
    </row>
    <row r="291" spans="1:60" ht="12" thickBot="1">
      <c r="A291" s="18" t="s">
        <v>47</v>
      </c>
      <c r="B291" s="19">
        <f t="shared" ref="B291:BH291" si="96">B2</f>
        <v>1992</v>
      </c>
      <c r="C291" s="19">
        <f t="shared" si="96"/>
        <v>1993</v>
      </c>
      <c r="D291" s="19">
        <f t="shared" si="96"/>
        <v>1994</v>
      </c>
      <c r="E291" s="19">
        <f t="shared" si="96"/>
        <v>1995</v>
      </c>
      <c r="F291" s="19">
        <f t="shared" si="96"/>
        <v>1996</v>
      </c>
      <c r="G291" s="19">
        <f t="shared" si="96"/>
        <v>1997</v>
      </c>
      <c r="H291" s="19">
        <f t="shared" si="96"/>
        <v>1998</v>
      </c>
      <c r="I291" s="19">
        <f t="shared" si="96"/>
        <v>1999</v>
      </c>
      <c r="J291" s="19">
        <f t="shared" si="96"/>
        <v>2000</v>
      </c>
      <c r="K291" s="19">
        <f t="shared" si="96"/>
        <v>2001</v>
      </c>
      <c r="L291" s="19">
        <f t="shared" si="96"/>
        <v>2002</v>
      </c>
      <c r="M291" s="19">
        <f t="shared" si="96"/>
        <v>2003</v>
      </c>
      <c r="N291" s="19">
        <f t="shared" si="96"/>
        <v>2004</v>
      </c>
      <c r="O291" s="19">
        <f t="shared" si="96"/>
        <v>2005</v>
      </c>
      <c r="P291" s="19">
        <f t="shared" si="96"/>
        <v>2006</v>
      </c>
      <c r="Q291" s="19">
        <f t="shared" si="96"/>
        <v>2007</v>
      </c>
      <c r="R291" s="19">
        <f t="shared" si="96"/>
        <v>2008</v>
      </c>
      <c r="S291" s="19">
        <f t="shared" si="96"/>
        <v>2009</v>
      </c>
      <c r="T291" s="19">
        <f t="shared" si="96"/>
        <v>2010</v>
      </c>
      <c r="U291" s="19">
        <f t="shared" si="96"/>
        <v>2011</v>
      </c>
      <c r="V291" s="19">
        <f t="shared" si="96"/>
        <v>2012</v>
      </c>
      <c r="W291" s="19">
        <f t="shared" si="96"/>
        <v>2013</v>
      </c>
      <c r="X291" s="19">
        <f t="shared" si="96"/>
        <v>2014</v>
      </c>
      <c r="Y291" s="19">
        <f t="shared" si="96"/>
        <v>2015</v>
      </c>
      <c r="Z291" s="19">
        <f t="shared" si="96"/>
        <v>2016</v>
      </c>
      <c r="AA291" s="19">
        <f t="shared" si="96"/>
        <v>2017</v>
      </c>
      <c r="AB291" s="19">
        <f t="shared" si="96"/>
        <v>2018</v>
      </c>
      <c r="AC291" s="19">
        <f t="shared" si="96"/>
        <v>2019</v>
      </c>
      <c r="AD291" s="19">
        <f t="shared" si="96"/>
        <v>2020</v>
      </c>
      <c r="AE291" s="19">
        <f t="shared" si="96"/>
        <v>2021</v>
      </c>
      <c r="AF291" s="19">
        <f t="shared" si="96"/>
        <v>2022</v>
      </c>
      <c r="AG291" s="19">
        <f t="shared" si="96"/>
        <v>2023</v>
      </c>
      <c r="AH291" s="19">
        <f t="shared" si="96"/>
        <v>2024</v>
      </c>
      <c r="AI291" s="19">
        <f t="shared" si="96"/>
        <v>2025</v>
      </c>
      <c r="AJ291" s="19">
        <f t="shared" si="96"/>
        <v>2026</v>
      </c>
      <c r="AK291" s="19">
        <f t="shared" si="96"/>
        <v>2027</v>
      </c>
      <c r="AL291" s="19">
        <f t="shared" si="96"/>
        <v>2028</v>
      </c>
      <c r="AM291" s="19">
        <f t="shared" si="96"/>
        <v>2029</v>
      </c>
      <c r="AN291" s="19">
        <f t="shared" si="96"/>
        <v>2030</v>
      </c>
      <c r="AO291" s="19">
        <f t="shared" si="96"/>
        <v>2031</v>
      </c>
      <c r="AP291" s="19">
        <f t="shared" si="96"/>
        <v>2032</v>
      </c>
      <c r="AQ291" s="19">
        <f t="shared" si="96"/>
        <v>2033</v>
      </c>
      <c r="AR291" s="19">
        <f t="shared" si="96"/>
        <v>2034</v>
      </c>
      <c r="AS291" s="19">
        <f t="shared" si="96"/>
        <v>2035</v>
      </c>
      <c r="AT291" s="19">
        <f t="shared" si="96"/>
        <v>2036</v>
      </c>
      <c r="AU291" s="19">
        <f t="shared" si="96"/>
        <v>2037</v>
      </c>
      <c r="AV291" s="19">
        <f t="shared" si="96"/>
        <v>2038</v>
      </c>
      <c r="AW291" s="19">
        <f t="shared" si="96"/>
        <v>2039</v>
      </c>
      <c r="AX291" s="19">
        <f t="shared" si="96"/>
        <v>2040</v>
      </c>
      <c r="AY291" s="19">
        <f t="shared" si="96"/>
        <v>2041</v>
      </c>
      <c r="AZ291" s="19">
        <f t="shared" si="96"/>
        <v>2042</v>
      </c>
      <c r="BA291" s="19">
        <f t="shared" si="96"/>
        <v>2043</v>
      </c>
      <c r="BB291" s="19">
        <f t="shared" si="96"/>
        <v>2044</v>
      </c>
      <c r="BC291" s="19">
        <f t="shared" si="96"/>
        <v>2045</v>
      </c>
      <c r="BD291" s="19">
        <f t="shared" si="96"/>
        <v>2046</v>
      </c>
      <c r="BE291" s="19">
        <f t="shared" si="96"/>
        <v>2047</v>
      </c>
      <c r="BF291" s="19">
        <f t="shared" si="96"/>
        <v>2048</v>
      </c>
      <c r="BG291" s="19">
        <f t="shared" si="96"/>
        <v>2049</v>
      </c>
      <c r="BH291" s="19">
        <f t="shared" si="96"/>
        <v>2050</v>
      </c>
    </row>
    <row r="292" spans="1:60">
      <c r="A292" s="3" t="s">
        <v>17</v>
      </c>
    </row>
    <row r="293" spans="1:60">
      <c r="A293" s="3" t="s">
        <v>18</v>
      </c>
    </row>
    <row r="294" spans="1:60">
      <c r="A294" s="3" t="s">
        <v>19</v>
      </c>
    </row>
    <row r="295" spans="1:60">
      <c r="A295" s="3" t="s">
        <v>20</v>
      </c>
    </row>
    <row r="296" spans="1:60">
      <c r="A296" s="3" t="s">
        <v>21</v>
      </c>
    </row>
    <row r="297" spans="1:60">
      <c r="A297" s="3" t="s">
        <v>22</v>
      </c>
    </row>
    <row r="298" spans="1:60">
      <c r="A298" s="3" t="s">
        <v>23</v>
      </c>
    </row>
    <row r="299" spans="1:60">
      <c r="A299" s="3" t="s">
        <v>24</v>
      </c>
    </row>
    <row r="300" spans="1:60">
      <c r="A300" s="3" t="s">
        <v>25</v>
      </c>
    </row>
    <row r="301" spans="1:60">
      <c r="A301" s="3" t="s">
        <v>26</v>
      </c>
    </row>
    <row r="302" spans="1:60">
      <c r="A302" s="3" t="s">
        <v>27</v>
      </c>
    </row>
    <row r="303" spans="1:60">
      <c r="A303" s="3" t="s">
        <v>28</v>
      </c>
    </row>
    <row r="304" spans="1:60" ht="12" thickBot="1">
      <c r="A304" s="3" t="s">
        <v>29</v>
      </c>
      <c r="B304" s="8">
        <v>26717</v>
      </c>
      <c r="C304" s="8">
        <v>25310</v>
      </c>
      <c r="D304" s="8">
        <v>26860</v>
      </c>
      <c r="E304" s="8">
        <v>28741</v>
      </c>
      <c r="F304" s="8">
        <v>33102</v>
      </c>
      <c r="G304" s="8">
        <v>35103</v>
      </c>
      <c r="H304" s="8">
        <v>36710</v>
      </c>
      <c r="I304" s="8">
        <v>38721</v>
      </c>
      <c r="J304" s="8">
        <v>39215</v>
      </c>
      <c r="K304" s="8">
        <v>38795</v>
      </c>
      <c r="L304" s="8">
        <v>39606</v>
      </c>
      <c r="M304" s="8">
        <v>26057</v>
      </c>
      <c r="N304" s="8">
        <v>32921</v>
      </c>
      <c r="O304" s="8">
        <v>44275</v>
      </c>
      <c r="P304" s="8">
        <v>32458</v>
      </c>
      <c r="Q304" s="8">
        <v>39842</v>
      </c>
      <c r="R304" s="8">
        <v>41833</v>
      </c>
      <c r="S304" s="8">
        <v>38959</v>
      </c>
      <c r="T304" s="8">
        <v>39538</v>
      </c>
      <c r="U304" s="8">
        <v>35616</v>
      </c>
      <c r="V304" s="8">
        <v>32363</v>
      </c>
      <c r="W304" s="8">
        <v>32034</v>
      </c>
      <c r="X304" s="8">
        <v>33250</v>
      </c>
      <c r="Y304" s="8">
        <v>30884</v>
      </c>
      <c r="Z304" s="8">
        <v>32698</v>
      </c>
      <c r="AA304" s="8">
        <v>34995</v>
      </c>
      <c r="AB304" s="8">
        <v>37103</v>
      </c>
      <c r="AC304" s="8">
        <v>38826</v>
      </c>
      <c r="AD304" s="8">
        <v>37958</v>
      </c>
      <c r="AE304" s="8">
        <v>40203</v>
      </c>
      <c r="AF304" s="111">
        <f>FORECAST(AF272,B304:AE304,B272:AE272)</f>
        <v>36846.474822225442</v>
      </c>
      <c r="AG304" s="111">
        <f t="shared" ref="AG304:BH304" si="97">FORECAST(AG272,C304:AF304,C272:AF272)</f>
        <v>35560.886344742074</v>
      </c>
      <c r="AH304" s="111">
        <f t="shared" si="97"/>
        <v>35274.200614142013</v>
      </c>
      <c r="AI304" s="111">
        <f t="shared" si="97"/>
        <v>37447.080483932528</v>
      </c>
      <c r="AJ304" s="111">
        <f t="shared" si="97"/>
        <v>34281.981508266836</v>
      </c>
      <c r="AK304" s="111">
        <f t="shared" si="97"/>
        <v>36325.971459547109</v>
      </c>
      <c r="AL304" s="111">
        <f t="shared" si="97"/>
        <v>37614.443164074342</v>
      </c>
      <c r="AM304" s="111">
        <f t="shared" si="97"/>
        <v>38431.08292345675</v>
      </c>
      <c r="AN304" s="111">
        <f t="shared" si="97"/>
        <v>39609.417447470652</v>
      </c>
      <c r="AO304" s="111">
        <f t="shared" si="97"/>
        <v>40483.616735461619</v>
      </c>
      <c r="AP304" s="111">
        <f t="shared" si="97"/>
        <v>42805.237072316188</v>
      </c>
      <c r="AQ304" s="111">
        <f t="shared" si="97"/>
        <v>40083.73701244047</v>
      </c>
      <c r="AR304" s="111">
        <f t="shared" si="97"/>
        <v>41956.74473987706</v>
      </c>
      <c r="AS304" s="111">
        <f t="shared" si="97"/>
        <v>43155.123308977694</v>
      </c>
      <c r="AT304" s="111">
        <f t="shared" si="97"/>
        <v>43320.375618108897</v>
      </c>
      <c r="AU304" s="111">
        <f t="shared" si="97"/>
        <v>42489.492405002427</v>
      </c>
      <c r="AV304" s="111">
        <f t="shared" si="97"/>
        <v>41004.81131417393</v>
      </c>
      <c r="AW304" s="111">
        <f t="shared" si="97"/>
        <v>38239.451733280832</v>
      </c>
      <c r="AX304" s="111">
        <f t="shared" si="97"/>
        <v>42199.118020328431</v>
      </c>
      <c r="AY304" s="111">
        <f t="shared" si="97"/>
        <v>41657.179070901846</v>
      </c>
      <c r="AZ304" s="111">
        <f t="shared" si="97"/>
        <v>41164.807783986711</v>
      </c>
      <c r="BA304" s="111">
        <f t="shared" si="97"/>
        <v>41140.626955413434</v>
      </c>
      <c r="BB304" s="111">
        <f t="shared" si="97"/>
        <v>40734.149598585573</v>
      </c>
      <c r="BC304" s="111">
        <f t="shared" si="97"/>
        <v>40409.545809447838</v>
      </c>
      <c r="BD304" s="111">
        <f t="shared" si="97"/>
        <v>40331.842292347821</v>
      </c>
      <c r="BE304" s="111">
        <f t="shared" si="97"/>
        <v>40472.755966182463</v>
      </c>
      <c r="BF304" s="111">
        <f t="shared" si="97"/>
        <v>40549.19243793108</v>
      </c>
      <c r="BG304" s="111">
        <f t="shared" si="97"/>
        <v>40537.733188535443</v>
      </c>
      <c r="BH304" s="111">
        <f t="shared" si="97"/>
        <v>40242.104627621855</v>
      </c>
    </row>
    <row r="305" spans="1:60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</row>
    <row r="306" spans="1:60" ht="12" thickBot="1">
      <c r="A306" s="3" t="s">
        <v>160</v>
      </c>
    </row>
    <row r="307" spans="1:60" ht="12" thickBot="1">
      <c r="A307" s="18"/>
      <c r="B307" s="19">
        <f t="shared" ref="B307:BH307" si="98">B2</f>
        <v>1992</v>
      </c>
      <c r="C307" s="19">
        <f t="shared" si="98"/>
        <v>1993</v>
      </c>
      <c r="D307" s="19">
        <f t="shared" si="98"/>
        <v>1994</v>
      </c>
      <c r="E307" s="19">
        <f t="shared" si="98"/>
        <v>1995</v>
      </c>
      <c r="F307" s="19">
        <f t="shared" si="98"/>
        <v>1996</v>
      </c>
      <c r="G307" s="19">
        <f t="shared" si="98"/>
        <v>1997</v>
      </c>
      <c r="H307" s="19">
        <f t="shared" si="98"/>
        <v>1998</v>
      </c>
      <c r="I307" s="19">
        <f t="shared" si="98"/>
        <v>1999</v>
      </c>
      <c r="J307" s="19">
        <f t="shared" si="98"/>
        <v>2000</v>
      </c>
      <c r="K307" s="19">
        <f t="shared" si="98"/>
        <v>2001</v>
      </c>
      <c r="L307" s="19">
        <f t="shared" si="98"/>
        <v>2002</v>
      </c>
      <c r="M307" s="19">
        <f t="shared" si="98"/>
        <v>2003</v>
      </c>
      <c r="N307" s="19">
        <f t="shared" si="98"/>
        <v>2004</v>
      </c>
      <c r="O307" s="19">
        <f t="shared" si="98"/>
        <v>2005</v>
      </c>
      <c r="P307" s="19">
        <f t="shared" si="98"/>
        <v>2006</v>
      </c>
      <c r="Q307" s="19">
        <f t="shared" si="98"/>
        <v>2007</v>
      </c>
      <c r="R307" s="19">
        <f t="shared" si="98"/>
        <v>2008</v>
      </c>
      <c r="S307" s="19">
        <f t="shared" si="98"/>
        <v>2009</v>
      </c>
      <c r="T307" s="19">
        <f t="shared" si="98"/>
        <v>2010</v>
      </c>
      <c r="U307" s="19">
        <f t="shared" si="98"/>
        <v>2011</v>
      </c>
      <c r="V307" s="19">
        <f t="shared" si="98"/>
        <v>2012</v>
      </c>
      <c r="W307" s="19">
        <f t="shared" si="98"/>
        <v>2013</v>
      </c>
      <c r="X307" s="19">
        <f t="shared" si="98"/>
        <v>2014</v>
      </c>
      <c r="Y307" s="19">
        <f t="shared" si="98"/>
        <v>2015</v>
      </c>
      <c r="Z307" s="19">
        <f t="shared" si="98"/>
        <v>2016</v>
      </c>
      <c r="AA307" s="19">
        <f t="shared" si="98"/>
        <v>2017</v>
      </c>
      <c r="AB307" s="19">
        <f t="shared" si="98"/>
        <v>2018</v>
      </c>
      <c r="AC307" s="19">
        <f t="shared" si="98"/>
        <v>2019</v>
      </c>
      <c r="AD307" s="19">
        <f t="shared" si="98"/>
        <v>2020</v>
      </c>
      <c r="AE307" s="19">
        <f t="shared" si="98"/>
        <v>2021</v>
      </c>
      <c r="AF307" s="19">
        <f t="shared" si="98"/>
        <v>2022</v>
      </c>
      <c r="AG307" s="19">
        <f t="shared" si="98"/>
        <v>2023</v>
      </c>
      <c r="AH307" s="19">
        <f t="shared" si="98"/>
        <v>2024</v>
      </c>
      <c r="AI307" s="19">
        <f t="shared" si="98"/>
        <v>2025</v>
      </c>
      <c r="AJ307" s="19">
        <f t="shared" si="98"/>
        <v>2026</v>
      </c>
      <c r="AK307" s="19">
        <f t="shared" si="98"/>
        <v>2027</v>
      </c>
      <c r="AL307" s="19">
        <f t="shared" si="98"/>
        <v>2028</v>
      </c>
      <c r="AM307" s="19">
        <f t="shared" si="98"/>
        <v>2029</v>
      </c>
      <c r="AN307" s="19">
        <f t="shared" si="98"/>
        <v>2030</v>
      </c>
      <c r="AO307" s="19">
        <f t="shared" si="98"/>
        <v>2031</v>
      </c>
      <c r="AP307" s="19">
        <f t="shared" si="98"/>
        <v>2032</v>
      </c>
      <c r="AQ307" s="19">
        <f t="shared" si="98"/>
        <v>2033</v>
      </c>
      <c r="AR307" s="19">
        <f t="shared" si="98"/>
        <v>2034</v>
      </c>
      <c r="AS307" s="19">
        <f t="shared" si="98"/>
        <v>2035</v>
      </c>
      <c r="AT307" s="19">
        <f t="shared" si="98"/>
        <v>2036</v>
      </c>
      <c r="AU307" s="19">
        <f t="shared" si="98"/>
        <v>2037</v>
      </c>
      <c r="AV307" s="19">
        <f t="shared" si="98"/>
        <v>2038</v>
      </c>
      <c r="AW307" s="19">
        <f t="shared" si="98"/>
        <v>2039</v>
      </c>
      <c r="AX307" s="19">
        <f t="shared" si="98"/>
        <v>2040</v>
      </c>
      <c r="AY307" s="19">
        <f t="shared" si="98"/>
        <v>2041</v>
      </c>
      <c r="AZ307" s="19">
        <f t="shared" si="98"/>
        <v>2042</v>
      </c>
      <c r="BA307" s="19">
        <f t="shared" si="98"/>
        <v>2043</v>
      </c>
      <c r="BB307" s="19">
        <f t="shared" si="98"/>
        <v>2044</v>
      </c>
      <c r="BC307" s="19">
        <f t="shared" si="98"/>
        <v>2045</v>
      </c>
      <c r="BD307" s="19">
        <f t="shared" si="98"/>
        <v>2046</v>
      </c>
      <c r="BE307" s="19">
        <f t="shared" si="98"/>
        <v>2047</v>
      </c>
      <c r="BF307" s="19">
        <f t="shared" si="98"/>
        <v>2048</v>
      </c>
      <c r="BG307" s="19">
        <f t="shared" si="98"/>
        <v>2049</v>
      </c>
      <c r="BH307" s="19">
        <f t="shared" si="98"/>
        <v>2050</v>
      </c>
    </row>
    <row r="308" spans="1:60">
      <c r="A308" s="3" t="s">
        <v>17</v>
      </c>
    </row>
    <row r="309" spans="1:60">
      <c r="A309" s="3" t="s">
        <v>18</v>
      </c>
    </row>
    <row r="310" spans="1:60">
      <c r="A310" s="3" t="s">
        <v>19</v>
      </c>
    </row>
    <row r="311" spans="1:60">
      <c r="A311" s="3" t="s">
        <v>20</v>
      </c>
    </row>
    <row r="312" spans="1:60">
      <c r="A312" s="3" t="s">
        <v>21</v>
      </c>
    </row>
    <row r="313" spans="1:60">
      <c r="A313" s="3" t="s">
        <v>22</v>
      </c>
    </row>
    <row r="314" spans="1:60">
      <c r="A314" s="3" t="s">
        <v>23</v>
      </c>
    </row>
    <row r="315" spans="1:60">
      <c r="A315" s="3" t="s">
        <v>24</v>
      </c>
    </row>
    <row r="316" spans="1:60">
      <c r="A316" s="3" t="s">
        <v>25</v>
      </c>
    </row>
    <row r="317" spans="1:60">
      <c r="A317" s="3" t="s">
        <v>26</v>
      </c>
    </row>
    <row r="318" spans="1:60">
      <c r="A318" s="3" t="s">
        <v>27</v>
      </c>
    </row>
    <row r="319" spans="1:60">
      <c r="A319" s="3" t="s">
        <v>28</v>
      </c>
    </row>
    <row r="320" spans="1:60" ht="12" thickBot="1">
      <c r="A320" s="3" t="s">
        <v>29</v>
      </c>
      <c r="C320" s="122">
        <f>(C33/C240)*2.204462</f>
        <v>0.13208827931866143</v>
      </c>
      <c r="D320" s="122">
        <f t="shared" ref="D320:BH320" si="99">(D33/D240)*2.204462</f>
        <v>0.14231305902867955</v>
      </c>
      <c r="E320" s="122">
        <f t="shared" si="99"/>
        <v>0.14377447008949595</v>
      </c>
      <c r="F320" s="122">
        <f t="shared" si="99"/>
        <v>0.13178733391186964</v>
      </c>
      <c r="G320" s="122">
        <f t="shared" si="99"/>
        <v>0.13054264339306751</v>
      </c>
      <c r="H320" s="122">
        <f t="shared" si="99"/>
        <v>0.1274331040820561</v>
      </c>
      <c r="I320" s="122">
        <f t="shared" si="99"/>
        <v>0.1228145346194949</v>
      </c>
      <c r="J320" s="122">
        <f t="shared" si="99"/>
        <v>0.12666029680958568</v>
      </c>
      <c r="K320" s="122">
        <f t="shared" si="99"/>
        <v>0.12097287201938431</v>
      </c>
      <c r="L320" s="122">
        <f t="shared" si="99"/>
        <v>0.11816872813437945</v>
      </c>
      <c r="M320" s="122">
        <f t="shared" si="99"/>
        <v>0.13974177756671466</v>
      </c>
      <c r="N320" s="122">
        <f t="shared" si="99"/>
        <v>0.14447660723458244</v>
      </c>
      <c r="O320" s="122">
        <f t="shared" si="99"/>
        <v>0.13694586137138598</v>
      </c>
      <c r="P320" s="122">
        <f t="shared" si="99"/>
        <v>0.12861396697789731</v>
      </c>
      <c r="Q320" s="122">
        <f t="shared" si="99"/>
        <v>0.13618622933478736</v>
      </c>
      <c r="R320" s="122">
        <f t="shared" si="99"/>
        <v>0.13136607621019933</v>
      </c>
      <c r="S320" s="122">
        <f t="shared" si="99"/>
        <v>0.15314730103336285</v>
      </c>
      <c r="T320" s="122">
        <f t="shared" si="99"/>
        <v>0.1509731321549064</v>
      </c>
      <c r="U320" s="122">
        <f t="shared" si="99"/>
        <v>0.17751685453877739</v>
      </c>
      <c r="V320" s="122">
        <f t="shared" si="99"/>
        <v>0.18494507734881213</v>
      </c>
      <c r="W320" s="122">
        <f t="shared" si="99"/>
        <v>0.19002185448895495</v>
      </c>
      <c r="X320" s="122">
        <f t="shared" si="99"/>
        <v>0.18770341358984324</v>
      </c>
      <c r="Y320" s="122">
        <f t="shared" si="99"/>
        <v>0.19504667874144599</v>
      </c>
      <c r="Z320" s="122">
        <f t="shared" si="99"/>
        <v>0.20094444055686506</v>
      </c>
      <c r="AA320" s="122">
        <f t="shared" si="99"/>
        <v>0.23518498900702825</v>
      </c>
      <c r="AB320" s="122">
        <f t="shared" si="99"/>
        <v>0.23293285396498456</v>
      </c>
      <c r="AC320" s="122">
        <f t="shared" si="99"/>
        <v>0.22749858437205064</v>
      </c>
      <c r="AD320" s="122">
        <f t="shared" si="99"/>
        <v>0.23920415642263995</v>
      </c>
      <c r="AE320" s="122">
        <f t="shared" si="99"/>
        <v>0.28049384534688088</v>
      </c>
      <c r="AF320" s="115">
        <f t="shared" si="99"/>
        <v>0.26068030310729301</v>
      </c>
      <c r="AG320" s="115">
        <f t="shared" si="99"/>
        <v>0.27151533289824215</v>
      </c>
      <c r="AH320" s="115">
        <f t="shared" si="99"/>
        <v>0.27372443967368848</v>
      </c>
      <c r="AI320" s="115">
        <f t="shared" si="99"/>
        <v>0.17015191954007886</v>
      </c>
      <c r="AJ320" s="115">
        <f t="shared" si="99"/>
        <v>0.21326827121252004</v>
      </c>
      <c r="AK320" s="115">
        <f t="shared" si="99"/>
        <v>0.19530991435126893</v>
      </c>
      <c r="AL320" s="115">
        <f t="shared" si="99"/>
        <v>0.17862381174391476</v>
      </c>
      <c r="AM320" s="115">
        <f t="shared" si="99"/>
        <v>0.17831028520509806</v>
      </c>
      <c r="AN320" s="115">
        <f t="shared" si="99"/>
        <v>0.19209172021499896</v>
      </c>
      <c r="AO320" s="115">
        <f t="shared" si="99"/>
        <v>0.19004869916049055</v>
      </c>
      <c r="AP320" s="115">
        <f t="shared" si="99"/>
        <v>0.18363953159195381</v>
      </c>
      <c r="AQ320" s="115">
        <f t="shared" si="99"/>
        <v>0.18898669646719085</v>
      </c>
      <c r="AR320" s="115">
        <f t="shared" si="99"/>
        <v>0.18438640693675393</v>
      </c>
      <c r="AS320" s="115">
        <f t="shared" si="99"/>
        <v>0.1843243218834579</v>
      </c>
      <c r="AT320" s="115">
        <f t="shared" si="99"/>
        <v>0.18928193405066945</v>
      </c>
      <c r="AU320" s="115">
        <f t="shared" si="99"/>
        <v>0.20092767365412031</v>
      </c>
      <c r="AV320" s="115">
        <f t="shared" si="99"/>
        <v>0.21079788567967442</v>
      </c>
      <c r="AW320" s="115">
        <f t="shared" si="99"/>
        <v>0.21960890262458857</v>
      </c>
      <c r="AX320" s="115">
        <f t="shared" si="99"/>
        <v>0.21192832372824505</v>
      </c>
      <c r="AY320" s="115">
        <f t="shared" si="99"/>
        <v>0.21565553923271419</v>
      </c>
      <c r="AZ320" s="115">
        <f t="shared" si="99"/>
        <v>0.21920088723565034</v>
      </c>
      <c r="BA320" s="115">
        <f t="shared" si="99"/>
        <v>0.22056788490567258</v>
      </c>
      <c r="BB320" s="115">
        <f t="shared" si="99"/>
        <v>0.22343743123940243</v>
      </c>
      <c r="BC320" s="115">
        <f t="shared" si="99"/>
        <v>0.22677804252760539</v>
      </c>
      <c r="BD320" s="115">
        <f t="shared" si="99"/>
        <v>0.2285343253559696</v>
      </c>
      <c r="BE320" s="115">
        <f t="shared" si="99"/>
        <v>0.2289959371308502</v>
      </c>
      <c r="BF320" s="115">
        <f t="shared" si="99"/>
        <v>0.22958455985492493</v>
      </c>
      <c r="BG320" s="115">
        <f t="shared" si="99"/>
        <v>0.23073714199779469</v>
      </c>
      <c r="BH320" s="115">
        <f t="shared" si="99"/>
        <v>0.2328205923820012</v>
      </c>
    </row>
    <row r="321" spans="1:60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</row>
    <row r="322" spans="1:60" ht="12" thickBot="1">
      <c r="A322" s="3" t="s">
        <v>161</v>
      </c>
    </row>
    <row r="323" spans="1:60" ht="12" thickBot="1">
      <c r="A323" s="18"/>
      <c r="B323" s="19">
        <f>B307</f>
        <v>1992</v>
      </c>
      <c r="C323" s="19">
        <f t="shared" ref="C323:BH323" si="100">C307</f>
        <v>1993</v>
      </c>
      <c r="D323" s="19">
        <f t="shared" si="100"/>
        <v>1994</v>
      </c>
      <c r="E323" s="19">
        <f t="shared" si="100"/>
        <v>1995</v>
      </c>
      <c r="F323" s="19">
        <f t="shared" si="100"/>
        <v>1996</v>
      </c>
      <c r="G323" s="19">
        <f t="shared" si="100"/>
        <v>1997</v>
      </c>
      <c r="H323" s="19">
        <f t="shared" si="100"/>
        <v>1998</v>
      </c>
      <c r="I323" s="19">
        <f t="shared" si="100"/>
        <v>1999</v>
      </c>
      <c r="J323" s="19">
        <f t="shared" si="100"/>
        <v>2000</v>
      </c>
      <c r="K323" s="19">
        <f t="shared" si="100"/>
        <v>2001</v>
      </c>
      <c r="L323" s="19">
        <f t="shared" si="100"/>
        <v>2002</v>
      </c>
      <c r="M323" s="19">
        <f t="shared" si="100"/>
        <v>2003</v>
      </c>
      <c r="N323" s="19">
        <f t="shared" si="100"/>
        <v>2004</v>
      </c>
      <c r="O323" s="19">
        <f t="shared" si="100"/>
        <v>2005</v>
      </c>
      <c r="P323" s="19">
        <f t="shared" si="100"/>
        <v>2006</v>
      </c>
      <c r="Q323" s="19">
        <f t="shared" si="100"/>
        <v>2007</v>
      </c>
      <c r="R323" s="19">
        <f t="shared" si="100"/>
        <v>2008</v>
      </c>
      <c r="S323" s="19">
        <f t="shared" si="100"/>
        <v>2009</v>
      </c>
      <c r="T323" s="19">
        <f t="shared" si="100"/>
        <v>2010</v>
      </c>
      <c r="U323" s="19">
        <f t="shared" si="100"/>
        <v>2011</v>
      </c>
      <c r="V323" s="19">
        <f t="shared" si="100"/>
        <v>2012</v>
      </c>
      <c r="W323" s="19">
        <f t="shared" si="100"/>
        <v>2013</v>
      </c>
      <c r="X323" s="19">
        <f t="shared" si="100"/>
        <v>2014</v>
      </c>
      <c r="Y323" s="19">
        <f t="shared" si="100"/>
        <v>2015</v>
      </c>
      <c r="Z323" s="19">
        <f t="shared" si="100"/>
        <v>2016</v>
      </c>
      <c r="AA323" s="19">
        <f t="shared" si="100"/>
        <v>2017</v>
      </c>
      <c r="AB323" s="19">
        <f t="shared" si="100"/>
        <v>2018</v>
      </c>
      <c r="AC323" s="19">
        <f t="shared" si="100"/>
        <v>2019</v>
      </c>
      <c r="AD323" s="19">
        <f t="shared" si="100"/>
        <v>2020</v>
      </c>
      <c r="AE323" s="19">
        <f t="shared" si="100"/>
        <v>2021</v>
      </c>
      <c r="AF323" s="19">
        <f t="shared" si="100"/>
        <v>2022</v>
      </c>
      <c r="AG323" s="19">
        <f t="shared" si="100"/>
        <v>2023</v>
      </c>
      <c r="AH323" s="19">
        <f t="shared" si="100"/>
        <v>2024</v>
      </c>
      <c r="AI323" s="19">
        <f t="shared" si="100"/>
        <v>2025</v>
      </c>
      <c r="AJ323" s="19">
        <f t="shared" si="100"/>
        <v>2026</v>
      </c>
      <c r="AK323" s="19">
        <f t="shared" si="100"/>
        <v>2027</v>
      </c>
      <c r="AL323" s="19">
        <f t="shared" si="100"/>
        <v>2028</v>
      </c>
      <c r="AM323" s="19">
        <f t="shared" si="100"/>
        <v>2029</v>
      </c>
      <c r="AN323" s="19">
        <f t="shared" si="100"/>
        <v>2030</v>
      </c>
      <c r="AO323" s="19">
        <f t="shared" si="100"/>
        <v>2031</v>
      </c>
      <c r="AP323" s="19">
        <f t="shared" si="100"/>
        <v>2032</v>
      </c>
      <c r="AQ323" s="19">
        <f t="shared" si="100"/>
        <v>2033</v>
      </c>
      <c r="AR323" s="19">
        <f t="shared" si="100"/>
        <v>2034</v>
      </c>
      <c r="AS323" s="19">
        <f t="shared" si="100"/>
        <v>2035</v>
      </c>
      <c r="AT323" s="19">
        <f t="shared" si="100"/>
        <v>2036</v>
      </c>
      <c r="AU323" s="19">
        <f t="shared" si="100"/>
        <v>2037</v>
      </c>
      <c r="AV323" s="19">
        <f t="shared" si="100"/>
        <v>2038</v>
      </c>
      <c r="AW323" s="19">
        <f t="shared" si="100"/>
        <v>2039</v>
      </c>
      <c r="AX323" s="19">
        <f t="shared" si="100"/>
        <v>2040</v>
      </c>
      <c r="AY323" s="19">
        <f t="shared" si="100"/>
        <v>2041</v>
      </c>
      <c r="AZ323" s="19">
        <f t="shared" si="100"/>
        <v>2042</v>
      </c>
      <c r="BA323" s="19">
        <f t="shared" si="100"/>
        <v>2043</v>
      </c>
      <c r="BB323" s="19">
        <f t="shared" si="100"/>
        <v>2044</v>
      </c>
      <c r="BC323" s="19">
        <f t="shared" si="100"/>
        <v>2045</v>
      </c>
      <c r="BD323" s="19">
        <f t="shared" si="100"/>
        <v>2046</v>
      </c>
      <c r="BE323" s="19">
        <f t="shared" si="100"/>
        <v>2047</v>
      </c>
      <c r="BF323" s="19">
        <f t="shared" si="100"/>
        <v>2048</v>
      </c>
      <c r="BG323" s="19">
        <f t="shared" si="100"/>
        <v>2049</v>
      </c>
      <c r="BH323" s="19">
        <f t="shared" si="100"/>
        <v>2050</v>
      </c>
    </row>
    <row r="324" spans="1:60">
      <c r="A324" s="3" t="s">
        <v>17</v>
      </c>
    </row>
    <row r="325" spans="1:60">
      <c r="A325" s="3" t="s">
        <v>18</v>
      </c>
    </row>
    <row r="326" spans="1:60">
      <c r="A326" s="3" t="s">
        <v>19</v>
      </c>
    </row>
    <row r="327" spans="1:60">
      <c r="A327" s="3" t="s">
        <v>20</v>
      </c>
    </row>
    <row r="328" spans="1:60">
      <c r="A328" s="3" t="s">
        <v>21</v>
      </c>
    </row>
    <row r="329" spans="1:60">
      <c r="A329" s="3" t="s">
        <v>22</v>
      </c>
    </row>
    <row r="330" spans="1:60">
      <c r="A330" s="3" t="s">
        <v>23</v>
      </c>
    </row>
    <row r="331" spans="1:60">
      <c r="A331" s="3" t="s">
        <v>24</v>
      </c>
    </row>
    <row r="332" spans="1:60">
      <c r="A332" s="3" t="s">
        <v>25</v>
      </c>
    </row>
    <row r="333" spans="1:60">
      <c r="A333" s="3" t="s">
        <v>26</v>
      </c>
    </row>
    <row r="334" spans="1:60">
      <c r="A334" s="3" t="s">
        <v>27</v>
      </c>
    </row>
    <row r="335" spans="1:60">
      <c r="A335" s="3" t="s">
        <v>28</v>
      </c>
    </row>
    <row r="336" spans="1:60" ht="12" thickBot="1">
      <c r="A336" s="3" t="s">
        <v>29</v>
      </c>
      <c r="C336" s="21">
        <f>C320/2.204622</f>
        <v>5.9914252565138798E-2</v>
      </c>
      <c r="D336" s="21">
        <f t="shared" ref="D336:BH336" si="101">D320/2.204622</f>
        <v>6.4552135934722393E-2</v>
      </c>
      <c r="E336" s="21">
        <f t="shared" si="101"/>
        <v>6.5215021028319567E-2</v>
      </c>
      <c r="F336" s="21">
        <f t="shared" si="101"/>
        <v>5.9777745986327652E-2</v>
      </c>
      <c r="G336" s="21">
        <f t="shared" si="101"/>
        <v>5.9213163704738274E-2</v>
      </c>
      <c r="H336" s="21">
        <f t="shared" si="101"/>
        <v>5.7802700001204785E-2</v>
      </c>
      <c r="I336" s="21">
        <f t="shared" si="101"/>
        <v>5.5707751541758589E-2</v>
      </c>
      <c r="J336" s="21">
        <f t="shared" si="101"/>
        <v>5.7452160420056443E-2</v>
      </c>
      <c r="K336" s="21">
        <f t="shared" si="101"/>
        <v>5.4872387202606301E-2</v>
      </c>
      <c r="L336" s="21">
        <f t="shared" si="101"/>
        <v>5.3600448573215477E-2</v>
      </c>
      <c r="M336" s="21">
        <f t="shared" si="101"/>
        <v>6.3385821953475308E-2</v>
      </c>
      <c r="N336" s="21">
        <f t="shared" si="101"/>
        <v>6.5533505169857884E-2</v>
      </c>
      <c r="O336" s="21">
        <f t="shared" si="101"/>
        <v>6.2117615342397008E-2</v>
      </c>
      <c r="P336" s="21">
        <f t="shared" si="101"/>
        <v>5.8338330551857553E-2</v>
      </c>
      <c r="Q336" s="21">
        <f t="shared" si="101"/>
        <v>6.1773051949398743E-2</v>
      </c>
      <c r="R336" s="21">
        <f t="shared" si="101"/>
        <v>5.9586666653149302E-2</v>
      </c>
      <c r="S336" s="21">
        <f t="shared" si="101"/>
        <v>6.9466466828945209E-2</v>
      </c>
      <c r="T336" s="21">
        <f t="shared" si="101"/>
        <v>6.8480280136416313E-2</v>
      </c>
      <c r="U336" s="21">
        <f t="shared" si="101"/>
        <v>8.0520313477220759E-2</v>
      </c>
      <c r="V336" s="21">
        <f t="shared" si="101"/>
        <v>8.3889699616901278E-2</v>
      </c>
      <c r="W336" s="21">
        <f t="shared" si="101"/>
        <v>8.6192487641398363E-2</v>
      </c>
      <c r="X336" s="21">
        <f t="shared" si="101"/>
        <v>8.5140860242637173E-2</v>
      </c>
      <c r="Y336" s="21">
        <f t="shared" si="101"/>
        <v>8.847171022581013E-2</v>
      </c>
      <c r="Z336" s="21">
        <f t="shared" si="101"/>
        <v>9.114689073993866E-2</v>
      </c>
      <c r="AA336" s="21">
        <f t="shared" si="101"/>
        <v>0.10667814664238506</v>
      </c>
      <c r="AB336" s="21">
        <f t="shared" si="101"/>
        <v>0.10565659508295959</v>
      </c>
      <c r="AC336" s="21">
        <f t="shared" si="101"/>
        <v>0.10319165116380524</v>
      </c>
      <c r="AD336" s="21">
        <f t="shared" si="101"/>
        <v>0.10850121083008332</v>
      </c>
      <c r="AE336" s="21">
        <f t="shared" si="101"/>
        <v>0.12722990396851744</v>
      </c>
      <c r="AF336" s="109">
        <f t="shared" si="101"/>
        <v>0.11824262985096447</v>
      </c>
      <c r="AG336" s="109">
        <f t="shared" si="101"/>
        <v>0.12315731807912746</v>
      </c>
      <c r="AH336" s="109">
        <f t="shared" si="101"/>
        <v>0.12415935233962487</v>
      </c>
      <c r="AI336" s="109">
        <f t="shared" si="101"/>
        <v>7.7179634213973572E-2</v>
      </c>
      <c r="AJ336" s="109">
        <f t="shared" si="101"/>
        <v>9.6736887871263208E-2</v>
      </c>
      <c r="AK336" s="109">
        <f t="shared" si="101"/>
        <v>8.8591111923617252E-2</v>
      </c>
      <c r="AL336" s="109">
        <f t="shared" si="101"/>
        <v>8.1022420961014974E-2</v>
      </c>
      <c r="AM336" s="109">
        <f t="shared" si="101"/>
        <v>8.0880207675101692E-2</v>
      </c>
      <c r="AN336" s="109">
        <f t="shared" si="101"/>
        <v>8.7131363206481183E-2</v>
      </c>
      <c r="AO336" s="109">
        <f t="shared" si="101"/>
        <v>8.6204664183016658E-2</v>
      </c>
      <c r="AP336" s="109">
        <f t="shared" si="101"/>
        <v>8.3297513855869088E-2</v>
      </c>
      <c r="AQ336" s="109">
        <f t="shared" si="101"/>
        <v>8.5722947728540694E-2</v>
      </c>
      <c r="AR336" s="109">
        <f t="shared" si="101"/>
        <v>8.3636290909168978E-2</v>
      </c>
      <c r="AS336" s="109">
        <f t="shared" si="101"/>
        <v>8.3608129594759509E-2</v>
      </c>
      <c r="AT336" s="109">
        <f t="shared" si="101"/>
        <v>8.5856865281517397E-2</v>
      </c>
      <c r="AU336" s="109">
        <f t="shared" si="101"/>
        <v>9.1139285398639899E-2</v>
      </c>
      <c r="AV336" s="109">
        <f t="shared" si="101"/>
        <v>9.5616339526537614E-2</v>
      </c>
      <c r="AW336" s="109">
        <f t="shared" si="101"/>
        <v>9.9612950711998952E-2</v>
      </c>
      <c r="AX336" s="109">
        <f t="shared" si="101"/>
        <v>9.6129097744758529E-2</v>
      </c>
      <c r="AY336" s="109">
        <f t="shared" si="101"/>
        <v>9.7819734735802411E-2</v>
      </c>
      <c r="AZ336" s="109">
        <f t="shared" si="101"/>
        <v>9.9427877992531305E-2</v>
      </c>
      <c r="BA336" s="109">
        <f t="shared" si="101"/>
        <v>0.10004793788035889</v>
      </c>
      <c r="BB336" s="109">
        <f t="shared" si="101"/>
        <v>0.10134954256983847</v>
      </c>
      <c r="BC336" s="109">
        <f t="shared" si="101"/>
        <v>0.10286481878871089</v>
      </c>
      <c r="BD336" s="109">
        <f t="shared" si="101"/>
        <v>0.10366145550392293</v>
      </c>
      <c r="BE336" s="109">
        <f t="shared" si="101"/>
        <v>0.10387083914197091</v>
      </c>
      <c r="BF336" s="109">
        <f t="shared" si="101"/>
        <v>0.10413783399372996</v>
      </c>
      <c r="BG336" s="109">
        <f t="shared" si="101"/>
        <v>0.10466063660699869</v>
      </c>
      <c r="BH336" s="109">
        <f t="shared" si="101"/>
        <v>0.10560567407111114</v>
      </c>
    </row>
    <row r="337" spans="1:60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</row>
    <row r="338" spans="1:60" ht="12" thickBot="1">
      <c r="A338" s="3" t="s">
        <v>165</v>
      </c>
    </row>
    <row r="339" spans="1:60" ht="12" thickBot="1">
      <c r="A339" s="18"/>
      <c r="B339" s="19">
        <f t="shared" ref="B339:BH339" si="102">B2</f>
        <v>1992</v>
      </c>
      <c r="C339" s="19">
        <f t="shared" si="102"/>
        <v>1993</v>
      </c>
      <c r="D339" s="19">
        <f t="shared" si="102"/>
        <v>1994</v>
      </c>
      <c r="E339" s="19">
        <f t="shared" si="102"/>
        <v>1995</v>
      </c>
      <c r="F339" s="19">
        <f t="shared" si="102"/>
        <v>1996</v>
      </c>
      <c r="G339" s="19">
        <f t="shared" si="102"/>
        <v>1997</v>
      </c>
      <c r="H339" s="19">
        <f t="shared" si="102"/>
        <v>1998</v>
      </c>
      <c r="I339" s="19">
        <f t="shared" si="102"/>
        <v>1999</v>
      </c>
      <c r="J339" s="19">
        <f t="shared" si="102"/>
        <v>2000</v>
      </c>
      <c r="K339" s="19">
        <f t="shared" si="102"/>
        <v>2001</v>
      </c>
      <c r="L339" s="19">
        <f t="shared" si="102"/>
        <v>2002</v>
      </c>
      <c r="M339" s="19">
        <f t="shared" si="102"/>
        <v>2003</v>
      </c>
      <c r="N339" s="19">
        <f t="shared" si="102"/>
        <v>2004</v>
      </c>
      <c r="O339" s="19">
        <f t="shared" si="102"/>
        <v>2005</v>
      </c>
      <c r="P339" s="19">
        <f t="shared" si="102"/>
        <v>2006</v>
      </c>
      <c r="Q339" s="19">
        <f t="shared" si="102"/>
        <v>2007</v>
      </c>
      <c r="R339" s="19">
        <f t="shared" si="102"/>
        <v>2008</v>
      </c>
      <c r="S339" s="19">
        <f t="shared" si="102"/>
        <v>2009</v>
      </c>
      <c r="T339" s="19">
        <f t="shared" si="102"/>
        <v>2010</v>
      </c>
      <c r="U339" s="19">
        <f t="shared" si="102"/>
        <v>2011</v>
      </c>
      <c r="V339" s="19">
        <f t="shared" si="102"/>
        <v>2012</v>
      </c>
      <c r="W339" s="19">
        <f t="shared" si="102"/>
        <v>2013</v>
      </c>
      <c r="X339" s="19">
        <f t="shared" si="102"/>
        <v>2014</v>
      </c>
      <c r="Y339" s="19">
        <f t="shared" si="102"/>
        <v>2015</v>
      </c>
      <c r="Z339" s="19">
        <f t="shared" si="102"/>
        <v>2016</v>
      </c>
      <c r="AA339" s="19">
        <f t="shared" si="102"/>
        <v>2017</v>
      </c>
      <c r="AB339" s="19">
        <f t="shared" si="102"/>
        <v>2018</v>
      </c>
      <c r="AC339" s="19">
        <f t="shared" si="102"/>
        <v>2019</v>
      </c>
      <c r="AD339" s="19">
        <f t="shared" si="102"/>
        <v>2020</v>
      </c>
      <c r="AE339" s="19">
        <f t="shared" si="102"/>
        <v>2021</v>
      </c>
      <c r="AF339" s="19">
        <f t="shared" si="102"/>
        <v>2022</v>
      </c>
      <c r="AG339" s="19">
        <f t="shared" si="102"/>
        <v>2023</v>
      </c>
      <c r="AH339" s="19">
        <f t="shared" si="102"/>
        <v>2024</v>
      </c>
      <c r="AI339" s="19">
        <f t="shared" si="102"/>
        <v>2025</v>
      </c>
      <c r="AJ339" s="19">
        <f t="shared" si="102"/>
        <v>2026</v>
      </c>
      <c r="AK339" s="19">
        <f t="shared" si="102"/>
        <v>2027</v>
      </c>
      <c r="AL339" s="19">
        <f t="shared" si="102"/>
        <v>2028</v>
      </c>
      <c r="AM339" s="19">
        <f t="shared" si="102"/>
        <v>2029</v>
      </c>
      <c r="AN339" s="19">
        <f t="shared" si="102"/>
        <v>2030</v>
      </c>
      <c r="AO339" s="19">
        <f t="shared" si="102"/>
        <v>2031</v>
      </c>
      <c r="AP339" s="19">
        <f t="shared" si="102"/>
        <v>2032</v>
      </c>
      <c r="AQ339" s="19">
        <f t="shared" si="102"/>
        <v>2033</v>
      </c>
      <c r="AR339" s="19">
        <f t="shared" si="102"/>
        <v>2034</v>
      </c>
      <c r="AS339" s="19">
        <f t="shared" si="102"/>
        <v>2035</v>
      </c>
      <c r="AT339" s="19">
        <f t="shared" si="102"/>
        <v>2036</v>
      </c>
      <c r="AU339" s="19">
        <f t="shared" si="102"/>
        <v>2037</v>
      </c>
      <c r="AV339" s="19">
        <f t="shared" si="102"/>
        <v>2038</v>
      </c>
      <c r="AW339" s="19">
        <f t="shared" si="102"/>
        <v>2039</v>
      </c>
      <c r="AX339" s="19">
        <f t="shared" si="102"/>
        <v>2040</v>
      </c>
      <c r="AY339" s="19">
        <f t="shared" si="102"/>
        <v>2041</v>
      </c>
      <c r="AZ339" s="19">
        <f t="shared" si="102"/>
        <v>2042</v>
      </c>
      <c r="BA339" s="19">
        <f t="shared" si="102"/>
        <v>2043</v>
      </c>
      <c r="BB339" s="19">
        <f t="shared" si="102"/>
        <v>2044</v>
      </c>
      <c r="BC339" s="19">
        <f t="shared" si="102"/>
        <v>2045</v>
      </c>
      <c r="BD339" s="19">
        <f t="shared" si="102"/>
        <v>2046</v>
      </c>
      <c r="BE339" s="19">
        <f t="shared" si="102"/>
        <v>2047</v>
      </c>
      <c r="BF339" s="19">
        <f t="shared" si="102"/>
        <v>2048</v>
      </c>
      <c r="BG339" s="19">
        <f t="shared" si="102"/>
        <v>2049</v>
      </c>
      <c r="BH339" s="19">
        <f t="shared" si="102"/>
        <v>2050</v>
      </c>
    </row>
    <row r="340" spans="1:60" ht="12" thickBot="1">
      <c r="A340" s="3" t="s">
        <v>166</v>
      </c>
      <c r="C340" s="3">
        <v>159000</v>
      </c>
      <c r="D340" s="3">
        <v>174000</v>
      </c>
      <c r="E340" s="3">
        <v>180000</v>
      </c>
      <c r="F340" s="3">
        <v>186000</v>
      </c>
      <c r="G340" s="3">
        <v>191000</v>
      </c>
      <c r="H340" s="3">
        <v>195000</v>
      </c>
      <c r="I340" s="3">
        <v>198100</v>
      </c>
      <c r="J340" s="3">
        <v>199000</v>
      </c>
      <c r="K340" s="3">
        <v>199300</v>
      </c>
      <c r="L340" s="3">
        <v>203600</v>
      </c>
      <c r="M340" s="3">
        <v>206900</v>
      </c>
      <c r="N340" s="3">
        <v>211800</v>
      </c>
      <c r="O340" s="3">
        <v>216800</v>
      </c>
      <c r="P340" s="3">
        <v>221200</v>
      </c>
      <c r="Q340" s="3">
        <v>226600</v>
      </c>
      <c r="R340" s="3">
        <v>230200</v>
      </c>
      <c r="S340" s="3">
        <v>235300</v>
      </c>
      <c r="T340" s="3">
        <v>237500</v>
      </c>
      <c r="U340" s="3">
        <v>241200</v>
      </c>
      <c r="V340" s="3">
        <v>248600</v>
      </c>
      <c r="W340" s="3">
        <v>255200</v>
      </c>
      <c r="X340" s="3">
        <v>262900</v>
      </c>
      <c r="Y340" s="3">
        <v>237900</v>
      </c>
      <c r="Z340" s="3">
        <v>247500</v>
      </c>
      <c r="AA340" s="3">
        <v>296000</v>
      </c>
      <c r="AB340" s="3">
        <v>307800</v>
      </c>
      <c r="AC340" s="3">
        <v>317100</v>
      </c>
      <c r="AD340" s="3">
        <v>312300</v>
      </c>
      <c r="AE340" s="64">
        <v>385700</v>
      </c>
      <c r="AF340" s="64">
        <v>376109.80459770054</v>
      </c>
      <c r="AG340" s="64">
        <v>375336.85111111158</v>
      </c>
      <c r="AH340" s="64">
        <v>374268.282267706</v>
      </c>
      <c r="AI340" s="64">
        <v>373289.93602444336</v>
      </c>
      <c r="AJ340" s="64">
        <v>371952.66683298029</v>
      </c>
      <c r="AK340" s="64">
        <v>389003.46793452126</v>
      </c>
      <c r="AL340" s="64">
        <v>389136.63694072829</v>
      </c>
      <c r="AM340" s="64">
        <v>389807.76778269862</v>
      </c>
      <c r="AN340" s="64">
        <v>390621.00363159244</v>
      </c>
      <c r="AO340" s="64">
        <v>391858.70931011369</v>
      </c>
      <c r="AP340" s="64">
        <v>393213.94123796746</v>
      </c>
      <c r="AQ340" s="64">
        <v>384905.38439021038</v>
      </c>
      <c r="AR340" s="64">
        <v>394266.45458076918</v>
      </c>
      <c r="AS340" s="64">
        <v>396588.67529226199</v>
      </c>
      <c r="AT340" s="64">
        <v>397699.09011300572</v>
      </c>
      <c r="AU340" s="64">
        <v>388759.78359289531</v>
      </c>
      <c r="AV340" s="64">
        <v>388339.72990654735</v>
      </c>
      <c r="AW340" s="64">
        <v>377698.62626625045</v>
      </c>
      <c r="AX340" s="64">
        <v>395378.29619910393</v>
      </c>
      <c r="AY340" s="64">
        <v>395631.10250739689</v>
      </c>
      <c r="AZ340" s="64">
        <v>395390.17979795154</v>
      </c>
      <c r="BA340" s="64">
        <v>395311.40231914946</v>
      </c>
      <c r="BB340" s="64">
        <v>395226.09694801574</v>
      </c>
      <c r="BC340" s="64">
        <v>395008.18946542632</v>
      </c>
      <c r="BD340" s="64">
        <v>395472.08215563174</v>
      </c>
      <c r="BE340" s="64">
        <v>396684.66727718373</v>
      </c>
      <c r="BF340" s="64">
        <v>397463.49076789193</v>
      </c>
      <c r="BG340" s="64">
        <v>398146.03324855305</v>
      </c>
      <c r="BH340" s="64">
        <v>399241.44237651239</v>
      </c>
    </row>
    <row r="341" spans="1:60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>
        <f>AE340*1000</f>
        <v>385700000</v>
      </c>
      <c r="AF341" s="22">
        <f t="shared" ref="AF341:BH341" si="103">AF340*1000</f>
        <v>376109804.59770054</v>
      </c>
      <c r="AG341" s="22">
        <f t="shared" si="103"/>
        <v>375336851.11111158</v>
      </c>
      <c r="AH341" s="22">
        <f t="shared" si="103"/>
        <v>374268282.26770598</v>
      </c>
      <c r="AI341" s="22">
        <f t="shared" si="103"/>
        <v>373289936.02444339</v>
      </c>
      <c r="AJ341" s="22">
        <f t="shared" si="103"/>
        <v>371952666.83298028</v>
      </c>
      <c r="AK341" s="22">
        <f t="shared" si="103"/>
        <v>389003467.93452126</v>
      </c>
      <c r="AL341" s="22">
        <f t="shared" si="103"/>
        <v>389136636.94072831</v>
      </c>
      <c r="AM341" s="22">
        <f t="shared" si="103"/>
        <v>389807767.78269863</v>
      </c>
      <c r="AN341" s="22">
        <f t="shared" si="103"/>
        <v>390621003.63159245</v>
      </c>
      <c r="AO341" s="22">
        <f t="shared" si="103"/>
        <v>391858709.31011367</v>
      </c>
      <c r="AP341" s="22">
        <f t="shared" si="103"/>
        <v>393213941.23796749</v>
      </c>
      <c r="AQ341" s="22">
        <f t="shared" si="103"/>
        <v>384905384.39021039</v>
      </c>
      <c r="AR341" s="22">
        <f t="shared" si="103"/>
        <v>394266454.58076918</v>
      </c>
      <c r="AS341" s="22">
        <f t="shared" si="103"/>
        <v>396588675.29226202</v>
      </c>
      <c r="AT341" s="22">
        <f t="shared" si="103"/>
        <v>397699090.1130057</v>
      </c>
      <c r="AU341" s="22">
        <f t="shared" si="103"/>
        <v>388759783.59289533</v>
      </c>
      <c r="AV341" s="22">
        <f t="shared" si="103"/>
        <v>388339729.90654737</v>
      </c>
      <c r="AW341" s="22">
        <f t="shared" si="103"/>
        <v>377698626.26625043</v>
      </c>
      <c r="AX341" s="22">
        <f t="shared" si="103"/>
        <v>395378296.19910395</v>
      </c>
      <c r="AY341" s="22">
        <f t="shared" si="103"/>
        <v>395631102.50739688</v>
      </c>
      <c r="AZ341" s="22">
        <f t="shared" si="103"/>
        <v>395390179.79795152</v>
      </c>
      <c r="BA341" s="22">
        <f t="shared" si="103"/>
        <v>395311402.31914943</v>
      </c>
      <c r="BB341" s="22">
        <f t="shared" si="103"/>
        <v>395226096.94801575</v>
      </c>
      <c r="BC341" s="22">
        <f t="shared" si="103"/>
        <v>395008189.46542633</v>
      </c>
      <c r="BD341" s="22">
        <f t="shared" si="103"/>
        <v>395472082.15563172</v>
      </c>
      <c r="BE341" s="22">
        <f t="shared" si="103"/>
        <v>396684667.27718371</v>
      </c>
      <c r="BF341" s="22">
        <f t="shared" si="103"/>
        <v>397463490.76789194</v>
      </c>
      <c r="BG341" s="22">
        <f t="shared" si="103"/>
        <v>398146033.24855304</v>
      </c>
      <c r="BH341" s="22">
        <f t="shared" si="103"/>
        <v>399241442.37651241</v>
      </c>
    </row>
    <row r="342" spans="1:60" ht="12" thickBot="1">
      <c r="A342" s="3" t="s">
        <v>52</v>
      </c>
    </row>
    <row r="343" spans="1:60" ht="12" thickBot="1">
      <c r="A343" s="18"/>
      <c r="B343" s="19">
        <f t="shared" ref="B343:BH343" si="104">B2</f>
        <v>1992</v>
      </c>
      <c r="C343" s="19">
        <f t="shared" si="104"/>
        <v>1993</v>
      </c>
      <c r="D343" s="19">
        <f t="shared" si="104"/>
        <v>1994</v>
      </c>
      <c r="E343" s="19">
        <f t="shared" si="104"/>
        <v>1995</v>
      </c>
      <c r="F343" s="19">
        <f t="shared" si="104"/>
        <v>1996</v>
      </c>
      <c r="G343" s="19">
        <f t="shared" si="104"/>
        <v>1997</v>
      </c>
      <c r="H343" s="19">
        <f t="shared" si="104"/>
        <v>1998</v>
      </c>
      <c r="I343" s="19">
        <f t="shared" si="104"/>
        <v>1999</v>
      </c>
      <c r="J343" s="19">
        <f t="shared" si="104"/>
        <v>2000</v>
      </c>
      <c r="K343" s="19">
        <f t="shared" si="104"/>
        <v>2001</v>
      </c>
      <c r="L343" s="19">
        <f t="shared" si="104"/>
        <v>2002</v>
      </c>
      <c r="M343" s="19">
        <f t="shared" si="104"/>
        <v>2003</v>
      </c>
      <c r="N343" s="19">
        <f t="shared" si="104"/>
        <v>2004</v>
      </c>
      <c r="O343" s="19">
        <f t="shared" si="104"/>
        <v>2005</v>
      </c>
      <c r="P343" s="19">
        <f t="shared" si="104"/>
        <v>2006</v>
      </c>
      <c r="Q343" s="19">
        <f t="shared" si="104"/>
        <v>2007</v>
      </c>
      <c r="R343" s="19">
        <f t="shared" si="104"/>
        <v>2008</v>
      </c>
      <c r="S343" s="19">
        <f t="shared" si="104"/>
        <v>2009</v>
      </c>
      <c r="T343" s="19">
        <f t="shared" si="104"/>
        <v>2010</v>
      </c>
      <c r="U343" s="19">
        <f t="shared" si="104"/>
        <v>2011</v>
      </c>
      <c r="V343" s="19">
        <f t="shared" si="104"/>
        <v>2012</v>
      </c>
      <c r="W343" s="19">
        <f t="shared" si="104"/>
        <v>2013</v>
      </c>
      <c r="X343" s="19">
        <f t="shared" si="104"/>
        <v>2014</v>
      </c>
      <c r="Y343" s="19">
        <f t="shared" si="104"/>
        <v>2015</v>
      </c>
      <c r="Z343" s="19">
        <f t="shared" si="104"/>
        <v>2016</v>
      </c>
      <c r="AA343" s="19">
        <f t="shared" si="104"/>
        <v>2017</v>
      </c>
      <c r="AB343" s="19">
        <f t="shared" si="104"/>
        <v>2018</v>
      </c>
      <c r="AC343" s="19">
        <f t="shared" si="104"/>
        <v>2019</v>
      </c>
      <c r="AD343" s="19">
        <f t="shared" si="104"/>
        <v>2020</v>
      </c>
      <c r="AE343" s="19">
        <f t="shared" si="104"/>
        <v>2021</v>
      </c>
      <c r="AF343" s="19">
        <f t="shared" si="104"/>
        <v>2022</v>
      </c>
      <c r="AG343" s="19">
        <f t="shared" si="104"/>
        <v>2023</v>
      </c>
      <c r="AH343" s="19">
        <f t="shared" si="104"/>
        <v>2024</v>
      </c>
      <c r="AI343" s="19">
        <f t="shared" si="104"/>
        <v>2025</v>
      </c>
      <c r="AJ343" s="19">
        <f t="shared" si="104"/>
        <v>2026</v>
      </c>
      <c r="AK343" s="19">
        <f t="shared" si="104"/>
        <v>2027</v>
      </c>
      <c r="AL343" s="19">
        <f t="shared" si="104"/>
        <v>2028</v>
      </c>
      <c r="AM343" s="19">
        <f t="shared" si="104"/>
        <v>2029</v>
      </c>
      <c r="AN343" s="19">
        <f t="shared" si="104"/>
        <v>2030</v>
      </c>
      <c r="AO343" s="19">
        <f t="shared" si="104"/>
        <v>2031</v>
      </c>
      <c r="AP343" s="19">
        <f t="shared" si="104"/>
        <v>2032</v>
      </c>
      <c r="AQ343" s="19">
        <f t="shared" si="104"/>
        <v>2033</v>
      </c>
      <c r="AR343" s="19">
        <f t="shared" si="104"/>
        <v>2034</v>
      </c>
      <c r="AS343" s="19">
        <f t="shared" si="104"/>
        <v>2035</v>
      </c>
      <c r="AT343" s="19">
        <f t="shared" si="104"/>
        <v>2036</v>
      </c>
      <c r="AU343" s="19">
        <f t="shared" si="104"/>
        <v>2037</v>
      </c>
      <c r="AV343" s="19">
        <f t="shared" si="104"/>
        <v>2038</v>
      </c>
      <c r="AW343" s="19">
        <f t="shared" si="104"/>
        <v>2039</v>
      </c>
      <c r="AX343" s="19">
        <f t="shared" si="104"/>
        <v>2040</v>
      </c>
      <c r="AY343" s="19">
        <f t="shared" si="104"/>
        <v>2041</v>
      </c>
      <c r="AZ343" s="19">
        <f t="shared" si="104"/>
        <v>2042</v>
      </c>
      <c r="BA343" s="19">
        <f t="shared" si="104"/>
        <v>2043</v>
      </c>
      <c r="BB343" s="19">
        <f t="shared" si="104"/>
        <v>2044</v>
      </c>
      <c r="BC343" s="19">
        <f t="shared" si="104"/>
        <v>2045</v>
      </c>
      <c r="BD343" s="19">
        <f t="shared" si="104"/>
        <v>2046</v>
      </c>
      <c r="BE343" s="19">
        <f t="shared" si="104"/>
        <v>2047</v>
      </c>
      <c r="BF343" s="19">
        <f t="shared" si="104"/>
        <v>2048</v>
      </c>
      <c r="BG343" s="19">
        <f t="shared" si="104"/>
        <v>2049</v>
      </c>
      <c r="BH343" s="19">
        <f t="shared" si="104"/>
        <v>2050</v>
      </c>
    </row>
    <row r="344" spans="1:60">
      <c r="A344" s="3" t="s">
        <v>17</v>
      </c>
    </row>
    <row r="345" spans="1:60">
      <c r="A345" s="3" t="s">
        <v>18</v>
      </c>
    </row>
    <row r="346" spans="1:60">
      <c r="A346" s="3" t="s">
        <v>19</v>
      </c>
    </row>
    <row r="347" spans="1:60">
      <c r="A347" s="3" t="s">
        <v>20</v>
      </c>
    </row>
    <row r="348" spans="1:60">
      <c r="A348" s="3" t="s">
        <v>21</v>
      </c>
    </row>
    <row r="349" spans="1:60">
      <c r="A349" s="3" t="s">
        <v>22</v>
      </c>
    </row>
    <row r="350" spans="1:60">
      <c r="A350" s="3" t="s">
        <v>23</v>
      </c>
    </row>
    <row r="351" spans="1:60">
      <c r="A351" s="3" t="s">
        <v>24</v>
      </c>
    </row>
    <row r="352" spans="1:60">
      <c r="A352" s="3" t="s">
        <v>25</v>
      </c>
    </row>
    <row r="353" spans="1:60">
      <c r="A353" s="3" t="s">
        <v>26</v>
      </c>
    </row>
    <row r="354" spans="1:60">
      <c r="A354" s="3" t="s">
        <v>27</v>
      </c>
    </row>
    <row r="355" spans="1:60">
      <c r="A355" s="3" t="s">
        <v>28</v>
      </c>
    </row>
    <row r="356" spans="1:60" ht="12" thickBot="1">
      <c r="A356" s="3" t="s">
        <v>51</v>
      </c>
    </row>
    <row r="357" spans="1:60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0411-0564-4D42-B51D-CF9EEE628F43}">
  <sheetPr>
    <tabColor theme="9"/>
  </sheetPr>
  <dimension ref="A1:BK327"/>
  <sheetViews>
    <sheetView zoomScaleNormal="100" workbookViewId="0">
      <pane xSplit="1" ySplit="2" topLeftCell="AC90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2.75"/>
  <cols>
    <col min="1" max="1" width="36.33203125" customWidth="1"/>
    <col min="2" max="21" width="9" customWidth="1"/>
    <col min="22" max="29" width="9.83203125" customWidth="1"/>
    <col min="30" max="60" width="9.83203125" bestFit="1" customWidth="1"/>
  </cols>
  <sheetData>
    <row r="1" spans="1:60" ht="14.25">
      <c r="A1" s="71" t="s">
        <v>167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</row>
    <row r="2" spans="1:60" ht="13.5" thickBot="1">
      <c r="A2" s="72"/>
      <c r="B2" s="85">
        <v>1992</v>
      </c>
      <c r="C2" s="85">
        <v>1993</v>
      </c>
      <c r="D2" s="85">
        <v>1994</v>
      </c>
      <c r="E2" s="85">
        <v>1995</v>
      </c>
      <c r="F2" s="85">
        <v>1996</v>
      </c>
      <c r="G2" s="85">
        <v>1997</v>
      </c>
      <c r="H2" s="85">
        <v>1998</v>
      </c>
      <c r="I2" s="85">
        <v>1999</v>
      </c>
      <c r="J2" s="85">
        <v>2000</v>
      </c>
      <c r="K2" s="85">
        <v>2001</v>
      </c>
      <c r="L2" s="85">
        <v>2002</v>
      </c>
      <c r="M2" s="85">
        <v>2003</v>
      </c>
      <c r="N2" s="85">
        <v>2004</v>
      </c>
      <c r="O2" s="85">
        <v>2005</v>
      </c>
      <c r="P2" s="85">
        <v>2006</v>
      </c>
      <c r="Q2" s="85">
        <v>2007</v>
      </c>
      <c r="R2" s="85">
        <v>2008</v>
      </c>
      <c r="S2" s="85">
        <v>2009</v>
      </c>
      <c r="T2" s="85">
        <v>2010</v>
      </c>
      <c r="U2" s="85">
        <v>2011</v>
      </c>
      <c r="V2" s="85">
        <v>2012</v>
      </c>
      <c r="W2" s="85">
        <v>2013</v>
      </c>
      <c r="X2" s="85">
        <v>2014</v>
      </c>
      <c r="Y2" s="85">
        <v>2015</v>
      </c>
      <c r="Z2" s="85">
        <v>2016</v>
      </c>
      <c r="AA2" s="85">
        <v>2017</v>
      </c>
      <c r="AB2" s="85">
        <v>2018</v>
      </c>
      <c r="AC2" s="85">
        <v>2019</v>
      </c>
      <c r="AD2" s="85">
        <v>2020</v>
      </c>
      <c r="AE2" s="85">
        <v>2021</v>
      </c>
      <c r="AF2" s="85">
        <v>2022</v>
      </c>
      <c r="AG2" s="85">
        <v>2023</v>
      </c>
      <c r="AH2" s="85">
        <v>2024</v>
      </c>
      <c r="AI2" s="85">
        <v>2025</v>
      </c>
      <c r="AJ2" s="85">
        <v>2026</v>
      </c>
      <c r="AK2" s="85">
        <v>2027</v>
      </c>
      <c r="AL2" s="85">
        <v>2028</v>
      </c>
      <c r="AM2" s="85">
        <v>2029</v>
      </c>
      <c r="AN2" s="85">
        <v>2030</v>
      </c>
      <c r="AO2" s="85">
        <v>2031</v>
      </c>
      <c r="AP2" s="85">
        <v>2032</v>
      </c>
      <c r="AQ2" s="85">
        <v>2033</v>
      </c>
      <c r="AR2" s="85">
        <v>2034</v>
      </c>
      <c r="AS2" s="85">
        <v>2035</v>
      </c>
      <c r="AT2" s="85">
        <v>2036</v>
      </c>
      <c r="AU2" s="85">
        <v>2037</v>
      </c>
      <c r="AV2" s="85">
        <v>2038</v>
      </c>
      <c r="AW2" s="85">
        <v>2039</v>
      </c>
      <c r="AX2" s="85">
        <v>2040</v>
      </c>
      <c r="AY2" s="85">
        <v>2041</v>
      </c>
      <c r="AZ2" s="85">
        <v>2042</v>
      </c>
      <c r="BA2" s="85">
        <v>2043</v>
      </c>
      <c r="BB2" s="85">
        <v>2044</v>
      </c>
      <c r="BC2" s="85">
        <v>2045</v>
      </c>
      <c r="BD2" s="85">
        <v>2046</v>
      </c>
      <c r="BE2" s="85">
        <v>2047</v>
      </c>
      <c r="BF2" s="85">
        <v>2048</v>
      </c>
      <c r="BG2" s="85">
        <v>2049</v>
      </c>
      <c r="BH2" s="85">
        <v>2050</v>
      </c>
    </row>
    <row r="3" spans="1:60" ht="14.25">
      <c r="A3" s="73" t="s">
        <v>98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>
        <f>V15</f>
        <v>0</v>
      </c>
      <c r="X3" s="123">
        <f t="shared" ref="X3:BH3" si="0">W15</f>
        <v>23.132777268760599</v>
      </c>
      <c r="Y3" s="123">
        <f t="shared" si="0"/>
        <v>23.796702792244208</v>
      </c>
      <c r="Z3" s="123">
        <f t="shared" si="0"/>
        <v>24.56813287205048</v>
      </c>
      <c r="AA3" s="123">
        <f t="shared" si="0"/>
        <v>24.193426409338311</v>
      </c>
      <c r="AB3" s="123">
        <f t="shared" si="0"/>
        <v>24.928873114711585</v>
      </c>
      <c r="AC3" s="123">
        <f t="shared" si="0"/>
        <v>25.621161280895162</v>
      </c>
      <c r="AD3" s="123">
        <f t="shared" si="0"/>
        <v>26.102742360411735</v>
      </c>
      <c r="AE3" s="123">
        <f t="shared" si="0"/>
        <v>24.73677229040085</v>
      </c>
      <c r="AF3" s="123">
        <f t="shared" si="0"/>
        <v>25.860031273341693</v>
      </c>
      <c r="AG3" s="123">
        <f t="shared" si="0"/>
        <v>26.700324497558167</v>
      </c>
      <c r="AH3" s="123">
        <f t="shared" si="0"/>
        <v>61.672556590968895</v>
      </c>
      <c r="AI3" s="124">
        <f t="shared" si="0"/>
        <v>113.74443902295494</v>
      </c>
      <c r="AJ3" s="124">
        <f t="shared" si="0"/>
        <v>102.24769310896227</v>
      </c>
      <c r="AK3" s="124">
        <f t="shared" si="0"/>
        <v>108.22411138366733</v>
      </c>
      <c r="AL3" s="124">
        <f t="shared" si="0"/>
        <v>102.87302129128057</v>
      </c>
      <c r="AM3" s="124">
        <f t="shared" si="0"/>
        <v>105.06198581982224</v>
      </c>
      <c r="AN3" s="124">
        <f t="shared" si="0"/>
        <v>124.65644878426014</v>
      </c>
      <c r="AO3" s="124">
        <f t="shared" si="0"/>
        <v>120.79036784235848</v>
      </c>
      <c r="AP3" s="124">
        <f t="shared" si="0"/>
        <v>119.6551058618183</v>
      </c>
      <c r="AQ3" s="124">
        <f t="shared" si="0"/>
        <v>80.182036907417839</v>
      </c>
      <c r="AR3" s="124">
        <f t="shared" si="0"/>
        <v>73.213382203131928</v>
      </c>
      <c r="AS3" s="124">
        <f t="shared" si="0"/>
        <v>94.708776430780233</v>
      </c>
      <c r="AT3" s="124">
        <f t="shared" si="0"/>
        <v>268.55489233263813</v>
      </c>
      <c r="AU3" s="124">
        <f t="shared" si="0"/>
        <v>445.96806280888774</v>
      </c>
      <c r="AV3" s="124">
        <f t="shared" si="0"/>
        <v>587.15608221279433</v>
      </c>
      <c r="AW3" s="124">
        <f t="shared" si="0"/>
        <v>722.23812718292425</v>
      </c>
      <c r="AX3" s="124">
        <f t="shared" si="0"/>
        <v>861.47494641643755</v>
      </c>
      <c r="AY3" s="124">
        <f t="shared" si="0"/>
        <v>994.90810249029107</v>
      </c>
      <c r="AZ3" s="124">
        <f t="shared" si="0"/>
        <v>1104.2613823158242</v>
      </c>
      <c r="BA3" s="124">
        <f t="shared" si="0"/>
        <v>1190.5349238281692</v>
      </c>
      <c r="BB3" s="124">
        <f t="shared" si="0"/>
        <v>1253.7286051787009</v>
      </c>
      <c r="BC3" s="124">
        <f t="shared" si="0"/>
        <v>1293.8423600298022</v>
      </c>
      <c r="BD3" s="124">
        <f t="shared" si="0"/>
        <v>1310.8762074965748</v>
      </c>
      <c r="BE3" s="124">
        <f t="shared" si="0"/>
        <v>1304.8301970951366</v>
      </c>
      <c r="BF3" s="124">
        <f t="shared" si="0"/>
        <v>1275.7043327387678</v>
      </c>
      <c r="BG3" s="124">
        <f t="shared" si="0"/>
        <v>1224.4985861280568</v>
      </c>
      <c r="BH3" s="124">
        <f t="shared" si="0"/>
        <v>1151.2129521511017</v>
      </c>
    </row>
    <row r="4" spans="1:60" ht="14.25">
      <c r="A4" s="73" t="s">
        <v>2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>
        <f>1080*0.85</f>
        <v>918</v>
      </c>
      <c r="X4" s="123">
        <f>W4+(W4*(X23/W23-1))</f>
        <v>944.34718795226649</v>
      </c>
      <c r="Y4" s="123">
        <f t="shared" ref="Y4:BH4" si="1">X4+(X4*(Y23/X23-1))</f>
        <v>974.96058145164977</v>
      </c>
      <c r="Z4" s="123">
        <f t="shared" si="1"/>
        <v>960.09074853996151</v>
      </c>
      <c r="AA4" s="123">
        <f t="shared" si="1"/>
        <v>989.27617957095163</v>
      </c>
      <c r="AB4" s="123">
        <f t="shared" si="1"/>
        <v>1016.7489092468109</v>
      </c>
      <c r="AC4" s="123">
        <f t="shared" si="1"/>
        <v>1035.8599492166304</v>
      </c>
      <c r="AD4" s="123">
        <f t="shared" si="1"/>
        <v>981.65285986885067</v>
      </c>
      <c r="AE4" s="123">
        <f t="shared" si="1"/>
        <v>1026.2282143262769</v>
      </c>
      <c r="AF4" s="123">
        <f t="shared" si="1"/>
        <v>1059.5743694752496</v>
      </c>
      <c r="AG4" s="123">
        <f t="shared" si="1"/>
        <v>1070.5212687739395</v>
      </c>
      <c r="AH4" s="123">
        <f t="shared" si="1"/>
        <v>1084.8076003695508</v>
      </c>
      <c r="AI4" s="124">
        <f t="shared" si="1"/>
        <v>1101.079714375094</v>
      </c>
      <c r="AJ4" s="124">
        <f t="shared" si="1"/>
        <v>1118.1561309140793</v>
      </c>
      <c r="AK4" s="124">
        <f t="shared" si="1"/>
        <v>1135.2938122102719</v>
      </c>
      <c r="AL4" s="124">
        <f t="shared" si="1"/>
        <v>1152.4904891985898</v>
      </c>
      <c r="AM4" s="124">
        <f t="shared" si="1"/>
        <v>1169.7325474885429</v>
      </c>
      <c r="AN4" s="124">
        <f t="shared" si="1"/>
        <v>1187.0154489499673</v>
      </c>
      <c r="AO4" s="124">
        <f>AN4+(AN4*(AO23/AN23-1))+100</f>
        <v>1304.3482698431906</v>
      </c>
      <c r="AP4" s="124">
        <f>AO4+(AO4*(AP23/AO23-1))-10</f>
        <v>1313.1718843944145</v>
      </c>
      <c r="AQ4" s="124">
        <f>AP4+(AP4*(AQ23/AP23-1))</f>
        <v>1331.8855530567821</v>
      </c>
      <c r="AR4" s="124">
        <f t="shared" si="1"/>
        <v>1350.6138551105184</v>
      </c>
      <c r="AS4" s="124">
        <f t="shared" si="1"/>
        <v>1369.356790555624</v>
      </c>
      <c r="AT4" s="124">
        <f t="shared" si="1"/>
        <v>1388.1417970009152</v>
      </c>
      <c r="AU4" s="124">
        <f t="shared" si="1"/>
        <v>1407.0011898523321</v>
      </c>
      <c r="AV4" s="124">
        <f t="shared" si="1"/>
        <v>1425.9605775447703</v>
      </c>
      <c r="AW4" s="124">
        <f t="shared" si="1"/>
        <v>1445.0394712667219</v>
      </c>
      <c r="AX4" s="124">
        <f t="shared" si="1"/>
        <v>1464.2537238588366</v>
      </c>
      <c r="AY4" s="124">
        <f t="shared" si="1"/>
        <v>1464.2537238588366</v>
      </c>
      <c r="AZ4" s="124">
        <f t="shared" si="1"/>
        <v>1464.2537238588366</v>
      </c>
      <c r="BA4" s="124">
        <f t="shared" si="1"/>
        <v>1464.2537238588366</v>
      </c>
      <c r="BB4" s="124">
        <f t="shared" si="1"/>
        <v>1464.2537238588366</v>
      </c>
      <c r="BC4" s="124">
        <f t="shared" si="1"/>
        <v>1464.2537238588366</v>
      </c>
      <c r="BD4" s="124">
        <f t="shared" si="1"/>
        <v>1464.2537238588366</v>
      </c>
      <c r="BE4" s="124">
        <f t="shared" si="1"/>
        <v>1464.2537238588366</v>
      </c>
      <c r="BF4" s="124">
        <f t="shared" si="1"/>
        <v>1464.2537238588366</v>
      </c>
      <c r="BG4" s="124">
        <f t="shared" si="1"/>
        <v>1464.2537238588366</v>
      </c>
      <c r="BH4" s="124">
        <f t="shared" si="1"/>
        <v>1464.2537238588366</v>
      </c>
    </row>
    <row r="5" spans="1:60" ht="14.25">
      <c r="A5" s="73" t="s">
        <v>3</v>
      </c>
      <c r="B5" s="123"/>
      <c r="C5" s="123">
        <f t="shared" ref="C5:AE5" si="2">C55</f>
        <v>2.6320000000000001</v>
      </c>
      <c r="D5" s="123">
        <f t="shared" si="2"/>
        <v>11.292999999999999</v>
      </c>
      <c r="E5" s="123">
        <f t="shared" si="2"/>
        <v>8.7690000000000019</v>
      </c>
      <c r="F5" s="123">
        <f t="shared" si="2"/>
        <v>11.5</v>
      </c>
      <c r="G5" s="123">
        <f t="shared" si="2"/>
        <v>15.072000000000003</v>
      </c>
      <c r="H5" s="123">
        <f t="shared" si="2"/>
        <v>9.6630000000000003</v>
      </c>
      <c r="I5" s="123">
        <f t="shared" si="2"/>
        <v>10.990000000000002</v>
      </c>
      <c r="J5" s="123">
        <f t="shared" si="2"/>
        <v>11.901000000000002</v>
      </c>
      <c r="K5" s="123">
        <f t="shared" si="2"/>
        <v>11.846000000000002</v>
      </c>
      <c r="L5" s="123">
        <f t="shared" si="2"/>
        <v>9.9220000000000006</v>
      </c>
      <c r="M5" s="123">
        <f t="shared" si="2"/>
        <v>11.465</v>
      </c>
      <c r="N5" s="123">
        <f t="shared" si="2"/>
        <v>15.233000000000001</v>
      </c>
      <c r="O5" s="123">
        <f t="shared" si="2"/>
        <v>19.161000000000001</v>
      </c>
      <c r="P5" s="123">
        <f t="shared" si="2"/>
        <v>14.129</v>
      </c>
      <c r="Q5" s="123">
        <f t="shared" si="2"/>
        <v>12.601999999999999</v>
      </c>
      <c r="R5" s="123">
        <f t="shared" si="2"/>
        <v>47.63</v>
      </c>
      <c r="S5" s="123">
        <f t="shared" si="2"/>
        <v>22.856999999999999</v>
      </c>
      <c r="T5" s="123">
        <f t="shared" si="2"/>
        <v>15.491</v>
      </c>
      <c r="U5" s="123">
        <f t="shared" si="2"/>
        <v>25.968</v>
      </c>
      <c r="V5" s="123">
        <f t="shared" si="2"/>
        <v>16.032</v>
      </c>
      <c r="W5" s="123">
        <f t="shared" si="2"/>
        <v>12.189</v>
      </c>
      <c r="X5" s="123">
        <f t="shared" si="2"/>
        <v>11.351000000000001</v>
      </c>
      <c r="Y5" s="123">
        <f t="shared" si="2"/>
        <v>11.796000000000003</v>
      </c>
      <c r="Z5" s="123">
        <f t="shared" si="2"/>
        <v>8.4740000000000002</v>
      </c>
      <c r="AA5" s="123">
        <f t="shared" si="2"/>
        <v>7.0569999999999995</v>
      </c>
      <c r="AB5" s="123">
        <f t="shared" si="2"/>
        <v>7.2149999999999999</v>
      </c>
      <c r="AC5" s="123">
        <f t="shared" si="2"/>
        <v>8.2379999999999995</v>
      </c>
      <c r="AD5" s="123">
        <f t="shared" si="2"/>
        <v>7.02</v>
      </c>
      <c r="AE5" s="123">
        <f t="shared" si="2"/>
        <v>8.2739999999999991</v>
      </c>
      <c r="AF5" s="123">
        <f>AF55</f>
        <v>11.063999999999998</v>
      </c>
      <c r="AG5" s="123">
        <v>10</v>
      </c>
      <c r="AH5" s="123">
        <v>10</v>
      </c>
      <c r="AI5" s="124">
        <v>10</v>
      </c>
      <c r="AJ5" s="124">
        <v>10</v>
      </c>
      <c r="AK5" s="124">
        <v>10</v>
      </c>
      <c r="AL5" s="124">
        <v>10</v>
      </c>
      <c r="AM5" s="124">
        <v>10</v>
      </c>
      <c r="AN5" s="124">
        <v>10</v>
      </c>
      <c r="AO5" s="124">
        <v>10</v>
      </c>
      <c r="AP5" s="124">
        <v>10</v>
      </c>
      <c r="AQ5" s="124">
        <v>10</v>
      </c>
      <c r="AR5" s="124">
        <v>10</v>
      </c>
      <c r="AS5" s="124">
        <v>10</v>
      </c>
      <c r="AT5" s="124">
        <v>10</v>
      </c>
      <c r="AU5" s="124">
        <v>10</v>
      </c>
      <c r="AV5" s="124">
        <v>10</v>
      </c>
      <c r="AW5" s="124">
        <v>10</v>
      </c>
      <c r="AX5" s="124">
        <v>10</v>
      </c>
      <c r="AY5" s="124">
        <v>11</v>
      </c>
      <c r="AZ5" s="124">
        <v>12</v>
      </c>
      <c r="BA5" s="124">
        <v>13</v>
      </c>
      <c r="BB5" s="124">
        <v>14</v>
      </c>
      <c r="BC5" s="124">
        <v>15</v>
      </c>
      <c r="BD5" s="124">
        <v>16</v>
      </c>
      <c r="BE5" s="124">
        <v>17</v>
      </c>
      <c r="BF5" s="124">
        <v>18</v>
      </c>
      <c r="BG5" s="124">
        <v>19</v>
      </c>
      <c r="BH5" s="124">
        <v>20</v>
      </c>
    </row>
    <row r="6" spans="1:60" ht="14.25">
      <c r="A6" s="75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>
        <f>SUM(W3:W5)</f>
        <v>930.18899999999996</v>
      </c>
      <c r="X6" s="88">
        <f t="shared" ref="X6:BH6" si="3">SUM(X3:X5)</f>
        <v>978.8309652210271</v>
      </c>
      <c r="Y6" s="88">
        <f t="shared" si="3"/>
        <v>1010.553284243894</v>
      </c>
      <c r="Z6" s="88">
        <f t="shared" si="3"/>
        <v>993.13288141201201</v>
      </c>
      <c r="AA6" s="88">
        <f t="shared" si="3"/>
        <v>1020.5266059802899</v>
      </c>
      <c r="AB6" s="88">
        <f t="shared" si="3"/>
        <v>1048.8927823615224</v>
      </c>
      <c r="AC6" s="88">
        <f t="shared" si="3"/>
        <v>1069.7191104975257</v>
      </c>
      <c r="AD6" s="88">
        <f t="shared" si="3"/>
        <v>1014.7756022292624</v>
      </c>
      <c r="AE6" s="88">
        <f t="shared" si="3"/>
        <v>1059.2389866166777</v>
      </c>
      <c r="AF6" s="88">
        <f>SUM(AF3:AF5)</f>
        <v>1096.4984007485914</v>
      </c>
      <c r="AG6" s="88">
        <f t="shared" si="3"/>
        <v>1107.2215932714976</v>
      </c>
      <c r="AH6" s="88">
        <f t="shared" si="3"/>
        <v>1156.4801569605197</v>
      </c>
      <c r="AI6" s="125">
        <f t="shared" si="3"/>
        <v>1224.824153398049</v>
      </c>
      <c r="AJ6" s="125">
        <f t="shared" si="3"/>
        <v>1230.4038240230416</v>
      </c>
      <c r="AK6" s="125">
        <f t="shared" si="3"/>
        <v>1253.5179235939393</v>
      </c>
      <c r="AL6" s="125">
        <f t="shared" si="3"/>
        <v>1265.3635104898704</v>
      </c>
      <c r="AM6" s="125">
        <f t="shared" si="3"/>
        <v>1284.7945333083651</v>
      </c>
      <c r="AN6" s="125">
        <f t="shared" si="3"/>
        <v>1321.6718977342275</v>
      </c>
      <c r="AO6" s="125">
        <f t="shared" si="3"/>
        <v>1435.1386376855489</v>
      </c>
      <c r="AP6" s="125">
        <f t="shared" si="3"/>
        <v>1442.8269902562329</v>
      </c>
      <c r="AQ6" s="125">
        <f t="shared" si="3"/>
        <v>1422.0675899641999</v>
      </c>
      <c r="AR6" s="125">
        <f t="shared" si="3"/>
        <v>1433.8272373136504</v>
      </c>
      <c r="AS6" s="125">
        <f t="shared" si="3"/>
        <v>1474.0655669864043</v>
      </c>
      <c r="AT6" s="125">
        <f t="shared" si="3"/>
        <v>1666.6966893335534</v>
      </c>
      <c r="AU6" s="125">
        <f t="shared" si="3"/>
        <v>1862.9692526612198</v>
      </c>
      <c r="AV6" s="125">
        <f t="shared" si="3"/>
        <v>2023.1166597575648</v>
      </c>
      <c r="AW6" s="125">
        <f t="shared" si="3"/>
        <v>2177.2775984496461</v>
      </c>
      <c r="AX6" s="125">
        <f t="shared" si="3"/>
        <v>2335.728670275274</v>
      </c>
      <c r="AY6" s="125">
        <f t="shared" si="3"/>
        <v>2470.1618263491278</v>
      </c>
      <c r="AZ6" s="125">
        <f t="shared" si="3"/>
        <v>2580.515106174661</v>
      </c>
      <c r="BA6" s="125">
        <f t="shared" si="3"/>
        <v>2667.7886476870058</v>
      </c>
      <c r="BB6" s="125">
        <f t="shared" si="3"/>
        <v>2731.9823290375375</v>
      </c>
      <c r="BC6" s="125">
        <f t="shared" si="3"/>
        <v>2773.0960838886385</v>
      </c>
      <c r="BD6" s="125">
        <f t="shared" si="3"/>
        <v>2791.1299313554114</v>
      </c>
      <c r="BE6" s="125">
        <f t="shared" si="3"/>
        <v>2786.0839209539731</v>
      </c>
      <c r="BF6" s="125">
        <f t="shared" si="3"/>
        <v>2757.9580565976044</v>
      </c>
      <c r="BG6" s="125">
        <f t="shared" si="3"/>
        <v>2707.7523099868931</v>
      </c>
      <c r="BH6" s="125">
        <f t="shared" si="3"/>
        <v>2635.4666760099381</v>
      </c>
    </row>
    <row r="7" spans="1:60" ht="14.25">
      <c r="A7" s="73" t="s">
        <v>5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>
        <f>W14-W13</f>
        <v>856.4722227312393</v>
      </c>
      <c r="X7" s="123">
        <f t="shared" ref="X7:BH7" si="4">X14-X13</f>
        <v>885.12526242878289</v>
      </c>
      <c r="Y7" s="123">
        <f t="shared" si="4"/>
        <v>913.71715137184356</v>
      </c>
      <c r="Z7" s="123">
        <f t="shared" si="4"/>
        <v>892.61245500267376</v>
      </c>
      <c r="AA7" s="123">
        <f t="shared" si="4"/>
        <v>911.0127328655783</v>
      </c>
      <c r="AB7" s="123">
        <f t="shared" si="4"/>
        <v>935.55962108062727</v>
      </c>
      <c r="AC7" s="123">
        <f t="shared" si="4"/>
        <v>905.420368137114</v>
      </c>
      <c r="AD7" s="123">
        <f t="shared" si="4"/>
        <v>856.25682993886153</v>
      </c>
      <c r="AE7" s="123">
        <f t="shared" si="4"/>
        <v>864.07295534333593</v>
      </c>
      <c r="AF7" s="123">
        <f>AF14-AF13</f>
        <v>792.04507625103327</v>
      </c>
      <c r="AG7" s="123">
        <f t="shared" si="4"/>
        <v>745.54903668052862</v>
      </c>
      <c r="AH7" s="123">
        <f t="shared" si="4"/>
        <v>742.73571793756469</v>
      </c>
      <c r="AI7" s="124">
        <f t="shared" si="4"/>
        <v>722.57646028908675</v>
      </c>
      <c r="AJ7" s="124">
        <f t="shared" si="4"/>
        <v>697.1797126393742</v>
      </c>
      <c r="AK7" s="124">
        <f t="shared" si="4"/>
        <v>700.64490230265869</v>
      </c>
      <c r="AL7" s="124">
        <f t="shared" si="4"/>
        <v>710.30152467004814</v>
      </c>
      <c r="AM7" s="124">
        <f t="shared" si="4"/>
        <v>710.1380845241049</v>
      </c>
      <c r="AN7" s="124">
        <f t="shared" si="4"/>
        <v>725.88152989186892</v>
      </c>
      <c r="AO7" s="124">
        <f t="shared" si="4"/>
        <v>840.48353182373057</v>
      </c>
      <c r="AP7" s="124">
        <f t="shared" si="4"/>
        <v>1037.6449533488151</v>
      </c>
      <c r="AQ7" s="124">
        <f t="shared" si="4"/>
        <v>1048.854207761068</v>
      </c>
      <c r="AR7" s="124">
        <f t="shared" si="4"/>
        <v>1039.1184608828701</v>
      </c>
      <c r="AS7" s="124">
        <f t="shared" si="4"/>
        <v>905.51067465376627</v>
      </c>
      <c r="AT7" s="124">
        <f t="shared" si="4"/>
        <v>920.72862652466574</v>
      </c>
      <c r="AU7" s="124">
        <f t="shared" si="4"/>
        <v>975.81317044842535</v>
      </c>
      <c r="AV7" s="124">
        <f t="shared" si="4"/>
        <v>1000.8785325746405</v>
      </c>
      <c r="AW7" s="124">
        <f t="shared" si="4"/>
        <v>1015.8026520332087</v>
      </c>
      <c r="AX7" s="124">
        <f t="shared" si="4"/>
        <v>1040.8205677849828</v>
      </c>
      <c r="AY7" s="124">
        <f t="shared" si="4"/>
        <v>1064.9004440333035</v>
      </c>
      <c r="AZ7" s="124">
        <f t="shared" si="4"/>
        <v>1087.9801823464918</v>
      </c>
      <c r="BA7" s="124">
        <f t="shared" si="4"/>
        <v>1111.0600425083048</v>
      </c>
      <c r="BB7" s="124">
        <f t="shared" si="4"/>
        <v>1134.1399690077353</v>
      </c>
      <c r="BC7" s="124">
        <f t="shared" si="4"/>
        <v>1157.2198763920637</v>
      </c>
      <c r="BD7" s="124">
        <f t="shared" si="4"/>
        <v>1180.2997342602748</v>
      </c>
      <c r="BE7" s="124">
        <f t="shared" si="4"/>
        <v>1203.3795882152053</v>
      </c>
      <c r="BF7" s="124">
        <f t="shared" si="4"/>
        <v>1225.4594704695476</v>
      </c>
      <c r="BG7" s="124">
        <f t="shared" si="4"/>
        <v>1247.5393578357914</v>
      </c>
      <c r="BH7" s="124">
        <f t="shared" si="4"/>
        <v>1269.61923578552</v>
      </c>
    </row>
    <row r="8" spans="1:60" ht="14.25">
      <c r="A8" s="73" t="s">
        <v>6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>
        <f>W9+W10+W11</f>
        <v>0</v>
      </c>
      <c r="X8" s="123">
        <f t="shared" ref="X8:BH8" si="5">X9+X10+X11</f>
        <v>0</v>
      </c>
      <c r="Y8" s="123">
        <f t="shared" si="5"/>
        <v>0</v>
      </c>
      <c r="Z8" s="123">
        <f t="shared" si="5"/>
        <v>0</v>
      </c>
      <c r="AA8" s="123">
        <f t="shared" si="5"/>
        <v>0</v>
      </c>
      <c r="AB8" s="123">
        <f t="shared" si="5"/>
        <v>0</v>
      </c>
      <c r="AC8" s="123">
        <f t="shared" si="5"/>
        <v>0</v>
      </c>
      <c r="AD8" s="123">
        <f t="shared" si="5"/>
        <v>49.329799980230852</v>
      </c>
      <c r="AE8" s="123">
        <f t="shared" si="5"/>
        <v>29.307252325150202</v>
      </c>
      <c r="AF8" s="123">
        <f t="shared" si="5"/>
        <v>14.618471708916619</v>
      </c>
      <c r="AG8" s="123">
        <f t="shared" si="5"/>
        <v>39.53512553306517</v>
      </c>
      <c r="AH8" s="123">
        <f t="shared" si="5"/>
        <v>80.410898732798756</v>
      </c>
      <c r="AI8" s="124">
        <f t="shared" si="5"/>
        <v>81.814859996260935</v>
      </c>
      <c r="AJ8" s="124">
        <f t="shared" si="5"/>
        <v>56.362910466746165</v>
      </c>
      <c r="AK8" s="124">
        <f t="shared" si="5"/>
        <v>64.833024242037823</v>
      </c>
      <c r="AL8" s="124">
        <f t="shared" si="5"/>
        <v>69.501874290949857</v>
      </c>
      <c r="AM8" s="124">
        <f t="shared" si="5"/>
        <v>69.347675242323419</v>
      </c>
      <c r="AN8" s="124">
        <f t="shared" si="5"/>
        <v>85.08546185447797</v>
      </c>
      <c r="AO8" s="124">
        <f t="shared" si="5"/>
        <v>199.68057023742688</v>
      </c>
      <c r="AP8" s="124">
        <f t="shared" si="5"/>
        <v>401.84475987977584</v>
      </c>
      <c r="AQ8" s="124">
        <f t="shared" si="5"/>
        <v>418.05635121034527</v>
      </c>
      <c r="AR8" s="124">
        <f t="shared" si="5"/>
        <v>418.32096309782241</v>
      </c>
      <c r="AS8" s="124">
        <f t="shared" si="5"/>
        <v>268.71175916806527</v>
      </c>
      <c r="AT8" s="124">
        <f t="shared" si="5"/>
        <v>268.9291415493027</v>
      </c>
      <c r="AU8" s="124">
        <f t="shared" si="5"/>
        <v>269.01438079525138</v>
      </c>
      <c r="AV8" s="124">
        <f t="shared" si="5"/>
        <v>269.08002368463877</v>
      </c>
      <c r="AW8" s="124">
        <f t="shared" si="5"/>
        <v>269.00401267535113</v>
      </c>
      <c r="AX8" s="124">
        <f t="shared" si="5"/>
        <v>269.02170011256339</v>
      </c>
      <c r="AY8" s="124">
        <f t="shared" si="5"/>
        <v>269.02170011256339</v>
      </c>
      <c r="AZ8" s="124">
        <f t="shared" si="5"/>
        <v>269.02170011256339</v>
      </c>
      <c r="BA8" s="124">
        <f t="shared" si="5"/>
        <v>269.02170011256339</v>
      </c>
      <c r="BB8" s="124">
        <f t="shared" si="5"/>
        <v>269.02170011256339</v>
      </c>
      <c r="BC8" s="124">
        <f t="shared" si="5"/>
        <v>269.02170011256339</v>
      </c>
      <c r="BD8" s="124">
        <f t="shared" si="5"/>
        <v>269.02170011256339</v>
      </c>
      <c r="BE8" s="124">
        <f t="shared" si="5"/>
        <v>269.02170011256339</v>
      </c>
      <c r="BF8" s="124">
        <f t="shared" si="5"/>
        <v>269.02170011256339</v>
      </c>
      <c r="BG8" s="124">
        <f t="shared" si="5"/>
        <v>269.02170011256339</v>
      </c>
      <c r="BH8" s="124">
        <f t="shared" si="5"/>
        <v>269.02170011256339</v>
      </c>
    </row>
    <row r="9" spans="1:60" ht="14.25">
      <c r="A9" s="73" t="s">
        <v>7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>
        <f>W119</f>
        <v>0</v>
      </c>
      <c r="X9" s="123">
        <f t="shared" ref="X9:AE9" si="6">X119</f>
        <v>0</v>
      </c>
      <c r="Y9" s="123">
        <f t="shared" si="6"/>
        <v>0</v>
      </c>
      <c r="Z9" s="123">
        <f t="shared" si="6"/>
        <v>0</v>
      </c>
      <c r="AA9" s="123">
        <f t="shared" si="6"/>
        <v>0</v>
      </c>
      <c r="AB9" s="123">
        <f t="shared" si="6"/>
        <v>0</v>
      </c>
      <c r="AC9" s="123">
        <f t="shared" si="6"/>
        <v>0</v>
      </c>
      <c r="AD9" s="123">
        <f t="shared" si="6"/>
        <v>49.329799980230852</v>
      </c>
      <c r="AE9" s="123">
        <f t="shared" si="6"/>
        <v>29.307252325150202</v>
      </c>
      <c r="AF9" s="123">
        <f>AF119</f>
        <v>14.618471708916619</v>
      </c>
      <c r="AG9" s="123">
        <f t="shared" ref="AG9:BH9" si="7">AG119</f>
        <v>21.368725769807497</v>
      </c>
      <c r="AH9" s="123">
        <f t="shared" si="7"/>
        <v>22.344874272160919</v>
      </c>
      <c r="AI9" s="124">
        <f t="shared" si="7"/>
        <v>22.954825504810433</v>
      </c>
      <c r="AJ9" s="124">
        <f t="shared" si="7"/>
        <v>28.268337205670857</v>
      </c>
      <c r="AK9" s="124">
        <f t="shared" si="7"/>
        <v>36.987231316459564</v>
      </c>
      <c r="AL9" s="124">
        <f t="shared" si="7"/>
        <v>41.091603062068131</v>
      </c>
      <c r="AM9" s="124">
        <f t="shared" si="7"/>
        <v>40.937404013441693</v>
      </c>
      <c r="AN9" s="124">
        <f t="shared" si="7"/>
        <v>55.0968422239917</v>
      </c>
      <c r="AO9" s="124">
        <f t="shared" si="7"/>
        <v>169.16583447307244</v>
      </c>
      <c r="AP9" s="124">
        <f t="shared" si="7"/>
        <v>370.80390798155321</v>
      </c>
      <c r="AQ9" s="124">
        <f t="shared" si="7"/>
        <v>386.48938317825446</v>
      </c>
      <c r="AR9" s="124">
        <f t="shared" si="7"/>
        <v>386.22787893186342</v>
      </c>
      <c r="AS9" s="124">
        <f t="shared" si="7"/>
        <v>236.09255886823811</v>
      </c>
      <c r="AT9" s="124">
        <f t="shared" si="7"/>
        <v>236.04688318254145</v>
      </c>
      <c r="AU9" s="124">
        <f t="shared" si="7"/>
        <v>236.13212242849013</v>
      </c>
      <c r="AV9" s="124">
        <f t="shared" si="7"/>
        <v>236.19776531787753</v>
      </c>
      <c r="AW9" s="124">
        <f t="shared" si="7"/>
        <v>236.12175430858986</v>
      </c>
      <c r="AX9" s="124">
        <f t="shared" si="7"/>
        <v>236.13944174580215</v>
      </c>
      <c r="AY9" s="124">
        <f t="shared" si="7"/>
        <v>236.13944174580215</v>
      </c>
      <c r="AZ9" s="124">
        <f t="shared" si="7"/>
        <v>236.13944174580215</v>
      </c>
      <c r="BA9" s="124">
        <f t="shared" si="7"/>
        <v>236.13944174580215</v>
      </c>
      <c r="BB9" s="124">
        <f t="shared" si="7"/>
        <v>236.13944174580215</v>
      </c>
      <c r="BC9" s="124">
        <f t="shared" si="7"/>
        <v>236.13944174580215</v>
      </c>
      <c r="BD9" s="124">
        <f t="shared" si="7"/>
        <v>236.13944174580215</v>
      </c>
      <c r="BE9" s="124">
        <f t="shared" si="7"/>
        <v>236.13944174580215</v>
      </c>
      <c r="BF9" s="124">
        <f t="shared" si="7"/>
        <v>236.13944174580215</v>
      </c>
      <c r="BG9" s="124">
        <f t="shared" si="7"/>
        <v>236.13944174580215</v>
      </c>
      <c r="BH9" s="124">
        <f t="shared" si="7"/>
        <v>236.13944174580215</v>
      </c>
    </row>
    <row r="10" spans="1:60" ht="14.25">
      <c r="A10" s="73" t="s">
        <v>99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>
        <f>W135</f>
        <v>0</v>
      </c>
      <c r="X10" s="123">
        <f t="shared" ref="X10:AE10" si="8">X135</f>
        <v>0</v>
      </c>
      <c r="Y10" s="123">
        <f t="shared" si="8"/>
        <v>0</v>
      </c>
      <c r="Z10" s="123">
        <f t="shared" si="8"/>
        <v>0</v>
      </c>
      <c r="AA10" s="123">
        <f t="shared" si="8"/>
        <v>0</v>
      </c>
      <c r="AB10" s="123">
        <f t="shared" si="8"/>
        <v>0</v>
      </c>
      <c r="AC10" s="123">
        <f t="shared" si="8"/>
        <v>0</v>
      </c>
      <c r="AD10" s="123">
        <f t="shared" si="8"/>
        <v>0</v>
      </c>
      <c r="AE10" s="123">
        <f t="shared" si="8"/>
        <v>0</v>
      </c>
      <c r="AF10" s="123">
        <f>AF135</f>
        <v>0</v>
      </c>
      <c r="AG10" s="123">
        <f t="shared" ref="AG10:BH10" si="9">AG135</f>
        <v>18.166399763257672</v>
      </c>
      <c r="AH10" s="123">
        <f t="shared" si="9"/>
        <v>58.066024460637841</v>
      </c>
      <c r="AI10" s="124">
        <f t="shared" si="9"/>
        <v>58.860034491450506</v>
      </c>
      <c r="AJ10" s="124">
        <f t="shared" si="9"/>
        <v>28.094573261075308</v>
      </c>
      <c r="AK10" s="124">
        <f t="shared" si="9"/>
        <v>27.845792925578262</v>
      </c>
      <c r="AL10" s="124">
        <f t="shared" si="9"/>
        <v>28.410271228881726</v>
      </c>
      <c r="AM10" s="124">
        <f t="shared" si="9"/>
        <v>28.410271228881726</v>
      </c>
      <c r="AN10" s="124">
        <f t="shared" si="9"/>
        <v>29.988619630486269</v>
      </c>
      <c r="AO10" s="124">
        <f t="shared" si="9"/>
        <v>30.514735764354448</v>
      </c>
      <c r="AP10" s="124">
        <f t="shared" si="9"/>
        <v>31.040851898222634</v>
      </c>
      <c r="AQ10" s="124">
        <f t="shared" si="9"/>
        <v>31.56696803209082</v>
      </c>
      <c r="AR10" s="124">
        <f t="shared" si="9"/>
        <v>32.093084165958992</v>
      </c>
      <c r="AS10" s="124">
        <f t="shared" si="9"/>
        <v>32.61920029982717</v>
      </c>
      <c r="AT10" s="124">
        <f t="shared" si="9"/>
        <v>32.88225836676127</v>
      </c>
      <c r="AU10" s="124">
        <f t="shared" si="9"/>
        <v>32.88225836676127</v>
      </c>
      <c r="AV10" s="124">
        <f t="shared" si="9"/>
        <v>32.882258366761263</v>
      </c>
      <c r="AW10" s="124">
        <f t="shared" si="9"/>
        <v>32.882258366761263</v>
      </c>
      <c r="AX10" s="124">
        <f t="shared" si="9"/>
        <v>32.882258366761263</v>
      </c>
      <c r="AY10" s="124">
        <f t="shared" si="9"/>
        <v>32.882258366761263</v>
      </c>
      <c r="AZ10" s="124">
        <f t="shared" si="9"/>
        <v>32.882258366761263</v>
      </c>
      <c r="BA10" s="124">
        <f t="shared" si="9"/>
        <v>32.882258366761263</v>
      </c>
      <c r="BB10" s="124">
        <f t="shared" si="9"/>
        <v>32.882258366761263</v>
      </c>
      <c r="BC10" s="124">
        <f t="shared" si="9"/>
        <v>32.882258366761263</v>
      </c>
      <c r="BD10" s="124">
        <f t="shared" si="9"/>
        <v>32.882258366761263</v>
      </c>
      <c r="BE10" s="124">
        <f t="shared" si="9"/>
        <v>32.882258366761263</v>
      </c>
      <c r="BF10" s="124">
        <f t="shared" si="9"/>
        <v>32.882258366761263</v>
      </c>
      <c r="BG10" s="124">
        <f t="shared" si="9"/>
        <v>32.882258366761263</v>
      </c>
      <c r="BH10" s="124">
        <f t="shared" si="9"/>
        <v>32.882258366761263</v>
      </c>
    </row>
    <row r="11" spans="1:60" ht="14.25">
      <c r="A11" s="73" t="s">
        <v>168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>
        <f>W151</f>
        <v>0</v>
      </c>
      <c r="X11" s="123">
        <f t="shared" ref="X11:AE11" si="10">X151</f>
        <v>0</v>
      </c>
      <c r="Y11" s="123">
        <f t="shared" si="10"/>
        <v>0</v>
      </c>
      <c r="Z11" s="123">
        <f t="shared" si="10"/>
        <v>0</v>
      </c>
      <c r="AA11" s="123">
        <f t="shared" si="10"/>
        <v>0</v>
      </c>
      <c r="AB11" s="123">
        <f t="shared" si="10"/>
        <v>0</v>
      </c>
      <c r="AC11" s="123">
        <f t="shared" si="10"/>
        <v>0</v>
      </c>
      <c r="AD11" s="123">
        <f t="shared" si="10"/>
        <v>0</v>
      </c>
      <c r="AE11" s="123">
        <f t="shared" si="10"/>
        <v>0</v>
      </c>
      <c r="AF11" s="123">
        <f>AF151</f>
        <v>0</v>
      </c>
      <c r="AG11" s="123">
        <f t="shared" ref="AG11:BH11" si="11">AG151</f>
        <v>0</v>
      </c>
      <c r="AH11" s="123">
        <f t="shared" si="11"/>
        <v>0</v>
      </c>
      <c r="AI11" s="124">
        <f t="shared" si="11"/>
        <v>0</v>
      </c>
      <c r="AJ11" s="124">
        <f t="shared" si="11"/>
        <v>0</v>
      </c>
      <c r="AK11" s="124">
        <f t="shared" si="11"/>
        <v>0</v>
      </c>
      <c r="AL11" s="124">
        <f t="shared" si="11"/>
        <v>0</v>
      </c>
      <c r="AM11" s="124">
        <f t="shared" si="11"/>
        <v>0</v>
      </c>
      <c r="AN11" s="124">
        <f t="shared" si="11"/>
        <v>0</v>
      </c>
      <c r="AO11" s="124">
        <f t="shared" si="11"/>
        <v>0</v>
      </c>
      <c r="AP11" s="124">
        <f t="shared" si="11"/>
        <v>0</v>
      </c>
      <c r="AQ11" s="124">
        <f t="shared" si="11"/>
        <v>0</v>
      </c>
      <c r="AR11" s="124">
        <f t="shared" si="11"/>
        <v>0</v>
      </c>
      <c r="AS11" s="124">
        <f t="shared" si="11"/>
        <v>0</v>
      </c>
      <c r="AT11" s="124">
        <f t="shared" si="11"/>
        <v>0</v>
      </c>
      <c r="AU11" s="124">
        <f t="shared" si="11"/>
        <v>0</v>
      </c>
      <c r="AV11" s="124">
        <f t="shared" si="11"/>
        <v>0</v>
      </c>
      <c r="AW11" s="124">
        <f t="shared" si="11"/>
        <v>0</v>
      </c>
      <c r="AX11" s="124">
        <f t="shared" si="11"/>
        <v>0</v>
      </c>
      <c r="AY11" s="124">
        <f t="shared" si="11"/>
        <v>0</v>
      </c>
      <c r="AZ11" s="124">
        <f t="shared" si="11"/>
        <v>0</v>
      </c>
      <c r="BA11" s="124">
        <f t="shared" si="11"/>
        <v>0</v>
      </c>
      <c r="BB11" s="124">
        <f t="shared" si="11"/>
        <v>0</v>
      </c>
      <c r="BC11" s="124">
        <f t="shared" si="11"/>
        <v>0</v>
      </c>
      <c r="BD11" s="124">
        <f t="shared" si="11"/>
        <v>0</v>
      </c>
      <c r="BE11" s="124">
        <f t="shared" si="11"/>
        <v>0</v>
      </c>
      <c r="BF11" s="124">
        <f t="shared" si="11"/>
        <v>0</v>
      </c>
      <c r="BG11" s="124">
        <f t="shared" si="11"/>
        <v>0</v>
      </c>
      <c r="BH11" s="124">
        <f t="shared" si="11"/>
        <v>0</v>
      </c>
    </row>
    <row r="12" spans="1:60" ht="14.25">
      <c r="A12" s="73" t="s">
        <v>9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>
        <f>W7-W8</f>
        <v>856.4722227312393</v>
      </c>
      <c r="X12" s="123">
        <f t="shared" ref="X12:AE12" si="12">X7-X8</f>
        <v>885.12526242878289</v>
      </c>
      <c r="Y12" s="123">
        <f t="shared" si="12"/>
        <v>913.71715137184356</v>
      </c>
      <c r="Z12" s="123">
        <f t="shared" si="12"/>
        <v>892.61245500267376</v>
      </c>
      <c r="AA12" s="123">
        <f t="shared" si="12"/>
        <v>911.0127328655783</v>
      </c>
      <c r="AB12" s="123">
        <f t="shared" si="12"/>
        <v>935.55962108062727</v>
      </c>
      <c r="AC12" s="123">
        <f t="shared" si="12"/>
        <v>905.420368137114</v>
      </c>
      <c r="AD12" s="123">
        <f t="shared" si="12"/>
        <v>806.92702995863067</v>
      </c>
      <c r="AE12" s="123">
        <f t="shared" si="12"/>
        <v>834.76570301818572</v>
      </c>
      <c r="AF12" s="123">
        <f>AF7-AF8</f>
        <v>777.42660454211659</v>
      </c>
      <c r="AG12" s="123">
        <f>AG7-AG8</f>
        <v>706.01391114746343</v>
      </c>
      <c r="AH12" s="123">
        <f>AH7-AH8</f>
        <v>662.32481920476596</v>
      </c>
      <c r="AI12" s="124">
        <f t="shared" ref="AI12:BH12" si="13">AI7-AI8</f>
        <v>640.76160029282585</v>
      </c>
      <c r="AJ12" s="124">
        <f t="shared" si="13"/>
        <v>640.81680217262806</v>
      </c>
      <c r="AK12" s="124">
        <f t="shared" si="13"/>
        <v>635.81187806062087</v>
      </c>
      <c r="AL12" s="124">
        <f t="shared" si="13"/>
        <v>640.79965037909824</v>
      </c>
      <c r="AM12" s="124">
        <f t="shared" si="13"/>
        <v>640.79040928178142</v>
      </c>
      <c r="AN12" s="124">
        <f t="shared" si="13"/>
        <v>640.79606803739091</v>
      </c>
      <c r="AO12" s="124">
        <f t="shared" si="13"/>
        <v>640.8029615863037</v>
      </c>
      <c r="AP12" s="124">
        <f t="shared" si="13"/>
        <v>635.80019346903919</v>
      </c>
      <c r="AQ12" s="124">
        <f t="shared" si="13"/>
        <v>630.79785655072271</v>
      </c>
      <c r="AR12" s="124">
        <f t="shared" si="13"/>
        <v>620.79749778504765</v>
      </c>
      <c r="AS12" s="124">
        <f t="shared" si="13"/>
        <v>636.79891548570095</v>
      </c>
      <c r="AT12" s="124">
        <f t="shared" si="13"/>
        <v>651.79948497536304</v>
      </c>
      <c r="AU12" s="124">
        <f t="shared" si="13"/>
        <v>706.79878965317403</v>
      </c>
      <c r="AV12" s="124">
        <f t="shared" si="13"/>
        <v>731.79850889000181</v>
      </c>
      <c r="AW12" s="124">
        <f t="shared" si="13"/>
        <v>746.79863935785761</v>
      </c>
      <c r="AX12" s="124">
        <f t="shared" si="13"/>
        <v>771.79886767241942</v>
      </c>
      <c r="AY12" s="124">
        <f t="shared" si="13"/>
        <v>795.87874392074013</v>
      </c>
      <c r="AZ12" s="124">
        <f t="shared" si="13"/>
        <v>818.95848223392841</v>
      </c>
      <c r="BA12" s="124">
        <f t="shared" si="13"/>
        <v>842.03834239574144</v>
      </c>
      <c r="BB12" s="124">
        <f t="shared" si="13"/>
        <v>865.11826889517192</v>
      </c>
      <c r="BC12" s="124">
        <f t="shared" si="13"/>
        <v>888.19817627950033</v>
      </c>
      <c r="BD12" s="124">
        <f t="shared" si="13"/>
        <v>911.27803414771142</v>
      </c>
      <c r="BE12" s="124">
        <f t="shared" si="13"/>
        <v>934.35788810264194</v>
      </c>
      <c r="BF12" s="124">
        <f t="shared" si="13"/>
        <v>956.43777035698417</v>
      </c>
      <c r="BG12" s="124">
        <f t="shared" si="13"/>
        <v>978.51765772322801</v>
      </c>
      <c r="BH12" s="124">
        <f t="shared" si="13"/>
        <v>1000.5975356729566</v>
      </c>
    </row>
    <row r="13" spans="1:60" ht="14.25">
      <c r="A13" s="73" t="s">
        <v>10</v>
      </c>
      <c r="B13" s="123"/>
      <c r="C13" s="123">
        <f t="shared" ref="C13:AE13" si="14">C71</f>
        <v>0.16499999999999998</v>
      </c>
      <c r="D13" s="123">
        <f t="shared" si="14"/>
        <v>1.0029999999999999</v>
      </c>
      <c r="E13" s="123">
        <f t="shared" si="14"/>
        <v>2.5909999999999997</v>
      </c>
      <c r="F13" s="123">
        <f t="shared" si="14"/>
        <v>4.2210000000000001</v>
      </c>
      <c r="G13" s="123">
        <f t="shared" si="14"/>
        <v>6.6429999999999998</v>
      </c>
      <c r="H13" s="123">
        <f t="shared" si="14"/>
        <v>4.7240000000000002</v>
      </c>
      <c r="I13" s="123">
        <f t="shared" si="14"/>
        <v>3.4250000000000003</v>
      </c>
      <c r="J13" s="123">
        <f t="shared" si="14"/>
        <v>3.5819999999999999</v>
      </c>
      <c r="K13" s="123">
        <f t="shared" si="14"/>
        <v>3.9309999999999996</v>
      </c>
      <c r="L13" s="123">
        <f t="shared" si="14"/>
        <v>4.3849999999999998</v>
      </c>
      <c r="M13" s="123">
        <f t="shared" si="14"/>
        <v>2.3339999999999996</v>
      </c>
      <c r="N13" s="123">
        <f t="shared" si="14"/>
        <v>21.308999999999994</v>
      </c>
      <c r="O13" s="123">
        <f t="shared" si="14"/>
        <v>28.496000000000002</v>
      </c>
      <c r="P13" s="123">
        <f t="shared" si="14"/>
        <v>30.423999999999996</v>
      </c>
      <c r="Q13" s="123">
        <f t="shared" si="14"/>
        <v>16.433</v>
      </c>
      <c r="R13" s="123">
        <f t="shared" si="14"/>
        <v>38.048999999999999</v>
      </c>
      <c r="S13" s="123">
        <f t="shared" si="14"/>
        <v>29.196999999999999</v>
      </c>
      <c r="T13" s="123">
        <f t="shared" si="14"/>
        <v>23.320999999999998</v>
      </c>
      <c r="U13" s="123">
        <f t="shared" si="14"/>
        <v>47.592999999999996</v>
      </c>
      <c r="V13" s="123">
        <f t="shared" si="14"/>
        <v>38.610000000000007</v>
      </c>
      <c r="W13" s="123">
        <f t="shared" si="14"/>
        <v>50.584000000000003</v>
      </c>
      <c r="X13" s="123">
        <f t="shared" si="14"/>
        <v>69.909000000000006</v>
      </c>
      <c r="Y13" s="123">
        <f t="shared" si="14"/>
        <v>72.268000000000001</v>
      </c>
      <c r="Z13" s="123">
        <f t="shared" si="14"/>
        <v>76.326999999999998</v>
      </c>
      <c r="AA13" s="123">
        <f t="shared" si="14"/>
        <v>84.585000000000008</v>
      </c>
      <c r="AB13" s="123">
        <f t="shared" si="14"/>
        <v>87.712000000000003</v>
      </c>
      <c r="AC13" s="123">
        <f t="shared" si="14"/>
        <v>138.19600000000003</v>
      </c>
      <c r="AD13" s="123">
        <f t="shared" si="14"/>
        <v>133.78199999999998</v>
      </c>
      <c r="AE13" s="123">
        <f t="shared" si="14"/>
        <v>169.30599999999998</v>
      </c>
      <c r="AF13" s="123">
        <f>AF71</f>
        <v>277.75300000000004</v>
      </c>
      <c r="AG13" s="123">
        <v>300</v>
      </c>
      <c r="AH13" s="123">
        <v>300</v>
      </c>
      <c r="AI13" s="124">
        <v>400</v>
      </c>
      <c r="AJ13" s="124">
        <v>425</v>
      </c>
      <c r="AK13" s="124">
        <v>450</v>
      </c>
      <c r="AL13" s="124">
        <v>450</v>
      </c>
      <c r="AM13" s="124">
        <v>450</v>
      </c>
      <c r="AN13" s="124">
        <v>475</v>
      </c>
      <c r="AO13" s="124">
        <v>475</v>
      </c>
      <c r="AP13" s="124">
        <v>325</v>
      </c>
      <c r="AQ13" s="124">
        <v>300</v>
      </c>
      <c r="AR13" s="124">
        <v>300</v>
      </c>
      <c r="AS13" s="124">
        <v>300</v>
      </c>
      <c r="AT13" s="124">
        <v>300</v>
      </c>
      <c r="AU13" s="124">
        <v>300</v>
      </c>
      <c r="AV13" s="124">
        <v>300</v>
      </c>
      <c r="AW13" s="124">
        <v>300</v>
      </c>
      <c r="AX13" s="124">
        <v>300</v>
      </c>
      <c r="AY13" s="124">
        <v>301</v>
      </c>
      <c r="AZ13" s="124">
        <v>302</v>
      </c>
      <c r="BA13" s="124">
        <v>303</v>
      </c>
      <c r="BB13" s="124">
        <v>304</v>
      </c>
      <c r="BC13" s="124">
        <v>305</v>
      </c>
      <c r="BD13" s="124">
        <v>306</v>
      </c>
      <c r="BE13" s="124">
        <v>307</v>
      </c>
      <c r="BF13" s="124">
        <v>308</v>
      </c>
      <c r="BG13" s="124">
        <v>309</v>
      </c>
      <c r="BH13" s="124">
        <v>310</v>
      </c>
    </row>
    <row r="14" spans="1:60" ht="14.25">
      <c r="A14" s="75" t="s">
        <v>11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>
        <f>W6-W15</f>
        <v>907.05622273123936</v>
      </c>
      <c r="X14" s="88">
        <f t="shared" ref="X14:BH14" si="15">X6-X15</f>
        <v>955.03426242878288</v>
      </c>
      <c r="Y14" s="88">
        <f t="shared" si="15"/>
        <v>985.98515137184359</v>
      </c>
      <c r="Z14" s="88">
        <f t="shared" si="15"/>
        <v>968.93945500267375</v>
      </c>
      <c r="AA14" s="88">
        <f t="shared" si="15"/>
        <v>995.59773286557834</v>
      </c>
      <c r="AB14" s="88">
        <f t="shared" si="15"/>
        <v>1023.2716210806273</v>
      </c>
      <c r="AC14" s="88">
        <f t="shared" si="15"/>
        <v>1043.616368137114</v>
      </c>
      <c r="AD14" s="88">
        <f t="shared" si="15"/>
        <v>990.03882993886157</v>
      </c>
      <c r="AE14" s="88">
        <f t="shared" si="15"/>
        <v>1033.378955343336</v>
      </c>
      <c r="AF14" s="88">
        <f t="shared" si="15"/>
        <v>1069.7980762510333</v>
      </c>
      <c r="AG14" s="88">
        <f t="shared" si="15"/>
        <v>1045.5490366805286</v>
      </c>
      <c r="AH14" s="88">
        <f t="shared" si="15"/>
        <v>1042.7357179375647</v>
      </c>
      <c r="AI14" s="125">
        <f t="shared" si="15"/>
        <v>1122.5764602890868</v>
      </c>
      <c r="AJ14" s="125">
        <f t="shared" si="15"/>
        <v>1122.1797126393742</v>
      </c>
      <c r="AK14" s="125">
        <f t="shared" si="15"/>
        <v>1150.6449023026587</v>
      </c>
      <c r="AL14" s="125">
        <f t="shared" si="15"/>
        <v>1160.3015246700481</v>
      </c>
      <c r="AM14" s="125">
        <f t="shared" si="15"/>
        <v>1160.1380845241049</v>
      </c>
      <c r="AN14" s="125">
        <f t="shared" si="15"/>
        <v>1200.8815298918689</v>
      </c>
      <c r="AO14" s="125">
        <f t="shared" si="15"/>
        <v>1315.4835318237306</v>
      </c>
      <c r="AP14" s="125">
        <f t="shared" si="15"/>
        <v>1362.6449533488151</v>
      </c>
      <c r="AQ14" s="125">
        <f t="shared" si="15"/>
        <v>1348.854207761068</v>
      </c>
      <c r="AR14" s="125">
        <f t="shared" si="15"/>
        <v>1339.1184608828701</v>
      </c>
      <c r="AS14" s="125">
        <f t="shared" si="15"/>
        <v>1205.5106746537663</v>
      </c>
      <c r="AT14" s="125">
        <f t="shared" si="15"/>
        <v>1220.7286265246657</v>
      </c>
      <c r="AU14" s="125">
        <f t="shared" si="15"/>
        <v>1275.8131704484254</v>
      </c>
      <c r="AV14" s="125">
        <f t="shared" si="15"/>
        <v>1300.8785325746405</v>
      </c>
      <c r="AW14" s="125">
        <f t="shared" si="15"/>
        <v>1315.8026520332087</v>
      </c>
      <c r="AX14" s="125">
        <f t="shared" si="15"/>
        <v>1340.8205677849828</v>
      </c>
      <c r="AY14" s="125">
        <f t="shared" si="15"/>
        <v>1365.9004440333035</v>
      </c>
      <c r="AZ14" s="125">
        <f t="shared" si="15"/>
        <v>1389.9801823464918</v>
      </c>
      <c r="BA14" s="125">
        <f t="shared" si="15"/>
        <v>1414.0600425083048</v>
      </c>
      <c r="BB14" s="125">
        <f t="shared" si="15"/>
        <v>1438.1399690077353</v>
      </c>
      <c r="BC14" s="125">
        <f t="shared" si="15"/>
        <v>1462.2198763920637</v>
      </c>
      <c r="BD14" s="125">
        <f t="shared" si="15"/>
        <v>1486.2997342602748</v>
      </c>
      <c r="BE14" s="125">
        <f t="shared" si="15"/>
        <v>1510.3795882152053</v>
      </c>
      <c r="BF14" s="125">
        <f t="shared" si="15"/>
        <v>1533.4594704695476</v>
      </c>
      <c r="BG14" s="125">
        <f t="shared" si="15"/>
        <v>1556.5393578357914</v>
      </c>
      <c r="BH14" s="125">
        <f t="shared" si="15"/>
        <v>1579.61923578552</v>
      </c>
    </row>
    <row r="15" spans="1:60" ht="15" thickBot="1">
      <c r="A15" s="73" t="s">
        <v>100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>
        <f>W182</f>
        <v>23.132777268760599</v>
      </c>
      <c r="X15" s="123">
        <f t="shared" ref="X15:BH15" si="16">X182</f>
        <v>23.796702792244208</v>
      </c>
      <c r="Y15" s="123">
        <f t="shared" si="16"/>
        <v>24.56813287205048</v>
      </c>
      <c r="Z15" s="123">
        <f t="shared" si="16"/>
        <v>24.193426409338311</v>
      </c>
      <c r="AA15" s="123">
        <f t="shared" si="16"/>
        <v>24.928873114711585</v>
      </c>
      <c r="AB15" s="123">
        <f t="shared" si="16"/>
        <v>25.621161280895162</v>
      </c>
      <c r="AC15" s="123">
        <f t="shared" si="16"/>
        <v>26.102742360411735</v>
      </c>
      <c r="AD15" s="123">
        <f t="shared" si="16"/>
        <v>24.73677229040085</v>
      </c>
      <c r="AE15" s="123">
        <f t="shared" si="16"/>
        <v>25.860031273341693</v>
      </c>
      <c r="AF15" s="123">
        <f>AF182</f>
        <v>26.700324497558167</v>
      </c>
      <c r="AG15" s="123">
        <f t="shared" si="16"/>
        <v>61.672556590968895</v>
      </c>
      <c r="AH15" s="123">
        <f t="shared" si="16"/>
        <v>113.74443902295494</v>
      </c>
      <c r="AI15" s="124">
        <f t="shared" si="16"/>
        <v>102.24769310896227</v>
      </c>
      <c r="AJ15" s="124">
        <f t="shared" si="16"/>
        <v>108.22411138366733</v>
      </c>
      <c r="AK15" s="124">
        <f t="shared" si="16"/>
        <v>102.87302129128057</v>
      </c>
      <c r="AL15" s="124">
        <f t="shared" si="16"/>
        <v>105.06198581982224</v>
      </c>
      <c r="AM15" s="124">
        <f t="shared" si="16"/>
        <v>124.65644878426014</v>
      </c>
      <c r="AN15" s="124">
        <f t="shared" si="16"/>
        <v>120.79036784235848</v>
      </c>
      <c r="AO15" s="124">
        <f t="shared" si="16"/>
        <v>119.6551058618183</v>
      </c>
      <c r="AP15" s="124">
        <f t="shared" si="16"/>
        <v>80.182036907417839</v>
      </c>
      <c r="AQ15" s="124">
        <f t="shared" si="16"/>
        <v>73.213382203131928</v>
      </c>
      <c r="AR15" s="124">
        <f t="shared" si="16"/>
        <v>94.708776430780233</v>
      </c>
      <c r="AS15" s="124">
        <f t="shared" si="16"/>
        <v>268.55489233263813</v>
      </c>
      <c r="AT15" s="124">
        <f t="shared" si="16"/>
        <v>445.96806280888774</v>
      </c>
      <c r="AU15" s="124">
        <f t="shared" si="16"/>
        <v>587.15608221279433</v>
      </c>
      <c r="AV15" s="124">
        <f t="shared" si="16"/>
        <v>722.23812718292425</v>
      </c>
      <c r="AW15" s="124">
        <f t="shared" si="16"/>
        <v>861.47494641643755</v>
      </c>
      <c r="AX15" s="124">
        <f t="shared" si="16"/>
        <v>994.90810249029107</v>
      </c>
      <c r="AY15" s="124">
        <f t="shared" si="16"/>
        <v>1104.2613823158242</v>
      </c>
      <c r="AZ15" s="124">
        <f t="shared" si="16"/>
        <v>1190.5349238281692</v>
      </c>
      <c r="BA15" s="124">
        <f t="shared" si="16"/>
        <v>1253.7286051787009</v>
      </c>
      <c r="BB15" s="124">
        <f t="shared" si="16"/>
        <v>1293.8423600298022</v>
      </c>
      <c r="BC15" s="124">
        <f t="shared" si="16"/>
        <v>1310.8762074965748</v>
      </c>
      <c r="BD15" s="124">
        <f t="shared" si="16"/>
        <v>1304.8301970951366</v>
      </c>
      <c r="BE15" s="124">
        <f t="shared" si="16"/>
        <v>1275.7043327387678</v>
      </c>
      <c r="BF15" s="124">
        <f t="shared" si="16"/>
        <v>1224.4985861280568</v>
      </c>
      <c r="BG15" s="124">
        <f t="shared" si="16"/>
        <v>1151.2129521511017</v>
      </c>
      <c r="BH15" s="124">
        <f t="shared" si="16"/>
        <v>1055.8474402244181</v>
      </c>
    </row>
    <row r="16" spans="1:60" ht="15" thickTop="1">
      <c r="A16" s="126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</row>
    <row r="17" spans="1:63" ht="14.25">
      <c r="A17" s="7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</row>
    <row r="18" spans="1:63" ht="14.25">
      <c r="A18" s="7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</row>
    <row r="19" spans="1:63" ht="15" thickBot="1">
      <c r="A19" s="73" t="s">
        <v>13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</row>
    <row r="20" spans="1:63" ht="15" thickBot="1">
      <c r="A20" s="76" t="s">
        <v>101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</row>
    <row r="21" spans="1:63">
      <c r="A21" s="77" t="s">
        <v>15</v>
      </c>
    </row>
    <row r="22" spans="1:63">
      <c r="A22" s="131"/>
    </row>
    <row r="23" spans="1:63">
      <c r="A23" s="131" t="s">
        <v>63</v>
      </c>
      <c r="V23" s="86">
        <v>1471342</v>
      </c>
      <c r="W23" s="86">
        <v>1505611</v>
      </c>
      <c r="X23" s="86">
        <v>1548823</v>
      </c>
      <c r="Y23" s="86">
        <v>1599032</v>
      </c>
      <c r="Z23" s="86">
        <v>1574644</v>
      </c>
      <c r="AA23" s="86">
        <v>1622511</v>
      </c>
      <c r="AB23" s="86">
        <v>1667569</v>
      </c>
      <c r="AC23" s="86">
        <v>1698913</v>
      </c>
      <c r="AD23" s="86">
        <f>'[3]Canadian GDP'!$B$3</f>
        <v>1610008</v>
      </c>
      <c r="AE23" s="86">
        <f>'[3]Canadian GDP'!$B$4</f>
        <v>1683116</v>
      </c>
      <c r="AF23" s="86">
        <f>'[3]Canadian GDP'!$B$5</f>
        <v>1737807</v>
      </c>
      <c r="AG23" s="86">
        <f>'[3]Canadian GDP'!$B$6</f>
        <v>1755761</v>
      </c>
      <c r="AH23" s="86">
        <f>'[3]Canadian GDP'!$B$7</f>
        <v>1779192</v>
      </c>
      <c r="AI23" s="86">
        <f>'[3]Canadian GDP'!$B$8</f>
        <v>1805879.88</v>
      </c>
      <c r="AJ23" s="86">
        <f>'[3]Canadian GDP'!$B$9</f>
        <v>1833886.8958841807</v>
      </c>
      <c r="AK23" s="86">
        <f>'[3]Canadian GDP'!$B$10</f>
        <v>1861994.3920432676</v>
      </c>
      <c r="AL23" s="86">
        <f>'[3]Canadian GDP'!$B$11</f>
        <v>1890198.646985597</v>
      </c>
      <c r="AM23" s="86">
        <f>'[3]Canadian GDP'!$B$12</f>
        <v>1918477.3317611902</v>
      </c>
      <c r="AN23" s="86">
        <f>'[3]Canadian GDP'!$B$13</f>
        <v>1946823.0033867203</v>
      </c>
      <c r="AO23" s="86">
        <f>'[3]Canadian GDP'!$B$14</f>
        <v>1975250.5478288408</v>
      </c>
      <c r="AP23" s="86">
        <f>'[3]Canadian GDP'!$B$15</f>
        <v>2003756.2435958877</v>
      </c>
      <c r="AQ23" s="86">
        <f>'[3]Canadian GDP'!$B$16</f>
        <v>2032311.2491274721</v>
      </c>
      <c r="AR23" s="86">
        <f>'[3]Canadian GDP'!$B$17</f>
        <v>2060888.5836090352</v>
      </c>
      <c r="AS23" s="86">
        <f>'[3]Canadian GDP'!$B$18</f>
        <v>2089488.2470405777</v>
      </c>
      <c r="AT23" s="86">
        <f>'[3]Canadian GDP'!$B$19</f>
        <v>2118152.1062033097</v>
      </c>
      <c r="AU23" s="86">
        <f>'[3]Canadian GDP'!$B$20</f>
        <v>2146929.4708617693</v>
      </c>
      <c r="AV23" s="86">
        <f>'[3]Canadian GDP'!$B$21</f>
        <v>2175859.4166784189</v>
      </c>
      <c r="AW23" s="86">
        <f>'[3]Canadian GDP'!$B$22</f>
        <v>2204971.7155865645</v>
      </c>
      <c r="AX23" s="86">
        <f>'[3]Canadian GDP'!$B$23</f>
        <v>2234290.5572820166</v>
      </c>
      <c r="AY23" s="86">
        <f>'[3]Canadian GDP'!$B$23</f>
        <v>2234290.5572820166</v>
      </c>
      <c r="AZ23" s="86">
        <f>'[3]Canadian GDP'!$B$23</f>
        <v>2234290.5572820166</v>
      </c>
      <c r="BA23" s="86">
        <f>'[3]Canadian GDP'!$B$23</f>
        <v>2234290.5572820166</v>
      </c>
      <c r="BB23" s="86">
        <f>'[3]Canadian GDP'!$B$23</f>
        <v>2234290.5572820166</v>
      </c>
      <c r="BC23" s="86">
        <f>'[3]Canadian GDP'!$B$23</f>
        <v>2234290.5572820166</v>
      </c>
      <c r="BD23" s="86">
        <f>'[3]Canadian GDP'!$B$23</f>
        <v>2234290.5572820166</v>
      </c>
      <c r="BE23" s="86">
        <f>'[3]Canadian GDP'!$B$23</f>
        <v>2234290.5572820166</v>
      </c>
      <c r="BF23" s="86">
        <f>'[3]Canadian GDP'!$B$23</f>
        <v>2234290.5572820166</v>
      </c>
      <c r="BG23" s="86">
        <f>'[3]Canadian GDP'!$B$23</f>
        <v>2234290.5572820166</v>
      </c>
      <c r="BH23" s="86">
        <f>'[3]Canadian GDP'!$B$23</f>
        <v>2234290.5572820166</v>
      </c>
    </row>
    <row r="25" spans="1:63" ht="13.5" thickBot="1">
      <c r="A25" s="78" t="s">
        <v>64</v>
      </c>
    </row>
    <row r="26" spans="1:63" ht="13.5" thickBot="1">
      <c r="A26" s="79"/>
      <c r="B26" s="93">
        <f>B2</f>
        <v>1992</v>
      </c>
      <c r="C26" s="93">
        <f t="shared" ref="C26:BH26" si="17">C2</f>
        <v>1993</v>
      </c>
      <c r="D26" s="93">
        <f t="shared" si="17"/>
        <v>1994</v>
      </c>
      <c r="E26" s="93">
        <f t="shared" si="17"/>
        <v>1995</v>
      </c>
      <c r="F26" s="93">
        <f t="shared" si="17"/>
        <v>1996</v>
      </c>
      <c r="G26" s="93">
        <f t="shared" si="17"/>
        <v>1997</v>
      </c>
      <c r="H26" s="93">
        <f t="shared" si="17"/>
        <v>1998</v>
      </c>
      <c r="I26" s="93">
        <f t="shared" si="17"/>
        <v>1999</v>
      </c>
      <c r="J26" s="93">
        <f t="shared" si="17"/>
        <v>2000</v>
      </c>
      <c r="K26" s="93">
        <f t="shared" si="17"/>
        <v>2001</v>
      </c>
      <c r="L26" s="93">
        <f t="shared" si="17"/>
        <v>2002</v>
      </c>
      <c r="M26" s="93">
        <f t="shared" si="17"/>
        <v>2003</v>
      </c>
      <c r="N26" s="93">
        <f t="shared" si="17"/>
        <v>2004</v>
      </c>
      <c r="O26" s="93">
        <f t="shared" si="17"/>
        <v>2005</v>
      </c>
      <c r="P26" s="93">
        <f t="shared" si="17"/>
        <v>2006</v>
      </c>
      <c r="Q26" s="93">
        <f t="shared" si="17"/>
        <v>2007</v>
      </c>
      <c r="R26" s="93">
        <f t="shared" si="17"/>
        <v>2008</v>
      </c>
      <c r="S26" s="93">
        <f t="shared" si="17"/>
        <v>2009</v>
      </c>
      <c r="T26" s="93">
        <f t="shared" si="17"/>
        <v>2010</v>
      </c>
      <c r="U26" s="93">
        <f t="shared" si="17"/>
        <v>2011</v>
      </c>
      <c r="V26" s="93">
        <f t="shared" si="17"/>
        <v>2012</v>
      </c>
      <c r="W26" s="93">
        <f t="shared" si="17"/>
        <v>2013</v>
      </c>
      <c r="X26" s="93">
        <f t="shared" si="17"/>
        <v>2014</v>
      </c>
      <c r="Y26" s="93">
        <f t="shared" si="17"/>
        <v>2015</v>
      </c>
      <c r="Z26" s="93">
        <f t="shared" si="17"/>
        <v>2016</v>
      </c>
      <c r="AA26" s="93">
        <f t="shared" si="17"/>
        <v>2017</v>
      </c>
      <c r="AB26" s="93">
        <f t="shared" si="17"/>
        <v>2018</v>
      </c>
      <c r="AC26" s="93">
        <f t="shared" si="17"/>
        <v>2019</v>
      </c>
      <c r="AD26" s="93">
        <f t="shared" si="17"/>
        <v>2020</v>
      </c>
      <c r="AE26" s="93">
        <f t="shared" si="17"/>
        <v>2021</v>
      </c>
      <c r="AF26" s="93">
        <f t="shared" si="17"/>
        <v>2022</v>
      </c>
      <c r="AG26" s="132">
        <f t="shared" si="17"/>
        <v>2023</v>
      </c>
      <c r="AH26" s="132">
        <f t="shared" si="17"/>
        <v>2024</v>
      </c>
      <c r="AI26" s="93">
        <f t="shared" si="17"/>
        <v>2025</v>
      </c>
      <c r="AJ26" s="93">
        <f t="shared" si="17"/>
        <v>2026</v>
      </c>
      <c r="AK26" s="93">
        <f t="shared" si="17"/>
        <v>2027</v>
      </c>
      <c r="AL26" s="93">
        <f t="shared" si="17"/>
        <v>2028</v>
      </c>
      <c r="AM26" s="93">
        <f t="shared" si="17"/>
        <v>2029</v>
      </c>
      <c r="AN26" s="93">
        <f t="shared" si="17"/>
        <v>2030</v>
      </c>
      <c r="AO26" s="93">
        <f t="shared" si="17"/>
        <v>2031</v>
      </c>
      <c r="AP26" s="93">
        <f t="shared" si="17"/>
        <v>2032</v>
      </c>
      <c r="AQ26" s="93">
        <f t="shared" si="17"/>
        <v>2033</v>
      </c>
      <c r="AR26" s="93">
        <f t="shared" si="17"/>
        <v>2034</v>
      </c>
      <c r="AS26" s="93">
        <f t="shared" si="17"/>
        <v>2035</v>
      </c>
      <c r="AT26" s="93">
        <f t="shared" si="17"/>
        <v>2036</v>
      </c>
      <c r="AU26" s="93">
        <f t="shared" si="17"/>
        <v>2037</v>
      </c>
      <c r="AV26" s="93">
        <f t="shared" si="17"/>
        <v>2038</v>
      </c>
      <c r="AW26" s="93">
        <f t="shared" si="17"/>
        <v>2039</v>
      </c>
      <c r="AX26" s="93">
        <f t="shared" si="17"/>
        <v>2040</v>
      </c>
      <c r="AY26" s="93">
        <f t="shared" si="17"/>
        <v>2041</v>
      </c>
      <c r="AZ26" s="93">
        <f t="shared" si="17"/>
        <v>2042</v>
      </c>
      <c r="BA26" s="93">
        <f t="shared" si="17"/>
        <v>2043</v>
      </c>
      <c r="BB26" s="93">
        <f t="shared" si="17"/>
        <v>2044</v>
      </c>
      <c r="BC26" s="93">
        <f t="shared" si="17"/>
        <v>2045</v>
      </c>
      <c r="BD26" s="93">
        <f t="shared" si="17"/>
        <v>2046</v>
      </c>
      <c r="BE26" s="93">
        <f t="shared" si="17"/>
        <v>2047</v>
      </c>
      <c r="BF26" s="93">
        <f t="shared" si="17"/>
        <v>2048</v>
      </c>
      <c r="BG26" s="93">
        <f t="shared" si="17"/>
        <v>2049</v>
      </c>
      <c r="BH26" s="93">
        <f t="shared" si="17"/>
        <v>2050</v>
      </c>
    </row>
    <row r="27" spans="1:63">
      <c r="A27" s="78" t="s">
        <v>17</v>
      </c>
      <c r="W27" s="86">
        <f t="shared" ref="W27:AL38" si="18">W$39*$BK27</f>
        <v>75.389927899397236</v>
      </c>
      <c r="X27" s="86">
        <f t="shared" si="18"/>
        <v>77.553667115163293</v>
      </c>
      <c r="Y27" s="86">
        <f t="shared" si="18"/>
        <v>80.067764640952376</v>
      </c>
      <c r="Z27" s="86">
        <f t="shared" si="18"/>
        <v>78.846592929527262</v>
      </c>
      <c r="AA27" s="86">
        <f t="shared" si="18"/>
        <v>81.243420316389106</v>
      </c>
      <c r="AB27" s="86">
        <f t="shared" si="18"/>
        <v>83.499593638243852</v>
      </c>
      <c r="AC27" s="86">
        <f t="shared" si="18"/>
        <v>85.069070681171084</v>
      </c>
      <c r="AD27" s="86">
        <f t="shared" si="18"/>
        <v>80.61736201279929</v>
      </c>
      <c r="AE27" s="86">
        <f t="shared" si="18"/>
        <v>84.278073078850966</v>
      </c>
      <c r="AF27" s="86">
        <f t="shared" si="18"/>
        <v>87.016596207830446</v>
      </c>
      <c r="AG27" s="86">
        <f t="shared" si="18"/>
        <v>87.915600509410183</v>
      </c>
      <c r="AH27" s="86">
        <f t="shared" si="18"/>
        <v>89.088852697798004</v>
      </c>
      <c r="AI27" s="87">
        <f t="shared" si="18"/>
        <v>90.425185488264972</v>
      </c>
      <c r="AJ27" s="87">
        <f t="shared" si="18"/>
        <v>91.827570904010258</v>
      </c>
      <c r="AK27" s="87">
        <f t="shared" si="18"/>
        <v>93.2349876330765</v>
      </c>
      <c r="AL27" s="87">
        <f t="shared" si="18"/>
        <v>94.647249330525852</v>
      </c>
      <c r="AM27" s="87">
        <f t="shared" ref="AM27:BB38" si="19">AM$39*$BK27</f>
        <v>96.063237926731489</v>
      </c>
      <c r="AN27" s="87">
        <f t="shared" si="19"/>
        <v>97.482580731817734</v>
      </c>
      <c r="AO27" s="87">
        <f t="shared" si="19"/>
        <v>107.11843357209332</v>
      </c>
      <c r="AP27" s="87">
        <f t="shared" si="19"/>
        <v>107.843065015262</v>
      </c>
      <c r="AQ27" s="87">
        <f t="shared" si="19"/>
        <v>109.37990829542441</v>
      </c>
      <c r="AR27" s="87">
        <f t="shared" si="19"/>
        <v>110.91795332974829</v>
      </c>
      <c r="AS27" s="87">
        <f t="shared" si="19"/>
        <v>112.45720011823366</v>
      </c>
      <c r="AT27" s="87">
        <f t="shared" si="19"/>
        <v>113.99990194993323</v>
      </c>
      <c r="AU27" s="87">
        <f t="shared" si="19"/>
        <v>115.54871269862031</v>
      </c>
      <c r="AV27" s="87">
        <f t="shared" si="19"/>
        <v>117.10573543407743</v>
      </c>
      <c r="AW27" s="87">
        <f t="shared" si="19"/>
        <v>118.67257249518657</v>
      </c>
      <c r="AX27" s="87">
        <f t="shared" si="19"/>
        <v>120.25052578228933</v>
      </c>
      <c r="AY27" s="87">
        <f t="shared" si="19"/>
        <v>120.25052578228933</v>
      </c>
      <c r="AZ27" s="87">
        <f t="shared" si="19"/>
        <v>120.25052578228933</v>
      </c>
      <c r="BA27" s="87">
        <f t="shared" si="19"/>
        <v>120.25052578228933</v>
      </c>
      <c r="BB27" s="87">
        <f t="shared" si="19"/>
        <v>120.25052578228933</v>
      </c>
      <c r="BC27" s="87">
        <f t="shared" ref="BA27:BJ38" si="20">BC$39*$BK27</f>
        <v>120.25052578228933</v>
      </c>
      <c r="BD27" s="87">
        <f t="shared" si="20"/>
        <v>120.25052578228933</v>
      </c>
      <c r="BE27" s="87">
        <f t="shared" si="20"/>
        <v>120.25052578228933</v>
      </c>
      <c r="BF27" s="87">
        <f t="shared" si="20"/>
        <v>120.25052578228933</v>
      </c>
      <c r="BG27" s="87">
        <f t="shared" si="20"/>
        <v>120.25052578228933</v>
      </c>
      <c r="BH27" s="87">
        <f t="shared" si="20"/>
        <v>120.25052578228933</v>
      </c>
      <c r="BK27">
        <v>8.2124104465574332E-2</v>
      </c>
    </row>
    <row r="28" spans="1:63">
      <c r="A28" s="78" t="s">
        <v>18</v>
      </c>
      <c r="W28" s="86">
        <f t="shared" si="18"/>
        <v>73.787202077206373</v>
      </c>
      <c r="X28" s="86">
        <f t="shared" si="18"/>
        <v>75.904942035376322</v>
      </c>
      <c r="Y28" s="86">
        <f t="shared" si="18"/>
        <v>78.365591983533221</v>
      </c>
      <c r="Z28" s="86">
        <f t="shared" si="18"/>
        <v>77.170381345288092</v>
      </c>
      <c r="AA28" s="86">
        <f t="shared" si="18"/>
        <v>79.516254218048473</v>
      </c>
      <c r="AB28" s="86">
        <f t="shared" si="18"/>
        <v>81.724463211735937</v>
      </c>
      <c r="AC28" s="86">
        <f t="shared" si="18"/>
        <v>83.260574506026401</v>
      </c>
      <c r="AD28" s="86">
        <f t="shared" si="18"/>
        <v>78.903505382146434</v>
      </c>
      <c r="AE28" s="86">
        <f t="shared" si="18"/>
        <v>82.486392840766484</v>
      </c>
      <c r="AF28" s="86">
        <f t="shared" si="18"/>
        <v>85.166697294443097</v>
      </c>
      <c r="AG28" s="86">
        <f t="shared" si="18"/>
        <v>86.046589528289786</v>
      </c>
      <c r="AH28" s="86">
        <f t="shared" si="18"/>
        <v>87.19489937184899</v>
      </c>
      <c r="AI28" s="87">
        <f t="shared" si="18"/>
        <v>88.502822862426726</v>
      </c>
      <c r="AJ28" s="87">
        <f t="shared" si="18"/>
        <v>89.875394755582121</v>
      </c>
      <c r="AK28" s="87">
        <f t="shared" si="18"/>
        <v>91.252891000611442</v>
      </c>
      <c r="AL28" s="87">
        <f t="shared" si="18"/>
        <v>92.635129214111942</v>
      </c>
      <c r="AM28" s="87">
        <f t="shared" si="19"/>
        <v>94.021015095667224</v>
      </c>
      <c r="AN28" s="87">
        <f t="shared" si="19"/>
        <v>95.410183878471756</v>
      </c>
      <c r="AO28" s="87">
        <f t="shared" si="19"/>
        <v>104.84118667317429</v>
      </c>
      <c r="AP28" s="87">
        <f t="shared" si="19"/>
        <v>105.55041306744721</v>
      </c>
      <c r="AQ28" s="87">
        <f t="shared" si="19"/>
        <v>107.05458436504634</v>
      </c>
      <c r="AR28" s="87">
        <f t="shared" si="19"/>
        <v>108.55993186853436</v>
      </c>
      <c r="AS28" s="87">
        <f t="shared" si="19"/>
        <v>110.06645557791131</v>
      </c>
      <c r="AT28" s="87">
        <f t="shared" si="19"/>
        <v>111.57636087921885</v>
      </c>
      <c r="AU28" s="87">
        <f t="shared" si="19"/>
        <v>113.09224522712836</v>
      </c>
      <c r="AV28" s="87">
        <f t="shared" si="19"/>
        <v>114.6161669819454</v>
      </c>
      <c r="AW28" s="87">
        <f t="shared" si="19"/>
        <v>116.1496944181885</v>
      </c>
      <c r="AX28" s="87">
        <f t="shared" si="19"/>
        <v>117.69410175890404</v>
      </c>
      <c r="AY28" s="87">
        <f t="shared" si="19"/>
        <v>117.69410175890404</v>
      </c>
      <c r="AZ28" s="87">
        <f t="shared" si="19"/>
        <v>117.69410175890404</v>
      </c>
      <c r="BA28" s="87">
        <f t="shared" si="20"/>
        <v>117.69410175890404</v>
      </c>
      <c r="BB28" s="87">
        <f t="shared" si="20"/>
        <v>117.69410175890404</v>
      </c>
      <c r="BC28" s="87">
        <f t="shared" si="20"/>
        <v>117.69410175890404</v>
      </c>
      <c r="BD28" s="87">
        <f t="shared" si="20"/>
        <v>117.69410175890404</v>
      </c>
      <c r="BE28" s="87">
        <f t="shared" si="20"/>
        <v>117.69410175890404</v>
      </c>
      <c r="BF28" s="87">
        <f t="shared" si="20"/>
        <v>117.69410175890404</v>
      </c>
      <c r="BG28" s="87">
        <f t="shared" si="20"/>
        <v>117.69410175890404</v>
      </c>
      <c r="BH28" s="87">
        <f t="shared" si="20"/>
        <v>117.69410175890404</v>
      </c>
      <c r="BK28">
        <v>8.0378215770377306E-2</v>
      </c>
    </row>
    <row r="29" spans="1:63">
      <c r="A29" s="78" t="s">
        <v>19</v>
      </c>
      <c r="W29" s="86">
        <f t="shared" si="18"/>
        <v>78.96075073781131</v>
      </c>
      <c r="X29" s="86">
        <f t="shared" si="18"/>
        <v>81.226974856047889</v>
      </c>
      <c r="Y29" s="86">
        <f t="shared" si="18"/>
        <v>83.86015190762015</v>
      </c>
      <c r="Z29" s="86">
        <f t="shared" si="18"/>
        <v>82.58113973980673</v>
      </c>
      <c r="AA29" s="86">
        <f t="shared" si="18"/>
        <v>85.09149218513744</v>
      </c>
      <c r="AB29" s="86">
        <f t="shared" si="18"/>
        <v>87.454528525031549</v>
      </c>
      <c r="AC29" s="86">
        <f t="shared" si="18"/>
        <v>89.098343408906572</v>
      </c>
      <c r="AD29" s="86">
        <f t="shared" si="18"/>
        <v>84.435780805189466</v>
      </c>
      <c r="AE29" s="86">
        <f t="shared" si="18"/>
        <v>88.269880426499299</v>
      </c>
      <c r="AF29" s="86">
        <f t="shared" si="18"/>
        <v>91.138112937155526</v>
      </c>
      <c r="AG29" s="86">
        <f t="shared" si="18"/>
        <v>92.079698325909092</v>
      </c>
      <c r="AH29" s="86">
        <f t="shared" si="18"/>
        <v>93.308521275885965</v>
      </c>
      <c r="AI29" s="87">
        <f t="shared" si="18"/>
        <v>94.708149095024254</v>
      </c>
      <c r="AJ29" s="87">
        <f t="shared" si="18"/>
        <v>96.176958103553517</v>
      </c>
      <c r="AK29" s="87">
        <f t="shared" si="18"/>
        <v>97.65103673215124</v>
      </c>
      <c r="AL29" s="87">
        <f t="shared" si="18"/>
        <v>99.130189809703779</v>
      </c>
      <c r="AM29" s="87">
        <f t="shared" si="19"/>
        <v>100.61324630952926</v>
      </c>
      <c r="AN29" s="87">
        <f t="shared" si="19"/>
        <v>102.09981588940039</v>
      </c>
      <c r="AO29" s="87">
        <f t="shared" si="19"/>
        <v>112.19206820303226</v>
      </c>
      <c r="AP29" s="87">
        <f t="shared" si="19"/>
        <v>112.95102161173131</v>
      </c>
      <c r="AQ29" s="87">
        <f t="shared" si="19"/>
        <v>114.56065704380015</v>
      </c>
      <c r="AR29" s="87">
        <f t="shared" si="19"/>
        <v>116.17155115078</v>
      </c>
      <c r="AS29" s="87">
        <f t="shared" si="19"/>
        <v>117.78370393267093</v>
      </c>
      <c r="AT29" s="87">
        <f t="shared" si="19"/>
        <v>119.39947540493108</v>
      </c>
      <c r="AU29" s="87">
        <f t="shared" si="19"/>
        <v>121.02164514132235</v>
      </c>
      <c r="AV29" s="87">
        <f t="shared" si="19"/>
        <v>122.65241582293908</v>
      </c>
      <c r="AW29" s="87">
        <f t="shared" si="19"/>
        <v>124.29346568299594</v>
      </c>
      <c r="AX29" s="87">
        <f t="shared" si="19"/>
        <v>125.94615828597995</v>
      </c>
      <c r="AY29" s="87">
        <f t="shared" si="19"/>
        <v>125.94615828597995</v>
      </c>
      <c r="AZ29" s="87">
        <f t="shared" si="19"/>
        <v>125.94615828597995</v>
      </c>
      <c r="BA29" s="87">
        <f t="shared" si="20"/>
        <v>125.94615828597995</v>
      </c>
      <c r="BB29" s="87">
        <f t="shared" si="20"/>
        <v>125.94615828597995</v>
      </c>
      <c r="BC29" s="87">
        <f t="shared" si="20"/>
        <v>125.94615828597995</v>
      </c>
      <c r="BD29" s="87">
        <f t="shared" si="20"/>
        <v>125.94615828597995</v>
      </c>
      <c r="BE29" s="87">
        <f t="shared" si="20"/>
        <v>125.94615828597995</v>
      </c>
      <c r="BF29" s="87">
        <f t="shared" si="20"/>
        <v>125.94615828597995</v>
      </c>
      <c r="BG29" s="87">
        <f t="shared" si="20"/>
        <v>125.94615828597995</v>
      </c>
      <c r="BH29" s="87">
        <f t="shared" si="20"/>
        <v>125.94615828597995</v>
      </c>
      <c r="BK29">
        <v>8.6013889692604914E-2</v>
      </c>
    </row>
    <row r="30" spans="1:63">
      <c r="A30" s="78" t="s">
        <v>20</v>
      </c>
      <c r="W30" s="86">
        <f t="shared" si="18"/>
        <v>72.193661895524045</v>
      </c>
      <c r="X30" s="86">
        <f t="shared" si="18"/>
        <v>74.265666229863641</v>
      </c>
      <c r="Y30" s="86">
        <f t="shared" si="18"/>
        <v>76.673174922422589</v>
      </c>
      <c r="Z30" s="86">
        <f t="shared" si="18"/>
        <v>75.503776567662939</v>
      </c>
      <c r="AA30" s="86">
        <f t="shared" si="18"/>
        <v>77.798986959957531</v>
      </c>
      <c r="AB30" s="86">
        <f t="shared" si="18"/>
        <v>79.959506521576387</v>
      </c>
      <c r="AC30" s="86">
        <f t="shared" si="18"/>
        <v>81.462443295054598</v>
      </c>
      <c r="AD30" s="86">
        <f t="shared" si="18"/>
        <v>77.199471311705935</v>
      </c>
      <c r="AE30" s="86">
        <f t="shared" si="18"/>
        <v>80.704981190325285</v>
      </c>
      <c r="AF30" s="86">
        <f t="shared" si="18"/>
        <v>83.327400635140776</v>
      </c>
      <c r="AG30" s="86">
        <f t="shared" si="18"/>
        <v>84.188290337508946</v>
      </c>
      <c r="AH30" s="86">
        <f t="shared" si="18"/>
        <v>85.311800787335628</v>
      </c>
      <c r="AI30" s="87">
        <f t="shared" si="18"/>
        <v>86.591477799145665</v>
      </c>
      <c r="AJ30" s="87">
        <f t="shared" si="18"/>
        <v>87.934407038799961</v>
      </c>
      <c r="AK30" s="87">
        <f t="shared" si="18"/>
        <v>89.28215428190515</v>
      </c>
      <c r="AL30" s="87">
        <f t="shared" si="18"/>
        <v>90.63454108388899</v>
      </c>
      <c r="AM30" s="87">
        <f t="shared" si="19"/>
        <v>91.990496777317958</v>
      </c>
      <c r="AN30" s="87">
        <f t="shared" si="19"/>
        <v>93.349664473047511</v>
      </c>
      <c r="AO30" s="87">
        <f t="shared" si="19"/>
        <v>102.57699127131923</v>
      </c>
      <c r="AP30" s="87">
        <f t="shared" si="19"/>
        <v>103.27090090705724</v>
      </c>
      <c r="AQ30" s="87">
        <f t="shared" si="19"/>
        <v>104.74258747376294</v>
      </c>
      <c r="AR30" s="87">
        <f t="shared" si="19"/>
        <v>106.21542484450879</v>
      </c>
      <c r="AS30" s="87">
        <f t="shared" si="19"/>
        <v>107.68941301929483</v>
      </c>
      <c r="AT30" s="87">
        <f t="shared" si="19"/>
        <v>109.16670975569635</v>
      </c>
      <c r="AU30" s="87">
        <f t="shared" si="19"/>
        <v>110.6498564126354</v>
      </c>
      <c r="AV30" s="87">
        <f t="shared" si="19"/>
        <v>112.14086689718229</v>
      </c>
      <c r="AW30" s="87">
        <f t="shared" si="19"/>
        <v>113.64127561472391</v>
      </c>
      <c r="AX30" s="87">
        <f t="shared" si="19"/>
        <v>115.15232926963712</v>
      </c>
      <c r="AY30" s="87">
        <f t="shared" si="19"/>
        <v>115.15232926963712</v>
      </c>
      <c r="AZ30" s="87">
        <f t="shared" si="19"/>
        <v>115.15232926963712</v>
      </c>
      <c r="BA30" s="87">
        <f t="shared" si="20"/>
        <v>115.15232926963712</v>
      </c>
      <c r="BB30" s="87">
        <f t="shared" si="20"/>
        <v>115.15232926963712</v>
      </c>
      <c r="BC30" s="87">
        <f t="shared" si="20"/>
        <v>115.15232926963712</v>
      </c>
      <c r="BD30" s="87">
        <f t="shared" si="20"/>
        <v>115.15232926963712</v>
      </c>
      <c r="BE30" s="87">
        <f t="shared" si="20"/>
        <v>115.15232926963712</v>
      </c>
      <c r="BF30" s="87">
        <f t="shared" si="20"/>
        <v>115.15232926963712</v>
      </c>
      <c r="BG30" s="87">
        <f t="shared" si="20"/>
        <v>115.15232926963712</v>
      </c>
      <c r="BH30" s="87">
        <f t="shared" si="20"/>
        <v>115.15232926963712</v>
      </c>
      <c r="BK30">
        <v>7.8642333219525101E-2</v>
      </c>
    </row>
    <row r="31" spans="1:63">
      <c r="A31" s="78" t="s">
        <v>21</v>
      </c>
      <c r="W31" s="86">
        <f t="shared" si="18"/>
        <v>70.892155631445746</v>
      </c>
      <c r="X31" s="86">
        <f t="shared" si="18"/>
        <v>72.926805902429436</v>
      </c>
      <c r="Y31" s="86">
        <f t="shared" si="18"/>
        <v>75.290912064047049</v>
      </c>
      <c r="Z31" s="86">
        <f t="shared" si="18"/>
        <v>74.142595605453366</v>
      </c>
      <c r="AA31" s="86">
        <f t="shared" si="18"/>
        <v>76.396427978895389</v>
      </c>
      <c r="AB31" s="86">
        <f t="shared" si="18"/>
        <v>78.517997725956008</v>
      </c>
      <c r="AC31" s="86">
        <f t="shared" si="18"/>
        <v>79.993839577610942</v>
      </c>
      <c r="AD31" s="86">
        <f t="shared" si="18"/>
        <v>75.807720389843524</v>
      </c>
      <c r="AE31" s="86">
        <f t="shared" si="18"/>
        <v>79.250032988452162</v>
      </c>
      <c r="AF31" s="86">
        <f t="shared" si="18"/>
        <v>81.825175494477548</v>
      </c>
      <c r="AG31" s="86">
        <f t="shared" si="18"/>
        <v>82.670545090081561</v>
      </c>
      <c r="AH31" s="86">
        <f t="shared" si="18"/>
        <v>83.773800910210667</v>
      </c>
      <c r="AI31" s="87">
        <f t="shared" si="18"/>
        <v>85.03040792386382</v>
      </c>
      <c r="AJ31" s="87">
        <f t="shared" si="18"/>
        <v>86.349126855137399</v>
      </c>
      <c r="AK31" s="87">
        <f t="shared" si="18"/>
        <v>87.672576930967253</v>
      </c>
      <c r="AL31" s="87">
        <f t="shared" si="18"/>
        <v>89.000582923777202</v>
      </c>
      <c r="AM31" s="87">
        <f t="shared" si="19"/>
        <v>90.33209346811033</v>
      </c>
      <c r="AN31" s="87">
        <f t="shared" si="19"/>
        <v>91.666758108814292</v>
      </c>
      <c r="AO31" s="87">
        <f t="shared" si="19"/>
        <v>100.72773479665626</v>
      </c>
      <c r="AP31" s="87">
        <f t="shared" si="19"/>
        <v>101.40913463979054</v>
      </c>
      <c r="AQ31" s="87">
        <f t="shared" si="19"/>
        <v>102.85428966293637</v>
      </c>
      <c r="AR31" s="87">
        <f t="shared" si="19"/>
        <v>104.30057474344422</v>
      </c>
      <c r="AS31" s="87">
        <f t="shared" si="19"/>
        <v>105.74798988131411</v>
      </c>
      <c r="AT31" s="87">
        <f t="shared" si="19"/>
        <v>107.19865393409982</v>
      </c>
      <c r="AU31" s="87">
        <f t="shared" si="19"/>
        <v>108.65506244514256</v>
      </c>
      <c r="AV31" s="87">
        <f t="shared" si="19"/>
        <v>110.11919301482584</v>
      </c>
      <c r="AW31" s="87">
        <f t="shared" si="19"/>
        <v>111.59255238629903</v>
      </c>
      <c r="AX31" s="87">
        <f t="shared" si="19"/>
        <v>113.07636478837105</v>
      </c>
      <c r="AY31" s="87">
        <f t="shared" si="19"/>
        <v>113.07636478837105</v>
      </c>
      <c r="AZ31" s="87">
        <f t="shared" si="19"/>
        <v>113.07636478837105</v>
      </c>
      <c r="BA31" s="87">
        <f t="shared" si="20"/>
        <v>113.07636478837105</v>
      </c>
      <c r="BB31" s="87">
        <f t="shared" si="20"/>
        <v>113.07636478837105</v>
      </c>
      <c r="BC31" s="87">
        <f t="shared" si="20"/>
        <v>113.07636478837105</v>
      </c>
      <c r="BD31" s="87">
        <f t="shared" si="20"/>
        <v>113.07636478837105</v>
      </c>
      <c r="BE31" s="87">
        <f t="shared" si="20"/>
        <v>113.07636478837105</v>
      </c>
      <c r="BF31" s="87">
        <f t="shared" si="20"/>
        <v>113.07636478837105</v>
      </c>
      <c r="BG31" s="87">
        <f t="shared" si="20"/>
        <v>113.07636478837105</v>
      </c>
      <c r="BH31" s="87">
        <f t="shared" si="20"/>
        <v>113.07636478837105</v>
      </c>
      <c r="BK31">
        <v>7.7224570404624993E-2</v>
      </c>
    </row>
    <row r="32" spans="1:63">
      <c r="A32" s="78" t="s">
        <v>22</v>
      </c>
      <c r="W32" s="86">
        <f t="shared" si="18"/>
        <v>79.918465072645347</v>
      </c>
      <c r="X32" s="86">
        <f t="shared" si="18"/>
        <v>82.212176205679796</v>
      </c>
      <c r="Y32" s="86">
        <f t="shared" si="18"/>
        <v>84.877291041339504</v>
      </c>
      <c r="Z32" s="86">
        <f t="shared" si="18"/>
        <v>83.582765744837516</v>
      </c>
      <c r="AA32" s="86">
        <f t="shared" si="18"/>
        <v>86.12356623555678</v>
      </c>
      <c r="AB32" s="86">
        <f t="shared" si="18"/>
        <v>88.51526382493627</v>
      </c>
      <c r="AC32" s="86">
        <f t="shared" si="18"/>
        <v>90.17901652682076</v>
      </c>
      <c r="AD32" s="86">
        <f t="shared" si="18"/>
        <v>85.459901737354201</v>
      </c>
      <c r="AE32" s="86">
        <f t="shared" si="18"/>
        <v>89.3405051233091</v>
      </c>
      <c r="AF32" s="86">
        <f t="shared" si="18"/>
        <v>92.243526403897548</v>
      </c>
      <c r="AG32" s="86">
        <f t="shared" si="18"/>
        <v>93.196532274546911</v>
      </c>
      <c r="AH32" s="86">
        <f t="shared" si="18"/>
        <v>94.440259608577506</v>
      </c>
      <c r="AI32" s="87">
        <f t="shared" si="18"/>
        <v>95.856863502706162</v>
      </c>
      <c r="AJ32" s="87">
        <f t="shared" si="18"/>
        <v>97.343487684336708</v>
      </c>
      <c r="AK32" s="87">
        <f t="shared" si="18"/>
        <v>98.835445401216774</v>
      </c>
      <c r="AL32" s="87">
        <f t="shared" si="18"/>
        <v>100.33253911500375</v>
      </c>
      <c r="AM32" s="87">
        <f t="shared" si="19"/>
        <v>101.83358359564224</v>
      </c>
      <c r="AN32" s="87">
        <f t="shared" si="19"/>
        <v>103.33818376644705</v>
      </c>
      <c r="AO32" s="87">
        <f t="shared" si="19"/>
        <v>113.55284493031417</v>
      </c>
      <c r="AP32" s="87">
        <f t="shared" si="19"/>
        <v>114.32100367903583</v>
      </c>
      <c r="AQ32" s="87">
        <f t="shared" si="19"/>
        <v>115.95016236680759</v>
      </c>
      <c r="AR32" s="87">
        <f t="shared" si="19"/>
        <v>117.58059499594863</v>
      </c>
      <c r="AS32" s="87">
        <f t="shared" si="19"/>
        <v>119.21230156645899</v>
      </c>
      <c r="AT32" s="87">
        <f t="shared" si="19"/>
        <v>120.84767071840608</v>
      </c>
      <c r="AU32" s="87">
        <f t="shared" si="19"/>
        <v>122.48951573898044</v>
      </c>
      <c r="AV32" s="87">
        <f t="shared" si="19"/>
        <v>124.14006602557834</v>
      </c>
      <c r="AW32" s="87">
        <f t="shared" si="19"/>
        <v>125.80102016669215</v>
      </c>
      <c r="AX32" s="87">
        <f t="shared" si="19"/>
        <v>127.47375826547201</v>
      </c>
      <c r="AY32" s="87">
        <f t="shared" si="19"/>
        <v>127.47375826547201</v>
      </c>
      <c r="AZ32" s="87">
        <f t="shared" si="19"/>
        <v>127.47375826547201</v>
      </c>
      <c r="BA32" s="87">
        <f t="shared" si="20"/>
        <v>127.47375826547201</v>
      </c>
      <c r="BB32" s="87">
        <f t="shared" si="20"/>
        <v>127.47375826547201</v>
      </c>
      <c r="BC32" s="87">
        <f t="shared" si="20"/>
        <v>127.47375826547201</v>
      </c>
      <c r="BD32" s="87">
        <f t="shared" si="20"/>
        <v>127.47375826547201</v>
      </c>
      <c r="BE32" s="87">
        <f t="shared" si="20"/>
        <v>127.47375826547201</v>
      </c>
      <c r="BF32" s="87">
        <f t="shared" si="20"/>
        <v>127.47375826547201</v>
      </c>
      <c r="BG32" s="87">
        <f t="shared" si="20"/>
        <v>127.47375826547201</v>
      </c>
      <c r="BH32" s="87">
        <f t="shared" si="20"/>
        <v>127.47375826547201</v>
      </c>
      <c r="BK32">
        <v>8.7057151495256363E-2</v>
      </c>
    </row>
    <row r="33" spans="1:63">
      <c r="A33" s="78" t="s">
        <v>23</v>
      </c>
      <c r="W33" s="86">
        <f t="shared" si="18"/>
        <v>74.791481191726461</v>
      </c>
      <c r="X33" s="86">
        <f t="shared" si="18"/>
        <v>76.938044603694678</v>
      </c>
      <c r="Y33" s="86">
        <f t="shared" si="18"/>
        <v>79.432185174635904</v>
      </c>
      <c r="Z33" s="86">
        <f t="shared" si="18"/>
        <v>78.220707147905344</v>
      </c>
      <c r="AA33" s="86">
        <f t="shared" si="18"/>
        <v>80.598508472553192</v>
      </c>
      <c r="AB33" s="86">
        <f t="shared" si="18"/>
        <v>82.836772246885886</v>
      </c>
      <c r="AC33" s="86">
        <f t="shared" si="18"/>
        <v>84.393790750651789</v>
      </c>
      <c r="AD33" s="86">
        <f t="shared" si="18"/>
        <v>79.977419831901557</v>
      </c>
      <c r="AE33" s="86">
        <f t="shared" si="18"/>
        <v>83.60907210261739</v>
      </c>
      <c r="AF33" s="86">
        <f t="shared" si="18"/>
        <v>86.325856781964646</v>
      </c>
      <c r="AG33" s="86">
        <f t="shared" si="18"/>
        <v>87.21772476998828</v>
      </c>
      <c r="AH33" s="86">
        <f t="shared" si="18"/>
        <v>88.381663659783413</v>
      </c>
      <c r="AI33" s="87">
        <f t="shared" si="18"/>
        <v>89.707388614680156</v>
      </c>
      <c r="AJ33" s="87">
        <f t="shared" si="18"/>
        <v>91.098641867836591</v>
      </c>
      <c r="AK33" s="87">
        <f t="shared" si="18"/>
        <v>92.4948864956514</v>
      </c>
      <c r="AL33" s="87">
        <f t="shared" si="18"/>
        <v>93.895937632396468</v>
      </c>
      <c r="AM33" s="87">
        <f t="shared" si="19"/>
        <v>95.300686083703297</v>
      </c>
      <c r="AN33" s="87">
        <f t="shared" si="19"/>
        <v>96.708762118115715</v>
      </c>
      <c r="AO33" s="87">
        <f t="shared" si="19"/>
        <v>106.26812537193675</v>
      </c>
      <c r="AP33" s="87">
        <f t="shared" si="19"/>
        <v>106.98700467667631</v>
      </c>
      <c r="AQ33" s="87">
        <f t="shared" si="19"/>
        <v>108.5116484651182</v>
      </c>
      <c r="AR33" s="87">
        <f t="shared" si="19"/>
        <v>110.03748446817376</v>
      </c>
      <c r="AS33" s="87">
        <f t="shared" si="19"/>
        <v>111.56451268584298</v>
      </c>
      <c r="AT33" s="87">
        <f t="shared" si="19"/>
        <v>113.09496852052649</v>
      </c>
      <c r="AU33" s="87">
        <f t="shared" si="19"/>
        <v>114.63148477949613</v>
      </c>
      <c r="AV33" s="87">
        <f t="shared" si="19"/>
        <v>116.1761478383258</v>
      </c>
      <c r="AW33" s="87">
        <f t="shared" si="19"/>
        <v>117.73054731650041</v>
      </c>
      <c r="AX33" s="87">
        <f t="shared" si="19"/>
        <v>119.29597477985142</v>
      </c>
      <c r="AY33" s="87">
        <f t="shared" si="19"/>
        <v>119.29597477985142</v>
      </c>
      <c r="AZ33" s="87">
        <f t="shared" si="19"/>
        <v>119.29597477985142</v>
      </c>
      <c r="BA33" s="87">
        <f t="shared" si="20"/>
        <v>119.29597477985142</v>
      </c>
      <c r="BB33" s="87">
        <f t="shared" si="20"/>
        <v>119.29597477985142</v>
      </c>
      <c r="BC33" s="87">
        <f t="shared" si="20"/>
        <v>119.29597477985142</v>
      </c>
      <c r="BD33" s="87">
        <f t="shared" si="20"/>
        <v>119.29597477985142</v>
      </c>
      <c r="BE33" s="87">
        <f t="shared" si="20"/>
        <v>119.29597477985142</v>
      </c>
      <c r="BF33" s="87">
        <f t="shared" si="20"/>
        <v>119.29597477985142</v>
      </c>
      <c r="BG33" s="87">
        <f t="shared" si="20"/>
        <v>119.29597477985142</v>
      </c>
      <c r="BH33" s="87">
        <f t="shared" si="20"/>
        <v>119.29597477985142</v>
      </c>
      <c r="BK33">
        <v>8.1472201733906818E-2</v>
      </c>
    </row>
    <row r="34" spans="1:63">
      <c r="A34" s="78" t="s">
        <v>24</v>
      </c>
      <c r="W34" s="86">
        <f t="shared" si="18"/>
        <v>78.064915293402677</v>
      </c>
      <c r="X34" s="86">
        <f t="shared" si="18"/>
        <v>80.305428360628213</v>
      </c>
      <c r="Y34" s="86">
        <f t="shared" si="18"/>
        <v>82.908731160598762</v>
      </c>
      <c r="Z34" s="86">
        <f t="shared" si="18"/>
        <v>81.644229802561725</v>
      </c>
      <c r="AA34" s="86">
        <f t="shared" si="18"/>
        <v>84.126101481467714</v>
      </c>
      <c r="AB34" s="86">
        <f t="shared" si="18"/>
        <v>86.462328404152345</v>
      </c>
      <c r="AC34" s="86">
        <f t="shared" si="18"/>
        <v>88.087493672575874</v>
      </c>
      <c r="AD34" s="86">
        <f t="shared" si="18"/>
        <v>83.477829360771594</v>
      </c>
      <c r="AE34" s="86">
        <f t="shared" si="18"/>
        <v>87.268429872636915</v>
      </c>
      <c r="AF34" s="86">
        <f t="shared" si="18"/>
        <v>90.104121350921474</v>
      </c>
      <c r="AG34" s="86">
        <f t="shared" si="18"/>
        <v>91.035024146648738</v>
      </c>
      <c r="AH34" s="86">
        <f t="shared" si="18"/>
        <v>92.24990569987844</v>
      </c>
      <c r="AI34" s="87">
        <f t="shared" si="18"/>
        <v>93.633654285376608</v>
      </c>
      <c r="AJ34" s="87">
        <f t="shared" si="18"/>
        <v>95.085799177131236</v>
      </c>
      <c r="AK34" s="87">
        <f t="shared" si="18"/>
        <v>96.543153903397695</v>
      </c>
      <c r="AL34" s="87">
        <f t="shared" si="18"/>
        <v>98.005525507342185</v>
      </c>
      <c r="AM34" s="87">
        <f t="shared" si="19"/>
        <v>99.471756247962119</v>
      </c>
      <c r="AN34" s="87">
        <f t="shared" si="19"/>
        <v>100.94146021158993</v>
      </c>
      <c r="AO34" s="87">
        <f t="shared" si="19"/>
        <v>110.91921263442812</v>
      </c>
      <c r="AP34" s="87">
        <f t="shared" si="19"/>
        <v>111.66955546942042</v>
      </c>
      <c r="AQ34" s="87">
        <f t="shared" si="19"/>
        <v>113.26092906305499</v>
      </c>
      <c r="AR34" s="87">
        <f t="shared" si="19"/>
        <v>114.85354705152359</v>
      </c>
      <c r="AS34" s="87">
        <f t="shared" si="19"/>
        <v>116.4474094348263</v>
      </c>
      <c r="AT34" s="87">
        <f t="shared" si="19"/>
        <v>118.04484945327692</v>
      </c>
      <c r="AU34" s="87">
        <f t="shared" si="19"/>
        <v>119.64861514546742</v>
      </c>
      <c r="AV34" s="87">
        <f t="shared" si="19"/>
        <v>121.26088420235736</v>
      </c>
      <c r="AW34" s="87">
        <f t="shared" si="19"/>
        <v>122.88331581705886</v>
      </c>
      <c r="AX34" s="87">
        <f t="shared" si="19"/>
        <v>124.51725808397551</v>
      </c>
      <c r="AY34" s="87">
        <f t="shared" si="19"/>
        <v>124.51725808397551</v>
      </c>
      <c r="AZ34" s="87">
        <f t="shared" si="19"/>
        <v>124.51725808397551</v>
      </c>
      <c r="BA34" s="87">
        <f t="shared" si="20"/>
        <v>124.51725808397551</v>
      </c>
      <c r="BB34" s="87">
        <f t="shared" si="20"/>
        <v>124.51725808397551</v>
      </c>
      <c r="BC34" s="87">
        <f t="shared" si="20"/>
        <v>124.51725808397551</v>
      </c>
      <c r="BD34" s="87">
        <f t="shared" si="20"/>
        <v>124.51725808397551</v>
      </c>
      <c r="BE34" s="87">
        <f t="shared" si="20"/>
        <v>124.51725808397551</v>
      </c>
      <c r="BF34" s="87">
        <f t="shared" si="20"/>
        <v>124.51725808397551</v>
      </c>
      <c r="BG34" s="87">
        <f t="shared" si="20"/>
        <v>124.51725808397551</v>
      </c>
      <c r="BH34" s="87">
        <f t="shared" si="20"/>
        <v>124.51725808397551</v>
      </c>
      <c r="BK34">
        <v>8.5038034088673942E-2</v>
      </c>
    </row>
    <row r="35" spans="1:63">
      <c r="A35" s="78" t="s">
        <v>25</v>
      </c>
      <c r="W35" s="86">
        <f t="shared" si="18"/>
        <v>79.813795141917325</v>
      </c>
      <c r="X35" s="86">
        <f t="shared" si="18"/>
        <v>82.104502180901846</v>
      </c>
      <c r="Y35" s="86">
        <f t="shared" si="18"/>
        <v>84.766126491750072</v>
      </c>
      <c r="Z35" s="86">
        <f t="shared" si="18"/>
        <v>83.473296646643291</v>
      </c>
      <c r="AA35" s="86">
        <f t="shared" si="18"/>
        <v>86.010769428163997</v>
      </c>
      <c r="AB35" s="86">
        <f t="shared" si="18"/>
        <v>88.399334589752556</v>
      </c>
      <c r="AC35" s="86">
        <f t="shared" si="18"/>
        <v>90.060908259796321</v>
      </c>
      <c r="AD35" s="86">
        <f t="shared" si="18"/>
        <v>85.347974137309066</v>
      </c>
      <c r="AE35" s="86">
        <f t="shared" si="18"/>
        <v>89.22349506219291</v>
      </c>
      <c r="AF35" s="86">
        <f t="shared" si="18"/>
        <v>92.122714229764469</v>
      </c>
      <c r="AG35" s="86">
        <f t="shared" si="18"/>
        <v>93.074471940074744</v>
      </c>
      <c r="AH35" s="86">
        <f t="shared" si="18"/>
        <v>94.316570353257333</v>
      </c>
      <c r="AI35" s="87">
        <f t="shared" si="18"/>
        <v>95.731318908556204</v>
      </c>
      <c r="AJ35" s="87">
        <f t="shared" si="18"/>
        <v>97.215996045158178</v>
      </c>
      <c r="AK35" s="87">
        <f t="shared" si="18"/>
        <v>98.705999731630712</v>
      </c>
      <c r="AL35" s="87">
        <f t="shared" si="18"/>
        <v>100.20113268834893</v>
      </c>
      <c r="AM35" s="87">
        <f t="shared" si="19"/>
        <v>101.70021123756388</v>
      </c>
      <c r="AN35" s="87">
        <f t="shared" si="19"/>
        <v>103.20284082002583</v>
      </c>
      <c r="AO35" s="87">
        <f t="shared" si="19"/>
        <v>113.40412375052146</v>
      </c>
      <c r="AP35" s="87">
        <f t="shared" si="19"/>
        <v>114.17127643483806</v>
      </c>
      <c r="AQ35" s="87">
        <f t="shared" si="19"/>
        <v>115.79830139885976</v>
      </c>
      <c r="AR35" s="87">
        <f t="shared" si="19"/>
        <v>117.4265986357583</v>
      </c>
      <c r="AS35" s="87">
        <f t="shared" si="19"/>
        <v>119.05616814553372</v>
      </c>
      <c r="AT35" s="87">
        <f t="shared" si="19"/>
        <v>120.68939543983009</v>
      </c>
      <c r="AU35" s="87">
        <f t="shared" si="19"/>
        <v>122.3290901212505</v>
      </c>
      <c r="AV35" s="87">
        <f t="shared" si="19"/>
        <v>123.97747866732942</v>
      </c>
      <c r="AW35" s="87">
        <f t="shared" si="19"/>
        <v>125.63625744190269</v>
      </c>
      <c r="AX35" s="87">
        <f t="shared" si="19"/>
        <v>127.30680474058688</v>
      </c>
      <c r="AY35" s="87">
        <f t="shared" si="19"/>
        <v>127.30680474058688</v>
      </c>
      <c r="AZ35" s="87">
        <f t="shared" si="19"/>
        <v>127.30680474058688</v>
      </c>
      <c r="BA35" s="87">
        <f t="shared" si="20"/>
        <v>127.30680474058688</v>
      </c>
      <c r="BB35" s="87">
        <f t="shared" si="20"/>
        <v>127.30680474058688</v>
      </c>
      <c r="BC35" s="87">
        <f t="shared" si="20"/>
        <v>127.30680474058688</v>
      </c>
      <c r="BD35" s="87">
        <f t="shared" si="20"/>
        <v>127.30680474058688</v>
      </c>
      <c r="BE35" s="87">
        <f t="shared" si="20"/>
        <v>127.30680474058688</v>
      </c>
      <c r="BF35" s="87">
        <f t="shared" si="20"/>
        <v>127.30680474058688</v>
      </c>
      <c r="BG35" s="87">
        <f t="shared" si="20"/>
        <v>127.30680474058688</v>
      </c>
      <c r="BH35" s="87">
        <f t="shared" si="20"/>
        <v>127.30680474058688</v>
      </c>
      <c r="BK35">
        <v>8.6943131962872899E-2</v>
      </c>
    </row>
    <row r="36" spans="1:63">
      <c r="A36" s="78" t="s">
        <v>26</v>
      </c>
      <c r="W36" s="86">
        <f t="shared" si="18"/>
        <v>78.493602444084544</v>
      </c>
      <c r="X36" s="86">
        <f t="shared" si="18"/>
        <v>80.746419107096287</v>
      </c>
      <c r="Y36" s="86">
        <f t="shared" si="18"/>
        <v>83.364017733245433</v>
      </c>
      <c r="Z36" s="86">
        <f t="shared" si="18"/>
        <v>82.092572468561315</v>
      </c>
      <c r="AA36" s="86">
        <f t="shared" si="18"/>
        <v>84.588073144493549</v>
      </c>
      <c r="AB36" s="86">
        <f t="shared" si="18"/>
        <v>86.937129267838529</v>
      </c>
      <c r="AC36" s="86">
        <f t="shared" si="18"/>
        <v>88.571218999520482</v>
      </c>
      <c r="AD36" s="86">
        <f t="shared" si="18"/>
        <v>83.936241090026371</v>
      </c>
      <c r="AE36" s="86">
        <f t="shared" si="18"/>
        <v>87.747657377156401</v>
      </c>
      <c r="AF36" s="86">
        <f t="shared" si="18"/>
        <v>90.598920825198036</v>
      </c>
      <c r="AG36" s="86">
        <f t="shared" si="18"/>
        <v>91.534935598124818</v>
      </c>
      <c r="AH36" s="86">
        <f t="shared" si="18"/>
        <v>92.756488574868044</v>
      </c>
      <c r="AI36" s="87">
        <f t="shared" si="18"/>
        <v>94.147835903491057</v>
      </c>
      <c r="AJ36" s="87">
        <f t="shared" si="18"/>
        <v>95.607955131138894</v>
      </c>
      <c r="AK36" s="87">
        <f t="shared" si="18"/>
        <v>97.07331280268221</v>
      </c>
      <c r="AL36" s="87">
        <f t="shared" si="18"/>
        <v>98.543714901680417</v>
      </c>
      <c r="AM36" s="87">
        <f t="shared" si="19"/>
        <v>100.01799732949013</v>
      </c>
      <c r="AN36" s="87">
        <f t="shared" si="19"/>
        <v>101.49577205323014</v>
      </c>
      <c r="AO36" s="87">
        <f t="shared" si="19"/>
        <v>111.52831649422758</v>
      </c>
      <c r="AP36" s="87">
        <f t="shared" si="19"/>
        <v>112.28277977603979</v>
      </c>
      <c r="AQ36" s="87">
        <f t="shared" si="19"/>
        <v>113.88289226869144</v>
      </c>
      <c r="AR36" s="87">
        <f t="shared" si="19"/>
        <v>115.48425598967042</v>
      </c>
      <c r="AS36" s="87">
        <f t="shared" si="19"/>
        <v>117.0868709389768</v>
      </c>
      <c r="AT36" s="87">
        <f t="shared" si="19"/>
        <v>118.69308316972435</v>
      </c>
      <c r="AU36" s="87">
        <f t="shared" si="19"/>
        <v>120.30565581113603</v>
      </c>
      <c r="AV36" s="87">
        <f t="shared" si="19"/>
        <v>121.92677851278475</v>
      </c>
      <c r="AW36" s="87">
        <f t="shared" si="19"/>
        <v>123.55811957910697</v>
      </c>
      <c r="AX36" s="87">
        <f t="shared" si="19"/>
        <v>125.20103450745738</v>
      </c>
      <c r="AY36" s="87">
        <f t="shared" si="19"/>
        <v>125.20103450745738</v>
      </c>
      <c r="AZ36" s="87">
        <f t="shared" si="19"/>
        <v>125.20103450745738</v>
      </c>
      <c r="BA36" s="87">
        <f t="shared" si="20"/>
        <v>125.20103450745738</v>
      </c>
      <c r="BB36" s="87">
        <f t="shared" si="20"/>
        <v>125.20103450745738</v>
      </c>
      <c r="BC36" s="87">
        <f t="shared" si="20"/>
        <v>125.20103450745738</v>
      </c>
      <c r="BD36" s="87">
        <f t="shared" si="20"/>
        <v>125.20103450745738</v>
      </c>
      <c r="BE36" s="87">
        <f t="shared" si="20"/>
        <v>125.20103450745738</v>
      </c>
      <c r="BF36" s="87">
        <f t="shared" si="20"/>
        <v>125.20103450745738</v>
      </c>
      <c r="BG36" s="87">
        <f t="shared" si="20"/>
        <v>125.20103450745738</v>
      </c>
      <c r="BH36" s="87">
        <f t="shared" si="20"/>
        <v>125.20103450745738</v>
      </c>
      <c r="BK36">
        <v>8.5505013555647658E-2</v>
      </c>
    </row>
    <row r="37" spans="1:63">
      <c r="A37" s="78" t="s">
        <v>27</v>
      </c>
      <c r="W37" s="86">
        <f t="shared" si="18"/>
        <v>78.584785052303687</v>
      </c>
      <c r="X37" s="86">
        <f t="shared" si="18"/>
        <v>80.840218714571122</v>
      </c>
      <c r="Y37" s="86">
        <f t="shared" si="18"/>
        <v>83.460858091336505</v>
      </c>
      <c r="Z37" s="86">
        <f t="shared" si="18"/>
        <v>82.187935843919632</v>
      </c>
      <c r="AA37" s="86">
        <f t="shared" si="18"/>
        <v>84.686335434583242</v>
      </c>
      <c r="AB37" s="86">
        <f t="shared" si="18"/>
        <v>87.038120354384375</v>
      </c>
      <c r="AC37" s="86">
        <f t="shared" si="18"/>
        <v>88.674108337123215</v>
      </c>
      <c r="AD37" s="86">
        <f t="shared" si="18"/>
        <v>84.033746175133786</v>
      </c>
      <c r="AE37" s="86">
        <f t="shared" si="18"/>
        <v>87.849590018997716</v>
      </c>
      <c r="AF37" s="86">
        <f t="shared" si="18"/>
        <v>90.704165655928861</v>
      </c>
      <c r="AG37" s="86">
        <f t="shared" si="18"/>
        <v>91.641267756557141</v>
      </c>
      <c r="AH37" s="86">
        <f t="shared" si="18"/>
        <v>92.864239758329518</v>
      </c>
      <c r="AI37" s="87">
        <f t="shared" si="18"/>
        <v>94.257203354704458</v>
      </c>
      <c r="AJ37" s="87">
        <f t="shared" si="18"/>
        <v>95.719018739431874</v>
      </c>
      <c r="AK37" s="87">
        <f t="shared" si="18"/>
        <v>97.186078653327499</v>
      </c>
      <c r="AL37" s="87">
        <f t="shared" si="18"/>
        <v>98.658188854570255</v>
      </c>
      <c r="AM37" s="87">
        <f t="shared" si="19"/>
        <v>100.13418389223393</v>
      </c>
      <c r="AN37" s="87">
        <f t="shared" si="19"/>
        <v>101.61367528267641</v>
      </c>
      <c r="AO37" s="87">
        <f t="shared" si="19"/>
        <v>111.65787409474002</v>
      </c>
      <c r="AP37" s="87">
        <f t="shared" si="19"/>
        <v>112.41321380377303</v>
      </c>
      <c r="AQ37" s="87">
        <f t="shared" si="19"/>
        <v>114.01518507759896</v>
      </c>
      <c r="AR37" s="87">
        <f t="shared" si="19"/>
        <v>115.6184090332498</v>
      </c>
      <c r="AS37" s="87">
        <f t="shared" si="19"/>
        <v>117.22288567072565</v>
      </c>
      <c r="AT37" s="87">
        <f t="shared" si="19"/>
        <v>118.83096376844826</v>
      </c>
      <c r="AU37" s="87">
        <f t="shared" si="19"/>
        <v>120.44540966544777</v>
      </c>
      <c r="AV37" s="87">
        <f t="shared" si="19"/>
        <v>122.06841555491786</v>
      </c>
      <c r="AW37" s="87">
        <f t="shared" si="19"/>
        <v>123.70165167929184</v>
      </c>
      <c r="AX37" s="87">
        <f t="shared" si="19"/>
        <v>125.34647511054673</v>
      </c>
      <c r="AY37" s="87">
        <f t="shared" si="19"/>
        <v>125.34647511054673</v>
      </c>
      <c r="AZ37" s="87">
        <f t="shared" si="19"/>
        <v>125.34647511054673</v>
      </c>
      <c r="BA37" s="87">
        <f t="shared" si="20"/>
        <v>125.34647511054673</v>
      </c>
      <c r="BB37" s="87">
        <f t="shared" si="20"/>
        <v>125.34647511054673</v>
      </c>
      <c r="BC37" s="87">
        <f t="shared" si="20"/>
        <v>125.34647511054673</v>
      </c>
      <c r="BD37" s="87">
        <f t="shared" si="20"/>
        <v>125.34647511054673</v>
      </c>
      <c r="BE37" s="87">
        <f t="shared" si="20"/>
        <v>125.34647511054673</v>
      </c>
      <c r="BF37" s="87">
        <f t="shared" si="20"/>
        <v>125.34647511054673</v>
      </c>
      <c r="BG37" s="87">
        <f t="shared" si="20"/>
        <v>125.34647511054673</v>
      </c>
      <c r="BH37" s="87">
        <f t="shared" si="20"/>
        <v>125.34647511054673</v>
      </c>
      <c r="BK37">
        <v>8.5604341015581356E-2</v>
      </c>
    </row>
    <row r="38" spans="1:63">
      <c r="A38" s="78" t="s">
        <v>28</v>
      </c>
      <c r="W38" s="86">
        <f t="shared" si="18"/>
        <v>77.109257562535333</v>
      </c>
      <c r="X38" s="86">
        <f t="shared" si="18"/>
        <v>79.322342640814028</v>
      </c>
      <c r="Y38" s="86">
        <f t="shared" si="18"/>
        <v>81.893776240168265</v>
      </c>
      <c r="Z38" s="86">
        <f t="shared" si="18"/>
        <v>80.644754697794369</v>
      </c>
      <c r="AA38" s="86">
        <f t="shared" si="18"/>
        <v>83.096243715705285</v>
      </c>
      <c r="AB38" s="86">
        <f t="shared" si="18"/>
        <v>85.403870936317205</v>
      </c>
      <c r="AC38" s="86">
        <f t="shared" si="18"/>
        <v>87.009141201372458</v>
      </c>
      <c r="AD38" s="86">
        <f t="shared" si="18"/>
        <v>82.455907634669501</v>
      </c>
      <c r="AE38" s="86">
        <f t="shared" si="18"/>
        <v>86.200104244472314</v>
      </c>
      <c r="AF38" s="86">
        <f t="shared" si="18"/>
        <v>89.001081658527227</v>
      </c>
      <c r="AG38" s="86">
        <f t="shared" si="18"/>
        <v>89.920588496799354</v>
      </c>
      <c r="AH38" s="86">
        <f t="shared" si="18"/>
        <v>91.120597671777318</v>
      </c>
      <c r="AI38" s="87">
        <f t="shared" si="18"/>
        <v>92.487406636853976</v>
      </c>
      <c r="AJ38" s="87">
        <f t="shared" si="18"/>
        <v>93.921774611962647</v>
      </c>
      <c r="AK38" s="87">
        <f t="shared" si="18"/>
        <v>95.361288643654106</v>
      </c>
      <c r="AL38" s="87">
        <f t="shared" si="18"/>
        <v>96.80575813724009</v>
      </c>
      <c r="AM38" s="87">
        <f t="shared" si="19"/>
        <v>98.254039524591107</v>
      </c>
      <c r="AN38" s="87">
        <f t="shared" si="19"/>
        <v>99.705751616330645</v>
      </c>
      <c r="AO38" s="87">
        <f t="shared" si="19"/>
        <v>109.56135805074717</v>
      </c>
      <c r="AP38" s="87">
        <f t="shared" si="19"/>
        <v>110.30251531334289</v>
      </c>
      <c r="AQ38" s="87">
        <f t="shared" si="19"/>
        <v>111.87440757568108</v>
      </c>
      <c r="AR38" s="87">
        <f t="shared" si="19"/>
        <v>113.44752899917836</v>
      </c>
      <c r="AS38" s="87">
        <f t="shared" si="19"/>
        <v>115.0218795838348</v>
      </c>
      <c r="AT38" s="87">
        <f t="shared" si="19"/>
        <v>116.59976400682375</v>
      </c>
      <c r="AU38" s="87">
        <f t="shared" si="19"/>
        <v>118.18389666570495</v>
      </c>
      <c r="AV38" s="87">
        <f t="shared" si="19"/>
        <v>119.77642859250689</v>
      </c>
      <c r="AW38" s="87">
        <f t="shared" si="19"/>
        <v>121.37899866877508</v>
      </c>
      <c r="AX38" s="87">
        <f t="shared" si="19"/>
        <v>122.99293848576526</v>
      </c>
      <c r="AY38" s="87">
        <f t="shared" si="19"/>
        <v>122.99293848576526</v>
      </c>
      <c r="AZ38" s="87">
        <f t="shared" si="19"/>
        <v>122.99293848576526</v>
      </c>
      <c r="BA38" s="87">
        <f t="shared" si="20"/>
        <v>122.99293848576526</v>
      </c>
      <c r="BB38" s="87">
        <f t="shared" si="20"/>
        <v>122.99293848576526</v>
      </c>
      <c r="BC38" s="87">
        <f t="shared" si="20"/>
        <v>122.99293848576526</v>
      </c>
      <c r="BD38" s="87">
        <f t="shared" si="20"/>
        <v>122.99293848576526</v>
      </c>
      <c r="BE38" s="87">
        <f t="shared" si="20"/>
        <v>122.99293848576526</v>
      </c>
      <c r="BF38" s="87">
        <f t="shared" si="20"/>
        <v>122.99293848576526</v>
      </c>
      <c r="BG38" s="87">
        <f t="shared" si="20"/>
        <v>122.99293848576526</v>
      </c>
      <c r="BH38" s="87">
        <f t="shared" si="20"/>
        <v>122.99293848576526</v>
      </c>
      <c r="BK38">
        <v>8.3997012595354387E-2</v>
      </c>
    </row>
    <row r="39" spans="1:63" ht="13.5" thickBot="1">
      <c r="A39" s="78" t="s">
        <v>29</v>
      </c>
      <c r="W39" s="86">
        <f>W4</f>
        <v>918</v>
      </c>
      <c r="X39" s="86">
        <f t="shared" ref="X39:BH39" si="21">X4</f>
        <v>944.34718795226649</v>
      </c>
      <c r="Y39" s="86">
        <f t="shared" si="21"/>
        <v>974.96058145164977</v>
      </c>
      <c r="Z39" s="86">
        <f t="shared" si="21"/>
        <v>960.09074853996151</v>
      </c>
      <c r="AA39" s="86">
        <f t="shared" si="21"/>
        <v>989.27617957095163</v>
      </c>
      <c r="AB39" s="86">
        <f t="shared" si="21"/>
        <v>1016.7489092468109</v>
      </c>
      <c r="AC39" s="86">
        <f t="shared" si="21"/>
        <v>1035.8599492166304</v>
      </c>
      <c r="AD39" s="86">
        <f t="shared" si="21"/>
        <v>981.65285986885067</v>
      </c>
      <c r="AE39" s="86">
        <f t="shared" si="21"/>
        <v>1026.2282143262769</v>
      </c>
      <c r="AF39" s="86">
        <f t="shared" si="21"/>
        <v>1059.5743694752496</v>
      </c>
      <c r="AG39" s="86">
        <f t="shared" si="21"/>
        <v>1070.5212687739395</v>
      </c>
      <c r="AH39" s="86">
        <f t="shared" si="21"/>
        <v>1084.8076003695508</v>
      </c>
      <c r="AI39" s="87">
        <f t="shared" si="21"/>
        <v>1101.079714375094</v>
      </c>
      <c r="AJ39" s="87">
        <f t="shared" si="21"/>
        <v>1118.1561309140793</v>
      </c>
      <c r="AK39" s="87">
        <f t="shared" si="21"/>
        <v>1135.2938122102719</v>
      </c>
      <c r="AL39" s="87">
        <f t="shared" si="21"/>
        <v>1152.4904891985898</v>
      </c>
      <c r="AM39" s="87">
        <f t="shared" si="21"/>
        <v>1169.7325474885429</v>
      </c>
      <c r="AN39" s="87">
        <f t="shared" si="21"/>
        <v>1187.0154489499673</v>
      </c>
      <c r="AO39" s="87">
        <f t="shared" si="21"/>
        <v>1304.3482698431906</v>
      </c>
      <c r="AP39" s="87">
        <f t="shared" si="21"/>
        <v>1313.1718843944145</v>
      </c>
      <c r="AQ39" s="87">
        <f t="shared" si="21"/>
        <v>1331.8855530567821</v>
      </c>
      <c r="AR39" s="87">
        <f t="shared" si="21"/>
        <v>1350.6138551105184</v>
      </c>
      <c r="AS39" s="87">
        <f t="shared" si="21"/>
        <v>1369.356790555624</v>
      </c>
      <c r="AT39" s="87">
        <f t="shared" si="21"/>
        <v>1388.1417970009152</v>
      </c>
      <c r="AU39" s="87">
        <f t="shared" si="21"/>
        <v>1407.0011898523321</v>
      </c>
      <c r="AV39" s="87">
        <f t="shared" si="21"/>
        <v>1425.9605775447703</v>
      </c>
      <c r="AW39" s="87">
        <f t="shared" si="21"/>
        <v>1445.0394712667219</v>
      </c>
      <c r="AX39" s="87">
        <f t="shared" si="21"/>
        <v>1464.2537238588366</v>
      </c>
      <c r="AY39" s="87">
        <f t="shared" si="21"/>
        <v>1464.2537238588366</v>
      </c>
      <c r="AZ39" s="87">
        <f t="shared" si="21"/>
        <v>1464.2537238588366</v>
      </c>
      <c r="BA39" s="87">
        <f t="shared" si="21"/>
        <v>1464.2537238588366</v>
      </c>
      <c r="BB39" s="87">
        <f t="shared" si="21"/>
        <v>1464.2537238588366</v>
      </c>
      <c r="BC39" s="87">
        <f t="shared" si="21"/>
        <v>1464.2537238588366</v>
      </c>
      <c r="BD39" s="87">
        <f t="shared" si="21"/>
        <v>1464.2537238588366</v>
      </c>
      <c r="BE39" s="87">
        <f t="shared" si="21"/>
        <v>1464.2537238588366</v>
      </c>
      <c r="BF39" s="87">
        <f t="shared" si="21"/>
        <v>1464.2537238588366</v>
      </c>
      <c r="BG39" s="87">
        <f t="shared" si="21"/>
        <v>1464.2537238588366</v>
      </c>
      <c r="BH39" s="87">
        <f t="shared" si="21"/>
        <v>1464.2537238588366</v>
      </c>
    </row>
    <row r="40" spans="1:63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</row>
    <row r="41" spans="1:63" ht="13.5" thickBot="1">
      <c r="A41" s="78" t="s">
        <v>65</v>
      </c>
    </row>
    <row r="42" spans="1:63" ht="13.5" thickBot="1">
      <c r="A42" s="79"/>
      <c r="B42" s="93">
        <f>B2</f>
        <v>1992</v>
      </c>
      <c r="C42" s="93">
        <f t="shared" ref="C42:BH42" si="22">C2</f>
        <v>1993</v>
      </c>
      <c r="D42" s="93">
        <f t="shared" si="22"/>
        <v>1994</v>
      </c>
      <c r="E42" s="93">
        <f t="shared" si="22"/>
        <v>1995</v>
      </c>
      <c r="F42" s="93">
        <f t="shared" si="22"/>
        <v>1996</v>
      </c>
      <c r="G42" s="93">
        <f t="shared" si="22"/>
        <v>1997</v>
      </c>
      <c r="H42" s="93">
        <f t="shared" si="22"/>
        <v>1998</v>
      </c>
      <c r="I42" s="93">
        <f t="shared" si="22"/>
        <v>1999</v>
      </c>
      <c r="J42" s="93">
        <f t="shared" si="22"/>
        <v>2000</v>
      </c>
      <c r="K42" s="93">
        <f t="shared" si="22"/>
        <v>2001</v>
      </c>
      <c r="L42" s="93">
        <f t="shared" si="22"/>
        <v>2002</v>
      </c>
      <c r="M42" s="93">
        <f t="shared" si="22"/>
        <v>2003</v>
      </c>
      <c r="N42" s="93">
        <f t="shared" si="22"/>
        <v>2004</v>
      </c>
      <c r="O42" s="93">
        <f t="shared" si="22"/>
        <v>2005</v>
      </c>
      <c r="P42" s="93">
        <f t="shared" si="22"/>
        <v>2006</v>
      </c>
      <c r="Q42" s="93">
        <f t="shared" si="22"/>
        <v>2007</v>
      </c>
      <c r="R42" s="93">
        <f t="shared" si="22"/>
        <v>2008</v>
      </c>
      <c r="S42" s="93">
        <f t="shared" si="22"/>
        <v>2009</v>
      </c>
      <c r="T42" s="93">
        <f t="shared" si="22"/>
        <v>2010</v>
      </c>
      <c r="U42" s="93">
        <f t="shared" si="22"/>
        <v>2011</v>
      </c>
      <c r="V42" s="93">
        <f t="shared" si="22"/>
        <v>2012</v>
      </c>
      <c r="W42" s="93">
        <f t="shared" si="22"/>
        <v>2013</v>
      </c>
      <c r="X42" s="93">
        <f t="shared" si="22"/>
        <v>2014</v>
      </c>
      <c r="Y42" s="93">
        <f t="shared" si="22"/>
        <v>2015</v>
      </c>
      <c r="Z42" s="93">
        <f t="shared" si="22"/>
        <v>2016</v>
      </c>
      <c r="AA42" s="93">
        <f t="shared" si="22"/>
        <v>2017</v>
      </c>
      <c r="AB42" s="93">
        <f t="shared" si="22"/>
        <v>2018</v>
      </c>
      <c r="AC42" s="93">
        <f t="shared" si="22"/>
        <v>2019</v>
      </c>
      <c r="AD42" s="93">
        <f t="shared" si="22"/>
        <v>2020</v>
      </c>
      <c r="AE42" s="93">
        <f t="shared" si="22"/>
        <v>2021</v>
      </c>
      <c r="AF42" s="93">
        <f t="shared" si="22"/>
        <v>2022</v>
      </c>
      <c r="AG42" s="132">
        <f t="shared" si="22"/>
        <v>2023</v>
      </c>
      <c r="AH42" s="132">
        <f t="shared" si="22"/>
        <v>2024</v>
      </c>
      <c r="AI42" s="93">
        <f t="shared" si="22"/>
        <v>2025</v>
      </c>
      <c r="AJ42" s="93">
        <f t="shared" si="22"/>
        <v>2026</v>
      </c>
      <c r="AK42" s="93">
        <f t="shared" si="22"/>
        <v>2027</v>
      </c>
      <c r="AL42" s="93">
        <f t="shared" si="22"/>
        <v>2028</v>
      </c>
      <c r="AM42" s="93">
        <f t="shared" si="22"/>
        <v>2029</v>
      </c>
      <c r="AN42" s="93">
        <f t="shared" si="22"/>
        <v>2030</v>
      </c>
      <c r="AO42" s="93">
        <f t="shared" si="22"/>
        <v>2031</v>
      </c>
      <c r="AP42" s="93">
        <f t="shared" si="22"/>
        <v>2032</v>
      </c>
      <c r="AQ42" s="93">
        <f t="shared" si="22"/>
        <v>2033</v>
      </c>
      <c r="AR42" s="93">
        <f t="shared" si="22"/>
        <v>2034</v>
      </c>
      <c r="AS42" s="93">
        <f t="shared" si="22"/>
        <v>2035</v>
      </c>
      <c r="AT42" s="93">
        <f t="shared" si="22"/>
        <v>2036</v>
      </c>
      <c r="AU42" s="93">
        <f t="shared" si="22"/>
        <v>2037</v>
      </c>
      <c r="AV42" s="93">
        <f t="shared" si="22"/>
        <v>2038</v>
      </c>
      <c r="AW42" s="93">
        <f t="shared" si="22"/>
        <v>2039</v>
      </c>
      <c r="AX42" s="93">
        <f t="shared" si="22"/>
        <v>2040</v>
      </c>
      <c r="AY42" s="93">
        <f t="shared" si="22"/>
        <v>2041</v>
      </c>
      <c r="AZ42" s="93">
        <f t="shared" si="22"/>
        <v>2042</v>
      </c>
      <c r="BA42" s="93">
        <f t="shared" si="22"/>
        <v>2043</v>
      </c>
      <c r="BB42" s="93">
        <f t="shared" si="22"/>
        <v>2044</v>
      </c>
      <c r="BC42" s="93">
        <f t="shared" si="22"/>
        <v>2045</v>
      </c>
      <c r="BD42" s="93">
        <f t="shared" si="22"/>
        <v>2046</v>
      </c>
      <c r="BE42" s="93">
        <f t="shared" si="22"/>
        <v>2047</v>
      </c>
      <c r="BF42" s="93">
        <f t="shared" si="22"/>
        <v>2048</v>
      </c>
      <c r="BG42" s="93">
        <f t="shared" si="22"/>
        <v>2049</v>
      </c>
      <c r="BH42" s="93">
        <f t="shared" si="22"/>
        <v>2050</v>
      </c>
    </row>
    <row r="43" spans="1:63">
      <c r="A43" s="78" t="s">
        <v>17</v>
      </c>
      <c r="B43" s="74"/>
      <c r="C43" s="74"/>
      <c r="D43" s="74">
        <f>'[1]Canada UCO Imports'!AW$290/1000</f>
        <v>1.0169999999999999</v>
      </c>
      <c r="E43" s="74">
        <f>'[1]Canada UCO Imports'!BI$290/1000</f>
        <v>0.875</v>
      </c>
      <c r="F43" s="74">
        <f>'[1]Canada UCO Imports'!BU$290/1000</f>
        <v>0.65900000000000003</v>
      </c>
      <c r="G43" s="74">
        <f>'[1]Canada UCO Imports'!CG$290/1000</f>
        <v>1.05</v>
      </c>
      <c r="H43" s="74">
        <f>'[1]Canada UCO Imports'!CS$290/1000</f>
        <v>0.92300000000000004</v>
      </c>
      <c r="I43" s="74">
        <f>'[1]Canada UCO Imports'!DE$290/1000</f>
        <v>0.96699999999999997</v>
      </c>
      <c r="J43" s="74">
        <f>'[1]Canada UCO Imports'!DQ$290/1000</f>
        <v>1.0029999999999999</v>
      </c>
      <c r="K43" s="74">
        <f>'[1]Canada UCO Imports'!EC$290/1000</f>
        <v>1.095</v>
      </c>
      <c r="L43" s="74">
        <f>'[1]Canada UCO Imports'!EO$290/1000</f>
        <v>0.78900000000000003</v>
      </c>
      <c r="M43" s="74">
        <f>'[1]Canada UCO Imports'!FA$290/1000</f>
        <v>0.93</v>
      </c>
      <c r="N43" s="74">
        <f>'[1]Canada UCO Imports'!FM$290/1000</f>
        <v>0.81299999999999994</v>
      </c>
      <c r="O43" s="74">
        <f>'[1]Canada UCO Imports'!FY$290/1000</f>
        <v>1.4850000000000001</v>
      </c>
      <c r="P43" s="74">
        <f>'[1]Canada UCO Imports'!GK$290/1000</f>
        <v>1.6919999999999999</v>
      </c>
      <c r="Q43" s="74">
        <f>'[1]Canada UCO Imports'!GW$290/1000</f>
        <v>1.0229999999999999</v>
      </c>
      <c r="R43" s="74">
        <f>'[1]Canada UCO Imports'!HI$290/1000</f>
        <v>1.502</v>
      </c>
      <c r="S43" s="74">
        <f>'[1]Canada UCO Imports'!HU$290/1000</f>
        <v>7.22</v>
      </c>
      <c r="T43" s="74">
        <f>'[1]Canada UCO Imports'!IG$290/1000</f>
        <v>1.6020000000000001</v>
      </c>
      <c r="U43" s="74">
        <f>'[1]Canada UCO Imports'!IS$290/1000</f>
        <v>1.331</v>
      </c>
      <c r="V43" s="74">
        <f>'[1]Canada UCO Imports'!JE$290/1000</f>
        <v>1.7669999999999999</v>
      </c>
      <c r="W43" s="74">
        <f>'[1]Canada UCO Imports'!JQ$290/1000</f>
        <v>1.008</v>
      </c>
      <c r="X43" s="74">
        <f>'[1]Canada UCO Imports'!KC$290/1000</f>
        <v>1.028</v>
      </c>
      <c r="Y43" s="74">
        <f>'[1]Canada UCO Imports'!KO$290/1000</f>
        <v>1.4339999999999999</v>
      </c>
      <c r="Z43" s="74">
        <f>'[1]Canada UCO Imports'!LA$290/1000</f>
        <v>0.86499999999999999</v>
      </c>
      <c r="AA43" s="74">
        <f>'[1]Canada UCO Imports'!LM$290/1000</f>
        <v>0.77800000000000002</v>
      </c>
      <c r="AB43" s="74">
        <f>'[1]Canada UCO Imports'!LY$290/1000</f>
        <v>0.56000000000000005</v>
      </c>
      <c r="AC43" s="74">
        <f>'[1]Canada UCO Imports'!MK$290/1000</f>
        <v>0.69599999999999995</v>
      </c>
      <c r="AD43" s="74">
        <f>'[1]Canada UCO Imports'!MW$290/1000</f>
        <v>1.256</v>
      </c>
      <c r="AE43" s="74">
        <f>'[1]Canada UCO Imports'!NI$290/1000</f>
        <v>0.442</v>
      </c>
      <c r="AF43" s="74">
        <f>'[1]Canada UCO Imports'!NU$290/1000</f>
        <v>0.87</v>
      </c>
      <c r="AG43" s="74">
        <f>'[1]Canada UCO Imports'!OG$290/1000</f>
        <v>0.78800000000000003</v>
      </c>
      <c r="AH43" s="74">
        <f>'[1]Canada UCO Imports'!OS$290/1000</f>
        <v>0.78300000000000003</v>
      </c>
      <c r="AI43" s="74">
        <f>'[1]Canada UCO Imports'!PE$290/1000</f>
        <v>0.96899999999999997</v>
      </c>
      <c r="AJ43" s="94">
        <f t="shared" ref="AI43:AX54" si="23">(SUM(AE43:AI43)/SUM(AE$55:AI$55))*AJ$55</f>
        <v>0.81308707124010549</v>
      </c>
      <c r="AK43" s="94">
        <f t="shared" si="23"/>
        <v>0.86008168290668319</v>
      </c>
      <c r="AL43" s="94">
        <f t="shared" si="23"/>
        <v>0.87706741764614549</v>
      </c>
      <c r="AM43" s="94">
        <f t="shared" si="23"/>
        <v>0.87216918824864864</v>
      </c>
      <c r="AN43" s="94">
        <f t="shared" si="23"/>
        <v>0.87828107200831662</v>
      </c>
      <c r="AO43" s="94">
        <f t="shared" si="23"/>
        <v>0.86013728640997988</v>
      </c>
      <c r="AP43" s="94">
        <f t="shared" si="23"/>
        <v>0.86954732944395485</v>
      </c>
      <c r="AQ43" s="94">
        <f t="shared" si="23"/>
        <v>0.87144045875140907</v>
      </c>
      <c r="AR43" s="94">
        <f t="shared" si="23"/>
        <v>0.87031506697246186</v>
      </c>
      <c r="AS43" s="94">
        <f t="shared" si="23"/>
        <v>0.86994424271722448</v>
      </c>
      <c r="AT43" s="94">
        <f t="shared" si="23"/>
        <v>0.86827687685900601</v>
      </c>
      <c r="AU43" s="94">
        <f t="shared" si="23"/>
        <v>0.86990479494881123</v>
      </c>
      <c r="AV43" s="94">
        <f t="shared" si="23"/>
        <v>0.86997628804978255</v>
      </c>
      <c r="AW43" s="94">
        <f t="shared" si="23"/>
        <v>0.86968345390945723</v>
      </c>
      <c r="AX43" s="94">
        <f t="shared" si="23"/>
        <v>0.8695571312968563</v>
      </c>
      <c r="AY43" s="94">
        <f t="shared" ref="AY43:AY54" si="24">(SUM(AT43:AX43)/SUM(AT$55:AX$55))*AY$55</f>
        <v>0.95642767991406086</v>
      </c>
      <c r="AZ43" s="94">
        <f t="shared" ref="AZ43:BH54" si="25">(SUM(AU43:AY43)/SUM(AU$55:AY$55))*AZ$55</f>
        <v>1.0436586701456396</v>
      </c>
      <c r="BA43" s="94">
        <f t="shared" si="25"/>
        <v>1.130583809492554</v>
      </c>
      <c r="BB43" s="94">
        <f t="shared" si="25"/>
        <v>1.2174776861896421</v>
      </c>
      <c r="BC43" s="94">
        <f t="shared" si="25"/>
        <v>1.3044262442596883</v>
      </c>
      <c r="BD43" s="94">
        <f t="shared" si="25"/>
        <v>1.3914028529234672</v>
      </c>
      <c r="BE43" s="94">
        <f t="shared" si="25"/>
        <v>1.4784048210169549</v>
      </c>
      <c r="BF43" s="94">
        <f t="shared" si="25"/>
        <v>1.5653508993317538</v>
      </c>
      <c r="BG43" s="94">
        <f t="shared" si="25"/>
        <v>1.6523023446338576</v>
      </c>
      <c r="BH43" s="94">
        <f t="shared" si="25"/>
        <v>1.7392675675684051</v>
      </c>
    </row>
    <row r="44" spans="1:63">
      <c r="A44" s="78" t="s">
        <v>18</v>
      </c>
      <c r="B44" s="74"/>
      <c r="C44" s="74"/>
      <c r="D44" s="74">
        <f>'[1]Canada UCO Imports'!AX$290/1000</f>
        <v>1.258</v>
      </c>
      <c r="E44" s="74">
        <f>'[1]Canada UCO Imports'!BJ$290/1000</f>
        <v>0.873</v>
      </c>
      <c r="F44" s="74">
        <f>'[1]Canada UCO Imports'!BV$290/1000</f>
        <v>0.69299999999999995</v>
      </c>
      <c r="G44" s="74">
        <f>'[1]Canada UCO Imports'!CH$290/1000</f>
        <v>1.1399999999999999</v>
      </c>
      <c r="H44" s="74">
        <f>'[1]Canada UCO Imports'!CT$290/1000</f>
        <v>0.77500000000000002</v>
      </c>
      <c r="I44" s="74">
        <f>'[1]Canada UCO Imports'!DF$290/1000</f>
        <v>0.77</v>
      </c>
      <c r="J44" s="74">
        <f>'[1]Canada UCO Imports'!DR$290/1000</f>
        <v>0.80400000000000005</v>
      </c>
      <c r="K44" s="74">
        <f>'[1]Canada UCO Imports'!ED$290/1000</f>
        <v>0.97799999999999998</v>
      </c>
      <c r="L44" s="74">
        <f>'[1]Canada UCO Imports'!EP$290/1000</f>
        <v>0.745</v>
      </c>
      <c r="M44" s="74">
        <f>'[1]Canada UCO Imports'!FB$290/1000</f>
        <v>0.92500000000000004</v>
      </c>
      <c r="N44" s="74">
        <f>'[1]Canada UCO Imports'!FN$290/1000</f>
        <v>0.89500000000000002</v>
      </c>
      <c r="O44" s="74">
        <f>'[1]Canada UCO Imports'!FZ$290/1000</f>
        <v>1.486</v>
      </c>
      <c r="P44" s="74">
        <f>'[1]Canada UCO Imports'!GL$290/1000</f>
        <v>1.401</v>
      </c>
      <c r="Q44" s="74">
        <f>'[1]Canada UCO Imports'!GX$290/1000</f>
        <v>0.86599999999999999</v>
      </c>
      <c r="R44" s="74">
        <f>'[1]Canada UCO Imports'!HJ$290/1000</f>
        <v>1.927</v>
      </c>
      <c r="S44" s="74">
        <f>'[1]Canada UCO Imports'!HV$290/1000</f>
        <v>3.891</v>
      </c>
      <c r="T44" s="74">
        <f>'[1]Canada UCO Imports'!IH$290/1000</f>
        <v>1.272</v>
      </c>
      <c r="U44" s="74">
        <f>'[1]Canada UCO Imports'!IT$290/1000</f>
        <v>1.427</v>
      </c>
      <c r="V44" s="74">
        <f>'[1]Canada UCO Imports'!JF$290/1000</f>
        <v>1.1279999999999999</v>
      </c>
      <c r="W44" s="74">
        <f>'[1]Canada UCO Imports'!JR$290/1000</f>
        <v>1.2070000000000001</v>
      </c>
      <c r="X44" s="74">
        <f>'[1]Canada UCO Imports'!KD$290/1000</f>
        <v>0.82199999999999995</v>
      </c>
      <c r="Y44" s="74">
        <f>'[1]Canada UCO Imports'!KP$290/1000</f>
        <v>0.80700000000000005</v>
      </c>
      <c r="Z44" s="74">
        <f>'[1]Canada UCO Imports'!LB$290/1000</f>
        <v>0.82799999999999996</v>
      </c>
      <c r="AA44" s="74">
        <f>'[1]Canada UCO Imports'!LN$290/1000</f>
        <v>0.442</v>
      </c>
      <c r="AB44" s="74">
        <f>'[1]Canada UCO Imports'!LZ$290/1000</f>
        <v>0.52700000000000002</v>
      </c>
      <c r="AC44" s="74">
        <f>'[1]Canada UCO Imports'!ML$290/1000</f>
        <v>0.53700000000000003</v>
      </c>
      <c r="AD44" s="74">
        <f>'[1]Canada UCO Imports'!MX$290/1000</f>
        <v>0.45</v>
      </c>
      <c r="AE44" s="74">
        <f>'[1]Canada UCO Imports'!NJ$290/1000</f>
        <v>0.66300000000000003</v>
      </c>
      <c r="AF44" s="74">
        <f>'[1]Canada UCO Imports'!NV$290/1000</f>
        <v>1.087</v>
      </c>
      <c r="AG44" s="74">
        <f>'[1]Canada UCO Imports'!OH$290/1000</f>
        <v>0.84599999999999997</v>
      </c>
      <c r="AH44" s="74">
        <f>'[1]Canada UCO Imports'!OT$290/1000</f>
        <v>1.0109999999999999</v>
      </c>
      <c r="AI44" s="94">
        <f t="shared" si="23"/>
        <v>0.91384164883432828</v>
      </c>
      <c r="AJ44" s="94">
        <f t="shared" si="23"/>
        <v>0.95426736650856536</v>
      </c>
      <c r="AK44" s="94">
        <f t="shared" si="23"/>
        <v>0.98004297577297683</v>
      </c>
      <c r="AL44" s="94">
        <f t="shared" si="23"/>
        <v>0.97948497847822935</v>
      </c>
      <c r="AM44" s="94">
        <f t="shared" si="23"/>
        <v>0.98091083554859304</v>
      </c>
      <c r="AN44" s="94">
        <f t="shared" si="23"/>
        <v>0.96170956102853855</v>
      </c>
      <c r="AO44" s="94">
        <f t="shared" si="23"/>
        <v>0.97128314346738065</v>
      </c>
      <c r="AP44" s="94">
        <f t="shared" si="23"/>
        <v>0.97468629885914371</v>
      </c>
      <c r="AQ44" s="94">
        <f t="shared" si="23"/>
        <v>0.9736149634763771</v>
      </c>
      <c r="AR44" s="94">
        <f t="shared" si="23"/>
        <v>0.97244096047600659</v>
      </c>
      <c r="AS44" s="94">
        <f t="shared" si="23"/>
        <v>0.97074698546148941</v>
      </c>
      <c r="AT44" s="94">
        <f t="shared" si="23"/>
        <v>0.9725544703480794</v>
      </c>
      <c r="AU44" s="94">
        <f t="shared" si="23"/>
        <v>0.97280873572421922</v>
      </c>
      <c r="AV44" s="94">
        <f t="shared" si="23"/>
        <v>0.97243322309723434</v>
      </c>
      <c r="AW44" s="94">
        <f t="shared" si="23"/>
        <v>0.97219687502140584</v>
      </c>
      <c r="AX44" s="94">
        <f t="shared" si="23"/>
        <v>0.97214805793048553</v>
      </c>
      <c r="AY44" s="94">
        <f t="shared" si="24"/>
        <v>1.0696710996667131</v>
      </c>
      <c r="AZ44" s="94">
        <f t="shared" si="25"/>
        <v>1.1668842332800136</v>
      </c>
      <c r="BA44" s="94">
        <f t="shared" si="25"/>
        <v>1.2640251954140767</v>
      </c>
      <c r="BB44" s="94">
        <f t="shared" si="25"/>
        <v>1.3612313653281736</v>
      </c>
      <c r="BC44" s="94">
        <f t="shared" si="25"/>
        <v>1.4584899879048656</v>
      </c>
      <c r="BD44" s="94">
        <f t="shared" si="25"/>
        <v>1.5557666170077149</v>
      </c>
      <c r="BE44" s="94">
        <f t="shared" si="25"/>
        <v>1.6529822254556052</v>
      </c>
      <c r="BF44" s="94">
        <f t="shared" si="25"/>
        <v>1.7501988938665047</v>
      </c>
      <c r="BG44" s="94">
        <f t="shared" si="25"/>
        <v>1.8474339087711802</v>
      </c>
      <c r="BH44" s="94">
        <f t="shared" si="25"/>
        <v>1.9446756783543226</v>
      </c>
    </row>
    <row r="45" spans="1:63">
      <c r="A45" s="78" t="s">
        <v>19</v>
      </c>
      <c r="B45" s="74"/>
      <c r="C45" s="74"/>
      <c r="D45" s="74">
        <f>'[1]Canada UCO Imports'!AY$290/1000</f>
        <v>1.298</v>
      </c>
      <c r="E45" s="74">
        <f>'[1]Canada UCO Imports'!BK$290/1000</f>
        <v>0.68</v>
      </c>
      <c r="F45" s="74">
        <f>'[1]Canada UCO Imports'!BW$290/1000</f>
        <v>0.92300000000000004</v>
      </c>
      <c r="G45" s="74">
        <f>'[1]Canada UCO Imports'!CI$290/1000</f>
        <v>1.151</v>
      </c>
      <c r="H45" s="74">
        <f>'[1]Canada UCO Imports'!CU$290/1000</f>
        <v>0.86899999999999999</v>
      </c>
      <c r="I45" s="74">
        <f>'[1]Canada UCO Imports'!DG$290/1000</f>
        <v>1.1160000000000001</v>
      </c>
      <c r="J45" s="74">
        <f>'[1]Canada UCO Imports'!DS$290/1000</f>
        <v>1.355</v>
      </c>
      <c r="K45" s="74">
        <f>'[1]Canada UCO Imports'!EE$290/1000</f>
        <v>0.97799999999999998</v>
      </c>
      <c r="L45" s="74">
        <f>'[1]Canada UCO Imports'!EQ$290/1000</f>
        <v>0.96899999999999997</v>
      </c>
      <c r="M45" s="74">
        <f>'[1]Canada UCO Imports'!FC$290/1000</f>
        <v>0.85899999999999999</v>
      </c>
      <c r="N45" s="74">
        <f>'[1]Canada UCO Imports'!FO$290/1000</f>
        <v>1.0760000000000001</v>
      </c>
      <c r="O45" s="74">
        <f>'[1]Canada UCO Imports'!GA$290/1000</f>
        <v>1.794</v>
      </c>
      <c r="P45" s="74">
        <f>'[1]Canada UCO Imports'!GM$290/1000</f>
        <v>1.3169999999999999</v>
      </c>
      <c r="Q45" s="74">
        <f>'[1]Canada UCO Imports'!GY$290/1000</f>
        <v>1.2889999999999999</v>
      </c>
      <c r="R45" s="74">
        <f>'[1]Canada UCO Imports'!HK$290/1000</f>
        <v>2.0539999999999998</v>
      </c>
      <c r="S45" s="74">
        <f>'[1]Canada UCO Imports'!HW$290/1000</f>
        <v>0.97399999999999998</v>
      </c>
      <c r="T45" s="74">
        <f>'[1]Canada UCO Imports'!II$290/1000</f>
        <v>1.39</v>
      </c>
      <c r="U45" s="74">
        <f>'[1]Canada UCO Imports'!IU$290/1000</f>
        <v>1.994</v>
      </c>
      <c r="V45" s="74">
        <f>'[1]Canada UCO Imports'!JG$290/1000</f>
        <v>1.2490000000000001</v>
      </c>
      <c r="W45" s="74">
        <f>'[1]Canada UCO Imports'!JS$290/1000</f>
        <v>1.032</v>
      </c>
      <c r="X45" s="74">
        <f>'[1]Canada UCO Imports'!KE$290/1000</f>
        <v>1.127</v>
      </c>
      <c r="Y45" s="74">
        <f>'[1]Canada UCO Imports'!KQ$290/1000</f>
        <v>1.5580000000000001</v>
      </c>
      <c r="Z45" s="74">
        <f>'[1]Canada UCO Imports'!LC$290/1000</f>
        <v>0.79700000000000004</v>
      </c>
      <c r="AA45" s="74">
        <f>'[1]Canada UCO Imports'!LO$290/1000</f>
        <v>0.61699999999999999</v>
      </c>
      <c r="AB45" s="74">
        <f>'[1]Canada UCO Imports'!MA$290/1000</f>
        <v>0.61099999999999999</v>
      </c>
      <c r="AC45" s="74">
        <f>'[1]Canada UCO Imports'!MM$290/1000</f>
        <v>0.65600000000000003</v>
      </c>
      <c r="AD45" s="74">
        <f>'[1]Canada UCO Imports'!MY$290/1000</f>
        <v>0.64500000000000002</v>
      </c>
      <c r="AE45" s="74">
        <f>'[1]Canada UCO Imports'!NK$290/1000</f>
        <v>0.89500000000000002</v>
      </c>
      <c r="AF45" s="74">
        <f>'[1]Canada UCO Imports'!NW$290/1000</f>
        <v>0.91700000000000004</v>
      </c>
      <c r="AG45" s="74">
        <f>'[1]Canada UCO Imports'!OI$290/1000</f>
        <v>0.65900000000000003</v>
      </c>
      <c r="AH45" s="74">
        <f>'[1]Canada UCO Imports'!OU$290/1000</f>
        <v>0.626</v>
      </c>
      <c r="AI45" s="94">
        <f t="shared" si="23"/>
        <v>0.84288771258024542</v>
      </c>
      <c r="AJ45" s="94">
        <f t="shared" si="23"/>
        <v>0.83163856729926011</v>
      </c>
      <c r="AK45" s="94">
        <f t="shared" si="23"/>
        <v>0.78950047450754679</v>
      </c>
      <c r="AL45" s="94">
        <f t="shared" si="23"/>
        <v>0.7804456469777572</v>
      </c>
      <c r="AM45" s="94">
        <f t="shared" si="23"/>
        <v>0.78464004244340135</v>
      </c>
      <c r="AN45" s="94">
        <f t="shared" si="23"/>
        <v>0.8058224887616422</v>
      </c>
      <c r="AO45" s="94">
        <f t="shared" si="23"/>
        <v>0.79840944399792158</v>
      </c>
      <c r="AP45" s="94">
        <f t="shared" si="23"/>
        <v>0.79176361933765371</v>
      </c>
      <c r="AQ45" s="94">
        <f t="shared" si="23"/>
        <v>0.79221624830367521</v>
      </c>
      <c r="AR45" s="94">
        <f t="shared" si="23"/>
        <v>0.79457036856885876</v>
      </c>
      <c r="AS45" s="94">
        <f t="shared" si="23"/>
        <v>0.79655643379395025</v>
      </c>
      <c r="AT45" s="94">
        <f t="shared" si="23"/>
        <v>0.79470322280041195</v>
      </c>
      <c r="AU45" s="94">
        <f t="shared" si="23"/>
        <v>0.79396197856091</v>
      </c>
      <c r="AV45" s="94">
        <f t="shared" si="23"/>
        <v>0.79440165040556121</v>
      </c>
      <c r="AW45" s="94">
        <f t="shared" si="23"/>
        <v>0.79483873082593848</v>
      </c>
      <c r="AX45" s="94">
        <f t="shared" si="23"/>
        <v>0.79489240327735422</v>
      </c>
      <c r="AY45" s="94">
        <f t="shared" si="24"/>
        <v>0.87401555689143873</v>
      </c>
      <c r="AZ45" s="94">
        <f t="shared" si="25"/>
        <v>0.95343772234381241</v>
      </c>
      <c r="BA45" s="94">
        <f t="shared" si="25"/>
        <v>1.0330305439372334</v>
      </c>
      <c r="BB45" s="94">
        <f t="shared" si="25"/>
        <v>1.1125537393189442</v>
      </c>
      <c r="BC45" s="94">
        <f t="shared" si="25"/>
        <v>1.1919824914421957</v>
      </c>
      <c r="BD45" s="94">
        <f t="shared" si="25"/>
        <v>1.2713895517375073</v>
      </c>
      <c r="BE45" s="94">
        <f t="shared" si="25"/>
        <v>1.3508671261322112</v>
      </c>
      <c r="BF45" s="94">
        <f t="shared" si="25"/>
        <v>1.430357628616342</v>
      </c>
      <c r="BG45" s="94">
        <f t="shared" si="25"/>
        <v>1.5098232525962101</v>
      </c>
      <c r="BH45" s="94">
        <f t="shared" si="25"/>
        <v>1.5892753060057569</v>
      </c>
    </row>
    <row r="46" spans="1:63">
      <c r="A46" s="78" t="s">
        <v>20</v>
      </c>
      <c r="B46" s="74"/>
      <c r="C46" s="74"/>
      <c r="D46" s="74">
        <f>'[1]Canada UCO Imports'!AZ$290/1000</f>
        <v>1.534</v>
      </c>
      <c r="E46" s="74">
        <f>'[1]Canada UCO Imports'!BL$290/1000</f>
        <v>0.79900000000000004</v>
      </c>
      <c r="F46" s="74">
        <f>'[1]Canada UCO Imports'!BX$290/1000</f>
        <v>0.79900000000000004</v>
      </c>
      <c r="G46" s="74">
        <f>'[1]Canada UCO Imports'!CJ$290/1000</f>
        <v>1.5720000000000001</v>
      </c>
      <c r="H46" s="74">
        <f>'[1]Canada UCO Imports'!CV$290/1000</f>
        <v>0.80300000000000005</v>
      </c>
      <c r="I46" s="74">
        <f>'[1]Canada UCO Imports'!DH$290/1000</f>
        <v>1.1120000000000001</v>
      </c>
      <c r="J46" s="74">
        <f>'[1]Canada UCO Imports'!DT$290/1000</f>
        <v>0.74</v>
      </c>
      <c r="K46" s="74">
        <f>'[1]Canada UCO Imports'!EF$290/1000</f>
        <v>0.79900000000000004</v>
      </c>
      <c r="L46" s="74">
        <f>'[1]Canada UCO Imports'!ER$290/1000</f>
        <v>1.02</v>
      </c>
      <c r="M46" s="74">
        <f>'[1]Canada UCO Imports'!FD$290/1000</f>
        <v>1.206</v>
      </c>
      <c r="N46" s="74">
        <f>'[1]Canada UCO Imports'!FP$290/1000</f>
        <v>1.014</v>
      </c>
      <c r="O46" s="74">
        <f>'[1]Canada UCO Imports'!GB$290/1000</f>
        <v>1.4610000000000001</v>
      </c>
      <c r="P46" s="74">
        <f>'[1]Canada UCO Imports'!GN$290/1000</f>
        <v>1.018</v>
      </c>
      <c r="Q46" s="74">
        <f>'[1]Canada UCO Imports'!GZ$290/1000</f>
        <v>0.97</v>
      </c>
      <c r="R46" s="74">
        <f>'[1]Canada UCO Imports'!HL$290/1000</f>
        <v>2.0529999999999999</v>
      </c>
      <c r="S46" s="74">
        <f>'[1]Canada UCO Imports'!HX$290/1000</f>
        <v>1.44</v>
      </c>
      <c r="T46" s="74">
        <f>'[1]Canada UCO Imports'!IJ$290/1000</f>
        <v>1.7</v>
      </c>
      <c r="U46" s="74">
        <f>'[1]Canada UCO Imports'!IV$290/1000</f>
        <v>2.343</v>
      </c>
      <c r="V46" s="74">
        <f>'[1]Canada UCO Imports'!JH$290/1000</f>
        <v>1.56</v>
      </c>
      <c r="W46" s="74">
        <f>'[1]Canada UCO Imports'!JT$290/1000</f>
        <v>1.552</v>
      </c>
      <c r="X46" s="74">
        <f>'[1]Canada UCO Imports'!KF$290/1000</f>
        <v>0.93300000000000005</v>
      </c>
      <c r="Y46" s="74">
        <f>'[1]Canada UCO Imports'!KR$290/1000</f>
        <v>1.25</v>
      </c>
      <c r="Z46" s="74">
        <f>'[1]Canada UCO Imports'!LD$290/1000</f>
        <v>0.872</v>
      </c>
      <c r="AA46" s="74">
        <f>'[1]Canada UCO Imports'!LP$290/1000</f>
        <v>0.46300000000000002</v>
      </c>
      <c r="AB46" s="74">
        <f>'[1]Canada UCO Imports'!MB$290/1000</f>
        <v>0.57499999999999996</v>
      </c>
      <c r="AC46" s="74">
        <f>'[1]Canada UCO Imports'!MN$290/1000</f>
        <v>0.76400000000000001</v>
      </c>
      <c r="AD46" s="74">
        <f>'[1]Canada UCO Imports'!MZ$290/1000</f>
        <v>0.52700000000000002</v>
      </c>
      <c r="AE46" s="74">
        <f>'[1]Canada UCO Imports'!NL$290/1000</f>
        <v>0.85299999999999998</v>
      </c>
      <c r="AF46" s="74">
        <f>'[1]Canada UCO Imports'!NX$290/1000</f>
        <v>1.3879999999999999</v>
      </c>
      <c r="AG46" s="74">
        <f>'[1]Canada UCO Imports'!OJ$290/1000</f>
        <v>0.56499999999999995</v>
      </c>
      <c r="AH46" s="74">
        <f>'[1]Canada UCO Imports'!OV$290/1000</f>
        <v>0.83099999999999996</v>
      </c>
      <c r="AI46" s="94">
        <f t="shared" si="23"/>
        <v>0.93794346210158808</v>
      </c>
      <c r="AJ46" s="94">
        <f t="shared" si="23"/>
        <v>0.96568727432223489</v>
      </c>
      <c r="AK46" s="94">
        <f t="shared" si="23"/>
        <v>0.95469150046309093</v>
      </c>
      <c r="AL46" s="94">
        <f t="shared" si="23"/>
        <v>0.88563445612484415</v>
      </c>
      <c r="AM46" s="94">
        <f t="shared" si="23"/>
        <v>0.92745635197286691</v>
      </c>
      <c r="AN46" s="94">
        <f t="shared" si="23"/>
        <v>0.93428260899692495</v>
      </c>
      <c r="AO46" s="94">
        <f t="shared" si="23"/>
        <v>0.9335504383759925</v>
      </c>
      <c r="AP46" s="94">
        <f t="shared" si="23"/>
        <v>0.92712307118674386</v>
      </c>
      <c r="AQ46" s="94">
        <f t="shared" si="23"/>
        <v>0.92160938533147441</v>
      </c>
      <c r="AR46" s="94">
        <f t="shared" si="23"/>
        <v>0.92880437117280046</v>
      </c>
      <c r="AS46" s="94">
        <f t="shared" si="23"/>
        <v>0.92907397501278732</v>
      </c>
      <c r="AT46" s="94">
        <f t="shared" si="23"/>
        <v>0.92803224821595975</v>
      </c>
      <c r="AU46" s="94">
        <f t="shared" si="23"/>
        <v>0.92692861018395312</v>
      </c>
      <c r="AV46" s="94">
        <f t="shared" si="23"/>
        <v>0.92688971798339503</v>
      </c>
      <c r="AW46" s="94">
        <f t="shared" si="23"/>
        <v>0.92794578451377907</v>
      </c>
      <c r="AX46" s="94">
        <f t="shared" si="23"/>
        <v>0.92777406718197475</v>
      </c>
      <c r="AY46" s="94">
        <f t="shared" si="24"/>
        <v>1.0202654941773934</v>
      </c>
      <c r="AZ46" s="94">
        <f t="shared" si="25"/>
        <v>1.1128949821271754</v>
      </c>
      <c r="BA46" s="94">
        <f t="shared" si="25"/>
        <v>1.2057549169394026</v>
      </c>
      <c r="BB46" s="94">
        <f t="shared" si="25"/>
        <v>1.2986588112349313</v>
      </c>
      <c r="BC46" s="94">
        <f t="shared" si="25"/>
        <v>1.3913370679152193</v>
      </c>
      <c r="BD46" s="94">
        <f t="shared" si="25"/>
        <v>1.4840396978200916</v>
      </c>
      <c r="BE46" s="94">
        <f t="shared" si="25"/>
        <v>1.5767950441803709</v>
      </c>
      <c r="BF46" s="94">
        <f t="shared" si="25"/>
        <v>1.6695805291416037</v>
      </c>
      <c r="BG46" s="94">
        <f t="shared" si="25"/>
        <v>1.7623476481944016</v>
      </c>
      <c r="BH46" s="94">
        <f t="shared" si="25"/>
        <v>1.8550823499415736</v>
      </c>
    </row>
    <row r="47" spans="1:63">
      <c r="A47" s="78" t="s">
        <v>21</v>
      </c>
      <c r="B47" s="74"/>
      <c r="C47" s="74"/>
      <c r="D47" s="74">
        <f>'[1]Canada UCO Imports'!BA$290/1000</f>
        <v>1.0309999999999999</v>
      </c>
      <c r="E47" s="74">
        <f>'[1]Canada UCO Imports'!BM$290/1000</f>
        <v>0.67500000000000004</v>
      </c>
      <c r="F47" s="74">
        <f>'[1]Canada UCO Imports'!BY$290/1000</f>
        <v>0.90600000000000003</v>
      </c>
      <c r="G47" s="74">
        <f>'[1]Canada UCO Imports'!CK$290/1000</f>
        <v>2.734</v>
      </c>
      <c r="H47" s="74">
        <f>'[1]Canada UCO Imports'!CW$290/1000</f>
        <v>0.73</v>
      </c>
      <c r="I47" s="74">
        <f>'[1]Canada UCO Imports'!DI$290/1000</f>
        <v>1.022</v>
      </c>
      <c r="J47" s="74">
        <f>'[1]Canada UCO Imports'!DU$290/1000</f>
        <v>1.1619999999999999</v>
      </c>
      <c r="K47" s="74">
        <f>'[1]Canada UCO Imports'!EG$290/1000</f>
        <v>1.2310000000000001</v>
      </c>
      <c r="L47" s="74">
        <f>'[1]Canada UCO Imports'!ES$290/1000</f>
        <v>0.85599999999999998</v>
      </c>
      <c r="M47" s="74">
        <f>'[1]Canada UCO Imports'!FE$290/1000</f>
        <v>0.72199999999999998</v>
      </c>
      <c r="N47" s="74">
        <f>'[1]Canada UCO Imports'!FQ$290/1000</f>
        <v>1.4470000000000001</v>
      </c>
      <c r="O47" s="74">
        <f>'[1]Canada UCO Imports'!GC$290/1000</f>
        <v>1.2989999999999999</v>
      </c>
      <c r="P47" s="74">
        <f>'[1]Canada UCO Imports'!GO$290/1000</f>
        <v>0.95599999999999996</v>
      </c>
      <c r="Q47" s="74">
        <f>'[1]Canada UCO Imports'!HA$290/1000</f>
        <v>0.86399999999999999</v>
      </c>
      <c r="R47" s="74">
        <f>'[1]Canada UCO Imports'!HM$290/1000</f>
        <v>1.8520000000000001</v>
      </c>
      <c r="S47" s="74">
        <f>'[1]Canada UCO Imports'!HY$290/1000</f>
        <v>1.03</v>
      </c>
      <c r="T47" s="74">
        <f>'[1]Canada UCO Imports'!IK$290/1000</f>
        <v>1.585</v>
      </c>
      <c r="U47" s="74">
        <f>'[1]Canada UCO Imports'!IW$290/1000</f>
        <v>2.1059999999999999</v>
      </c>
      <c r="V47" s="74">
        <f>'[1]Canada UCO Imports'!JI$290/1000</f>
        <v>1.78</v>
      </c>
      <c r="W47" s="74">
        <f>'[1]Canada UCO Imports'!JU$290/1000</f>
        <v>0.96499999999999997</v>
      </c>
      <c r="X47" s="74">
        <f>'[1]Canada UCO Imports'!KG$290/1000</f>
        <v>1.0309999999999999</v>
      </c>
      <c r="Y47" s="74">
        <f>'[1]Canada UCO Imports'!KS$290/1000</f>
        <v>0.77500000000000002</v>
      </c>
      <c r="Z47" s="74">
        <f>'[1]Canada UCO Imports'!LE$290/1000</f>
        <v>0.67100000000000004</v>
      </c>
      <c r="AA47" s="74">
        <f>'[1]Canada UCO Imports'!LQ$290/1000</f>
        <v>0.78600000000000003</v>
      </c>
      <c r="AB47" s="74">
        <f>'[1]Canada UCO Imports'!MC$290/1000</f>
        <v>0.74099999999999999</v>
      </c>
      <c r="AC47" s="74">
        <f>'[1]Canada UCO Imports'!MO$290/1000</f>
        <v>0.85699999999999998</v>
      </c>
      <c r="AD47" s="74">
        <f>'[1]Canada UCO Imports'!NA$290/1000</f>
        <v>0.39900000000000002</v>
      </c>
      <c r="AE47" s="74">
        <f>'[1]Canada UCO Imports'!NM$290/1000</f>
        <v>0.68400000000000005</v>
      </c>
      <c r="AF47" s="74">
        <f>'[1]Canada UCO Imports'!NY$290/1000</f>
        <v>0.66400000000000003</v>
      </c>
      <c r="AG47" s="74">
        <f>'[1]Canada UCO Imports'!OK$290/1000</f>
        <v>0.76900000000000002</v>
      </c>
      <c r="AH47" s="74">
        <f>'[1]Canada UCO Imports'!OW$290/1000</f>
        <v>0.92200000000000004</v>
      </c>
      <c r="AI47" s="94">
        <f t="shared" si="23"/>
        <v>0.77441153283027386</v>
      </c>
      <c r="AJ47" s="94">
        <f t="shared" si="23"/>
        <v>0.80494174835467525</v>
      </c>
      <c r="AK47" s="94">
        <f t="shared" si="23"/>
        <v>0.80127762798821789</v>
      </c>
      <c r="AL47" s="94">
        <f t="shared" si="23"/>
        <v>0.84760307870457507</v>
      </c>
      <c r="AM47" s="94">
        <f t="shared" si="23"/>
        <v>0.84135460344586066</v>
      </c>
      <c r="AN47" s="94">
        <f t="shared" si="23"/>
        <v>0.81391771826472059</v>
      </c>
      <c r="AO47" s="94">
        <f t="shared" si="23"/>
        <v>0.82181895535160987</v>
      </c>
      <c r="AP47" s="94">
        <f t="shared" si="23"/>
        <v>0.82519439675099682</v>
      </c>
      <c r="AQ47" s="94">
        <f t="shared" si="23"/>
        <v>0.82997775050355271</v>
      </c>
      <c r="AR47" s="94">
        <f t="shared" si="23"/>
        <v>0.82645268486334811</v>
      </c>
      <c r="AS47" s="94">
        <f t="shared" si="23"/>
        <v>0.82347230114684544</v>
      </c>
      <c r="AT47" s="94">
        <f t="shared" si="23"/>
        <v>0.82538321772327061</v>
      </c>
      <c r="AU47" s="94">
        <f t="shared" si="23"/>
        <v>0.82609607019760278</v>
      </c>
      <c r="AV47" s="94">
        <f t="shared" si="23"/>
        <v>0.82627640488692378</v>
      </c>
      <c r="AW47" s="94">
        <f t="shared" si="23"/>
        <v>0.82553613576359819</v>
      </c>
      <c r="AX47" s="94">
        <f t="shared" si="23"/>
        <v>0.82535282594364823</v>
      </c>
      <c r="AY47" s="94">
        <f t="shared" si="24"/>
        <v>0.90830182399330961</v>
      </c>
      <c r="AZ47" s="94">
        <f t="shared" si="25"/>
        <v>0.99095606136119585</v>
      </c>
      <c r="BA47" s="94">
        <f t="shared" si="25"/>
        <v>1.0734623070817508</v>
      </c>
      <c r="BB47" s="94">
        <f t="shared" si="25"/>
        <v>1.1559022885358758</v>
      </c>
      <c r="BC47" s="94">
        <f t="shared" si="25"/>
        <v>1.2384938267289451</v>
      </c>
      <c r="BD47" s="94">
        <f t="shared" si="25"/>
        <v>1.3211363218956496</v>
      </c>
      <c r="BE47" s="94">
        <f t="shared" si="25"/>
        <v>1.4037023385036869</v>
      </c>
      <c r="BF47" s="94">
        <f t="shared" si="25"/>
        <v>1.4862472998590179</v>
      </c>
      <c r="BG47" s="94">
        <f t="shared" si="25"/>
        <v>1.5688019929367543</v>
      </c>
      <c r="BH47" s="94">
        <f t="shared" si="25"/>
        <v>1.6513839482174244</v>
      </c>
    </row>
    <row r="48" spans="1:63">
      <c r="A48" s="78" t="s">
        <v>22</v>
      </c>
      <c r="B48" s="74"/>
      <c r="C48" s="74"/>
      <c r="D48" s="74">
        <f>'[1]Canada UCO Imports'!BB$290/1000</f>
        <v>0.95399999999999996</v>
      </c>
      <c r="E48" s="74">
        <f>'[1]Canada UCO Imports'!BN$290/1000</f>
        <v>0.78200000000000003</v>
      </c>
      <c r="F48" s="74">
        <f>'[1]Canada UCO Imports'!BZ$290/1000</f>
        <v>1.111</v>
      </c>
      <c r="G48" s="74">
        <f>'[1]Canada UCO Imports'!CL$290/1000</f>
        <v>1.4570000000000001</v>
      </c>
      <c r="H48" s="74">
        <f>'[1]Canada UCO Imports'!CX$290/1000</f>
        <v>1.131</v>
      </c>
      <c r="I48" s="74">
        <f>'[1]Canada UCO Imports'!DJ$290/1000</f>
        <v>0.90600000000000003</v>
      </c>
      <c r="J48" s="74">
        <f>'[1]Canada UCO Imports'!DV$290/1000</f>
        <v>0.89700000000000002</v>
      </c>
      <c r="K48" s="74">
        <f>'[1]Canada UCO Imports'!EH$290/1000</f>
        <v>1.458</v>
      </c>
      <c r="L48" s="74">
        <f>'[1]Canada UCO Imports'!ET$290/1000</f>
        <v>0.71299999999999997</v>
      </c>
      <c r="M48" s="74">
        <f>'[1]Canada UCO Imports'!FF$290/1000</f>
        <v>0.85699999999999998</v>
      </c>
      <c r="N48" s="74">
        <f>'[1]Canada UCO Imports'!FR$290/1000</f>
        <v>1.575</v>
      </c>
      <c r="O48" s="74">
        <f>'[1]Canada UCO Imports'!GD$290/1000</f>
        <v>1.901</v>
      </c>
      <c r="P48" s="74">
        <f>'[1]Canada UCO Imports'!GP$290/1000</f>
        <v>1.3939999999999999</v>
      </c>
      <c r="Q48" s="74">
        <f>'[1]Canada UCO Imports'!HB$290/1000</f>
        <v>1.4550000000000001</v>
      </c>
      <c r="R48" s="74">
        <f>'[1]Canada UCO Imports'!HN$290/1000</f>
        <v>1.4039999999999999</v>
      </c>
      <c r="S48" s="74">
        <f>'[1]Canada UCO Imports'!HZ$290/1000</f>
        <v>1.494</v>
      </c>
      <c r="T48" s="74">
        <f>'[1]Canada UCO Imports'!IL$290/1000</f>
        <v>1.544</v>
      </c>
      <c r="U48" s="74">
        <f>'[1]Canada UCO Imports'!IX$290/1000</f>
        <v>2.5550000000000002</v>
      </c>
      <c r="V48" s="74">
        <f>'[1]Canada UCO Imports'!JJ$290/1000</f>
        <v>1.6890000000000001</v>
      </c>
      <c r="W48" s="74">
        <f>'[1]Canada UCO Imports'!JV$290/1000</f>
        <v>0.91200000000000003</v>
      </c>
      <c r="X48" s="74">
        <f>'[1]Canada UCO Imports'!KH$290/1000</f>
        <v>0.81799999999999995</v>
      </c>
      <c r="Y48" s="74">
        <f>'[1]Canada UCO Imports'!KT$290/1000</f>
        <v>1.0349999999999999</v>
      </c>
      <c r="Z48" s="74">
        <f>'[1]Canada UCO Imports'!LF$290/1000</f>
        <v>0.73499999999999999</v>
      </c>
      <c r="AA48" s="74">
        <f>'[1]Canada UCO Imports'!LR$290/1000</f>
        <v>0.47</v>
      </c>
      <c r="AB48" s="74">
        <f>'[1]Canada UCO Imports'!MD$290/1000</f>
        <v>0.57999999999999996</v>
      </c>
      <c r="AC48" s="74">
        <f>'[1]Canada UCO Imports'!MP$290/1000</f>
        <v>0.753</v>
      </c>
      <c r="AD48" s="74">
        <f>'[1]Canada UCO Imports'!NB$290/1000</f>
        <v>0.436</v>
      </c>
      <c r="AE48" s="74">
        <f>'[1]Canada UCO Imports'!NN$290/1000</f>
        <v>0.7</v>
      </c>
      <c r="AF48" s="74">
        <f>'[1]Canada UCO Imports'!NZ$290/1000</f>
        <v>0.95699999999999996</v>
      </c>
      <c r="AG48" s="74">
        <f>'[1]Canada UCO Imports'!OL$290/1000</f>
        <v>0.74199999999999999</v>
      </c>
      <c r="AH48" s="74">
        <f>'[1]Canada UCO Imports'!OX$290/1000</f>
        <v>0.70899999999999996</v>
      </c>
      <c r="AI48" s="94">
        <f t="shared" si="23"/>
        <v>0.79828809550625079</v>
      </c>
      <c r="AJ48" s="94">
        <f t="shared" si="23"/>
        <v>0.82454629984300809</v>
      </c>
      <c r="AK48" s="94">
        <f t="shared" si="23"/>
        <v>0.82092714921269594</v>
      </c>
      <c r="AL48" s="94">
        <f t="shared" si="23"/>
        <v>0.81078367603346468</v>
      </c>
      <c r="AM48" s="94">
        <f t="shared" si="23"/>
        <v>0.80350819424980113</v>
      </c>
      <c r="AN48" s="94">
        <f t="shared" si="23"/>
        <v>0.81161068296904404</v>
      </c>
      <c r="AO48" s="94">
        <f t="shared" si="23"/>
        <v>0.81427520046160284</v>
      </c>
      <c r="AP48" s="94">
        <f t="shared" si="23"/>
        <v>0.81222098058532177</v>
      </c>
      <c r="AQ48" s="94">
        <f t="shared" si="23"/>
        <v>0.81047974685984692</v>
      </c>
      <c r="AR48" s="94">
        <f t="shared" si="23"/>
        <v>0.81041896102512345</v>
      </c>
      <c r="AS48" s="94">
        <f t="shared" si="23"/>
        <v>0.81180111438018787</v>
      </c>
      <c r="AT48" s="94">
        <f t="shared" si="23"/>
        <v>0.81183920066241644</v>
      </c>
      <c r="AU48" s="94">
        <f t="shared" si="23"/>
        <v>0.81135200070257929</v>
      </c>
      <c r="AV48" s="94">
        <f t="shared" si="23"/>
        <v>0.81117820472603075</v>
      </c>
      <c r="AW48" s="94">
        <f t="shared" si="23"/>
        <v>0.81131789629926754</v>
      </c>
      <c r="AX48" s="94">
        <f t="shared" si="23"/>
        <v>0.81149768335409644</v>
      </c>
      <c r="AY48" s="94">
        <f t="shared" si="24"/>
        <v>0.89258069686376595</v>
      </c>
      <c r="AZ48" s="94">
        <f t="shared" si="25"/>
        <v>0.97362976045782124</v>
      </c>
      <c r="BA48" s="94">
        <f t="shared" si="25"/>
        <v>1.0547670781530709</v>
      </c>
      <c r="BB48" s="94">
        <f t="shared" si="25"/>
        <v>1.1359482787820054</v>
      </c>
      <c r="BC48" s="94">
        <f t="shared" si="25"/>
        <v>1.2171058744026899</v>
      </c>
      <c r="BD48" s="94">
        <f t="shared" si="25"/>
        <v>1.2982231849007639</v>
      </c>
      <c r="BE48" s="94">
        <f t="shared" si="25"/>
        <v>1.379349442911971</v>
      </c>
      <c r="BF48" s="94">
        <f t="shared" si="25"/>
        <v>1.4604945261961206</v>
      </c>
      <c r="BG48" s="94">
        <f t="shared" si="25"/>
        <v>1.5416413104584681</v>
      </c>
      <c r="BH48" s="94">
        <f t="shared" si="25"/>
        <v>1.6227798444400032</v>
      </c>
    </row>
    <row r="49" spans="1:60">
      <c r="A49" s="78" t="s">
        <v>23</v>
      </c>
      <c r="B49" s="74"/>
      <c r="C49" s="74"/>
      <c r="D49" s="74">
        <f>'[1]Canada UCO Imports'!BC$290/1000</f>
        <v>0.61499999999999999</v>
      </c>
      <c r="E49" s="74">
        <f>'[1]Canada UCO Imports'!BO$290/1000</f>
        <v>0.73399999999999999</v>
      </c>
      <c r="F49" s="74">
        <f>'[1]Canada UCO Imports'!CA$290/1000</f>
        <v>0.997</v>
      </c>
      <c r="G49" s="74">
        <f>'[1]Canada UCO Imports'!CM$290/1000</f>
        <v>1.131</v>
      </c>
      <c r="H49" s="74">
        <f>'[1]Canada UCO Imports'!CY$290/1000</f>
        <v>0.45600000000000002</v>
      </c>
      <c r="I49" s="74">
        <f>'[1]Canada UCO Imports'!DK$290/1000</f>
        <v>0.76400000000000001</v>
      </c>
      <c r="J49" s="74">
        <f>'[1]Canada UCO Imports'!DW$290/1000</f>
        <v>0.98</v>
      </c>
      <c r="K49" s="74">
        <f>'[1]Canada UCO Imports'!EI$290/1000</f>
        <v>1.04</v>
      </c>
      <c r="L49" s="74">
        <f>'[1]Canada UCO Imports'!EU$290/1000</f>
        <v>0.81599999999999995</v>
      </c>
      <c r="M49" s="74">
        <f>'[1]Canada UCO Imports'!FG$290/1000</f>
        <v>1.0209999999999999</v>
      </c>
      <c r="N49" s="74">
        <f>'[1]Canada UCO Imports'!FS$290/1000</f>
        <v>1.276</v>
      </c>
      <c r="O49" s="74">
        <f>'[1]Canada UCO Imports'!GE$290/1000</f>
        <v>1.694</v>
      </c>
      <c r="P49" s="74">
        <f>'[1]Canada UCO Imports'!GQ$290/1000</f>
        <v>0.94499999999999995</v>
      </c>
      <c r="Q49" s="74">
        <f>'[1]Canada UCO Imports'!HC$290/1000</f>
        <v>0.98599999999999999</v>
      </c>
      <c r="R49" s="74">
        <f>'[1]Canada UCO Imports'!HO$290/1000</f>
        <v>1.357</v>
      </c>
      <c r="S49" s="74">
        <f>'[1]Canada UCO Imports'!IA$290/1000</f>
        <v>1.3089999999999999</v>
      </c>
      <c r="T49" s="74">
        <f>'[1]Canada UCO Imports'!IM$290/1000</f>
        <v>1.014</v>
      </c>
      <c r="U49" s="74">
        <f>'[1]Canada UCO Imports'!IY$290/1000</f>
        <v>1.9670000000000001</v>
      </c>
      <c r="V49" s="74">
        <f>'[1]Canada UCO Imports'!JK$290/1000</f>
        <v>1.2350000000000001</v>
      </c>
      <c r="W49" s="74">
        <f>'[1]Canada UCO Imports'!JW$290/1000</f>
        <v>1</v>
      </c>
      <c r="X49" s="74">
        <f>'[1]Canada UCO Imports'!KI$290/1000</f>
        <v>1.194</v>
      </c>
      <c r="Y49" s="74">
        <f>'[1]Canada UCO Imports'!KU$290/1000</f>
        <v>1.091</v>
      </c>
      <c r="Z49" s="74">
        <f>'[1]Canada UCO Imports'!LG$290/1000</f>
        <v>0.46600000000000003</v>
      </c>
      <c r="AA49" s="74">
        <f>'[1]Canada UCO Imports'!LS$290/1000</f>
        <v>0.68500000000000005</v>
      </c>
      <c r="AB49" s="74">
        <f>'[1]Canada UCO Imports'!ME$290/1000</f>
        <v>0.61699999999999999</v>
      </c>
      <c r="AC49" s="74">
        <f>'[1]Canada UCO Imports'!MQ$290/1000</f>
        <v>0.88200000000000001</v>
      </c>
      <c r="AD49" s="74">
        <f>'[1]Canada UCO Imports'!NC$290/1000</f>
        <v>0.496</v>
      </c>
      <c r="AE49" s="74">
        <f>'[1]Canada UCO Imports'!NO$290/1000</f>
        <v>0.55900000000000005</v>
      </c>
      <c r="AF49" s="74">
        <f>'[1]Canada UCO Imports'!OA$290/1000</f>
        <v>0.82099999999999995</v>
      </c>
      <c r="AG49" s="74">
        <f>'[1]Canada UCO Imports'!OM$290/1000</f>
        <v>0.54500000000000004</v>
      </c>
      <c r="AH49" s="74">
        <f>'[1]Canada UCO Imports'!OY$290/1000</f>
        <v>0.83899999999999997</v>
      </c>
      <c r="AI49" s="94">
        <f t="shared" si="23"/>
        <v>0.73431692758193501</v>
      </c>
      <c r="AJ49" s="94">
        <f t="shared" si="23"/>
        <v>0.73843101373761155</v>
      </c>
      <c r="AK49" s="94">
        <f t="shared" si="23"/>
        <v>0.74901691234792511</v>
      </c>
      <c r="AL49" s="94">
        <f t="shared" si="23"/>
        <v>0.75062240640911615</v>
      </c>
      <c r="AM49" s="94">
        <f t="shared" si="23"/>
        <v>0.77266202969441033</v>
      </c>
      <c r="AN49" s="94">
        <f t="shared" si="23"/>
        <v>0.74900985795419972</v>
      </c>
      <c r="AO49" s="94">
        <f t="shared" si="23"/>
        <v>0.75194844402865257</v>
      </c>
      <c r="AP49" s="94">
        <f t="shared" si="23"/>
        <v>0.75465193008686082</v>
      </c>
      <c r="AQ49" s="94">
        <f t="shared" si="23"/>
        <v>0.75577893363464788</v>
      </c>
      <c r="AR49" s="94">
        <f t="shared" si="23"/>
        <v>0.75681023907975431</v>
      </c>
      <c r="AS49" s="94">
        <f t="shared" si="23"/>
        <v>0.75363988095682299</v>
      </c>
      <c r="AT49" s="94">
        <f t="shared" si="23"/>
        <v>0.75456588555734783</v>
      </c>
      <c r="AU49" s="94">
        <f t="shared" si="23"/>
        <v>0.75508937386308661</v>
      </c>
      <c r="AV49" s="94">
        <f t="shared" si="23"/>
        <v>0.75517686261833183</v>
      </c>
      <c r="AW49" s="94">
        <f t="shared" si="23"/>
        <v>0.7550564484150688</v>
      </c>
      <c r="AX49" s="94">
        <f t="shared" si="23"/>
        <v>0.75470569028213164</v>
      </c>
      <c r="AY49" s="94">
        <f t="shared" si="24"/>
        <v>0.83041073736191273</v>
      </c>
      <c r="AZ49" s="94">
        <f t="shared" si="25"/>
        <v>0.90598567353894843</v>
      </c>
      <c r="BA49" s="94">
        <f t="shared" si="25"/>
        <v>0.98145962941156817</v>
      </c>
      <c r="BB49" s="94">
        <f t="shared" si="25"/>
        <v>1.0569045447524075</v>
      </c>
      <c r="BC49" s="94">
        <f t="shared" si="25"/>
        <v>1.1323665688367421</v>
      </c>
      <c r="BD49" s="94">
        <f t="shared" si="25"/>
        <v>1.2079082224988502</v>
      </c>
      <c r="BE49" s="94">
        <f t="shared" si="25"/>
        <v>1.283408840909354</v>
      </c>
      <c r="BF49" s="94">
        <f t="shared" si="25"/>
        <v>1.3588914735381412</v>
      </c>
      <c r="BG49" s="94">
        <f t="shared" si="25"/>
        <v>1.4343764170021802</v>
      </c>
      <c r="BH49" s="94">
        <f t="shared" si="25"/>
        <v>1.5098709465377103</v>
      </c>
    </row>
    <row r="50" spans="1:60">
      <c r="A50" s="78" t="s">
        <v>24</v>
      </c>
      <c r="B50" s="74"/>
      <c r="C50" s="74"/>
      <c r="D50" s="74">
        <f>'[1]Canada UCO Imports'!BD$290/1000</f>
        <v>0.75800000000000001</v>
      </c>
      <c r="E50" s="74">
        <f>'[1]Canada UCO Imports'!BP$290/1000</f>
        <v>0.70799999999999996</v>
      </c>
      <c r="F50" s="74">
        <f>'[1]Canada UCO Imports'!CB$290/1000</f>
        <v>1.0149999999999999</v>
      </c>
      <c r="G50" s="74">
        <f>'[1]Canada UCO Imports'!CN$290/1000</f>
        <v>1.0409999999999999</v>
      </c>
      <c r="H50" s="74">
        <f>'[1]Canada UCO Imports'!CZ$290/1000</f>
        <v>1.0049999999999999</v>
      </c>
      <c r="I50" s="74">
        <f>'[1]Canada UCO Imports'!DL$290/1000</f>
        <v>0.76400000000000001</v>
      </c>
      <c r="J50" s="74">
        <f>'[1]Canada UCO Imports'!DX$290/1000</f>
        <v>0.91300000000000003</v>
      </c>
      <c r="K50" s="74">
        <f>'[1]Canada UCO Imports'!EJ$290/1000</f>
        <v>1.3320000000000001</v>
      </c>
      <c r="L50" s="74">
        <f>'[1]Canada UCO Imports'!EV$290/1000</f>
        <v>0.83899999999999997</v>
      </c>
      <c r="M50" s="74">
        <f>'[1]Canada UCO Imports'!FH$290/1000</f>
        <v>0.90400000000000003</v>
      </c>
      <c r="N50" s="74">
        <f>'[1]Canada UCO Imports'!FT$290/1000</f>
        <v>1.298</v>
      </c>
      <c r="O50" s="74">
        <f>'[1]Canada UCO Imports'!GF$290/1000</f>
        <v>1.349</v>
      </c>
      <c r="P50" s="74">
        <f>'[1]Canada UCO Imports'!GR$290/1000</f>
        <v>1.1870000000000001</v>
      </c>
      <c r="Q50" s="74">
        <f>'[1]Canada UCO Imports'!HD$290/1000</f>
        <v>1.194</v>
      </c>
      <c r="R50" s="74">
        <f>'[1]Canada UCO Imports'!HP$290/1000</f>
        <v>2.617</v>
      </c>
      <c r="S50" s="74">
        <f>'[1]Canada UCO Imports'!IB$290/1000</f>
        <v>1.129</v>
      </c>
      <c r="T50" s="74">
        <f>'[1]Canada UCO Imports'!IN$290/1000</f>
        <v>0.98</v>
      </c>
      <c r="U50" s="74">
        <f>'[1]Canada UCO Imports'!IZ$290/1000</f>
        <v>2.3149999999999999</v>
      </c>
      <c r="V50" s="74">
        <f>'[1]Canada UCO Imports'!JL$290/1000</f>
        <v>1.089</v>
      </c>
      <c r="W50" s="74">
        <f>'[1]Canada UCO Imports'!JX$290/1000</f>
        <v>1.077</v>
      </c>
      <c r="X50" s="74">
        <f>'[1]Canada UCO Imports'!KJ$290/1000</f>
        <v>0.79600000000000004</v>
      </c>
      <c r="Y50" s="74">
        <f>'[1]Canada UCO Imports'!KV$290/1000</f>
        <v>0.94799999999999995</v>
      </c>
      <c r="Z50" s="74">
        <f>'[1]Canada UCO Imports'!LH$290/1000</f>
        <v>0.60399999999999998</v>
      </c>
      <c r="AA50" s="74">
        <f>'[1]Canada UCO Imports'!LT$290/1000</f>
        <v>0.60899999999999999</v>
      </c>
      <c r="AB50" s="74">
        <f>'[1]Canada UCO Imports'!MF$290/1000</f>
        <v>0.42399999999999999</v>
      </c>
      <c r="AC50" s="74">
        <f>'[1]Canada UCO Imports'!MR$290/1000</f>
        <v>0.53300000000000003</v>
      </c>
      <c r="AD50" s="74">
        <f>'[1]Canada UCO Imports'!ND$290/1000</f>
        <v>0.498</v>
      </c>
      <c r="AE50" s="74">
        <f>'[1]Canada UCO Imports'!NP$290/1000</f>
        <v>0.63500000000000001</v>
      </c>
      <c r="AF50" s="74">
        <f>'[1]Canada UCO Imports'!OB$290/1000</f>
        <v>1.0449999999999999</v>
      </c>
      <c r="AG50" s="74">
        <f>'[1]Canada UCO Imports'!ON$290/1000</f>
        <v>0.94199999999999995</v>
      </c>
      <c r="AH50" s="74">
        <f>'[1]Canada UCO Imports'!OZ$290/1000</f>
        <v>0.86599999999999999</v>
      </c>
      <c r="AI50" s="94">
        <f t="shared" si="23"/>
        <v>0.89784885685324933</v>
      </c>
      <c r="AJ50" s="94">
        <f t="shared" si="23"/>
        <v>0.92577284577377283</v>
      </c>
      <c r="AK50" s="94">
        <f t="shared" si="23"/>
        <v>0.95244938038472171</v>
      </c>
      <c r="AL50" s="94">
        <f t="shared" si="23"/>
        <v>0.9542792187296758</v>
      </c>
      <c r="AM50" s="94">
        <f t="shared" si="23"/>
        <v>0.93179336314900651</v>
      </c>
      <c r="AN50" s="94">
        <f t="shared" si="23"/>
        <v>0.93242873297808515</v>
      </c>
      <c r="AO50" s="94">
        <f t="shared" si="23"/>
        <v>0.93934470820305249</v>
      </c>
      <c r="AP50" s="94">
        <f t="shared" si="23"/>
        <v>0.94205908068890842</v>
      </c>
      <c r="AQ50" s="94">
        <f t="shared" si="23"/>
        <v>0.93998102074974554</v>
      </c>
      <c r="AR50" s="94">
        <f t="shared" si="23"/>
        <v>0.93712138115375976</v>
      </c>
      <c r="AS50" s="94">
        <f t="shared" si="23"/>
        <v>0.9381869847547103</v>
      </c>
      <c r="AT50" s="94">
        <f t="shared" si="23"/>
        <v>0.93933863511003535</v>
      </c>
      <c r="AU50" s="94">
        <f t="shared" si="23"/>
        <v>0.93933742049143176</v>
      </c>
      <c r="AV50" s="94">
        <f t="shared" si="23"/>
        <v>0.93879308845193643</v>
      </c>
      <c r="AW50" s="94">
        <f t="shared" si="23"/>
        <v>0.9385555019923747</v>
      </c>
      <c r="AX50" s="94">
        <f t="shared" si="23"/>
        <v>0.93884232616009766</v>
      </c>
      <c r="AY50" s="94">
        <f t="shared" si="24"/>
        <v>1.0328707338852927</v>
      </c>
      <c r="AZ50" s="94">
        <f t="shared" si="25"/>
        <v>1.1266821343485018</v>
      </c>
      <c r="BA50" s="94">
        <f t="shared" si="25"/>
        <v>1.2204654566584274</v>
      </c>
      <c r="BB50" s="94">
        <f t="shared" si="25"/>
        <v>1.3143540382611736</v>
      </c>
      <c r="BC50" s="94">
        <f t="shared" si="25"/>
        <v>1.4083036723283733</v>
      </c>
      <c r="BD50" s="94">
        <f t="shared" si="25"/>
        <v>1.5021971779647432</v>
      </c>
      <c r="BE50" s="94">
        <f t="shared" si="25"/>
        <v>1.5960577450362963</v>
      </c>
      <c r="BF50" s="94">
        <f t="shared" si="25"/>
        <v>1.6899307416597633</v>
      </c>
      <c r="BG50" s="94">
        <f t="shared" si="25"/>
        <v>1.7838253016219578</v>
      </c>
      <c r="BH50" s="94">
        <f t="shared" si="25"/>
        <v>1.8777210914379139</v>
      </c>
    </row>
    <row r="51" spans="1:60">
      <c r="A51" s="78" t="s">
        <v>25</v>
      </c>
      <c r="B51" s="74"/>
      <c r="C51" s="74"/>
      <c r="D51" s="74">
        <f>'[1]Canada UCO Imports'!BE$290/1000</f>
        <v>0.90400000000000003</v>
      </c>
      <c r="E51" s="74">
        <f>'[1]Canada UCO Imports'!BQ$290/1000</f>
        <v>0.63300000000000001</v>
      </c>
      <c r="F51" s="74">
        <f>'[1]Canada UCO Imports'!CC$290/1000</f>
        <v>1.347</v>
      </c>
      <c r="G51" s="74">
        <f>'[1]Canada UCO Imports'!CO$290/1000</f>
        <v>0.92400000000000004</v>
      </c>
      <c r="H51" s="74">
        <f>'[1]Canada UCO Imports'!DA$290/1000</f>
        <v>0.65900000000000003</v>
      </c>
      <c r="I51" s="74">
        <f>'[1]Canada UCO Imports'!DM$290/1000</f>
        <v>0.93100000000000005</v>
      </c>
      <c r="J51" s="74">
        <f>'[1]Canada UCO Imports'!DY$290/1000</f>
        <v>1.28</v>
      </c>
      <c r="K51" s="74">
        <f>'[1]Canada UCO Imports'!EK$290/1000</f>
        <v>0.69199999999999995</v>
      </c>
      <c r="L51" s="74">
        <f>'[1]Canada UCO Imports'!EW$290/1000</f>
        <v>0.90500000000000003</v>
      </c>
      <c r="M51" s="74">
        <f>'[1]Canada UCO Imports'!FI$290/1000</f>
        <v>1.008</v>
      </c>
      <c r="N51" s="74">
        <f>'[1]Canada UCO Imports'!FU$290/1000</f>
        <v>1.375</v>
      </c>
      <c r="O51" s="74">
        <f>'[1]Canada UCO Imports'!GG$290/1000</f>
        <v>1.671</v>
      </c>
      <c r="P51" s="74">
        <f>'[1]Canada UCO Imports'!GS$290/1000</f>
        <v>1.155</v>
      </c>
      <c r="Q51" s="74">
        <f>'[1]Canada UCO Imports'!HE$290/1000</f>
        <v>1.1679999999999999</v>
      </c>
      <c r="R51" s="74">
        <f>'[1]Canada UCO Imports'!HQ$290/1000</f>
        <v>5.0529999999999999</v>
      </c>
      <c r="S51" s="74">
        <f>'[1]Canada UCO Imports'!IC$290/1000</f>
        <v>1.2230000000000001</v>
      </c>
      <c r="T51" s="74">
        <f>'[1]Canada UCO Imports'!IO$290/1000</f>
        <v>1.0920000000000001</v>
      </c>
      <c r="U51" s="74">
        <f>'[1]Canada UCO Imports'!JA$290/1000</f>
        <v>2.0030000000000001</v>
      </c>
      <c r="V51" s="74">
        <f>'[1]Canada UCO Imports'!JM$290/1000</f>
        <v>1.099</v>
      </c>
      <c r="W51" s="74">
        <f>'[1]Canada UCO Imports'!JY$290/1000</f>
        <v>0.95</v>
      </c>
      <c r="X51" s="74">
        <f>'[1]Canada UCO Imports'!KK$290/1000</f>
        <v>0.98199999999999998</v>
      </c>
      <c r="Y51" s="74">
        <f>'[1]Canada UCO Imports'!KW$290/1000</f>
        <v>0.98299999999999998</v>
      </c>
      <c r="Z51" s="74">
        <f>'[1]Canada UCO Imports'!LI$290/1000</f>
        <v>0.59499999999999997</v>
      </c>
      <c r="AA51" s="74">
        <f>'[1]Canada UCO Imports'!LU$290/1000</f>
        <v>0.54800000000000004</v>
      </c>
      <c r="AB51" s="74">
        <f>'[1]Canada UCO Imports'!MG$290/1000</f>
        <v>0.60299999999999998</v>
      </c>
      <c r="AC51" s="74">
        <f>'[1]Canada UCO Imports'!MS$290/1000</f>
        <v>0.79200000000000004</v>
      </c>
      <c r="AD51" s="74">
        <f>'[1]Canada UCO Imports'!NE$290/1000</f>
        <v>0.48899999999999999</v>
      </c>
      <c r="AE51" s="74">
        <f>'[1]Canada UCO Imports'!NQ$290/1000</f>
        <v>0.746</v>
      </c>
      <c r="AF51" s="74">
        <f>'[1]Canada UCO Imports'!OC$290/1000</f>
        <v>0.76100000000000001</v>
      </c>
      <c r="AG51" s="74">
        <f>'[1]Canada UCO Imports'!OO$290/1000</f>
        <v>0.55200000000000005</v>
      </c>
      <c r="AH51" s="74">
        <f>'[1]Canada UCO Imports'!PA$290/1000</f>
        <v>0.74099999999999999</v>
      </c>
      <c r="AI51" s="94">
        <f t="shared" si="23"/>
        <v>0.74084919472913624</v>
      </c>
      <c r="AJ51" s="94">
        <f t="shared" si="23"/>
        <v>0.7474088009982347</v>
      </c>
      <c r="AK51" s="94">
        <f t="shared" si="23"/>
        <v>0.72142278074323762</v>
      </c>
      <c r="AL51" s="94">
        <f t="shared" si="23"/>
        <v>0.72916309854291661</v>
      </c>
      <c r="AM51" s="94">
        <f t="shared" si="23"/>
        <v>0.74599494709161629</v>
      </c>
      <c r="AN51" s="94">
        <f t="shared" si="23"/>
        <v>0.73696776442102829</v>
      </c>
      <c r="AO51" s="94">
        <f t="shared" si="23"/>
        <v>0.73619147835940657</v>
      </c>
      <c r="AP51" s="94">
        <f t="shared" si="23"/>
        <v>0.7339480138316411</v>
      </c>
      <c r="AQ51" s="94">
        <f t="shared" si="23"/>
        <v>0.73645306044932179</v>
      </c>
      <c r="AR51" s="94">
        <f t="shared" si="23"/>
        <v>0.73791105283060265</v>
      </c>
      <c r="AS51" s="94">
        <f t="shared" si="23"/>
        <v>0.73629427397839997</v>
      </c>
      <c r="AT51" s="94">
        <f t="shared" si="23"/>
        <v>0.73615957588987435</v>
      </c>
      <c r="AU51" s="94">
        <f t="shared" si="23"/>
        <v>0.73615319539596791</v>
      </c>
      <c r="AV51" s="94">
        <f t="shared" si="23"/>
        <v>0.7365942317088332</v>
      </c>
      <c r="AW51" s="94">
        <f t="shared" si="23"/>
        <v>0.73662246596073555</v>
      </c>
      <c r="AX51" s="94">
        <f t="shared" si="23"/>
        <v>0.73636474858676204</v>
      </c>
      <c r="AY51" s="94">
        <f t="shared" si="24"/>
        <v>0.81001672785927803</v>
      </c>
      <c r="AZ51" s="94">
        <f t="shared" si="25"/>
        <v>0.88370620459095928</v>
      </c>
      <c r="BA51" s="94">
        <f t="shared" si="25"/>
        <v>0.95741428156953545</v>
      </c>
      <c r="BB51" s="94">
        <f t="shared" si="25"/>
        <v>1.0310311071418177</v>
      </c>
      <c r="BC51" s="94">
        <f t="shared" si="25"/>
        <v>1.1046332674370882</v>
      </c>
      <c r="BD51" s="94">
        <f t="shared" si="25"/>
        <v>1.1782896218089056</v>
      </c>
      <c r="BE51" s="94">
        <f t="shared" si="25"/>
        <v>1.2519466600474456</v>
      </c>
      <c r="BF51" s="94">
        <f t="shared" si="25"/>
        <v>1.3255955851211503</v>
      </c>
      <c r="BG51" s="94">
        <f t="shared" si="25"/>
        <v>1.3992303573696467</v>
      </c>
      <c r="BH51" s="94">
        <f t="shared" si="25"/>
        <v>1.4728695274786441</v>
      </c>
    </row>
    <row r="52" spans="1:60">
      <c r="A52" s="78" t="s">
        <v>26</v>
      </c>
      <c r="B52" s="74"/>
      <c r="C52" s="74">
        <f>'[1]Canada UCO Imports'!AT$290/1000</f>
        <v>0.97899999999999998</v>
      </c>
      <c r="D52" s="74">
        <f>'[1]Canada UCO Imports'!BF$290/1000</f>
        <v>0.58699999999999997</v>
      </c>
      <c r="E52" s="74">
        <f>'[1]Canada UCO Imports'!BR$290/1000</f>
        <v>0.66900000000000004</v>
      </c>
      <c r="F52" s="74">
        <f>'[1]Canada UCO Imports'!CD$290/1000</f>
        <v>1.083</v>
      </c>
      <c r="G52" s="74">
        <f>'[1]Canada UCO Imports'!CP$290/1000</f>
        <v>1.012</v>
      </c>
      <c r="H52" s="74">
        <f>'[1]Canada UCO Imports'!DB$290/1000</f>
        <v>0.68100000000000005</v>
      </c>
      <c r="I52" s="74">
        <f>'[1]Canada UCO Imports'!DN$290/1000</f>
        <v>1.0529999999999999</v>
      </c>
      <c r="J52" s="74">
        <f>'[1]Canada UCO Imports'!DZ$290/1000</f>
        <v>0.85199999999999998</v>
      </c>
      <c r="K52" s="74">
        <f>'[1]Canada UCO Imports'!EL$290/1000</f>
        <v>0.96399999999999997</v>
      </c>
      <c r="L52" s="74">
        <f>'[1]Canada UCO Imports'!EX$290/1000</f>
        <v>0.84499999999999997</v>
      </c>
      <c r="M52" s="74">
        <f>'[1]Canada UCO Imports'!FJ$290/1000</f>
        <v>0.95799999999999996</v>
      </c>
      <c r="N52" s="74">
        <f>'[1]Canada UCO Imports'!FV$290/1000</f>
        <v>1.446</v>
      </c>
      <c r="O52" s="74">
        <f>'[1]Canada UCO Imports'!GH$290/1000</f>
        <v>1.7969999999999999</v>
      </c>
      <c r="P52" s="74">
        <f>'[1]Canada UCO Imports'!GT$290/1000</f>
        <v>1.073</v>
      </c>
      <c r="Q52" s="74">
        <f>'[1]Canada UCO Imports'!HF$290/1000</f>
        <v>0.77400000000000002</v>
      </c>
      <c r="R52" s="74">
        <f>'[1]Canada UCO Imports'!HR$290/1000</f>
        <v>17.141999999999999</v>
      </c>
      <c r="S52" s="74">
        <f>'[1]Canada UCO Imports'!ID$290/1000</f>
        <v>1.159</v>
      </c>
      <c r="T52" s="74">
        <f>'[1]Canada UCO Imports'!IP$290/1000</f>
        <v>0.95899999999999996</v>
      </c>
      <c r="U52" s="74">
        <f>'[1]Canada UCO Imports'!JB$290/1000</f>
        <v>2.649</v>
      </c>
      <c r="V52" s="74">
        <f>'[1]Canada UCO Imports'!JN$290/1000</f>
        <v>1.413</v>
      </c>
      <c r="W52" s="74">
        <f>'[1]Canada UCO Imports'!JZ$290/1000</f>
        <v>1.089</v>
      </c>
      <c r="X52" s="74">
        <f>'[1]Canada UCO Imports'!KL$290/1000</f>
        <v>1.0229999999999999</v>
      </c>
      <c r="Y52" s="74">
        <f>'[1]Canada UCO Imports'!KX$290/1000</f>
        <v>0.71499999999999997</v>
      </c>
      <c r="Z52" s="74">
        <f>'[1]Canada UCO Imports'!LJ$290/1000</f>
        <v>0.92500000000000004</v>
      </c>
      <c r="AA52" s="74">
        <f>'[1]Canada UCO Imports'!LV$290/1000</f>
        <v>0.68799999999999994</v>
      </c>
      <c r="AB52" s="74">
        <f>'[1]Canada UCO Imports'!MH$290/1000</f>
        <v>0.874</v>
      </c>
      <c r="AC52" s="74">
        <f>'[1]Canada UCO Imports'!MT$290/1000</f>
        <v>0.73799999999999999</v>
      </c>
      <c r="AD52" s="74">
        <f>'[1]Canada UCO Imports'!NF$290/1000</f>
        <v>0.60899999999999999</v>
      </c>
      <c r="AE52" s="74">
        <f>'[1]Canada UCO Imports'!NR$290/1000</f>
        <v>0.74099999999999999</v>
      </c>
      <c r="AF52" s="74">
        <f>'[1]Canada UCO Imports'!OD$290/1000</f>
        <v>0.97299999999999998</v>
      </c>
      <c r="AG52" s="74">
        <f>'[1]Canada UCO Imports'!OP$290/1000</f>
        <v>0.82699999999999996</v>
      </c>
      <c r="AH52" s="74">
        <f>'[1]Canada UCO Imports'!PB$290/1000</f>
        <v>0.8</v>
      </c>
      <c r="AI52" s="94">
        <f t="shared" si="23"/>
        <v>0.88973983556706848</v>
      </c>
      <c r="AJ52" s="94">
        <f t="shared" si="23"/>
        <v>0.89303215526481661</v>
      </c>
      <c r="AK52" s="94">
        <f t="shared" si="23"/>
        <v>0.89260340743200439</v>
      </c>
      <c r="AL52" s="94">
        <f t="shared" si="23"/>
        <v>0.89563782048501972</v>
      </c>
      <c r="AM52" s="94">
        <f t="shared" si="23"/>
        <v>0.88611198888033349</v>
      </c>
      <c r="AN52" s="94">
        <f t="shared" si="23"/>
        <v>0.89142504152584845</v>
      </c>
      <c r="AO52" s="94">
        <f t="shared" si="23"/>
        <v>0.89176208271760471</v>
      </c>
      <c r="AP52" s="94">
        <f t="shared" si="23"/>
        <v>0.89150806820816231</v>
      </c>
      <c r="AQ52" s="94">
        <f t="shared" si="23"/>
        <v>0.89128900036339376</v>
      </c>
      <c r="AR52" s="94">
        <f t="shared" si="23"/>
        <v>0.8904192363390685</v>
      </c>
      <c r="AS52" s="94">
        <f t="shared" si="23"/>
        <v>0.89128068583081543</v>
      </c>
      <c r="AT52" s="94">
        <f t="shared" si="23"/>
        <v>0.89125181469180892</v>
      </c>
      <c r="AU52" s="94">
        <f t="shared" si="23"/>
        <v>0.89114976108664978</v>
      </c>
      <c r="AV52" s="94">
        <f t="shared" si="23"/>
        <v>0.8910780996623473</v>
      </c>
      <c r="AW52" s="94">
        <f t="shared" si="23"/>
        <v>0.89103591952213801</v>
      </c>
      <c r="AX52" s="94">
        <f t="shared" si="23"/>
        <v>0.8911592561587518</v>
      </c>
      <c r="AY52" s="94">
        <f t="shared" si="24"/>
        <v>0.98024846724677306</v>
      </c>
      <c r="AZ52" s="94">
        <f t="shared" si="25"/>
        <v>1.0693344714533319</v>
      </c>
      <c r="BA52" s="94">
        <f t="shared" si="25"/>
        <v>1.1584364298596876</v>
      </c>
      <c r="BB52" s="94">
        <f t="shared" si="25"/>
        <v>1.2475536360601707</v>
      </c>
      <c r="BC52" s="94">
        <f t="shared" si="25"/>
        <v>1.3366830651946788</v>
      </c>
      <c r="BD52" s="94">
        <f t="shared" si="25"/>
        <v>1.425786109492835</v>
      </c>
      <c r="BE52" s="94">
        <f t="shared" si="25"/>
        <v>1.5148927586433139</v>
      </c>
      <c r="BF52" s="94">
        <f t="shared" si="25"/>
        <v>1.6040044798201647</v>
      </c>
      <c r="BG52" s="94">
        <f t="shared" si="25"/>
        <v>1.693118511687651</v>
      </c>
      <c r="BH52" s="94">
        <f t="shared" si="25"/>
        <v>1.7822317470208571</v>
      </c>
    </row>
    <row r="53" spans="1:60">
      <c r="A53" s="78" t="s">
        <v>27</v>
      </c>
      <c r="B53" s="74"/>
      <c r="C53" s="74">
        <f>'[1]Canada UCO Imports'!AU$290/1000</f>
        <v>0.879</v>
      </c>
      <c r="D53" s="74">
        <f>'[1]Canada UCO Imports'!BG$290/1000</f>
        <v>0.623</v>
      </c>
      <c r="E53" s="74">
        <f>'[1]Canada UCO Imports'!BS$290/1000</f>
        <v>0.755</v>
      </c>
      <c r="F53" s="74">
        <f>'[1]Canada UCO Imports'!CE$290/1000</f>
        <v>1.01</v>
      </c>
      <c r="G53" s="74">
        <f>'[1]Canada UCO Imports'!CQ$290/1000</f>
        <v>0.95699999999999996</v>
      </c>
      <c r="H53" s="74">
        <f>'[1]Canada UCO Imports'!DC$290/1000</f>
        <v>0.78900000000000003</v>
      </c>
      <c r="I53" s="74">
        <f>'[1]Canada UCO Imports'!DO$290/1000</f>
        <v>0.83299999999999996</v>
      </c>
      <c r="J53" s="74">
        <f>'[1]Canada UCO Imports'!EA$290/1000</f>
        <v>1.169</v>
      </c>
      <c r="K53" s="74">
        <f>'[1]Canada UCO Imports'!EM$290/1000</f>
        <v>0.69099999999999995</v>
      </c>
      <c r="L53" s="74">
        <f>'[1]Canada UCO Imports'!EY$290/1000</f>
        <v>0.70699999999999996</v>
      </c>
      <c r="M53" s="74">
        <f>'[1]Canada UCO Imports'!FK$290/1000</f>
        <v>1.022</v>
      </c>
      <c r="N53" s="74">
        <f>'[1]Canada UCO Imports'!FW$290/1000</f>
        <v>1.506</v>
      </c>
      <c r="O53" s="74">
        <f>'[1]Canada UCO Imports'!GI$290/1000</f>
        <v>1.524</v>
      </c>
      <c r="P53" s="74">
        <f>'[1]Canada UCO Imports'!GU$290/1000</f>
        <v>1.331</v>
      </c>
      <c r="Q53" s="74">
        <f>'[1]Canada UCO Imports'!HG$290/1000</f>
        <v>1.1060000000000001</v>
      </c>
      <c r="R53" s="74">
        <f>'[1]Canada UCO Imports'!HS$290/1000</f>
        <v>3.0419999999999998</v>
      </c>
      <c r="S53" s="74">
        <f>'[1]Canada UCO Imports'!IE$290/1000</f>
        <v>0.93100000000000005</v>
      </c>
      <c r="T53" s="74">
        <f>'[1]Canada UCO Imports'!IQ$290/1000</f>
        <v>1.327</v>
      </c>
      <c r="U53" s="74">
        <f>'[1]Canada UCO Imports'!JC$290/1000</f>
        <v>3.0030000000000001</v>
      </c>
      <c r="V53" s="74">
        <f>'[1]Canada UCO Imports'!JO$290/1000</f>
        <v>1.2</v>
      </c>
      <c r="W53" s="74">
        <f>'[1]Canada UCO Imports'!KA$290/1000</f>
        <v>0.79900000000000004</v>
      </c>
      <c r="X53" s="74">
        <f>'[1]Canada UCO Imports'!KM$290/1000</f>
        <v>0.78100000000000003</v>
      </c>
      <c r="Y53" s="74">
        <f>'[1]Canada UCO Imports'!KY$290/1000</f>
        <v>0.64300000000000002</v>
      </c>
      <c r="Z53" s="74">
        <f>'[1]Canada UCO Imports'!LK$290/1000</f>
        <v>0.75</v>
      </c>
      <c r="AA53" s="74">
        <f>'[1]Canada UCO Imports'!LW$290/1000</f>
        <v>0.53800000000000003</v>
      </c>
      <c r="AB53" s="74">
        <f>'[1]Canada UCO Imports'!MI$290/1000</f>
        <v>0.65600000000000003</v>
      </c>
      <c r="AC53" s="74">
        <f>'[1]Canada UCO Imports'!MU$290/1000</f>
        <v>0.45400000000000001</v>
      </c>
      <c r="AD53" s="74">
        <f>'[1]Canada UCO Imports'!NG$290/1000</f>
        <v>0.54</v>
      </c>
      <c r="AE53" s="74">
        <f>'[1]Canada UCO Imports'!NS$290/1000</f>
        <v>0.76600000000000001</v>
      </c>
      <c r="AF53" s="74">
        <f>'[1]Canada UCO Imports'!OE$290/1000</f>
        <v>0.79500000000000004</v>
      </c>
      <c r="AG53" s="74">
        <f>'[1]Canada UCO Imports'!OQ$290/1000</f>
        <v>0.85699999999999998</v>
      </c>
      <c r="AH53" s="74">
        <f>'[1]Canada UCO Imports'!PC$290/1000</f>
        <v>0.68500000000000005</v>
      </c>
      <c r="AI53" s="94">
        <f t="shared" si="23"/>
        <v>0.82058790404324833</v>
      </c>
      <c r="AJ53" s="94">
        <f t="shared" si="23"/>
        <v>0.82819797446823196</v>
      </c>
      <c r="AK53" s="94">
        <f t="shared" si="23"/>
        <v>0.81175248538960121</v>
      </c>
      <c r="AL53" s="94">
        <f t="shared" si="23"/>
        <v>0.83321988548433101</v>
      </c>
      <c r="AM53" s="94">
        <f t="shared" si="23"/>
        <v>0.80659224971322818</v>
      </c>
      <c r="AN53" s="94">
        <f t="shared" si="23"/>
        <v>0.820070099819728</v>
      </c>
      <c r="AO53" s="94">
        <f t="shared" si="23"/>
        <v>0.81996653897502414</v>
      </c>
      <c r="AP53" s="94">
        <f t="shared" si="23"/>
        <v>0.81832025187638235</v>
      </c>
      <c r="AQ53" s="94">
        <f t="shared" si="23"/>
        <v>0.81963380517373885</v>
      </c>
      <c r="AR53" s="94">
        <f t="shared" si="23"/>
        <v>0.81691658911162046</v>
      </c>
      <c r="AS53" s="94">
        <f t="shared" si="23"/>
        <v>0.81898145699129887</v>
      </c>
      <c r="AT53" s="94">
        <f t="shared" si="23"/>
        <v>0.81876372842561285</v>
      </c>
      <c r="AU53" s="94">
        <f t="shared" si="23"/>
        <v>0.81852316631573063</v>
      </c>
      <c r="AV53" s="94">
        <f t="shared" si="23"/>
        <v>0.81856374920360031</v>
      </c>
      <c r="AW53" s="94">
        <f t="shared" si="23"/>
        <v>0.81834973800957267</v>
      </c>
      <c r="AX53" s="94">
        <f t="shared" si="23"/>
        <v>0.81863636778916304</v>
      </c>
      <c r="AY53" s="94">
        <f t="shared" si="24"/>
        <v>0.90042408494360959</v>
      </c>
      <c r="AZ53" s="94">
        <f t="shared" si="25"/>
        <v>0.98223461323804151</v>
      </c>
      <c r="BA53" s="94">
        <f t="shared" si="25"/>
        <v>1.0640888904036194</v>
      </c>
      <c r="BB53" s="94">
        <f t="shared" si="25"/>
        <v>1.1459334235960015</v>
      </c>
      <c r="BC53" s="94">
        <f t="shared" si="25"/>
        <v>1.2278293449926088</v>
      </c>
      <c r="BD53" s="94">
        <f t="shared" si="25"/>
        <v>1.3096640879197243</v>
      </c>
      <c r="BE53" s="94">
        <f t="shared" si="25"/>
        <v>1.391510801750713</v>
      </c>
      <c r="BF53" s="94">
        <f t="shared" si="25"/>
        <v>1.4733663716790402</v>
      </c>
      <c r="BG53" s="94">
        <f t="shared" si="25"/>
        <v>1.5552222071102959</v>
      </c>
      <c r="BH53" s="94">
        <f t="shared" si="25"/>
        <v>1.6370806619887956</v>
      </c>
    </row>
    <row r="54" spans="1:60">
      <c r="A54" s="78" t="s">
        <v>28</v>
      </c>
      <c r="B54" s="74"/>
      <c r="C54" s="74">
        <f>'[1]Canada UCO Imports'!AV$290/1000</f>
        <v>0.77400000000000002</v>
      </c>
      <c r="D54" s="74">
        <f>'[1]Canada UCO Imports'!BH$290/1000</f>
        <v>0.71399999999999997</v>
      </c>
      <c r="E54" s="74">
        <f>'[1]Canada UCO Imports'!BT$290/1000</f>
        <v>0.58599999999999997</v>
      </c>
      <c r="F54" s="74">
        <f>'[1]Canada UCO Imports'!CF$290/1000</f>
        <v>0.95699999999999996</v>
      </c>
      <c r="G54" s="74">
        <f>'[1]Canada UCO Imports'!CR$290/1000</f>
        <v>0.90300000000000002</v>
      </c>
      <c r="H54" s="74">
        <f>'[1]Canada UCO Imports'!DD$290/1000</f>
        <v>0.84199999999999997</v>
      </c>
      <c r="I54" s="74">
        <f>'[1]Canada UCO Imports'!DP$290/1000</f>
        <v>0.752</v>
      </c>
      <c r="J54" s="74">
        <f>'[1]Canada UCO Imports'!EB$290/1000</f>
        <v>0.746</v>
      </c>
      <c r="K54" s="74">
        <f>'[1]Canada UCO Imports'!EN$290/1000</f>
        <v>0.58799999999999997</v>
      </c>
      <c r="L54" s="74">
        <f>'[1]Canada UCO Imports'!EZ$290/1000</f>
        <v>0.71799999999999997</v>
      </c>
      <c r="M54" s="74">
        <f>'[1]Canada UCO Imports'!FL$290/1000</f>
        <v>1.0529999999999999</v>
      </c>
      <c r="N54" s="74">
        <f>'[1]Canada UCO Imports'!FX$290/1000</f>
        <v>1.512</v>
      </c>
      <c r="O54" s="74">
        <f>'[1]Canada UCO Imports'!GJ$290/1000</f>
        <v>1.7</v>
      </c>
      <c r="P54" s="74">
        <f>'[1]Canada UCO Imports'!GV$290/1000</f>
        <v>0.66</v>
      </c>
      <c r="Q54" s="74">
        <f>'[1]Canada UCO Imports'!HH$290/1000</f>
        <v>0.90700000000000003</v>
      </c>
      <c r="R54" s="74">
        <f>'[1]Canada UCO Imports'!HT$290/1000</f>
        <v>7.6269999999999998</v>
      </c>
      <c r="S54" s="74">
        <f>'[1]Canada UCO Imports'!IF$290/1000</f>
        <v>1.0569999999999999</v>
      </c>
      <c r="T54" s="74">
        <f>'[1]Canada UCO Imports'!IR$290/1000</f>
        <v>1.026</v>
      </c>
      <c r="U54" s="74">
        <f>'[1]Canada UCO Imports'!JD$290/1000</f>
        <v>2.2749999999999999</v>
      </c>
      <c r="V54" s="74">
        <f>'[1]Canada UCO Imports'!JP$290/1000</f>
        <v>0.82299999999999995</v>
      </c>
      <c r="W54" s="74">
        <f>'[1]Canada UCO Imports'!KB$290/1000</f>
        <v>0.59799999999999998</v>
      </c>
      <c r="X54" s="74">
        <f>'[1]Canada UCO Imports'!KN$290/1000</f>
        <v>0.81599999999999995</v>
      </c>
      <c r="Y54" s="74">
        <f>'[1]Canada UCO Imports'!KZ$290/1000</f>
        <v>0.55700000000000005</v>
      </c>
      <c r="Z54" s="74">
        <f>'[1]Canada UCO Imports'!LL$290/1000</f>
        <v>0.36599999999999999</v>
      </c>
      <c r="AA54" s="74">
        <f>'[1]Canada UCO Imports'!LX$290/1000</f>
        <v>0.433</v>
      </c>
      <c r="AB54" s="74">
        <f>'[1]Canada UCO Imports'!MJ$290/1000</f>
        <v>0.44700000000000001</v>
      </c>
      <c r="AC54" s="74">
        <f>'[1]Canada UCO Imports'!MV$290/1000</f>
        <v>0.57599999999999996</v>
      </c>
      <c r="AD54" s="74">
        <f>'[1]Canada UCO Imports'!NH$290/1000</f>
        <v>0.67500000000000004</v>
      </c>
      <c r="AE54" s="74">
        <f>'[1]Canada UCO Imports'!NT$290/1000</f>
        <v>0.59</v>
      </c>
      <c r="AF54" s="74">
        <f>'[1]Canada UCO Imports'!OF$290/1000</f>
        <v>0.78600000000000003</v>
      </c>
      <c r="AG54" s="74">
        <f>'[1]Canada UCO Imports'!OR$290/1000</f>
        <v>0.61699999999999999</v>
      </c>
      <c r="AH54" s="74">
        <f>'[1]Canada UCO Imports'!PD$290/1000</f>
        <v>0.51500000000000001</v>
      </c>
      <c r="AI54" s="94">
        <f>(SUM(AD54:AH54)/SUM(AD$55:AH$55))*AI$55</f>
        <v>0.71697263205315931</v>
      </c>
      <c r="AJ54" s="94">
        <f t="shared" si="23"/>
        <v>0.68073300940436077</v>
      </c>
      <c r="AK54" s="94">
        <f t="shared" si="23"/>
        <v>0.67528271144325369</v>
      </c>
      <c r="AL54" s="94">
        <f t="shared" si="23"/>
        <v>0.66719161331906118</v>
      </c>
      <c r="AM54" s="94">
        <f>(SUM(AH54:AL54)/SUM(AH$55:AL$55))*AM$55</f>
        <v>0.65990511803029417</v>
      </c>
      <c r="AN54" s="94">
        <f t="shared" si="23"/>
        <v>0.6800170168500258</v>
      </c>
      <c r="AO54" s="94">
        <f t="shared" si="23"/>
        <v>0.67262589380939919</v>
      </c>
      <c r="AP54" s="94">
        <f t="shared" si="23"/>
        <v>0.6710044706904067</v>
      </c>
      <c r="AQ54" s="94">
        <f t="shared" si="23"/>
        <v>0.67014882253983732</v>
      </c>
      <c r="AR54" s="94">
        <f t="shared" si="23"/>
        <v>0.67074026438399259</v>
      </c>
      <c r="AS54" s="94">
        <f t="shared" si="23"/>
        <v>0.67290729365473245</v>
      </c>
      <c r="AT54" s="94">
        <f t="shared" si="23"/>
        <v>0.67148534901567369</v>
      </c>
      <c r="AU54" s="94">
        <f t="shared" si="23"/>
        <v>0.67125724005692844</v>
      </c>
      <c r="AV54" s="94">
        <f t="shared" si="23"/>
        <v>0.67130779393023299</v>
      </c>
      <c r="AW54" s="94">
        <f t="shared" si="23"/>
        <v>0.67153958820831205</v>
      </c>
      <c r="AX54" s="94">
        <f t="shared" si="23"/>
        <v>0.6716994529731759</v>
      </c>
      <c r="AY54" s="94">
        <f t="shared" si="24"/>
        <v>0.7386036733205511</v>
      </c>
      <c r="AZ54" s="94">
        <f t="shared" si="25"/>
        <v>0.80574299964451779</v>
      </c>
      <c r="BA54" s="94">
        <f t="shared" si="25"/>
        <v>0.87293614349053339</v>
      </c>
      <c r="BB54" s="94">
        <f t="shared" si="25"/>
        <v>0.94013046440927273</v>
      </c>
      <c r="BC54" s="94">
        <f t="shared" si="25"/>
        <v>1.0072781834595128</v>
      </c>
      <c r="BD54" s="94">
        <f t="shared" si="25"/>
        <v>1.0743855912183107</v>
      </c>
      <c r="BE54" s="94">
        <f t="shared" si="25"/>
        <v>1.1415435356825216</v>
      </c>
      <c r="BF54" s="94">
        <f t="shared" si="25"/>
        <v>1.2087057403824362</v>
      </c>
      <c r="BG54" s="94">
        <f t="shared" si="25"/>
        <v>1.2758603348486128</v>
      </c>
      <c r="BH54" s="94">
        <f t="shared" si="25"/>
        <v>1.3430055024920926</v>
      </c>
    </row>
    <row r="55" spans="1:60" ht="13.5" thickBot="1">
      <c r="A55" s="78" t="s">
        <v>29</v>
      </c>
      <c r="B55" s="74"/>
      <c r="C55" s="74">
        <f>SUM(C43:C54)</f>
        <v>2.6320000000000001</v>
      </c>
      <c r="D55" s="74">
        <f t="shared" ref="D55:AH55" si="26">SUM(D43:D54)</f>
        <v>11.292999999999999</v>
      </c>
      <c r="E55" s="74">
        <f t="shared" si="26"/>
        <v>8.7690000000000019</v>
      </c>
      <c r="F55" s="74">
        <f t="shared" si="26"/>
        <v>11.5</v>
      </c>
      <c r="G55" s="74">
        <f t="shared" si="26"/>
        <v>15.072000000000003</v>
      </c>
      <c r="H55" s="74">
        <f t="shared" si="26"/>
        <v>9.6630000000000003</v>
      </c>
      <c r="I55" s="74">
        <f t="shared" si="26"/>
        <v>10.990000000000002</v>
      </c>
      <c r="J55" s="74">
        <f t="shared" si="26"/>
        <v>11.901000000000002</v>
      </c>
      <c r="K55" s="74">
        <f t="shared" si="26"/>
        <v>11.846000000000002</v>
      </c>
      <c r="L55" s="74">
        <f t="shared" si="26"/>
        <v>9.9220000000000006</v>
      </c>
      <c r="M55" s="74">
        <f t="shared" si="26"/>
        <v>11.465</v>
      </c>
      <c r="N55" s="74">
        <f t="shared" si="26"/>
        <v>15.233000000000001</v>
      </c>
      <c r="O55" s="74">
        <f t="shared" si="26"/>
        <v>19.161000000000001</v>
      </c>
      <c r="P55" s="74">
        <f t="shared" si="26"/>
        <v>14.129</v>
      </c>
      <c r="Q55" s="74">
        <f t="shared" si="26"/>
        <v>12.601999999999999</v>
      </c>
      <c r="R55" s="74">
        <f t="shared" si="26"/>
        <v>47.63</v>
      </c>
      <c r="S55" s="74">
        <f t="shared" si="26"/>
        <v>22.856999999999999</v>
      </c>
      <c r="T55" s="74">
        <f t="shared" si="26"/>
        <v>15.491</v>
      </c>
      <c r="U55" s="74">
        <f t="shared" si="26"/>
        <v>25.968</v>
      </c>
      <c r="V55" s="74">
        <f t="shared" si="26"/>
        <v>16.032</v>
      </c>
      <c r="W55" s="74">
        <f t="shared" si="26"/>
        <v>12.189</v>
      </c>
      <c r="X55" s="74">
        <f t="shared" si="26"/>
        <v>11.351000000000001</v>
      </c>
      <c r="Y55" s="74">
        <f t="shared" si="26"/>
        <v>11.796000000000003</v>
      </c>
      <c r="Z55" s="74">
        <f t="shared" si="26"/>
        <v>8.4740000000000002</v>
      </c>
      <c r="AA55" s="74">
        <f t="shared" si="26"/>
        <v>7.0569999999999995</v>
      </c>
      <c r="AB55" s="74">
        <f t="shared" si="26"/>
        <v>7.2149999999999999</v>
      </c>
      <c r="AC55" s="74">
        <f t="shared" si="26"/>
        <v>8.2379999999999995</v>
      </c>
      <c r="AD55" s="74">
        <f t="shared" si="26"/>
        <v>7.02</v>
      </c>
      <c r="AE55" s="74">
        <f t="shared" si="26"/>
        <v>8.2739999999999991</v>
      </c>
      <c r="AF55" s="74">
        <f t="shared" si="26"/>
        <v>11.063999999999998</v>
      </c>
      <c r="AG55" s="74">
        <f t="shared" si="26"/>
        <v>8.7089999999999996</v>
      </c>
      <c r="AH55" s="74">
        <f t="shared" si="26"/>
        <v>9.3280000000000012</v>
      </c>
      <c r="AI55" s="94">
        <f t="shared" ref="AI55:BH55" si="27">AI5</f>
        <v>10</v>
      </c>
      <c r="AJ55" s="94">
        <f t="shared" si="27"/>
        <v>10</v>
      </c>
      <c r="AK55" s="94">
        <f t="shared" si="27"/>
        <v>10</v>
      </c>
      <c r="AL55" s="94">
        <f t="shared" si="27"/>
        <v>10</v>
      </c>
      <c r="AM55" s="94">
        <f t="shared" si="27"/>
        <v>10</v>
      </c>
      <c r="AN55" s="94">
        <f t="shared" si="27"/>
        <v>10</v>
      </c>
      <c r="AO55" s="94">
        <f t="shared" si="27"/>
        <v>10</v>
      </c>
      <c r="AP55" s="94">
        <f t="shared" si="27"/>
        <v>10</v>
      </c>
      <c r="AQ55" s="94">
        <f t="shared" si="27"/>
        <v>10</v>
      </c>
      <c r="AR55" s="94">
        <f t="shared" si="27"/>
        <v>10</v>
      </c>
      <c r="AS55" s="94">
        <f t="shared" si="27"/>
        <v>10</v>
      </c>
      <c r="AT55" s="94">
        <f t="shared" si="27"/>
        <v>10</v>
      </c>
      <c r="AU55" s="94">
        <f t="shared" si="27"/>
        <v>10</v>
      </c>
      <c r="AV55" s="94">
        <f t="shared" si="27"/>
        <v>10</v>
      </c>
      <c r="AW55" s="94">
        <f t="shared" si="27"/>
        <v>10</v>
      </c>
      <c r="AX55" s="94">
        <f t="shared" si="27"/>
        <v>10</v>
      </c>
      <c r="AY55" s="94">
        <f t="shared" si="27"/>
        <v>11</v>
      </c>
      <c r="AZ55" s="94">
        <f t="shared" si="27"/>
        <v>12</v>
      </c>
      <c r="BA55" s="94">
        <f t="shared" si="27"/>
        <v>13</v>
      </c>
      <c r="BB55" s="94">
        <f t="shared" si="27"/>
        <v>14</v>
      </c>
      <c r="BC55" s="94">
        <f t="shared" si="27"/>
        <v>15</v>
      </c>
      <c r="BD55" s="94">
        <f t="shared" si="27"/>
        <v>16</v>
      </c>
      <c r="BE55" s="94">
        <f t="shared" si="27"/>
        <v>17</v>
      </c>
      <c r="BF55" s="94">
        <f t="shared" si="27"/>
        <v>18</v>
      </c>
      <c r="BG55" s="94">
        <f t="shared" si="27"/>
        <v>19</v>
      </c>
      <c r="BH55" s="94">
        <f t="shared" si="27"/>
        <v>20</v>
      </c>
    </row>
    <row r="56" spans="1:60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</row>
    <row r="57" spans="1:60" ht="13.5" thickBot="1">
      <c r="A57" s="78" t="s">
        <v>66</v>
      </c>
    </row>
    <row r="58" spans="1:60" ht="13.5" thickBot="1">
      <c r="A58" s="79"/>
      <c r="B58" s="93">
        <f>B2</f>
        <v>1992</v>
      </c>
      <c r="C58" s="93">
        <f t="shared" ref="C58:BH58" si="28">C2</f>
        <v>1993</v>
      </c>
      <c r="D58" s="93">
        <f t="shared" si="28"/>
        <v>1994</v>
      </c>
      <c r="E58" s="93">
        <f t="shared" si="28"/>
        <v>1995</v>
      </c>
      <c r="F58" s="93">
        <f t="shared" si="28"/>
        <v>1996</v>
      </c>
      <c r="G58" s="93">
        <f t="shared" si="28"/>
        <v>1997</v>
      </c>
      <c r="H58" s="93">
        <f t="shared" si="28"/>
        <v>1998</v>
      </c>
      <c r="I58" s="93">
        <f t="shared" si="28"/>
        <v>1999</v>
      </c>
      <c r="J58" s="93">
        <f t="shared" si="28"/>
        <v>2000</v>
      </c>
      <c r="K58" s="93">
        <f t="shared" si="28"/>
        <v>2001</v>
      </c>
      <c r="L58" s="93">
        <f t="shared" si="28"/>
        <v>2002</v>
      </c>
      <c r="M58" s="93">
        <f t="shared" si="28"/>
        <v>2003</v>
      </c>
      <c r="N58" s="93">
        <f t="shared" si="28"/>
        <v>2004</v>
      </c>
      <c r="O58" s="93">
        <f t="shared" si="28"/>
        <v>2005</v>
      </c>
      <c r="P58" s="93">
        <f t="shared" si="28"/>
        <v>2006</v>
      </c>
      <c r="Q58" s="93">
        <f t="shared" si="28"/>
        <v>2007</v>
      </c>
      <c r="R58" s="93">
        <f t="shared" si="28"/>
        <v>2008</v>
      </c>
      <c r="S58" s="93">
        <f t="shared" si="28"/>
        <v>2009</v>
      </c>
      <c r="T58" s="93">
        <f t="shared" si="28"/>
        <v>2010</v>
      </c>
      <c r="U58" s="93">
        <f t="shared" si="28"/>
        <v>2011</v>
      </c>
      <c r="V58" s="93">
        <f t="shared" si="28"/>
        <v>2012</v>
      </c>
      <c r="W58" s="93">
        <f t="shared" si="28"/>
        <v>2013</v>
      </c>
      <c r="X58" s="93">
        <f t="shared" si="28"/>
        <v>2014</v>
      </c>
      <c r="Y58" s="93">
        <f t="shared" si="28"/>
        <v>2015</v>
      </c>
      <c r="Z58" s="93">
        <f t="shared" si="28"/>
        <v>2016</v>
      </c>
      <c r="AA58" s="93">
        <f t="shared" si="28"/>
        <v>2017</v>
      </c>
      <c r="AB58" s="93">
        <f t="shared" si="28"/>
        <v>2018</v>
      </c>
      <c r="AC58" s="93">
        <f t="shared" si="28"/>
        <v>2019</v>
      </c>
      <c r="AD58" s="93">
        <f t="shared" si="28"/>
        <v>2020</v>
      </c>
      <c r="AE58" s="93">
        <f t="shared" si="28"/>
        <v>2021</v>
      </c>
      <c r="AF58" s="93">
        <f t="shared" si="28"/>
        <v>2022</v>
      </c>
      <c r="AG58" s="132">
        <f t="shared" si="28"/>
        <v>2023</v>
      </c>
      <c r="AH58" s="132">
        <f t="shared" si="28"/>
        <v>2024</v>
      </c>
      <c r="AI58" s="93">
        <f t="shared" si="28"/>
        <v>2025</v>
      </c>
      <c r="AJ58" s="93">
        <f t="shared" si="28"/>
        <v>2026</v>
      </c>
      <c r="AK58" s="93">
        <f t="shared" si="28"/>
        <v>2027</v>
      </c>
      <c r="AL58" s="93">
        <f t="shared" si="28"/>
        <v>2028</v>
      </c>
      <c r="AM58" s="93">
        <f t="shared" si="28"/>
        <v>2029</v>
      </c>
      <c r="AN58" s="93">
        <f t="shared" si="28"/>
        <v>2030</v>
      </c>
      <c r="AO58" s="93">
        <f t="shared" si="28"/>
        <v>2031</v>
      </c>
      <c r="AP58" s="93">
        <f t="shared" si="28"/>
        <v>2032</v>
      </c>
      <c r="AQ58" s="93">
        <f t="shared" si="28"/>
        <v>2033</v>
      </c>
      <c r="AR58" s="93">
        <f t="shared" si="28"/>
        <v>2034</v>
      </c>
      <c r="AS58" s="93">
        <f t="shared" si="28"/>
        <v>2035</v>
      </c>
      <c r="AT58" s="93">
        <f t="shared" si="28"/>
        <v>2036</v>
      </c>
      <c r="AU58" s="93">
        <f t="shared" si="28"/>
        <v>2037</v>
      </c>
      <c r="AV58" s="93">
        <f t="shared" si="28"/>
        <v>2038</v>
      </c>
      <c r="AW58" s="93">
        <f t="shared" si="28"/>
        <v>2039</v>
      </c>
      <c r="AX58" s="93">
        <f t="shared" si="28"/>
        <v>2040</v>
      </c>
      <c r="AY58" s="93">
        <f t="shared" si="28"/>
        <v>2041</v>
      </c>
      <c r="AZ58" s="93">
        <f t="shared" si="28"/>
        <v>2042</v>
      </c>
      <c r="BA58" s="93">
        <f t="shared" si="28"/>
        <v>2043</v>
      </c>
      <c r="BB58" s="93">
        <f t="shared" si="28"/>
        <v>2044</v>
      </c>
      <c r="BC58" s="93">
        <f t="shared" si="28"/>
        <v>2045</v>
      </c>
      <c r="BD58" s="93">
        <f t="shared" si="28"/>
        <v>2046</v>
      </c>
      <c r="BE58" s="93">
        <f t="shared" si="28"/>
        <v>2047</v>
      </c>
      <c r="BF58" s="93">
        <f t="shared" si="28"/>
        <v>2048</v>
      </c>
      <c r="BG58" s="93">
        <f t="shared" si="28"/>
        <v>2049</v>
      </c>
      <c r="BH58" s="93">
        <f t="shared" si="28"/>
        <v>2050</v>
      </c>
    </row>
    <row r="59" spans="1:60">
      <c r="A59" s="78" t="s">
        <v>17</v>
      </c>
      <c r="B59" s="86"/>
      <c r="C59" s="74"/>
      <c r="D59" s="74">
        <f>'[1]Canada UCO Exports'!AW$290/1000</f>
        <v>0.06</v>
      </c>
      <c r="E59" s="74">
        <f>'[1]Canada UCO Exports'!BI$290/1000</f>
        <v>0.158</v>
      </c>
      <c r="F59" s="74">
        <f>'[1]Canada UCO Exports'!BU$290/1000</f>
        <v>0.25800000000000001</v>
      </c>
      <c r="G59" s="74">
        <f>'[1]Canada UCO Exports'!CG$290/1000</f>
        <v>0.54500000000000004</v>
      </c>
      <c r="H59" s="74">
        <f>'[1]Canada UCO Exports'!CS$290/1000</f>
        <v>0.371</v>
      </c>
      <c r="I59" s="74">
        <f>'[1]Canada UCO Exports'!DE$290/1000</f>
        <v>0.114</v>
      </c>
      <c r="J59" s="74">
        <f>'[1]Canada UCO Exports'!DQ$290/1000</f>
        <v>0.22800000000000001</v>
      </c>
      <c r="K59" s="74">
        <f>'[1]Canada UCO Exports'!EC$290/1000</f>
        <v>0.27200000000000002</v>
      </c>
      <c r="L59" s="74">
        <f>'[1]Canada UCO Exports'!EO$290/1000</f>
        <v>0.316</v>
      </c>
      <c r="M59" s="74">
        <f>'[1]Canada UCO Exports'!FA$290/1000</f>
        <v>0.4</v>
      </c>
      <c r="N59" s="74">
        <f>'[1]Canada UCO Exports'!FM$290/1000</f>
        <v>2.5499999999999998</v>
      </c>
      <c r="O59" s="74">
        <f>'[1]Canada UCO Exports'!FY$290/1000</f>
        <v>3.5999999999999997E-2</v>
      </c>
      <c r="P59" s="74">
        <f>'[1]Canada UCO Exports'!GK$290/1000</f>
        <v>0.26</v>
      </c>
      <c r="Q59" s="74">
        <f>'[1]Canada UCO Exports'!GW$290/1000</f>
        <v>2.5430000000000001</v>
      </c>
      <c r="R59" s="74">
        <f>'[1]Canada UCO Exports'!HI$290/1000</f>
        <v>4.1420000000000003</v>
      </c>
      <c r="S59" s="74">
        <f>'[1]Canada UCO Exports'!HU$290/1000</f>
        <v>0.51600000000000001</v>
      </c>
      <c r="T59" s="74">
        <f>'[1]Canada UCO Exports'!IG$290/1000</f>
        <v>1.0920000000000001</v>
      </c>
      <c r="U59" s="74">
        <f>'[1]Canada UCO Exports'!IS$290/1000</f>
        <v>1.262</v>
      </c>
      <c r="V59" s="74">
        <f>'[1]Canada UCO Exports'!JE$290/1000</f>
        <v>1.95</v>
      </c>
      <c r="W59" s="74">
        <f>'[1]Canada UCO Exports'!JQ$290/1000</f>
        <v>4.4210000000000003</v>
      </c>
      <c r="X59" s="74">
        <f>'[1]Canada UCO Exports'!KC$290/1000</f>
        <v>4.72</v>
      </c>
      <c r="Y59" s="74">
        <f>'[1]Canada UCO Exports'!KO$290/1000</f>
        <v>1.2709999999999999</v>
      </c>
      <c r="Z59" s="74">
        <f>'[1]Canada UCO Exports'!LA$290/1000</f>
        <v>7.68</v>
      </c>
      <c r="AA59" s="74">
        <f>'[1]Canada UCO Exports'!LM$290/1000</f>
        <v>5.9269999999999996</v>
      </c>
      <c r="AB59" s="74">
        <f>'[1]Canada UCO Exports'!LY$290/1000</f>
        <v>7.6120000000000001</v>
      </c>
      <c r="AC59" s="86">
        <f>'[1]Canada UCO Exports'!MK$290/1000</f>
        <v>11.483000000000001</v>
      </c>
      <c r="AD59" s="86">
        <f>'[1]Canada UCO Exports'!MW$290/1000</f>
        <v>13.728</v>
      </c>
      <c r="AE59" s="86">
        <f>'[1]Canada UCO Exports'!NI$290/1000</f>
        <v>11.611000000000001</v>
      </c>
      <c r="AF59" s="86">
        <f>'[1]Canada UCO Exports'!NU$290/1000</f>
        <v>25.6</v>
      </c>
      <c r="AG59" s="86">
        <f>'[1]Canada UCO Exports'!OG$290/1000</f>
        <v>23.879000000000001</v>
      </c>
      <c r="AH59" s="86">
        <f>'[1]Canada UCO Exports'!OS$290/1000</f>
        <v>28.725999999999999</v>
      </c>
      <c r="AI59" s="86">
        <f>'[1]Canada UCO Exports'!PE$290/1000</f>
        <v>15.225</v>
      </c>
      <c r="AJ59" s="87">
        <f t="shared" ref="AI59:AX69" si="29">(SUM(AE59:AI59)/SUM(AE$71:AI$71))*AJ$71</f>
        <v>31.721587840718524</v>
      </c>
      <c r="AK59" s="87">
        <f t="shared" si="29"/>
        <v>33.865147574418096</v>
      </c>
      <c r="AL59" s="87">
        <f t="shared" si="29"/>
        <v>32.713347549373893</v>
      </c>
      <c r="AM59" s="87">
        <f t="shared" si="29"/>
        <v>31.869407411036285</v>
      </c>
      <c r="AN59" s="87">
        <f t="shared" si="29"/>
        <v>31.752819737188378</v>
      </c>
      <c r="AO59" s="87">
        <f t="shared" si="29"/>
        <v>34.183598801577425</v>
      </c>
      <c r="AP59" s="87">
        <f t="shared" si="29"/>
        <v>23.228219282138298</v>
      </c>
      <c r="AQ59" s="87">
        <f t="shared" si="29"/>
        <v>21.206536935353689</v>
      </c>
      <c r="AR59" s="87">
        <f t="shared" si="29"/>
        <v>21.072678839599121</v>
      </c>
      <c r="AS59" s="87">
        <f t="shared" si="29"/>
        <v>21.031016575337109</v>
      </c>
      <c r="AT59" s="87">
        <f t="shared" si="29"/>
        <v>21.303891253059817</v>
      </c>
      <c r="AU59" s="87">
        <f t="shared" si="29"/>
        <v>21.214887125014037</v>
      </c>
      <c r="AV59" s="87">
        <f t="shared" si="29"/>
        <v>21.165802145672757</v>
      </c>
      <c r="AW59" s="87">
        <f t="shared" si="29"/>
        <v>21.157655187736566</v>
      </c>
      <c r="AX59" s="87">
        <f t="shared" si="29"/>
        <v>21.174650457364056</v>
      </c>
      <c r="AY59" s="87">
        <f t="shared" ref="AY59:AY69" si="30">(SUM(AT59:AX59)/SUM(AT$71:AX$71))*AY$71</f>
        <v>21.274055157882007</v>
      </c>
      <c r="AZ59" s="87">
        <f t="shared" ref="AZ59:BH69" si="31">(SUM(AU59:AY59)/SUM(AU$71:AY$71))*AZ$71</f>
        <v>21.324509741670997</v>
      </c>
      <c r="BA59" s="87">
        <f t="shared" si="31"/>
        <v>21.388750382680563</v>
      </c>
      <c r="BB59" s="87">
        <f t="shared" si="31"/>
        <v>21.461596787456564</v>
      </c>
      <c r="BC59" s="87">
        <f t="shared" si="31"/>
        <v>21.536547397848697</v>
      </c>
      <c r="BD59" s="87">
        <f t="shared" si="31"/>
        <v>21.608944288492989</v>
      </c>
      <c r="BE59" s="87">
        <f t="shared" si="31"/>
        <v>21.67588619712631</v>
      </c>
      <c r="BF59" s="87">
        <f t="shared" si="31"/>
        <v>21.746158240334672</v>
      </c>
      <c r="BG59" s="87">
        <f t="shared" si="31"/>
        <v>21.817648411489611</v>
      </c>
      <c r="BH59" s="87">
        <f t="shared" si="31"/>
        <v>21.888864629277268</v>
      </c>
    </row>
    <row r="60" spans="1:60">
      <c r="A60" s="78" t="s">
        <v>18</v>
      </c>
      <c r="B60" s="86"/>
      <c r="C60" s="74"/>
      <c r="D60" s="74">
        <f>'[1]Canada UCO Exports'!AX$290/1000</f>
        <v>8.2000000000000003E-2</v>
      </c>
      <c r="E60" s="74">
        <f>'[1]Canada UCO Exports'!BJ$290/1000</f>
        <v>0.121</v>
      </c>
      <c r="F60" s="74">
        <f>'[1]Canada UCO Exports'!BV$290/1000</f>
        <v>0.314</v>
      </c>
      <c r="G60" s="74">
        <f>'[1]Canada UCO Exports'!CH$290/1000</f>
        <v>0.60099999999999998</v>
      </c>
      <c r="H60" s="74">
        <f>'[1]Canada UCO Exports'!CT$290/1000</f>
        <v>0.222</v>
      </c>
      <c r="I60" s="74">
        <f>'[1]Canada UCO Exports'!DF$290/1000</f>
        <v>0.23799999999999999</v>
      </c>
      <c r="J60" s="74">
        <f>'[1]Canada UCO Exports'!DR$290/1000</f>
        <v>0.14099999999999999</v>
      </c>
      <c r="K60" s="74">
        <f>'[1]Canada UCO Exports'!ED$290/1000</f>
        <v>0.17299999999999999</v>
      </c>
      <c r="L60" s="74">
        <f>'[1]Canada UCO Exports'!EP$290/1000</f>
        <v>5.8999999999999997E-2</v>
      </c>
      <c r="M60" s="74">
        <f>'[1]Canada UCO Exports'!FB$290/1000</f>
        <v>0.42899999999999999</v>
      </c>
      <c r="N60" s="74">
        <f>'[1]Canada UCO Exports'!FN$290/1000</f>
        <v>2.13</v>
      </c>
      <c r="O60" s="74">
        <f>'[1]Canada UCO Exports'!FZ$290/1000</f>
        <v>1.0409999999999999</v>
      </c>
      <c r="P60" s="74">
        <f>'[1]Canada UCO Exports'!GL$290/1000</f>
        <v>4.1280000000000001</v>
      </c>
      <c r="Q60" s="74">
        <f>'[1]Canada UCO Exports'!GX$290/1000</f>
        <v>1.196</v>
      </c>
      <c r="R60" s="74">
        <f>'[1]Canada UCO Exports'!HJ$290/1000</f>
        <v>5.2930000000000001</v>
      </c>
      <c r="S60" s="74">
        <f>'[1]Canada UCO Exports'!HV$290/1000</f>
        <v>3.9359999999999999</v>
      </c>
      <c r="T60" s="74">
        <f>'[1]Canada UCO Exports'!IH$290/1000</f>
        <v>0.18099999999999999</v>
      </c>
      <c r="U60" s="74">
        <f>'[1]Canada UCO Exports'!IT$290/1000</f>
        <v>4.0270000000000001</v>
      </c>
      <c r="V60" s="74">
        <f>'[1]Canada UCO Exports'!JF$290/1000</f>
        <v>5.6139999999999999</v>
      </c>
      <c r="W60" s="74">
        <f>'[1]Canada UCO Exports'!JR$290/1000</f>
        <v>4.1429999999999998</v>
      </c>
      <c r="X60" s="74">
        <f>'[1]Canada UCO Exports'!KD$290/1000</f>
        <v>2.7679999999999998</v>
      </c>
      <c r="Y60" s="74">
        <f>'[1]Canada UCO Exports'!KP$290/1000</f>
        <v>6.3630000000000004</v>
      </c>
      <c r="Z60" s="74">
        <f>'[1]Canada UCO Exports'!LB$290/1000</f>
        <v>5.3849999999999998</v>
      </c>
      <c r="AA60" s="74">
        <f>'[1]Canada UCO Exports'!LN$290/1000</f>
        <v>5.09</v>
      </c>
      <c r="AB60" s="74">
        <f>'[1]Canada UCO Exports'!LZ$290/1000</f>
        <v>3.8</v>
      </c>
      <c r="AC60" s="86">
        <f>'[1]Canada UCO Exports'!ML$290/1000</f>
        <v>8.4250000000000007</v>
      </c>
      <c r="AD60" s="86">
        <f>'[1]Canada UCO Exports'!MX$290/1000</f>
        <v>5.2450000000000001</v>
      </c>
      <c r="AE60" s="86">
        <f>'[1]Canada UCO Exports'!NJ$290/1000</f>
        <v>8.2620000000000005</v>
      </c>
      <c r="AF60" s="86">
        <f>'[1]Canada UCO Exports'!NV$290/1000</f>
        <v>17.431000000000001</v>
      </c>
      <c r="AG60" s="86">
        <f>'[1]Canada UCO Exports'!OH$290/1000</f>
        <v>18.809999999999999</v>
      </c>
      <c r="AH60" s="86">
        <f>'[1]Canada UCO Exports'!OT$290/1000</f>
        <v>16.968</v>
      </c>
      <c r="AI60" s="87">
        <f t="shared" si="29"/>
        <v>23.386515841703897</v>
      </c>
      <c r="AJ60" s="87">
        <f t="shared" si="29"/>
        <v>25.626328221530393</v>
      </c>
      <c r="AK60" s="87">
        <f t="shared" si="29"/>
        <v>27.660518689833896</v>
      </c>
      <c r="AL60" s="87">
        <f t="shared" si="29"/>
        <v>27.572706682526729</v>
      </c>
      <c r="AM60" s="87">
        <f t="shared" si="29"/>
        <v>27.156352572418594</v>
      </c>
      <c r="AN60" s="87">
        <f t="shared" si="29"/>
        <v>28.697080668416742</v>
      </c>
      <c r="AO60" s="87">
        <f t="shared" si="29"/>
        <v>28.861630553997788</v>
      </c>
      <c r="AP60" s="87">
        <f t="shared" si="29"/>
        <v>19.775301730146943</v>
      </c>
      <c r="AQ60" s="87">
        <f t="shared" si="29"/>
        <v>18.215596166552661</v>
      </c>
      <c r="AR60" s="87">
        <f t="shared" si="29"/>
        <v>18.17866099133818</v>
      </c>
      <c r="AS60" s="87">
        <f t="shared" si="29"/>
        <v>18.196523217672368</v>
      </c>
      <c r="AT60" s="87">
        <f t="shared" si="29"/>
        <v>18.216655175242575</v>
      </c>
      <c r="AU60" s="87">
        <f t="shared" si="29"/>
        <v>18.212997497892339</v>
      </c>
      <c r="AV60" s="87">
        <f t="shared" si="29"/>
        <v>18.204086609739626</v>
      </c>
      <c r="AW60" s="87">
        <f t="shared" si="29"/>
        <v>18.201784698377015</v>
      </c>
      <c r="AX60" s="87">
        <f t="shared" si="29"/>
        <v>18.206409439784785</v>
      </c>
      <c r="AY60" s="87">
        <f t="shared" si="30"/>
        <v>18.269081306487958</v>
      </c>
      <c r="AZ60" s="87">
        <f t="shared" si="31"/>
        <v>18.328112314982732</v>
      </c>
      <c r="BA60" s="87">
        <f t="shared" si="31"/>
        <v>18.387538745122921</v>
      </c>
      <c r="BB60" s="87">
        <f t="shared" si="31"/>
        <v>18.448505748635888</v>
      </c>
      <c r="BC60" s="87">
        <f t="shared" si="31"/>
        <v>18.509995035946591</v>
      </c>
      <c r="BD60" s="87">
        <f t="shared" si="31"/>
        <v>18.57071243845537</v>
      </c>
      <c r="BE60" s="87">
        <f t="shared" si="31"/>
        <v>18.631035088766485</v>
      </c>
      <c r="BF60" s="87">
        <f t="shared" si="31"/>
        <v>18.691618631825307</v>
      </c>
      <c r="BG60" s="87">
        <f t="shared" si="31"/>
        <v>18.752435872929123</v>
      </c>
      <c r="BH60" s="87">
        <f t="shared" si="31"/>
        <v>18.813222860622862</v>
      </c>
    </row>
    <row r="61" spans="1:60">
      <c r="A61" s="78" t="s">
        <v>19</v>
      </c>
      <c r="B61" s="86"/>
      <c r="C61" s="74"/>
      <c r="D61" s="74">
        <f>'[1]Canada UCO Exports'!AY$290/1000</f>
        <v>0.1</v>
      </c>
      <c r="E61" s="74">
        <f>'[1]Canada UCO Exports'!BK$290/1000</f>
        <v>0.16</v>
      </c>
      <c r="F61" s="74">
        <f>'[1]Canada UCO Exports'!BW$290/1000</f>
        <v>0.35</v>
      </c>
      <c r="G61" s="74">
        <f>'[1]Canada UCO Exports'!CI$290/1000</f>
        <v>0.64400000000000002</v>
      </c>
      <c r="H61" s="74">
        <f>'[1]Canada UCO Exports'!CU$290/1000</f>
        <v>0.50700000000000001</v>
      </c>
      <c r="I61" s="74">
        <f>'[1]Canada UCO Exports'!DG$290/1000</f>
        <v>0.27800000000000002</v>
      </c>
      <c r="J61" s="74">
        <f>'[1]Canada UCO Exports'!DS$290/1000</f>
        <v>0.20200000000000001</v>
      </c>
      <c r="K61" s="74">
        <f>'[1]Canada UCO Exports'!EE$290/1000</f>
        <v>0.53700000000000003</v>
      </c>
      <c r="L61" s="74">
        <f>'[1]Canada UCO Exports'!EQ$290/1000</f>
        <v>0.33500000000000002</v>
      </c>
      <c r="M61" s="74">
        <f>'[1]Canada UCO Exports'!FC$290/1000</f>
        <v>0.254</v>
      </c>
      <c r="N61" s="74">
        <f>'[1]Canada UCO Exports'!FO$290/1000</f>
        <v>1.659</v>
      </c>
      <c r="O61" s="74">
        <f>'[1]Canada UCO Exports'!GA$290/1000</f>
        <v>0.745</v>
      </c>
      <c r="P61" s="74">
        <f>'[1]Canada UCO Exports'!GM$290/1000</f>
        <v>5.2409999999999997</v>
      </c>
      <c r="Q61" s="74">
        <f>'[1]Canada UCO Exports'!GY$290/1000</f>
        <v>0.06</v>
      </c>
      <c r="R61" s="74">
        <f>'[1]Canada UCO Exports'!HK$290/1000</f>
        <v>2.5619999999999998</v>
      </c>
      <c r="S61" s="74">
        <f>'[1]Canada UCO Exports'!HW$290/1000</f>
        <v>4.5439999999999996</v>
      </c>
      <c r="T61" s="74">
        <f>'[1]Canada UCO Exports'!II$290/1000</f>
        <v>4.5529999999999999</v>
      </c>
      <c r="U61" s="74">
        <f>'[1]Canada UCO Exports'!IU$290/1000</f>
        <v>4.6769999999999996</v>
      </c>
      <c r="V61" s="74">
        <f>'[1]Canada UCO Exports'!JG$290/1000</f>
        <v>1.9239999999999999</v>
      </c>
      <c r="W61" s="74">
        <f>'[1]Canada UCO Exports'!JS$290/1000</f>
        <v>5.8529999999999998</v>
      </c>
      <c r="X61" s="74">
        <f>'[1]Canada UCO Exports'!KE$290/1000</f>
        <v>6.258</v>
      </c>
      <c r="Y61" s="74">
        <f>'[1]Canada UCO Exports'!KQ$290/1000</f>
        <v>4.0979999999999999</v>
      </c>
      <c r="Z61" s="74">
        <f>'[1]Canada UCO Exports'!LC$290/1000</f>
        <v>5.6340000000000003</v>
      </c>
      <c r="AA61" s="74">
        <f>'[1]Canada UCO Exports'!LO$290/1000</f>
        <v>8.58</v>
      </c>
      <c r="AB61" s="74">
        <f>'[1]Canada UCO Exports'!MA$290/1000</f>
        <v>3.5640000000000001</v>
      </c>
      <c r="AC61" s="86">
        <f>'[1]Canada UCO Exports'!MM$290/1000</f>
        <v>9.1609999999999996</v>
      </c>
      <c r="AD61" s="86">
        <f>'[1]Canada UCO Exports'!MY$290/1000</f>
        <v>12.635</v>
      </c>
      <c r="AE61" s="86">
        <f>'[1]Canada UCO Exports'!NK$290/1000</f>
        <v>19.047999999999998</v>
      </c>
      <c r="AF61" s="86">
        <f>'[1]Canada UCO Exports'!NW$290/1000</f>
        <v>23.779</v>
      </c>
      <c r="AG61" s="86">
        <f>'[1]Canada UCO Exports'!OI$290/1000</f>
        <v>21.754999999999999</v>
      </c>
      <c r="AH61" s="86">
        <f>'[1]Canada UCO Exports'!OU$290/1000</f>
        <v>18.829999999999998</v>
      </c>
      <c r="AI61" s="87">
        <f t="shared" si="29"/>
        <v>33.66815587037793</v>
      </c>
      <c r="AJ61" s="87">
        <f t="shared" si="29"/>
        <v>35.357321891901357</v>
      </c>
      <c r="AK61" s="87">
        <f t="shared" si="29"/>
        <v>36.094263183007286</v>
      </c>
      <c r="AL61" s="87">
        <f t="shared" si="29"/>
        <v>35.726326351063399</v>
      </c>
      <c r="AM61" s="87">
        <f t="shared" si="29"/>
        <v>35.773236564596132</v>
      </c>
      <c r="AN61" s="87">
        <f t="shared" si="29"/>
        <v>38.572031877677887</v>
      </c>
      <c r="AO61" s="87">
        <f t="shared" si="29"/>
        <v>38.321560194407503</v>
      </c>
      <c r="AP61" s="87">
        <f t="shared" si="29"/>
        <v>26.068874306736724</v>
      </c>
      <c r="AQ61" s="87">
        <f t="shared" si="29"/>
        <v>24.063728178549194</v>
      </c>
      <c r="AR61" s="87">
        <f t="shared" si="29"/>
        <v>24.118434240291471</v>
      </c>
      <c r="AS61" s="87">
        <f t="shared" si="29"/>
        <v>24.183140607626047</v>
      </c>
      <c r="AT61" s="87">
        <f t="shared" si="29"/>
        <v>24.133365446048995</v>
      </c>
      <c r="AU61" s="87">
        <f t="shared" si="29"/>
        <v>24.111647759852939</v>
      </c>
      <c r="AV61" s="87">
        <f t="shared" si="29"/>
        <v>24.122063246473729</v>
      </c>
      <c r="AW61" s="87">
        <f t="shared" si="29"/>
        <v>24.133730260058638</v>
      </c>
      <c r="AX61" s="87">
        <f t="shared" si="29"/>
        <v>24.136789464012072</v>
      </c>
      <c r="AY61" s="87">
        <f t="shared" si="30"/>
        <v>24.207944299406908</v>
      </c>
      <c r="AZ61" s="87">
        <f t="shared" si="31"/>
        <v>24.287193110593535</v>
      </c>
      <c r="BA61" s="87">
        <f t="shared" si="31"/>
        <v>24.370578360149768</v>
      </c>
      <c r="BB61" s="87">
        <f t="shared" si="31"/>
        <v>24.452467191396519</v>
      </c>
      <c r="BC61" s="87">
        <f t="shared" si="31"/>
        <v>24.532295754831416</v>
      </c>
      <c r="BD61" s="87">
        <f t="shared" si="31"/>
        <v>24.611383819941729</v>
      </c>
      <c r="BE61" s="87">
        <f t="shared" si="31"/>
        <v>24.692074275481765</v>
      </c>
      <c r="BF61" s="87">
        <f t="shared" si="31"/>
        <v>24.773055879183456</v>
      </c>
      <c r="BG61" s="87">
        <f t="shared" si="31"/>
        <v>24.853552005580376</v>
      </c>
      <c r="BH61" s="87">
        <f t="shared" si="31"/>
        <v>24.933766865052647</v>
      </c>
    </row>
    <row r="62" spans="1:60">
      <c r="A62" s="78" t="s">
        <v>20</v>
      </c>
      <c r="B62" s="86"/>
      <c r="C62" s="74"/>
      <c r="D62" s="74">
        <f>'[1]Canada UCO Exports'!AZ$290/1000</f>
        <v>9.2999999999999999E-2</v>
      </c>
      <c r="E62" s="74">
        <f>'[1]Canada UCO Exports'!BL$290/1000</f>
        <v>0.13100000000000001</v>
      </c>
      <c r="F62" s="74">
        <f>'[1]Canada UCO Exports'!BX$290/1000</f>
        <v>0.441</v>
      </c>
      <c r="G62" s="74">
        <f>'[1]Canada UCO Exports'!CJ$290/1000</f>
        <v>0.68300000000000005</v>
      </c>
      <c r="H62" s="74">
        <f>'[1]Canada UCO Exports'!CV$290/1000</f>
        <v>0.41499999999999998</v>
      </c>
      <c r="I62" s="74">
        <f>'[1]Canada UCO Exports'!DH$290/1000</f>
        <v>0.22900000000000001</v>
      </c>
      <c r="J62" s="74">
        <f>'[1]Canada UCO Exports'!DT$290/1000</f>
        <v>0.34599999999999997</v>
      </c>
      <c r="K62" s="74">
        <f>'[1]Canada UCO Exports'!EF$290/1000</f>
        <v>0.312</v>
      </c>
      <c r="L62" s="74">
        <f>'[1]Canada UCO Exports'!ER$290/1000</f>
        <v>0.38900000000000001</v>
      </c>
      <c r="M62" s="74">
        <f>'[1]Canada UCO Exports'!FD$290/1000</f>
        <v>0.19800000000000001</v>
      </c>
      <c r="N62" s="74">
        <f>'[1]Canada UCO Exports'!FP$290/1000</f>
        <v>0.161</v>
      </c>
      <c r="O62" s="74">
        <f>'[1]Canada UCO Exports'!GB$290/1000</f>
        <v>8.5999999999999993E-2</v>
      </c>
      <c r="P62" s="74">
        <f>'[1]Canada UCO Exports'!GN$290/1000</f>
        <v>1.397</v>
      </c>
      <c r="Q62" s="74">
        <f>'[1]Canada UCO Exports'!GZ$290/1000</f>
        <v>1.1100000000000001</v>
      </c>
      <c r="R62" s="74">
        <f>'[1]Canada UCO Exports'!HL$290/1000</f>
        <v>3.6669999999999998</v>
      </c>
      <c r="S62" s="74">
        <f>'[1]Canada UCO Exports'!HX$290/1000</f>
        <v>3.282</v>
      </c>
      <c r="T62" s="74">
        <f>'[1]Canada UCO Exports'!IJ$290/1000</f>
        <v>1.149</v>
      </c>
      <c r="U62" s="74">
        <f>'[1]Canada UCO Exports'!IV$290/1000</f>
        <v>1.089</v>
      </c>
      <c r="V62" s="74">
        <f>'[1]Canada UCO Exports'!JH$290/1000</f>
        <v>2.8690000000000002</v>
      </c>
      <c r="W62" s="74">
        <f>'[1]Canada UCO Exports'!JT$290/1000</f>
        <v>1.9970000000000001</v>
      </c>
      <c r="X62" s="74">
        <f>'[1]Canada UCO Exports'!KF$290/1000</f>
        <v>5.125</v>
      </c>
      <c r="Y62" s="74">
        <f>'[1]Canada UCO Exports'!KR$290/1000</f>
        <v>8.6029999999999998</v>
      </c>
      <c r="Z62" s="74">
        <f>'[1]Canada UCO Exports'!LD$290/1000</f>
        <v>8.2509999999999994</v>
      </c>
      <c r="AA62" s="74">
        <f>'[1]Canada UCO Exports'!LP$290/1000</f>
        <v>9.73</v>
      </c>
      <c r="AB62" s="74">
        <f>'[1]Canada UCO Exports'!MB$290/1000</f>
        <v>10.513999999999999</v>
      </c>
      <c r="AC62" s="86">
        <f>'[1]Canada UCO Exports'!MN$290/1000</f>
        <v>11.646000000000001</v>
      </c>
      <c r="AD62" s="86">
        <f>'[1]Canada UCO Exports'!MZ$290/1000</f>
        <v>12.403</v>
      </c>
      <c r="AE62" s="86">
        <f>'[1]Canada UCO Exports'!NL$290/1000</f>
        <v>17.645</v>
      </c>
      <c r="AF62" s="86">
        <f>'[1]Canada UCO Exports'!NX$290/1000</f>
        <v>14.489000000000001</v>
      </c>
      <c r="AG62" s="86">
        <f>'[1]Canada UCO Exports'!OJ$290/1000</f>
        <v>19.965</v>
      </c>
      <c r="AH62" s="86">
        <f>'[1]Canada UCO Exports'!OV$290/1000</f>
        <v>28.693999999999999</v>
      </c>
      <c r="AI62" s="87">
        <f t="shared" si="29"/>
        <v>32.668771065163327</v>
      </c>
      <c r="AJ62" s="87">
        <f t="shared" si="29"/>
        <v>34.264597037414667</v>
      </c>
      <c r="AK62" s="87">
        <f t="shared" si="29"/>
        <v>35.199111761031531</v>
      </c>
      <c r="AL62" s="87">
        <f t="shared" si="29"/>
        <v>36.973578111573389</v>
      </c>
      <c r="AM62" s="87">
        <f t="shared" si="29"/>
        <v>37.593305441061432</v>
      </c>
      <c r="AN62" s="87">
        <f t="shared" si="29"/>
        <v>38.589516148375203</v>
      </c>
      <c r="AO62" s="87">
        <f t="shared" si="29"/>
        <v>38.553134016551866</v>
      </c>
      <c r="AP62" s="87">
        <f t="shared" si="29"/>
        <v>26.411004252409938</v>
      </c>
      <c r="AQ62" s="87">
        <f t="shared" si="29"/>
        <v>24.568350064823704</v>
      </c>
      <c r="AR62" s="87">
        <f t="shared" si="29"/>
        <v>24.550416284921795</v>
      </c>
      <c r="AS62" s="87">
        <f t="shared" si="29"/>
        <v>24.427587322733203</v>
      </c>
      <c r="AT62" s="87">
        <f t="shared" si="29"/>
        <v>24.443027989665975</v>
      </c>
      <c r="AU62" s="87">
        <f t="shared" si="29"/>
        <v>24.472207065158287</v>
      </c>
      <c r="AV62" s="87">
        <f t="shared" si="29"/>
        <v>24.492317745460593</v>
      </c>
      <c r="AW62" s="87">
        <f t="shared" si="29"/>
        <v>24.477111281587973</v>
      </c>
      <c r="AX62" s="87">
        <f t="shared" si="29"/>
        <v>24.462450280921207</v>
      </c>
      <c r="AY62" s="87">
        <f t="shared" si="30"/>
        <v>24.550987615467339</v>
      </c>
      <c r="AZ62" s="87">
        <f t="shared" si="31"/>
        <v>24.637862987712065</v>
      </c>
      <c r="BA62" s="87">
        <f t="shared" si="31"/>
        <v>24.719947546958217</v>
      </c>
      <c r="BB62" s="87">
        <f t="shared" si="31"/>
        <v>24.798075267360311</v>
      </c>
      <c r="BC62" s="87">
        <f t="shared" si="31"/>
        <v>24.878572005309827</v>
      </c>
      <c r="BD62" s="87">
        <f t="shared" si="31"/>
        <v>24.961812738864136</v>
      </c>
      <c r="BE62" s="87">
        <f t="shared" si="31"/>
        <v>25.043983590582101</v>
      </c>
      <c r="BF62" s="87">
        <f t="shared" si="31"/>
        <v>25.125204245190147</v>
      </c>
      <c r="BG62" s="87">
        <f t="shared" si="31"/>
        <v>25.20625044759328</v>
      </c>
      <c r="BH62" s="87">
        <f t="shared" si="31"/>
        <v>25.287886083737618</v>
      </c>
    </row>
    <row r="63" spans="1:60">
      <c r="A63" s="78" t="s">
        <v>21</v>
      </c>
      <c r="B63" s="86"/>
      <c r="C63" s="74"/>
      <c r="D63" s="74">
        <f>'[1]Canada UCO Exports'!BA$290/1000</f>
        <v>0.17199999999999999</v>
      </c>
      <c r="E63" s="74">
        <f>'[1]Canada UCO Exports'!BM$290/1000</f>
        <v>0.14099999999999999</v>
      </c>
      <c r="F63" s="74">
        <f>'[1]Canada UCO Exports'!BY$290/1000</f>
        <v>0.503</v>
      </c>
      <c r="G63" s="74">
        <f>'[1]Canada UCO Exports'!CK$290/1000</f>
        <v>0.65100000000000002</v>
      </c>
      <c r="H63" s="74">
        <f>'[1]Canada UCO Exports'!CW$290/1000</f>
        <v>0.56999999999999995</v>
      </c>
      <c r="I63" s="74">
        <f>'[1]Canada UCO Exports'!DI$290/1000</f>
        <v>0.16500000000000001</v>
      </c>
      <c r="J63" s="74">
        <f>'[1]Canada UCO Exports'!DU$290/1000</f>
        <v>0.157</v>
      </c>
      <c r="K63" s="74">
        <f>'[1]Canada UCO Exports'!EG$290/1000</f>
        <v>0.39400000000000002</v>
      </c>
      <c r="L63" s="74">
        <f>'[1]Canada UCO Exports'!ES$290/1000</f>
        <v>0.80100000000000005</v>
      </c>
      <c r="M63" s="74">
        <f>'[1]Canada UCO Exports'!FE$290/1000</f>
        <v>0.50800000000000001</v>
      </c>
      <c r="N63" s="74">
        <f>'[1]Canada UCO Exports'!FQ$290/1000</f>
        <v>2.089</v>
      </c>
      <c r="O63" s="74">
        <f>'[1]Canada UCO Exports'!GC$290/1000</f>
        <v>7.7510000000000003</v>
      </c>
      <c r="P63" s="74">
        <f>'[1]Canada UCO Exports'!GO$290/1000</f>
        <v>2.2229999999999999</v>
      </c>
      <c r="Q63" s="74">
        <f>'[1]Canada UCO Exports'!HA$290/1000</f>
        <v>0.48199999999999998</v>
      </c>
      <c r="R63" s="74">
        <f>'[1]Canada UCO Exports'!HM$290/1000</f>
        <v>4.4820000000000002</v>
      </c>
      <c r="S63" s="74">
        <f>'[1]Canada UCO Exports'!HY$290/1000</f>
        <v>0.114</v>
      </c>
      <c r="T63" s="74">
        <f>'[1]Canada UCO Exports'!IK$290/1000</f>
        <v>0.45400000000000001</v>
      </c>
      <c r="U63" s="74">
        <f>'[1]Canada UCO Exports'!IW$290/1000</f>
        <v>5.9379999999999997</v>
      </c>
      <c r="V63" s="74">
        <f>'[1]Canada UCO Exports'!JI$290/1000</f>
        <v>3.6019999999999999</v>
      </c>
      <c r="W63" s="74">
        <f>'[1]Canada UCO Exports'!JU$290/1000</f>
        <v>5.3890000000000002</v>
      </c>
      <c r="X63" s="74">
        <f>'[1]Canada UCO Exports'!KG$290/1000</f>
        <v>4.7089999999999996</v>
      </c>
      <c r="Y63" s="74">
        <f>'[1]Canada UCO Exports'!KS$290/1000</f>
        <v>5.6189999999999998</v>
      </c>
      <c r="Z63" s="74">
        <f>'[1]Canada UCO Exports'!LE$290/1000</f>
        <v>1.9530000000000001</v>
      </c>
      <c r="AA63" s="74">
        <f>'[1]Canada UCO Exports'!LQ$290/1000</f>
        <v>7.4669999999999996</v>
      </c>
      <c r="AB63" s="74">
        <f>'[1]Canada UCO Exports'!MC$290/1000</f>
        <v>10.502000000000001</v>
      </c>
      <c r="AC63" s="86">
        <f>'[1]Canada UCO Exports'!MO$290/1000</f>
        <v>9.2379999999999995</v>
      </c>
      <c r="AD63" s="86">
        <f>'[1]Canada UCO Exports'!NA$290/1000</f>
        <v>15.282</v>
      </c>
      <c r="AE63" s="86">
        <f>'[1]Canada UCO Exports'!NM$290/1000</f>
        <v>11.24</v>
      </c>
      <c r="AF63" s="86">
        <f>'[1]Canada UCO Exports'!NY$290/1000</f>
        <v>27.786000000000001</v>
      </c>
      <c r="AG63" s="86">
        <f>'[1]Canada UCO Exports'!OK$290/1000</f>
        <v>37.072000000000003</v>
      </c>
      <c r="AH63" s="86">
        <f>'[1]Canada UCO Exports'!OW$290/1000</f>
        <v>14.952999999999999</v>
      </c>
      <c r="AI63" s="87">
        <f t="shared" si="29"/>
        <v>37.273793227949817</v>
      </c>
      <c r="AJ63" s="87">
        <f t="shared" si="29"/>
        <v>38.753117359149783</v>
      </c>
      <c r="AK63" s="87">
        <f t="shared" si="29"/>
        <v>42.168652677725397</v>
      </c>
      <c r="AL63" s="87">
        <f t="shared" si="29"/>
        <v>41.737525871890291</v>
      </c>
      <c r="AM63" s="87">
        <f t="shared" si="29"/>
        <v>39.180833699602097</v>
      </c>
      <c r="AN63" s="87">
        <f t="shared" si="29"/>
        <v>43.484649814827925</v>
      </c>
      <c r="AO63" s="87">
        <f t="shared" si="29"/>
        <v>43.346342322674602</v>
      </c>
      <c r="AP63" s="87">
        <f t="shared" si="29"/>
        <v>29.662326706819179</v>
      </c>
      <c r="AQ63" s="87">
        <f t="shared" si="29"/>
        <v>27.229197022870913</v>
      </c>
      <c r="AR63" s="87">
        <f t="shared" si="29"/>
        <v>27.096792528414035</v>
      </c>
      <c r="AS63" s="87">
        <f t="shared" si="29"/>
        <v>27.331089343297066</v>
      </c>
      <c r="AT63" s="87">
        <f t="shared" si="29"/>
        <v>27.293955516013373</v>
      </c>
      <c r="AU63" s="87">
        <f t="shared" si="29"/>
        <v>27.268202187032372</v>
      </c>
      <c r="AV63" s="87">
        <f t="shared" si="29"/>
        <v>27.243847319525546</v>
      </c>
      <c r="AW63" s="87">
        <f t="shared" si="29"/>
        <v>27.246777378856478</v>
      </c>
      <c r="AX63" s="87">
        <f t="shared" si="29"/>
        <v>27.276774348944969</v>
      </c>
      <c r="AY63" s="87">
        <f t="shared" si="30"/>
        <v>27.356797721241456</v>
      </c>
      <c r="AZ63" s="87">
        <f t="shared" si="31"/>
        <v>27.442041628641867</v>
      </c>
      <c r="BA63" s="87">
        <f t="shared" si="31"/>
        <v>27.531317521194097</v>
      </c>
      <c r="BB63" s="87">
        <f t="shared" si="31"/>
        <v>27.62518420588259</v>
      </c>
      <c r="BC63" s="87">
        <f t="shared" si="31"/>
        <v>27.719069672119879</v>
      </c>
      <c r="BD63" s="87">
        <f t="shared" si="31"/>
        <v>27.80750474535871</v>
      </c>
      <c r="BE63" s="87">
        <f t="shared" si="31"/>
        <v>27.897638918665475</v>
      </c>
      <c r="BF63" s="87">
        <f t="shared" si="31"/>
        <v>27.988760812768518</v>
      </c>
      <c r="BG63" s="87">
        <f t="shared" si="31"/>
        <v>28.080255510870398</v>
      </c>
      <c r="BH63" s="87">
        <f t="shared" si="31"/>
        <v>28.1712711365034</v>
      </c>
    </row>
    <row r="64" spans="1:60">
      <c r="A64" s="78" t="s">
        <v>22</v>
      </c>
      <c r="B64" s="86"/>
      <c r="C64" s="74"/>
      <c r="D64" s="74">
        <f>'[1]Canada UCO Exports'!BB$290/1000</f>
        <v>0.105</v>
      </c>
      <c r="E64" s="74">
        <f>'[1]Canada UCO Exports'!BN$290/1000</f>
        <v>0.13600000000000001</v>
      </c>
      <c r="F64" s="74">
        <f>'[1]Canada UCO Exports'!BZ$290/1000</f>
        <v>0.32700000000000001</v>
      </c>
      <c r="G64" s="74">
        <f>'[1]Canada UCO Exports'!CL$290/1000</f>
        <v>0.53600000000000003</v>
      </c>
      <c r="H64" s="74">
        <f>'[1]Canada UCO Exports'!CX$290/1000</f>
        <v>0.66800000000000004</v>
      </c>
      <c r="I64" s="74">
        <f>'[1]Canada UCO Exports'!DJ$290/1000</f>
        <v>0.216</v>
      </c>
      <c r="J64" s="74">
        <f>'[1]Canada UCO Exports'!DV$290/1000</f>
        <v>0.20799999999999999</v>
      </c>
      <c r="K64" s="74">
        <f>'[1]Canada UCO Exports'!EH$290/1000</f>
        <v>0.59899999999999998</v>
      </c>
      <c r="L64" s="74">
        <f>'[1]Canada UCO Exports'!ET$290/1000</f>
        <v>0.55700000000000005</v>
      </c>
      <c r="M64" s="74">
        <f>'[1]Canada UCO Exports'!FF$290/1000</f>
        <v>0.04</v>
      </c>
      <c r="N64" s="74">
        <f>'[1]Canada UCO Exports'!FR$290/1000</f>
        <v>1.591</v>
      </c>
      <c r="O64" s="74">
        <f>'[1]Canada UCO Exports'!GD$290/1000</f>
        <v>1.93</v>
      </c>
      <c r="P64" s="74">
        <f>'[1]Canada UCO Exports'!GP$290/1000</f>
        <v>2.9249999999999998</v>
      </c>
      <c r="Q64" s="74">
        <f>'[1]Canada UCO Exports'!HB$290/1000</f>
        <v>3.7810000000000001</v>
      </c>
      <c r="R64" s="74">
        <f>'[1]Canada UCO Exports'!HN$290/1000</f>
        <v>0.42</v>
      </c>
      <c r="S64" s="74">
        <f>'[1]Canada UCO Exports'!HZ$290/1000</f>
        <v>3.2709999999999999</v>
      </c>
      <c r="T64" s="74">
        <f>'[1]Canada UCO Exports'!IL$290/1000</f>
        <v>1.552</v>
      </c>
      <c r="U64" s="74">
        <f>'[1]Canada UCO Exports'!IX$290/1000</f>
        <v>5.1379999999999999</v>
      </c>
      <c r="V64" s="74">
        <f>'[1]Canada UCO Exports'!JJ$290/1000</f>
        <v>3.4489999999999998</v>
      </c>
      <c r="W64" s="74">
        <f>'[1]Canada UCO Exports'!JV$290/1000</f>
        <v>2.157</v>
      </c>
      <c r="X64" s="74">
        <f>'[1]Canada UCO Exports'!KH$290/1000</f>
        <v>10.929</v>
      </c>
      <c r="Y64" s="74">
        <f>'[1]Canada UCO Exports'!KT$290/1000</f>
        <v>6.3570000000000002</v>
      </c>
      <c r="Z64" s="74">
        <f>'[1]Canada UCO Exports'!LF$290/1000</f>
        <v>5.8310000000000004</v>
      </c>
      <c r="AA64" s="74">
        <f>'[1]Canada UCO Exports'!LR$290/1000</f>
        <v>9.4160000000000004</v>
      </c>
      <c r="AB64" s="74">
        <f>'[1]Canada UCO Exports'!MD$290/1000</f>
        <v>4.4349999999999996</v>
      </c>
      <c r="AC64" s="86">
        <f>'[1]Canada UCO Exports'!MP$290/1000</f>
        <v>9.84</v>
      </c>
      <c r="AD64" s="86">
        <f>'[1]Canada UCO Exports'!NB$290/1000</f>
        <v>11.69</v>
      </c>
      <c r="AE64" s="86">
        <f>'[1]Canada UCO Exports'!NN$290/1000</f>
        <v>16.536999999999999</v>
      </c>
      <c r="AF64" s="86">
        <f>'[1]Canada UCO Exports'!NZ$290/1000</f>
        <v>26.367000000000001</v>
      </c>
      <c r="AG64" s="86">
        <f>'[1]Canada UCO Exports'!OL$290/1000</f>
        <v>19.265000000000001</v>
      </c>
      <c r="AH64" s="86">
        <f>'[1]Canada UCO Exports'!OX$290/1000</f>
        <v>29.827000000000002</v>
      </c>
      <c r="AI64" s="87">
        <f t="shared" si="29"/>
        <v>36.345918243943132</v>
      </c>
      <c r="AJ64" s="87">
        <f t="shared" si="29"/>
        <v>38.758288984506599</v>
      </c>
      <c r="AK64" s="87">
        <f t="shared" si="29"/>
        <v>40.741354704652139</v>
      </c>
      <c r="AL64" s="87">
        <f t="shared" si="29"/>
        <v>40.442151208953845</v>
      </c>
      <c r="AM64" s="87">
        <f t="shared" si="29"/>
        <v>41.696453163678967</v>
      </c>
      <c r="AN64" s="87">
        <f t="shared" si="29"/>
        <v>43.237921377114468</v>
      </c>
      <c r="AO64" s="87">
        <f t="shared" si="29"/>
        <v>43.251635770435719</v>
      </c>
      <c r="AP64" s="87">
        <f t="shared" si="29"/>
        <v>29.584822944813663</v>
      </c>
      <c r="AQ64" s="87">
        <f t="shared" si="29"/>
        <v>27.339721995171953</v>
      </c>
      <c r="AR64" s="87">
        <f t="shared" si="29"/>
        <v>27.423785963142926</v>
      </c>
      <c r="AS64" s="87">
        <f t="shared" si="29"/>
        <v>27.334062088108599</v>
      </c>
      <c r="AT64" s="87">
        <f t="shared" si="29"/>
        <v>27.341299193236388</v>
      </c>
      <c r="AU64" s="87">
        <f t="shared" si="29"/>
        <v>27.348923052683318</v>
      </c>
      <c r="AV64" s="87">
        <f t="shared" si="29"/>
        <v>27.357558458468635</v>
      </c>
      <c r="AW64" s="87">
        <f t="shared" si="29"/>
        <v>27.361125751127975</v>
      </c>
      <c r="AX64" s="87">
        <f t="shared" si="29"/>
        <v>27.348593708724984</v>
      </c>
      <c r="AY64" s="87">
        <f t="shared" si="30"/>
        <v>27.442671699624416</v>
      </c>
      <c r="AZ64" s="87">
        <f t="shared" si="31"/>
        <v>27.535895767175255</v>
      </c>
      <c r="BA64" s="87">
        <f t="shared" si="31"/>
        <v>27.628004758277939</v>
      </c>
      <c r="BB64" s="87">
        <f t="shared" si="31"/>
        <v>27.718560871327288</v>
      </c>
      <c r="BC64" s="87">
        <f t="shared" si="31"/>
        <v>27.80826932156597</v>
      </c>
      <c r="BD64" s="87">
        <f t="shared" si="31"/>
        <v>27.900211973530752</v>
      </c>
      <c r="BE64" s="87">
        <f t="shared" si="31"/>
        <v>27.991723293688359</v>
      </c>
      <c r="BF64" s="87">
        <f t="shared" si="31"/>
        <v>28.082888673615876</v>
      </c>
      <c r="BG64" s="87">
        <f t="shared" si="31"/>
        <v>28.173863481909819</v>
      </c>
      <c r="BH64" s="87">
        <f t="shared" si="31"/>
        <v>28.264922860414554</v>
      </c>
    </row>
    <row r="65" spans="1:60">
      <c r="A65" s="78" t="s">
        <v>23</v>
      </c>
      <c r="B65" s="86"/>
      <c r="C65" s="74"/>
      <c r="D65" s="74">
        <f>'[1]Canada UCO Exports'!BC$290/1000</f>
        <v>6.3E-2</v>
      </c>
      <c r="E65" s="74">
        <f>'[1]Canada UCO Exports'!BO$290/1000</f>
        <v>0.151</v>
      </c>
      <c r="F65" s="74">
        <f>'[1]Canada UCO Exports'!CA$290/1000</f>
        <v>0.32100000000000001</v>
      </c>
      <c r="G65" s="74">
        <f>'[1]Canada UCO Exports'!CM$290/1000</f>
        <v>0.56999999999999995</v>
      </c>
      <c r="H65" s="74">
        <f>'[1]Canada UCO Exports'!CY$290/1000</f>
        <v>0.623</v>
      </c>
      <c r="I65" s="74">
        <f>'[1]Canada UCO Exports'!DK$290/1000</f>
        <v>0.39700000000000002</v>
      </c>
      <c r="J65" s="74">
        <f>'[1]Canada UCO Exports'!DW$290/1000</f>
        <v>0.14599999999999999</v>
      </c>
      <c r="K65" s="74">
        <f>'[1]Canada UCO Exports'!EI$290/1000</f>
        <v>0.32</v>
      </c>
      <c r="L65" s="74">
        <f>'[1]Canada UCO Exports'!EU$290/1000</f>
        <v>0.309</v>
      </c>
      <c r="M65" s="74">
        <f>'[1]Canada UCO Exports'!FG$290/1000</f>
        <v>1.2E-2</v>
      </c>
      <c r="N65" s="74">
        <f>'[1]Canada UCO Exports'!FS$290/1000</f>
        <v>4.8000000000000001E-2</v>
      </c>
      <c r="O65" s="74">
        <f>'[1]Canada UCO Exports'!GE$290/1000</f>
        <v>1.494</v>
      </c>
      <c r="P65" s="74">
        <f>'[1]Canada UCO Exports'!GQ$290/1000</f>
        <v>2.895</v>
      </c>
      <c r="Q65" s="74">
        <f>'[1]Canada UCO Exports'!HC$290/1000</f>
        <v>1.55</v>
      </c>
      <c r="R65" s="74">
        <f>'[1]Canada UCO Exports'!HO$290/1000</f>
        <v>6.2530000000000001</v>
      </c>
      <c r="S65" s="74">
        <f>'[1]Canada UCO Exports'!IA$290/1000</f>
        <v>3.39</v>
      </c>
      <c r="T65" s="74">
        <f>'[1]Canada UCO Exports'!IM$290/1000</f>
        <v>2.903</v>
      </c>
      <c r="U65" s="74">
        <f>'[1]Canada UCO Exports'!IY$290/1000</f>
        <v>3.5339999999999998</v>
      </c>
      <c r="V65" s="74">
        <f>'[1]Canada UCO Exports'!JK$290/1000</f>
        <v>4.5999999999999996</v>
      </c>
      <c r="W65" s="74">
        <f>'[1]Canada UCO Exports'!JW$290/1000</f>
        <v>2.0219999999999998</v>
      </c>
      <c r="X65" s="74">
        <f>'[1]Canada UCO Exports'!KI$290/1000</f>
        <v>5.3840000000000003</v>
      </c>
      <c r="Y65" s="74">
        <f>'[1]Canada UCO Exports'!KU$290/1000</f>
        <v>6.0069999999999997</v>
      </c>
      <c r="Z65" s="74">
        <f>'[1]Canada UCO Exports'!LG$290/1000</f>
        <v>4.8109999999999999</v>
      </c>
      <c r="AA65" s="74">
        <f>'[1]Canada UCO Exports'!LS$290/1000</f>
        <v>6.29</v>
      </c>
      <c r="AB65" s="74">
        <f>'[1]Canada UCO Exports'!ME$290/1000</f>
        <v>5.8879999999999999</v>
      </c>
      <c r="AC65" s="86">
        <f>'[1]Canada UCO Exports'!MQ$290/1000</f>
        <v>17.905999999999999</v>
      </c>
      <c r="AD65" s="86">
        <f>'[1]Canada UCO Exports'!NC$290/1000</f>
        <v>10.202999999999999</v>
      </c>
      <c r="AE65" s="86">
        <f>'[1]Canada UCO Exports'!NO$290/1000</f>
        <v>12.521000000000001</v>
      </c>
      <c r="AF65" s="86">
        <f>'[1]Canada UCO Exports'!OA$290/1000</f>
        <v>27.353999999999999</v>
      </c>
      <c r="AG65" s="86">
        <f>'[1]Canada UCO Exports'!OM$290/1000</f>
        <v>16.099</v>
      </c>
      <c r="AH65" s="86">
        <f>'[1]Canada UCO Exports'!OY$290/1000</f>
        <v>21.861000000000001</v>
      </c>
      <c r="AI65" s="87">
        <f t="shared" si="29"/>
        <v>30.860694311288562</v>
      </c>
      <c r="AJ65" s="87">
        <f t="shared" si="29"/>
        <v>32.825277891522639</v>
      </c>
      <c r="AK65" s="87">
        <f t="shared" si="29"/>
        <v>34.906493566058394</v>
      </c>
      <c r="AL65" s="87">
        <f t="shared" si="29"/>
        <v>33.48221838528216</v>
      </c>
      <c r="AM65" s="87">
        <f t="shared" si="29"/>
        <v>34.487182319934945</v>
      </c>
      <c r="AN65" s="87">
        <f t="shared" si="29"/>
        <v>36.37558003457066</v>
      </c>
      <c r="AO65" s="87">
        <f t="shared" si="29"/>
        <v>36.327314352777854</v>
      </c>
      <c r="AP65" s="87">
        <f t="shared" si="29"/>
        <v>24.810046223501221</v>
      </c>
      <c r="AQ65" s="87">
        <f t="shared" si="29"/>
        <v>22.825150526354047</v>
      </c>
      <c r="AR65" s="87">
        <f t="shared" si="29"/>
        <v>22.937077549205735</v>
      </c>
      <c r="AS65" s="87">
        <f t="shared" si="29"/>
        <v>22.924026989825524</v>
      </c>
      <c r="AT65" s="87">
        <f t="shared" si="29"/>
        <v>22.910049819117244</v>
      </c>
      <c r="AU65" s="87">
        <f t="shared" si="29"/>
        <v>22.899610054033531</v>
      </c>
      <c r="AV65" s="87">
        <f t="shared" si="29"/>
        <v>22.899182987707217</v>
      </c>
      <c r="AW65" s="87">
        <f t="shared" si="29"/>
        <v>22.91398947997785</v>
      </c>
      <c r="AX65" s="87">
        <f t="shared" si="29"/>
        <v>22.909371866132272</v>
      </c>
      <c r="AY65" s="87">
        <f t="shared" si="30"/>
        <v>22.982795644198273</v>
      </c>
      <c r="AZ65" s="87">
        <f t="shared" si="31"/>
        <v>23.058424323570183</v>
      </c>
      <c r="BA65" s="87">
        <f t="shared" si="31"/>
        <v>23.136008372175979</v>
      </c>
      <c r="BB65" s="87">
        <f t="shared" si="31"/>
        <v>23.213930454555502</v>
      </c>
      <c r="BC65" s="87">
        <f t="shared" si="31"/>
        <v>23.289180034101207</v>
      </c>
      <c r="BD65" s="87">
        <f t="shared" si="31"/>
        <v>23.365137743598648</v>
      </c>
      <c r="BE65" s="87">
        <f t="shared" si="31"/>
        <v>23.441607266379251</v>
      </c>
      <c r="BF65" s="87">
        <f t="shared" si="31"/>
        <v>23.518246604727647</v>
      </c>
      <c r="BG65" s="87">
        <f t="shared" si="31"/>
        <v>23.594695130679046</v>
      </c>
      <c r="BH65" s="87">
        <f t="shared" si="31"/>
        <v>23.670846059700715</v>
      </c>
    </row>
    <row r="66" spans="1:60">
      <c r="A66" s="78" t="s">
        <v>24</v>
      </c>
      <c r="B66" s="86"/>
      <c r="C66" s="74"/>
      <c r="D66" s="74">
        <f>'[1]Canada UCO Exports'!BD$290/1000</f>
        <v>8.6999999999999994E-2</v>
      </c>
      <c r="E66" s="74">
        <f>'[1]Canada UCO Exports'!BP$290/1000</f>
        <v>0.33400000000000002</v>
      </c>
      <c r="F66" s="74">
        <f>'[1]Canada UCO Exports'!CB$290/1000</f>
        <v>0.25900000000000001</v>
      </c>
      <c r="G66" s="74">
        <f>'[1]Canada UCO Exports'!CN$290/1000</f>
        <v>0.54800000000000004</v>
      </c>
      <c r="H66" s="74">
        <f>'[1]Canada UCO Exports'!CZ$290/1000</f>
        <v>0.36</v>
      </c>
      <c r="I66" s="74">
        <f>'[1]Canada UCO Exports'!DL$290/1000</f>
        <v>0.245</v>
      </c>
      <c r="J66" s="74">
        <f>'[1]Canada UCO Exports'!DX$290/1000</f>
        <v>0.64200000000000002</v>
      </c>
      <c r="K66" s="74">
        <f>'[1]Canada UCO Exports'!EJ$290/1000</f>
        <v>0.54</v>
      </c>
      <c r="L66" s="74">
        <f>'[1]Canada UCO Exports'!EV$290/1000</f>
        <v>8.4000000000000005E-2</v>
      </c>
      <c r="M66" s="74">
        <f>'[1]Canada UCO Exports'!FH$290/1000</f>
        <v>2E-3</v>
      </c>
      <c r="N66" s="74">
        <f>'[1]Canada UCO Exports'!FT$290/1000</f>
        <v>2.544</v>
      </c>
      <c r="O66" s="74">
        <f>'[1]Canada UCO Exports'!GF$290/1000</f>
        <v>3.7429999999999999</v>
      </c>
      <c r="P66" s="74">
        <f>'[1]Canada UCO Exports'!GR$290/1000</f>
        <v>0.82</v>
      </c>
      <c r="Q66" s="74">
        <f>'[1]Canada UCO Exports'!HD$290/1000</f>
        <v>1.0629999999999999</v>
      </c>
      <c r="R66" s="74">
        <f>'[1]Canada UCO Exports'!HP$290/1000</f>
        <v>3.286</v>
      </c>
      <c r="S66" s="74">
        <f>'[1]Canada UCO Exports'!IB$290/1000</f>
        <v>1.633</v>
      </c>
      <c r="T66" s="74">
        <f>'[1]Canada UCO Exports'!IN$290/1000</f>
        <v>2.3820000000000001</v>
      </c>
      <c r="U66" s="74">
        <f>'[1]Canada UCO Exports'!IZ$290/1000</f>
        <v>4.8330000000000002</v>
      </c>
      <c r="V66" s="74">
        <f>'[1]Canada UCO Exports'!JL$290/1000</f>
        <v>2.012</v>
      </c>
      <c r="W66" s="74">
        <f>'[1]Canada UCO Exports'!JX$290/1000</f>
        <v>8.0709999999999997</v>
      </c>
      <c r="X66" s="74">
        <f>'[1]Canada UCO Exports'!KJ$290/1000</f>
        <v>5.4210000000000003</v>
      </c>
      <c r="Y66" s="74">
        <f>'[1]Canada UCO Exports'!KV$290/1000</f>
        <v>1.9750000000000001</v>
      </c>
      <c r="Z66" s="74">
        <f>'[1]Canada UCO Exports'!LH$290/1000</f>
        <v>5.423</v>
      </c>
      <c r="AA66" s="74">
        <f>'[1]Canada UCO Exports'!LT$290/1000</f>
        <v>3.835</v>
      </c>
      <c r="AB66" s="74">
        <f>'[1]Canada UCO Exports'!MF$290/1000</f>
        <v>8.3119999999999994</v>
      </c>
      <c r="AC66" s="86">
        <f>'[1]Canada UCO Exports'!MR$290/1000</f>
        <v>5.681</v>
      </c>
      <c r="AD66" s="86">
        <f>'[1]Canada UCO Exports'!ND$290/1000</f>
        <v>9.5939999999999994</v>
      </c>
      <c r="AE66" s="86">
        <f>'[1]Canada UCO Exports'!NP$290/1000</f>
        <v>12.385</v>
      </c>
      <c r="AF66" s="86">
        <f>'[1]Canada UCO Exports'!OB$290/1000</f>
        <v>21.181000000000001</v>
      </c>
      <c r="AG66" s="86">
        <f>'[1]Canada UCO Exports'!ON$290/1000</f>
        <v>24.481000000000002</v>
      </c>
      <c r="AH66" s="86">
        <f>'[1]Canada UCO Exports'!OZ$290/1000</f>
        <v>19.114000000000001</v>
      </c>
      <c r="AI66" s="87">
        <f t="shared" si="29"/>
        <v>30.410953622025023</v>
      </c>
      <c r="AJ66" s="87">
        <f t="shared" si="29"/>
        <v>32.485916699372304</v>
      </c>
      <c r="AK66" s="87">
        <f t="shared" si="29"/>
        <v>34.547389044607442</v>
      </c>
      <c r="AL66" s="87">
        <f t="shared" si="29"/>
        <v>34.582365513516692</v>
      </c>
      <c r="AM66" s="87">
        <f t="shared" si="29"/>
        <v>33.8609875599034</v>
      </c>
      <c r="AN66" s="87">
        <f t="shared" si="29"/>
        <v>36.22832915343762</v>
      </c>
      <c r="AO66" s="87">
        <f t="shared" si="29"/>
        <v>36.24883079384346</v>
      </c>
      <c r="AP66" s="87">
        <f t="shared" si="29"/>
        <v>24.794377465750127</v>
      </c>
      <c r="AQ66" s="87">
        <f t="shared" si="29"/>
        <v>22.857226273993284</v>
      </c>
      <c r="AR66" s="87">
        <f t="shared" si="29"/>
        <v>22.813296481026356</v>
      </c>
      <c r="AS66" s="87">
        <f t="shared" si="29"/>
        <v>22.870729626888135</v>
      </c>
      <c r="AT66" s="87">
        <f t="shared" si="29"/>
        <v>22.867845995559062</v>
      </c>
      <c r="AU66" s="87">
        <f t="shared" si="29"/>
        <v>22.859700165878746</v>
      </c>
      <c r="AV66" s="87">
        <f t="shared" si="29"/>
        <v>22.85375970866912</v>
      </c>
      <c r="AW66" s="87">
        <f t="shared" si="29"/>
        <v>22.853066395604284</v>
      </c>
      <c r="AX66" s="87">
        <f t="shared" si="29"/>
        <v>22.861020378519871</v>
      </c>
      <c r="AY66" s="87">
        <f t="shared" si="30"/>
        <v>22.935275457275704</v>
      </c>
      <c r="AZ66" s="87">
        <f t="shared" si="31"/>
        <v>23.009708378411869</v>
      </c>
      <c r="BA66" s="87">
        <f t="shared" si="31"/>
        <v>23.085420882567998</v>
      </c>
      <c r="BB66" s="87">
        <f t="shared" si="31"/>
        <v>23.162234670440533</v>
      </c>
      <c r="BC66" s="87">
        <f t="shared" si="31"/>
        <v>23.239315383444286</v>
      </c>
      <c r="BD66" s="87">
        <f t="shared" si="31"/>
        <v>23.314969082689743</v>
      </c>
      <c r="BE66" s="87">
        <f t="shared" si="31"/>
        <v>23.390905301348162</v>
      </c>
      <c r="BF66" s="87">
        <f t="shared" si="31"/>
        <v>23.46714515325321</v>
      </c>
      <c r="BG66" s="87">
        <f t="shared" si="31"/>
        <v>23.543491505668868</v>
      </c>
      <c r="BH66" s="87">
        <f t="shared" si="31"/>
        <v>23.619743447677735</v>
      </c>
    </row>
    <row r="67" spans="1:60">
      <c r="A67" s="78" t="s">
        <v>25</v>
      </c>
      <c r="B67" s="86"/>
      <c r="C67" s="74"/>
      <c r="D67" s="74">
        <f>'[1]Canada UCO Exports'!BE$290/1000</f>
        <v>7.1999999999999995E-2</v>
      </c>
      <c r="E67" s="74">
        <f>'[1]Canada UCO Exports'!BQ$290/1000</f>
        <v>0.28899999999999998</v>
      </c>
      <c r="F67" s="74">
        <f>'[1]Canada UCO Exports'!CC$290/1000</f>
        <v>0.123</v>
      </c>
      <c r="G67" s="74">
        <f>'[1]Canada UCO Exports'!CO$290/1000</f>
        <v>0.38</v>
      </c>
      <c r="H67" s="74">
        <f>'[1]Canada UCO Exports'!DA$290/1000</f>
        <v>0.19700000000000001</v>
      </c>
      <c r="I67" s="74">
        <f>'[1]Canada UCO Exports'!DM$290/1000</f>
        <v>0.308</v>
      </c>
      <c r="J67" s="74">
        <f>'[1]Canada UCO Exports'!DY$290/1000</f>
        <v>0.435</v>
      </c>
      <c r="K67" s="74">
        <f>'[1]Canada UCO Exports'!EK$290/1000</f>
        <v>0.21</v>
      </c>
      <c r="L67" s="74">
        <f>'[1]Canada UCO Exports'!EW$290/1000</f>
        <v>0.58399999999999996</v>
      </c>
      <c r="M67" s="74">
        <f>'[1]Canada UCO Exports'!FI$290/1000</f>
        <v>0.42799999999999999</v>
      </c>
      <c r="N67" s="74">
        <f>'[1]Canada UCO Exports'!FU$290/1000</f>
        <v>0.47399999999999998</v>
      </c>
      <c r="O67" s="74">
        <f>'[1]Canada UCO Exports'!GG$290/1000</f>
        <v>4.1109999999999998</v>
      </c>
      <c r="P67" s="74">
        <f>'[1]Canada UCO Exports'!GS$290/1000</f>
        <v>4.069</v>
      </c>
      <c r="Q67" s="74">
        <f>'[1]Canada UCO Exports'!HE$290/1000</f>
        <v>2.242</v>
      </c>
      <c r="R67" s="74">
        <f>'[1]Canada UCO Exports'!HQ$290/1000</f>
        <v>0.96499999999999997</v>
      </c>
      <c r="S67" s="74">
        <f>'[1]Canada UCO Exports'!IC$290/1000</f>
        <v>1.1539999999999999</v>
      </c>
      <c r="T67" s="74">
        <f>'[1]Canada UCO Exports'!IO$290/1000</f>
        <v>1.5489999999999999</v>
      </c>
      <c r="U67" s="74">
        <f>'[1]Canada UCO Exports'!JA$290/1000</f>
        <v>1.3540000000000001</v>
      </c>
      <c r="V67" s="74">
        <f>'[1]Canada UCO Exports'!JM$290/1000</f>
        <v>3.5379999999999998</v>
      </c>
      <c r="W67" s="74">
        <f>'[1]Canada UCO Exports'!JY$290/1000</f>
        <v>4.3609999999999998</v>
      </c>
      <c r="X67" s="74">
        <f>'[1]Canada UCO Exports'!KK$290/1000</f>
        <v>6.4020000000000001</v>
      </c>
      <c r="Y67" s="74">
        <f>'[1]Canada UCO Exports'!KW$290/1000</f>
        <v>7.9290000000000003</v>
      </c>
      <c r="Z67" s="74">
        <f>'[1]Canada UCO Exports'!LI$290/1000</f>
        <v>5.8109999999999999</v>
      </c>
      <c r="AA67" s="74">
        <f>'[1]Canada UCO Exports'!LU$290/1000</f>
        <v>5.8540000000000001</v>
      </c>
      <c r="AB67" s="74">
        <f>'[1]Canada UCO Exports'!MG$290/1000</f>
        <v>7.9809999999999999</v>
      </c>
      <c r="AC67" s="86">
        <f>'[1]Canada UCO Exports'!MS$290/1000</f>
        <v>15.074</v>
      </c>
      <c r="AD67" s="86">
        <f>'[1]Canada UCO Exports'!NE$290/1000</f>
        <v>8.6639999999999997</v>
      </c>
      <c r="AE67" s="86">
        <f>'[1]Canada UCO Exports'!NQ$290/1000</f>
        <v>14.369</v>
      </c>
      <c r="AF67" s="86">
        <f>'[1]Canada UCO Exports'!OC$290/1000</f>
        <v>23.963000000000001</v>
      </c>
      <c r="AG67" s="86">
        <f>'[1]Canada UCO Exports'!OO$290/1000</f>
        <v>17.597999999999999</v>
      </c>
      <c r="AH67" s="86">
        <f>'[1]Canada UCO Exports'!PA$290/1000</f>
        <v>30.795000000000002</v>
      </c>
      <c r="AI67" s="87">
        <f t="shared" si="29"/>
        <v>33.437501643148458</v>
      </c>
      <c r="AJ67" s="87">
        <f t="shared" si="29"/>
        <v>36.288167011296714</v>
      </c>
      <c r="AK67" s="87">
        <f t="shared" si="29"/>
        <v>38.446309468531425</v>
      </c>
      <c r="AL67" s="87">
        <f t="shared" si="29"/>
        <v>38.389221018339882</v>
      </c>
      <c r="AM67" s="87">
        <f t="shared" si="29"/>
        <v>39.734228024946887</v>
      </c>
      <c r="AN67" s="87">
        <f t="shared" si="29"/>
        <v>40.685208231712693</v>
      </c>
      <c r="AO67" s="87">
        <f t="shared" si="29"/>
        <v>40.85910601490805</v>
      </c>
      <c r="AP67" s="87">
        <f t="shared" si="29"/>
        <v>27.99437984630115</v>
      </c>
      <c r="AQ67" s="87">
        <f t="shared" si="29"/>
        <v>25.88443353602878</v>
      </c>
      <c r="AR67" s="87">
        <f t="shared" si="29"/>
        <v>25.949237874651487</v>
      </c>
      <c r="AS67" s="87">
        <f t="shared" si="29"/>
        <v>25.819578480576347</v>
      </c>
      <c r="AT67" s="87">
        <f t="shared" si="29"/>
        <v>25.854129838670442</v>
      </c>
      <c r="AU67" s="87">
        <f t="shared" si="29"/>
        <v>25.869198605159646</v>
      </c>
      <c r="AV67" s="87">
        <f t="shared" si="29"/>
        <v>25.875315667017343</v>
      </c>
      <c r="AW67" s="87">
        <f t="shared" si="29"/>
        <v>25.873492093215049</v>
      </c>
      <c r="AX67" s="87">
        <f t="shared" si="29"/>
        <v>25.858342936927762</v>
      </c>
      <c r="AY67" s="87">
        <f t="shared" si="30"/>
        <v>25.952316147625371</v>
      </c>
      <c r="AZ67" s="87">
        <f t="shared" si="31"/>
        <v>26.040944014579235</v>
      </c>
      <c r="BA67" s="87">
        <f t="shared" si="31"/>
        <v>26.12702893572024</v>
      </c>
      <c r="BB67" s="87">
        <f t="shared" si="31"/>
        <v>26.211849757591349</v>
      </c>
      <c r="BC67" s="87">
        <f t="shared" si="31"/>
        <v>26.296752944831393</v>
      </c>
      <c r="BD67" s="87">
        <f t="shared" si="31"/>
        <v>26.384449432941494</v>
      </c>
      <c r="BE67" s="87">
        <f t="shared" si="31"/>
        <v>26.470878092959712</v>
      </c>
      <c r="BF67" s="87">
        <f t="shared" si="31"/>
        <v>26.556862572147946</v>
      </c>
      <c r="BG67" s="87">
        <f t="shared" si="31"/>
        <v>26.642826781271769</v>
      </c>
      <c r="BH67" s="87">
        <f t="shared" si="31"/>
        <v>26.729021918884182</v>
      </c>
    </row>
    <row r="68" spans="1:60">
      <c r="A68" s="78" t="s">
        <v>26</v>
      </c>
      <c r="B68" s="86"/>
      <c r="C68" s="74">
        <f>'[1]Canada UCO Exports'!AT$290/1000</f>
        <v>4.7E-2</v>
      </c>
      <c r="D68" s="74">
        <f>'[1]Canada UCO Exports'!BF$290/1000</f>
        <v>9.0999999999999998E-2</v>
      </c>
      <c r="E68" s="74">
        <f>'[1]Canada UCO Exports'!BR$290/1000</f>
        <v>0.374</v>
      </c>
      <c r="F68" s="74">
        <f>'[1]Canada UCO Exports'!CD$290/1000</f>
        <v>0.42799999999999999</v>
      </c>
      <c r="G68" s="74">
        <f>'[1]Canada UCO Exports'!CP$290/1000</f>
        <v>0.45400000000000001</v>
      </c>
      <c r="H68" s="74">
        <f>'[1]Canada UCO Exports'!DB$290/1000</f>
        <v>0.249</v>
      </c>
      <c r="I68" s="74">
        <f>'[1]Canada UCO Exports'!DN$290/1000</f>
        <v>0.61099999999999999</v>
      </c>
      <c r="J68" s="74">
        <f>'[1]Canada UCO Exports'!DZ$290/1000</f>
        <v>0.55100000000000005</v>
      </c>
      <c r="K68" s="74">
        <f>'[1]Canada UCO Exports'!EL$290/1000</f>
        <v>0.11799999999999999</v>
      </c>
      <c r="L68" s="74">
        <f>'[1]Canada UCO Exports'!EX$290/1000</f>
        <v>0.17</v>
      </c>
      <c r="M68" s="74">
        <f>'[1]Canada UCO Exports'!FJ$290/1000</f>
        <v>5.6000000000000001E-2</v>
      </c>
      <c r="N68" s="74">
        <f>'[1]Canada UCO Exports'!FV$290/1000</f>
        <v>4.9809999999999999</v>
      </c>
      <c r="O68" s="74">
        <f>'[1]Canada UCO Exports'!GH$290/1000</f>
        <v>3.82</v>
      </c>
      <c r="P68" s="74">
        <f>'[1]Canada UCO Exports'!GT$290/1000</f>
        <v>2.8929999999999998</v>
      </c>
      <c r="Q68" s="74">
        <f>'[1]Canada UCO Exports'!HF$290/1000</f>
        <v>0.66400000000000003</v>
      </c>
      <c r="R68" s="74">
        <f>'[1]Canada UCO Exports'!HR$290/1000</f>
        <v>1.919</v>
      </c>
      <c r="S68" s="74">
        <f>'[1]Canada UCO Exports'!ID$290/1000</f>
        <v>3.4089999999999998</v>
      </c>
      <c r="T68" s="74">
        <f>'[1]Canada UCO Exports'!IP$290/1000</f>
        <v>1.222</v>
      </c>
      <c r="U68" s="74">
        <f>'[1]Canada UCO Exports'!JB$290/1000</f>
        <v>9.2110000000000003</v>
      </c>
      <c r="V68" s="74">
        <f>'[1]Canada UCO Exports'!JN$290/1000</f>
        <v>3.7810000000000001</v>
      </c>
      <c r="W68" s="74">
        <f>'[1]Canada UCO Exports'!JZ$290/1000</f>
        <v>2.8980000000000001</v>
      </c>
      <c r="X68" s="74">
        <f>'[1]Canada UCO Exports'!KL$290/1000</f>
        <v>6.609</v>
      </c>
      <c r="Y68" s="74">
        <f>'[1]Canada UCO Exports'!KX$290/1000</f>
        <v>8.4879999999999995</v>
      </c>
      <c r="Z68" s="74">
        <f>'[1]Canada UCO Exports'!LJ$290/1000</f>
        <v>7.702</v>
      </c>
      <c r="AA68" s="74">
        <f>'[1]Canada UCO Exports'!LV$290/1000</f>
        <v>11.536</v>
      </c>
      <c r="AB68" s="74">
        <f>'[1]Canada UCO Exports'!MH$290/1000</f>
        <v>4.6319999999999997</v>
      </c>
      <c r="AC68" s="86">
        <f>'[1]Canada UCO Exports'!MT$290/1000</f>
        <v>12.057</v>
      </c>
      <c r="AD68" s="86">
        <f>'[1]Canada UCO Exports'!NF$290/1000</f>
        <v>10.315</v>
      </c>
      <c r="AE68" s="86">
        <f>'[1]Canada UCO Exports'!NR$290/1000</f>
        <v>16.300999999999998</v>
      </c>
      <c r="AF68" s="86">
        <f>'[1]Canada UCO Exports'!OD$290/1000</f>
        <v>18.655000000000001</v>
      </c>
      <c r="AG68" s="86">
        <f>'[1]Canada UCO Exports'!OP$290/1000</f>
        <v>31.591000000000001</v>
      </c>
      <c r="AH68" s="86">
        <f>'[1]Canada UCO Exports'!PB$290/1000</f>
        <v>23.087</v>
      </c>
      <c r="AI68" s="87">
        <f t="shared" si="29"/>
        <v>35.035956470149024</v>
      </c>
      <c r="AJ68" s="87">
        <f t="shared" si="29"/>
        <v>37.649384290575938</v>
      </c>
      <c r="AK68" s="87">
        <f t="shared" si="29"/>
        <v>39.511545508532237</v>
      </c>
      <c r="AL68" s="87">
        <f t="shared" si="29"/>
        <v>40.917176805460223</v>
      </c>
      <c r="AM68" s="87">
        <f t="shared" si="29"/>
        <v>39.475435605554132</v>
      </c>
      <c r="AN68" s="87">
        <f t="shared" si="29"/>
        <v>42.059775573852406</v>
      </c>
      <c r="AO68" s="87">
        <f t="shared" si="29"/>
        <v>42.140589309950265</v>
      </c>
      <c r="AP68" s="87">
        <f t="shared" si="29"/>
        <v>28.840856483081961</v>
      </c>
      <c r="AQ68" s="87">
        <f t="shared" si="29"/>
        <v>26.680528796951581</v>
      </c>
      <c r="AR68" s="87">
        <f t="shared" si="29"/>
        <v>26.547731225094864</v>
      </c>
      <c r="AS68" s="87">
        <f t="shared" si="29"/>
        <v>26.603117022228968</v>
      </c>
      <c r="AT68" s="87">
        <f t="shared" si="29"/>
        <v>26.614027559524875</v>
      </c>
      <c r="AU68" s="87">
        <f t="shared" si="29"/>
        <v>26.613690705616186</v>
      </c>
      <c r="AV68" s="87">
        <f t="shared" si="29"/>
        <v>26.611819061883295</v>
      </c>
      <c r="AW68" s="87">
        <f t="shared" si="29"/>
        <v>26.598077114869636</v>
      </c>
      <c r="AX68" s="87">
        <f t="shared" si="29"/>
        <v>26.608146292824593</v>
      </c>
      <c r="AY68" s="87">
        <f t="shared" si="30"/>
        <v>26.697849320766863</v>
      </c>
      <c r="AZ68" s="87">
        <f t="shared" si="31"/>
        <v>26.785565565476411</v>
      </c>
      <c r="BA68" s="87">
        <f t="shared" si="31"/>
        <v>26.873148089696411</v>
      </c>
      <c r="BB68" s="87">
        <f t="shared" si="31"/>
        <v>26.960881182353724</v>
      </c>
      <c r="BC68" s="87">
        <f t="shared" si="31"/>
        <v>27.051195422245691</v>
      </c>
      <c r="BD68" s="87">
        <f t="shared" si="31"/>
        <v>27.139804430128684</v>
      </c>
      <c r="BE68" s="87">
        <f t="shared" si="31"/>
        <v>27.228192480131302</v>
      </c>
      <c r="BF68" s="87">
        <f t="shared" si="31"/>
        <v>27.316716232264387</v>
      </c>
      <c r="BG68" s="87">
        <f t="shared" si="31"/>
        <v>27.405430086183824</v>
      </c>
      <c r="BH68" s="87">
        <f t="shared" si="31"/>
        <v>27.494342007684498</v>
      </c>
    </row>
    <row r="69" spans="1:60">
      <c r="A69" s="78" t="s">
        <v>27</v>
      </c>
      <c r="B69" s="86"/>
      <c r="C69" s="74">
        <f>'[1]Canada UCO Exports'!AU$290/1000</f>
        <v>3.9E-2</v>
      </c>
      <c r="D69" s="74">
        <f>'[1]Canada UCO Exports'!BG$290/1000</f>
        <v>2.4E-2</v>
      </c>
      <c r="E69" s="74">
        <f>'[1]Canada UCO Exports'!BS$290/1000</f>
        <v>0.3</v>
      </c>
      <c r="F69" s="74">
        <f>'[1]Canada UCO Exports'!CE$290/1000</f>
        <v>0.51300000000000001</v>
      </c>
      <c r="G69" s="74">
        <f>'[1]Canada UCO Exports'!CQ$290/1000</f>
        <v>0.53300000000000003</v>
      </c>
      <c r="H69" s="74">
        <f>'[1]Canada UCO Exports'!DC$290/1000</f>
        <v>0.34100000000000003</v>
      </c>
      <c r="I69" s="74">
        <f>'[1]Canada UCO Exports'!DO$290/1000</f>
        <v>0.221</v>
      </c>
      <c r="J69" s="74">
        <f>'[1]Canada UCO Exports'!EA$290/1000</f>
        <v>0.20200000000000001</v>
      </c>
      <c r="K69" s="74">
        <f>'[1]Canada UCO Exports'!EM$290/1000</f>
        <v>0.14000000000000001</v>
      </c>
      <c r="L69" s="74">
        <f>'[1]Canada UCO Exports'!EY$290/1000</f>
        <v>0.36399999999999999</v>
      </c>
      <c r="M69" s="74">
        <f>'[1]Canada UCO Exports'!FK$290/1000</f>
        <v>2E-3</v>
      </c>
      <c r="N69" s="74">
        <f>'[1]Canada UCO Exports'!FW$290/1000</f>
        <v>0.56000000000000005</v>
      </c>
      <c r="O69" s="74">
        <f>'[1]Canada UCO Exports'!GI$290/1000</f>
        <v>0.40200000000000002</v>
      </c>
      <c r="P69" s="74">
        <f>'[1]Canada UCO Exports'!GU$290/1000</f>
        <v>3.3679999999999999</v>
      </c>
      <c r="Q69" s="74">
        <f>'[1]Canada UCO Exports'!HG$290/1000</f>
        <v>0.114</v>
      </c>
      <c r="R69" s="74">
        <f>'[1]Canada UCO Exports'!HS$290/1000</f>
        <v>4.1779999999999999</v>
      </c>
      <c r="S69" s="74">
        <f>'[1]Canada UCO Exports'!IE$290/1000</f>
        <v>0.50700000000000001</v>
      </c>
      <c r="T69" s="74">
        <f>'[1]Canada UCO Exports'!IQ$290/1000</f>
        <v>3.419</v>
      </c>
      <c r="U69" s="74">
        <f>'[1]Canada UCO Exports'!JC$290/1000</f>
        <v>3.3109999999999999</v>
      </c>
      <c r="V69" s="74">
        <f>'[1]Canada UCO Exports'!JO$290/1000</f>
        <v>4.0519999999999996</v>
      </c>
      <c r="W69" s="74">
        <f>'[1]Canada UCO Exports'!KA$290/1000</f>
        <v>1.337</v>
      </c>
      <c r="X69" s="74">
        <f>'[1]Canada UCO Exports'!KM$290/1000</f>
        <v>6.3239999999999998</v>
      </c>
      <c r="Y69" s="74">
        <f>'[1]Canada UCO Exports'!KY$290/1000</f>
        <v>10.956</v>
      </c>
      <c r="Z69" s="74">
        <f>'[1]Canada UCO Exports'!LK$290/1000</f>
        <v>5.3620000000000001</v>
      </c>
      <c r="AA69" s="74">
        <f>'[1]Canada UCO Exports'!LW$290/1000</f>
        <v>6.44</v>
      </c>
      <c r="AB69" s="74">
        <f>'[1]Canada UCO Exports'!MI$290/1000</f>
        <v>11.781000000000001</v>
      </c>
      <c r="AC69" s="86">
        <f>'[1]Canada UCO Exports'!MU$290/1000</f>
        <v>16.733000000000001</v>
      </c>
      <c r="AD69" s="86">
        <f>'[1]Canada UCO Exports'!NG$290/1000</f>
        <v>13.605</v>
      </c>
      <c r="AE69" s="86">
        <f>'[1]Canada UCO Exports'!NS$290/1000</f>
        <v>17.690999999999999</v>
      </c>
      <c r="AF69" s="86">
        <f>'[1]Canada UCO Exports'!OE$290/1000</f>
        <v>30.004999999999999</v>
      </c>
      <c r="AG69" s="86">
        <f>'[1]Canada UCO Exports'!OQ$290/1000</f>
        <v>25.971</v>
      </c>
      <c r="AH69" s="86">
        <f>'[1]Canada UCO Exports'!PC$290/1000</f>
        <v>19.574000000000002</v>
      </c>
      <c r="AI69" s="87">
        <f t="shared" si="29"/>
        <v>37.453619395987388</v>
      </c>
      <c r="AJ69" s="87">
        <f t="shared" si="29"/>
        <v>39.468786944898554</v>
      </c>
      <c r="AK69" s="87">
        <f t="shared" si="29"/>
        <v>41.257970680582758</v>
      </c>
      <c r="AL69" s="87">
        <f t="shared" si="29"/>
        <v>40.144927429755725</v>
      </c>
      <c r="AM69" s="87">
        <f t="shared" si="29"/>
        <v>39.855903333337153</v>
      </c>
      <c r="AN69" s="87">
        <f t="shared" si="29"/>
        <v>43.280953424214601</v>
      </c>
      <c r="AO69" s="87">
        <f t="shared" si="29"/>
        <v>43.068469938255411</v>
      </c>
      <c r="AP69" s="87">
        <f t="shared" si="29"/>
        <v>29.335944809564058</v>
      </c>
      <c r="AQ69" s="87">
        <f t="shared" si="29"/>
        <v>26.99119985312096</v>
      </c>
      <c r="AR69" s="87">
        <f t="shared" si="29"/>
        <v>27.041847608665513</v>
      </c>
      <c r="AS69" s="87">
        <f t="shared" si="29"/>
        <v>27.154946501411285</v>
      </c>
      <c r="AT69" s="87">
        <f t="shared" si="29"/>
        <v>27.10454271370892</v>
      </c>
      <c r="AU69" s="87">
        <f t="shared" si="29"/>
        <v>27.074455374387682</v>
      </c>
      <c r="AV69" s="87">
        <f t="shared" si="29"/>
        <v>27.073398410258871</v>
      </c>
      <c r="AW69" s="87">
        <f t="shared" si="29"/>
        <v>27.089838121686455</v>
      </c>
      <c r="AX69" s="87">
        <f t="shared" si="29"/>
        <v>27.099436224290645</v>
      </c>
      <c r="AY69" s="87">
        <f t="shared" si="30"/>
        <v>27.17862861609607</v>
      </c>
      <c r="AZ69" s="87">
        <f t="shared" si="31"/>
        <v>27.265661917061529</v>
      </c>
      <c r="BA69" s="87">
        <f t="shared" si="31"/>
        <v>27.358090403650198</v>
      </c>
      <c r="BB69" s="87">
        <f t="shared" si="31"/>
        <v>27.45117078749443</v>
      </c>
      <c r="BC69" s="87">
        <f t="shared" si="31"/>
        <v>27.54149756577538</v>
      </c>
      <c r="BD69" s="87">
        <f t="shared" si="31"/>
        <v>27.629891143738444</v>
      </c>
      <c r="BE69" s="87">
        <f t="shared" si="31"/>
        <v>27.720143242131602</v>
      </c>
      <c r="BF69" s="87">
        <f t="shared" si="31"/>
        <v>27.811045434740553</v>
      </c>
      <c r="BG69" s="87">
        <f t="shared" si="31"/>
        <v>27.901639337077807</v>
      </c>
      <c r="BH69" s="87">
        <f t="shared" si="31"/>
        <v>27.991731064673466</v>
      </c>
    </row>
    <row r="70" spans="1:60">
      <c r="A70" s="78" t="s">
        <v>28</v>
      </c>
      <c r="B70" s="86"/>
      <c r="C70" s="74">
        <f>'[1]Canada UCO Exports'!AV$290/1000</f>
        <v>7.9000000000000001E-2</v>
      </c>
      <c r="D70" s="74">
        <f>'[1]Canada UCO Exports'!BH$290/1000</f>
        <v>5.3999999999999999E-2</v>
      </c>
      <c r="E70" s="74">
        <f>'[1]Canada UCO Exports'!BT$290/1000</f>
        <v>0.29599999999999999</v>
      </c>
      <c r="F70" s="74">
        <f>'[1]Canada UCO Exports'!CF$290/1000</f>
        <v>0.38400000000000001</v>
      </c>
      <c r="G70" s="74">
        <f>'[1]Canada UCO Exports'!CR$290/1000</f>
        <v>0.498</v>
      </c>
      <c r="H70" s="74">
        <f>'[1]Canada UCO Exports'!DD$290/1000</f>
        <v>0.20100000000000001</v>
      </c>
      <c r="I70" s="74">
        <f>'[1]Canada UCO Exports'!DP$290/1000</f>
        <v>0.40300000000000002</v>
      </c>
      <c r="J70" s="74">
        <f>'[1]Canada UCO Exports'!EB$290/1000</f>
        <v>0.32400000000000001</v>
      </c>
      <c r="K70" s="74">
        <f>'[1]Canada UCO Exports'!EN$290/1000</f>
        <v>0.316</v>
      </c>
      <c r="L70" s="74">
        <f>'[1]Canada UCO Exports'!EZ$290/1000</f>
        <v>0.41699999999999998</v>
      </c>
      <c r="M70" s="74">
        <f>'[1]Canada UCO Exports'!FL$290/1000</f>
        <v>5.0000000000000001E-3</v>
      </c>
      <c r="N70" s="74">
        <f>'[1]Canada UCO Exports'!FX$290/1000</f>
        <v>2.5219999999999998</v>
      </c>
      <c r="O70" s="74">
        <f>'[1]Canada UCO Exports'!GJ$290/1000</f>
        <v>3.3370000000000002</v>
      </c>
      <c r="P70" s="74">
        <f>'[1]Canada UCO Exports'!GV$290/1000</f>
        <v>0.20499999999999999</v>
      </c>
      <c r="Q70" s="74">
        <f>'[1]Canada UCO Exports'!HH$290/1000</f>
        <v>1.6279999999999999</v>
      </c>
      <c r="R70" s="74">
        <f>'[1]Canada UCO Exports'!HT$290/1000</f>
        <v>0.88200000000000001</v>
      </c>
      <c r="S70" s="74">
        <f>'[1]Canada UCO Exports'!IF$290/1000</f>
        <v>3.4409999999999998</v>
      </c>
      <c r="T70" s="74">
        <f>'[1]Canada UCO Exports'!IR$290/1000</f>
        <v>2.8650000000000002</v>
      </c>
      <c r="U70" s="74">
        <f>'[1]Canada UCO Exports'!JD$290/1000</f>
        <v>3.2189999999999999</v>
      </c>
      <c r="V70" s="74">
        <f>'[1]Canada UCO Exports'!JP$290/1000</f>
        <v>1.2190000000000001</v>
      </c>
      <c r="W70" s="74">
        <f>'[1]Canada UCO Exports'!KB$290/1000</f>
        <v>7.9349999999999996</v>
      </c>
      <c r="X70" s="74">
        <f>'[1]Canada UCO Exports'!KN$290/1000</f>
        <v>5.26</v>
      </c>
      <c r="Y70" s="74">
        <f>'[1]Canada UCO Exports'!KZ$290/1000</f>
        <v>4.6020000000000003</v>
      </c>
      <c r="Z70" s="74">
        <f>'[1]Canada UCO Exports'!LL$290/1000</f>
        <v>12.484</v>
      </c>
      <c r="AA70" s="74">
        <f>'[1]Canada UCO Exports'!LX$290/1000</f>
        <v>4.42</v>
      </c>
      <c r="AB70" s="74">
        <f>'[1]Canada UCO Exports'!MJ$290/1000</f>
        <v>8.6910000000000007</v>
      </c>
      <c r="AC70" s="86">
        <f>'[1]Canada UCO Exports'!MV$290/1000</f>
        <v>10.952</v>
      </c>
      <c r="AD70" s="86">
        <f>'[1]Canada UCO Exports'!NH$290/1000</f>
        <v>10.417999999999999</v>
      </c>
      <c r="AE70" s="86">
        <f>'[1]Canada UCO Exports'!NT$290/1000</f>
        <v>11.696</v>
      </c>
      <c r="AF70" s="86">
        <f>'[1]Canada UCO Exports'!OF$290/1000</f>
        <v>21.143000000000001</v>
      </c>
      <c r="AG70" s="86">
        <f>'[1]Canada UCO Exports'!OR$290/1000</f>
        <v>20.172000000000001</v>
      </c>
      <c r="AH70" s="86">
        <f>'[1]Canada UCO Exports'!PD$290/1000</f>
        <v>31.173999999999999</v>
      </c>
      <c r="AI70" s="87">
        <f t="shared" ref="AI70:AX70" si="32">AI71-SUM(AI59:AI69)</f>
        <v>54.233120308263437</v>
      </c>
      <c r="AJ70" s="87">
        <f t="shared" si="32"/>
        <v>41.801225827112546</v>
      </c>
      <c r="AK70" s="87">
        <f t="shared" si="32"/>
        <v>45.601243141019495</v>
      </c>
      <c r="AL70" s="87">
        <f t="shared" si="32"/>
        <v>47.318455072263816</v>
      </c>
      <c r="AM70" s="87">
        <f t="shared" si="32"/>
        <v>49.316674303929972</v>
      </c>
      <c r="AN70" s="87">
        <f t="shared" si="32"/>
        <v>52.036133958611401</v>
      </c>
      <c r="AO70" s="87">
        <f t="shared" si="32"/>
        <v>49.837787930620038</v>
      </c>
      <c r="AP70" s="87">
        <f t="shared" si="32"/>
        <v>34.493845948736748</v>
      </c>
      <c r="AQ70" s="87">
        <f t="shared" si="32"/>
        <v>32.13833065022925</v>
      </c>
      <c r="AR70" s="87">
        <f t="shared" si="32"/>
        <v>32.27004041364853</v>
      </c>
      <c r="AS70" s="87">
        <f t="shared" si="32"/>
        <v>32.124182224295339</v>
      </c>
      <c r="AT70" s="87">
        <f t="shared" si="32"/>
        <v>31.917209500152353</v>
      </c>
      <c r="AU70" s="87">
        <f t="shared" si="32"/>
        <v>32.054480407290896</v>
      </c>
      <c r="AV70" s="87">
        <f t="shared" si="32"/>
        <v>32.100848639123285</v>
      </c>
      <c r="AW70" s="87">
        <f t="shared" si="32"/>
        <v>32.093352236902092</v>
      </c>
      <c r="AX70" s="87">
        <f t="shared" si="32"/>
        <v>32.058014601552827</v>
      </c>
      <c r="AY70" s="87">
        <f t="shared" ref="AY70:BH70" si="33">AY71-SUM(AY59:AY69)</f>
        <v>32.151597013927642</v>
      </c>
      <c r="AZ70" s="87">
        <f t="shared" si="33"/>
        <v>32.284080250124305</v>
      </c>
      <c r="BA70" s="87">
        <f t="shared" si="33"/>
        <v>32.394166001805672</v>
      </c>
      <c r="BB70" s="87">
        <f t="shared" si="33"/>
        <v>32.495543075505282</v>
      </c>
      <c r="BC70" s="87">
        <f t="shared" si="33"/>
        <v>32.597309461979705</v>
      </c>
      <c r="BD70" s="87">
        <f t="shared" si="33"/>
        <v>32.705178162259301</v>
      </c>
      <c r="BE70" s="87">
        <f t="shared" si="33"/>
        <v>32.815932252739458</v>
      </c>
      <c r="BF70" s="87">
        <f t="shared" si="33"/>
        <v>32.922297519948302</v>
      </c>
      <c r="BG70" s="87">
        <f t="shared" si="33"/>
        <v>33.027911428746052</v>
      </c>
      <c r="BH70" s="87">
        <f t="shared" si="33"/>
        <v>33.134381065771038</v>
      </c>
    </row>
    <row r="71" spans="1:60" ht="13.5" thickBot="1">
      <c r="A71" s="78" t="s">
        <v>29</v>
      </c>
      <c r="B71" s="86"/>
      <c r="C71" s="74">
        <f>SUM(C59:C70)</f>
        <v>0.16499999999999998</v>
      </c>
      <c r="D71" s="74">
        <f t="shared" ref="D71:AH71" si="34">SUM(D59:D70)</f>
        <v>1.0029999999999999</v>
      </c>
      <c r="E71" s="74">
        <f t="shared" si="34"/>
        <v>2.5909999999999997</v>
      </c>
      <c r="F71" s="74">
        <f t="shared" si="34"/>
        <v>4.2210000000000001</v>
      </c>
      <c r="G71" s="74">
        <f t="shared" si="34"/>
        <v>6.6429999999999998</v>
      </c>
      <c r="H71" s="74">
        <f t="shared" si="34"/>
        <v>4.7240000000000002</v>
      </c>
      <c r="I71" s="74">
        <f t="shared" si="34"/>
        <v>3.4250000000000003</v>
      </c>
      <c r="J71" s="74">
        <f t="shared" si="34"/>
        <v>3.5819999999999999</v>
      </c>
      <c r="K71" s="74">
        <f t="shared" si="34"/>
        <v>3.9309999999999996</v>
      </c>
      <c r="L71" s="74">
        <f t="shared" si="34"/>
        <v>4.3849999999999998</v>
      </c>
      <c r="M71" s="74">
        <f t="shared" si="34"/>
        <v>2.3339999999999996</v>
      </c>
      <c r="N71" s="74">
        <f t="shared" si="34"/>
        <v>21.308999999999994</v>
      </c>
      <c r="O71" s="74">
        <f t="shared" si="34"/>
        <v>28.496000000000002</v>
      </c>
      <c r="P71" s="74">
        <f t="shared" si="34"/>
        <v>30.423999999999996</v>
      </c>
      <c r="Q71" s="74">
        <f t="shared" si="34"/>
        <v>16.433</v>
      </c>
      <c r="R71" s="74">
        <f t="shared" si="34"/>
        <v>38.048999999999999</v>
      </c>
      <c r="S71" s="74">
        <f t="shared" si="34"/>
        <v>29.196999999999999</v>
      </c>
      <c r="T71" s="74">
        <f t="shared" si="34"/>
        <v>23.320999999999998</v>
      </c>
      <c r="U71" s="74">
        <f t="shared" si="34"/>
        <v>47.592999999999996</v>
      </c>
      <c r="V71" s="74">
        <f t="shared" si="34"/>
        <v>38.610000000000007</v>
      </c>
      <c r="W71" s="74">
        <f t="shared" si="34"/>
        <v>50.584000000000003</v>
      </c>
      <c r="X71" s="74">
        <f t="shared" si="34"/>
        <v>69.909000000000006</v>
      </c>
      <c r="Y71" s="74">
        <f t="shared" si="34"/>
        <v>72.268000000000001</v>
      </c>
      <c r="Z71" s="74">
        <f t="shared" si="34"/>
        <v>76.326999999999998</v>
      </c>
      <c r="AA71" s="74">
        <f t="shared" si="34"/>
        <v>84.585000000000008</v>
      </c>
      <c r="AB71" s="74">
        <f t="shared" si="34"/>
        <v>87.712000000000003</v>
      </c>
      <c r="AC71" s="86">
        <f t="shared" si="34"/>
        <v>138.19600000000003</v>
      </c>
      <c r="AD71" s="86">
        <f t="shared" si="34"/>
        <v>133.78199999999998</v>
      </c>
      <c r="AE71" s="86">
        <f t="shared" si="34"/>
        <v>169.30599999999998</v>
      </c>
      <c r="AF71" s="86">
        <f t="shared" si="34"/>
        <v>277.75300000000004</v>
      </c>
      <c r="AG71" s="86">
        <f t="shared" si="34"/>
        <v>276.65800000000002</v>
      </c>
      <c r="AH71" s="86">
        <f t="shared" si="34"/>
        <v>283.60300000000001</v>
      </c>
      <c r="AI71" s="87">
        <f t="shared" ref="AI71:BH71" si="35">AI13</f>
        <v>400</v>
      </c>
      <c r="AJ71" s="87">
        <f t="shared" si="35"/>
        <v>425</v>
      </c>
      <c r="AK71" s="87">
        <f t="shared" si="35"/>
        <v>450</v>
      </c>
      <c r="AL71" s="87">
        <f t="shared" si="35"/>
        <v>450</v>
      </c>
      <c r="AM71" s="87">
        <f t="shared" si="35"/>
        <v>450</v>
      </c>
      <c r="AN71" s="87">
        <f t="shared" si="35"/>
        <v>475</v>
      </c>
      <c r="AO71" s="87">
        <f t="shared" si="35"/>
        <v>475</v>
      </c>
      <c r="AP71" s="87">
        <f t="shared" si="35"/>
        <v>325</v>
      </c>
      <c r="AQ71" s="87">
        <f t="shared" si="35"/>
        <v>300</v>
      </c>
      <c r="AR71" s="87">
        <f t="shared" si="35"/>
        <v>300</v>
      </c>
      <c r="AS71" s="87">
        <f t="shared" si="35"/>
        <v>300</v>
      </c>
      <c r="AT71" s="87">
        <f t="shared" si="35"/>
        <v>300</v>
      </c>
      <c r="AU71" s="87">
        <f t="shared" si="35"/>
        <v>300</v>
      </c>
      <c r="AV71" s="87">
        <f t="shared" si="35"/>
        <v>300</v>
      </c>
      <c r="AW71" s="87">
        <f t="shared" si="35"/>
        <v>300</v>
      </c>
      <c r="AX71" s="87">
        <f t="shared" si="35"/>
        <v>300</v>
      </c>
      <c r="AY71" s="87">
        <f t="shared" si="35"/>
        <v>301</v>
      </c>
      <c r="AZ71" s="87">
        <f t="shared" si="35"/>
        <v>302</v>
      </c>
      <c r="BA71" s="87">
        <f t="shared" si="35"/>
        <v>303</v>
      </c>
      <c r="BB71" s="87">
        <f t="shared" si="35"/>
        <v>304</v>
      </c>
      <c r="BC71" s="87">
        <f t="shared" si="35"/>
        <v>305</v>
      </c>
      <c r="BD71" s="87">
        <f t="shared" si="35"/>
        <v>306</v>
      </c>
      <c r="BE71" s="87">
        <f t="shared" si="35"/>
        <v>307</v>
      </c>
      <c r="BF71" s="87">
        <f t="shared" si="35"/>
        <v>308</v>
      </c>
      <c r="BG71" s="87">
        <f t="shared" si="35"/>
        <v>309</v>
      </c>
      <c r="BH71" s="87">
        <f t="shared" si="35"/>
        <v>310</v>
      </c>
    </row>
    <row r="72" spans="1:60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</row>
    <row r="73" spans="1:60" ht="13.5" thickBot="1">
      <c r="A73" s="78" t="s">
        <v>169</v>
      </c>
    </row>
    <row r="74" spans="1:60" ht="13.5" thickBot="1">
      <c r="A74" s="79"/>
      <c r="B74" s="93">
        <f>B2</f>
        <v>1992</v>
      </c>
      <c r="C74" s="93">
        <f t="shared" ref="C74:BH74" si="36">C2</f>
        <v>1993</v>
      </c>
      <c r="D74" s="93">
        <f t="shared" si="36"/>
        <v>1994</v>
      </c>
      <c r="E74" s="93">
        <f t="shared" si="36"/>
        <v>1995</v>
      </c>
      <c r="F74" s="93">
        <f t="shared" si="36"/>
        <v>1996</v>
      </c>
      <c r="G74" s="93">
        <f t="shared" si="36"/>
        <v>1997</v>
      </c>
      <c r="H74" s="93">
        <f t="shared" si="36"/>
        <v>1998</v>
      </c>
      <c r="I74" s="93">
        <f t="shared" si="36"/>
        <v>1999</v>
      </c>
      <c r="J74" s="93">
        <f t="shared" si="36"/>
        <v>2000</v>
      </c>
      <c r="K74" s="93">
        <f t="shared" si="36"/>
        <v>2001</v>
      </c>
      <c r="L74" s="93">
        <f t="shared" si="36"/>
        <v>2002</v>
      </c>
      <c r="M74" s="93">
        <f t="shared" si="36"/>
        <v>2003</v>
      </c>
      <c r="N74" s="93">
        <f t="shared" si="36"/>
        <v>2004</v>
      </c>
      <c r="O74" s="93">
        <f t="shared" si="36"/>
        <v>2005</v>
      </c>
      <c r="P74" s="93">
        <f t="shared" si="36"/>
        <v>2006</v>
      </c>
      <c r="Q74" s="93">
        <f t="shared" si="36"/>
        <v>2007</v>
      </c>
      <c r="R74" s="93">
        <f t="shared" si="36"/>
        <v>2008</v>
      </c>
      <c r="S74" s="93">
        <f t="shared" si="36"/>
        <v>2009</v>
      </c>
      <c r="T74" s="93">
        <f t="shared" si="36"/>
        <v>2010</v>
      </c>
      <c r="U74" s="93">
        <f t="shared" si="36"/>
        <v>2011</v>
      </c>
      <c r="V74" s="93">
        <f t="shared" si="36"/>
        <v>2012</v>
      </c>
      <c r="W74" s="93">
        <f t="shared" si="36"/>
        <v>2013</v>
      </c>
      <c r="X74" s="93">
        <f t="shared" si="36"/>
        <v>2014</v>
      </c>
      <c r="Y74" s="93">
        <f t="shared" si="36"/>
        <v>2015</v>
      </c>
      <c r="Z74" s="93">
        <f t="shared" si="36"/>
        <v>2016</v>
      </c>
      <c r="AA74" s="93">
        <f t="shared" si="36"/>
        <v>2017</v>
      </c>
      <c r="AB74" s="93">
        <f t="shared" si="36"/>
        <v>2018</v>
      </c>
      <c r="AC74" s="93">
        <f t="shared" si="36"/>
        <v>2019</v>
      </c>
      <c r="AD74" s="93">
        <f t="shared" si="36"/>
        <v>2020</v>
      </c>
      <c r="AE74" s="93">
        <f t="shared" si="36"/>
        <v>2021</v>
      </c>
      <c r="AF74" s="93">
        <f t="shared" si="36"/>
        <v>2022</v>
      </c>
      <c r="AG74" s="132">
        <f t="shared" si="36"/>
        <v>2023</v>
      </c>
      <c r="AH74" s="132">
        <f t="shared" si="36"/>
        <v>2024</v>
      </c>
      <c r="AI74" s="93">
        <f t="shared" si="36"/>
        <v>2025</v>
      </c>
      <c r="AJ74" s="93">
        <f t="shared" si="36"/>
        <v>2026</v>
      </c>
      <c r="AK74" s="93">
        <f t="shared" si="36"/>
        <v>2027</v>
      </c>
      <c r="AL74" s="93">
        <f t="shared" si="36"/>
        <v>2028</v>
      </c>
      <c r="AM74" s="93">
        <f t="shared" si="36"/>
        <v>2029</v>
      </c>
      <c r="AN74" s="93">
        <f t="shared" si="36"/>
        <v>2030</v>
      </c>
      <c r="AO74" s="93">
        <f t="shared" si="36"/>
        <v>2031</v>
      </c>
      <c r="AP74" s="93">
        <f t="shared" si="36"/>
        <v>2032</v>
      </c>
      <c r="AQ74" s="93">
        <f t="shared" si="36"/>
        <v>2033</v>
      </c>
      <c r="AR74" s="93">
        <f t="shared" si="36"/>
        <v>2034</v>
      </c>
      <c r="AS74" s="93">
        <f t="shared" si="36"/>
        <v>2035</v>
      </c>
      <c r="AT74" s="93">
        <f t="shared" si="36"/>
        <v>2036</v>
      </c>
      <c r="AU74" s="93">
        <f t="shared" si="36"/>
        <v>2037</v>
      </c>
      <c r="AV74" s="93">
        <f t="shared" si="36"/>
        <v>2038</v>
      </c>
      <c r="AW74" s="93">
        <f t="shared" si="36"/>
        <v>2039</v>
      </c>
      <c r="AX74" s="93">
        <f t="shared" si="36"/>
        <v>2040</v>
      </c>
      <c r="AY74" s="93">
        <f t="shared" si="36"/>
        <v>2041</v>
      </c>
      <c r="AZ74" s="93">
        <f t="shared" si="36"/>
        <v>2042</v>
      </c>
      <c r="BA74" s="93">
        <f t="shared" si="36"/>
        <v>2043</v>
      </c>
      <c r="BB74" s="93">
        <f t="shared" si="36"/>
        <v>2044</v>
      </c>
      <c r="BC74" s="93">
        <f t="shared" si="36"/>
        <v>2045</v>
      </c>
      <c r="BD74" s="93">
        <f t="shared" si="36"/>
        <v>2046</v>
      </c>
      <c r="BE74" s="93">
        <f t="shared" si="36"/>
        <v>2047</v>
      </c>
      <c r="BF74" s="93">
        <f t="shared" si="36"/>
        <v>2048</v>
      </c>
      <c r="BG74" s="93">
        <f t="shared" si="36"/>
        <v>2049</v>
      </c>
      <c r="BH74" s="93">
        <f t="shared" si="36"/>
        <v>2050</v>
      </c>
    </row>
    <row r="75" spans="1:60">
      <c r="A75" s="78" t="s">
        <v>17</v>
      </c>
      <c r="U75" s="74">
        <f>T182+U27+U43-U59-U171</f>
        <v>6.899999999999995E-2</v>
      </c>
      <c r="V75" s="74">
        <f t="shared" ref="V75:AB75" si="37">U182+V27+V43-V59-V171</f>
        <v>-0.18300000000000005</v>
      </c>
      <c r="W75" s="74">
        <f t="shared" si="37"/>
        <v>49.35994952957806</v>
      </c>
      <c r="X75" s="74">
        <f t="shared" si="37"/>
        <v>73.728344249374899</v>
      </c>
      <c r="Y75" s="74">
        <f t="shared" si="37"/>
        <v>80.00713804091086</v>
      </c>
      <c r="Z75" s="74">
        <f t="shared" si="37"/>
        <v>72.945747922719562</v>
      </c>
      <c r="AA75" s="74">
        <f t="shared" si="37"/>
        <v>75.914820630810709</v>
      </c>
      <c r="AB75" s="74">
        <f t="shared" si="37"/>
        <v>76.326588661482305</v>
      </c>
      <c r="AC75" s="74">
        <f>AB182+AC27+AC43-AC59-AC171</f>
        <v>74.382510757714925</v>
      </c>
      <c r="AD75" s="74">
        <f>AC182+AD27+AD43-AD59-AD171</f>
        <v>70.062895769371252</v>
      </c>
      <c r="AE75" s="74">
        <f>AD182+AE27+AE43-AE59-AE171</f>
        <v>72.562423445596522</v>
      </c>
      <c r="AF75" s="74">
        <f>AE182+AF27+AF43-AF59-AF171</f>
        <v>62.041648618823018</v>
      </c>
      <c r="AG75" s="74">
        <f>AF182+AG27+AG43-AG59-AG171</f>
        <v>65.150244854145285</v>
      </c>
      <c r="AH75" s="74">
        <f t="shared" ref="AH75:AH86" si="38">AH170+AH27+AH43-AH59-AH171</f>
        <v>2021.1171908795902</v>
      </c>
      <c r="AI75" s="94">
        <f t="shared" ref="AI75:BH84" si="39">AI91+AI155</f>
        <v>56.604512212586172</v>
      </c>
      <c r="AJ75" s="94">
        <f t="shared" si="39"/>
        <v>57.512835403333646</v>
      </c>
      <c r="AK75" s="94">
        <f t="shared" si="39"/>
        <v>57.062766446525501</v>
      </c>
      <c r="AL75" s="94">
        <f t="shared" si="39"/>
        <v>58.959728810727107</v>
      </c>
      <c r="AM75" s="94">
        <f t="shared" si="39"/>
        <v>58.311295325190287</v>
      </c>
      <c r="AN75" s="94">
        <f t="shared" si="39"/>
        <v>58.892823903881109</v>
      </c>
      <c r="AO75" s="94">
        <f t="shared" si="39"/>
        <v>59.752162634174397</v>
      </c>
      <c r="AP75" s="94">
        <f t="shared" si="39"/>
        <v>87.644269530602543</v>
      </c>
      <c r="AQ75" s="94">
        <f t="shared" si="39"/>
        <v>87.393148836794552</v>
      </c>
      <c r="AR75" s="94">
        <f t="shared" si="39"/>
        <v>86.412686861455356</v>
      </c>
      <c r="AS75" s="94">
        <f t="shared" si="39"/>
        <v>72.777209677519039</v>
      </c>
      <c r="AT75" s="94">
        <f t="shared" si="39"/>
        <v>74.050919994561198</v>
      </c>
      <c r="AU75" s="94">
        <f t="shared" si="39"/>
        <v>78.662908374798121</v>
      </c>
      <c r="AV75" s="94">
        <f t="shared" si="39"/>
        <v>80.753959523756308</v>
      </c>
      <c r="AW75" s="94">
        <f t="shared" si="39"/>
        <v>81.980731025172375</v>
      </c>
      <c r="AX75" s="94">
        <f t="shared" si="39"/>
        <v>84.070645406678125</v>
      </c>
      <c r="AY75" s="94">
        <f t="shared" si="39"/>
        <v>86.158471979311116</v>
      </c>
      <c r="AZ75" s="94">
        <f t="shared" si="39"/>
        <v>88.161053857756656</v>
      </c>
      <c r="BA75" s="94">
        <f t="shared" si="39"/>
        <v>90.162573318946642</v>
      </c>
      <c r="BB75" s="94">
        <f t="shared" si="39"/>
        <v>92.163680764386044</v>
      </c>
      <c r="BC75" s="94">
        <f t="shared" si="39"/>
        <v>94.167083625936698</v>
      </c>
      <c r="BD75" s="94">
        <f t="shared" si="39"/>
        <v>96.169704281164059</v>
      </c>
      <c r="BE75" s="94">
        <f t="shared" si="39"/>
        <v>98.171940021057623</v>
      </c>
      <c r="BF75" s="94">
        <f t="shared" si="39"/>
        <v>100.09066956146847</v>
      </c>
      <c r="BG75" s="94">
        <f t="shared" si="39"/>
        <v>102.00953843956421</v>
      </c>
      <c r="BH75" s="94">
        <f t="shared" si="39"/>
        <v>103.92866382149131</v>
      </c>
    </row>
    <row r="76" spans="1:60">
      <c r="A76" s="78" t="s">
        <v>18</v>
      </c>
      <c r="U76" s="74">
        <f>U171+U28+U44-U60-U172</f>
        <v>-2.6</v>
      </c>
      <c r="V76" s="74">
        <f t="shared" ref="V76:AG86" si="40">V171+V28+V44-V60-V172</f>
        <v>-4.4859999999999998</v>
      </c>
      <c r="W76" s="74">
        <f t="shared" si="40"/>
        <v>71.332019823863618</v>
      </c>
      <c r="X76" s="74">
        <f t="shared" si="40"/>
        <v>74.453559559312424</v>
      </c>
      <c r="Y76" s="74">
        <f t="shared" si="40"/>
        <v>73.320243780758972</v>
      </c>
      <c r="Z76" s="74">
        <f t="shared" si="40"/>
        <v>73.116244820559842</v>
      </c>
      <c r="AA76" s="74">
        <f t="shared" si="40"/>
        <v>75.386404047550656</v>
      </c>
      <c r="AB76" s="74">
        <f t="shared" si="40"/>
        <v>78.984002339688317</v>
      </c>
      <c r="AC76" s="74">
        <f t="shared" si="40"/>
        <v>75.915123358569815</v>
      </c>
      <c r="AD76" s="74">
        <f t="shared" si="40"/>
        <v>74.622662371342287</v>
      </c>
      <c r="AE76" s="74">
        <f t="shared" si="40"/>
        <v>75.424896912191826</v>
      </c>
      <c r="AF76" s="74">
        <f t="shared" si="40"/>
        <v>69.377666968459295</v>
      </c>
      <c r="AG76" s="74">
        <f t="shared" si="40"/>
        <v>68.643292822625909</v>
      </c>
      <c r="AH76" s="74">
        <f t="shared" si="38"/>
        <v>63.08788857461343</v>
      </c>
      <c r="AI76" s="94">
        <f t="shared" si="39"/>
        <v>61.038384526763089</v>
      </c>
      <c r="AJ76" s="94">
        <f t="shared" si="39"/>
        <v>61.304671327902234</v>
      </c>
      <c r="AK76" s="94">
        <f t="shared" si="39"/>
        <v>61.465541622298957</v>
      </c>
      <c r="AL76" s="94">
        <f t="shared" si="39"/>
        <v>62.6236377175927</v>
      </c>
      <c r="AM76" s="94">
        <f t="shared" si="39"/>
        <v>62.15032319912423</v>
      </c>
      <c r="AN76" s="94">
        <f t="shared" si="39"/>
        <v>62.91029308527439</v>
      </c>
      <c r="AO76" s="94">
        <f t="shared" si="39"/>
        <v>63.610455787549022</v>
      </c>
      <c r="AP76" s="94">
        <f t="shared" si="39"/>
        <v>90.435176917704126</v>
      </c>
      <c r="AQ76" s="94">
        <f t="shared" si="39"/>
        <v>90.096193140316203</v>
      </c>
      <c r="AR76" s="94">
        <f t="shared" si="39"/>
        <v>89.133288363497272</v>
      </c>
      <c r="AS76" s="94">
        <f t="shared" si="39"/>
        <v>75.600266069354547</v>
      </c>
      <c r="AT76" s="94">
        <f t="shared" si="39"/>
        <v>76.953766947005732</v>
      </c>
      <c r="AU76" s="94">
        <f t="shared" si="39"/>
        <v>81.889575150427589</v>
      </c>
      <c r="AV76" s="94">
        <f t="shared" si="39"/>
        <v>84.130458179066977</v>
      </c>
      <c r="AW76" s="94">
        <f t="shared" si="39"/>
        <v>85.455469514338631</v>
      </c>
      <c r="AX76" s="94">
        <f t="shared" si="39"/>
        <v>87.70221203887624</v>
      </c>
      <c r="AY76" s="94">
        <f t="shared" si="39"/>
        <v>89.940185174083069</v>
      </c>
      <c r="AZ76" s="94">
        <f t="shared" si="39"/>
        <v>92.086930692994173</v>
      </c>
      <c r="BA76" s="94">
        <f t="shared" si="39"/>
        <v>94.233131428419085</v>
      </c>
      <c r="BB76" s="94">
        <f t="shared" si="39"/>
        <v>96.380568219664099</v>
      </c>
      <c r="BC76" s="94">
        <f t="shared" si="39"/>
        <v>98.529228416927197</v>
      </c>
      <c r="BD76" s="94">
        <f t="shared" si="39"/>
        <v>100.67672944085461</v>
      </c>
      <c r="BE76" s="94">
        <f t="shared" si="39"/>
        <v>102.8240165877568</v>
      </c>
      <c r="BF76" s="94">
        <f t="shared" si="39"/>
        <v>104.88194009770766</v>
      </c>
      <c r="BG76" s="94">
        <f t="shared" si="39"/>
        <v>106.94012367950131</v>
      </c>
      <c r="BH76" s="94">
        <f t="shared" si="39"/>
        <v>108.99835584143068</v>
      </c>
    </row>
    <row r="77" spans="1:60">
      <c r="A77" s="78" t="s">
        <v>19</v>
      </c>
      <c r="U77" s="74">
        <f t="shared" ref="U77:AB86" si="41">U172+U29+U45-U61-U173</f>
        <v>-2.6829999999999998</v>
      </c>
      <c r="V77" s="74">
        <f t="shared" si="41"/>
        <v>-0.67499999999999982</v>
      </c>
      <c r="W77" s="74">
        <f t="shared" si="41"/>
        <v>72.587686139629838</v>
      </c>
      <c r="X77" s="74">
        <f t="shared" si="41"/>
        <v>74.499365009846414</v>
      </c>
      <c r="Y77" s="74">
        <f t="shared" si="41"/>
        <v>79.671783930394085</v>
      </c>
      <c r="Z77" s="74">
        <f t="shared" si="41"/>
        <v>76.120912221451135</v>
      </c>
      <c r="AA77" s="74">
        <f t="shared" si="41"/>
        <v>75.455920795010769</v>
      </c>
      <c r="AB77" s="74">
        <f t="shared" si="41"/>
        <v>82.782508931042869</v>
      </c>
      <c r="AC77" s="74">
        <f t="shared" si="40"/>
        <v>78.842012738042541</v>
      </c>
      <c r="AD77" s="74">
        <f t="shared" si="40"/>
        <v>70.786098178276546</v>
      </c>
      <c r="AE77" s="74">
        <f t="shared" si="40"/>
        <v>68.381834150779454</v>
      </c>
      <c r="AF77" s="74">
        <f t="shared" si="40"/>
        <v>66.484688244341811</v>
      </c>
      <c r="AG77" s="74">
        <f t="shared" si="40"/>
        <v>69.173765686623312</v>
      </c>
      <c r="AH77" s="74">
        <f t="shared" si="38"/>
        <v>63.97230595285788</v>
      </c>
      <c r="AI77" s="94">
        <f t="shared" si="39"/>
        <v>62.073012814619503</v>
      </c>
      <c r="AJ77" s="94">
        <f t="shared" si="39"/>
        <v>60.071233327557444</v>
      </c>
      <c r="AK77" s="94">
        <f t="shared" si="39"/>
        <v>61.303646695419431</v>
      </c>
      <c r="AL77" s="94">
        <f t="shared" si="39"/>
        <v>62.424389398200596</v>
      </c>
      <c r="AM77" s="94">
        <f t="shared" si="39"/>
        <v>61.4770664544684</v>
      </c>
      <c r="AN77" s="94">
        <f t="shared" si="39"/>
        <v>62.388687738053576</v>
      </c>
      <c r="AO77" s="94">
        <f t="shared" si="39"/>
        <v>63.266653930125216</v>
      </c>
      <c r="AP77" s="94">
        <f t="shared" si="39"/>
        <v>91.5650452687686</v>
      </c>
      <c r="AQ77" s="94">
        <f t="shared" si="39"/>
        <v>91.210017732777402</v>
      </c>
      <c r="AR77" s="94">
        <f t="shared" si="39"/>
        <v>90.257482407513479</v>
      </c>
      <c r="AS77" s="94">
        <f t="shared" si="39"/>
        <v>76.714860523348918</v>
      </c>
      <c r="AT77" s="94">
        <f t="shared" si="39"/>
        <v>78.059028910128632</v>
      </c>
      <c r="AU77" s="94">
        <f t="shared" si="39"/>
        <v>82.809955733003932</v>
      </c>
      <c r="AV77" s="94">
        <f t="shared" si="39"/>
        <v>84.954986021328907</v>
      </c>
      <c r="AW77" s="94">
        <f t="shared" si="39"/>
        <v>86.22882686118885</v>
      </c>
      <c r="AX77" s="94">
        <f t="shared" si="39"/>
        <v>88.396128319002642</v>
      </c>
      <c r="AY77" s="94">
        <f t="shared" si="39"/>
        <v>90.55552668846218</v>
      </c>
      <c r="AZ77" s="94">
        <f t="shared" si="39"/>
        <v>92.622546623548985</v>
      </c>
      <c r="BA77" s="94">
        <f t="shared" si="39"/>
        <v>94.687279018671745</v>
      </c>
      <c r="BB77" s="94">
        <f t="shared" si="39"/>
        <v>96.755053992949016</v>
      </c>
      <c r="BC77" s="94">
        <f t="shared" si="39"/>
        <v>98.825682735164591</v>
      </c>
      <c r="BD77" s="94">
        <f t="shared" si="39"/>
        <v>100.89438195910644</v>
      </c>
      <c r="BE77" s="94">
        <f t="shared" si="39"/>
        <v>102.96210241683546</v>
      </c>
      <c r="BF77" s="94">
        <f t="shared" si="39"/>
        <v>104.94379523244778</v>
      </c>
      <c r="BG77" s="94">
        <f t="shared" si="39"/>
        <v>106.92616687312005</v>
      </c>
      <c r="BH77" s="94">
        <f t="shared" si="39"/>
        <v>108.90870467358305</v>
      </c>
    </row>
    <row r="78" spans="1:60">
      <c r="A78" s="78" t="s">
        <v>20</v>
      </c>
      <c r="U78" s="74">
        <f t="shared" si="41"/>
        <v>1.254</v>
      </c>
      <c r="V78" s="74">
        <f t="shared" si="41"/>
        <v>-1.3090000000000002</v>
      </c>
      <c r="W78" s="74">
        <f t="shared" si="41"/>
        <v>73.77878854821023</v>
      </c>
      <c r="X78" s="74">
        <f t="shared" si="41"/>
        <v>72.162058817718929</v>
      </c>
      <c r="Y78" s="74">
        <f t="shared" si="41"/>
        <v>71.476268017981866</v>
      </c>
      <c r="Z78" s="74">
        <f t="shared" si="41"/>
        <v>70.24798551930607</v>
      </c>
      <c r="AA78" s="74">
        <f t="shared" si="41"/>
        <v>70.719738527511481</v>
      </c>
      <c r="AB78" s="74">
        <f t="shared" si="41"/>
        <v>72.269013122612932</v>
      </c>
      <c r="AC78" s="74">
        <f t="shared" si="40"/>
        <v>72.871213329210192</v>
      </c>
      <c r="AD78" s="74">
        <f t="shared" si="40"/>
        <v>67.494364159750987</v>
      </c>
      <c r="AE78" s="74">
        <f t="shared" si="40"/>
        <v>66.182450961177494</v>
      </c>
      <c r="AF78" s="74">
        <f t="shared" si="40"/>
        <v>72.569614325745206</v>
      </c>
      <c r="AG78" s="74">
        <f t="shared" si="40"/>
        <v>67.155712734028981</v>
      </c>
      <c r="AH78" s="74">
        <f t="shared" si="38"/>
        <v>61.750222301383729</v>
      </c>
      <c r="AI78" s="94">
        <f t="shared" si="39"/>
        <v>61.030704177371788</v>
      </c>
      <c r="AJ78" s="94">
        <f t="shared" si="39"/>
        <v>59.676072069782876</v>
      </c>
      <c r="AK78" s="94">
        <f t="shared" si="39"/>
        <v>61.323555806477309</v>
      </c>
      <c r="AL78" s="94">
        <f t="shared" si="39"/>
        <v>61.493024178377645</v>
      </c>
      <c r="AM78" s="94">
        <f t="shared" si="39"/>
        <v>60.821088678279253</v>
      </c>
      <c r="AN78" s="94">
        <f t="shared" si="39"/>
        <v>61.98983728682861</v>
      </c>
      <c r="AO78" s="94">
        <f t="shared" si="39"/>
        <v>62.786684785358894</v>
      </c>
      <c r="AP78" s="94">
        <f t="shared" si="39"/>
        <v>91.304046175928391</v>
      </c>
      <c r="AQ78" s="94">
        <f t="shared" si="39"/>
        <v>90.831512237109081</v>
      </c>
      <c r="AR78" s="94">
        <f t="shared" si="39"/>
        <v>89.937951517766692</v>
      </c>
      <c r="AS78" s="94">
        <f t="shared" si="39"/>
        <v>76.400171841925129</v>
      </c>
      <c r="AT78" s="94">
        <f t="shared" si="39"/>
        <v>77.731008034951259</v>
      </c>
      <c r="AU78" s="94">
        <f t="shared" si="39"/>
        <v>82.452811944855142</v>
      </c>
      <c r="AV78" s="94">
        <f t="shared" si="39"/>
        <v>84.577349280715538</v>
      </c>
      <c r="AW78" s="94">
        <f t="shared" si="39"/>
        <v>85.85768877231952</v>
      </c>
      <c r="AX78" s="94">
        <f t="shared" si="39"/>
        <v>88.01796782491823</v>
      </c>
      <c r="AY78" s="94">
        <f t="shared" si="39"/>
        <v>90.165369659128984</v>
      </c>
      <c r="AZ78" s="94">
        <f t="shared" si="39"/>
        <v>92.221072970871219</v>
      </c>
      <c r="BA78" s="94">
        <f t="shared" si="39"/>
        <v>94.276645539445056</v>
      </c>
      <c r="BB78" s="94">
        <f t="shared" si="39"/>
        <v>96.337764927659634</v>
      </c>
      <c r="BC78" s="94">
        <f t="shared" si="39"/>
        <v>98.399200507113747</v>
      </c>
      <c r="BD78" s="94">
        <f t="shared" si="39"/>
        <v>100.45825649204062</v>
      </c>
      <c r="BE78" s="94">
        <f t="shared" si="39"/>
        <v>102.51676514778605</v>
      </c>
      <c r="BF78" s="94">
        <f t="shared" si="39"/>
        <v>104.49007558154267</v>
      </c>
      <c r="BG78" s="94">
        <f t="shared" si="39"/>
        <v>106.46415043193723</v>
      </c>
      <c r="BH78" s="94">
        <f t="shared" si="39"/>
        <v>108.4379574621568</v>
      </c>
    </row>
    <row r="79" spans="1:60">
      <c r="A79" s="78" t="s">
        <v>21</v>
      </c>
      <c r="U79" s="74">
        <f t="shared" si="41"/>
        <v>-3.8319999999999999</v>
      </c>
      <c r="V79" s="74">
        <f t="shared" si="41"/>
        <v>-1.8219999999999998</v>
      </c>
      <c r="W79" s="74">
        <f t="shared" si="41"/>
        <v>66.858607510669245</v>
      </c>
      <c r="X79" s="74">
        <f t="shared" si="41"/>
        <v>69.650464000659696</v>
      </c>
      <c r="Y79" s="74">
        <f t="shared" si="41"/>
        <v>70.86159092155971</v>
      </c>
      <c r="Z79" s="74">
        <f t="shared" si="41"/>
        <v>73.268949894116247</v>
      </c>
      <c r="AA79" s="74">
        <f t="shared" si="41"/>
        <v>70.136195673214047</v>
      </c>
      <c r="AB79" s="74">
        <f t="shared" si="41"/>
        <v>69.189450364642141</v>
      </c>
      <c r="AC79" s="74">
        <f t="shared" si="40"/>
        <v>72.053420692844043</v>
      </c>
      <c r="AD79" s="74">
        <f t="shared" si="40"/>
        <v>61.342245666402256</v>
      </c>
      <c r="AE79" s="74">
        <f t="shared" si="40"/>
        <v>69.130517449014093</v>
      </c>
      <c r="AF79" s="74">
        <f t="shared" si="40"/>
        <v>55.153843036676513</v>
      </c>
      <c r="AG79" s="74">
        <f t="shared" si="40"/>
        <v>46.82286866430978</v>
      </c>
      <c r="AH79" s="74">
        <f t="shared" si="38"/>
        <v>55.322250521866323</v>
      </c>
      <c r="AI79" s="94">
        <f t="shared" si="39"/>
        <v>52.914155763064848</v>
      </c>
      <c r="AJ79" s="94">
        <f t="shared" si="39"/>
        <v>50.638561888639444</v>
      </c>
      <c r="AK79" s="94">
        <f t="shared" si="39"/>
        <v>49.606197720743459</v>
      </c>
      <c r="AL79" s="94">
        <f t="shared" si="39"/>
        <v>50.177656292406795</v>
      </c>
      <c r="AM79" s="94">
        <f t="shared" si="39"/>
        <v>51.379284040755039</v>
      </c>
      <c r="AN79" s="94">
        <f t="shared" si="39"/>
        <v>52.133273837761841</v>
      </c>
      <c r="AO79" s="94">
        <f t="shared" si="39"/>
        <v>52.390514509259503</v>
      </c>
      <c r="AP79" s="94">
        <f t="shared" si="39"/>
        <v>80.408006951272014</v>
      </c>
      <c r="AQ79" s="94">
        <f t="shared" si="39"/>
        <v>80.252757305434315</v>
      </c>
      <c r="AR79" s="94">
        <f t="shared" si="39"/>
        <v>79.70562684339734</v>
      </c>
      <c r="AS79" s="94">
        <f t="shared" si="39"/>
        <v>65.776679430201682</v>
      </c>
      <c r="AT79" s="94">
        <f t="shared" si="39"/>
        <v>66.81129081827379</v>
      </c>
      <c r="AU79" s="94">
        <f t="shared" si="39"/>
        <v>70.660497249634062</v>
      </c>
      <c r="AV79" s="94">
        <f t="shared" si="39"/>
        <v>72.436993771492538</v>
      </c>
      <c r="AW79" s="94">
        <f t="shared" si="39"/>
        <v>73.487186491852157</v>
      </c>
      <c r="AX79" s="94">
        <f t="shared" si="39"/>
        <v>75.219479137155659</v>
      </c>
      <c r="AY79" s="94">
        <f t="shared" si="39"/>
        <v>76.962088901905688</v>
      </c>
      <c r="AZ79" s="94">
        <f t="shared" si="39"/>
        <v>78.640721080502161</v>
      </c>
      <c r="BA79" s="94">
        <f t="shared" si="39"/>
        <v>80.321417251714635</v>
      </c>
      <c r="BB79" s="94">
        <f t="shared" si="39"/>
        <v>81.997391855583857</v>
      </c>
      <c r="BC79" s="94">
        <f t="shared" si="39"/>
        <v>83.670807875366037</v>
      </c>
      <c r="BD79" s="94">
        <f t="shared" si="39"/>
        <v>85.347112885220781</v>
      </c>
      <c r="BE79" s="94">
        <f t="shared" si="39"/>
        <v>87.02418292738129</v>
      </c>
      <c r="BF79" s="94">
        <f t="shared" si="39"/>
        <v>88.631068665163625</v>
      </c>
      <c r="BG79" s="94">
        <f t="shared" si="39"/>
        <v>90.237098074283978</v>
      </c>
      <c r="BH79" s="94">
        <f t="shared" si="39"/>
        <v>91.843107378856359</v>
      </c>
    </row>
    <row r="80" spans="1:60">
      <c r="A80" s="78" t="s">
        <v>22</v>
      </c>
      <c r="U80" s="74">
        <f t="shared" si="41"/>
        <v>-2.5829999999999997</v>
      </c>
      <c r="V80" s="74">
        <f t="shared" si="41"/>
        <v>-1.7599999999999998</v>
      </c>
      <c r="W80" s="74">
        <f t="shared" si="41"/>
        <v>75.965572240285468</v>
      </c>
      <c r="X80" s="74">
        <f t="shared" si="41"/>
        <v>69.315565114704683</v>
      </c>
      <c r="Y80" s="74">
        <f t="shared" si="41"/>
        <v>76.679377348151775</v>
      </c>
      <c r="Z80" s="74">
        <f t="shared" si="41"/>
        <v>75.654714703022265</v>
      </c>
      <c r="AA80" s="74">
        <f t="shared" si="41"/>
        <v>74.259424758558353</v>
      </c>
      <c r="AB80" s="74">
        <f t="shared" si="41"/>
        <v>81.661083995242194</v>
      </c>
      <c r="AC80" s="74">
        <f t="shared" si="40"/>
        <v>78.036463442057808</v>
      </c>
      <c r="AD80" s="74">
        <f t="shared" si="40"/>
        <v>71.310247333101017</v>
      </c>
      <c r="AE80" s="74">
        <f t="shared" si="40"/>
        <v>70.476363482852022</v>
      </c>
      <c r="AF80" s="74">
        <f t="shared" si="40"/>
        <v>63.708021131071533</v>
      </c>
      <c r="AG80" s="74">
        <f t="shared" si="40"/>
        <v>71.515736119207318</v>
      </c>
      <c r="AH80" s="74">
        <f t="shared" si="38"/>
        <v>65.72974259806756</v>
      </c>
      <c r="AI80" s="94">
        <f t="shared" si="39"/>
        <v>62.642343708699563</v>
      </c>
      <c r="AJ80" s="94">
        <f t="shared" si="39"/>
        <v>60.192083238547248</v>
      </c>
      <c r="AK80" s="94">
        <f t="shared" si="39"/>
        <v>61.089344191890312</v>
      </c>
      <c r="AL80" s="94">
        <f t="shared" si="39"/>
        <v>62.580492014159546</v>
      </c>
      <c r="AM80" s="94">
        <f t="shared" si="39"/>
        <v>61.680092904753472</v>
      </c>
      <c r="AN80" s="94">
        <f t="shared" si="39"/>
        <v>63.052006523833157</v>
      </c>
      <c r="AO80" s="94">
        <f t="shared" si="39"/>
        <v>63.529838755527337</v>
      </c>
      <c r="AP80" s="94">
        <f t="shared" si="39"/>
        <v>93.230429069359957</v>
      </c>
      <c r="AQ80" s="94">
        <f t="shared" si="39"/>
        <v>92.974376387778591</v>
      </c>
      <c r="AR80" s="94">
        <f t="shared" si="39"/>
        <v>92.026570038375027</v>
      </c>
      <c r="AS80" s="94">
        <f t="shared" si="39"/>
        <v>78.460588737471099</v>
      </c>
      <c r="AT80" s="94">
        <f t="shared" si="39"/>
        <v>79.785409780505958</v>
      </c>
      <c r="AU80" s="94">
        <f t="shared" si="39"/>
        <v>84.489396415909511</v>
      </c>
      <c r="AV80" s="94">
        <f t="shared" si="39"/>
        <v>86.622682672385224</v>
      </c>
      <c r="AW80" s="94">
        <f t="shared" si="39"/>
        <v>87.876747256572912</v>
      </c>
      <c r="AX80" s="94">
        <f t="shared" si="39"/>
        <v>90.0200224443103</v>
      </c>
      <c r="AY80" s="94">
        <f t="shared" si="39"/>
        <v>92.155814999533646</v>
      </c>
      <c r="AZ80" s="94">
        <f t="shared" si="39"/>
        <v>94.201355391305981</v>
      </c>
      <c r="BA80" s="94">
        <f t="shared" si="39"/>
        <v>96.244478453333002</v>
      </c>
      <c r="BB80" s="94">
        <f t="shared" si="39"/>
        <v>98.289361551557448</v>
      </c>
      <c r="BC80" s="94">
        <f t="shared" si="39"/>
        <v>100.33737969092519</v>
      </c>
      <c r="BD80" s="94">
        <f t="shared" si="39"/>
        <v>102.38383285191617</v>
      </c>
      <c r="BE80" s="94">
        <f t="shared" si="39"/>
        <v>104.42939968098524</v>
      </c>
      <c r="BF80" s="94">
        <f t="shared" si="39"/>
        <v>106.3897230118662</v>
      </c>
      <c r="BG80" s="94">
        <f t="shared" si="39"/>
        <v>108.35057639470827</v>
      </c>
      <c r="BH80" s="94">
        <f t="shared" si="39"/>
        <v>110.31169161721158</v>
      </c>
    </row>
    <row r="81" spans="1:60">
      <c r="A81" s="78" t="s">
        <v>23</v>
      </c>
      <c r="U81" s="74">
        <f t="shared" si="41"/>
        <v>-1.5669999999999997</v>
      </c>
      <c r="V81" s="74">
        <f t="shared" si="41"/>
        <v>-3.3649999999999993</v>
      </c>
      <c r="W81" s="74">
        <f t="shared" si="41"/>
        <v>75.30757635600213</v>
      </c>
      <c r="X81" s="74">
        <f t="shared" si="41"/>
        <v>74.330284084290213</v>
      </c>
      <c r="Y81" s="74">
        <f t="shared" si="41"/>
        <v>76.14971693464696</v>
      </c>
      <c r="Z81" s="74">
        <f t="shared" si="41"/>
        <v>75.484324726984994</v>
      </c>
      <c r="AA81" s="74">
        <f t="shared" si="41"/>
        <v>76.651025801454267</v>
      </c>
      <c r="AB81" s="74">
        <f t="shared" si="41"/>
        <v>79.269319720300999</v>
      </c>
      <c r="AC81" s="74">
        <f t="shared" si="40"/>
        <v>69.105358483502499</v>
      </c>
      <c r="AD81" s="74">
        <f t="shared" si="40"/>
        <v>71.915164403537347</v>
      </c>
      <c r="AE81" s="74">
        <f t="shared" si="40"/>
        <v>73.366502008824895</v>
      </c>
      <c r="AF81" s="74">
        <f t="shared" si="40"/>
        <v>61.568157668544515</v>
      </c>
      <c r="AG81" s="74">
        <f t="shared" si="40"/>
        <v>73.457367021355864</v>
      </c>
      <c r="AH81" s="74">
        <f t="shared" si="38"/>
        <v>64.637887601685946</v>
      </c>
      <c r="AI81" s="94">
        <f t="shared" si="39"/>
        <v>62.388667233709228</v>
      </c>
      <c r="AJ81" s="94">
        <f t="shared" si="39"/>
        <v>60.257029643780449</v>
      </c>
      <c r="AK81" s="94">
        <f t="shared" si="39"/>
        <v>60.689110407473208</v>
      </c>
      <c r="AL81" s="94">
        <f t="shared" si="39"/>
        <v>62.622063245070812</v>
      </c>
      <c r="AM81" s="94">
        <f t="shared" si="39"/>
        <v>61.332416016535305</v>
      </c>
      <c r="AN81" s="94">
        <f t="shared" si="39"/>
        <v>63.095017427012003</v>
      </c>
      <c r="AO81" s="94">
        <f t="shared" si="39"/>
        <v>63.384184034357418</v>
      </c>
      <c r="AP81" s="94">
        <f t="shared" si="39"/>
        <v>93.434471783626179</v>
      </c>
      <c r="AQ81" s="94">
        <f t="shared" si="39"/>
        <v>93.227315471576631</v>
      </c>
      <c r="AR81" s="94">
        <f t="shared" si="39"/>
        <v>92.220192373405098</v>
      </c>
      <c r="AS81" s="94">
        <f t="shared" si="39"/>
        <v>78.664667440600937</v>
      </c>
      <c r="AT81" s="94">
        <f t="shared" si="39"/>
        <v>79.980277474776983</v>
      </c>
      <c r="AU81" s="94">
        <f t="shared" si="39"/>
        <v>84.697546478597587</v>
      </c>
      <c r="AV81" s="94">
        <f t="shared" si="39"/>
        <v>86.83746405036473</v>
      </c>
      <c r="AW81" s="94">
        <f t="shared" si="39"/>
        <v>88.085054947001623</v>
      </c>
      <c r="AX81" s="94">
        <f t="shared" si="39"/>
        <v>90.236553802193555</v>
      </c>
      <c r="AY81" s="94">
        <f t="shared" si="39"/>
        <v>92.373741509498188</v>
      </c>
      <c r="AZ81" s="94">
        <f t="shared" si="39"/>
        <v>94.421514844714608</v>
      </c>
      <c r="BA81" s="94">
        <f t="shared" si="39"/>
        <v>96.468141464182281</v>
      </c>
      <c r="BB81" s="94">
        <f t="shared" si="39"/>
        <v>98.515783432014558</v>
      </c>
      <c r="BC81" s="94">
        <f t="shared" si="39"/>
        <v>100.56716034333002</v>
      </c>
      <c r="BD81" s="94">
        <f t="shared" si="39"/>
        <v>102.61621246922417</v>
      </c>
      <c r="BE81" s="94">
        <f t="shared" si="39"/>
        <v>104.66466670924297</v>
      </c>
      <c r="BF81" s="94">
        <f t="shared" si="39"/>
        <v>106.62789683154617</v>
      </c>
      <c r="BG81" s="94">
        <f t="shared" si="39"/>
        <v>108.59155432292201</v>
      </c>
      <c r="BH81" s="94">
        <f t="shared" si="39"/>
        <v>110.55550960521856</v>
      </c>
    </row>
    <row r="82" spans="1:60">
      <c r="A82" s="78" t="s">
        <v>24</v>
      </c>
      <c r="U82" s="74">
        <f t="shared" si="41"/>
        <v>-2.5180000000000002</v>
      </c>
      <c r="V82" s="74">
        <f t="shared" si="41"/>
        <v>-0.92300000000000004</v>
      </c>
      <c r="W82" s="74">
        <f t="shared" si="41"/>
        <v>70.088885062899806</v>
      </c>
      <c r="X82" s="74">
        <f t="shared" si="41"/>
        <v>74.670213233548154</v>
      </c>
      <c r="Y82" s="74">
        <f t="shared" si="41"/>
        <v>80.838767364809911</v>
      </c>
      <c r="Z82" s="74">
        <f t="shared" si="41"/>
        <v>75.798173006164802</v>
      </c>
      <c r="AA82" s="74">
        <f t="shared" si="41"/>
        <v>79.841823578793367</v>
      </c>
      <c r="AB82" s="74">
        <f t="shared" si="41"/>
        <v>77.486661556972422</v>
      </c>
      <c r="AC82" s="74">
        <f t="shared" si="40"/>
        <v>81.83138279599865</v>
      </c>
      <c r="AD82" s="74">
        <f t="shared" si="40"/>
        <v>73.331706502110592</v>
      </c>
      <c r="AE82" s="74">
        <f t="shared" si="40"/>
        <v>74.420622541631062</v>
      </c>
      <c r="AF82" s="74">
        <f t="shared" si="40"/>
        <v>68.834641980234423</v>
      </c>
      <c r="AG82" s="74">
        <f t="shared" si="40"/>
        <v>66.938410526930554</v>
      </c>
      <c r="AH82" s="74">
        <f t="shared" si="38"/>
        <v>66.682234664531592</v>
      </c>
      <c r="AI82" s="94">
        <f t="shared" si="39"/>
        <v>62.789675269684004</v>
      </c>
      <c r="AJ82" s="94">
        <f t="shared" si="39"/>
        <v>60.865785885142508</v>
      </c>
      <c r="AK82" s="94">
        <f t="shared" si="39"/>
        <v>61.204979006494064</v>
      </c>
      <c r="AL82" s="94">
        <f t="shared" si="39"/>
        <v>61.896330489782549</v>
      </c>
      <c r="AM82" s="94">
        <f t="shared" si="39"/>
        <v>61.929700437784774</v>
      </c>
      <c r="AN82" s="94">
        <f t="shared" si="39"/>
        <v>63.447475943674178</v>
      </c>
      <c r="AO82" s="94">
        <f t="shared" si="39"/>
        <v>88.034295914640936</v>
      </c>
      <c r="AP82" s="94">
        <f t="shared" si="39"/>
        <v>92.636825003576433</v>
      </c>
      <c r="AQ82" s="94">
        <f t="shared" si="39"/>
        <v>92.322242497718136</v>
      </c>
      <c r="AR82" s="94">
        <f t="shared" si="39"/>
        <v>91.481690921195394</v>
      </c>
      <c r="AS82" s="94">
        <f t="shared" si="39"/>
        <v>77.888436518594744</v>
      </c>
      <c r="AT82" s="94">
        <f t="shared" si="39"/>
        <v>79.206543027752772</v>
      </c>
      <c r="AU82" s="94">
        <f t="shared" si="39"/>
        <v>83.96959709578131</v>
      </c>
      <c r="AV82" s="94">
        <f t="shared" si="39"/>
        <v>86.140079118595409</v>
      </c>
      <c r="AW82" s="94">
        <f t="shared" si="39"/>
        <v>87.429906245411559</v>
      </c>
      <c r="AX82" s="94">
        <f t="shared" si="39"/>
        <v>89.594796931230462</v>
      </c>
      <c r="AY82" s="94">
        <f t="shared" si="39"/>
        <v>91.758077527527348</v>
      </c>
      <c r="AZ82" s="94">
        <f t="shared" si="39"/>
        <v>93.83370984873693</v>
      </c>
      <c r="BA82" s="94">
        <f t="shared" si="39"/>
        <v>95.909562863687427</v>
      </c>
      <c r="BB82" s="94">
        <f t="shared" si="39"/>
        <v>97.985727219942618</v>
      </c>
      <c r="BC82" s="94">
        <f t="shared" si="39"/>
        <v>100.06179622764125</v>
      </c>
      <c r="BD82" s="94">
        <f t="shared" si="39"/>
        <v>102.13790074064337</v>
      </c>
      <c r="BE82" s="94">
        <f t="shared" si="39"/>
        <v>104.21385903952353</v>
      </c>
      <c r="BF82" s="94">
        <f t="shared" si="39"/>
        <v>106.20338642480272</v>
      </c>
      <c r="BG82" s="94">
        <f t="shared" si="39"/>
        <v>108.19295174414242</v>
      </c>
      <c r="BH82" s="94">
        <f t="shared" si="39"/>
        <v>110.18249603042017</v>
      </c>
    </row>
    <row r="83" spans="1:60">
      <c r="A83" s="78" t="s">
        <v>25</v>
      </c>
      <c r="U83" s="74">
        <f t="shared" si="41"/>
        <v>0.64900000000000002</v>
      </c>
      <c r="V83" s="74">
        <f t="shared" si="41"/>
        <v>-2.4390000000000001</v>
      </c>
      <c r="W83" s="74">
        <f t="shared" si="41"/>
        <v>75.878131187362925</v>
      </c>
      <c r="X83" s="74">
        <f t="shared" si="41"/>
        <v>76.14478003481976</v>
      </c>
      <c r="Y83" s="74">
        <f t="shared" si="41"/>
        <v>77.262907892404684</v>
      </c>
      <c r="Z83" s="74">
        <f t="shared" si="41"/>
        <v>77.708576593418826</v>
      </c>
      <c r="AA83" s="74">
        <f t="shared" si="41"/>
        <v>80.139369044155103</v>
      </c>
      <c r="AB83" s="74">
        <f t="shared" si="41"/>
        <v>80.440232734072481</v>
      </c>
      <c r="AC83" s="74">
        <f t="shared" si="40"/>
        <v>75.186883883630188</v>
      </c>
      <c r="AD83" s="74">
        <f t="shared" si="40"/>
        <v>76.611930704347827</v>
      </c>
      <c r="AE83" s="74">
        <f t="shared" si="40"/>
        <v>75.013975505326101</v>
      </c>
      <c r="AF83" s="74">
        <f t="shared" si="40"/>
        <v>68.31513636611156</v>
      </c>
      <c r="AG83" s="74">
        <f t="shared" si="40"/>
        <v>66.473312575792008</v>
      </c>
      <c r="AH83" s="74">
        <f t="shared" si="38"/>
        <v>66.797112955020452</v>
      </c>
      <c r="AI83" s="94">
        <f t="shared" si="39"/>
        <v>63.85026812084179</v>
      </c>
      <c r="AJ83" s="94">
        <f t="shared" si="39"/>
        <v>61.318643157054304</v>
      </c>
      <c r="AK83" s="94">
        <f t="shared" si="39"/>
        <v>61.654333803936368</v>
      </c>
      <c r="AL83" s="94">
        <f t="shared" si="39"/>
        <v>62.436768938458044</v>
      </c>
      <c r="AM83" s="94">
        <f t="shared" si="39"/>
        <v>62.481125002506609</v>
      </c>
      <c r="AN83" s="94">
        <f t="shared" si="39"/>
        <v>64.33092863862953</v>
      </c>
      <c r="AO83" s="94">
        <f t="shared" si="39"/>
        <v>89.985121178723347</v>
      </c>
      <c r="AP83" s="94">
        <f t="shared" si="39"/>
        <v>94.583747942169154</v>
      </c>
      <c r="AQ83" s="94">
        <f t="shared" si="39"/>
        <v>94.235315584520833</v>
      </c>
      <c r="AR83" s="94">
        <f t="shared" si="39"/>
        <v>93.417646118209333</v>
      </c>
      <c r="AS83" s="94">
        <f t="shared" si="39"/>
        <v>79.847633711284359</v>
      </c>
      <c r="AT83" s="94">
        <f t="shared" si="39"/>
        <v>81.160155646396959</v>
      </c>
      <c r="AU83" s="94">
        <f t="shared" si="39"/>
        <v>85.925712895415444</v>
      </c>
      <c r="AV83" s="94">
        <f t="shared" si="39"/>
        <v>88.09726307254914</v>
      </c>
      <c r="AW83" s="94">
        <f t="shared" si="39"/>
        <v>89.395467374506538</v>
      </c>
      <c r="AX83" s="94">
        <f t="shared" si="39"/>
        <v>91.560156979523768</v>
      </c>
      <c r="AY83" s="94">
        <f t="shared" si="39"/>
        <v>93.724680522643879</v>
      </c>
      <c r="AZ83" s="94">
        <f t="shared" si="39"/>
        <v>95.804373391712531</v>
      </c>
      <c r="BA83" s="94">
        <f t="shared" si="39"/>
        <v>97.883766048032712</v>
      </c>
      <c r="BB83" s="94">
        <f t="shared" si="39"/>
        <v>99.962450635449841</v>
      </c>
      <c r="BC83" s="94">
        <f t="shared" si="39"/>
        <v>102.04111342288486</v>
      </c>
      <c r="BD83" s="94">
        <f t="shared" si="39"/>
        <v>104.11997765690425</v>
      </c>
      <c r="BE83" s="94">
        <f t="shared" si="39"/>
        <v>106.19905013417447</v>
      </c>
      <c r="BF83" s="94">
        <f t="shared" si="39"/>
        <v>108.19136687386252</v>
      </c>
      <c r="BG83" s="94">
        <f t="shared" si="39"/>
        <v>110.18358555959796</v>
      </c>
      <c r="BH83" s="94">
        <f t="shared" si="39"/>
        <v>112.17583785944588</v>
      </c>
    </row>
    <row r="84" spans="1:60">
      <c r="A84" s="78" t="s">
        <v>26</v>
      </c>
      <c r="U84" s="74">
        <f t="shared" si="41"/>
        <v>-6.5620000000000003</v>
      </c>
      <c r="V84" s="74">
        <f t="shared" si="41"/>
        <v>-2.3680000000000003</v>
      </c>
      <c r="W84" s="74">
        <f t="shared" si="41"/>
        <v>77.080660253434388</v>
      </c>
      <c r="X84" s="74">
        <f t="shared" si="41"/>
        <v>75.567844029237946</v>
      </c>
      <c r="Y84" s="74">
        <f t="shared" si="41"/>
        <v>76.011650360796821</v>
      </c>
      <c r="Z84" s="74">
        <f t="shared" si="41"/>
        <v>75.72978972198591</v>
      </c>
      <c r="AA84" s="74">
        <f t="shared" si="41"/>
        <v>74.166882029594689</v>
      </c>
      <c r="AB84" s="74">
        <f t="shared" si="41"/>
        <v>83.61779086441274</v>
      </c>
      <c r="AC84" s="74">
        <f t="shared" si="40"/>
        <v>77.699125777603228</v>
      </c>
      <c r="AD84" s="74">
        <f t="shared" si="40"/>
        <v>74.653761004211162</v>
      </c>
      <c r="AE84" s="74">
        <f t="shared" si="40"/>
        <v>72.630408682667351</v>
      </c>
      <c r="AF84" s="74">
        <f t="shared" si="40"/>
        <v>73.374058846567962</v>
      </c>
      <c r="AG84" s="74">
        <f t="shared" si="40"/>
        <v>70.450308020585823</v>
      </c>
      <c r="AH84" s="74">
        <f t="shared" si="38"/>
        <v>67.295432990454145</v>
      </c>
      <c r="AI84" s="94">
        <f t="shared" si="39"/>
        <v>63.527197877200663</v>
      </c>
      <c r="AJ84" s="94">
        <f t="shared" si="39"/>
        <v>61.974591302941576</v>
      </c>
      <c r="AK84" s="94">
        <f t="shared" si="39"/>
        <v>63.007284319498346</v>
      </c>
      <c r="AL84" s="94">
        <f t="shared" si="39"/>
        <v>63.1294311558961</v>
      </c>
      <c r="AM84" s="94">
        <f t="shared" si="39"/>
        <v>63.129686058485937</v>
      </c>
      <c r="AN84" s="94">
        <f t="shared" si="39"/>
        <v>65.196222741615969</v>
      </c>
      <c r="AO84" s="94">
        <f t="shared" si="39"/>
        <v>91.57713850694617</v>
      </c>
      <c r="AP84" s="94">
        <f t="shared" si="39"/>
        <v>81.20433951312458</v>
      </c>
      <c r="AQ84" s="94">
        <f t="shared" si="39"/>
        <v>95.692484612939325</v>
      </c>
      <c r="AR84" s="94">
        <f t="shared" si="39"/>
        <v>94.872420913970814</v>
      </c>
      <c r="AS84" s="94">
        <f t="shared" si="39"/>
        <v>81.34137747439722</v>
      </c>
      <c r="AT84" s="94">
        <f t="shared" si="39"/>
        <v>82.691212382473708</v>
      </c>
      <c r="AU84" s="94">
        <f t="shared" si="39"/>
        <v>87.544865345138533</v>
      </c>
      <c r="AV84" s="94">
        <f t="shared" si="39"/>
        <v>89.738792630495425</v>
      </c>
      <c r="AW84" s="94">
        <f t="shared" si="39"/>
        <v>91.071490327730999</v>
      </c>
      <c r="AX84" s="94">
        <f t="shared" si="39"/>
        <v>93.280960532169459</v>
      </c>
      <c r="AY84" s="94">
        <f t="shared" si="39"/>
        <v>95.488471701339961</v>
      </c>
      <c r="AZ84" s="94">
        <f t="shared" si="39"/>
        <v>97.606852164604717</v>
      </c>
      <c r="BA84" s="94">
        <f t="shared" si="39"/>
        <v>99.725629381620351</v>
      </c>
      <c r="BB84" s="94">
        <f t="shared" si="39"/>
        <v>101.8463489235462</v>
      </c>
      <c r="BC84" s="94">
        <f t="shared" si="39"/>
        <v>103.9661785887541</v>
      </c>
      <c r="BD84" s="94">
        <f t="shared" ref="BD84:BM84" si="42">BD100+BD164</f>
        <v>106.08553839619954</v>
      </c>
      <c r="BE84" s="94">
        <f t="shared" si="42"/>
        <v>108.20493527337709</v>
      </c>
      <c r="BF84" s="94">
        <f t="shared" si="42"/>
        <v>110.23623550226064</v>
      </c>
      <c r="BG84" s="94">
        <f t="shared" si="42"/>
        <v>112.26771643148291</v>
      </c>
      <c r="BH84" s="94">
        <f t="shared" si="42"/>
        <v>114.29899864776122</v>
      </c>
    </row>
    <row r="85" spans="1:60">
      <c r="A85" s="78" t="s">
        <v>27</v>
      </c>
      <c r="U85" s="74">
        <f t="shared" si="41"/>
        <v>-0.30799999999999983</v>
      </c>
      <c r="V85" s="74">
        <f t="shared" si="41"/>
        <v>-2.8519999999999994</v>
      </c>
      <c r="W85" s="74">
        <f t="shared" si="41"/>
        <v>78.019430269837954</v>
      </c>
      <c r="X85" s="74">
        <f t="shared" si="41"/>
        <v>75.269078832328688</v>
      </c>
      <c r="Y85" s="74">
        <f t="shared" si="41"/>
        <v>73.118805983909184</v>
      </c>
      <c r="Z85" s="74">
        <f t="shared" si="41"/>
        <v>77.547326831312148</v>
      </c>
      <c r="AA85" s="74">
        <f t="shared" si="41"/>
        <v>78.754856747556332</v>
      </c>
      <c r="AB85" s="74">
        <f t="shared" si="41"/>
        <v>75.882823028420617</v>
      </c>
      <c r="AC85" s="74">
        <f t="shared" si="40"/>
        <v>72.364241535842382</v>
      </c>
      <c r="AD85" s="74">
        <f t="shared" si="40"/>
        <v>70.939494649601556</v>
      </c>
      <c r="AE85" s="74">
        <f t="shared" si="40"/>
        <v>70.894010226445317</v>
      </c>
      <c r="AF85" s="74">
        <f t="shared" si="40"/>
        <v>61.462592206709623</v>
      </c>
      <c r="AG85" s="74">
        <f t="shared" si="40"/>
        <v>63.828539154729704</v>
      </c>
      <c r="AH85" s="74">
        <f t="shared" si="38"/>
        <v>63.934294634747062</v>
      </c>
      <c r="AI85" s="94">
        <f t="shared" ref="AI85:BH86" si="43">AI101+AI165</f>
        <v>60.09092647568238</v>
      </c>
      <c r="AJ85" s="94">
        <f t="shared" si="43"/>
        <v>57.556677236979965</v>
      </c>
      <c r="AK85" s="94">
        <f t="shared" si="43"/>
        <v>57.81973307624105</v>
      </c>
      <c r="AL85" s="94">
        <f t="shared" si="43"/>
        <v>58.889251286011657</v>
      </c>
      <c r="AM85" s="94">
        <f t="shared" si="43"/>
        <v>58.833365678413415</v>
      </c>
      <c r="AN85" s="94">
        <f t="shared" si="43"/>
        <v>60.591498305874602</v>
      </c>
      <c r="AO85" s="94">
        <f t="shared" si="43"/>
        <v>78.477529054271557</v>
      </c>
      <c r="AP85" s="94">
        <f t="shared" si="43"/>
        <v>78.160540655386697</v>
      </c>
      <c r="AQ85" s="94">
        <f t="shared" si="43"/>
        <v>77.837344203432792</v>
      </c>
      <c r="AR85" s="94">
        <f t="shared" si="43"/>
        <v>77.070055845712574</v>
      </c>
      <c r="AS85" s="94">
        <f t="shared" si="43"/>
        <v>78.390886054710563</v>
      </c>
      <c r="AT85" s="94">
        <f t="shared" si="43"/>
        <v>79.614086604268877</v>
      </c>
      <c r="AU85" s="94">
        <f t="shared" si="43"/>
        <v>84.0304684468434</v>
      </c>
      <c r="AV85" s="94">
        <f t="shared" si="43"/>
        <v>86.036528225551919</v>
      </c>
      <c r="AW85" s="94">
        <f t="shared" si="43"/>
        <v>87.235215544718571</v>
      </c>
      <c r="AX85" s="94">
        <f t="shared" si="43"/>
        <v>89.237207240725013</v>
      </c>
      <c r="AY85" s="94">
        <f t="shared" si="43"/>
        <v>91.240793567931746</v>
      </c>
      <c r="AZ85" s="94">
        <f t="shared" si="43"/>
        <v>93.165276918259309</v>
      </c>
      <c r="BA85" s="94">
        <f t="shared" si="43"/>
        <v>95.089363502232573</v>
      </c>
      <c r="BB85" s="94">
        <f t="shared" si="43"/>
        <v>97.012117002935838</v>
      </c>
      <c r="BC85" s="94">
        <f t="shared" si="43"/>
        <v>98.935471275514686</v>
      </c>
      <c r="BD85" s="94">
        <f t="shared" si="43"/>
        <v>100.85910563575132</v>
      </c>
      <c r="BE85" s="94">
        <f t="shared" si="43"/>
        <v>102.78278133564731</v>
      </c>
      <c r="BF85" s="94">
        <f t="shared" si="43"/>
        <v>104.62613587474948</v>
      </c>
      <c r="BG85" s="94">
        <f t="shared" si="43"/>
        <v>106.4693643474821</v>
      </c>
      <c r="BH85" s="94">
        <f t="shared" si="43"/>
        <v>108.31272673493581</v>
      </c>
    </row>
    <row r="86" spans="1:60">
      <c r="A86" s="78" t="s">
        <v>28</v>
      </c>
      <c r="U86" s="74">
        <f t="shared" si="41"/>
        <v>-0.94399999999999995</v>
      </c>
      <c r="V86" s="74">
        <f t="shared" si="41"/>
        <v>-0.39600000000000013</v>
      </c>
      <c r="W86" s="74">
        <f t="shared" si="41"/>
        <v>70.21491580946585</v>
      </c>
      <c r="X86" s="74">
        <f t="shared" si="41"/>
        <v>75.333705462941154</v>
      </c>
      <c r="Y86" s="74">
        <f t="shared" si="41"/>
        <v>78.318900795518729</v>
      </c>
      <c r="Z86" s="74">
        <f t="shared" si="41"/>
        <v>68.989709041631954</v>
      </c>
      <c r="AA86" s="74">
        <f t="shared" si="41"/>
        <v>79.58627123136867</v>
      </c>
      <c r="AB86" s="74">
        <f t="shared" si="41"/>
        <v>77.650145761737349</v>
      </c>
      <c r="AC86" s="74">
        <f t="shared" si="40"/>
        <v>77.132631342097682</v>
      </c>
      <c r="AD86" s="74">
        <f t="shared" si="40"/>
        <v>73.186259196808791</v>
      </c>
      <c r="AE86" s="74">
        <f t="shared" si="40"/>
        <v>75.588949976829952</v>
      </c>
      <c r="AF86" s="74">
        <f t="shared" si="40"/>
        <v>69.155006857747708</v>
      </c>
      <c r="AG86" s="74">
        <f t="shared" si="40"/>
        <v>37.9904785001943</v>
      </c>
      <c r="AH86" s="74">
        <f t="shared" si="38"/>
        <v>60.461597671777298</v>
      </c>
      <c r="AI86" s="94">
        <f t="shared" si="43"/>
        <v>62.865011816037956</v>
      </c>
      <c r="AJ86" s="94">
        <f t="shared" si="43"/>
        <v>54.994725985084457</v>
      </c>
      <c r="AK86" s="94">
        <f t="shared" si="43"/>
        <v>53.60653114503986</v>
      </c>
      <c r="AL86" s="94">
        <f t="shared" si="43"/>
        <v>52.269100764266227</v>
      </c>
      <c r="AM86" s="94">
        <f t="shared" si="43"/>
        <v>55.822231446026656</v>
      </c>
      <c r="AN86" s="94">
        <f t="shared" si="43"/>
        <v>57.057396422039119</v>
      </c>
      <c r="AO86" s="94">
        <f t="shared" si="43"/>
        <v>72.885991146493097</v>
      </c>
      <c r="AP86" s="94">
        <f t="shared" si="43"/>
        <v>72.23786106825726</v>
      </c>
      <c r="AQ86" s="94">
        <f t="shared" si="43"/>
        <v>71.983643199947423</v>
      </c>
      <c r="AR86" s="94">
        <f t="shared" si="43"/>
        <v>71.785350893324051</v>
      </c>
      <c r="AS86" s="94">
        <f t="shared" si="43"/>
        <v>72.848981688657119</v>
      </c>
      <c r="AT86" s="94">
        <f t="shared" si="43"/>
        <v>73.885441928206944</v>
      </c>
      <c r="AU86" s="94">
        <f t="shared" si="43"/>
        <v>77.881045664846781</v>
      </c>
      <c r="AV86" s="94">
        <f t="shared" si="43"/>
        <v>79.75346713833666</v>
      </c>
      <c r="AW86" s="94">
        <f t="shared" si="43"/>
        <v>80.900228314537358</v>
      </c>
      <c r="AX86" s="94">
        <f t="shared" si="43"/>
        <v>82.685569455779913</v>
      </c>
      <c r="AY86" s="94">
        <f t="shared" si="43"/>
        <v>84.498477881197644</v>
      </c>
      <c r="AZ86" s="94">
        <f t="shared" si="43"/>
        <v>86.256292327556096</v>
      </c>
      <c r="BA86" s="94">
        <f t="shared" si="43"/>
        <v>88.019711842277914</v>
      </c>
      <c r="BB86" s="94">
        <f t="shared" si="43"/>
        <v>89.775451586874127</v>
      </c>
      <c r="BC86" s="94">
        <f t="shared" si="43"/>
        <v>91.520597403005084</v>
      </c>
      <c r="BD86" s="94">
        <f t="shared" si="43"/>
        <v>93.272947303537947</v>
      </c>
      <c r="BE86" s="94">
        <f t="shared" si="43"/>
        <v>95.028000838795563</v>
      </c>
      <c r="BF86" s="94">
        <f t="shared" si="43"/>
        <v>96.709406455145384</v>
      </c>
      <c r="BG86" s="94">
        <f t="shared" si="43"/>
        <v>98.388873813820922</v>
      </c>
      <c r="BH86" s="94">
        <f t="shared" si="43"/>
        <v>100.06765044005188</v>
      </c>
    </row>
    <row r="87" spans="1:60" ht="13.5" thickBot="1">
      <c r="A87" s="78" t="s">
        <v>29</v>
      </c>
      <c r="U87" s="74">
        <f>SUM(U75:U86)</f>
        <v>-21.625</v>
      </c>
      <c r="V87" s="74">
        <f t="shared" ref="V87:BH87" si="44">SUM(V75:V86)</f>
        <v>-22.577999999999999</v>
      </c>
      <c r="W87" s="74">
        <f t="shared" si="44"/>
        <v>856.47222273123953</v>
      </c>
      <c r="X87" s="74">
        <f t="shared" si="44"/>
        <v>885.12526242878278</v>
      </c>
      <c r="Y87" s="74">
        <f t="shared" si="44"/>
        <v>913.71715137184344</v>
      </c>
      <c r="Z87" s="74">
        <f t="shared" si="44"/>
        <v>892.61245500267364</v>
      </c>
      <c r="AA87" s="74">
        <f t="shared" si="44"/>
        <v>911.0127328655783</v>
      </c>
      <c r="AB87" s="74">
        <f t="shared" si="44"/>
        <v>935.55962108062749</v>
      </c>
      <c r="AC87" s="74">
        <f t="shared" si="44"/>
        <v>905.42036813711411</v>
      </c>
      <c r="AD87" s="74">
        <f t="shared" si="44"/>
        <v>856.25682993886176</v>
      </c>
      <c r="AE87" s="74">
        <f t="shared" si="44"/>
        <v>864.07295534333616</v>
      </c>
      <c r="AF87" s="74">
        <f t="shared" si="44"/>
        <v>792.04507625103315</v>
      </c>
      <c r="AG87" s="74">
        <f t="shared" si="44"/>
        <v>767.60003668052877</v>
      </c>
      <c r="AH87" s="74">
        <f t="shared" si="44"/>
        <v>2720.7881613465961</v>
      </c>
      <c r="AI87" s="94">
        <f t="shared" si="44"/>
        <v>731.81485999626102</v>
      </c>
      <c r="AJ87" s="94">
        <f t="shared" si="44"/>
        <v>706.36291046674614</v>
      </c>
      <c r="AK87" s="94">
        <f t="shared" si="44"/>
        <v>709.83302424203782</v>
      </c>
      <c r="AL87" s="94">
        <f t="shared" si="44"/>
        <v>719.50187429094979</v>
      </c>
      <c r="AM87" s="94">
        <f t="shared" si="44"/>
        <v>719.34767524232336</v>
      </c>
      <c r="AN87" s="94">
        <f t="shared" si="44"/>
        <v>735.08546185447813</v>
      </c>
      <c r="AO87" s="94">
        <f t="shared" si="44"/>
        <v>849.68057023742699</v>
      </c>
      <c r="AP87" s="94">
        <f t="shared" si="44"/>
        <v>1046.8447598797757</v>
      </c>
      <c r="AQ87" s="94">
        <f t="shared" si="44"/>
        <v>1058.0563512103454</v>
      </c>
      <c r="AR87" s="94">
        <f t="shared" si="44"/>
        <v>1048.3209630978224</v>
      </c>
      <c r="AS87" s="94">
        <f t="shared" si="44"/>
        <v>914.71175916806533</v>
      </c>
      <c r="AT87" s="94">
        <f t="shared" si="44"/>
        <v>929.92914154930304</v>
      </c>
      <c r="AU87" s="94">
        <f t="shared" si="44"/>
        <v>985.01438079525144</v>
      </c>
      <c r="AV87" s="94">
        <f t="shared" si="44"/>
        <v>1010.0800236846388</v>
      </c>
      <c r="AW87" s="94">
        <f t="shared" si="44"/>
        <v>1025.0040126753511</v>
      </c>
      <c r="AX87" s="94">
        <f t="shared" si="44"/>
        <v>1050.0217001125634</v>
      </c>
      <c r="AY87" s="94">
        <f t="shared" si="44"/>
        <v>1075.0217001125634</v>
      </c>
      <c r="AZ87" s="94">
        <f t="shared" si="44"/>
        <v>1099.0217001125632</v>
      </c>
      <c r="BA87" s="94">
        <f t="shared" si="44"/>
        <v>1123.0217001125634</v>
      </c>
      <c r="BB87" s="94">
        <f t="shared" si="44"/>
        <v>1147.0217001125634</v>
      </c>
      <c r="BC87" s="94">
        <f t="shared" si="44"/>
        <v>1171.0217001125634</v>
      </c>
      <c r="BD87" s="94">
        <f t="shared" si="44"/>
        <v>1195.0217001125632</v>
      </c>
      <c r="BE87" s="94">
        <f t="shared" si="44"/>
        <v>1219.0217001125634</v>
      </c>
      <c r="BF87" s="94">
        <f t="shared" si="44"/>
        <v>1242.0217001125634</v>
      </c>
      <c r="BG87" s="94">
        <f t="shared" si="44"/>
        <v>1265.0217001125634</v>
      </c>
      <c r="BH87" s="94">
        <f t="shared" si="44"/>
        <v>1288.0217001125634</v>
      </c>
    </row>
    <row r="88" spans="1:60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</row>
    <row r="89" spans="1:60" ht="13.5" thickBot="1">
      <c r="A89" s="78" t="s">
        <v>170</v>
      </c>
    </row>
    <row r="90" spans="1:60" ht="13.5" thickBot="1">
      <c r="A90" s="79"/>
      <c r="B90" s="93">
        <f>B2</f>
        <v>1992</v>
      </c>
      <c r="C90" s="93">
        <f t="shared" ref="C90:BH90" si="45">C2</f>
        <v>1993</v>
      </c>
      <c r="D90" s="93">
        <f t="shared" si="45"/>
        <v>1994</v>
      </c>
      <c r="E90" s="93">
        <f t="shared" si="45"/>
        <v>1995</v>
      </c>
      <c r="F90" s="93">
        <f t="shared" si="45"/>
        <v>1996</v>
      </c>
      <c r="G90" s="93">
        <f t="shared" si="45"/>
        <v>1997</v>
      </c>
      <c r="H90" s="93">
        <f t="shared" si="45"/>
        <v>1998</v>
      </c>
      <c r="I90" s="93">
        <f t="shared" si="45"/>
        <v>1999</v>
      </c>
      <c r="J90" s="93">
        <f t="shared" si="45"/>
        <v>2000</v>
      </c>
      <c r="K90" s="93">
        <f t="shared" si="45"/>
        <v>2001</v>
      </c>
      <c r="L90" s="93">
        <f t="shared" si="45"/>
        <v>2002</v>
      </c>
      <c r="M90" s="93">
        <f t="shared" si="45"/>
        <v>2003</v>
      </c>
      <c r="N90" s="93">
        <f t="shared" si="45"/>
        <v>2004</v>
      </c>
      <c r="O90" s="93">
        <f t="shared" si="45"/>
        <v>2005</v>
      </c>
      <c r="P90" s="93">
        <f t="shared" si="45"/>
        <v>2006</v>
      </c>
      <c r="Q90" s="93">
        <f t="shared" si="45"/>
        <v>2007</v>
      </c>
      <c r="R90" s="93">
        <f t="shared" si="45"/>
        <v>2008</v>
      </c>
      <c r="S90" s="93">
        <f t="shared" si="45"/>
        <v>2009</v>
      </c>
      <c r="T90" s="93">
        <f t="shared" si="45"/>
        <v>2010</v>
      </c>
      <c r="U90" s="93">
        <f t="shared" si="45"/>
        <v>2011</v>
      </c>
      <c r="V90" s="93">
        <f t="shared" si="45"/>
        <v>2012</v>
      </c>
      <c r="W90" s="93">
        <f t="shared" si="45"/>
        <v>2013</v>
      </c>
      <c r="X90" s="93">
        <f t="shared" si="45"/>
        <v>2014</v>
      </c>
      <c r="Y90" s="93">
        <f t="shared" si="45"/>
        <v>2015</v>
      </c>
      <c r="Z90" s="93">
        <f t="shared" si="45"/>
        <v>2016</v>
      </c>
      <c r="AA90" s="93">
        <f t="shared" si="45"/>
        <v>2017</v>
      </c>
      <c r="AB90" s="93">
        <f t="shared" si="45"/>
        <v>2018</v>
      </c>
      <c r="AC90" s="93">
        <f t="shared" si="45"/>
        <v>2019</v>
      </c>
      <c r="AD90" s="93">
        <f t="shared" si="45"/>
        <v>2020</v>
      </c>
      <c r="AE90" s="93">
        <f t="shared" si="45"/>
        <v>2021</v>
      </c>
      <c r="AF90" s="93">
        <f t="shared" si="45"/>
        <v>2022</v>
      </c>
      <c r="AG90" s="132">
        <f t="shared" si="45"/>
        <v>2023</v>
      </c>
      <c r="AH90" s="132">
        <f t="shared" si="45"/>
        <v>2024</v>
      </c>
      <c r="AI90" s="93">
        <f t="shared" si="45"/>
        <v>2025</v>
      </c>
      <c r="AJ90" s="93">
        <f t="shared" si="45"/>
        <v>2026</v>
      </c>
      <c r="AK90" s="93">
        <f t="shared" si="45"/>
        <v>2027</v>
      </c>
      <c r="AL90" s="93">
        <f t="shared" si="45"/>
        <v>2028</v>
      </c>
      <c r="AM90" s="93">
        <f t="shared" si="45"/>
        <v>2029</v>
      </c>
      <c r="AN90" s="93">
        <f t="shared" si="45"/>
        <v>2030</v>
      </c>
      <c r="AO90" s="93">
        <f t="shared" si="45"/>
        <v>2031</v>
      </c>
      <c r="AP90" s="93">
        <f t="shared" si="45"/>
        <v>2032</v>
      </c>
      <c r="AQ90" s="93">
        <f t="shared" si="45"/>
        <v>2033</v>
      </c>
      <c r="AR90" s="93">
        <f t="shared" si="45"/>
        <v>2034</v>
      </c>
      <c r="AS90" s="93">
        <f t="shared" si="45"/>
        <v>2035</v>
      </c>
      <c r="AT90" s="93">
        <f t="shared" si="45"/>
        <v>2036</v>
      </c>
      <c r="AU90" s="93">
        <f t="shared" si="45"/>
        <v>2037</v>
      </c>
      <c r="AV90" s="93">
        <f t="shared" si="45"/>
        <v>2038</v>
      </c>
      <c r="AW90" s="93">
        <f t="shared" si="45"/>
        <v>2039</v>
      </c>
      <c r="AX90" s="93">
        <f t="shared" si="45"/>
        <v>2040</v>
      </c>
      <c r="AY90" s="93">
        <f t="shared" si="45"/>
        <v>2041</v>
      </c>
      <c r="AZ90" s="93">
        <f t="shared" si="45"/>
        <v>2042</v>
      </c>
      <c r="BA90" s="93">
        <f t="shared" si="45"/>
        <v>2043</v>
      </c>
      <c r="BB90" s="93">
        <f t="shared" si="45"/>
        <v>2044</v>
      </c>
      <c r="BC90" s="93">
        <f t="shared" si="45"/>
        <v>2045</v>
      </c>
      <c r="BD90" s="93">
        <f t="shared" si="45"/>
        <v>2046</v>
      </c>
      <c r="BE90" s="93">
        <f t="shared" si="45"/>
        <v>2047</v>
      </c>
      <c r="BF90" s="93">
        <f t="shared" si="45"/>
        <v>2048</v>
      </c>
      <c r="BG90" s="93">
        <f t="shared" si="45"/>
        <v>2049</v>
      </c>
      <c r="BH90" s="93">
        <f t="shared" si="45"/>
        <v>2050</v>
      </c>
    </row>
    <row r="91" spans="1:60">
      <c r="A91" s="78" t="s">
        <v>17</v>
      </c>
      <c r="AD91" s="74">
        <f t="shared" ref="AD91:BH99" si="46">AD107+AD123</f>
        <v>3.6474708777788569</v>
      </c>
      <c r="AE91" s="74">
        <f t="shared" si="46"/>
        <v>2.2810061118609273</v>
      </c>
      <c r="AF91" s="74">
        <f t="shared" si="46"/>
        <v>1.5534870708544868</v>
      </c>
      <c r="AG91" s="74">
        <f t="shared" si="46"/>
        <v>1.5228924459650912</v>
      </c>
      <c r="AH91" s="74">
        <f t="shared" si="46"/>
        <v>4.1992882619142238</v>
      </c>
      <c r="AI91" s="94">
        <f t="shared" si="46"/>
        <v>2.6228133223570973</v>
      </c>
      <c r="AJ91" s="94">
        <f t="shared" si="46"/>
        <v>3.4239654865957836</v>
      </c>
      <c r="AK91" s="94">
        <f t="shared" si="46"/>
        <v>3.5429194730600302</v>
      </c>
      <c r="AL91" s="94">
        <f t="shared" si="46"/>
        <v>4.2367674406729128</v>
      </c>
      <c r="AM91" s="94">
        <f t="shared" si="46"/>
        <v>4.1914916990122464</v>
      </c>
      <c r="AN91" s="94">
        <f t="shared" si="46"/>
        <v>4.7228493261208566</v>
      </c>
      <c r="AO91" s="94">
        <f t="shared" si="46"/>
        <v>5.544474898665217</v>
      </c>
      <c r="AP91" s="94">
        <f t="shared" si="46"/>
        <v>33.829946907331724</v>
      </c>
      <c r="AQ91" s="94">
        <f t="shared" si="46"/>
        <v>33.937913102750066</v>
      </c>
      <c r="AR91" s="94">
        <f t="shared" si="46"/>
        <v>33.87691396904097</v>
      </c>
      <c r="AS91" s="94">
        <f t="shared" si="46"/>
        <v>18.890362448375207</v>
      </c>
      <c r="AT91" s="94">
        <f t="shared" si="46"/>
        <v>18.902426824923392</v>
      </c>
      <c r="AU91" s="94">
        <f t="shared" si="46"/>
        <v>18.920536897351159</v>
      </c>
      <c r="AV91" s="94">
        <f t="shared" si="46"/>
        <v>18.924739392419713</v>
      </c>
      <c r="AW91" s="94">
        <f t="shared" si="46"/>
        <v>18.911819739260604</v>
      </c>
      <c r="AX91" s="94">
        <f t="shared" si="46"/>
        <v>18.911317675937902</v>
      </c>
      <c r="AY91" s="94">
        <f t="shared" si="46"/>
        <v>18.911317675937902</v>
      </c>
      <c r="AZ91" s="94">
        <f t="shared" si="46"/>
        <v>18.911317675937902</v>
      </c>
      <c r="BA91" s="94">
        <f t="shared" si="46"/>
        <v>18.911317675937902</v>
      </c>
      <c r="BB91" s="94">
        <f t="shared" si="46"/>
        <v>18.911317675937902</v>
      </c>
      <c r="BC91" s="94">
        <f t="shared" si="46"/>
        <v>18.911317675937902</v>
      </c>
      <c r="BD91" s="94">
        <f t="shared" si="46"/>
        <v>18.911317675937902</v>
      </c>
      <c r="BE91" s="94">
        <f t="shared" si="46"/>
        <v>18.911317675937902</v>
      </c>
      <c r="BF91" s="94">
        <f t="shared" si="46"/>
        <v>18.911317675937902</v>
      </c>
      <c r="BG91" s="94">
        <f t="shared" si="46"/>
        <v>18.911317675937902</v>
      </c>
      <c r="BH91" s="94">
        <f t="shared" si="46"/>
        <v>18.911317675937902</v>
      </c>
    </row>
    <row r="92" spans="1:60">
      <c r="A92" s="78" t="s">
        <v>18</v>
      </c>
      <c r="AD92" s="74">
        <f t="shared" si="46"/>
        <v>3.2017610792592435</v>
      </c>
      <c r="AE92" s="74">
        <f t="shared" si="46"/>
        <v>2.5822497289480149</v>
      </c>
      <c r="AF92" s="74">
        <f t="shared" si="46"/>
        <v>0.86744759980521624</v>
      </c>
      <c r="AG92" s="74">
        <f t="shared" si="46"/>
        <v>1.2086676515128281</v>
      </c>
      <c r="AH92" s="74">
        <f t="shared" si="46"/>
        <v>5.0957553052847198</v>
      </c>
      <c r="AI92" s="94">
        <f t="shared" si="46"/>
        <v>3.1524357187300174</v>
      </c>
      <c r="AJ92" s="94">
        <f t="shared" si="46"/>
        <v>3.3399406482282132</v>
      </c>
      <c r="AK92" s="94">
        <f t="shared" si="46"/>
        <v>3.6475560756791574</v>
      </c>
      <c r="AL92" s="94">
        <f t="shared" si="46"/>
        <v>4.1263673788675002</v>
      </c>
      <c r="AM92" s="94">
        <f t="shared" si="46"/>
        <v>4.1813954543409082</v>
      </c>
      <c r="AN92" s="94">
        <f t="shared" si="46"/>
        <v>4.7939106425646685</v>
      </c>
      <c r="AO92" s="94">
        <f t="shared" si="46"/>
        <v>5.4479156059980776</v>
      </c>
      <c r="AP92" s="94">
        <f t="shared" si="46"/>
        <v>32.680722823996625</v>
      </c>
      <c r="AQ92" s="94">
        <f t="shared" si="46"/>
        <v>32.801978079316179</v>
      </c>
      <c r="AR92" s="94">
        <f t="shared" si="46"/>
        <v>32.794244375873319</v>
      </c>
      <c r="AS92" s="94">
        <f t="shared" si="46"/>
        <v>17.798509706922648</v>
      </c>
      <c r="AT92" s="94">
        <f t="shared" si="46"/>
        <v>17.800955236431534</v>
      </c>
      <c r="AU92" s="94">
        <f t="shared" si="46"/>
        <v>17.813512658130328</v>
      </c>
      <c r="AV92" s="94">
        <f t="shared" si="46"/>
        <v>17.824371873594718</v>
      </c>
      <c r="AW92" s="94">
        <f t="shared" si="46"/>
        <v>17.812901686127042</v>
      </c>
      <c r="AX92" s="94">
        <f t="shared" si="46"/>
        <v>17.816183246288453</v>
      </c>
      <c r="AY92" s="94">
        <f t="shared" si="46"/>
        <v>17.816183246288453</v>
      </c>
      <c r="AZ92" s="94">
        <f t="shared" si="46"/>
        <v>17.816183246288453</v>
      </c>
      <c r="BA92" s="94">
        <f t="shared" si="46"/>
        <v>17.816183246288453</v>
      </c>
      <c r="BB92" s="94">
        <f t="shared" si="46"/>
        <v>17.816183246288453</v>
      </c>
      <c r="BC92" s="94">
        <f t="shared" si="46"/>
        <v>17.816183246288453</v>
      </c>
      <c r="BD92" s="94">
        <f t="shared" si="46"/>
        <v>17.816183246288453</v>
      </c>
      <c r="BE92" s="94">
        <f t="shared" si="46"/>
        <v>17.816183246288453</v>
      </c>
      <c r="BF92" s="94">
        <f t="shared" si="46"/>
        <v>17.816183246288453</v>
      </c>
      <c r="BG92" s="94">
        <f t="shared" si="46"/>
        <v>17.816183246288453</v>
      </c>
      <c r="BH92" s="94">
        <f t="shared" si="46"/>
        <v>17.816183246288453</v>
      </c>
    </row>
    <row r="93" spans="1:60">
      <c r="A93" s="78" t="s">
        <v>19</v>
      </c>
      <c r="AD93" s="74">
        <f t="shared" si="46"/>
        <v>4.1315085579087567</v>
      </c>
      <c r="AE93" s="74">
        <f t="shared" si="46"/>
        <v>2.2817601634681539</v>
      </c>
      <c r="AF93" s="74">
        <f t="shared" si="46"/>
        <v>1.3227676055121036</v>
      </c>
      <c r="AG93" s="74">
        <f t="shared" si="46"/>
        <v>1.5239722562553051</v>
      </c>
      <c r="AH93" s="74">
        <f t="shared" si="46"/>
        <v>7.3607660108383026</v>
      </c>
      <c r="AI93" s="94">
        <f t="shared" si="46"/>
        <v>7.0217842816428293</v>
      </c>
      <c r="AJ93" s="94">
        <f t="shared" si="46"/>
        <v>4.7180270936295958</v>
      </c>
      <c r="AK93" s="94">
        <f t="shared" si="46"/>
        <v>5.4430825806585519</v>
      </c>
      <c r="AL93" s="94">
        <f t="shared" si="46"/>
        <v>5.7057938925210294</v>
      </c>
      <c r="AM93" s="94">
        <f t="shared" si="46"/>
        <v>5.7245655452911306</v>
      </c>
      <c r="AN93" s="94">
        <f t="shared" si="46"/>
        <v>6.55557157696283</v>
      </c>
      <c r="AO93" s="94">
        <f t="shared" si="46"/>
        <v>7.2769192919083885</v>
      </c>
      <c r="AP93" s="94">
        <f t="shared" si="46"/>
        <v>35.879479842834307</v>
      </c>
      <c r="AQ93" s="94">
        <f t="shared" si="46"/>
        <v>35.990637735962864</v>
      </c>
      <c r="AR93" s="94">
        <f t="shared" si="46"/>
        <v>36.024843398957927</v>
      </c>
      <c r="AS93" s="94">
        <f t="shared" si="46"/>
        <v>21.064334501894695</v>
      </c>
      <c r="AT93" s="94">
        <f t="shared" si="46"/>
        <v>21.082960518619814</v>
      </c>
      <c r="AU93" s="94">
        <f t="shared" si="46"/>
        <v>21.084582656500054</v>
      </c>
      <c r="AV93" s="94">
        <f t="shared" si="46"/>
        <v>21.092625258293928</v>
      </c>
      <c r="AW93" s="94">
        <f t="shared" si="46"/>
        <v>21.087428143051135</v>
      </c>
      <c r="AX93" s="94">
        <f t="shared" si="46"/>
        <v>21.089076397391974</v>
      </c>
      <c r="AY93" s="94">
        <f t="shared" si="46"/>
        <v>21.089076397391974</v>
      </c>
      <c r="AZ93" s="94">
        <f t="shared" si="46"/>
        <v>21.089076397391974</v>
      </c>
      <c r="BA93" s="94">
        <f t="shared" si="46"/>
        <v>21.089076397391974</v>
      </c>
      <c r="BB93" s="94">
        <f t="shared" si="46"/>
        <v>21.089076397391974</v>
      </c>
      <c r="BC93" s="94">
        <f t="shared" si="46"/>
        <v>21.089076397391974</v>
      </c>
      <c r="BD93" s="94">
        <f t="shared" si="46"/>
        <v>21.089076397391974</v>
      </c>
      <c r="BE93" s="94">
        <f t="shared" si="46"/>
        <v>21.089076397391974</v>
      </c>
      <c r="BF93" s="94">
        <f t="shared" si="46"/>
        <v>21.089076397391974</v>
      </c>
      <c r="BG93" s="94">
        <f t="shared" si="46"/>
        <v>21.089076397391974</v>
      </c>
      <c r="BH93" s="94">
        <f t="shared" si="46"/>
        <v>21.089076397391974</v>
      </c>
    </row>
    <row r="94" spans="1:60">
      <c r="A94" s="78" t="s">
        <v>20</v>
      </c>
      <c r="AD94" s="74">
        <f t="shared" si="46"/>
        <v>2.9860185704013458</v>
      </c>
      <c r="AE94" s="74">
        <f t="shared" si="46"/>
        <v>2.9754876421167666</v>
      </c>
      <c r="AF94" s="74">
        <f t="shared" si="46"/>
        <v>1.2219853117588004</v>
      </c>
      <c r="AG94" s="74">
        <f t="shared" si="46"/>
        <v>1.7248802667106808</v>
      </c>
      <c r="AH94" s="74">
        <f t="shared" si="46"/>
        <v>6.9278884773842169</v>
      </c>
      <c r="AI94" s="94">
        <f t="shared" si="46"/>
        <v>6.3576537191780504</v>
      </c>
      <c r="AJ94" s="94">
        <f t="shared" si="46"/>
        <v>4.4009781604811877</v>
      </c>
      <c r="AK94" s="94">
        <f t="shared" si="46"/>
        <v>5.0179822464938271</v>
      </c>
      <c r="AL94" s="94">
        <f t="shared" si="46"/>
        <v>5.4336818750311506</v>
      </c>
      <c r="AM94" s="94">
        <f t="shared" si="46"/>
        <v>5.4296399482293261</v>
      </c>
      <c r="AN94" s="94">
        <f t="shared" si="46"/>
        <v>6.3633562931247649</v>
      </c>
      <c r="AO94" s="94">
        <f t="shared" si="46"/>
        <v>6.9692238692878519</v>
      </c>
      <c r="AP94" s="94">
        <f t="shared" si="46"/>
        <v>35.808145499646471</v>
      </c>
      <c r="AQ94" s="94">
        <f t="shared" si="46"/>
        <v>35.925501292132175</v>
      </c>
      <c r="AR94" s="94">
        <f t="shared" si="46"/>
        <v>35.947379516381005</v>
      </c>
      <c r="AS94" s="94">
        <f t="shared" si="46"/>
        <v>20.975496602751591</v>
      </c>
      <c r="AT94" s="94">
        <f t="shared" si="46"/>
        <v>20.990278146074061</v>
      </c>
      <c r="AU94" s="94">
        <f t="shared" si="46"/>
        <v>20.995503333589543</v>
      </c>
      <c r="AV94" s="94">
        <f t="shared" si="46"/>
        <v>21.004072984302521</v>
      </c>
      <c r="AW94" s="94">
        <f t="shared" si="46"/>
        <v>20.997040304417638</v>
      </c>
      <c r="AX94" s="94">
        <f t="shared" si="46"/>
        <v>20.999151156925052</v>
      </c>
      <c r="AY94" s="94">
        <f t="shared" si="46"/>
        <v>20.999151156925052</v>
      </c>
      <c r="AZ94" s="94">
        <f t="shared" si="46"/>
        <v>20.999151156925052</v>
      </c>
      <c r="BA94" s="94">
        <f t="shared" si="46"/>
        <v>20.999151156925052</v>
      </c>
      <c r="BB94" s="94">
        <f t="shared" si="46"/>
        <v>20.999151156925052</v>
      </c>
      <c r="BC94" s="94">
        <f t="shared" si="46"/>
        <v>20.999151156925052</v>
      </c>
      <c r="BD94" s="94">
        <f t="shared" si="46"/>
        <v>20.999151156925052</v>
      </c>
      <c r="BE94" s="94">
        <f t="shared" si="46"/>
        <v>20.999151156925052</v>
      </c>
      <c r="BF94" s="94">
        <f t="shared" si="46"/>
        <v>20.999151156925052</v>
      </c>
      <c r="BG94" s="94">
        <f t="shared" si="46"/>
        <v>20.999151156925052</v>
      </c>
      <c r="BH94" s="94">
        <f t="shared" si="46"/>
        <v>20.999151156925052</v>
      </c>
    </row>
    <row r="95" spans="1:60">
      <c r="A95" s="78" t="s">
        <v>21</v>
      </c>
      <c r="AD95" s="74">
        <f t="shared" si="46"/>
        <v>3.0788747784262651</v>
      </c>
      <c r="AE95" s="74">
        <f t="shared" si="46"/>
        <v>2.530220168049369</v>
      </c>
      <c r="AF95" s="74">
        <f t="shared" si="46"/>
        <v>0.87572614536352322</v>
      </c>
      <c r="AG95" s="74">
        <f t="shared" si="46"/>
        <v>3.3584184816173721</v>
      </c>
      <c r="AH95" s="74">
        <f t="shared" si="46"/>
        <v>7.3858672111703605</v>
      </c>
      <c r="AI95" s="94">
        <f t="shared" si="46"/>
        <v>6.6039916410965969</v>
      </c>
      <c r="AJ95" s="94">
        <f t="shared" si="46"/>
        <v>4.46668006089401</v>
      </c>
      <c r="AK95" s="94">
        <f t="shared" si="46"/>
        <v>5.1560022662732683</v>
      </c>
      <c r="AL95" s="94">
        <f t="shared" si="46"/>
        <v>5.5204813235440611</v>
      </c>
      <c r="AM95" s="94">
        <f t="shared" si="46"/>
        <v>5.5198676670136813</v>
      </c>
      <c r="AN95" s="94">
        <f t="shared" si="46"/>
        <v>6.5734151981895224</v>
      </c>
      <c r="AO95" s="94">
        <f t="shared" si="46"/>
        <v>6.9809481851131814</v>
      </c>
      <c r="AP95" s="94">
        <f t="shared" si="46"/>
        <v>35.499268404057389</v>
      </c>
      <c r="AQ95" s="94">
        <f t="shared" si="46"/>
        <v>35.601711664058691</v>
      </c>
      <c r="AR95" s="94">
        <f t="shared" si="46"/>
        <v>35.617579213903788</v>
      </c>
      <c r="AS95" s="94">
        <f t="shared" si="46"/>
        <v>20.643631877777295</v>
      </c>
      <c r="AT95" s="94">
        <f t="shared" si="46"/>
        <v>20.660594896702129</v>
      </c>
      <c r="AU95" s="94">
        <f t="shared" si="46"/>
        <v>20.675702740282972</v>
      </c>
      <c r="AV95" s="94">
        <f t="shared" si="46"/>
        <v>20.680038181035727</v>
      </c>
      <c r="AW95" s="94">
        <f t="shared" si="46"/>
        <v>20.671088333427612</v>
      </c>
      <c r="AX95" s="94">
        <f t="shared" si="46"/>
        <v>20.673375971567467</v>
      </c>
      <c r="AY95" s="94">
        <f t="shared" si="46"/>
        <v>20.673375971567467</v>
      </c>
      <c r="AZ95" s="94">
        <f t="shared" si="46"/>
        <v>20.673375971567467</v>
      </c>
      <c r="BA95" s="94">
        <f t="shared" si="46"/>
        <v>20.673375971567467</v>
      </c>
      <c r="BB95" s="94">
        <f t="shared" si="46"/>
        <v>20.673375971567467</v>
      </c>
      <c r="BC95" s="94">
        <f t="shared" si="46"/>
        <v>20.673375971567467</v>
      </c>
      <c r="BD95" s="94">
        <f t="shared" si="46"/>
        <v>20.673375971567467</v>
      </c>
      <c r="BE95" s="94">
        <f t="shared" si="46"/>
        <v>20.673375971567467</v>
      </c>
      <c r="BF95" s="94">
        <f t="shared" si="46"/>
        <v>20.673375971567467</v>
      </c>
      <c r="BG95" s="94">
        <f t="shared" si="46"/>
        <v>20.673375971567467</v>
      </c>
      <c r="BH95" s="94">
        <f t="shared" si="46"/>
        <v>20.673375971567467</v>
      </c>
    </row>
    <row r="96" spans="1:60">
      <c r="A96" s="78" t="s">
        <v>22</v>
      </c>
      <c r="AD96" s="74">
        <f t="shared" si="46"/>
        <v>4.2713855691462941</v>
      </c>
      <c r="AE96" s="74">
        <f t="shared" si="46"/>
        <v>3.2001950210703392</v>
      </c>
      <c r="AF96" s="74">
        <f t="shared" si="46"/>
        <v>0.97974786998746821</v>
      </c>
      <c r="AG96" s="74">
        <f t="shared" si="46"/>
        <v>4.7196811164884611</v>
      </c>
      <c r="AH96" s="74">
        <f t="shared" si="46"/>
        <v>8.9116638614245467</v>
      </c>
      <c r="AI96" s="94">
        <f t="shared" si="46"/>
        <v>7.9571947511020387</v>
      </c>
      <c r="AJ96" s="94">
        <f t="shared" si="46"/>
        <v>5.3550522664758047</v>
      </c>
      <c r="AK96" s="94">
        <f t="shared" si="46"/>
        <v>6.0850535320120969</v>
      </c>
      <c r="AL96" s="94">
        <f t="shared" si="46"/>
        <v>6.449990051230885</v>
      </c>
      <c r="AM96" s="94">
        <f t="shared" si="46"/>
        <v>6.4751608458182321</v>
      </c>
      <c r="AN96" s="94">
        <f t="shared" si="46"/>
        <v>7.7946142287893387</v>
      </c>
      <c r="AO96" s="94">
        <f t="shared" si="46"/>
        <v>8.1578214468193799</v>
      </c>
      <c r="AP96" s="94">
        <f t="shared" si="46"/>
        <v>38.178012547281817</v>
      </c>
      <c r="AQ96" s="94">
        <f t="shared" si="46"/>
        <v>38.339231089003853</v>
      </c>
      <c r="AR96" s="94">
        <f t="shared" si="46"/>
        <v>38.370063332152426</v>
      </c>
      <c r="AS96" s="94">
        <f t="shared" si="46"/>
        <v>23.410241343220893</v>
      </c>
      <c r="AT96" s="94">
        <f t="shared" si="46"/>
        <v>23.429255197805162</v>
      </c>
      <c r="AU96" s="94">
        <f t="shared" si="46"/>
        <v>23.433714081681416</v>
      </c>
      <c r="AV96" s="94">
        <f t="shared" si="46"/>
        <v>23.446675168502217</v>
      </c>
      <c r="AW96" s="94">
        <f t="shared" si="46"/>
        <v>23.437503861731656</v>
      </c>
      <c r="AX96" s="94">
        <f t="shared" si="46"/>
        <v>23.44034150711299</v>
      </c>
      <c r="AY96" s="94">
        <f t="shared" si="46"/>
        <v>23.44034150711299</v>
      </c>
      <c r="AZ96" s="94">
        <f t="shared" si="46"/>
        <v>23.44034150711299</v>
      </c>
      <c r="BA96" s="94">
        <f t="shared" si="46"/>
        <v>23.44034150711299</v>
      </c>
      <c r="BB96" s="94">
        <f t="shared" si="46"/>
        <v>23.44034150711299</v>
      </c>
      <c r="BC96" s="94">
        <f t="shared" si="46"/>
        <v>23.44034150711299</v>
      </c>
      <c r="BD96" s="94">
        <f t="shared" si="46"/>
        <v>23.44034150711299</v>
      </c>
      <c r="BE96" s="94">
        <f t="shared" si="46"/>
        <v>23.44034150711299</v>
      </c>
      <c r="BF96" s="94">
        <f t="shared" si="46"/>
        <v>23.44034150711299</v>
      </c>
      <c r="BG96" s="94">
        <f t="shared" si="46"/>
        <v>23.44034150711299</v>
      </c>
      <c r="BH96" s="94">
        <f t="shared" si="46"/>
        <v>23.44034150711299</v>
      </c>
    </row>
    <row r="97" spans="1:60">
      <c r="A97" s="78" t="s">
        <v>23</v>
      </c>
      <c r="AD97" s="74">
        <f t="shared" si="46"/>
        <v>6.050273435223688</v>
      </c>
      <c r="AE97" s="74">
        <f t="shared" si="46"/>
        <v>2.8997054555904778</v>
      </c>
      <c r="AF97" s="74">
        <f t="shared" si="46"/>
        <v>0.94627375099083544</v>
      </c>
      <c r="AG97" s="74">
        <f t="shared" si="46"/>
        <v>4.6040007570101071</v>
      </c>
      <c r="AH97" s="74">
        <f t="shared" si="46"/>
        <v>7.9595464091219963</v>
      </c>
      <c r="AI97" s="94">
        <f t="shared" si="46"/>
        <v>7.5579689200831588</v>
      </c>
      <c r="AJ97" s="94">
        <f t="shared" si="46"/>
        <v>5.0320258281061871</v>
      </c>
      <c r="AK97" s="94">
        <f t="shared" si="46"/>
        <v>5.8035635649514798</v>
      </c>
      <c r="AL97" s="94">
        <f t="shared" si="46"/>
        <v>6.2262714905925325</v>
      </c>
      <c r="AM97" s="94">
        <f t="shared" si="46"/>
        <v>6.2154279627042852</v>
      </c>
      <c r="AN97" s="94">
        <f t="shared" si="46"/>
        <v>7.7190178254448583</v>
      </c>
      <c r="AO97" s="94">
        <f t="shared" si="46"/>
        <v>7.8989561316618522</v>
      </c>
      <c r="AP97" s="94">
        <f t="shared" si="46"/>
        <v>38.324329278222336</v>
      </c>
      <c r="AQ97" s="94">
        <f t="shared" si="46"/>
        <v>38.500087156166913</v>
      </c>
      <c r="AR97" s="94">
        <f t="shared" si="46"/>
        <v>38.506492398532906</v>
      </c>
      <c r="AS97" s="94">
        <f t="shared" si="46"/>
        <v>23.526146538029639</v>
      </c>
      <c r="AT97" s="94">
        <f t="shared" si="46"/>
        <v>23.540054567200002</v>
      </c>
      <c r="AU97" s="94">
        <f t="shared" si="46"/>
        <v>23.557587677301129</v>
      </c>
      <c r="AV97" s="94">
        <f t="shared" si="46"/>
        <v>23.570143522524024</v>
      </c>
      <c r="AW97" s="94">
        <f t="shared" si="46"/>
        <v>23.555593935126797</v>
      </c>
      <c r="AX97" s="94">
        <f t="shared" si="46"/>
        <v>23.559680756154869</v>
      </c>
      <c r="AY97" s="94">
        <f t="shared" si="46"/>
        <v>23.559680756154869</v>
      </c>
      <c r="AZ97" s="94">
        <f t="shared" si="46"/>
        <v>23.559680756154869</v>
      </c>
      <c r="BA97" s="94">
        <f t="shared" si="46"/>
        <v>23.559680756154869</v>
      </c>
      <c r="BB97" s="94">
        <f t="shared" si="46"/>
        <v>23.559680756154869</v>
      </c>
      <c r="BC97" s="94">
        <f t="shared" si="46"/>
        <v>23.559680756154869</v>
      </c>
      <c r="BD97" s="94">
        <f t="shared" si="46"/>
        <v>23.559680756154869</v>
      </c>
      <c r="BE97" s="94">
        <f t="shared" si="46"/>
        <v>23.559680756154869</v>
      </c>
      <c r="BF97" s="94">
        <f t="shared" si="46"/>
        <v>23.559680756154869</v>
      </c>
      <c r="BG97" s="94">
        <f t="shared" si="46"/>
        <v>23.559680756154869</v>
      </c>
      <c r="BH97" s="94">
        <f t="shared" si="46"/>
        <v>23.559680756154869</v>
      </c>
    </row>
    <row r="98" spans="1:60">
      <c r="A98" s="78" t="s">
        <v>24</v>
      </c>
      <c r="AD98" s="74">
        <f t="shared" si="46"/>
        <v>5.2836396118378568</v>
      </c>
      <c r="AE98" s="74">
        <f t="shared" si="46"/>
        <v>2.4582082395592142</v>
      </c>
      <c r="AF98" s="74">
        <f t="shared" si="46"/>
        <v>1.0610935785169202</v>
      </c>
      <c r="AG98" s="74">
        <f t="shared" si="46"/>
        <v>4.3818462630233448</v>
      </c>
      <c r="AH98" s="74">
        <f t="shared" si="46"/>
        <v>6.6767507832436266</v>
      </c>
      <c r="AI98" s="94">
        <f t="shared" si="46"/>
        <v>6.8074891578482291</v>
      </c>
      <c r="AJ98" s="94">
        <f t="shared" si="46"/>
        <v>4.6241708633406233</v>
      </c>
      <c r="AK98" s="94">
        <f t="shared" si="46"/>
        <v>5.3461948740865139</v>
      </c>
      <c r="AL98" s="94">
        <f t="shared" si="46"/>
        <v>5.692033313393468</v>
      </c>
      <c r="AM98" s="94">
        <f t="shared" si="46"/>
        <v>5.6827189295030776</v>
      </c>
      <c r="AN98" s="94">
        <f t="shared" si="46"/>
        <v>7.2542520398327639</v>
      </c>
      <c r="AO98" s="94">
        <f t="shared" si="46"/>
        <v>31.798799417639692</v>
      </c>
      <c r="AP98" s="94">
        <f t="shared" si="46"/>
        <v>36.835125411724647</v>
      </c>
      <c r="AQ98" s="94">
        <f t="shared" si="46"/>
        <v>36.964372804801727</v>
      </c>
      <c r="AR98" s="94">
        <f t="shared" si="46"/>
        <v>36.985177520220972</v>
      </c>
      <c r="AS98" s="94">
        <f t="shared" si="46"/>
        <v>22.011987749097365</v>
      </c>
      <c r="AT98" s="94">
        <f t="shared" si="46"/>
        <v>22.026640668228801</v>
      </c>
      <c r="AU98" s="94">
        <f t="shared" si="46"/>
        <v>22.033500692500429</v>
      </c>
      <c r="AV98" s="94">
        <f t="shared" si="46"/>
        <v>22.043054674620592</v>
      </c>
      <c r="AW98" s="94">
        <f t="shared" si="46"/>
        <v>22.034795772458647</v>
      </c>
      <c r="AX98" s="94">
        <f t="shared" si="46"/>
        <v>22.037280200307571</v>
      </c>
      <c r="AY98" s="94">
        <f t="shared" si="46"/>
        <v>22.037280200307571</v>
      </c>
      <c r="AZ98" s="94">
        <f t="shared" si="46"/>
        <v>22.037280200307571</v>
      </c>
      <c r="BA98" s="94">
        <f t="shared" si="46"/>
        <v>22.037280200307571</v>
      </c>
      <c r="BB98" s="94">
        <f t="shared" si="46"/>
        <v>22.037280200307571</v>
      </c>
      <c r="BC98" s="94">
        <f t="shared" si="46"/>
        <v>22.037280200307571</v>
      </c>
      <c r="BD98" s="94">
        <f t="shared" si="46"/>
        <v>22.037280200307571</v>
      </c>
      <c r="BE98" s="94">
        <f t="shared" si="46"/>
        <v>22.037280200307571</v>
      </c>
      <c r="BF98" s="94">
        <f t="shared" si="46"/>
        <v>22.037280200307571</v>
      </c>
      <c r="BG98" s="94">
        <f t="shared" si="46"/>
        <v>22.037280200307571</v>
      </c>
      <c r="BH98" s="94">
        <f t="shared" si="46"/>
        <v>22.037280200307571</v>
      </c>
    </row>
    <row r="99" spans="1:60">
      <c r="A99" s="78" t="s">
        <v>25</v>
      </c>
      <c r="AD99" s="74">
        <f t="shared" si="46"/>
        <v>4.1714134911783969</v>
      </c>
      <c r="AE99" s="74">
        <f t="shared" si="46"/>
        <v>2.0257596428146716</v>
      </c>
      <c r="AF99" s="74">
        <f t="shared" si="46"/>
        <v>1.649950123446934</v>
      </c>
      <c r="AG99" s="74">
        <f t="shared" si="46"/>
        <v>4.0199783474939945</v>
      </c>
      <c r="AH99" s="74">
        <f t="shared" si="46"/>
        <v>7.4125781761947174</v>
      </c>
      <c r="AI99" s="94">
        <f t="shared" si="46"/>
        <v>7.1722803080490829</v>
      </c>
      <c r="AJ99" s="94">
        <f t="shared" si="46"/>
        <v>5.0126994719745159</v>
      </c>
      <c r="AK99" s="94">
        <f t="shared" ref="AE99:BH102" si="47">AK115+AK131</f>
        <v>5.9081824629824524</v>
      </c>
      <c r="AL99" s="94">
        <f t="shared" si="47"/>
        <v>6.155270922944343</v>
      </c>
      <c r="AM99" s="94">
        <f t="shared" si="47"/>
        <v>6.1607677557007321</v>
      </c>
      <c r="AN99" s="94">
        <f t="shared" si="47"/>
        <v>7.9778439650563602</v>
      </c>
      <c r="AO99" s="94">
        <f t="shared" si="47"/>
        <v>33.697117257228058</v>
      </c>
      <c r="AP99" s="94">
        <f t="shared" si="47"/>
        <v>38.732294505210582</v>
      </c>
      <c r="AQ99" s="94">
        <f t="shared" si="47"/>
        <v>38.796050786868506</v>
      </c>
      <c r="AR99" s="94">
        <f t="shared" si="47"/>
        <v>38.839944922479596</v>
      </c>
      <c r="AS99" s="94">
        <f t="shared" si="47"/>
        <v>23.885847650813357</v>
      </c>
      <c r="AT99" s="94">
        <f t="shared" si="47"/>
        <v>23.908166726579179</v>
      </c>
      <c r="AU99" s="94">
        <f t="shared" si="47"/>
        <v>23.907447470831126</v>
      </c>
      <c r="AV99" s="94">
        <f t="shared" si="47"/>
        <v>23.909739920072056</v>
      </c>
      <c r="AW99" s="94">
        <f t="shared" si="47"/>
        <v>23.908746056495801</v>
      </c>
      <c r="AX99" s="94">
        <f t="shared" si="47"/>
        <v>23.909075022803069</v>
      </c>
      <c r="AY99" s="94">
        <f t="shared" si="47"/>
        <v>23.909075022803069</v>
      </c>
      <c r="AZ99" s="94">
        <f t="shared" si="47"/>
        <v>23.909075022803069</v>
      </c>
      <c r="BA99" s="94">
        <f t="shared" si="47"/>
        <v>23.909075022803069</v>
      </c>
      <c r="BB99" s="94">
        <f t="shared" si="47"/>
        <v>23.909075022803069</v>
      </c>
      <c r="BC99" s="94">
        <f t="shared" si="47"/>
        <v>23.909075022803069</v>
      </c>
      <c r="BD99" s="94">
        <f t="shared" si="47"/>
        <v>23.909075022803069</v>
      </c>
      <c r="BE99" s="94">
        <f t="shared" si="47"/>
        <v>23.909075022803069</v>
      </c>
      <c r="BF99" s="94">
        <f t="shared" si="47"/>
        <v>23.909075022803069</v>
      </c>
      <c r="BG99" s="94">
        <f t="shared" si="47"/>
        <v>23.909075022803069</v>
      </c>
      <c r="BH99" s="94">
        <f t="shared" si="47"/>
        <v>23.909075022803069</v>
      </c>
    </row>
    <row r="100" spans="1:60">
      <c r="A100" s="78" t="s">
        <v>26</v>
      </c>
      <c r="AD100" s="74">
        <f t="shared" ref="AD100:AD102" si="48">AD116+AD132</f>
        <v>4.0922380724195877</v>
      </c>
      <c r="AE100" s="74">
        <f t="shared" si="47"/>
        <v>1.8866371212813355</v>
      </c>
      <c r="AF100" s="74">
        <f t="shared" si="47"/>
        <v>1.3792776773666342</v>
      </c>
      <c r="AG100" s="74">
        <f t="shared" si="47"/>
        <v>3.6956573153533365</v>
      </c>
      <c r="AH100" s="74">
        <f t="shared" si="47"/>
        <v>5.4102036080153235</v>
      </c>
      <c r="AI100" s="94">
        <f t="shared" si="47"/>
        <v>6.307726083929273</v>
      </c>
      <c r="AJ100" s="94">
        <f t="shared" si="47"/>
        <v>4.6706117253101347</v>
      </c>
      <c r="AK100" s="94">
        <f t="shared" si="47"/>
        <v>5.6110404297312035</v>
      </c>
      <c r="AL100" s="94">
        <f t="shared" si="47"/>
        <v>5.8400918517051661</v>
      </c>
      <c r="AM100" s="94">
        <f t="shared" si="47"/>
        <v>5.8113243635860012</v>
      </c>
      <c r="AN100" s="94">
        <f t="shared" si="47"/>
        <v>7.8024453706315162</v>
      </c>
      <c r="AO100" s="94">
        <f t="shared" si="47"/>
        <v>34.148446305295003</v>
      </c>
      <c r="AP100" s="94">
        <f t="shared" si="47"/>
        <v>24.192617686417822</v>
      </c>
      <c r="AQ100" s="94">
        <f t="shared" si="47"/>
        <v>39.198552059781463</v>
      </c>
      <c r="AR100" s="94">
        <f t="shared" si="47"/>
        <v>39.244202688974788</v>
      </c>
      <c r="AS100" s="94">
        <f t="shared" si="47"/>
        <v>24.285142001096261</v>
      </c>
      <c r="AT100" s="94">
        <f t="shared" si="47"/>
        <v>24.306900023409163</v>
      </c>
      <c r="AU100" s="94">
        <f t="shared" si="47"/>
        <v>24.306105247977172</v>
      </c>
      <c r="AV100" s="94">
        <f t="shared" si="47"/>
        <v>24.301841248050401</v>
      </c>
      <c r="AW100" s="94">
        <f t="shared" si="47"/>
        <v>24.304600222266124</v>
      </c>
      <c r="AX100" s="94">
        <f t="shared" si="47"/>
        <v>24.303761755175685</v>
      </c>
      <c r="AY100" s="94">
        <f t="shared" si="47"/>
        <v>24.303761755175685</v>
      </c>
      <c r="AZ100" s="94">
        <f t="shared" si="47"/>
        <v>24.303761755175685</v>
      </c>
      <c r="BA100" s="94">
        <f t="shared" si="47"/>
        <v>24.303761755175685</v>
      </c>
      <c r="BB100" s="94">
        <f t="shared" si="47"/>
        <v>24.303761755175685</v>
      </c>
      <c r="BC100" s="94">
        <f t="shared" si="47"/>
        <v>24.303761755175685</v>
      </c>
      <c r="BD100" s="94">
        <f t="shared" si="47"/>
        <v>24.303761755175685</v>
      </c>
      <c r="BE100" s="94">
        <f t="shared" si="47"/>
        <v>24.303761755175685</v>
      </c>
      <c r="BF100" s="94">
        <f t="shared" si="47"/>
        <v>24.303761755175685</v>
      </c>
      <c r="BG100" s="94">
        <f t="shared" si="47"/>
        <v>24.303761755175685</v>
      </c>
      <c r="BH100" s="94">
        <f t="shared" si="47"/>
        <v>24.303761755175685</v>
      </c>
    </row>
    <row r="101" spans="1:60">
      <c r="A101" s="78" t="s">
        <v>27</v>
      </c>
      <c r="AD101" s="74">
        <f t="shared" si="48"/>
        <v>4.9186786339401092</v>
      </c>
      <c r="AE101" s="74">
        <f t="shared" si="47"/>
        <v>2.1111003814319247</v>
      </c>
      <c r="AF101" s="74">
        <f t="shared" si="47"/>
        <v>1.4519849035743744</v>
      </c>
      <c r="AG101" s="74">
        <f t="shared" si="47"/>
        <v>4.4333338659980157</v>
      </c>
      <c r="AH101" s="74">
        <f t="shared" si="47"/>
        <v>6.5559437222008414</v>
      </c>
      <c r="AI101" s="94">
        <f t="shared" si="47"/>
        <v>7.7611888611732063</v>
      </c>
      <c r="AJ101" s="94">
        <f t="shared" si="47"/>
        <v>5.4161506003584794</v>
      </c>
      <c r="AK101" s="94">
        <f t="shared" si="47"/>
        <v>6.4210233459535573</v>
      </c>
      <c r="AL101" s="94">
        <f t="shared" si="47"/>
        <v>6.7115326573920839</v>
      </c>
      <c r="AM101" s="94">
        <f t="shared" si="47"/>
        <v>6.6925034758617379</v>
      </c>
      <c r="AN101" s="94">
        <f t="shared" si="47"/>
        <v>8.4738062786995325</v>
      </c>
      <c r="AO101" s="94">
        <f t="shared" si="47"/>
        <v>26.402311489890671</v>
      </c>
      <c r="AP101" s="94">
        <f t="shared" si="47"/>
        <v>26.498882997853737</v>
      </c>
      <c r="AQ101" s="94">
        <f t="shared" si="47"/>
        <v>26.52430421225667</v>
      </c>
      <c r="AR101" s="94">
        <f t="shared" si="47"/>
        <v>26.571033975859553</v>
      </c>
      <c r="AS101" s="94">
        <f t="shared" si="47"/>
        <v>26.617124808945</v>
      </c>
      <c r="AT101" s="94">
        <f t="shared" si="47"/>
        <v>26.642954995649642</v>
      </c>
      <c r="AU101" s="94">
        <f t="shared" si="47"/>
        <v>26.648554586188517</v>
      </c>
      <c r="AV101" s="94">
        <f t="shared" si="47"/>
        <v>26.644271433912987</v>
      </c>
      <c r="AW101" s="94">
        <f t="shared" si="47"/>
        <v>26.644269008284297</v>
      </c>
      <c r="AX101" s="94">
        <f t="shared" si="47"/>
        <v>26.644048762409348</v>
      </c>
      <c r="AY101" s="94">
        <f t="shared" si="47"/>
        <v>26.644048762409348</v>
      </c>
      <c r="AZ101" s="94">
        <f t="shared" si="47"/>
        <v>26.644048762409348</v>
      </c>
      <c r="BA101" s="94">
        <f t="shared" si="47"/>
        <v>26.644048762409348</v>
      </c>
      <c r="BB101" s="94">
        <f t="shared" si="47"/>
        <v>26.644048762409348</v>
      </c>
      <c r="BC101" s="94">
        <f t="shared" si="47"/>
        <v>26.644048762409348</v>
      </c>
      <c r="BD101" s="94">
        <f t="shared" si="47"/>
        <v>26.644048762409348</v>
      </c>
      <c r="BE101" s="94">
        <f t="shared" si="47"/>
        <v>26.644048762409348</v>
      </c>
      <c r="BF101" s="94">
        <f t="shared" si="47"/>
        <v>26.644048762409348</v>
      </c>
      <c r="BG101" s="94">
        <f t="shared" si="47"/>
        <v>26.644048762409348</v>
      </c>
      <c r="BH101" s="94">
        <f t="shared" si="47"/>
        <v>26.644048762409348</v>
      </c>
    </row>
    <row r="102" spans="1:60">
      <c r="A102" s="78" t="s">
        <v>28</v>
      </c>
      <c r="AD102" s="74">
        <f t="shared" si="48"/>
        <v>3.4965373027104527</v>
      </c>
      <c r="AE102" s="74">
        <f t="shared" si="47"/>
        <v>2.0749226489590065</v>
      </c>
      <c r="AF102" s="74">
        <f t="shared" si="47"/>
        <v>1.308730071739322</v>
      </c>
      <c r="AG102" s="74">
        <f t="shared" si="47"/>
        <v>4.3417967656366327</v>
      </c>
      <c r="AH102" s="74">
        <f t="shared" si="47"/>
        <v>6.5146469060058827</v>
      </c>
      <c r="AI102" s="94">
        <f t="shared" si="47"/>
        <v>12.492333231071362</v>
      </c>
      <c r="AJ102" s="94">
        <f t="shared" si="47"/>
        <v>5.90260826135163</v>
      </c>
      <c r="AK102" s="94">
        <f t="shared" si="47"/>
        <v>6.8504233901556919</v>
      </c>
      <c r="AL102" s="94">
        <f t="shared" si="47"/>
        <v>7.4035920930547228</v>
      </c>
      <c r="AM102" s="94">
        <f t="shared" si="47"/>
        <v>7.26281159526207</v>
      </c>
      <c r="AN102" s="94">
        <f t="shared" si="47"/>
        <v>9.0543791090609584</v>
      </c>
      <c r="AO102" s="94">
        <f t="shared" si="47"/>
        <v>25.357636337919523</v>
      </c>
      <c r="AP102" s="94">
        <f t="shared" si="47"/>
        <v>25.385933975198402</v>
      </c>
      <c r="AQ102" s="94">
        <f t="shared" si="47"/>
        <v>25.476011227246193</v>
      </c>
      <c r="AR102" s="94">
        <f t="shared" si="47"/>
        <v>25.543087785445152</v>
      </c>
      <c r="AS102" s="94">
        <f t="shared" si="47"/>
        <v>25.602933939141309</v>
      </c>
      <c r="AT102" s="94">
        <f t="shared" si="47"/>
        <v>25.637953747679884</v>
      </c>
      <c r="AU102" s="94">
        <f t="shared" si="47"/>
        <v>25.637632752917551</v>
      </c>
      <c r="AV102" s="94">
        <f t="shared" si="47"/>
        <v>25.638450027309901</v>
      </c>
      <c r="AW102" s="94">
        <f t="shared" si="47"/>
        <v>25.638225612703774</v>
      </c>
      <c r="AX102" s="94">
        <f t="shared" si="47"/>
        <v>25.638407660489019</v>
      </c>
      <c r="AY102" s="94">
        <f t="shared" si="47"/>
        <v>25.638407660489019</v>
      </c>
      <c r="AZ102" s="94">
        <f t="shared" si="47"/>
        <v>25.638407660489019</v>
      </c>
      <c r="BA102" s="94">
        <f t="shared" si="47"/>
        <v>25.638407660489019</v>
      </c>
      <c r="BB102" s="94">
        <f t="shared" si="47"/>
        <v>25.638407660489019</v>
      </c>
      <c r="BC102" s="94">
        <f t="shared" si="47"/>
        <v>25.638407660489019</v>
      </c>
      <c r="BD102" s="94">
        <f t="shared" si="47"/>
        <v>25.638407660489019</v>
      </c>
      <c r="BE102" s="94">
        <f t="shared" si="47"/>
        <v>25.638407660489019</v>
      </c>
      <c r="BF102" s="94">
        <f t="shared" si="47"/>
        <v>25.638407660489019</v>
      </c>
      <c r="BG102" s="94">
        <f t="shared" si="47"/>
        <v>25.638407660489019</v>
      </c>
      <c r="BH102" s="94">
        <f t="shared" si="47"/>
        <v>25.638407660489019</v>
      </c>
    </row>
    <row r="103" spans="1:60" ht="13.5" thickBot="1">
      <c r="A103" s="78" t="s">
        <v>29</v>
      </c>
      <c r="AD103" s="74">
        <f>SUM(AD91:AD102)</f>
        <v>49.329799980230852</v>
      </c>
      <c r="AE103" s="74">
        <f t="shared" ref="AE103:AV103" si="49">SUM(AE91:AE102)</f>
        <v>29.307252325150202</v>
      </c>
      <c r="AF103" s="74">
        <f t="shared" si="49"/>
        <v>14.618471708916619</v>
      </c>
      <c r="AG103" s="74">
        <f t="shared" si="49"/>
        <v>39.53512553306517</v>
      </c>
      <c r="AH103" s="74">
        <f t="shared" si="49"/>
        <v>80.410898732798756</v>
      </c>
      <c r="AI103" s="94">
        <f t="shared" si="49"/>
        <v>81.814859996260935</v>
      </c>
      <c r="AJ103" s="94">
        <f t="shared" si="49"/>
        <v>56.362910466746158</v>
      </c>
      <c r="AK103" s="94">
        <f t="shared" si="49"/>
        <v>64.833024242037837</v>
      </c>
      <c r="AL103" s="94">
        <f t="shared" si="49"/>
        <v>69.501874290949857</v>
      </c>
      <c r="AM103" s="94">
        <f t="shared" si="49"/>
        <v>69.347675242323419</v>
      </c>
      <c r="AN103" s="94">
        <f t="shared" si="49"/>
        <v>85.08546185447797</v>
      </c>
      <c r="AO103" s="94">
        <f t="shared" si="49"/>
        <v>199.68057023742691</v>
      </c>
      <c r="AP103" s="94">
        <f t="shared" si="49"/>
        <v>401.84475987977578</v>
      </c>
      <c r="AQ103" s="94">
        <f t="shared" si="49"/>
        <v>418.05635121034527</v>
      </c>
      <c r="AR103" s="94">
        <f t="shared" si="49"/>
        <v>418.32096309782241</v>
      </c>
      <c r="AS103" s="94">
        <f t="shared" si="49"/>
        <v>268.71175916806521</v>
      </c>
      <c r="AT103" s="94">
        <f t="shared" si="49"/>
        <v>268.9291415493027</v>
      </c>
      <c r="AU103" s="94">
        <f t="shared" si="49"/>
        <v>269.01438079525138</v>
      </c>
      <c r="AV103" s="94">
        <f t="shared" si="49"/>
        <v>269.08002368463883</v>
      </c>
      <c r="AW103" s="94">
        <f>SUM(AW91:AW102)</f>
        <v>269.00401267535108</v>
      </c>
      <c r="AX103" s="94">
        <f>SUM(AX91:AX102)</f>
        <v>269.02170011256339</v>
      </c>
      <c r="AY103" s="94">
        <f t="shared" ref="AY103:BH103" si="50">SUM(AY91:AY102)</f>
        <v>269.02170011256339</v>
      </c>
      <c r="AZ103" s="94">
        <f t="shared" si="50"/>
        <v>269.02170011256339</v>
      </c>
      <c r="BA103" s="94">
        <f t="shared" si="50"/>
        <v>269.02170011256339</v>
      </c>
      <c r="BB103" s="94">
        <f t="shared" si="50"/>
        <v>269.02170011256339</v>
      </c>
      <c r="BC103" s="94">
        <f t="shared" si="50"/>
        <v>269.02170011256339</v>
      </c>
      <c r="BD103" s="94">
        <f t="shared" si="50"/>
        <v>269.02170011256339</v>
      </c>
      <c r="BE103" s="94">
        <f t="shared" si="50"/>
        <v>269.02170011256339</v>
      </c>
      <c r="BF103" s="94">
        <f t="shared" si="50"/>
        <v>269.02170011256339</v>
      </c>
      <c r="BG103" s="94">
        <f t="shared" si="50"/>
        <v>269.02170011256339</v>
      </c>
      <c r="BH103" s="94">
        <f t="shared" si="50"/>
        <v>269.02170011256339</v>
      </c>
    </row>
    <row r="104" spans="1:60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</row>
    <row r="105" spans="1:60" ht="13.5" thickBot="1">
      <c r="A105" s="78" t="s">
        <v>171</v>
      </c>
    </row>
    <row r="106" spans="1:60" ht="13.5" thickBot="1">
      <c r="A106" s="79"/>
      <c r="B106" s="93">
        <f>B2</f>
        <v>1992</v>
      </c>
      <c r="C106" s="93">
        <f t="shared" ref="C106:BH106" si="51">C2</f>
        <v>1993</v>
      </c>
      <c r="D106" s="93">
        <f t="shared" si="51"/>
        <v>1994</v>
      </c>
      <c r="E106" s="93">
        <f t="shared" si="51"/>
        <v>1995</v>
      </c>
      <c r="F106" s="93">
        <f t="shared" si="51"/>
        <v>1996</v>
      </c>
      <c r="G106" s="93">
        <f t="shared" si="51"/>
        <v>1997</v>
      </c>
      <c r="H106" s="93">
        <f t="shared" si="51"/>
        <v>1998</v>
      </c>
      <c r="I106" s="93">
        <f t="shared" si="51"/>
        <v>1999</v>
      </c>
      <c r="J106" s="93">
        <f t="shared" si="51"/>
        <v>2000</v>
      </c>
      <c r="K106" s="93">
        <f t="shared" si="51"/>
        <v>2001</v>
      </c>
      <c r="L106" s="93">
        <f t="shared" si="51"/>
        <v>2002</v>
      </c>
      <c r="M106" s="93">
        <f t="shared" si="51"/>
        <v>2003</v>
      </c>
      <c r="N106" s="93">
        <f t="shared" si="51"/>
        <v>2004</v>
      </c>
      <c r="O106" s="93">
        <f t="shared" si="51"/>
        <v>2005</v>
      </c>
      <c r="P106" s="93">
        <f t="shared" si="51"/>
        <v>2006</v>
      </c>
      <c r="Q106" s="93">
        <f t="shared" si="51"/>
        <v>2007</v>
      </c>
      <c r="R106" s="93">
        <f t="shared" si="51"/>
        <v>2008</v>
      </c>
      <c r="S106" s="93">
        <f t="shared" si="51"/>
        <v>2009</v>
      </c>
      <c r="T106" s="93">
        <f t="shared" si="51"/>
        <v>2010</v>
      </c>
      <c r="U106" s="93">
        <f t="shared" si="51"/>
        <v>2011</v>
      </c>
      <c r="V106" s="93">
        <f t="shared" si="51"/>
        <v>2012</v>
      </c>
      <c r="W106" s="93">
        <f t="shared" si="51"/>
        <v>2013</v>
      </c>
      <c r="X106" s="93">
        <f t="shared" si="51"/>
        <v>2014</v>
      </c>
      <c r="Y106" s="93">
        <f t="shared" si="51"/>
        <v>2015</v>
      </c>
      <c r="Z106" s="93">
        <f t="shared" si="51"/>
        <v>2016</v>
      </c>
      <c r="AA106" s="93">
        <f t="shared" si="51"/>
        <v>2017</v>
      </c>
      <c r="AB106" s="93">
        <f t="shared" si="51"/>
        <v>2018</v>
      </c>
      <c r="AC106" s="93">
        <f t="shared" si="51"/>
        <v>2019</v>
      </c>
      <c r="AD106" s="93">
        <f t="shared" si="51"/>
        <v>2020</v>
      </c>
      <c r="AE106" s="93">
        <f t="shared" si="51"/>
        <v>2021</v>
      </c>
      <c r="AF106" s="93">
        <f t="shared" si="51"/>
        <v>2022</v>
      </c>
      <c r="AG106" s="132">
        <f t="shared" si="51"/>
        <v>2023</v>
      </c>
      <c r="AH106" s="132">
        <f t="shared" si="51"/>
        <v>2024</v>
      </c>
      <c r="AI106" s="93">
        <f t="shared" si="51"/>
        <v>2025</v>
      </c>
      <c r="AJ106" s="93">
        <f t="shared" si="51"/>
        <v>2026</v>
      </c>
      <c r="AK106" s="93">
        <f t="shared" si="51"/>
        <v>2027</v>
      </c>
      <c r="AL106" s="93">
        <f t="shared" si="51"/>
        <v>2028</v>
      </c>
      <c r="AM106" s="93">
        <f t="shared" si="51"/>
        <v>2029</v>
      </c>
      <c r="AN106" s="93">
        <f t="shared" si="51"/>
        <v>2030</v>
      </c>
      <c r="AO106" s="93">
        <f t="shared" si="51"/>
        <v>2031</v>
      </c>
      <c r="AP106" s="93">
        <f t="shared" si="51"/>
        <v>2032</v>
      </c>
      <c r="AQ106" s="93">
        <f t="shared" si="51"/>
        <v>2033</v>
      </c>
      <c r="AR106" s="93">
        <f t="shared" si="51"/>
        <v>2034</v>
      </c>
      <c r="AS106" s="93">
        <f t="shared" si="51"/>
        <v>2035</v>
      </c>
      <c r="AT106" s="93">
        <f t="shared" si="51"/>
        <v>2036</v>
      </c>
      <c r="AU106" s="93">
        <f t="shared" si="51"/>
        <v>2037</v>
      </c>
      <c r="AV106" s="93">
        <f t="shared" si="51"/>
        <v>2038</v>
      </c>
      <c r="AW106" s="93">
        <f t="shared" si="51"/>
        <v>2039</v>
      </c>
      <c r="AX106" s="93">
        <f t="shared" si="51"/>
        <v>2040</v>
      </c>
      <c r="AY106" s="93">
        <f t="shared" si="51"/>
        <v>2041</v>
      </c>
      <c r="AZ106" s="93">
        <f t="shared" si="51"/>
        <v>2042</v>
      </c>
      <c r="BA106" s="93">
        <f t="shared" si="51"/>
        <v>2043</v>
      </c>
      <c r="BB106" s="93">
        <f t="shared" si="51"/>
        <v>2044</v>
      </c>
      <c r="BC106" s="93">
        <f t="shared" si="51"/>
        <v>2045</v>
      </c>
      <c r="BD106" s="93">
        <f t="shared" si="51"/>
        <v>2046</v>
      </c>
      <c r="BE106" s="93">
        <f t="shared" si="51"/>
        <v>2047</v>
      </c>
      <c r="BF106" s="93">
        <f t="shared" si="51"/>
        <v>2048</v>
      </c>
      <c r="BG106" s="93">
        <f t="shared" si="51"/>
        <v>2049</v>
      </c>
      <c r="BH106" s="93">
        <f t="shared" si="51"/>
        <v>2050</v>
      </c>
    </row>
    <row r="107" spans="1:60">
      <c r="A107" s="78" t="s">
        <v>17</v>
      </c>
      <c r="AD107" s="74">
        <f>'[4]BD Plant List'!$AY138/1000</f>
        <v>3.6474708777788569</v>
      </c>
      <c r="AE107" s="74">
        <f>'[4]BD Plant List'!$AY150/1000</f>
        <v>2.2810061118609273</v>
      </c>
      <c r="AF107" s="74">
        <f>'[4]BD Plant List'!$AY162/1000</f>
        <v>1.5534870708544868</v>
      </c>
      <c r="AG107" s="74">
        <f>'[4]BD Plant List'!$AY174/1000</f>
        <v>1.5228924459650912</v>
      </c>
      <c r="AH107" s="74">
        <f>'[4]BD Plant List'!$AY186/1000</f>
        <v>1.8770702211552708</v>
      </c>
      <c r="AI107" s="94">
        <f>'[4]BD Plant List'!$AY198/1000</f>
        <v>0.65112560499901917</v>
      </c>
      <c r="AJ107" s="94">
        <f>'[4]BD Plant List'!$AY210/1000</f>
        <v>1.0660901741183224</v>
      </c>
      <c r="AK107" s="94">
        <f>'[4]BD Plant List'!$AY222/1000</f>
        <v>2.1871232048931932</v>
      </c>
      <c r="AL107" s="94">
        <f>'[4]BD Plant List'!$AY234/1000</f>
        <v>3.1281657476591995</v>
      </c>
      <c r="AM107" s="94">
        <f>'[4]BD Plant List'!$AY246/1000</f>
        <v>3.0491443743120148</v>
      </c>
      <c r="AN107" s="94">
        <f>'[4]BD Plant List'!$AY258/1000</f>
        <v>3.5385261955927447</v>
      </c>
      <c r="AO107" s="94">
        <f>'[4]BD Plant List'!$AY270/1000</f>
        <v>4.3369246889801305</v>
      </c>
      <c r="AP107" s="94">
        <f>'[4]BD Plant List'!$AY282/1000</f>
        <v>32.596106556858992</v>
      </c>
      <c r="AQ107" s="94">
        <f>'[4]BD Plant List'!$AY294/1000</f>
        <v>32.687667002513535</v>
      </c>
      <c r="AR107" s="94">
        <f>'[4]BD Plant List'!$AY306/1000</f>
        <v>32.60465500698416</v>
      </c>
      <c r="AS107" s="94">
        <f>'[4]BD Plant List'!$AY318/1000</f>
        <v>17.59651013953356</v>
      </c>
      <c r="AT107" s="94">
        <f>'[4]BD Plant List'!$AY330/1000</f>
        <v>17.599026083415541</v>
      </c>
      <c r="AU107" s="94">
        <f>'[4]BD Plant List'!$AY342/1000</f>
        <v>17.616792957861161</v>
      </c>
      <c r="AV107" s="94">
        <f>'[4]BD Plant List'!$AY354/1000</f>
        <v>17.620930238061593</v>
      </c>
      <c r="AW107" s="94">
        <f>'[4]BD Plant List'!$AY378/1000</f>
        <v>17.608168460808614</v>
      </c>
      <c r="AX107" s="94">
        <f>'[4]BD Plant List'!$AY366/1000</f>
        <v>17.607582885171201</v>
      </c>
      <c r="AY107" s="94">
        <f>'[4]BD Plant List'!$AY366/1000</f>
        <v>17.607582885171201</v>
      </c>
      <c r="AZ107" s="94">
        <f>'[4]BD Plant List'!$AY366/1000</f>
        <v>17.607582885171201</v>
      </c>
      <c r="BA107" s="94">
        <f>'[4]BD Plant List'!$AY366/1000</f>
        <v>17.607582885171201</v>
      </c>
      <c r="BB107" s="94">
        <f>'[4]BD Plant List'!$AY366/1000</f>
        <v>17.607582885171201</v>
      </c>
      <c r="BC107" s="94">
        <f>'[4]BD Plant List'!$AY366/1000</f>
        <v>17.607582885171201</v>
      </c>
      <c r="BD107" s="94">
        <f>'[4]BD Plant List'!$AY366/1000</f>
        <v>17.607582885171201</v>
      </c>
      <c r="BE107" s="94">
        <f>'[4]BD Plant List'!$AY366/1000</f>
        <v>17.607582885171201</v>
      </c>
      <c r="BF107" s="94">
        <f>'[4]BD Plant List'!$AY366/1000</f>
        <v>17.607582885171201</v>
      </c>
      <c r="BG107" s="94">
        <f>'[4]BD Plant List'!$AY366/1000</f>
        <v>17.607582885171201</v>
      </c>
      <c r="BH107" s="94">
        <f>'[4]BD Plant List'!$AY366/1000</f>
        <v>17.607582885171201</v>
      </c>
    </row>
    <row r="108" spans="1:60">
      <c r="A108" s="78" t="s">
        <v>18</v>
      </c>
      <c r="AD108" s="74">
        <f>'[4]BD Plant List'!$AY139/1000</f>
        <v>3.2017610792592435</v>
      </c>
      <c r="AE108" s="74">
        <f>'[4]BD Plant List'!$AY151/1000</f>
        <v>2.5822497289480149</v>
      </c>
      <c r="AF108" s="74">
        <f>'[4]BD Plant List'!$AY163/1000</f>
        <v>0.86744759980521624</v>
      </c>
      <c r="AG108" s="74">
        <f>'[4]BD Plant List'!$AY175/1000</f>
        <v>1.2086676515128281</v>
      </c>
      <c r="AH108" s="74">
        <f>'[4]BD Plant List'!$AY187/1000</f>
        <v>1.7532519745440698</v>
      </c>
      <c r="AI108" s="94">
        <f>'[4]BD Plant List'!$AY199/1000</f>
        <v>1.1676348604846976</v>
      </c>
      <c r="AJ108" s="94">
        <f>'[4]BD Plant List'!$AY211/1000</f>
        <v>1.5000693869636221</v>
      </c>
      <c r="AK108" s="94">
        <f>'[4]BD Plant List'!$AY223/1000</f>
        <v>2.0052733192874235</v>
      </c>
      <c r="AL108" s="94">
        <f>'[4]BD Plant List'!$AY235/1000</f>
        <v>2.8499073008068541</v>
      </c>
      <c r="AM108" s="94">
        <f>'[4]BD Plant List'!$AY247/1000</f>
        <v>2.836452325484053</v>
      </c>
      <c r="AN108" s="94">
        <f>'[4]BD Plant List'!$AY259/1000</f>
        <v>3.3976434393073669</v>
      </c>
      <c r="AO108" s="94">
        <f>'[4]BD Plant List'!$AY271/1000</f>
        <v>4.0356435830275403</v>
      </c>
      <c r="AP108" s="94">
        <f>'[4]BD Plant List'!$AY283/1000</f>
        <v>31.230690522517353</v>
      </c>
      <c r="AQ108" s="94">
        <f>'[4]BD Plant List'!$AY295/1000</f>
        <v>31.333505138727517</v>
      </c>
      <c r="AR108" s="94">
        <f>'[4]BD Plant List'!$AY307/1000</f>
        <v>31.301716617865715</v>
      </c>
      <c r="AS108" s="94">
        <f>'[4]BD Plant List'!$AY319/1000</f>
        <v>16.27915389578552</v>
      </c>
      <c r="AT108" s="94">
        <f>'[4]BD Plant List'!$AY331/1000</f>
        <v>16.270778832834061</v>
      </c>
      <c r="AU108" s="94">
        <f>'[4]BD Plant List'!$AY343/1000</f>
        <v>16.283169001546028</v>
      </c>
      <c r="AV108" s="94">
        <f>'[4]BD Plant List'!$AY355/1000</f>
        <v>16.293664697351769</v>
      </c>
      <c r="AW108" s="94">
        <f>'[4]BD Plant List'!$AY379/1000</f>
        <v>16.282492607318801</v>
      </c>
      <c r="AX108" s="94">
        <f>'[4]BD Plant List'!$AY367/1000</f>
        <v>16.285696609076624</v>
      </c>
      <c r="AY108" s="94">
        <f>'[4]BD Plant List'!$AY367/1000</f>
        <v>16.285696609076624</v>
      </c>
      <c r="AZ108" s="94">
        <f>'[4]BD Plant List'!$AY367/1000</f>
        <v>16.285696609076624</v>
      </c>
      <c r="BA108" s="94">
        <f>'[4]BD Plant List'!$AY367/1000</f>
        <v>16.285696609076624</v>
      </c>
      <c r="BB108" s="94">
        <f>'[4]BD Plant List'!$AY367/1000</f>
        <v>16.285696609076624</v>
      </c>
      <c r="BC108" s="94">
        <f>'[4]BD Plant List'!$AY367/1000</f>
        <v>16.285696609076624</v>
      </c>
      <c r="BD108" s="94">
        <f>'[4]BD Plant List'!$AY367/1000</f>
        <v>16.285696609076624</v>
      </c>
      <c r="BE108" s="94">
        <f>'[4]BD Plant List'!$AY367/1000</f>
        <v>16.285696609076624</v>
      </c>
      <c r="BF108" s="94">
        <f>'[4]BD Plant List'!$AY367/1000</f>
        <v>16.285696609076624</v>
      </c>
      <c r="BG108" s="94">
        <f>'[4]BD Plant List'!$AY367/1000</f>
        <v>16.285696609076624</v>
      </c>
      <c r="BH108" s="94">
        <f>'[4]BD Plant List'!$AY367/1000</f>
        <v>16.285696609076624</v>
      </c>
    </row>
    <row r="109" spans="1:60">
      <c r="A109" s="78" t="s">
        <v>19</v>
      </c>
      <c r="AD109" s="74">
        <f>'[4]BD Plant List'!$AY140/1000</f>
        <v>4.1315085579087567</v>
      </c>
      <c r="AE109" s="74">
        <f>'[4]BD Plant List'!$AY152/1000</f>
        <v>2.2817601634681539</v>
      </c>
      <c r="AF109" s="74">
        <f>'[4]BD Plant List'!$AY164/1000</f>
        <v>1.3227676055121036</v>
      </c>
      <c r="AG109" s="74">
        <f>'[4]BD Plant List'!$AY176/1000</f>
        <v>1.5239722562553051</v>
      </c>
      <c r="AH109" s="74">
        <f>'[4]BD Plant List'!$AY188/1000</f>
        <v>1.621875055901371</v>
      </c>
      <c r="AI109" s="94">
        <f>'[4]BD Plant List'!$AY200/1000</f>
        <v>1.9351496312315577</v>
      </c>
      <c r="AJ109" s="94">
        <f>'[4]BD Plant List'!$AY212/1000</f>
        <v>2.3165047270515906</v>
      </c>
      <c r="AK109" s="94">
        <f>'[4]BD Plant List'!$AY224/1000</f>
        <v>2.2626504284041307</v>
      </c>
      <c r="AL109" s="94">
        <f>'[4]BD Plant List'!$AY236/1000</f>
        <v>3.1417674612292825</v>
      </c>
      <c r="AM109" s="94">
        <f>'[4]BD Plant List'!$AY248/1000</f>
        <v>3.1371338024398074</v>
      </c>
      <c r="AN109" s="94">
        <f>'[4]BD Plant List'!$AY260/1000</f>
        <v>3.8243027111002466</v>
      </c>
      <c r="AO109" s="94">
        <f>'[4]BD Plant List'!$AY272/1000</f>
        <v>4.5060213020882181</v>
      </c>
      <c r="AP109" s="94">
        <f>'[4]BD Plant List'!$AY284/1000</f>
        <v>33.055300450446673</v>
      </c>
      <c r="AQ109" s="94">
        <f>'[4]BD Plant List'!$AY296/1000</f>
        <v>33.119483857317903</v>
      </c>
      <c r="AR109" s="94">
        <f>'[4]BD Plant List'!$AY308/1000</f>
        <v>33.107102681940873</v>
      </c>
      <c r="AS109" s="94">
        <f>'[4]BD Plant List'!$AY320/1000</f>
        <v>18.097609017122036</v>
      </c>
      <c r="AT109" s="94">
        <f>'[4]BD Plant List'!$AY332/1000</f>
        <v>18.092653114099772</v>
      </c>
      <c r="AU109" s="94">
        <f>'[4]BD Plant List'!$AY344/1000</f>
        <v>18.094429824185447</v>
      </c>
      <c r="AV109" s="94">
        <f>'[4]BD Plant List'!$AY356/1000</f>
        <v>18.102255698933199</v>
      </c>
      <c r="AW109" s="94">
        <f>'[4]BD Plant List'!$AY380/1000</f>
        <v>18.097151544319342</v>
      </c>
      <c r="AX109" s="94">
        <f>'[4]BD Plant List'!$AY368/1000</f>
        <v>18.098810067256263</v>
      </c>
      <c r="AY109" s="94">
        <f>'[4]BD Plant List'!$AY368/1000</f>
        <v>18.098810067256263</v>
      </c>
      <c r="AZ109" s="94">
        <f>'[4]BD Plant List'!$AY368/1000</f>
        <v>18.098810067256263</v>
      </c>
      <c r="BA109" s="94">
        <f>'[4]BD Plant List'!$AY368/1000</f>
        <v>18.098810067256263</v>
      </c>
      <c r="BB109" s="94">
        <f>'[4]BD Plant List'!$AY368/1000</f>
        <v>18.098810067256263</v>
      </c>
      <c r="BC109" s="94">
        <f>'[4]BD Plant List'!$AY368/1000</f>
        <v>18.098810067256263</v>
      </c>
      <c r="BD109" s="94">
        <f>'[4]BD Plant List'!$AY368/1000</f>
        <v>18.098810067256263</v>
      </c>
      <c r="BE109" s="94">
        <f>'[4]BD Plant List'!$AY368/1000</f>
        <v>18.098810067256263</v>
      </c>
      <c r="BF109" s="94">
        <f>'[4]BD Plant List'!$AY368/1000</f>
        <v>18.098810067256263</v>
      </c>
      <c r="BG109" s="94">
        <f>'[4]BD Plant List'!$AY368/1000</f>
        <v>18.098810067256263</v>
      </c>
      <c r="BH109" s="94">
        <f>'[4]BD Plant List'!$AY368/1000</f>
        <v>18.098810067256263</v>
      </c>
    </row>
    <row r="110" spans="1:60">
      <c r="A110" s="78" t="s">
        <v>20</v>
      </c>
      <c r="AD110" s="74">
        <f>'[4]BD Plant List'!$AY141/1000</f>
        <v>2.9860185704013458</v>
      </c>
      <c r="AE110" s="74">
        <f>'[4]BD Plant List'!$AY153/1000</f>
        <v>2.9754876421167666</v>
      </c>
      <c r="AF110" s="74">
        <f>'[4]BD Plant List'!$AY165/1000</f>
        <v>1.2219853117588004</v>
      </c>
      <c r="AG110" s="74">
        <f>'[4]BD Plant List'!$AY177/1000</f>
        <v>1.2421417705094611</v>
      </c>
      <c r="AH110" s="74">
        <f>'[4]BD Plant List'!$AY189/1000</f>
        <v>2.1391041849138586</v>
      </c>
      <c r="AI110" s="94">
        <f>'[4]BD Plant List'!$AY201/1000</f>
        <v>1.7688961820600342</v>
      </c>
      <c r="AJ110" s="94">
        <f>'[4]BD Plant List'!$AY213/1000</f>
        <v>2.3454723803238227</v>
      </c>
      <c r="AK110" s="94">
        <f>'[4]BD Plant List'!$AY225/1000</f>
        <v>2.4800674461365708</v>
      </c>
      <c r="AL110" s="94">
        <f>'[4]BD Plant List'!$AY237/1000</f>
        <v>3.2025855467037414</v>
      </c>
      <c r="AM110" s="94">
        <f>'[4]BD Plant List'!$AY249/1000</f>
        <v>3.1950559928128968</v>
      </c>
      <c r="AN110" s="94">
        <f>'[4]BD Plant List'!$AY261/1000</f>
        <v>3.9995710665653976</v>
      </c>
      <c r="AO110" s="94">
        <f>'[4]BD Plant List'!$AY273/1000</f>
        <v>4.5685632656661186</v>
      </c>
      <c r="AP110" s="94">
        <f>'[4]BD Plant List'!$AY285/1000</f>
        <v>33.364697231301768</v>
      </c>
      <c r="AQ110" s="94">
        <f>'[4]BD Plant List'!$AY297/1000</f>
        <v>33.44002056850259</v>
      </c>
      <c r="AR110" s="94">
        <f>'[4]BD Plant List'!$AY309/1000</f>
        <v>33.421362763096504</v>
      </c>
      <c r="AS110" s="94">
        <f>'[4]BD Plant List'!$AY321/1000</f>
        <v>18.407681957162453</v>
      </c>
      <c r="AT110" s="94">
        <f>'[4]BD Plant List'!$AY333/1000</f>
        <v>18.401715262705473</v>
      </c>
      <c r="AU110" s="94">
        <f>'[4]BD Plant List'!$AY345/1000</f>
        <v>18.407095556553752</v>
      </c>
      <c r="AV110" s="94">
        <f>'[4]BD Plant List'!$AY357/1000</f>
        <v>18.415575221604154</v>
      </c>
      <c r="AW110" s="94">
        <f>'[4]BD Plant List'!$AY381/1000</f>
        <v>18.408550830050057</v>
      </c>
      <c r="AX110" s="94">
        <f>'[4]BD Plant List'!$AY369/1000</f>
        <v>18.410686152224471</v>
      </c>
      <c r="AY110" s="94">
        <f>'[4]BD Plant List'!$AY369/1000</f>
        <v>18.410686152224471</v>
      </c>
      <c r="AZ110" s="94">
        <f>'[4]BD Plant List'!$AY369/1000</f>
        <v>18.410686152224471</v>
      </c>
      <c r="BA110" s="94">
        <f>'[4]BD Plant List'!$AY369/1000</f>
        <v>18.410686152224471</v>
      </c>
      <c r="BB110" s="94">
        <f>'[4]BD Plant List'!$AY369/1000</f>
        <v>18.410686152224471</v>
      </c>
      <c r="BC110" s="94">
        <f>'[4]BD Plant List'!$AY369/1000</f>
        <v>18.410686152224471</v>
      </c>
      <c r="BD110" s="94">
        <f>'[4]BD Plant List'!$AY369/1000</f>
        <v>18.410686152224471</v>
      </c>
      <c r="BE110" s="94">
        <f>'[4]BD Plant List'!$AY369/1000</f>
        <v>18.410686152224471</v>
      </c>
      <c r="BF110" s="94">
        <f>'[4]BD Plant List'!$AY369/1000</f>
        <v>18.410686152224471</v>
      </c>
      <c r="BG110" s="94">
        <f>'[4]BD Plant List'!$AY369/1000</f>
        <v>18.410686152224471</v>
      </c>
      <c r="BH110" s="94">
        <f>'[4]BD Plant List'!$AY369/1000</f>
        <v>18.410686152224471</v>
      </c>
    </row>
    <row r="111" spans="1:60">
      <c r="A111" s="78" t="s">
        <v>21</v>
      </c>
      <c r="AD111" s="74">
        <f>'[4]BD Plant List'!$AY142/1000</f>
        <v>3.0788747784262651</v>
      </c>
      <c r="AE111" s="74">
        <f>'[4]BD Plant List'!$AY154/1000</f>
        <v>2.530220168049369</v>
      </c>
      <c r="AF111" s="74">
        <f>'[4]BD Plant List'!$AY166/1000</f>
        <v>0.87572614536352322</v>
      </c>
      <c r="AG111" s="74">
        <f>'[4]BD Plant List'!$AY178/1000</f>
        <v>1.9699339061136716</v>
      </c>
      <c r="AH111" s="74">
        <f>'[4]BD Plant List'!$AY190/1000</f>
        <v>2.2618426212348459</v>
      </c>
      <c r="AI111" s="94">
        <f>'[4]BD Plant List'!$AY202/1000</f>
        <v>1.7522543237010026</v>
      </c>
      <c r="AJ111" s="94">
        <f>'[4]BD Plant List'!$AY214/1000</f>
        <v>2.2245751941783385</v>
      </c>
      <c r="AK111" s="94">
        <f>'[4]BD Plant List'!$AY226/1000</f>
        <v>2.784341468976546</v>
      </c>
      <c r="AL111" s="94">
        <f>'[4]BD Plant List'!$AY238/1000</f>
        <v>3.1220316068731817</v>
      </c>
      <c r="AM111" s="94">
        <f>'[4]BD Plant List'!$AY250/1000</f>
        <v>3.1092379351536081</v>
      </c>
      <c r="AN111" s="94">
        <f>'[4]BD Plant List'!$AY262/1000</f>
        <v>4.0300353500515138</v>
      </c>
      <c r="AO111" s="94">
        <f>'[4]BD Plant List'!$AY274/1000</f>
        <v>4.3964473414356062</v>
      </c>
      <c r="AP111" s="94">
        <f>'[4]BD Plant List'!$AY286/1000</f>
        <v>32.867480741354051</v>
      </c>
      <c r="AQ111" s="94">
        <f>'[4]BD Plant List'!$AY298/1000</f>
        <v>32.925963955603891</v>
      </c>
      <c r="AR111" s="94">
        <f>'[4]BD Plant List'!$AY310/1000</f>
        <v>32.897724925175098</v>
      </c>
      <c r="AS111" s="94">
        <f>'[4]BD Plant List'!$AY322/1000</f>
        <v>17.878642106038502</v>
      </c>
      <c r="AT111" s="94">
        <f>'[4]BD Plant List'!$AY334/1000</f>
        <v>17.873507543928124</v>
      </c>
      <c r="AU111" s="94">
        <f>'[4]BD Plant List'!$AY346/1000</f>
        <v>17.888663854419935</v>
      </c>
      <c r="AV111" s="94">
        <f>'[4]BD Plant List'!$AY358/1000</f>
        <v>17.892900477033109</v>
      </c>
      <c r="AW111" s="94">
        <f>'[4]BD Plant List'!$AY382/1000</f>
        <v>17.884000352547726</v>
      </c>
      <c r="AX111" s="94">
        <f>'[4]BD Plant List'!$AY370/1000</f>
        <v>17.886287781318952</v>
      </c>
      <c r="AY111" s="94">
        <f>'[4]BD Plant List'!$AY370/1000</f>
        <v>17.886287781318952</v>
      </c>
      <c r="AZ111" s="94">
        <f>'[4]BD Plant List'!$AY370/1000</f>
        <v>17.886287781318952</v>
      </c>
      <c r="BA111" s="94">
        <f>'[4]BD Plant List'!$AY370/1000</f>
        <v>17.886287781318952</v>
      </c>
      <c r="BB111" s="94">
        <f>'[4]BD Plant List'!$AY370/1000</f>
        <v>17.886287781318952</v>
      </c>
      <c r="BC111" s="94">
        <f>'[4]BD Plant List'!$AY370/1000</f>
        <v>17.886287781318952</v>
      </c>
      <c r="BD111" s="94">
        <f>'[4]BD Plant List'!$AY370/1000</f>
        <v>17.886287781318952</v>
      </c>
      <c r="BE111" s="94">
        <f>'[4]BD Plant List'!$AY370/1000</f>
        <v>17.886287781318952</v>
      </c>
      <c r="BF111" s="94">
        <f>'[4]BD Plant List'!$AY370/1000</f>
        <v>17.886287781318952</v>
      </c>
      <c r="BG111" s="94">
        <f>'[4]BD Plant List'!$AY370/1000</f>
        <v>17.886287781318952</v>
      </c>
      <c r="BH111" s="94">
        <f>'[4]BD Plant List'!$AY370/1000</f>
        <v>17.886287781318952</v>
      </c>
    </row>
    <row r="112" spans="1:60">
      <c r="A112" s="78" t="s">
        <v>22</v>
      </c>
      <c r="AD112" s="74">
        <f>'[4]BD Plant List'!$AY143/1000</f>
        <v>4.2713855691462941</v>
      </c>
      <c r="AE112" s="74">
        <f>'[4]BD Plant List'!$AY155/1000</f>
        <v>3.2001950210703392</v>
      </c>
      <c r="AF112" s="74">
        <f>'[4]BD Plant List'!$AY167/1000</f>
        <v>0.97974786998746821</v>
      </c>
      <c r="AG112" s="74">
        <f>'[4]BD Plant List'!$AY179/1000</f>
        <v>2.2514044550961105</v>
      </c>
      <c r="AH112" s="74">
        <f>'[4]BD Plant List'!$AY191/1000</f>
        <v>2.0728758204474023</v>
      </c>
      <c r="AI112" s="94">
        <f>'[4]BD Plant List'!$AY203/1000</f>
        <v>2.1232039914971157</v>
      </c>
      <c r="AJ112" s="94">
        <f>'[4]BD Plant List'!$AY215/1000</f>
        <v>2.5677701089358207</v>
      </c>
      <c r="AK112" s="94">
        <f>'[4]BD Plant List'!$AY227/1000</f>
        <v>3.3458251885163732</v>
      </c>
      <c r="AL112" s="94">
        <f>'[4]BD Plant List'!$AY239/1000</f>
        <v>3.4760216015296361</v>
      </c>
      <c r="AM112" s="94">
        <f>'[4]BD Plant List'!$AY251/1000</f>
        <v>3.4672038895916359</v>
      </c>
      <c r="AN112" s="94">
        <f>'[4]BD Plant List'!$AY263/1000</f>
        <v>4.6182195724497657</v>
      </c>
      <c r="AO112" s="94">
        <f>'[4]BD Plant List'!$AY275/1000</f>
        <v>4.9385331825071965</v>
      </c>
      <c r="AP112" s="94">
        <f>'[4]BD Plant List'!$AY287/1000</f>
        <v>34.895085016300619</v>
      </c>
      <c r="AQ112" s="94">
        <f>'[4]BD Plant List'!$AY299/1000</f>
        <v>35.001779209130419</v>
      </c>
      <c r="AR112" s="94">
        <f>'[4]BD Plant List'!$AY311/1000</f>
        <v>34.978991421501718</v>
      </c>
      <c r="AS112" s="94">
        <f>'[4]BD Plant List'!$AY323/1000</f>
        <v>19.961852554702386</v>
      </c>
      <c r="AT112" s="94">
        <f>'[4]BD Plant List'!$AY335/1000</f>
        <v>19.953533688569284</v>
      </c>
      <c r="AU112" s="94">
        <f>'[4]BD Plant List'!$AY347/1000</f>
        <v>19.958248378040885</v>
      </c>
      <c r="AV112" s="94">
        <f>'[4]BD Plant List'!$AY359/1000</f>
        <v>19.970881050388943</v>
      </c>
      <c r="AW112" s="94">
        <f>'[4]BD Plant List'!$AY383/1000</f>
        <v>19.96184341806843</v>
      </c>
      <c r="AX112" s="94">
        <f>'[4]BD Plant List'!$AY371/1000</f>
        <v>19.964701418640644</v>
      </c>
      <c r="AY112" s="94">
        <f>'[4]BD Plant List'!$AY371/1000</f>
        <v>19.964701418640644</v>
      </c>
      <c r="AZ112" s="94">
        <f>'[4]BD Plant List'!$AY371/1000</f>
        <v>19.964701418640644</v>
      </c>
      <c r="BA112" s="94">
        <f>'[4]BD Plant List'!$AY371/1000</f>
        <v>19.964701418640644</v>
      </c>
      <c r="BB112" s="94">
        <f>'[4]BD Plant List'!$AY371/1000</f>
        <v>19.964701418640644</v>
      </c>
      <c r="BC112" s="94">
        <f>'[4]BD Plant List'!$AY371/1000</f>
        <v>19.964701418640644</v>
      </c>
      <c r="BD112" s="94">
        <f>'[4]BD Plant List'!$AY371/1000</f>
        <v>19.964701418640644</v>
      </c>
      <c r="BE112" s="94">
        <f>'[4]BD Plant List'!$AY371/1000</f>
        <v>19.964701418640644</v>
      </c>
      <c r="BF112" s="94">
        <f>'[4]BD Plant List'!$AY371/1000</f>
        <v>19.964701418640644</v>
      </c>
      <c r="BG112" s="94">
        <f>'[4]BD Plant List'!$AY371/1000</f>
        <v>19.964701418640644</v>
      </c>
      <c r="BH112" s="94">
        <f>'[4]BD Plant List'!$AY371/1000</f>
        <v>19.964701418640644</v>
      </c>
    </row>
    <row r="113" spans="1:60">
      <c r="A113" s="78" t="s">
        <v>23</v>
      </c>
      <c r="AD113" s="74">
        <f>'[4]BD Plant List'!$AY144/1000</f>
        <v>6.050273435223688</v>
      </c>
      <c r="AE113" s="74">
        <f>'[4]BD Plant List'!$AY156/1000</f>
        <v>2.8997054555904778</v>
      </c>
      <c r="AF113" s="74">
        <f>'[4]BD Plant List'!$AY168/1000</f>
        <v>0.94627375099083544</v>
      </c>
      <c r="AG113" s="74">
        <f>'[4]BD Plant List'!$AY180/1000</f>
        <v>2.211811411121599</v>
      </c>
      <c r="AH113" s="74">
        <f>'[4]BD Plant List'!$AY192/1000</f>
        <v>2.4151756824452288</v>
      </c>
      <c r="AI113" s="94">
        <f>'[4]BD Plant List'!$AY204/1000</f>
        <v>2.1655476217089551</v>
      </c>
      <c r="AJ113" s="94">
        <f>'[4]BD Plant List'!$AY216/1000</f>
        <v>2.5783242320248649</v>
      </c>
      <c r="AK113" s="94">
        <f>'[4]BD Plant List'!$AY228/1000</f>
        <v>3.4216928643897249</v>
      </c>
      <c r="AL113" s="94">
        <f>'[4]BD Plant List'!$AY240/1000</f>
        <v>3.5898565335682942</v>
      </c>
      <c r="AM113" s="94">
        <f>'[4]BD Plant List'!$AY252/1000</f>
        <v>3.5717812566522911</v>
      </c>
      <c r="AN113" s="94">
        <f>'[4]BD Plant List'!$AY264/1000</f>
        <v>4.9284098719153677</v>
      </c>
      <c r="AO113" s="94">
        <f>'[4]BD Plant List'!$AY276/1000</f>
        <v>5.0619934785519618</v>
      </c>
      <c r="AP113" s="94">
        <f>'[4]BD Plant List'!$AY288/1000</f>
        <v>35.436744535921797</v>
      </c>
      <c r="AQ113" s="94">
        <f>'[4]BD Plant List'!$AY300/1000</f>
        <v>35.563826691015215</v>
      </c>
      <c r="AR113" s="94">
        <f>'[4]BD Plant List'!$AY312/1000</f>
        <v>35.521694209299632</v>
      </c>
      <c r="AS113" s="94">
        <f>'[4]BD Plant List'!$AY324/1000</f>
        <v>20.492058256949075</v>
      </c>
      <c r="AT113" s="94">
        <f>'[4]BD Plant List'!$AY336/1000</f>
        <v>20.481602744978165</v>
      </c>
      <c r="AU113" s="94">
        <f>'[4]BD Plant List'!$AY348/1000</f>
        <v>20.499185287632777</v>
      </c>
      <c r="AV113" s="94">
        <f>'[4]BD Plant List'!$AY360/1000</f>
        <v>20.511673437974974</v>
      </c>
      <c r="AW113" s="94">
        <f>'[4]BD Plant List'!$AY384/1000</f>
        <v>20.497152502980384</v>
      </c>
      <c r="AX113" s="94">
        <f>'[4]BD Plant List'!$AY372/1000</f>
        <v>20.50124278736693</v>
      </c>
      <c r="AY113" s="94">
        <f>'[4]BD Plant List'!$AY372/1000</f>
        <v>20.50124278736693</v>
      </c>
      <c r="AZ113" s="94">
        <f>'[4]BD Plant List'!$AY372/1000</f>
        <v>20.50124278736693</v>
      </c>
      <c r="BA113" s="94">
        <f>'[4]BD Plant List'!$AY372/1000</f>
        <v>20.50124278736693</v>
      </c>
      <c r="BB113" s="94">
        <f>'[4]BD Plant List'!$AY372/1000</f>
        <v>20.50124278736693</v>
      </c>
      <c r="BC113" s="94">
        <f>'[4]BD Plant List'!$AY372/1000</f>
        <v>20.50124278736693</v>
      </c>
      <c r="BD113" s="94">
        <f>'[4]BD Plant List'!$AY372/1000</f>
        <v>20.50124278736693</v>
      </c>
      <c r="BE113" s="94">
        <f>'[4]BD Plant List'!$AY372/1000</f>
        <v>20.50124278736693</v>
      </c>
      <c r="BF113" s="94">
        <f>'[4]BD Plant List'!$AY372/1000</f>
        <v>20.50124278736693</v>
      </c>
      <c r="BG113" s="94">
        <f>'[4]BD Plant List'!$AY372/1000</f>
        <v>20.50124278736693</v>
      </c>
      <c r="BH113" s="94">
        <f>'[4]BD Plant List'!$AY372/1000</f>
        <v>20.50124278736693</v>
      </c>
    </row>
    <row r="114" spans="1:60">
      <c r="A114" s="78" t="s">
        <v>24</v>
      </c>
      <c r="AD114" s="74">
        <f>'[4]BD Plant List'!$AY145/1000</f>
        <v>5.2836396118378568</v>
      </c>
      <c r="AE114" s="74">
        <f>'[4]BD Plant List'!$AY157/1000</f>
        <v>2.4582082395592142</v>
      </c>
      <c r="AF114" s="74">
        <f>'[4]BD Plant List'!$AY169/1000</f>
        <v>1.0610935785169202</v>
      </c>
      <c r="AG114" s="74">
        <f>'[4]BD Plant List'!$AY181/1000</f>
        <v>2.2258489448943806</v>
      </c>
      <c r="AH114" s="74">
        <f>'[4]BD Plant List'!$AY193/1000</f>
        <v>1.933940229773206</v>
      </c>
      <c r="AI114" s="94">
        <f>'[4]BD Plant List'!$AY205/1000</f>
        <v>1.991380043333203</v>
      </c>
      <c r="AJ114" s="94">
        <f>'[4]BD Plant List'!$AY217/1000</f>
        <v>2.4675986762521012</v>
      </c>
      <c r="AK114" s="94">
        <f>'[4]BD Plant List'!$AY229/1000</f>
        <v>3.2599568711830615</v>
      </c>
      <c r="AL114" s="94">
        <f>'[4]BD Plant List'!$AY241/1000</f>
        <v>3.3686269743427966</v>
      </c>
      <c r="AM114" s="94">
        <f>'[4]BD Plant List'!$AY253/1000</f>
        <v>3.3595726897416536</v>
      </c>
      <c r="AN114" s="94">
        <f>'[4]BD Plant List'!$AY265/1000</f>
        <v>4.8020535532015423</v>
      </c>
      <c r="AO114" s="94">
        <f>'[4]BD Plant List'!$AY277/1000</f>
        <v>29.303480861302042</v>
      </c>
      <c r="AP114" s="94">
        <f>'[4]BD Plant List'!$AY289/1000</f>
        <v>34.296846514203416</v>
      </c>
      <c r="AQ114" s="94">
        <f>'[4]BD Plant List'!$AY301/1000</f>
        <v>34.383063859805141</v>
      </c>
      <c r="AR114" s="94">
        <f>'[4]BD Plant List'!$AY313/1000</f>
        <v>34.360831247169088</v>
      </c>
      <c r="AS114" s="94">
        <f>'[4]BD Plant List'!$AY325/1000</f>
        <v>19.34463266484558</v>
      </c>
      <c r="AT114" s="94">
        <f>'[4]BD Plant List'!$AY337/1000</f>
        <v>19.337771029465053</v>
      </c>
      <c r="AU114" s="94">
        <f>'[4]BD Plant List'!$AY349/1000</f>
        <v>19.34462906309766</v>
      </c>
      <c r="AV114" s="94">
        <f>'[4]BD Plant List'!$AY361/1000</f>
        <v>19.354185572876506</v>
      </c>
      <c r="AW114" s="94">
        <f>'[4]BD Plant List'!$AY385/1000</f>
        <v>19.345925649155113</v>
      </c>
      <c r="AX114" s="94">
        <f>'[4]BD Plant List'!$AY373/1000</f>
        <v>19.348409915490777</v>
      </c>
      <c r="AY114" s="94">
        <f>'[4]BD Plant List'!$AY373/1000</f>
        <v>19.348409915490777</v>
      </c>
      <c r="AZ114" s="94">
        <f>'[4]BD Plant List'!$AY373/1000</f>
        <v>19.348409915490777</v>
      </c>
      <c r="BA114" s="94">
        <f>'[4]BD Plant List'!$AY373/1000</f>
        <v>19.348409915490777</v>
      </c>
      <c r="BB114" s="94">
        <f>'[4]BD Plant List'!$AY373/1000</f>
        <v>19.348409915490777</v>
      </c>
      <c r="BC114" s="94">
        <f>'[4]BD Plant List'!$AY373/1000</f>
        <v>19.348409915490777</v>
      </c>
      <c r="BD114" s="94">
        <f>'[4]BD Plant List'!$AY373/1000</f>
        <v>19.348409915490777</v>
      </c>
      <c r="BE114" s="94">
        <f>'[4]BD Plant List'!$AY373/1000</f>
        <v>19.348409915490777</v>
      </c>
      <c r="BF114" s="94">
        <f>'[4]BD Plant List'!$AY373/1000</f>
        <v>19.348409915490777</v>
      </c>
      <c r="BG114" s="94">
        <f>'[4]BD Plant List'!$AY373/1000</f>
        <v>19.348409915490777</v>
      </c>
      <c r="BH114" s="94">
        <f>'[4]BD Plant List'!$AY373/1000</f>
        <v>19.348409915490777</v>
      </c>
    </row>
    <row r="115" spans="1:60">
      <c r="A115" s="78" t="s">
        <v>25</v>
      </c>
      <c r="AD115" s="74">
        <f>'[4]BD Plant List'!$AY146/1000</f>
        <v>4.1714134911783969</v>
      </c>
      <c r="AE115" s="74">
        <f>'[4]BD Plant List'!$AY158/1000</f>
        <v>2.0257596428146716</v>
      </c>
      <c r="AF115" s="74">
        <f>'[4]BD Plant List'!$AY170/1000</f>
        <v>1.649950123446934</v>
      </c>
      <c r="AG115" s="74">
        <f>'[4]BD Plant List'!$AY182/1000</f>
        <v>2.0361622705801277</v>
      </c>
      <c r="AH115" s="74">
        <f>'[4]BD Plant List'!$AY194/1000</f>
        <v>1.9224222533442572</v>
      </c>
      <c r="AI115" s="94">
        <f>'[4]BD Plant List'!$AY206/1000</f>
        <v>1.9913033184703766</v>
      </c>
      <c r="AJ115" s="94">
        <f>'[4]BD Plant List'!$AY218/1000</f>
        <v>2.6830789503959722</v>
      </c>
      <c r="AK115" s="94">
        <f>'[4]BD Plant List'!$AY230/1000</f>
        <v>3.6080650484364711</v>
      </c>
      <c r="AL115" s="94">
        <f>'[4]BD Plant List'!$AY242/1000</f>
        <v>3.626407059710103</v>
      </c>
      <c r="AM115" s="94">
        <f>'[4]BD Plant List'!$AY254/1000</f>
        <v>3.6258532611554823</v>
      </c>
      <c r="AN115" s="94">
        <f>'[4]BD Plant List'!$AY266/1000</f>
        <v>5.2957860799282326</v>
      </c>
      <c r="AO115" s="94">
        <f>'[4]BD Plant List'!$AY278/1000</f>
        <v>30.974338456690834</v>
      </c>
      <c r="AP115" s="94">
        <f>'[4]BD Plant List'!$AY290/1000</f>
        <v>35.960428708569012</v>
      </c>
      <c r="AQ115" s="94">
        <f>'[4]BD Plant List'!$AY302/1000</f>
        <v>35.97649820676267</v>
      </c>
      <c r="AR115" s="94">
        <f>'[4]BD Plant List'!$AY314/1000</f>
        <v>35.974600132567943</v>
      </c>
      <c r="AS115" s="94">
        <f>'[4]BD Plant List'!$AY326/1000</f>
        <v>20.972962560075239</v>
      </c>
      <c r="AT115" s="94">
        <f>'[4]BD Plant List'!$AY338/1000</f>
        <v>20.97176561293314</v>
      </c>
      <c r="AU115" s="94">
        <f>'[4]BD Plant List'!$AY350/1000</f>
        <v>20.971251044181596</v>
      </c>
      <c r="AV115" s="94">
        <f>'[4]BD Plant List'!$AY362/1000</f>
        <v>20.973415511304111</v>
      </c>
      <c r="AW115" s="94">
        <f>'[4]BD Plant List'!$AY386/1000</f>
        <v>20.972438740141296</v>
      </c>
      <c r="AX115" s="94">
        <f>'[4]BD Plant List'!$AY374/1000</f>
        <v>20.972798972212409</v>
      </c>
      <c r="AY115" s="94">
        <f>'[4]BD Plant List'!$AY374/1000</f>
        <v>20.972798972212409</v>
      </c>
      <c r="AZ115" s="94">
        <f>'[4]BD Plant List'!$AY374/1000</f>
        <v>20.972798972212409</v>
      </c>
      <c r="BA115" s="94">
        <f>'[4]BD Plant List'!$AY374/1000</f>
        <v>20.972798972212409</v>
      </c>
      <c r="BB115" s="94">
        <f>'[4]BD Plant List'!$AY374/1000</f>
        <v>20.972798972212409</v>
      </c>
      <c r="BC115" s="94">
        <f>'[4]BD Plant List'!$AY374/1000</f>
        <v>20.972798972212409</v>
      </c>
      <c r="BD115" s="94">
        <f>'[4]BD Plant List'!$AY374/1000</f>
        <v>20.972798972212409</v>
      </c>
      <c r="BE115" s="94">
        <f>'[4]BD Plant List'!$AY374/1000</f>
        <v>20.972798972212409</v>
      </c>
      <c r="BF115" s="94">
        <f>'[4]BD Plant List'!$AY374/1000</f>
        <v>20.972798972212409</v>
      </c>
      <c r="BG115" s="94">
        <f>'[4]BD Plant List'!$AY374/1000</f>
        <v>20.972798972212409</v>
      </c>
      <c r="BH115" s="94">
        <f>'[4]BD Plant List'!$AY374/1000</f>
        <v>20.972798972212409</v>
      </c>
    </row>
    <row r="116" spans="1:60">
      <c r="A116" s="78" t="s">
        <v>26</v>
      </c>
      <c r="AD116" s="74">
        <f>'[4]BD Plant List'!$AY147/1000</f>
        <v>4.0922380724195877</v>
      </c>
      <c r="AE116" s="74">
        <f>'[4]BD Plant List'!$AY159/1000</f>
        <v>1.8866371212813355</v>
      </c>
      <c r="AF116" s="74">
        <f>'[4]BD Plant List'!$AY171/1000</f>
        <v>1.3792776773666342</v>
      </c>
      <c r="AG116" s="74">
        <f>'[4]BD Plant List'!$AY183/1000</f>
        <v>1.584441632507287</v>
      </c>
      <c r="AH116" s="74">
        <f>'[4]BD Plant List'!$AY195/1000</f>
        <v>1.8774301579186754</v>
      </c>
      <c r="AI116" s="94">
        <f>'[4]BD Plant List'!$AY207/1000</f>
        <v>1.7534139015137644</v>
      </c>
      <c r="AJ116" s="94">
        <f>'[4]BD Plant List'!$AY219/1000</f>
        <v>2.7932298370459372</v>
      </c>
      <c r="AK116" s="94">
        <f>'[4]BD Plant List'!$AY231/1000</f>
        <v>3.8264375715709824</v>
      </c>
      <c r="AL116" s="94">
        <f>'[4]BD Plant List'!$AY243/1000</f>
        <v>3.7868789175103439</v>
      </c>
      <c r="AM116" s="94">
        <f>'[4]BD Plant List'!$AY255/1000</f>
        <v>3.7893028302943055</v>
      </c>
      <c r="AN116" s="94">
        <f>'[4]BD Plant List'!$AY267/1000</f>
        <v>5.668191520395963</v>
      </c>
      <c r="AO116" s="94">
        <f>'[4]BD Plant List'!$AY279/1000</f>
        <v>31.965717078459367</v>
      </c>
      <c r="AP116" s="94">
        <f>'[4]BD Plant List'!$AY291/1000</f>
        <v>21.979592408243796</v>
      </c>
      <c r="AQ116" s="94">
        <f>'[4]BD Plant List'!$AY303/1000</f>
        <v>36.94682504073139</v>
      </c>
      <c r="AR116" s="94">
        <f>'[4]BD Plant List'!$AY315/1000</f>
        <v>36.95326272870561</v>
      </c>
      <c r="AS116" s="94">
        <f>'[4]BD Plant List'!$AY327/1000</f>
        <v>21.958181334626357</v>
      </c>
      <c r="AT116" s="94">
        <f>'[4]BD Plant List'!$AY339/1000</f>
        <v>21.960715718153303</v>
      </c>
      <c r="AU116" s="94">
        <f>'[4]BD Plant List'!$AY351/1000</f>
        <v>21.959715446092083</v>
      </c>
      <c r="AV116" s="94">
        <f>'[4]BD Plant List'!$AY363/1000</f>
        <v>21.955740053661749</v>
      </c>
      <c r="AW116" s="94">
        <f>'[4]BD Plant List'!$AY387/1000</f>
        <v>21.958375121756259</v>
      </c>
      <c r="AX116" s="94">
        <f>'[4]BD Plant List'!$AY375/1000</f>
        <v>21.957523056247815</v>
      </c>
      <c r="AY116" s="94">
        <f>'[4]BD Plant List'!$AY375/1000</f>
        <v>21.957523056247815</v>
      </c>
      <c r="AZ116" s="94">
        <f>'[4]BD Plant List'!$AY375/1000</f>
        <v>21.957523056247815</v>
      </c>
      <c r="BA116" s="94">
        <f>'[4]BD Plant List'!$AY375/1000</f>
        <v>21.957523056247815</v>
      </c>
      <c r="BB116" s="94">
        <f>'[4]BD Plant List'!$AY375/1000</f>
        <v>21.957523056247815</v>
      </c>
      <c r="BC116" s="94">
        <f>'[4]BD Plant List'!$AY375/1000</f>
        <v>21.957523056247815</v>
      </c>
      <c r="BD116" s="94">
        <f>'[4]BD Plant List'!$AY375/1000</f>
        <v>21.957523056247815</v>
      </c>
      <c r="BE116" s="94">
        <f>'[4]BD Plant List'!$AY375/1000</f>
        <v>21.957523056247815</v>
      </c>
      <c r="BF116" s="94">
        <f>'[4]BD Plant List'!$AY375/1000</f>
        <v>21.957523056247815</v>
      </c>
      <c r="BG116" s="94">
        <f>'[4]BD Plant List'!$AY375/1000</f>
        <v>21.957523056247815</v>
      </c>
      <c r="BH116" s="94">
        <f>'[4]BD Plant List'!$AY375/1000</f>
        <v>21.957523056247815</v>
      </c>
    </row>
    <row r="117" spans="1:60">
      <c r="A117" s="78" t="s">
        <v>27</v>
      </c>
      <c r="AD117" s="74">
        <f>'[4]BD Plant List'!$AY148/1000</f>
        <v>4.9186786339401092</v>
      </c>
      <c r="AE117" s="74">
        <f>'[4]BD Plant List'!$AY160/1000</f>
        <v>2.1111003814319247</v>
      </c>
      <c r="AF117" s="74">
        <f>'[4]BD Plant List'!$AY172/1000</f>
        <v>1.4519849035743744</v>
      </c>
      <c r="AG117" s="74">
        <f>'[4]BD Plant List'!$AY184/1000</f>
        <v>1.6657873410367388</v>
      </c>
      <c r="AH117" s="74">
        <f>'[4]BD Plant List'!$AY196/1000</f>
        <v>1.6798248748095201</v>
      </c>
      <c r="AI117" s="94">
        <f>'[4]BD Plant List'!$AY208/1000</f>
        <v>2.1571193146624599</v>
      </c>
      <c r="AJ117" s="94">
        <f>'[4]BD Plant List'!$AY220/1000</f>
        <v>2.9774054772128768</v>
      </c>
      <c r="AK117" s="94">
        <f>'[4]BD Plant List'!$AY232/1000</f>
        <v>4.1061718940492478</v>
      </c>
      <c r="AL117" s="94">
        <f>'[4]BD Plant List'!$AY244/1000</f>
        <v>4.0850784329115717</v>
      </c>
      <c r="AM117" s="94">
        <f>'[4]BD Plant List'!$AY256/1000</f>
        <v>4.0829289142645342</v>
      </c>
      <c r="AN117" s="94">
        <f>'[4]BD Plant List'!$AY268/1000</f>
        <v>5.7236454252492095</v>
      </c>
      <c r="AO117" s="94">
        <f>'[4]BD Plant List'!$AY280/1000</f>
        <v>23.595044828723239</v>
      </c>
      <c r="AP117" s="94">
        <f>'[4]BD Plant List'!$AY292/1000</f>
        <v>23.647681089589344</v>
      </c>
      <c r="AQ117" s="94">
        <f>'[4]BD Plant List'!$AY304/1000</f>
        <v>23.624776825055928</v>
      </c>
      <c r="AR117" s="94">
        <f>'[4]BD Plant List'!$AY316/1000</f>
        <v>23.621668137698048</v>
      </c>
      <c r="AS117" s="94">
        <f>'[4]BD Plant List'!$AY328/1000</f>
        <v>23.620425374029157</v>
      </c>
      <c r="AT117" s="94">
        <f>'[4]BD Plant List'!$AY340/1000</f>
        <v>23.621919251019147</v>
      </c>
      <c r="AU117" s="94">
        <f>'[4]BD Plant List'!$AY352/1000</f>
        <v>23.627294135478326</v>
      </c>
      <c r="AV117" s="94">
        <f>'[4]BD Plant List'!$AY364/1000</f>
        <v>23.623216744656126</v>
      </c>
      <c r="AW117" s="94">
        <f>'[4]BD Plant List'!$AY388/1000</f>
        <v>23.623152046751784</v>
      </c>
      <c r="AX117" s="94">
        <f>'[4]BD Plant List'!$AY376/1000</f>
        <v>23.62290472857616</v>
      </c>
      <c r="AY117" s="94">
        <f>'[4]BD Plant List'!$AY376/1000</f>
        <v>23.62290472857616</v>
      </c>
      <c r="AZ117" s="94">
        <f>'[4]BD Plant List'!$AY376/1000</f>
        <v>23.62290472857616</v>
      </c>
      <c r="BA117" s="94">
        <f>'[4]BD Plant List'!$AY376/1000</f>
        <v>23.62290472857616</v>
      </c>
      <c r="BB117" s="94">
        <f>'[4]BD Plant List'!$AY376/1000</f>
        <v>23.62290472857616</v>
      </c>
      <c r="BC117" s="94">
        <f>'[4]BD Plant List'!$AY376/1000</f>
        <v>23.62290472857616</v>
      </c>
      <c r="BD117" s="94">
        <f>'[4]BD Plant List'!$AY376/1000</f>
        <v>23.62290472857616</v>
      </c>
      <c r="BE117" s="94">
        <f>'[4]BD Plant List'!$AY376/1000</f>
        <v>23.62290472857616</v>
      </c>
      <c r="BF117" s="94">
        <f>'[4]BD Plant List'!$AY376/1000</f>
        <v>23.62290472857616</v>
      </c>
      <c r="BG117" s="94">
        <f>'[4]BD Plant List'!$AY376/1000</f>
        <v>23.62290472857616</v>
      </c>
      <c r="BH117" s="94">
        <f>'[4]BD Plant List'!$AY376/1000</f>
        <v>23.62290472857616</v>
      </c>
    </row>
    <row r="118" spans="1:60">
      <c r="A118" s="78" t="s">
        <v>28</v>
      </c>
      <c r="AD118" s="74">
        <f>'[4]BD Plant List'!$AY149/1000</f>
        <v>3.4965373027104527</v>
      </c>
      <c r="AE118" s="74">
        <f>'[4]BD Plant List'!$AY161/1000</f>
        <v>2.0749226489590065</v>
      </c>
      <c r="AF118" s="74">
        <f>'[4]BD Plant List'!$AY173/1000</f>
        <v>1.308730071739322</v>
      </c>
      <c r="AG118" s="74">
        <f>'[4]BD Plant List'!$AY185/1000</f>
        <v>1.925661684214899</v>
      </c>
      <c r="AH118" s="74">
        <f>'[4]BD Plant List'!$AY197/1000</f>
        <v>0.79006119567321564</v>
      </c>
      <c r="AI118" s="94">
        <f>'[4]BD Plant List'!$AY209/1000</f>
        <v>3.4977967111482502</v>
      </c>
      <c r="AJ118" s="94">
        <f>'[4]BD Plant List'!$AY221/1000</f>
        <v>2.7482180611675839</v>
      </c>
      <c r="AK118" s="94">
        <f>'[4]BD Plant List'!$AY233/1000</f>
        <v>3.6996260106158383</v>
      </c>
      <c r="AL118" s="94">
        <f>'[4]BD Plant List'!$AY245/1000</f>
        <v>3.7142758792231225</v>
      </c>
      <c r="AM118" s="94">
        <f>'[4]BD Plant List'!$AY257/1000</f>
        <v>3.7137367415394134</v>
      </c>
      <c r="AN118" s="94">
        <f>'[4]BD Plant List'!$AY269/1000</f>
        <v>5.2704574382343461</v>
      </c>
      <c r="AO118" s="94">
        <f>'[4]BD Plant List'!$AY281/1000</f>
        <v>21.483126405640188</v>
      </c>
      <c r="AP118" s="94">
        <f>'[4]BD Plant List'!$AY293/1000</f>
        <v>21.473254206246406</v>
      </c>
      <c r="AQ118" s="94">
        <f>'[4]BD Plant List'!$AY305/1000</f>
        <v>21.485972823088282</v>
      </c>
      <c r="AR118" s="94">
        <f>'[4]BD Plant List'!$AY317/1000</f>
        <v>21.484269059859027</v>
      </c>
      <c r="AS118" s="94">
        <f>'[4]BD Plant List'!$AY329/1000</f>
        <v>21.482849007368227</v>
      </c>
      <c r="AT118" s="94">
        <f>'[4]BD Plant List'!$AY341/1000</f>
        <v>21.481894300440427</v>
      </c>
      <c r="AU118" s="94">
        <f>'[4]BD Plant List'!$AY353/1000</f>
        <v>21.481647879400477</v>
      </c>
      <c r="AV118" s="94">
        <f>'[4]BD Plant List'!$AY365/1000</f>
        <v>21.483326614031292</v>
      </c>
      <c r="AW118" s="94">
        <f>'[4]BD Plant List'!$AY389/1000</f>
        <v>21.482503034692062</v>
      </c>
      <c r="AX118" s="94">
        <f>'[4]BD Plant List'!$AY377/1000</f>
        <v>21.482797372219888</v>
      </c>
      <c r="AY118" s="94">
        <f>'[4]BD Plant List'!$AY377/1000</f>
        <v>21.482797372219888</v>
      </c>
      <c r="AZ118" s="94">
        <f>'[4]BD Plant List'!$AY377/1000</f>
        <v>21.482797372219888</v>
      </c>
      <c r="BA118" s="94">
        <f>'[4]BD Plant List'!$AY377/1000</f>
        <v>21.482797372219888</v>
      </c>
      <c r="BB118" s="94">
        <f>'[4]BD Plant List'!$AY377/1000</f>
        <v>21.482797372219888</v>
      </c>
      <c r="BC118" s="94">
        <f>'[4]BD Plant List'!$AY377/1000</f>
        <v>21.482797372219888</v>
      </c>
      <c r="BD118" s="94">
        <f>'[4]BD Plant List'!$AY377/1000</f>
        <v>21.482797372219888</v>
      </c>
      <c r="BE118" s="94">
        <f>'[4]BD Plant List'!$AY377/1000</f>
        <v>21.482797372219888</v>
      </c>
      <c r="BF118" s="94">
        <f>'[4]BD Plant List'!$AY377/1000</f>
        <v>21.482797372219888</v>
      </c>
      <c r="BG118" s="94">
        <f>'[4]BD Plant List'!$AY377/1000</f>
        <v>21.482797372219888</v>
      </c>
      <c r="BH118" s="94">
        <f>'[4]BD Plant List'!$AY377/1000</f>
        <v>21.482797372219888</v>
      </c>
    </row>
    <row r="119" spans="1:60" ht="13.5" thickBot="1">
      <c r="A119" s="78" t="s">
        <v>29</v>
      </c>
      <c r="AD119" s="74">
        <f>SUM(AD107:AD118)</f>
        <v>49.329799980230852</v>
      </c>
      <c r="AE119" s="74">
        <f t="shared" ref="AE119:BH119" si="52">SUM(AE107:AE118)</f>
        <v>29.307252325150202</v>
      </c>
      <c r="AF119" s="74">
        <f t="shared" si="52"/>
        <v>14.618471708916619</v>
      </c>
      <c r="AG119" s="74">
        <f t="shared" si="52"/>
        <v>21.368725769807497</v>
      </c>
      <c r="AH119" s="74">
        <f t="shared" si="52"/>
        <v>22.344874272160919</v>
      </c>
      <c r="AI119" s="94">
        <f t="shared" si="52"/>
        <v>22.954825504810433</v>
      </c>
      <c r="AJ119" s="94">
        <f t="shared" si="52"/>
        <v>28.268337205670857</v>
      </c>
      <c r="AK119" s="94">
        <f t="shared" si="52"/>
        <v>36.987231316459564</v>
      </c>
      <c r="AL119" s="94">
        <f t="shared" si="52"/>
        <v>41.091603062068131</v>
      </c>
      <c r="AM119" s="94">
        <f t="shared" si="52"/>
        <v>40.937404013441693</v>
      </c>
      <c r="AN119" s="94">
        <f t="shared" si="52"/>
        <v>55.0968422239917</v>
      </c>
      <c r="AO119" s="94">
        <f t="shared" si="52"/>
        <v>169.16583447307244</v>
      </c>
      <c r="AP119" s="94">
        <f t="shared" si="52"/>
        <v>370.80390798155321</v>
      </c>
      <c r="AQ119" s="94">
        <f t="shared" si="52"/>
        <v>386.48938317825446</v>
      </c>
      <c r="AR119" s="94">
        <f t="shared" si="52"/>
        <v>386.22787893186342</v>
      </c>
      <c r="AS119" s="94">
        <f t="shared" si="52"/>
        <v>236.09255886823811</v>
      </c>
      <c r="AT119" s="94">
        <f t="shared" si="52"/>
        <v>236.04688318254145</v>
      </c>
      <c r="AU119" s="94">
        <f t="shared" si="52"/>
        <v>236.13212242849013</v>
      </c>
      <c r="AV119" s="94">
        <f t="shared" si="52"/>
        <v>236.19776531787753</v>
      </c>
      <c r="AW119" s="94">
        <f t="shared" si="52"/>
        <v>236.12175430858986</v>
      </c>
      <c r="AX119" s="94">
        <f t="shared" si="52"/>
        <v>236.13944174580215</v>
      </c>
      <c r="AY119" s="94">
        <f t="shared" si="52"/>
        <v>236.13944174580215</v>
      </c>
      <c r="AZ119" s="94">
        <f t="shared" si="52"/>
        <v>236.13944174580215</v>
      </c>
      <c r="BA119" s="94">
        <f t="shared" si="52"/>
        <v>236.13944174580215</v>
      </c>
      <c r="BB119" s="94">
        <f t="shared" si="52"/>
        <v>236.13944174580215</v>
      </c>
      <c r="BC119" s="94">
        <f t="shared" si="52"/>
        <v>236.13944174580215</v>
      </c>
      <c r="BD119" s="94">
        <f t="shared" si="52"/>
        <v>236.13944174580215</v>
      </c>
      <c r="BE119" s="94">
        <f t="shared" si="52"/>
        <v>236.13944174580215</v>
      </c>
      <c r="BF119" s="94">
        <f t="shared" si="52"/>
        <v>236.13944174580215</v>
      </c>
      <c r="BG119" s="94">
        <f t="shared" si="52"/>
        <v>236.13944174580215</v>
      </c>
      <c r="BH119" s="94">
        <f t="shared" si="52"/>
        <v>236.13944174580215</v>
      </c>
    </row>
    <row r="120" spans="1:6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</row>
    <row r="121" spans="1:60" ht="13.5" thickBot="1">
      <c r="A121" s="78" t="s">
        <v>172</v>
      </c>
    </row>
    <row r="122" spans="1:60" ht="13.5" thickBot="1">
      <c r="A122" s="79"/>
      <c r="B122" s="93">
        <f>B2</f>
        <v>1992</v>
      </c>
      <c r="C122" s="93">
        <f t="shared" ref="C122:BH122" si="53">C2</f>
        <v>1993</v>
      </c>
      <c r="D122" s="93">
        <f t="shared" si="53"/>
        <v>1994</v>
      </c>
      <c r="E122" s="93">
        <f t="shared" si="53"/>
        <v>1995</v>
      </c>
      <c r="F122" s="93">
        <f t="shared" si="53"/>
        <v>1996</v>
      </c>
      <c r="G122" s="93">
        <f t="shared" si="53"/>
        <v>1997</v>
      </c>
      <c r="H122" s="93">
        <f t="shared" si="53"/>
        <v>1998</v>
      </c>
      <c r="I122" s="93">
        <f t="shared" si="53"/>
        <v>1999</v>
      </c>
      <c r="J122" s="93">
        <f t="shared" si="53"/>
        <v>2000</v>
      </c>
      <c r="K122" s="93">
        <f t="shared" si="53"/>
        <v>2001</v>
      </c>
      <c r="L122" s="93">
        <f t="shared" si="53"/>
        <v>2002</v>
      </c>
      <c r="M122" s="93">
        <f t="shared" si="53"/>
        <v>2003</v>
      </c>
      <c r="N122" s="93">
        <f t="shared" si="53"/>
        <v>2004</v>
      </c>
      <c r="O122" s="93">
        <f t="shared" si="53"/>
        <v>2005</v>
      </c>
      <c r="P122" s="93">
        <f t="shared" si="53"/>
        <v>2006</v>
      </c>
      <c r="Q122" s="93">
        <f t="shared" si="53"/>
        <v>2007</v>
      </c>
      <c r="R122" s="93">
        <f t="shared" si="53"/>
        <v>2008</v>
      </c>
      <c r="S122" s="93">
        <f t="shared" si="53"/>
        <v>2009</v>
      </c>
      <c r="T122" s="93">
        <f t="shared" si="53"/>
        <v>2010</v>
      </c>
      <c r="U122" s="93">
        <f t="shared" si="53"/>
        <v>2011</v>
      </c>
      <c r="V122" s="93">
        <f t="shared" si="53"/>
        <v>2012</v>
      </c>
      <c r="W122" s="93">
        <f t="shared" si="53"/>
        <v>2013</v>
      </c>
      <c r="X122" s="93">
        <f t="shared" si="53"/>
        <v>2014</v>
      </c>
      <c r="Y122" s="93">
        <f t="shared" si="53"/>
        <v>2015</v>
      </c>
      <c r="Z122" s="93">
        <f t="shared" si="53"/>
        <v>2016</v>
      </c>
      <c r="AA122" s="93">
        <f t="shared" si="53"/>
        <v>2017</v>
      </c>
      <c r="AB122" s="93">
        <f t="shared" si="53"/>
        <v>2018</v>
      </c>
      <c r="AC122" s="93">
        <f t="shared" si="53"/>
        <v>2019</v>
      </c>
      <c r="AD122" s="93">
        <f t="shared" si="53"/>
        <v>2020</v>
      </c>
      <c r="AE122" s="93">
        <f t="shared" si="53"/>
        <v>2021</v>
      </c>
      <c r="AF122" s="93">
        <f t="shared" si="53"/>
        <v>2022</v>
      </c>
      <c r="AG122" s="132">
        <f t="shared" si="53"/>
        <v>2023</v>
      </c>
      <c r="AH122" s="132">
        <f t="shared" si="53"/>
        <v>2024</v>
      </c>
      <c r="AI122" s="93">
        <f t="shared" si="53"/>
        <v>2025</v>
      </c>
      <c r="AJ122" s="93">
        <f t="shared" si="53"/>
        <v>2026</v>
      </c>
      <c r="AK122" s="93">
        <f t="shared" si="53"/>
        <v>2027</v>
      </c>
      <c r="AL122" s="93">
        <f t="shared" si="53"/>
        <v>2028</v>
      </c>
      <c r="AM122" s="93">
        <f t="shared" si="53"/>
        <v>2029</v>
      </c>
      <c r="AN122" s="93">
        <f t="shared" si="53"/>
        <v>2030</v>
      </c>
      <c r="AO122" s="93">
        <f t="shared" si="53"/>
        <v>2031</v>
      </c>
      <c r="AP122" s="93">
        <f t="shared" si="53"/>
        <v>2032</v>
      </c>
      <c r="AQ122" s="93">
        <f t="shared" si="53"/>
        <v>2033</v>
      </c>
      <c r="AR122" s="93">
        <f t="shared" si="53"/>
        <v>2034</v>
      </c>
      <c r="AS122" s="93">
        <f t="shared" si="53"/>
        <v>2035</v>
      </c>
      <c r="AT122" s="93">
        <f t="shared" si="53"/>
        <v>2036</v>
      </c>
      <c r="AU122" s="93">
        <f t="shared" si="53"/>
        <v>2037</v>
      </c>
      <c r="AV122" s="93">
        <f t="shared" si="53"/>
        <v>2038</v>
      </c>
      <c r="AW122" s="93">
        <f t="shared" si="53"/>
        <v>2039</v>
      </c>
      <c r="AX122" s="93">
        <f t="shared" si="53"/>
        <v>2040</v>
      </c>
      <c r="AY122" s="93">
        <f t="shared" si="53"/>
        <v>2041</v>
      </c>
      <c r="AZ122" s="93">
        <f t="shared" si="53"/>
        <v>2042</v>
      </c>
      <c r="BA122" s="93">
        <f t="shared" si="53"/>
        <v>2043</v>
      </c>
      <c r="BB122" s="93">
        <f t="shared" si="53"/>
        <v>2044</v>
      </c>
      <c r="BC122" s="93">
        <f t="shared" si="53"/>
        <v>2045</v>
      </c>
      <c r="BD122" s="93">
        <f t="shared" si="53"/>
        <v>2046</v>
      </c>
      <c r="BE122" s="93">
        <f t="shared" si="53"/>
        <v>2047</v>
      </c>
      <c r="BF122" s="93">
        <f t="shared" si="53"/>
        <v>2048</v>
      </c>
      <c r="BG122" s="93">
        <f t="shared" si="53"/>
        <v>2049</v>
      </c>
      <c r="BH122" s="93">
        <f t="shared" si="53"/>
        <v>2050</v>
      </c>
    </row>
    <row r="123" spans="1:60">
      <c r="A123" s="78" t="s">
        <v>17</v>
      </c>
      <c r="AD123" s="74">
        <f>'[4]RD Plant List'!$AV6/1000</f>
        <v>0</v>
      </c>
      <c r="AE123" s="74">
        <f>'[4]RD Plant List'!$AV18/1000</f>
        <v>0</v>
      </c>
      <c r="AF123" s="74">
        <f>'[4]RD Plant List'!$AV30/1000</f>
        <v>0</v>
      </c>
      <c r="AG123" s="74">
        <f>'[4]RD Plant List'!$AV42/1000</f>
        <v>0</v>
      </c>
      <c r="AH123" s="74">
        <f>'[4]RD Plant List'!$AV54/1000</f>
        <v>2.322218040758953</v>
      </c>
      <c r="AI123" s="94">
        <f>'[4]RD Plant List'!$AV66/1000</f>
        <v>1.971687717358078</v>
      </c>
      <c r="AJ123" s="94">
        <f>'[4]RD Plant List'!$AV78/1000</f>
        <v>2.3578753124774612</v>
      </c>
      <c r="AK123" s="94">
        <f>'[4]RD Plant List'!$AV90/1000</f>
        <v>1.355796268166837</v>
      </c>
      <c r="AL123" s="94">
        <f>'[4]RD Plant List'!$AV102/1000</f>
        <v>1.108601693013713</v>
      </c>
      <c r="AM123" s="94">
        <f>'[4]RD Plant List'!$AV114/1000</f>
        <v>1.1423473247002311</v>
      </c>
      <c r="AN123" s="94">
        <f>'[4]RD Plant List'!$AV126/1000</f>
        <v>1.1843231305281121</v>
      </c>
      <c r="AO123" s="94">
        <f>'[4]RD Plant List'!$AV138/1000</f>
        <v>1.2075502096850863</v>
      </c>
      <c r="AP123" s="94">
        <f>'[4]RD Plant List'!$AV150/1000</f>
        <v>1.2338403504727358</v>
      </c>
      <c r="AQ123" s="94">
        <f>'[4]RD Plant List'!$AV162/1000</f>
        <v>1.2502461002365295</v>
      </c>
      <c r="AR123" s="94">
        <f>'[4]RD Plant List'!$AV174/1000</f>
        <v>1.2722589620568101</v>
      </c>
      <c r="AS123" s="94">
        <f>'[4]RD Plant List'!$AV186/1000</f>
        <v>1.2938523088416483</v>
      </c>
      <c r="AT123" s="94">
        <f>'[4]RD Plant List'!$AV198/1000</f>
        <v>1.3034007415078508</v>
      </c>
      <c r="AU123" s="94">
        <f>'[4]RD Plant List'!$AV210/1000</f>
        <v>1.3037439394899961</v>
      </c>
      <c r="AV123" s="94">
        <f>'[4]RD Plant List'!$AV222/1000</f>
        <v>1.3038091543581205</v>
      </c>
      <c r="AW123" s="94">
        <f>'[4]RD Plant List'!$AV234/1000</f>
        <v>1.3036512784519894</v>
      </c>
      <c r="AX123" s="94">
        <f>'[4]RD Plant List'!$AV246/1000</f>
        <v>1.3037347907667023</v>
      </c>
      <c r="AY123" s="94">
        <f>'[4]RD Plant List'!$AV246/1000</f>
        <v>1.3037347907667023</v>
      </c>
      <c r="AZ123" s="94">
        <f>'[4]RD Plant List'!$AV246/1000</f>
        <v>1.3037347907667023</v>
      </c>
      <c r="BA123" s="94">
        <f>'[4]RD Plant List'!$AV246/1000</f>
        <v>1.3037347907667023</v>
      </c>
      <c r="BB123" s="94">
        <f>'[4]RD Plant List'!$AV246/1000</f>
        <v>1.3037347907667023</v>
      </c>
      <c r="BC123" s="94">
        <f>'[4]RD Plant List'!$AV246/1000</f>
        <v>1.3037347907667023</v>
      </c>
      <c r="BD123" s="94">
        <f>'[4]RD Plant List'!$AV246/1000</f>
        <v>1.3037347907667023</v>
      </c>
      <c r="BE123" s="94">
        <f>'[4]RD Plant List'!$AV246/1000</f>
        <v>1.3037347907667023</v>
      </c>
      <c r="BF123" s="94">
        <f>'[4]RD Plant List'!$AV246/1000</f>
        <v>1.3037347907667023</v>
      </c>
      <c r="BG123" s="94">
        <f>'[4]RD Plant List'!$AV246/1000</f>
        <v>1.3037347907667023</v>
      </c>
      <c r="BH123" s="94">
        <f>'[4]RD Plant List'!$AV246/1000</f>
        <v>1.3037347907667023</v>
      </c>
    </row>
    <row r="124" spans="1:60">
      <c r="A124" s="78" t="s">
        <v>18</v>
      </c>
      <c r="AD124" s="74">
        <f>'[4]RD Plant List'!$AV7/1000</f>
        <v>0</v>
      </c>
      <c r="AE124" s="74">
        <f>'[4]RD Plant List'!$AV19/1000</f>
        <v>0</v>
      </c>
      <c r="AF124" s="74">
        <f>'[4]RD Plant List'!$AV31/1000</f>
        <v>0</v>
      </c>
      <c r="AG124" s="74">
        <f>'[4]RD Plant List'!$AV43/1000</f>
        <v>0</v>
      </c>
      <c r="AH124" s="74">
        <f>'[4]RD Plant List'!$AV55/1000</f>
        <v>3.3425033307406502</v>
      </c>
      <c r="AI124" s="94">
        <f>'[4]RD Plant List'!$AV67/1000</f>
        <v>1.9848008582453198</v>
      </c>
      <c r="AJ124" s="94">
        <f>'[4]RD Plant List'!$AV79/1000</f>
        <v>1.8398712612645911</v>
      </c>
      <c r="AK124" s="94">
        <f>'[4]RD Plant List'!$AV91/1000</f>
        <v>1.6422827563917339</v>
      </c>
      <c r="AL124" s="94">
        <f>'[4]RD Plant List'!$AV103/1000</f>
        <v>1.2764600780606461</v>
      </c>
      <c r="AM124" s="94">
        <f>'[4]RD Plant List'!$AV115/1000</f>
        <v>1.3449431288568552</v>
      </c>
      <c r="AN124" s="94">
        <f>'[4]RD Plant List'!$AV127/1000</f>
        <v>1.3962672032573014</v>
      </c>
      <c r="AO124" s="94">
        <f>'[4]RD Plant List'!$AV139/1000</f>
        <v>1.412272022970537</v>
      </c>
      <c r="AP124" s="94">
        <f>'[4]RD Plant List'!$AV151/1000</f>
        <v>1.4500323014792718</v>
      </c>
      <c r="AQ124" s="94">
        <f>'[4]RD Plant List'!$AV163/1000</f>
        <v>1.4684729405886587</v>
      </c>
      <c r="AR124" s="94">
        <f>'[4]RD Plant List'!$AV175/1000</f>
        <v>1.4925277580076075</v>
      </c>
      <c r="AS124" s="94">
        <f>'[4]RD Plant List'!$AV187/1000</f>
        <v>1.5193558111371295</v>
      </c>
      <c r="AT124" s="94">
        <f>'[4]RD Plant List'!$AV199/1000</f>
        <v>1.5301764035974712</v>
      </c>
      <c r="AU124" s="94">
        <f>'[4]RD Plant List'!$AV211/1000</f>
        <v>1.5303436565843012</v>
      </c>
      <c r="AV124" s="94">
        <f>'[4]RD Plant List'!$AV223/1000</f>
        <v>1.5307071762429485</v>
      </c>
      <c r="AW124" s="94">
        <f>'[4]RD Plant List'!$AV235/1000</f>
        <v>1.5304090788082405</v>
      </c>
      <c r="AX124" s="94">
        <f>'[4]RD Plant List'!$AV247/1000</f>
        <v>1.5304866372118309</v>
      </c>
      <c r="AY124" s="94">
        <f>'[4]RD Plant List'!$AV247/1000</f>
        <v>1.5304866372118309</v>
      </c>
      <c r="AZ124" s="94">
        <f>'[4]RD Plant List'!$AV247/1000</f>
        <v>1.5304866372118309</v>
      </c>
      <c r="BA124" s="94">
        <f>'[4]RD Plant List'!$AV247/1000</f>
        <v>1.5304866372118309</v>
      </c>
      <c r="BB124" s="94">
        <f>'[4]RD Plant List'!$AV247/1000</f>
        <v>1.5304866372118309</v>
      </c>
      <c r="BC124" s="94">
        <f>'[4]RD Plant List'!$AV247/1000</f>
        <v>1.5304866372118309</v>
      </c>
      <c r="BD124" s="94">
        <f>'[4]RD Plant List'!$AV247/1000</f>
        <v>1.5304866372118309</v>
      </c>
      <c r="BE124" s="94">
        <f>'[4]RD Plant List'!$AV247/1000</f>
        <v>1.5304866372118309</v>
      </c>
      <c r="BF124" s="94">
        <f>'[4]RD Plant List'!$AV247/1000</f>
        <v>1.5304866372118309</v>
      </c>
      <c r="BG124" s="94">
        <f>'[4]RD Plant List'!$AV247/1000</f>
        <v>1.5304866372118309</v>
      </c>
      <c r="BH124" s="94">
        <f>'[4]RD Plant List'!$AV247/1000</f>
        <v>1.5304866372118309</v>
      </c>
    </row>
    <row r="125" spans="1:60">
      <c r="A125" s="78" t="s">
        <v>19</v>
      </c>
      <c r="AD125" s="74">
        <f>'[4]RD Plant List'!$AV8/1000</f>
        <v>0</v>
      </c>
      <c r="AE125" s="74">
        <f>'[4]RD Plant List'!$AV20/1000</f>
        <v>0</v>
      </c>
      <c r="AF125" s="74">
        <f>'[4]RD Plant List'!$AV32/1000</f>
        <v>0</v>
      </c>
      <c r="AG125" s="74">
        <f>'[4]RD Plant List'!$AV44/1000</f>
        <v>0</v>
      </c>
      <c r="AH125" s="74">
        <f>'[4]RD Plant List'!$AV56/1000</f>
        <v>5.7388909549369318</v>
      </c>
      <c r="AI125" s="94">
        <f>'[4]RD Plant List'!$AV68/1000</f>
        <v>5.0866346504112716</v>
      </c>
      <c r="AJ125" s="94">
        <f>'[4]RD Plant List'!$AV80/1000</f>
        <v>2.4015223665780048</v>
      </c>
      <c r="AK125" s="94">
        <f>'[4]RD Plant List'!$AV92/1000</f>
        <v>3.1804321522544212</v>
      </c>
      <c r="AL125" s="94">
        <f>'[4]RD Plant List'!$AV104/1000</f>
        <v>2.5640264312917473</v>
      </c>
      <c r="AM125" s="94">
        <f>'[4]RD Plant List'!$AV116/1000</f>
        <v>2.5874317428513232</v>
      </c>
      <c r="AN125" s="94">
        <f>'[4]RD Plant List'!$AV128/1000</f>
        <v>2.731268865862583</v>
      </c>
      <c r="AO125" s="94">
        <f>'[4]RD Plant List'!$AV140/1000</f>
        <v>2.77089798982017</v>
      </c>
      <c r="AP125" s="94">
        <f>'[4]RD Plant List'!$AV152/1000</f>
        <v>2.8241793923876375</v>
      </c>
      <c r="AQ125" s="94">
        <f>'[4]RD Plant List'!$AV164/1000</f>
        <v>2.8711538786449626</v>
      </c>
      <c r="AR125" s="94">
        <f>'[4]RD Plant List'!$AV176/1000</f>
        <v>2.9177407170170553</v>
      </c>
      <c r="AS125" s="94">
        <f>'[4]RD Plant List'!$AV188/1000</f>
        <v>2.9667254847726583</v>
      </c>
      <c r="AT125" s="94">
        <f>'[4]RD Plant List'!$AV200/1000</f>
        <v>2.9903074045200402</v>
      </c>
      <c r="AU125" s="94">
        <f>'[4]RD Plant List'!$AV212/1000</f>
        <v>2.9901528323146067</v>
      </c>
      <c r="AV125" s="94">
        <f>'[4]RD Plant List'!$AV224/1000</f>
        <v>2.9903695593607305</v>
      </c>
      <c r="AW125" s="94">
        <f>'[4]RD Plant List'!$AV236/1000</f>
        <v>2.9902765987317923</v>
      </c>
      <c r="AX125" s="94">
        <f>'[4]RD Plant List'!$AV248/1000</f>
        <v>2.9902663301357113</v>
      </c>
      <c r="AY125" s="94">
        <f>'[4]RD Plant List'!$AV248/1000</f>
        <v>2.9902663301357113</v>
      </c>
      <c r="AZ125" s="94">
        <f>'[4]RD Plant List'!$AV248/1000</f>
        <v>2.9902663301357113</v>
      </c>
      <c r="BA125" s="94">
        <f>'[4]RD Plant List'!$AV248/1000</f>
        <v>2.9902663301357113</v>
      </c>
      <c r="BB125" s="94">
        <f>'[4]RD Plant List'!$AV248/1000</f>
        <v>2.9902663301357113</v>
      </c>
      <c r="BC125" s="94">
        <f>'[4]RD Plant List'!$AV248/1000</f>
        <v>2.9902663301357113</v>
      </c>
      <c r="BD125" s="94">
        <f>'[4]RD Plant List'!$AV248/1000</f>
        <v>2.9902663301357113</v>
      </c>
      <c r="BE125" s="94">
        <f>'[4]RD Plant List'!$AV248/1000</f>
        <v>2.9902663301357113</v>
      </c>
      <c r="BF125" s="94">
        <f>'[4]RD Plant List'!$AV248/1000</f>
        <v>2.9902663301357113</v>
      </c>
      <c r="BG125" s="94">
        <f>'[4]RD Plant List'!$AV248/1000</f>
        <v>2.9902663301357113</v>
      </c>
      <c r="BH125" s="94">
        <f>'[4]RD Plant List'!$AV248/1000</f>
        <v>2.9902663301357113</v>
      </c>
    </row>
    <row r="126" spans="1:60">
      <c r="A126" s="78" t="s">
        <v>20</v>
      </c>
      <c r="AD126" s="74">
        <f>'[4]RD Plant List'!$AV9/1000</f>
        <v>0</v>
      </c>
      <c r="AE126" s="74">
        <f>'[4]RD Plant List'!$AV21/1000</f>
        <v>0</v>
      </c>
      <c r="AF126" s="74">
        <f>'[4]RD Plant List'!$AV33/1000</f>
        <v>0</v>
      </c>
      <c r="AG126" s="74">
        <f>'[4]RD Plant List'!$AV45/1000</f>
        <v>0.48273849620121978</v>
      </c>
      <c r="AH126" s="74">
        <f>'[4]RD Plant List'!$AV57/1000</f>
        <v>4.7887842924703579</v>
      </c>
      <c r="AI126" s="94">
        <f>'[4]RD Plant List'!$AV69/1000</f>
        <v>4.588757537118016</v>
      </c>
      <c r="AJ126" s="94">
        <f>'[4]RD Plant List'!$AV81/1000</f>
        <v>2.0555057801573651</v>
      </c>
      <c r="AK126" s="94">
        <f>'[4]RD Plant List'!$AV93/1000</f>
        <v>2.5379148003572563</v>
      </c>
      <c r="AL126" s="94">
        <f>'[4]RD Plant List'!$AV105/1000</f>
        <v>2.2310963283274092</v>
      </c>
      <c r="AM126" s="94">
        <f>'[4]RD Plant List'!$AV117/1000</f>
        <v>2.2345839554164288</v>
      </c>
      <c r="AN126" s="94">
        <f>'[4]RD Plant List'!$AV129/1000</f>
        <v>2.3637852265593673</v>
      </c>
      <c r="AO126" s="94">
        <f>'[4]RD Plant List'!$AV141/1000</f>
        <v>2.4006606036217333</v>
      </c>
      <c r="AP126" s="94">
        <f>'[4]RD Plant List'!$AV153/1000</f>
        <v>2.4434482683446999</v>
      </c>
      <c r="AQ126" s="94">
        <f>'[4]RD Plant List'!$AV165/1000</f>
        <v>2.4854807236295864</v>
      </c>
      <c r="AR126" s="94">
        <f>'[4]RD Plant List'!$AV177/1000</f>
        <v>2.526016753284503</v>
      </c>
      <c r="AS126" s="94">
        <f>'[4]RD Plant List'!$AV189/1000</f>
        <v>2.5678146455891375</v>
      </c>
      <c r="AT126" s="94">
        <f>'[4]RD Plant List'!$AV201/1000</f>
        <v>2.5885628833685881</v>
      </c>
      <c r="AU126" s="94">
        <f>'[4]RD Plant List'!$AV213/1000</f>
        <v>2.5884077770357909</v>
      </c>
      <c r="AV126" s="94">
        <f>'[4]RD Plant List'!$AV225/1000</f>
        <v>2.5884977626983678</v>
      </c>
      <c r="AW126" s="94">
        <f>'[4]RD Plant List'!$AV237/1000</f>
        <v>2.5884894743675821</v>
      </c>
      <c r="AX126" s="94">
        <f>'[4]RD Plant List'!$AV249/1000</f>
        <v>2.5884650047005797</v>
      </c>
      <c r="AY126" s="94">
        <f>'[4]RD Plant List'!$AV249/1000</f>
        <v>2.5884650047005797</v>
      </c>
      <c r="AZ126" s="94">
        <f>'[4]RD Plant List'!$AV249/1000</f>
        <v>2.5884650047005797</v>
      </c>
      <c r="BA126" s="94">
        <f>'[4]RD Plant List'!$AV249/1000</f>
        <v>2.5884650047005797</v>
      </c>
      <c r="BB126" s="94">
        <f>'[4]RD Plant List'!$AV249/1000</f>
        <v>2.5884650047005797</v>
      </c>
      <c r="BC126" s="94">
        <f>'[4]RD Plant List'!$AV249/1000</f>
        <v>2.5884650047005797</v>
      </c>
      <c r="BD126" s="94">
        <f>'[4]RD Plant List'!$AV249/1000</f>
        <v>2.5884650047005797</v>
      </c>
      <c r="BE126" s="94">
        <f>'[4]RD Plant List'!$AV249/1000</f>
        <v>2.5884650047005797</v>
      </c>
      <c r="BF126" s="94">
        <f>'[4]RD Plant List'!$AV249/1000</f>
        <v>2.5884650047005797</v>
      </c>
      <c r="BG126" s="94">
        <f>'[4]RD Plant List'!$AV249/1000</f>
        <v>2.5884650047005797</v>
      </c>
      <c r="BH126" s="94">
        <f>'[4]RD Plant List'!$AV249/1000</f>
        <v>2.5884650047005797</v>
      </c>
    </row>
    <row r="127" spans="1:60">
      <c r="A127" s="78" t="s">
        <v>21</v>
      </c>
      <c r="AD127" s="74">
        <f>'[4]RD Plant List'!$AV10/1000</f>
        <v>0</v>
      </c>
      <c r="AE127" s="74">
        <f>'[4]RD Plant List'!$AV22/1000</f>
        <v>0</v>
      </c>
      <c r="AF127" s="74">
        <f>'[4]RD Plant List'!$AV34/1000</f>
        <v>0</v>
      </c>
      <c r="AG127" s="74">
        <f>'[4]RD Plant List'!$AV46/1000</f>
        <v>1.3884845755037007</v>
      </c>
      <c r="AH127" s="74">
        <f>'[4]RD Plant List'!$AV58/1000</f>
        <v>5.124024589935515</v>
      </c>
      <c r="AI127" s="94">
        <f>'[4]RD Plant List'!$AV70/1000</f>
        <v>4.8517373173955942</v>
      </c>
      <c r="AJ127" s="94">
        <f>'[4]RD Plant List'!$AV82/1000</f>
        <v>2.242104866715672</v>
      </c>
      <c r="AK127" s="94">
        <f>'[4]RD Plant List'!$AV94/1000</f>
        <v>2.3716607972967223</v>
      </c>
      <c r="AL127" s="94">
        <f>'[4]RD Plant List'!$AV106/1000</f>
        <v>2.3984497166708798</v>
      </c>
      <c r="AM127" s="94">
        <f>'[4]RD Plant List'!$AV118/1000</f>
        <v>2.4106297318600736</v>
      </c>
      <c r="AN127" s="94">
        <f>'[4]RD Plant List'!$AV130/1000</f>
        <v>2.5433798481380081</v>
      </c>
      <c r="AO127" s="94">
        <f>'[4]RD Plant List'!$AV142/1000</f>
        <v>2.5845008436775747</v>
      </c>
      <c r="AP127" s="94">
        <f>'[4]RD Plant List'!$AV154/1000</f>
        <v>2.6317876627033354</v>
      </c>
      <c r="AQ127" s="94">
        <f>'[4]RD Plant List'!$AV166/1000</f>
        <v>2.6757477084547996</v>
      </c>
      <c r="AR127" s="94">
        <f>'[4]RD Plant List'!$AV178/1000</f>
        <v>2.7198542887286909</v>
      </c>
      <c r="AS127" s="94">
        <f>'[4]RD Plant List'!$AV190/1000</f>
        <v>2.764989771738795</v>
      </c>
      <c r="AT127" s="94">
        <f>'[4]RD Plant List'!$AV202/1000</f>
        <v>2.7870873527740048</v>
      </c>
      <c r="AU127" s="94">
        <f>'[4]RD Plant List'!$AV214/1000</f>
        <v>2.7870388858630357</v>
      </c>
      <c r="AV127" s="94">
        <f>'[4]RD Plant List'!$AV226/1000</f>
        <v>2.7871377040026193</v>
      </c>
      <c r="AW127" s="94">
        <f>'[4]RD Plant List'!$AV238/1000</f>
        <v>2.7870879808798863</v>
      </c>
      <c r="AX127" s="94">
        <f>'[4]RD Plant List'!$AV250/1000</f>
        <v>2.7870881902485136</v>
      </c>
      <c r="AY127" s="94">
        <f>'[4]RD Plant List'!$AV250/1000</f>
        <v>2.7870881902485136</v>
      </c>
      <c r="AZ127" s="94">
        <f>'[4]RD Plant List'!$AV250/1000</f>
        <v>2.7870881902485136</v>
      </c>
      <c r="BA127" s="94">
        <f>'[4]RD Plant List'!$AV250/1000</f>
        <v>2.7870881902485136</v>
      </c>
      <c r="BB127" s="94">
        <f>'[4]RD Plant List'!$AV250/1000</f>
        <v>2.7870881902485136</v>
      </c>
      <c r="BC127" s="94">
        <f>'[4]RD Plant List'!$AV250/1000</f>
        <v>2.7870881902485136</v>
      </c>
      <c r="BD127" s="94">
        <f>'[4]RD Plant List'!$AV250/1000</f>
        <v>2.7870881902485136</v>
      </c>
      <c r="BE127" s="94">
        <f>'[4]RD Plant List'!$AV250/1000</f>
        <v>2.7870881902485136</v>
      </c>
      <c r="BF127" s="94">
        <f>'[4]RD Plant List'!$AV250/1000</f>
        <v>2.7870881902485136</v>
      </c>
      <c r="BG127" s="94">
        <f>'[4]RD Plant List'!$AV250/1000</f>
        <v>2.7870881902485136</v>
      </c>
      <c r="BH127" s="94">
        <f>'[4]RD Plant List'!$AV250/1000</f>
        <v>2.7870881902485136</v>
      </c>
    </row>
    <row r="128" spans="1:60">
      <c r="A128" s="78" t="s">
        <v>22</v>
      </c>
      <c r="AD128" s="74">
        <f>'[4]RD Plant List'!$AV11/1000</f>
        <v>0</v>
      </c>
      <c r="AE128" s="74">
        <f>'[4]RD Plant List'!$AV23/1000</f>
        <v>0</v>
      </c>
      <c r="AF128" s="74">
        <f>'[4]RD Plant List'!$AV35/1000</f>
        <v>0</v>
      </c>
      <c r="AG128" s="74">
        <f>'[4]RD Plant List'!$AV47/1000</f>
        <v>2.4682766613923501</v>
      </c>
      <c r="AH128" s="74">
        <f>'[4]RD Plant List'!$AV59/1000</f>
        <v>6.8387880409771453</v>
      </c>
      <c r="AI128" s="94">
        <f>'[4]RD Plant List'!$AV71/1000</f>
        <v>5.833990759604923</v>
      </c>
      <c r="AJ128" s="94">
        <f>'[4]RD Plant List'!$AV83/1000</f>
        <v>2.787282157539984</v>
      </c>
      <c r="AK128" s="94">
        <f>'[4]RD Plant List'!$AV95/1000</f>
        <v>2.7392283434957236</v>
      </c>
      <c r="AL128" s="94">
        <f>'[4]RD Plant List'!$AV107/1000</f>
        <v>2.9739684497012489</v>
      </c>
      <c r="AM128" s="94">
        <f>'[4]RD Plant List'!$AV119/1000</f>
        <v>3.0079569562265962</v>
      </c>
      <c r="AN128" s="94">
        <f>'[4]RD Plant List'!$AV131/1000</f>
        <v>3.1763946563395731</v>
      </c>
      <c r="AO128" s="94">
        <f>'[4]RD Plant List'!$AV143/1000</f>
        <v>3.2192882643121834</v>
      </c>
      <c r="AP128" s="94">
        <f>'[4]RD Plant List'!$AV155/1000</f>
        <v>3.2829275309812003</v>
      </c>
      <c r="AQ128" s="94">
        <f>'[4]RD Plant List'!$AV167/1000</f>
        <v>3.3374518798734334</v>
      </c>
      <c r="AR128" s="94">
        <f>'[4]RD Plant List'!$AV179/1000</f>
        <v>3.391071910650711</v>
      </c>
      <c r="AS128" s="94">
        <f>'[4]RD Plant List'!$AV191/1000</f>
        <v>3.4483887885185074</v>
      </c>
      <c r="AT128" s="94">
        <f>'[4]RD Plant List'!$AV203/1000</f>
        <v>3.4757215092358784</v>
      </c>
      <c r="AU128" s="94">
        <f>'[4]RD Plant List'!$AV215/1000</f>
        <v>3.4754657036405314</v>
      </c>
      <c r="AV128" s="94">
        <f>'[4]RD Plant List'!$AV227/1000</f>
        <v>3.4757941181132739</v>
      </c>
      <c r="AW128" s="94">
        <f>'[4]RD Plant List'!$AV239/1000</f>
        <v>3.4756604436632275</v>
      </c>
      <c r="AX128" s="94">
        <f>'[4]RD Plant List'!$AV251/1000</f>
        <v>3.4756400884723448</v>
      </c>
      <c r="AY128" s="94">
        <f>'[4]RD Plant List'!$AV251/1000</f>
        <v>3.4756400884723448</v>
      </c>
      <c r="AZ128" s="94">
        <f>'[4]RD Plant List'!$AV251/1000</f>
        <v>3.4756400884723448</v>
      </c>
      <c r="BA128" s="94">
        <f>'[4]RD Plant List'!$AV251/1000</f>
        <v>3.4756400884723448</v>
      </c>
      <c r="BB128" s="94">
        <f>'[4]RD Plant List'!$AV251/1000</f>
        <v>3.4756400884723448</v>
      </c>
      <c r="BC128" s="94">
        <f>'[4]RD Plant List'!$AV251/1000</f>
        <v>3.4756400884723448</v>
      </c>
      <c r="BD128" s="94">
        <f>'[4]RD Plant List'!$AV251/1000</f>
        <v>3.4756400884723448</v>
      </c>
      <c r="BE128" s="94">
        <f>'[4]RD Plant List'!$AV251/1000</f>
        <v>3.4756400884723448</v>
      </c>
      <c r="BF128" s="94">
        <f>'[4]RD Plant List'!$AV251/1000</f>
        <v>3.4756400884723448</v>
      </c>
      <c r="BG128" s="94">
        <f>'[4]RD Plant List'!$AV251/1000</f>
        <v>3.4756400884723448</v>
      </c>
      <c r="BH128" s="94">
        <f>'[4]RD Plant List'!$AV251/1000</f>
        <v>3.4756400884723448</v>
      </c>
    </row>
    <row r="129" spans="1:60">
      <c r="A129" s="78" t="s">
        <v>23</v>
      </c>
      <c r="AD129" s="74">
        <f>'[4]RD Plant List'!$AV12/1000</f>
        <v>0</v>
      </c>
      <c r="AE129" s="74">
        <f>'[4]RD Plant List'!$AV24/1000</f>
        <v>0</v>
      </c>
      <c r="AF129" s="74">
        <f>'[4]RD Plant List'!$AV36/1000</f>
        <v>0</v>
      </c>
      <c r="AG129" s="74">
        <f>'[4]RD Plant List'!$AV48/1000</f>
        <v>2.3921893458885077</v>
      </c>
      <c r="AH129" s="74">
        <f>'[4]RD Plant List'!$AV60/1000</f>
        <v>5.5443707266767674</v>
      </c>
      <c r="AI129" s="94">
        <f>'[4]RD Plant List'!$AV72/1000</f>
        <v>5.3924212983742041</v>
      </c>
      <c r="AJ129" s="94">
        <f>'[4]RD Plant List'!$AV84/1000</f>
        <v>2.4537015960813218</v>
      </c>
      <c r="AK129" s="94">
        <f>'[4]RD Plant List'!$AV96/1000</f>
        <v>2.3818707005617554</v>
      </c>
      <c r="AL129" s="94">
        <f>'[4]RD Plant List'!$AV108/1000</f>
        <v>2.6364149570242388</v>
      </c>
      <c r="AM129" s="94">
        <f>'[4]RD Plant List'!$AV120/1000</f>
        <v>2.6436467060519941</v>
      </c>
      <c r="AN129" s="94">
        <f>'[4]RD Plant List'!$AV132/1000</f>
        <v>2.790607953529491</v>
      </c>
      <c r="AO129" s="94">
        <f>'[4]RD Plant List'!$AV144/1000</f>
        <v>2.8369626531098904</v>
      </c>
      <c r="AP129" s="94">
        <f>'[4]RD Plant List'!$AV156/1000</f>
        <v>2.8875847423005396</v>
      </c>
      <c r="AQ129" s="94">
        <f>'[4]RD Plant List'!$AV168/1000</f>
        <v>2.936260465151697</v>
      </c>
      <c r="AR129" s="94">
        <f>'[4]RD Plant List'!$AV180/1000</f>
        <v>2.9847981892332749</v>
      </c>
      <c r="AS129" s="94">
        <f>'[4]RD Plant List'!$AV192/1000</f>
        <v>3.0340882810805652</v>
      </c>
      <c r="AT129" s="94">
        <f>'[4]RD Plant List'!$AV204/1000</f>
        <v>3.0584518222218358</v>
      </c>
      <c r="AU129" s="94">
        <f>'[4]RD Plant List'!$AV216/1000</f>
        <v>3.0584023896683536</v>
      </c>
      <c r="AV129" s="94">
        <f>'[4]RD Plant List'!$AV228/1000</f>
        <v>3.0584700845490493</v>
      </c>
      <c r="AW129" s="94">
        <f>'[4]RD Plant List'!$AV240/1000</f>
        <v>3.0584414321464131</v>
      </c>
      <c r="AX129" s="94">
        <f>'[4]RD Plant List'!$AV252/1000</f>
        <v>3.0584379687879397</v>
      </c>
      <c r="AY129" s="94">
        <f>'[4]RD Plant List'!$AV252/1000</f>
        <v>3.0584379687879397</v>
      </c>
      <c r="AZ129" s="94">
        <f>'[4]RD Plant List'!$AV252/1000</f>
        <v>3.0584379687879397</v>
      </c>
      <c r="BA129" s="94">
        <f>'[4]RD Plant List'!$AV252/1000</f>
        <v>3.0584379687879397</v>
      </c>
      <c r="BB129" s="94">
        <f>'[4]RD Plant List'!$AV252/1000</f>
        <v>3.0584379687879397</v>
      </c>
      <c r="BC129" s="94">
        <f>'[4]RD Plant List'!$AV252/1000</f>
        <v>3.0584379687879397</v>
      </c>
      <c r="BD129" s="94">
        <f>'[4]RD Plant List'!$AV252/1000</f>
        <v>3.0584379687879397</v>
      </c>
      <c r="BE129" s="94">
        <f>'[4]RD Plant List'!$AV252/1000</f>
        <v>3.0584379687879397</v>
      </c>
      <c r="BF129" s="94">
        <f>'[4]RD Plant List'!$AV252/1000</f>
        <v>3.0584379687879397</v>
      </c>
      <c r="BG129" s="94">
        <f>'[4]RD Plant List'!$AV252/1000</f>
        <v>3.0584379687879397</v>
      </c>
      <c r="BH129" s="94">
        <f>'[4]RD Plant List'!$AV252/1000</f>
        <v>3.0584379687879397</v>
      </c>
    </row>
    <row r="130" spans="1:60">
      <c r="A130" s="78" t="s">
        <v>24</v>
      </c>
      <c r="AD130" s="74">
        <f>'[4]RD Plant List'!$AV13/1000</f>
        <v>0</v>
      </c>
      <c r="AE130" s="74">
        <f>'[4]RD Plant List'!$AV25/1000</f>
        <v>0</v>
      </c>
      <c r="AF130" s="74">
        <f>'[4]RD Plant List'!$AV37/1000</f>
        <v>0</v>
      </c>
      <c r="AG130" s="74">
        <f>'[4]RD Plant List'!$AV49/1000</f>
        <v>2.1559973181289647</v>
      </c>
      <c r="AH130" s="74">
        <f>'[4]RD Plant List'!$AV61/1000</f>
        <v>4.742810553470421</v>
      </c>
      <c r="AI130" s="94">
        <f>'[4]RD Plant List'!$AV73/1000</f>
        <v>4.8161091145150259</v>
      </c>
      <c r="AJ130" s="94">
        <f>'[4]RD Plant List'!$AV85/1000</f>
        <v>2.1565721870885222</v>
      </c>
      <c r="AK130" s="94">
        <f>'[4]RD Plant List'!$AV97/1000</f>
        <v>2.0862380029034524</v>
      </c>
      <c r="AL130" s="94">
        <f>'[4]RD Plant List'!$AV109/1000</f>
        <v>2.3234063390506718</v>
      </c>
      <c r="AM130" s="94">
        <f>'[4]RD Plant List'!$AV121/1000</f>
        <v>2.323146239761424</v>
      </c>
      <c r="AN130" s="94">
        <f>'[4]RD Plant List'!$AV133/1000</f>
        <v>2.4521984866312221</v>
      </c>
      <c r="AO130" s="94">
        <f>'[4]RD Plant List'!$AV145/1000</f>
        <v>2.4953185563376516</v>
      </c>
      <c r="AP130" s="94">
        <f>'[4]RD Plant List'!$AV157/1000</f>
        <v>2.5382788975212285</v>
      </c>
      <c r="AQ130" s="94">
        <f>'[4]RD Plant List'!$AV169/1000</f>
        <v>2.5813089449965871</v>
      </c>
      <c r="AR130" s="94">
        <f>'[4]RD Plant List'!$AV181/1000</f>
        <v>2.6243462730518847</v>
      </c>
      <c r="AS130" s="94">
        <f>'[4]RD Plant List'!$AV193/1000</f>
        <v>2.6673550842517844</v>
      </c>
      <c r="AT130" s="94">
        <f>'[4]RD Plant List'!$AV205/1000</f>
        <v>2.6888696387637485</v>
      </c>
      <c r="AU130" s="94">
        <f>'[4]RD Plant List'!$AV217/1000</f>
        <v>2.6888716294027679</v>
      </c>
      <c r="AV130" s="94">
        <f>'[4]RD Plant List'!$AV229/1000</f>
        <v>2.6888691017440856</v>
      </c>
      <c r="AW130" s="94">
        <f>'[4]RD Plant List'!$AV241/1000</f>
        <v>2.6888701233035346</v>
      </c>
      <c r="AX130" s="94">
        <f>'[4]RD Plant List'!$AV253/1000</f>
        <v>2.6888702848167956</v>
      </c>
      <c r="AY130" s="94">
        <f>'[4]RD Plant List'!$AV253/1000</f>
        <v>2.6888702848167956</v>
      </c>
      <c r="AZ130" s="94">
        <f>'[4]RD Plant List'!$AV253/1000</f>
        <v>2.6888702848167956</v>
      </c>
      <c r="BA130" s="94">
        <f>'[4]RD Plant List'!$AV253/1000</f>
        <v>2.6888702848167956</v>
      </c>
      <c r="BB130" s="94">
        <f>'[4]RD Plant List'!$AV253/1000</f>
        <v>2.6888702848167956</v>
      </c>
      <c r="BC130" s="94">
        <f>'[4]RD Plant List'!$AV253/1000</f>
        <v>2.6888702848167956</v>
      </c>
      <c r="BD130" s="94">
        <f>'[4]RD Plant List'!$AV253/1000</f>
        <v>2.6888702848167956</v>
      </c>
      <c r="BE130" s="94">
        <f>'[4]RD Plant List'!$AV253/1000</f>
        <v>2.6888702848167956</v>
      </c>
      <c r="BF130" s="94">
        <f>'[4]RD Plant List'!$AV253/1000</f>
        <v>2.6888702848167956</v>
      </c>
      <c r="BG130" s="94">
        <f>'[4]RD Plant List'!$AV253/1000</f>
        <v>2.6888702848167956</v>
      </c>
      <c r="BH130" s="94">
        <f>'[4]RD Plant List'!$AV253/1000</f>
        <v>2.6888702848167956</v>
      </c>
    </row>
    <row r="131" spans="1:60">
      <c r="A131" s="78" t="s">
        <v>25</v>
      </c>
      <c r="AD131" s="74">
        <f>'[4]RD Plant List'!$AV14/1000</f>
        <v>0</v>
      </c>
      <c r="AE131" s="74">
        <f>'[4]RD Plant List'!$AV26/1000</f>
        <v>0</v>
      </c>
      <c r="AF131" s="74">
        <f>'[4]RD Plant List'!$AV38/1000</f>
        <v>0</v>
      </c>
      <c r="AG131" s="74">
        <f>'[4]RD Plant List'!$AV50/1000</f>
        <v>1.9838160769138673</v>
      </c>
      <c r="AH131" s="74">
        <f>'[4]RD Plant List'!$AV62/1000</f>
        <v>5.4901559228504606</v>
      </c>
      <c r="AI131" s="94">
        <f>'[4]RD Plant List'!$AV74/1000</f>
        <v>5.1809769895787063</v>
      </c>
      <c r="AJ131" s="94">
        <f>'[4]RD Plant List'!$AV86/1000</f>
        <v>2.3296205215785433</v>
      </c>
      <c r="AK131" s="94">
        <f>'[4]RD Plant List'!$AV98/1000</f>
        <v>2.3001174145459808</v>
      </c>
      <c r="AL131" s="94">
        <f>'[4]RD Plant List'!$AV110/1000</f>
        <v>2.52886386323424</v>
      </c>
      <c r="AM131" s="94">
        <f>'[4]RD Plant List'!$AV122/1000</f>
        <v>2.5349144945452493</v>
      </c>
      <c r="AN131" s="94">
        <f>'[4]RD Plant List'!$AV134/1000</f>
        <v>2.6820578851281272</v>
      </c>
      <c r="AO131" s="94">
        <f>'[4]RD Plant List'!$AV146/1000</f>
        <v>2.7227788005372222</v>
      </c>
      <c r="AP131" s="94">
        <f>'[4]RD Plant List'!$AV158/1000</f>
        <v>2.7718657966415705</v>
      </c>
      <c r="AQ131" s="94">
        <f>'[4]RD Plant List'!$AV170/1000</f>
        <v>2.8195525801058348</v>
      </c>
      <c r="AR131" s="94">
        <f>'[4]RD Plant List'!$AV182/1000</f>
        <v>2.8653447899116502</v>
      </c>
      <c r="AS131" s="94">
        <f>'[4]RD Plant List'!$AV194/1000</f>
        <v>2.9128850907381181</v>
      </c>
      <c r="AT131" s="94">
        <f>'[4]RD Plant List'!$AV206/1000</f>
        <v>2.9364011136460393</v>
      </c>
      <c r="AU131" s="94">
        <f>'[4]RD Plant List'!$AV218/1000</f>
        <v>2.9361964266495311</v>
      </c>
      <c r="AV131" s="94">
        <f>'[4]RD Plant List'!$AV230/1000</f>
        <v>2.9363244087679439</v>
      </c>
      <c r="AW131" s="94">
        <f>'[4]RD Plant List'!$AV242/1000</f>
        <v>2.9363073163545055</v>
      </c>
      <c r="AX131" s="94">
        <f>'[4]RD Plant List'!$AV254/1000</f>
        <v>2.93627605059066</v>
      </c>
      <c r="AY131" s="94">
        <f>'[4]RD Plant List'!$AV254/1000</f>
        <v>2.93627605059066</v>
      </c>
      <c r="AZ131" s="94">
        <f>'[4]RD Plant List'!$AV254/1000</f>
        <v>2.93627605059066</v>
      </c>
      <c r="BA131" s="94">
        <f>'[4]RD Plant List'!$AV254/1000</f>
        <v>2.93627605059066</v>
      </c>
      <c r="BB131" s="94">
        <f>'[4]RD Plant List'!$AV254/1000</f>
        <v>2.93627605059066</v>
      </c>
      <c r="BC131" s="94">
        <f>'[4]RD Plant List'!$AV254/1000</f>
        <v>2.93627605059066</v>
      </c>
      <c r="BD131" s="94">
        <f>'[4]RD Plant List'!$AV254/1000</f>
        <v>2.93627605059066</v>
      </c>
      <c r="BE131" s="94">
        <f>'[4]RD Plant List'!$AV254/1000</f>
        <v>2.93627605059066</v>
      </c>
      <c r="BF131" s="94">
        <f>'[4]RD Plant List'!$AV254/1000</f>
        <v>2.93627605059066</v>
      </c>
      <c r="BG131" s="94">
        <f>'[4]RD Plant List'!$AV254/1000</f>
        <v>2.93627605059066</v>
      </c>
      <c r="BH131" s="94">
        <f>'[4]RD Plant List'!$AV254/1000</f>
        <v>2.93627605059066</v>
      </c>
    </row>
    <row r="132" spans="1:60">
      <c r="A132" s="78" t="s">
        <v>26</v>
      </c>
      <c r="AD132" s="74">
        <f>'[4]RD Plant List'!$AV15/1000</f>
        <v>0</v>
      </c>
      <c r="AE132" s="74">
        <f>'[4]RD Plant List'!$AV27/1000</f>
        <v>0</v>
      </c>
      <c r="AF132" s="74">
        <f>'[4]RD Plant List'!$AV39/1000</f>
        <v>0</v>
      </c>
      <c r="AG132" s="74">
        <f>'[4]RD Plant List'!$AV51/1000</f>
        <v>2.1112156828460495</v>
      </c>
      <c r="AH132" s="74">
        <f>'[4]RD Plant List'!$AV63/1000</f>
        <v>3.5327734500966481</v>
      </c>
      <c r="AI132" s="94">
        <f>'[4]RD Plant List'!$AV75/1000</f>
        <v>4.5543121824155088</v>
      </c>
      <c r="AJ132" s="94">
        <f>'[4]RD Plant List'!$AV87/1000</f>
        <v>1.8773818882641977</v>
      </c>
      <c r="AK132" s="94">
        <f>'[4]RD Plant List'!$AV99/1000</f>
        <v>1.7846028581602214</v>
      </c>
      <c r="AL132" s="94">
        <f>'[4]RD Plant List'!$AV111/1000</f>
        <v>2.0532129341948226</v>
      </c>
      <c r="AM132" s="94">
        <f>'[4]RD Plant List'!$AV123/1000</f>
        <v>2.0220215332916958</v>
      </c>
      <c r="AN132" s="94">
        <f>'[4]RD Plant List'!$AV135/1000</f>
        <v>2.1342538502355533</v>
      </c>
      <c r="AO132" s="94">
        <f>'[4]RD Plant List'!$AV147/1000</f>
        <v>2.1827292268356375</v>
      </c>
      <c r="AP132" s="94">
        <f>'[4]RD Plant List'!$AV159/1000</f>
        <v>2.2130252781740261</v>
      </c>
      <c r="AQ132" s="94">
        <f>'[4]RD Plant List'!$AV171/1000</f>
        <v>2.2517270190500756</v>
      </c>
      <c r="AR132" s="94">
        <f>'[4]RD Plant List'!$AV183/1000</f>
        <v>2.2909399602691756</v>
      </c>
      <c r="AS132" s="94">
        <f>'[4]RD Plant List'!$AV195/1000</f>
        <v>2.3269606664699056</v>
      </c>
      <c r="AT132" s="94">
        <f>'[4]RD Plant List'!$AV207/1000</f>
        <v>2.3461843052558593</v>
      </c>
      <c r="AU132" s="94">
        <f>'[4]RD Plant List'!$AV219/1000</f>
        <v>2.3463898018850871</v>
      </c>
      <c r="AV132" s="94">
        <f>'[4]RD Plant List'!$AV231/1000</f>
        <v>2.3461011943886536</v>
      </c>
      <c r="AW132" s="94">
        <f>'[4]RD Plant List'!$AV243/1000</f>
        <v>2.3462251005098675</v>
      </c>
      <c r="AX132" s="94">
        <f>'[4]RD Plant List'!$AV255/1000</f>
        <v>2.3462386989278698</v>
      </c>
      <c r="AY132" s="94">
        <f>'[4]RD Plant List'!$AV255/1000</f>
        <v>2.3462386989278698</v>
      </c>
      <c r="AZ132" s="94">
        <f>'[4]RD Plant List'!$AV255/1000</f>
        <v>2.3462386989278698</v>
      </c>
      <c r="BA132" s="94">
        <f>'[4]RD Plant List'!$AV255/1000</f>
        <v>2.3462386989278698</v>
      </c>
      <c r="BB132" s="94">
        <f>'[4]RD Plant List'!$AV255/1000</f>
        <v>2.3462386989278698</v>
      </c>
      <c r="BC132" s="94">
        <f>'[4]RD Plant List'!$AV255/1000</f>
        <v>2.3462386989278698</v>
      </c>
      <c r="BD132" s="94">
        <f>'[4]RD Plant List'!$AV255/1000</f>
        <v>2.3462386989278698</v>
      </c>
      <c r="BE132" s="94">
        <f>'[4]RD Plant List'!$AV255/1000</f>
        <v>2.3462386989278698</v>
      </c>
      <c r="BF132" s="94">
        <f>'[4]RD Plant List'!$AV255/1000</f>
        <v>2.3462386989278698</v>
      </c>
      <c r="BG132" s="94">
        <f>'[4]RD Plant List'!$AV255/1000</f>
        <v>2.3462386989278698</v>
      </c>
      <c r="BH132" s="94">
        <f>'[4]RD Plant List'!$AV255/1000</f>
        <v>2.3462386989278698</v>
      </c>
    </row>
    <row r="133" spans="1:60">
      <c r="A133" s="78" t="s">
        <v>27</v>
      </c>
      <c r="AD133" s="74">
        <f>'[4]RD Plant List'!$AV16/1000</f>
        <v>0</v>
      </c>
      <c r="AE133" s="74">
        <f>'[4]RD Plant List'!$AV28/1000</f>
        <v>0</v>
      </c>
      <c r="AF133" s="74">
        <f>'[4]RD Plant List'!$AV40/1000</f>
        <v>0</v>
      </c>
      <c r="AG133" s="74">
        <f>'[4]RD Plant List'!$AV52/1000</f>
        <v>2.7675465249612765</v>
      </c>
      <c r="AH133" s="74">
        <f>'[4]RD Plant List'!$AV64/1000</f>
        <v>4.8761188473913215</v>
      </c>
      <c r="AI133" s="94">
        <f>'[4]RD Plant List'!$AV76/1000</f>
        <v>5.604069546510746</v>
      </c>
      <c r="AJ133" s="94">
        <f>'[4]RD Plant List'!$AV88/1000</f>
        <v>2.4387451231456025</v>
      </c>
      <c r="AK133" s="94">
        <f>'[4]RD Plant List'!$AV100/1000</f>
        <v>2.31485145190431</v>
      </c>
      <c r="AL133" s="94">
        <f>'[4]RD Plant List'!$AV112/1000</f>
        <v>2.6264542244805122</v>
      </c>
      <c r="AM133" s="94">
        <f>'[4]RD Plant List'!$AV124/1000</f>
        <v>2.6095745615972041</v>
      </c>
      <c r="AN133" s="94">
        <f>'[4]RD Plant List'!$AV136/1000</f>
        <v>2.7501608534503226</v>
      </c>
      <c r="AO133" s="94">
        <f>'[4]RD Plant List'!$AV148/1000</f>
        <v>2.8072666611674317</v>
      </c>
      <c r="AP133" s="94">
        <f>'[4]RD Plant List'!$AV160/1000</f>
        <v>2.851201908264394</v>
      </c>
      <c r="AQ133" s="94">
        <f>'[4]RD Plant List'!$AV172/1000</f>
        <v>2.8995273872007417</v>
      </c>
      <c r="AR133" s="94">
        <f>'[4]RD Plant List'!$AV184/1000</f>
        <v>2.9493658381615058</v>
      </c>
      <c r="AS133" s="94">
        <f>'[4]RD Plant List'!$AV196/1000</f>
        <v>2.996699434915842</v>
      </c>
      <c r="AT133" s="94">
        <f>'[4]RD Plant List'!$AV208/1000</f>
        <v>3.0210357446304945</v>
      </c>
      <c r="AU133" s="94">
        <f>'[4]RD Plant List'!$AV220/1000</f>
        <v>3.021260450710189</v>
      </c>
      <c r="AV133" s="94">
        <f>'[4]RD Plant List'!$AV232/1000</f>
        <v>3.0210546892568599</v>
      </c>
      <c r="AW133" s="94">
        <f>'[4]RD Plant List'!$AV244/1000</f>
        <v>3.0211169615325151</v>
      </c>
      <c r="AX133" s="94">
        <f>'[4]RD Plant List'!$AV256/1000</f>
        <v>3.0211440338331883</v>
      </c>
      <c r="AY133" s="94">
        <f>'[4]RD Plant List'!$AV256/1000</f>
        <v>3.0211440338331883</v>
      </c>
      <c r="AZ133" s="94">
        <f>'[4]RD Plant List'!$AV256/1000</f>
        <v>3.0211440338331883</v>
      </c>
      <c r="BA133" s="94">
        <f>'[4]RD Plant List'!$AV256/1000</f>
        <v>3.0211440338331883</v>
      </c>
      <c r="BB133" s="94">
        <f>'[4]RD Plant List'!$AV256/1000</f>
        <v>3.0211440338331883</v>
      </c>
      <c r="BC133" s="94">
        <f>'[4]RD Plant List'!$AV256/1000</f>
        <v>3.0211440338331883</v>
      </c>
      <c r="BD133" s="94">
        <f>'[4]RD Plant List'!$AV256/1000</f>
        <v>3.0211440338331883</v>
      </c>
      <c r="BE133" s="94">
        <f>'[4]RD Plant List'!$AV256/1000</f>
        <v>3.0211440338331883</v>
      </c>
      <c r="BF133" s="94">
        <f>'[4]RD Plant List'!$AV256/1000</f>
        <v>3.0211440338331883</v>
      </c>
      <c r="BG133" s="94">
        <f>'[4]RD Plant List'!$AV256/1000</f>
        <v>3.0211440338331883</v>
      </c>
      <c r="BH133" s="94">
        <f>'[4]RD Plant List'!$AV256/1000</f>
        <v>3.0211440338331883</v>
      </c>
    </row>
    <row r="134" spans="1:60">
      <c r="A134" s="78" t="s">
        <v>28</v>
      </c>
      <c r="AD134" s="74">
        <f>'[4]RD Plant List'!$AV17/1000</f>
        <v>0</v>
      </c>
      <c r="AE134" s="74">
        <f>'[4]RD Plant List'!$AV29/1000</f>
        <v>0</v>
      </c>
      <c r="AF134" s="74">
        <f>'[4]RD Plant List'!$AV41/1000</f>
        <v>0</v>
      </c>
      <c r="AG134" s="74">
        <f>'[4]RD Plant List'!$AV53/1000</f>
        <v>2.4161350814217339</v>
      </c>
      <c r="AH134" s="74">
        <f>'[4]RD Plant List'!$AV65/1000</f>
        <v>5.7245857103326667</v>
      </c>
      <c r="AI134" s="94">
        <f>'[4]RD Plant List'!$AV77/1000</f>
        <v>8.9945365199231109</v>
      </c>
      <c r="AJ134" s="94">
        <f>'[4]RD Plant List'!$AV89/1000</f>
        <v>3.154390200184046</v>
      </c>
      <c r="AK134" s="94">
        <f>'[4]RD Plant List'!$AV101/1000</f>
        <v>3.1507973795398536</v>
      </c>
      <c r="AL134" s="94">
        <f>'[4]RD Plant List'!$AV113/1000</f>
        <v>3.6893162138316007</v>
      </c>
      <c r="AM134" s="94">
        <f>'[4]RD Plant List'!$AV125/1000</f>
        <v>3.5490748537226562</v>
      </c>
      <c r="AN134" s="94">
        <f>'[4]RD Plant List'!$AV137/1000</f>
        <v>3.7839216708266123</v>
      </c>
      <c r="AO134" s="94">
        <f>'[4]RD Plant List'!$AV149/1000</f>
        <v>3.874509932279333</v>
      </c>
      <c r="AP134" s="94">
        <f>'[4]RD Plant List'!$AV161/1000</f>
        <v>3.9126797689519961</v>
      </c>
      <c r="AQ134" s="94">
        <f>'[4]RD Plant List'!$AV173/1000</f>
        <v>3.9900384041579122</v>
      </c>
      <c r="AR134" s="94">
        <f>'[4]RD Plant List'!$AV185/1000</f>
        <v>4.058818725586125</v>
      </c>
      <c r="AS134" s="94">
        <f>'[4]RD Plant List'!$AV197/1000</f>
        <v>4.1200849317730803</v>
      </c>
      <c r="AT134" s="94">
        <f>'[4]RD Plant List'!$AV209/1000</f>
        <v>4.1560594472394561</v>
      </c>
      <c r="AU134" s="94">
        <f>'[4]RD Plant List'!$AV221/1000</f>
        <v>4.1559848735170748</v>
      </c>
      <c r="AV134" s="94">
        <f>'[4]RD Plant List'!$AV233/1000</f>
        <v>4.1551234132786092</v>
      </c>
      <c r="AW134" s="94">
        <f>'[4]RD Plant List'!$AV245/1000</f>
        <v>4.1557225780117122</v>
      </c>
      <c r="AX134" s="94">
        <f>'[4]RD Plant List'!$AV257/1000</f>
        <v>4.1556102882691297</v>
      </c>
      <c r="AY134" s="94">
        <f>'[4]RD Plant List'!$AV257/1000</f>
        <v>4.1556102882691297</v>
      </c>
      <c r="AZ134" s="94">
        <f>'[4]RD Plant List'!$AV257/1000</f>
        <v>4.1556102882691297</v>
      </c>
      <c r="BA134" s="94">
        <f>'[4]RD Plant List'!$AV257/1000</f>
        <v>4.1556102882691297</v>
      </c>
      <c r="BB134" s="94">
        <f>'[4]RD Plant List'!$AV257/1000</f>
        <v>4.1556102882691297</v>
      </c>
      <c r="BC134" s="94">
        <f>'[4]RD Plant List'!$AV257/1000</f>
        <v>4.1556102882691297</v>
      </c>
      <c r="BD134" s="94">
        <f>'[4]RD Plant List'!$AV257/1000</f>
        <v>4.1556102882691297</v>
      </c>
      <c r="BE134" s="94">
        <f>'[4]RD Plant List'!$AV257/1000</f>
        <v>4.1556102882691297</v>
      </c>
      <c r="BF134" s="94">
        <f>'[4]RD Plant List'!$AV257/1000</f>
        <v>4.1556102882691297</v>
      </c>
      <c r="BG134" s="94">
        <f>'[4]RD Plant List'!$AV257/1000</f>
        <v>4.1556102882691297</v>
      </c>
      <c r="BH134" s="94">
        <f>'[4]RD Plant List'!$AV257/1000</f>
        <v>4.1556102882691297</v>
      </c>
    </row>
    <row r="135" spans="1:60" ht="13.5" thickBot="1">
      <c r="A135" s="78" t="s">
        <v>29</v>
      </c>
      <c r="AD135" s="74">
        <f t="shared" ref="AD135:BH135" si="54">SUM(AD123:AD134)</f>
        <v>0</v>
      </c>
      <c r="AE135" s="74">
        <f t="shared" si="54"/>
        <v>0</v>
      </c>
      <c r="AF135" s="74">
        <f t="shared" si="54"/>
        <v>0</v>
      </c>
      <c r="AG135" s="74">
        <f t="shared" si="54"/>
        <v>18.166399763257672</v>
      </c>
      <c r="AH135" s="74">
        <f t="shared" si="54"/>
        <v>58.066024460637841</v>
      </c>
      <c r="AI135" s="94">
        <f t="shared" si="54"/>
        <v>58.860034491450506</v>
      </c>
      <c r="AJ135" s="94">
        <f t="shared" si="54"/>
        <v>28.094573261075308</v>
      </c>
      <c r="AK135" s="94">
        <f t="shared" si="54"/>
        <v>27.845792925578262</v>
      </c>
      <c r="AL135" s="94">
        <f t="shared" si="54"/>
        <v>28.410271228881726</v>
      </c>
      <c r="AM135" s="94">
        <f t="shared" si="54"/>
        <v>28.410271228881726</v>
      </c>
      <c r="AN135" s="94">
        <f t="shared" si="54"/>
        <v>29.988619630486269</v>
      </c>
      <c r="AO135" s="94">
        <f t="shared" si="54"/>
        <v>30.514735764354448</v>
      </c>
      <c r="AP135" s="94">
        <f t="shared" si="54"/>
        <v>31.040851898222634</v>
      </c>
      <c r="AQ135" s="94">
        <f t="shared" si="54"/>
        <v>31.56696803209082</v>
      </c>
      <c r="AR135" s="94">
        <f t="shared" si="54"/>
        <v>32.093084165958992</v>
      </c>
      <c r="AS135" s="94">
        <f t="shared" si="54"/>
        <v>32.61920029982717</v>
      </c>
      <c r="AT135" s="94">
        <f t="shared" si="54"/>
        <v>32.88225836676127</v>
      </c>
      <c r="AU135" s="94">
        <f t="shared" si="54"/>
        <v>32.88225836676127</v>
      </c>
      <c r="AV135" s="94">
        <f t="shared" si="54"/>
        <v>32.882258366761263</v>
      </c>
      <c r="AW135" s="94">
        <f t="shared" si="54"/>
        <v>32.882258366761263</v>
      </c>
      <c r="AX135" s="94">
        <f t="shared" si="54"/>
        <v>32.882258366761263</v>
      </c>
      <c r="AY135" s="94">
        <f t="shared" si="54"/>
        <v>32.882258366761263</v>
      </c>
      <c r="AZ135" s="94">
        <f t="shared" si="54"/>
        <v>32.882258366761263</v>
      </c>
      <c r="BA135" s="94">
        <f t="shared" si="54"/>
        <v>32.882258366761263</v>
      </c>
      <c r="BB135" s="94">
        <f t="shared" si="54"/>
        <v>32.882258366761263</v>
      </c>
      <c r="BC135" s="94">
        <f t="shared" si="54"/>
        <v>32.882258366761263</v>
      </c>
      <c r="BD135" s="94">
        <f t="shared" si="54"/>
        <v>32.882258366761263</v>
      </c>
      <c r="BE135" s="94">
        <f t="shared" si="54"/>
        <v>32.882258366761263</v>
      </c>
      <c r="BF135" s="94">
        <f t="shared" si="54"/>
        <v>32.882258366761263</v>
      </c>
      <c r="BG135" s="94">
        <f t="shared" si="54"/>
        <v>32.882258366761263</v>
      </c>
      <c r="BH135" s="94">
        <f t="shared" si="54"/>
        <v>32.882258366761263</v>
      </c>
    </row>
    <row r="136" spans="1:60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</row>
    <row r="137" spans="1:60" ht="13.5" thickBot="1">
      <c r="A137" s="78" t="s">
        <v>173</v>
      </c>
    </row>
    <row r="138" spans="1:60" ht="13.5" thickBot="1">
      <c r="A138" s="79"/>
      <c r="B138" s="93">
        <f>B2</f>
        <v>1992</v>
      </c>
      <c r="C138" s="93">
        <f t="shared" ref="C138:BH138" si="55">C2</f>
        <v>1993</v>
      </c>
      <c r="D138" s="93">
        <f t="shared" si="55"/>
        <v>1994</v>
      </c>
      <c r="E138" s="93">
        <f t="shared" si="55"/>
        <v>1995</v>
      </c>
      <c r="F138" s="93">
        <f t="shared" si="55"/>
        <v>1996</v>
      </c>
      <c r="G138" s="93">
        <f t="shared" si="55"/>
        <v>1997</v>
      </c>
      <c r="H138" s="93">
        <f t="shared" si="55"/>
        <v>1998</v>
      </c>
      <c r="I138" s="93">
        <f t="shared" si="55"/>
        <v>1999</v>
      </c>
      <c r="J138" s="93">
        <f t="shared" si="55"/>
        <v>2000</v>
      </c>
      <c r="K138" s="93">
        <f t="shared" si="55"/>
        <v>2001</v>
      </c>
      <c r="L138" s="93">
        <f t="shared" si="55"/>
        <v>2002</v>
      </c>
      <c r="M138" s="93">
        <f t="shared" si="55"/>
        <v>2003</v>
      </c>
      <c r="N138" s="93">
        <f t="shared" si="55"/>
        <v>2004</v>
      </c>
      <c r="O138" s="93">
        <f t="shared" si="55"/>
        <v>2005</v>
      </c>
      <c r="P138" s="93">
        <f t="shared" si="55"/>
        <v>2006</v>
      </c>
      <c r="Q138" s="93">
        <f t="shared" si="55"/>
        <v>2007</v>
      </c>
      <c r="R138" s="93">
        <f t="shared" si="55"/>
        <v>2008</v>
      </c>
      <c r="S138" s="93">
        <f t="shared" si="55"/>
        <v>2009</v>
      </c>
      <c r="T138" s="93">
        <f t="shared" si="55"/>
        <v>2010</v>
      </c>
      <c r="U138" s="93">
        <f t="shared" si="55"/>
        <v>2011</v>
      </c>
      <c r="V138" s="93">
        <f t="shared" si="55"/>
        <v>2012</v>
      </c>
      <c r="W138" s="93">
        <f t="shared" si="55"/>
        <v>2013</v>
      </c>
      <c r="X138" s="93">
        <f t="shared" si="55"/>
        <v>2014</v>
      </c>
      <c r="Y138" s="93">
        <f t="shared" si="55"/>
        <v>2015</v>
      </c>
      <c r="Z138" s="93">
        <f t="shared" si="55"/>
        <v>2016</v>
      </c>
      <c r="AA138" s="93">
        <f t="shared" si="55"/>
        <v>2017</v>
      </c>
      <c r="AB138" s="93">
        <f t="shared" si="55"/>
        <v>2018</v>
      </c>
      <c r="AC138" s="93">
        <f t="shared" si="55"/>
        <v>2019</v>
      </c>
      <c r="AD138" s="93">
        <f t="shared" si="55"/>
        <v>2020</v>
      </c>
      <c r="AE138" s="93">
        <f t="shared" si="55"/>
        <v>2021</v>
      </c>
      <c r="AF138" s="93">
        <f t="shared" si="55"/>
        <v>2022</v>
      </c>
      <c r="AG138" s="132">
        <f t="shared" si="55"/>
        <v>2023</v>
      </c>
      <c r="AH138" s="132">
        <f t="shared" si="55"/>
        <v>2024</v>
      </c>
      <c r="AI138" s="93">
        <f t="shared" si="55"/>
        <v>2025</v>
      </c>
      <c r="AJ138" s="93">
        <f t="shared" si="55"/>
        <v>2026</v>
      </c>
      <c r="AK138" s="93">
        <f t="shared" si="55"/>
        <v>2027</v>
      </c>
      <c r="AL138" s="93">
        <f t="shared" si="55"/>
        <v>2028</v>
      </c>
      <c r="AM138" s="93">
        <f t="shared" si="55"/>
        <v>2029</v>
      </c>
      <c r="AN138" s="93">
        <f t="shared" si="55"/>
        <v>2030</v>
      </c>
      <c r="AO138" s="93">
        <f t="shared" si="55"/>
        <v>2031</v>
      </c>
      <c r="AP138" s="93">
        <f t="shared" si="55"/>
        <v>2032</v>
      </c>
      <c r="AQ138" s="93">
        <f t="shared" si="55"/>
        <v>2033</v>
      </c>
      <c r="AR138" s="93">
        <f t="shared" si="55"/>
        <v>2034</v>
      </c>
      <c r="AS138" s="93">
        <f t="shared" si="55"/>
        <v>2035</v>
      </c>
      <c r="AT138" s="93">
        <f t="shared" si="55"/>
        <v>2036</v>
      </c>
      <c r="AU138" s="93">
        <f t="shared" si="55"/>
        <v>2037</v>
      </c>
      <c r="AV138" s="93">
        <f t="shared" si="55"/>
        <v>2038</v>
      </c>
      <c r="AW138" s="93">
        <f t="shared" si="55"/>
        <v>2039</v>
      </c>
      <c r="AX138" s="93">
        <f t="shared" si="55"/>
        <v>2040</v>
      </c>
      <c r="AY138" s="93">
        <f t="shared" si="55"/>
        <v>2041</v>
      </c>
      <c r="AZ138" s="93">
        <f t="shared" si="55"/>
        <v>2042</v>
      </c>
      <c r="BA138" s="93">
        <f t="shared" si="55"/>
        <v>2043</v>
      </c>
      <c r="BB138" s="93">
        <f t="shared" si="55"/>
        <v>2044</v>
      </c>
      <c r="BC138" s="93">
        <f t="shared" si="55"/>
        <v>2045</v>
      </c>
      <c r="BD138" s="93">
        <f t="shared" si="55"/>
        <v>2046</v>
      </c>
      <c r="BE138" s="93">
        <f t="shared" si="55"/>
        <v>2047</v>
      </c>
      <c r="BF138" s="93">
        <f t="shared" si="55"/>
        <v>2048</v>
      </c>
      <c r="BG138" s="93">
        <f t="shared" si="55"/>
        <v>2049</v>
      </c>
      <c r="BH138" s="93">
        <f t="shared" si="55"/>
        <v>2050</v>
      </c>
    </row>
    <row r="139" spans="1:60">
      <c r="A139" s="78" t="s">
        <v>17</v>
      </c>
    </row>
    <row r="140" spans="1:60">
      <c r="A140" s="78" t="s">
        <v>18</v>
      </c>
    </row>
    <row r="141" spans="1:60">
      <c r="A141" s="78" t="s">
        <v>19</v>
      </c>
    </row>
    <row r="142" spans="1:60">
      <c r="A142" s="78" t="s">
        <v>20</v>
      </c>
    </row>
    <row r="143" spans="1:60">
      <c r="A143" s="78" t="s">
        <v>21</v>
      </c>
    </row>
    <row r="144" spans="1:60">
      <c r="A144" s="78" t="s">
        <v>22</v>
      </c>
    </row>
    <row r="145" spans="1:60">
      <c r="A145" s="78" t="s">
        <v>23</v>
      </c>
    </row>
    <row r="146" spans="1:60">
      <c r="A146" s="78" t="s">
        <v>24</v>
      </c>
    </row>
    <row r="147" spans="1:60">
      <c r="A147" s="78" t="s">
        <v>25</v>
      </c>
    </row>
    <row r="148" spans="1:60">
      <c r="A148" s="78" t="s">
        <v>26</v>
      </c>
    </row>
    <row r="149" spans="1:60">
      <c r="A149" s="78" t="s">
        <v>27</v>
      </c>
    </row>
    <row r="150" spans="1:60">
      <c r="A150" s="78" t="s">
        <v>28</v>
      </c>
    </row>
    <row r="151" spans="1:60" ht="13.5" thickBot="1">
      <c r="A151" s="78" t="s">
        <v>29</v>
      </c>
    </row>
    <row r="152" spans="1:60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</row>
    <row r="153" spans="1:60" ht="13.5" thickBot="1">
      <c r="A153" s="78" t="s">
        <v>174</v>
      </c>
    </row>
    <row r="154" spans="1:60" ht="13.5" thickBot="1">
      <c r="A154" s="79"/>
      <c r="B154" s="93">
        <f>B2</f>
        <v>1992</v>
      </c>
      <c r="C154" s="93">
        <f t="shared" ref="C154:BH154" si="56">C2</f>
        <v>1993</v>
      </c>
      <c r="D154" s="93">
        <f t="shared" si="56"/>
        <v>1994</v>
      </c>
      <c r="E154" s="93">
        <f t="shared" si="56"/>
        <v>1995</v>
      </c>
      <c r="F154" s="93">
        <f t="shared" si="56"/>
        <v>1996</v>
      </c>
      <c r="G154" s="93">
        <f t="shared" si="56"/>
        <v>1997</v>
      </c>
      <c r="H154" s="93">
        <f t="shared" si="56"/>
        <v>1998</v>
      </c>
      <c r="I154" s="93">
        <f t="shared" si="56"/>
        <v>1999</v>
      </c>
      <c r="J154" s="93">
        <f t="shared" si="56"/>
        <v>2000</v>
      </c>
      <c r="K154" s="93">
        <f t="shared" si="56"/>
        <v>2001</v>
      </c>
      <c r="L154" s="93">
        <f t="shared" si="56"/>
        <v>2002</v>
      </c>
      <c r="M154" s="93">
        <f t="shared" si="56"/>
        <v>2003</v>
      </c>
      <c r="N154" s="93">
        <f t="shared" si="56"/>
        <v>2004</v>
      </c>
      <c r="O154" s="93">
        <f t="shared" si="56"/>
        <v>2005</v>
      </c>
      <c r="P154" s="93">
        <f t="shared" si="56"/>
        <v>2006</v>
      </c>
      <c r="Q154" s="93">
        <f t="shared" si="56"/>
        <v>2007</v>
      </c>
      <c r="R154" s="93">
        <f t="shared" si="56"/>
        <v>2008</v>
      </c>
      <c r="S154" s="93">
        <f t="shared" si="56"/>
        <v>2009</v>
      </c>
      <c r="T154" s="93">
        <f t="shared" si="56"/>
        <v>2010</v>
      </c>
      <c r="U154" s="93">
        <f t="shared" si="56"/>
        <v>2011</v>
      </c>
      <c r="V154" s="93">
        <f t="shared" si="56"/>
        <v>2012</v>
      </c>
      <c r="W154" s="93">
        <f t="shared" si="56"/>
        <v>2013</v>
      </c>
      <c r="X154" s="93">
        <f t="shared" si="56"/>
        <v>2014</v>
      </c>
      <c r="Y154" s="93">
        <f t="shared" si="56"/>
        <v>2015</v>
      </c>
      <c r="Z154" s="93">
        <f t="shared" si="56"/>
        <v>2016</v>
      </c>
      <c r="AA154" s="93">
        <f t="shared" si="56"/>
        <v>2017</v>
      </c>
      <c r="AB154" s="93">
        <f t="shared" si="56"/>
        <v>2018</v>
      </c>
      <c r="AC154" s="93">
        <f t="shared" si="56"/>
        <v>2019</v>
      </c>
      <c r="AD154" s="93">
        <f t="shared" si="56"/>
        <v>2020</v>
      </c>
      <c r="AE154" s="93">
        <f t="shared" si="56"/>
        <v>2021</v>
      </c>
      <c r="AF154" s="93">
        <f t="shared" si="56"/>
        <v>2022</v>
      </c>
      <c r="AG154" s="132">
        <f t="shared" si="56"/>
        <v>2023</v>
      </c>
      <c r="AH154" s="132">
        <f t="shared" si="56"/>
        <v>2024</v>
      </c>
      <c r="AI154" s="93">
        <f t="shared" si="56"/>
        <v>2025</v>
      </c>
      <c r="AJ154" s="93">
        <f t="shared" si="56"/>
        <v>2026</v>
      </c>
      <c r="AK154" s="93">
        <f t="shared" si="56"/>
        <v>2027</v>
      </c>
      <c r="AL154" s="93">
        <f t="shared" si="56"/>
        <v>2028</v>
      </c>
      <c r="AM154" s="93">
        <f t="shared" si="56"/>
        <v>2029</v>
      </c>
      <c r="AN154" s="93">
        <f t="shared" si="56"/>
        <v>2030</v>
      </c>
      <c r="AO154" s="93">
        <f t="shared" si="56"/>
        <v>2031</v>
      </c>
      <c r="AP154" s="93">
        <f t="shared" si="56"/>
        <v>2032</v>
      </c>
      <c r="AQ154" s="93">
        <f t="shared" si="56"/>
        <v>2033</v>
      </c>
      <c r="AR154" s="93">
        <f t="shared" si="56"/>
        <v>2034</v>
      </c>
      <c r="AS154" s="93">
        <f t="shared" si="56"/>
        <v>2035</v>
      </c>
      <c r="AT154" s="93">
        <f t="shared" si="56"/>
        <v>2036</v>
      </c>
      <c r="AU154" s="93">
        <f t="shared" si="56"/>
        <v>2037</v>
      </c>
      <c r="AV154" s="93">
        <f t="shared" si="56"/>
        <v>2038</v>
      </c>
      <c r="AW154" s="93">
        <f t="shared" si="56"/>
        <v>2039</v>
      </c>
      <c r="AX154" s="93">
        <f t="shared" si="56"/>
        <v>2040</v>
      </c>
      <c r="AY154" s="93">
        <f t="shared" si="56"/>
        <v>2041</v>
      </c>
      <c r="AZ154" s="93">
        <f t="shared" si="56"/>
        <v>2042</v>
      </c>
      <c r="BA154" s="93">
        <f t="shared" si="56"/>
        <v>2043</v>
      </c>
      <c r="BB154" s="93">
        <f t="shared" si="56"/>
        <v>2044</v>
      </c>
      <c r="BC154" s="93">
        <f t="shared" si="56"/>
        <v>2045</v>
      </c>
      <c r="BD154" s="93">
        <f t="shared" si="56"/>
        <v>2046</v>
      </c>
      <c r="BE154" s="93">
        <f t="shared" si="56"/>
        <v>2047</v>
      </c>
      <c r="BF154" s="93">
        <f t="shared" si="56"/>
        <v>2048</v>
      </c>
      <c r="BG154" s="93">
        <f t="shared" si="56"/>
        <v>2049</v>
      </c>
      <c r="BH154" s="93">
        <f t="shared" si="56"/>
        <v>2050</v>
      </c>
    </row>
    <row r="155" spans="1:60">
      <c r="A155" s="78" t="s">
        <v>17</v>
      </c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>
        <f t="shared" ref="U155:AG166" si="57">U75-U91</f>
        <v>6.899999999999995E-2</v>
      </c>
      <c r="V155" s="86">
        <f t="shared" si="57"/>
        <v>-0.18300000000000005</v>
      </c>
      <c r="W155" s="86">
        <f t="shared" si="57"/>
        <v>49.35994952957806</v>
      </c>
      <c r="X155" s="86">
        <f t="shared" si="57"/>
        <v>73.728344249374899</v>
      </c>
      <c r="Y155" s="86">
        <f t="shared" si="57"/>
        <v>80.00713804091086</v>
      </c>
      <c r="Z155" s="86">
        <f t="shared" si="57"/>
        <v>72.945747922719562</v>
      </c>
      <c r="AA155" s="86">
        <f t="shared" si="57"/>
        <v>75.914820630810709</v>
      </c>
      <c r="AB155" s="86">
        <f t="shared" si="57"/>
        <v>76.326588661482305</v>
      </c>
      <c r="AC155" s="86">
        <f t="shared" si="57"/>
        <v>74.382510757714925</v>
      </c>
      <c r="AD155" s="86">
        <f t="shared" si="57"/>
        <v>66.415424891592394</v>
      </c>
      <c r="AE155" s="86">
        <f t="shared" si="57"/>
        <v>70.28141733373559</v>
      </c>
      <c r="AF155" s="86">
        <f t="shared" si="57"/>
        <v>60.488161547968531</v>
      </c>
      <c r="AG155" s="86">
        <f t="shared" si="57"/>
        <v>63.627352408180194</v>
      </c>
      <c r="AH155" s="86">
        <f t="shared" ref="AH155:AH161" si="58">AH$167*(SUM(AC155:AG155)/SUM(AC$167:AG$167))</f>
        <v>53.869334798663751</v>
      </c>
      <c r="AI155" s="87">
        <f t="shared" ref="AI155:AI165" si="59">AI$167*(SUM(AD155:AH155)/SUM(AD$167:AH$167))</f>
        <v>53.981698890229076</v>
      </c>
      <c r="AJ155" s="87">
        <f t="shared" ref="AJ155:AY165" si="60">AJ$167*(SUM(AE155:AI155)/SUM(AE$167:AI$167))</f>
        <v>54.088869916737863</v>
      </c>
      <c r="AK155" s="87">
        <f t="shared" si="60"/>
        <v>53.519846973465469</v>
      </c>
      <c r="AL155" s="87">
        <f t="shared" si="60"/>
        <v>54.722961370054193</v>
      </c>
      <c r="AM155" s="87">
        <f t="shared" si="60"/>
        <v>54.11980362617804</v>
      </c>
      <c r="AN155" s="87">
        <f t="shared" si="60"/>
        <v>54.16997457776025</v>
      </c>
      <c r="AO155" s="87">
        <f t="shared" si="60"/>
        <v>54.207687735509182</v>
      </c>
      <c r="AP155" s="87">
        <f t="shared" si="60"/>
        <v>53.814322623270812</v>
      </c>
      <c r="AQ155" s="87">
        <f t="shared" si="60"/>
        <v>53.455235734044493</v>
      </c>
      <c r="AR155" s="87">
        <f t="shared" si="60"/>
        <v>52.535772892414386</v>
      </c>
      <c r="AS155" s="87">
        <f t="shared" si="60"/>
        <v>53.886847229143832</v>
      </c>
      <c r="AT155" s="87">
        <f t="shared" si="60"/>
        <v>55.148493169637803</v>
      </c>
      <c r="AU155" s="87">
        <f t="shared" si="60"/>
        <v>59.742371477446959</v>
      </c>
      <c r="AV155" s="87">
        <f t="shared" si="60"/>
        <v>61.829220131336598</v>
      </c>
      <c r="AW155" s="87">
        <f t="shared" si="60"/>
        <v>63.068911285911774</v>
      </c>
      <c r="AX155" s="87">
        <f t="shared" si="60"/>
        <v>65.159327730740216</v>
      </c>
      <c r="AY155" s="87">
        <f t="shared" si="60"/>
        <v>67.247154303373222</v>
      </c>
      <c r="AZ155" s="87">
        <f t="shared" ref="AZ155:BH165" si="61">AZ$167*(SUM(AU155:AY155)/SUM(AU$167:AY$167))</f>
        <v>69.249736181818761</v>
      </c>
      <c r="BA155" s="87">
        <f t="shared" si="61"/>
        <v>71.251255643008747</v>
      </c>
      <c r="BB155" s="87">
        <f t="shared" si="61"/>
        <v>73.252363088448149</v>
      </c>
      <c r="BC155" s="87">
        <f t="shared" si="61"/>
        <v>75.255765949998789</v>
      </c>
      <c r="BD155" s="87">
        <f t="shared" si="61"/>
        <v>77.258386605226164</v>
      </c>
      <c r="BE155" s="87">
        <f t="shared" si="61"/>
        <v>79.260622345119728</v>
      </c>
      <c r="BF155" s="87">
        <f t="shared" si="61"/>
        <v>81.179351885530579</v>
      </c>
      <c r="BG155" s="87">
        <f t="shared" si="61"/>
        <v>83.098220763626301</v>
      </c>
      <c r="BH155" s="87">
        <f t="shared" si="61"/>
        <v>85.017346145553418</v>
      </c>
    </row>
    <row r="156" spans="1:60">
      <c r="A156" s="78" t="s">
        <v>18</v>
      </c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>
        <f t="shared" si="57"/>
        <v>-2.6</v>
      </c>
      <c r="V156" s="86">
        <f t="shared" si="57"/>
        <v>-4.4859999999999998</v>
      </c>
      <c r="W156" s="86">
        <f t="shared" si="57"/>
        <v>71.332019823863618</v>
      </c>
      <c r="X156" s="86">
        <f t="shared" si="57"/>
        <v>74.453559559312424</v>
      </c>
      <c r="Y156" s="86">
        <f t="shared" si="57"/>
        <v>73.320243780758972</v>
      </c>
      <c r="Z156" s="86">
        <f t="shared" si="57"/>
        <v>73.116244820559842</v>
      </c>
      <c r="AA156" s="86">
        <f t="shared" si="57"/>
        <v>75.386404047550656</v>
      </c>
      <c r="AB156" s="86">
        <f t="shared" si="57"/>
        <v>78.984002339688317</v>
      </c>
      <c r="AC156" s="86">
        <f t="shared" si="57"/>
        <v>75.915123358569815</v>
      </c>
      <c r="AD156" s="86">
        <f t="shared" si="57"/>
        <v>71.420901292083045</v>
      </c>
      <c r="AE156" s="86">
        <f t="shared" si="57"/>
        <v>72.842647183243812</v>
      </c>
      <c r="AF156" s="86">
        <f t="shared" si="57"/>
        <v>68.510219368654077</v>
      </c>
      <c r="AG156" s="86">
        <f t="shared" si="57"/>
        <v>67.434625171113083</v>
      </c>
      <c r="AH156" s="86">
        <f t="shared" si="58"/>
        <v>57.232788522058556</v>
      </c>
      <c r="AI156" s="87">
        <f t="shared" si="59"/>
        <v>57.885948808033071</v>
      </c>
      <c r="AJ156" s="87">
        <f t="shared" si="60"/>
        <v>57.96473067967402</v>
      </c>
      <c r="AK156" s="87">
        <f t="shared" si="60"/>
        <v>57.817985546619802</v>
      </c>
      <c r="AL156" s="87">
        <f t="shared" si="60"/>
        <v>58.497270338725201</v>
      </c>
      <c r="AM156" s="87">
        <f t="shared" si="60"/>
        <v>57.968927744783322</v>
      </c>
      <c r="AN156" s="87">
        <f t="shared" si="60"/>
        <v>58.116382442709721</v>
      </c>
      <c r="AO156" s="87">
        <f t="shared" si="60"/>
        <v>58.162540181550945</v>
      </c>
      <c r="AP156" s="87">
        <f t="shared" si="60"/>
        <v>57.754454093707508</v>
      </c>
      <c r="AQ156" s="87">
        <f t="shared" si="60"/>
        <v>57.294215061000024</v>
      </c>
      <c r="AR156" s="87">
        <f t="shared" si="60"/>
        <v>56.339043987623953</v>
      </c>
      <c r="AS156" s="87">
        <f t="shared" si="60"/>
        <v>57.801756362431895</v>
      </c>
      <c r="AT156" s="87">
        <f t="shared" si="60"/>
        <v>59.152811710574206</v>
      </c>
      <c r="AU156" s="87">
        <f t="shared" si="60"/>
        <v>64.076062492297254</v>
      </c>
      <c r="AV156" s="87">
        <f t="shared" si="60"/>
        <v>66.306086305472263</v>
      </c>
      <c r="AW156" s="87">
        <f t="shared" si="60"/>
        <v>67.642567828211583</v>
      </c>
      <c r="AX156" s="87">
        <f t="shared" si="60"/>
        <v>69.88602879258778</v>
      </c>
      <c r="AY156" s="87">
        <f t="shared" si="60"/>
        <v>72.124001927794623</v>
      </c>
      <c r="AZ156" s="87">
        <f t="shared" si="61"/>
        <v>74.270747446705712</v>
      </c>
      <c r="BA156" s="87">
        <f t="shared" si="61"/>
        <v>76.416948182130625</v>
      </c>
      <c r="BB156" s="87">
        <f t="shared" si="61"/>
        <v>78.564384973375653</v>
      </c>
      <c r="BC156" s="87">
        <f t="shared" si="61"/>
        <v>80.71304517063875</v>
      </c>
      <c r="BD156" s="87">
        <f t="shared" si="61"/>
        <v>82.860546194566169</v>
      </c>
      <c r="BE156" s="87">
        <f t="shared" si="61"/>
        <v>85.007833341468341</v>
      </c>
      <c r="BF156" s="87">
        <f t="shared" si="61"/>
        <v>87.065756851419209</v>
      </c>
      <c r="BG156" s="87">
        <f t="shared" si="61"/>
        <v>89.123940433212866</v>
      </c>
      <c r="BH156" s="87">
        <f t="shared" si="61"/>
        <v>91.18217259514222</v>
      </c>
    </row>
    <row r="157" spans="1:60">
      <c r="A157" s="78" t="s">
        <v>19</v>
      </c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>
        <f t="shared" si="57"/>
        <v>-2.6829999999999998</v>
      </c>
      <c r="V157" s="86">
        <f t="shared" si="57"/>
        <v>-0.67499999999999982</v>
      </c>
      <c r="W157" s="86">
        <f t="shared" si="57"/>
        <v>72.587686139629838</v>
      </c>
      <c r="X157" s="86">
        <f t="shared" si="57"/>
        <v>74.499365009846414</v>
      </c>
      <c r="Y157" s="86">
        <f t="shared" si="57"/>
        <v>79.671783930394085</v>
      </c>
      <c r="Z157" s="86">
        <f t="shared" si="57"/>
        <v>76.120912221451135</v>
      </c>
      <c r="AA157" s="86">
        <f t="shared" si="57"/>
        <v>75.455920795010769</v>
      </c>
      <c r="AB157" s="86">
        <f t="shared" si="57"/>
        <v>82.782508931042869</v>
      </c>
      <c r="AC157" s="86">
        <f t="shared" si="57"/>
        <v>78.842012738042541</v>
      </c>
      <c r="AD157" s="86">
        <f t="shared" si="57"/>
        <v>66.654589620367787</v>
      </c>
      <c r="AE157" s="86">
        <f t="shared" si="57"/>
        <v>66.100073987311305</v>
      </c>
      <c r="AF157" s="86">
        <f t="shared" si="57"/>
        <v>65.161920638829713</v>
      </c>
      <c r="AG157" s="86">
        <f t="shared" si="57"/>
        <v>67.649793430368007</v>
      </c>
      <c r="AH157" s="86">
        <f t="shared" si="58"/>
        <v>55.350044766932342</v>
      </c>
      <c r="AI157" s="87">
        <f t="shared" si="59"/>
        <v>55.051228532976673</v>
      </c>
      <c r="AJ157" s="87">
        <f t="shared" si="60"/>
        <v>55.35320623392785</v>
      </c>
      <c r="AK157" s="87">
        <f t="shared" si="60"/>
        <v>55.860564114760876</v>
      </c>
      <c r="AL157" s="87">
        <f t="shared" si="60"/>
        <v>56.718595505679566</v>
      </c>
      <c r="AM157" s="87">
        <f t="shared" si="60"/>
        <v>55.752500909177272</v>
      </c>
      <c r="AN157" s="87">
        <f t="shared" si="60"/>
        <v>55.833116161090743</v>
      </c>
      <c r="AO157" s="87">
        <f t="shared" si="60"/>
        <v>55.989734638216831</v>
      </c>
      <c r="AP157" s="87">
        <f t="shared" si="60"/>
        <v>55.685565425934293</v>
      </c>
      <c r="AQ157" s="87">
        <f t="shared" si="60"/>
        <v>55.219379996814538</v>
      </c>
      <c r="AR157" s="87">
        <f t="shared" si="60"/>
        <v>54.232639008555552</v>
      </c>
      <c r="AS157" s="87">
        <f t="shared" si="60"/>
        <v>55.650526021454226</v>
      </c>
      <c r="AT157" s="87">
        <f t="shared" si="60"/>
        <v>56.976068391508811</v>
      </c>
      <c r="AU157" s="87">
        <f t="shared" si="60"/>
        <v>61.725373076503871</v>
      </c>
      <c r="AV157" s="87">
        <f t="shared" si="60"/>
        <v>63.862360763034978</v>
      </c>
      <c r="AW157" s="87">
        <f t="shared" si="60"/>
        <v>65.141398718137708</v>
      </c>
      <c r="AX157" s="87">
        <f t="shared" si="60"/>
        <v>67.307051921610665</v>
      </c>
      <c r="AY157" s="87">
        <f t="shared" si="60"/>
        <v>69.466450291070203</v>
      </c>
      <c r="AZ157" s="87">
        <f t="shared" si="61"/>
        <v>71.533470226157007</v>
      </c>
      <c r="BA157" s="87">
        <f t="shared" si="61"/>
        <v>73.598202621279768</v>
      </c>
      <c r="BB157" s="87">
        <f t="shared" si="61"/>
        <v>75.665977595557038</v>
      </c>
      <c r="BC157" s="87">
        <f t="shared" si="61"/>
        <v>77.736606337772614</v>
      </c>
      <c r="BD157" s="87">
        <f t="shared" si="61"/>
        <v>79.805305561714462</v>
      </c>
      <c r="BE157" s="87">
        <f t="shared" si="61"/>
        <v>81.873026019443486</v>
      </c>
      <c r="BF157" s="87">
        <f t="shared" si="61"/>
        <v>83.854718835055806</v>
      </c>
      <c r="BG157" s="87">
        <f t="shared" si="61"/>
        <v>85.837090475728075</v>
      </c>
      <c r="BH157" s="87">
        <f t="shared" si="61"/>
        <v>87.819628276191068</v>
      </c>
    </row>
    <row r="158" spans="1:60">
      <c r="A158" s="78" t="s">
        <v>20</v>
      </c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>
        <f t="shared" si="57"/>
        <v>1.254</v>
      </c>
      <c r="V158" s="86">
        <f t="shared" si="57"/>
        <v>-1.3090000000000002</v>
      </c>
      <c r="W158" s="86">
        <f t="shared" si="57"/>
        <v>73.77878854821023</v>
      </c>
      <c r="X158" s="86">
        <f t="shared" si="57"/>
        <v>72.162058817718929</v>
      </c>
      <c r="Y158" s="86">
        <f t="shared" si="57"/>
        <v>71.476268017981866</v>
      </c>
      <c r="Z158" s="86">
        <f t="shared" si="57"/>
        <v>70.24798551930607</v>
      </c>
      <c r="AA158" s="86">
        <f t="shared" si="57"/>
        <v>70.719738527511481</v>
      </c>
      <c r="AB158" s="86">
        <f t="shared" si="57"/>
        <v>72.269013122612932</v>
      </c>
      <c r="AC158" s="86">
        <f t="shared" si="57"/>
        <v>72.871213329210192</v>
      </c>
      <c r="AD158" s="86">
        <f t="shared" si="57"/>
        <v>64.508345589349645</v>
      </c>
      <c r="AE158" s="86">
        <f t="shared" si="57"/>
        <v>63.206963319060726</v>
      </c>
      <c r="AF158" s="86">
        <f t="shared" si="57"/>
        <v>71.347629013986406</v>
      </c>
      <c r="AG158" s="86">
        <f t="shared" si="57"/>
        <v>65.430832467318297</v>
      </c>
      <c r="AH158" s="86">
        <f t="shared" si="58"/>
        <v>54.218095352269955</v>
      </c>
      <c r="AI158" s="87">
        <f t="shared" si="59"/>
        <v>54.673050458193735</v>
      </c>
      <c r="AJ158" s="87">
        <f t="shared" si="60"/>
        <v>55.275093909301688</v>
      </c>
      <c r="AK158" s="87">
        <f t="shared" si="60"/>
        <v>56.305573559983479</v>
      </c>
      <c r="AL158" s="87">
        <f t="shared" si="60"/>
        <v>56.059342303346497</v>
      </c>
      <c r="AM158" s="87">
        <f t="shared" si="60"/>
        <v>55.391448730049923</v>
      </c>
      <c r="AN158" s="87">
        <f t="shared" si="60"/>
        <v>55.626480993703844</v>
      </c>
      <c r="AO158" s="87">
        <f t="shared" si="60"/>
        <v>55.817460916071042</v>
      </c>
      <c r="AP158" s="87">
        <f t="shared" si="60"/>
        <v>55.49590067628192</v>
      </c>
      <c r="AQ158" s="87">
        <f t="shared" si="60"/>
        <v>54.906010944976913</v>
      </c>
      <c r="AR158" s="87">
        <f t="shared" si="60"/>
        <v>53.990572001385679</v>
      </c>
      <c r="AS158" s="87">
        <f t="shared" si="60"/>
        <v>55.424675239173531</v>
      </c>
      <c r="AT158" s="87">
        <f t="shared" si="60"/>
        <v>56.740729888877205</v>
      </c>
      <c r="AU158" s="87">
        <f t="shared" si="60"/>
        <v>61.457308611265596</v>
      </c>
      <c r="AV158" s="87">
        <f t="shared" si="60"/>
        <v>63.573276296413013</v>
      </c>
      <c r="AW158" s="87">
        <f t="shared" si="60"/>
        <v>64.860648467901882</v>
      </c>
      <c r="AX158" s="87">
        <f t="shared" si="60"/>
        <v>67.018816667993178</v>
      </c>
      <c r="AY158" s="87">
        <f t="shared" si="60"/>
        <v>69.166218502203932</v>
      </c>
      <c r="AZ158" s="87">
        <f t="shared" si="61"/>
        <v>71.221921813946167</v>
      </c>
      <c r="BA158" s="87">
        <f t="shared" si="61"/>
        <v>73.277494382520004</v>
      </c>
      <c r="BB158" s="87">
        <f t="shared" si="61"/>
        <v>75.338613770734582</v>
      </c>
      <c r="BC158" s="87">
        <f t="shared" si="61"/>
        <v>77.400049350188695</v>
      </c>
      <c r="BD158" s="87">
        <f t="shared" si="61"/>
        <v>79.459105335115567</v>
      </c>
      <c r="BE158" s="87">
        <f t="shared" si="61"/>
        <v>81.517613990860994</v>
      </c>
      <c r="BF158" s="87">
        <f t="shared" si="61"/>
        <v>83.490924424617617</v>
      </c>
      <c r="BG158" s="87">
        <f t="shared" si="61"/>
        <v>85.464999275012175</v>
      </c>
      <c r="BH158" s="87">
        <f t="shared" si="61"/>
        <v>87.438806305231751</v>
      </c>
    </row>
    <row r="159" spans="1:60">
      <c r="A159" s="78" t="s">
        <v>21</v>
      </c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>
        <f t="shared" si="57"/>
        <v>-3.8319999999999999</v>
      </c>
      <c r="V159" s="86">
        <f t="shared" si="57"/>
        <v>-1.8219999999999998</v>
      </c>
      <c r="W159" s="86">
        <f t="shared" si="57"/>
        <v>66.858607510669245</v>
      </c>
      <c r="X159" s="86">
        <f t="shared" si="57"/>
        <v>69.650464000659696</v>
      </c>
      <c r="Y159" s="86">
        <f t="shared" si="57"/>
        <v>70.86159092155971</v>
      </c>
      <c r="Z159" s="86">
        <f t="shared" si="57"/>
        <v>73.268949894116247</v>
      </c>
      <c r="AA159" s="86">
        <f t="shared" si="57"/>
        <v>70.136195673214047</v>
      </c>
      <c r="AB159" s="86">
        <f t="shared" si="57"/>
        <v>69.189450364642141</v>
      </c>
      <c r="AC159" s="86">
        <f t="shared" si="57"/>
        <v>72.053420692844043</v>
      </c>
      <c r="AD159" s="86">
        <f t="shared" si="57"/>
        <v>58.263370887975988</v>
      </c>
      <c r="AE159" s="86">
        <f t="shared" si="57"/>
        <v>66.600297280964725</v>
      </c>
      <c r="AF159" s="86">
        <f t="shared" si="57"/>
        <v>54.27811689131299</v>
      </c>
      <c r="AG159" s="86">
        <f t="shared" si="57"/>
        <v>43.46445018269241</v>
      </c>
      <c r="AH159" s="86">
        <f t="shared" si="58"/>
        <v>47.35490075432368</v>
      </c>
      <c r="AI159" s="87">
        <f t="shared" si="59"/>
        <v>46.310164121968249</v>
      </c>
      <c r="AJ159" s="87">
        <f t="shared" si="60"/>
        <v>46.171881827745437</v>
      </c>
      <c r="AK159" s="87">
        <f t="shared" si="60"/>
        <v>44.45019545447019</v>
      </c>
      <c r="AL159" s="87">
        <f t="shared" si="60"/>
        <v>44.657174968862734</v>
      </c>
      <c r="AM159" s="87">
        <f t="shared" si="60"/>
        <v>45.859416373741354</v>
      </c>
      <c r="AN159" s="87">
        <f t="shared" si="60"/>
        <v>45.559858639572319</v>
      </c>
      <c r="AO159" s="87">
        <f t="shared" si="60"/>
        <v>45.409566324146326</v>
      </c>
      <c r="AP159" s="87">
        <f t="shared" si="60"/>
        <v>44.908738547214625</v>
      </c>
      <c r="AQ159" s="87">
        <f t="shared" si="60"/>
        <v>44.651045641375624</v>
      </c>
      <c r="AR159" s="87">
        <f t="shared" si="60"/>
        <v>44.088047629493559</v>
      </c>
      <c r="AS159" s="87">
        <f t="shared" si="60"/>
        <v>45.133047552424379</v>
      </c>
      <c r="AT159" s="87">
        <f t="shared" si="60"/>
        <v>46.150695921571668</v>
      </c>
      <c r="AU159" s="87">
        <f t="shared" si="60"/>
        <v>49.984794509351083</v>
      </c>
      <c r="AV159" s="87">
        <f t="shared" si="60"/>
        <v>51.756955590456812</v>
      </c>
      <c r="AW159" s="87">
        <f t="shared" si="60"/>
        <v>52.816098158424545</v>
      </c>
      <c r="AX159" s="87">
        <f t="shared" si="60"/>
        <v>54.546103165588192</v>
      </c>
      <c r="AY159" s="87">
        <f t="shared" si="60"/>
        <v>56.288712930338221</v>
      </c>
      <c r="AZ159" s="87">
        <f t="shared" si="61"/>
        <v>57.967345108934694</v>
      </c>
      <c r="BA159" s="87">
        <f t="shared" si="61"/>
        <v>59.648041280147169</v>
      </c>
      <c r="BB159" s="87">
        <f t="shared" si="61"/>
        <v>61.324015884016397</v>
      </c>
      <c r="BC159" s="87">
        <f t="shared" si="61"/>
        <v>62.997431903798571</v>
      </c>
      <c r="BD159" s="87">
        <f t="shared" si="61"/>
        <v>64.673736913653315</v>
      </c>
      <c r="BE159" s="87">
        <f t="shared" si="61"/>
        <v>66.350806955813823</v>
      </c>
      <c r="BF159" s="87">
        <f t="shared" si="61"/>
        <v>67.957692693596158</v>
      </c>
      <c r="BG159" s="87">
        <f t="shared" si="61"/>
        <v>69.563722102716511</v>
      </c>
      <c r="BH159" s="87">
        <f t="shared" si="61"/>
        <v>71.169731407288893</v>
      </c>
    </row>
    <row r="160" spans="1:60">
      <c r="A160" s="78" t="s">
        <v>22</v>
      </c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>
        <f t="shared" si="57"/>
        <v>-2.5829999999999997</v>
      </c>
      <c r="V160" s="86">
        <f t="shared" si="57"/>
        <v>-1.7599999999999998</v>
      </c>
      <c r="W160" s="86">
        <f t="shared" si="57"/>
        <v>75.965572240285468</v>
      </c>
      <c r="X160" s="86">
        <f t="shared" si="57"/>
        <v>69.315565114704683</v>
      </c>
      <c r="Y160" s="86">
        <f t="shared" si="57"/>
        <v>76.679377348151775</v>
      </c>
      <c r="Z160" s="86">
        <f t="shared" si="57"/>
        <v>75.654714703022265</v>
      </c>
      <c r="AA160" s="86">
        <f t="shared" si="57"/>
        <v>74.259424758558353</v>
      </c>
      <c r="AB160" s="86">
        <f t="shared" si="57"/>
        <v>81.661083995242194</v>
      </c>
      <c r="AC160" s="86">
        <f t="shared" si="57"/>
        <v>78.036463442057808</v>
      </c>
      <c r="AD160" s="86">
        <f t="shared" si="57"/>
        <v>67.038861763954728</v>
      </c>
      <c r="AE160" s="86">
        <f t="shared" si="57"/>
        <v>67.27616846178168</v>
      </c>
      <c r="AF160" s="86">
        <f t="shared" si="57"/>
        <v>62.728273261084063</v>
      </c>
      <c r="AG160" s="86">
        <f t="shared" si="57"/>
        <v>66.796055002718859</v>
      </c>
      <c r="AH160" s="86">
        <f t="shared" si="58"/>
        <v>54.943034418670123</v>
      </c>
      <c r="AI160" s="87">
        <f t="shared" si="59"/>
        <v>54.685148957597526</v>
      </c>
      <c r="AJ160" s="87">
        <f t="shared" si="60"/>
        <v>54.837030972071446</v>
      </c>
      <c r="AK160" s="87">
        <f t="shared" si="60"/>
        <v>55.004290659878215</v>
      </c>
      <c r="AL160" s="87">
        <f t="shared" si="60"/>
        <v>56.130501962928662</v>
      </c>
      <c r="AM160" s="87">
        <f t="shared" si="60"/>
        <v>55.204932058935242</v>
      </c>
      <c r="AN160" s="87">
        <f t="shared" si="60"/>
        <v>55.257392295043822</v>
      </c>
      <c r="AO160" s="87">
        <f t="shared" si="60"/>
        <v>55.372017308707953</v>
      </c>
      <c r="AP160" s="87">
        <f t="shared" si="60"/>
        <v>55.052416522078147</v>
      </c>
      <c r="AQ160" s="87">
        <f t="shared" si="60"/>
        <v>54.635145298774745</v>
      </c>
      <c r="AR160" s="87">
        <f t="shared" si="60"/>
        <v>53.656506706222601</v>
      </c>
      <c r="AS160" s="87">
        <f t="shared" si="60"/>
        <v>55.05034739425021</v>
      </c>
      <c r="AT160" s="87">
        <f t="shared" si="60"/>
        <v>56.356154582700796</v>
      </c>
      <c r="AU160" s="87">
        <f t="shared" si="60"/>
        <v>61.055682334228102</v>
      </c>
      <c r="AV160" s="87">
        <f t="shared" si="60"/>
        <v>63.176007503883007</v>
      </c>
      <c r="AW160" s="87">
        <f t="shared" si="60"/>
        <v>64.439243394841256</v>
      </c>
      <c r="AX160" s="87">
        <f t="shared" si="60"/>
        <v>66.57968093719731</v>
      </c>
      <c r="AY160" s="87">
        <f t="shared" si="60"/>
        <v>68.715473492420656</v>
      </c>
      <c r="AZ160" s="87">
        <f t="shared" si="61"/>
        <v>70.761013884192991</v>
      </c>
      <c r="BA160" s="87">
        <f t="shared" si="61"/>
        <v>72.804136946220012</v>
      </c>
      <c r="BB160" s="87">
        <f t="shared" si="61"/>
        <v>74.849020044444458</v>
      </c>
      <c r="BC160" s="87">
        <f t="shared" si="61"/>
        <v>76.897038183812199</v>
      </c>
      <c r="BD160" s="87">
        <f t="shared" si="61"/>
        <v>78.943491344803178</v>
      </c>
      <c r="BE160" s="87">
        <f t="shared" si="61"/>
        <v>80.989058173872252</v>
      </c>
      <c r="BF160" s="87">
        <f t="shared" si="61"/>
        <v>82.949381504753205</v>
      </c>
      <c r="BG160" s="87">
        <f t="shared" si="61"/>
        <v>84.91023488759528</v>
      </c>
      <c r="BH160" s="87">
        <f t="shared" si="61"/>
        <v>86.871350110098589</v>
      </c>
    </row>
    <row r="161" spans="1:60">
      <c r="A161" s="78" t="s">
        <v>23</v>
      </c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>
        <f t="shared" si="57"/>
        <v>-1.5669999999999997</v>
      </c>
      <c r="V161" s="86">
        <f t="shared" si="57"/>
        <v>-3.3649999999999993</v>
      </c>
      <c r="W161" s="86">
        <f t="shared" si="57"/>
        <v>75.30757635600213</v>
      </c>
      <c r="X161" s="86">
        <f t="shared" si="57"/>
        <v>74.330284084290213</v>
      </c>
      <c r="Y161" s="86">
        <f t="shared" si="57"/>
        <v>76.14971693464696</v>
      </c>
      <c r="Z161" s="86">
        <f t="shared" si="57"/>
        <v>75.484324726984994</v>
      </c>
      <c r="AA161" s="86">
        <f t="shared" si="57"/>
        <v>76.651025801454267</v>
      </c>
      <c r="AB161" s="86">
        <f t="shared" si="57"/>
        <v>79.269319720300999</v>
      </c>
      <c r="AC161" s="86">
        <f t="shared" si="57"/>
        <v>69.105358483502499</v>
      </c>
      <c r="AD161" s="86">
        <f t="shared" si="57"/>
        <v>65.864890968313659</v>
      </c>
      <c r="AE161" s="86">
        <f t="shared" si="57"/>
        <v>70.466796553234417</v>
      </c>
      <c r="AF161" s="86">
        <f t="shared" si="57"/>
        <v>60.621883917553681</v>
      </c>
      <c r="AG161" s="86">
        <f t="shared" si="57"/>
        <v>68.853366264345752</v>
      </c>
      <c r="AH161" s="86">
        <f t="shared" si="58"/>
        <v>53.823922711671457</v>
      </c>
      <c r="AI161" s="87">
        <f t="shared" si="59"/>
        <v>54.830698313626073</v>
      </c>
      <c r="AJ161" s="87">
        <f t="shared" si="60"/>
        <v>55.225003815674263</v>
      </c>
      <c r="AK161" s="87">
        <f t="shared" si="60"/>
        <v>54.885546842521727</v>
      </c>
      <c r="AL161" s="87">
        <f t="shared" si="60"/>
        <v>56.395791754478282</v>
      </c>
      <c r="AM161" s="87">
        <f t="shared" si="60"/>
        <v>55.116988053831022</v>
      </c>
      <c r="AN161" s="87">
        <f t="shared" si="60"/>
        <v>55.375999601567145</v>
      </c>
      <c r="AO161" s="87">
        <f t="shared" si="60"/>
        <v>55.485227902695563</v>
      </c>
      <c r="AP161" s="87">
        <f t="shared" si="60"/>
        <v>55.110142505403836</v>
      </c>
      <c r="AQ161" s="87">
        <f t="shared" si="60"/>
        <v>54.727228315409718</v>
      </c>
      <c r="AR161" s="87">
        <f t="shared" si="60"/>
        <v>53.713699974872199</v>
      </c>
      <c r="AS161" s="87">
        <f t="shared" si="60"/>
        <v>55.138520902571301</v>
      </c>
      <c r="AT161" s="87">
        <f t="shared" si="60"/>
        <v>56.440222907576981</v>
      </c>
      <c r="AU161" s="87">
        <f t="shared" si="60"/>
        <v>61.139958801296451</v>
      </c>
      <c r="AV161" s="87">
        <f t="shared" si="60"/>
        <v>63.267320527840702</v>
      </c>
      <c r="AW161" s="87">
        <f t="shared" si="60"/>
        <v>64.52946101187483</v>
      </c>
      <c r="AX161" s="87">
        <f t="shared" si="60"/>
        <v>66.676873046038679</v>
      </c>
      <c r="AY161" s="87">
        <f t="shared" si="60"/>
        <v>68.814060753343327</v>
      </c>
      <c r="AZ161" s="87">
        <f t="shared" si="61"/>
        <v>70.861834088559746</v>
      </c>
      <c r="BA161" s="87">
        <f t="shared" si="61"/>
        <v>72.90846070802742</v>
      </c>
      <c r="BB161" s="87">
        <f t="shared" si="61"/>
        <v>74.956102675859697</v>
      </c>
      <c r="BC161" s="87">
        <f t="shared" si="61"/>
        <v>77.007479587175141</v>
      </c>
      <c r="BD161" s="87">
        <f t="shared" si="61"/>
        <v>79.05653171306929</v>
      </c>
      <c r="BE161" s="87">
        <f t="shared" si="61"/>
        <v>81.104985953088089</v>
      </c>
      <c r="BF161" s="87">
        <f t="shared" si="61"/>
        <v>83.068216075391291</v>
      </c>
      <c r="BG161" s="87">
        <f t="shared" si="61"/>
        <v>85.031873566767146</v>
      </c>
      <c r="BH161" s="87">
        <f t="shared" si="61"/>
        <v>86.995828849063685</v>
      </c>
    </row>
    <row r="162" spans="1:60">
      <c r="A162" s="78" t="s">
        <v>24</v>
      </c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>
        <f t="shared" si="57"/>
        <v>-2.5180000000000002</v>
      </c>
      <c r="V162" s="86">
        <f t="shared" si="57"/>
        <v>-0.92300000000000004</v>
      </c>
      <c r="W162" s="86">
        <f t="shared" si="57"/>
        <v>70.088885062899806</v>
      </c>
      <c r="X162" s="86">
        <f t="shared" si="57"/>
        <v>74.670213233548154</v>
      </c>
      <c r="Y162" s="86">
        <f t="shared" si="57"/>
        <v>80.838767364809911</v>
      </c>
      <c r="Z162" s="86">
        <f t="shared" si="57"/>
        <v>75.798173006164802</v>
      </c>
      <c r="AA162" s="86">
        <f t="shared" si="57"/>
        <v>79.841823578793367</v>
      </c>
      <c r="AB162" s="86">
        <f t="shared" si="57"/>
        <v>77.486661556972422</v>
      </c>
      <c r="AC162" s="86">
        <f t="shared" si="57"/>
        <v>81.83138279599865</v>
      </c>
      <c r="AD162" s="86">
        <f t="shared" si="57"/>
        <v>68.048066890272736</v>
      </c>
      <c r="AE162" s="86">
        <f t="shared" si="57"/>
        <v>71.962414302071849</v>
      </c>
      <c r="AF162" s="86">
        <f t="shared" si="57"/>
        <v>67.773548401717505</v>
      </c>
      <c r="AG162" s="86">
        <f>AG$167*(SUM(AB162:AF162)/SUM(AB$167:AF$167))</f>
        <v>62.043974323090147</v>
      </c>
      <c r="AH162" s="86">
        <f>AH$167*(SUM(AC162:AG162)/SUM(AC$167:AG$167))</f>
        <v>56.51535601044899</v>
      </c>
      <c r="AI162" s="87">
        <f t="shared" si="59"/>
        <v>55.982186111835773</v>
      </c>
      <c r="AJ162" s="87">
        <f t="shared" si="60"/>
        <v>56.241615021801884</v>
      </c>
      <c r="AK162" s="87">
        <f t="shared" si="60"/>
        <v>55.85878413240755</v>
      </c>
      <c r="AL162" s="87">
        <f t="shared" si="60"/>
        <v>56.204297176389083</v>
      </c>
      <c r="AM162" s="87">
        <f t="shared" si="60"/>
        <v>56.246981508281699</v>
      </c>
      <c r="AN162" s="87">
        <f t="shared" si="60"/>
        <v>56.193223903841414</v>
      </c>
      <c r="AO162" s="87">
        <f t="shared" si="60"/>
        <v>56.235496497001243</v>
      </c>
      <c r="AP162" s="87">
        <f t="shared" si="60"/>
        <v>55.801699591851779</v>
      </c>
      <c r="AQ162" s="87">
        <f t="shared" si="60"/>
        <v>55.35786969291641</v>
      </c>
      <c r="AR162" s="87">
        <f t="shared" si="60"/>
        <v>54.496513400974429</v>
      </c>
      <c r="AS162" s="87">
        <f t="shared" si="60"/>
        <v>55.876448769497387</v>
      </c>
      <c r="AT162" s="87">
        <f t="shared" si="60"/>
        <v>57.179902359523972</v>
      </c>
      <c r="AU162" s="87">
        <f t="shared" si="60"/>
        <v>61.936096403280885</v>
      </c>
      <c r="AV162" s="87">
        <f t="shared" si="60"/>
        <v>64.097024443974817</v>
      </c>
      <c r="AW162" s="87">
        <f t="shared" si="60"/>
        <v>65.395110472952908</v>
      </c>
      <c r="AX162" s="87">
        <f t="shared" si="60"/>
        <v>67.557516730922899</v>
      </c>
      <c r="AY162" s="87">
        <f t="shared" si="60"/>
        <v>69.720797327219785</v>
      </c>
      <c r="AZ162" s="87">
        <f t="shared" si="61"/>
        <v>71.796429648429353</v>
      </c>
      <c r="BA162" s="87">
        <f t="shared" si="61"/>
        <v>73.872282663379863</v>
      </c>
      <c r="BB162" s="87">
        <f t="shared" si="61"/>
        <v>75.948447019635054</v>
      </c>
      <c r="BC162" s="87">
        <f t="shared" si="61"/>
        <v>78.024516027333689</v>
      </c>
      <c r="BD162" s="87">
        <f t="shared" si="61"/>
        <v>80.100620540335811</v>
      </c>
      <c r="BE162" s="87">
        <f t="shared" si="61"/>
        <v>82.176578839215964</v>
      </c>
      <c r="BF162" s="87">
        <f t="shared" si="61"/>
        <v>84.166106224495138</v>
      </c>
      <c r="BG162" s="87">
        <f t="shared" si="61"/>
        <v>86.155671543834856</v>
      </c>
      <c r="BH162" s="87">
        <f t="shared" si="61"/>
        <v>88.145215830112605</v>
      </c>
    </row>
    <row r="163" spans="1:60">
      <c r="A163" s="78" t="s">
        <v>25</v>
      </c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>
        <f t="shared" si="57"/>
        <v>0.64900000000000002</v>
      </c>
      <c r="V163" s="86">
        <f t="shared" si="57"/>
        <v>-2.4390000000000001</v>
      </c>
      <c r="W163" s="86">
        <f t="shared" si="57"/>
        <v>75.878131187362925</v>
      </c>
      <c r="X163" s="86">
        <f t="shared" si="57"/>
        <v>76.14478003481976</v>
      </c>
      <c r="Y163" s="86">
        <f t="shared" si="57"/>
        <v>77.262907892404684</v>
      </c>
      <c r="Z163" s="86">
        <f t="shared" si="57"/>
        <v>77.708576593418826</v>
      </c>
      <c r="AA163" s="86">
        <f t="shared" si="57"/>
        <v>80.139369044155103</v>
      </c>
      <c r="AB163" s="86">
        <f t="shared" si="57"/>
        <v>80.440232734072481</v>
      </c>
      <c r="AC163" s="86">
        <f t="shared" si="57"/>
        <v>75.186883883630188</v>
      </c>
      <c r="AD163" s="86">
        <f t="shared" si="57"/>
        <v>72.440517213169429</v>
      </c>
      <c r="AE163" s="86">
        <f t="shared" si="57"/>
        <v>72.988215862511424</v>
      </c>
      <c r="AF163" s="86">
        <f t="shared" si="57"/>
        <v>66.665186242664632</v>
      </c>
      <c r="AG163" s="86">
        <f t="shared" ref="AG163:AH165" si="62">AG$167*(SUM(AB163:AF163)/SUM(AB$167:AF$167))</f>
        <v>62.14858517788732</v>
      </c>
      <c r="AH163" s="86">
        <f t="shared" si="62"/>
        <v>56.156971862406117</v>
      </c>
      <c r="AI163" s="87">
        <f t="shared" si="59"/>
        <v>56.677987812792708</v>
      </c>
      <c r="AJ163" s="87">
        <f t="shared" si="60"/>
        <v>56.305943685079789</v>
      </c>
      <c r="AK163" s="87">
        <f t="shared" si="60"/>
        <v>55.746151340953915</v>
      </c>
      <c r="AL163" s="87">
        <f t="shared" si="60"/>
        <v>56.281498015513698</v>
      </c>
      <c r="AM163" s="87">
        <f t="shared" si="60"/>
        <v>56.320357246805877</v>
      </c>
      <c r="AN163" s="87">
        <f t="shared" si="60"/>
        <v>56.353084673573164</v>
      </c>
      <c r="AO163" s="87">
        <f t="shared" si="60"/>
        <v>56.288003921495289</v>
      </c>
      <c r="AP163" s="87">
        <f t="shared" si="60"/>
        <v>55.851453436958572</v>
      </c>
      <c r="AQ163" s="87">
        <f t="shared" si="60"/>
        <v>55.439264797652335</v>
      </c>
      <c r="AR163" s="87">
        <f t="shared" si="60"/>
        <v>54.577701195729738</v>
      </c>
      <c r="AS163" s="87">
        <f t="shared" si="60"/>
        <v>55.961786060471006</v>
      </c>
      <c r="AT163" s="87">
        <f t="shared" si="60"/>
        <v>57.251988919817776</v>
      </c>
      <c r="AU163" s="87">
        <f t="shared" si="60"/>
        <v>62.018265424584314</v>
      </c>
      <c r="AV163" s="87">
        <f t="shared" si="60"/>
        <v>64.187523152477084</v>
      </c>
      <c r="AW163" s="87">
        <f t="shared" si="60"/>
        <v>65.486721318010737</v>
      </c>
      <c r="AX163" s="87">
        <f t="shared" si="60"/>
        <v>67.651081956720702</v>
      </c>
      <c r="AY163" s="87">
        <f t="shared" si="60"/>
        <v>69.815605499840814</v>
      </c>
      <c r="AZ163" s="87">
        <f t="shared" si="61"/>
        <v>71.895298368909465</v>
      </c>
      <c r="BA163" s="87">
        <f t="shared" si="61"/>
        <v>73.974691025229646</v>
      </c>
      <c r="BB163" s="87">
        <f t="shared" si="61"/>
        <v>76.053375612646775</v>
      </c>
      <c r="BC163" s="87">
        <f t="shared" si="61"/>
        <v>78.132038400081797</v>
      </c>
      <c r="BD163" s="87">
        <f t="shared" si="61"/>
        <v>80.210902634101188</v>
      </c>
      <c r="BE163" s="87">
        <f t="shared" si="61"/>
        <v>82.289975111371405</v>
      </c>
      <c r="BF163" s="87">
        <f t="shared" si="61"/>
        <v>84.282291851059455</v>
      </c>
      <c r="BG163" s="87">
        <f t="shared" si="61"/>
        <v>86.274510536794892</v>
      </c>
      <c r="BH163" s="87">
        <f t="shared" si="61"/>
        <v>88.266762836642812</v>
      </c>
    </row>
    <row r="164" spans="1:60">
      <c r="A164" s="78" t="s">
        <v>26</v>
      </c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>
        <f t="shared" si="57"/>
        <v>-6.5620000000000003</v>
      </c>
      <c r="V164" s="86">
        <f t="shared" si="57"/>
        <v>-2.3680000000000003</v>
      </c>
      <c r="W164" s="86">
        <f t="shared" si="57"/>
        <v>77.080660253434388</v>
      </c>
      <c r="X164" s="86">
        <f t="shared" si="57"/>
        <v>75.567844029237946</v>
      </c>
      <c r="Y164" s="86">
        <f t="shared" si="57"/>
        <v>76.011650360796821</v>
      </c>
      <c r="Z164" s="86">
        <f t="shared" si="57"/>
        <v>75.72978972198591</v>
      </c>
      <c r="AA164" s="86">
        <f t="shared" si="57"/>
        <v>74.166882029594689</v>
      </c>
      <c r="AB164" s="86">
        <f t="shared" si="57"/>
        <v>83.61779086441274</v>
      </c>
      <c r="AC164" s="86">
        <f t="shared" si="57"/>
        <v>77.699125777603228</v>
      </c>
      <c r="AD164" s="86">
        <f t="shared" si="57"/>
        <v>70.561522931791572</v>
      </c>
      <c r="AE164" s="86">
        <f t="shared" si="57"/>
        <v>70.743771561386012</v>
      </c>
      <c r="AF164" s="86">
        <f t="shared" si="57"/>
        <v>71.994781169201332</v>
      </c>
      <c r="AG164" s="86">
        <f t="shared" si="62"/>
        <v>63.31407175564113</v>
      </c>
      <c r="AH164" s="86">
        <f t="shared" si="62"/>
        <v>56.94186343506265</v>
      </c>
      <c r="AI164" s="87">
        <f t="shared" si="59"/>
        <v>57.219471793271389</v>
      </c>
      <c r="AJ164" s="87">
        <f t="shared" si="60"/>
        <v>57.303979577631445</v>
      </c>
      <c r="AK164" s="87">
        <f t="shared" si="60"/>
        <v>57.396243889767142</v>
      </c>
      <c r="AL164" s="87">
        <f t="shared" si="60"/>
        <v>57.289339304190932</v>
      </c>
      <c r="AM164" s="87">
        <f t="shared" si="60"/>
        <v>57.318361694899934</v>
      </c>
      <c r="AN164" s="87">
        <f t="shared" si="60"/>
        <v>57.393777370984459</v>
      </c>
      <c r="AO164" s="87">
        <f t="shared" si="60"/>
        <v>57.428692201651174</v>
      </c>
      <c r="AP164" s="87">
        <f t="shared" si="60"/>
        <v>57.011721826706754</v>
      </c>
      <c r="AQ164" s="87">
        <f t="shared" si="60"/>
        <v>56.493932553157869</v>
      </c>
      <c r="AR164" s="87">
        <f t="shared" si="60"/>
        <v>55.628218224996019</v>
      </c>
      <c r="AS164" s="87">
        <f t="shared" si="60"/>
        <v>57.056235473300958</v>
      </c>
      <c r="AT164" s="87">
        <f t="shared" si="60"/>
        <v>58.384312359064538</v>
      </c>
      <c r="AU164" s="87">
        <f t="shared" si="60"/>
        <v>63.238760097161361</v>
      </c>
      <c r="AV164" s="87">
        <f t="shared" si="60"/>
        <v>65.436951382445031</v>
      </c>
      <c r="AW164" s="87">
        <f t="shared" si="60"/>
        <v>66.766890105464867</v>
      </c>
      <c r="AX164" s="87">
        <f t="shared" si="60"/>
        <v>68.977198776993774</v>
      </c>
      <c r="AY164" s="87">
        <f t="shared" si="60"/>
        <v>71.184709946164276</v>
      </c>
      <c r="AZ164" s="87">
        <f t="shared" si="61"/>
        <v>73.303090409429032</v>
      </c>
      <c r="BA164" s="87">
        <f t="shared" si="61"/>
        <v>75.421867626444666</v>
      </c>
      <c r="BB164" s="87">
        <f t="shared" si="61"/>
        <v>77.542587168370517</v>
      </c>
      <c r="BC164" s="87">
        <f t="shared" si="61"/>
        <v>79.662416833578419</v>
      </c>
      <c r="BD164" s="87">
        <f t="shared" si="61"/>
        <v>81.781776641023853</v>
      </c>
      <c r="BE164" s="87">
        <f t="shared" si="61"/>
        <v>83.901173518201404</v>
      </c>
      <c r="BF164" s="87">
        <f t="shared" si="61"/>
        <v>85.932473747084956</v>
      </c>
      <c r="BG164" s="87">
        <f t="shared" si="61"/>
        <v>87.963954676307225</v>
      </c>
      <c r="BH164" s="87">
        <f t="shared" si="61"/>
        <v>89.995236892585538</v>
      </c>
    </row>
    <row r="165" spans="1:60">
      <c r="A165" s="78" t="s">
        <v>27</v>
      </c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>
        <f t="shared" si="57"/>
        <v>-0.30799999999999983</v>
      </c>
      <c r="V165" s="86">
        <f t="shared" si="57"/>
        <v>-2.8519999999999994</v>
      </c>
      <c r="W165" s="86">
        <f t="shared" si="57"/>
        <v>78.019430269837954</v>
      </c>
      <c r="X165" s="86">
        <f t="shared" si="57"/>
        <v>75.269078832328688</v>
      </c>
      <c r="Y165" s="86">
        <f t="shared" si="57"/>
        <v>73.118805983909184</v>
      </c>
      <c r="Z165" s="86">
        <f t="shared" si="57"/>
        <v>77.547326831312148</v>
      </c>
      <c r="AA165" s="86">
        <f t="shared" si="57"/>
        <v>78.754856747556332</v>
      </c>
      <c r="AB165" s="86">
        <f t="shared" si="57"/>
        <v>75.882823028420617</v>
      </c>
      <c r="AC165" s="86">
        <f t="shared" si="57"/>
        <v>72.364241535842382</v>
      </c>
      <c r="AD165" s="86">
        <f t="shared" si="57"/>
        <v>66.020816015661453</v>
      </c>
      <c r="AE165" s="86">
        <f t="shared" si="57"/>
        <v>68.782909845013393</v>
      </c>
      <c r="AF165" s="86">
        <f t="shared" si="57"/>
        <v>60.010607303135245</v>
      </c>
      <c r="AG165" s="86">
        <f t="shared" si="62"/>
        <v>57.980856177225107</v>
      </c>
      <c r="AH165" s="86">
        <f t="shared" si="62"/>
        <v>52.256534847316502</v>
      </c>
      <c r="AI165" s="87">
        <f t="shared" si="59"/>
        <v>52.329737614509177</v>
      </c>
      <c r="AJ165" s="87">
        <f t="shared" si="60"/>
        <v>52.140526636621487</v>
      </c>
      <c r="AK165" s="87">
        <f t="shared" si="60"/>
        <v>51.398709730287493</v>
      </c>
      <c r="AL165" s="87">
        <f t="shared" si="60"/>
        <v>52.177718628619573</v>
      </c>
      <c r="AM165" s="87">
        <f t="shared" si="60"/>
        <v>52.140862202551681</v>
      </c>
      <c r="AN165" s="87">
        <f t="shared" si="60"/>
        <v>52.117692027175067</v>
      </c>
      <c r="AO165" s="87">
        <f t="shared" si="60"/>
        <v>52.075217564380885</v>
      </c>
      <c r="AP165" s="87">
        <f t="shared" si="60"/>
        <v>51.661657657532963</v>
      </c>
      <c r="AQ165" s="87">
        <f t="shared" si="60"/>
        <v>51.313039991176126</v>
      </c>
      <c r="AR165" s="87">
        <f t="shared" si="60"/>
        <v>50.499021869853024</v>
      </c>
      <c r="AS165" s="87">
        <f t="shared" si="60"/>
        <v>51.773761245765563</v>
      </c>
      <c r="AT165" s="87">
        <f t="shared" si="60"/>
        <v>52.971131608619238</v>
      </c>
      <c r="AU165" s="87">
        <f t="shared" si="60"/>
        <v>57.381913860654876</v>
      </c>
      <c r="AV165" s="87">
        <f t="shared" si="60"/>
        <v>59.392256791638935</v>
      </c>
      <c r="AW165" s="87">
        <f t="shared" si="60"/>
        <v>60.590946536434274</v>
      </c>
      <c r="AX165" s="87">
        <f t="shared" si="60"/>
        <v>62.593158478315665</v>
      </c>
      <c r="AY165" s="87">
        <f t="shared" si="60"/>
        <v>64.596744805522391</v>
      </c>
      <c r="AZ165" s="87">
        <f t="shared" si="61"/>
        <v>66.521228155849968</v>
      </c>
      <c r="BA165" s="87">
        <f t="shared" si="61"/>
        <v>68.445314739823232</v>
      </c>
      <c r="BB165" s="87">
        <f t="shared" si="61"/>
        <v>70.368068240526497</v>
      </c>
      <c r="BC165" s="87">
        <f t="shared" si="61"/>
        <v>72.291422513105346</v>
      </c>
      <c r="BD165" s="87">
        <f t="shared" si="61"/>
        <v>74.215056873341979</v>
      </c>
      <c r="BE165" s="87">
        <f t="shared" si="61"/>
        <v>76.138732573237974</v>
      </c>
      <c r="BF165" s="87">
        <f t="shared" si="61"/>
        <v>77.982087112340139</v>
      </c>
      <c r="BG165" s="87">
        <f t="shared" si="61"/>
        <v>79.825315585072744</v>
      </c>
      <c r="BH165" s="87">
        <f t="shared" si="61"/>
        <v>81.668677972526453</v>
      </c>
    </row>
    <row r="166" spans="1:60">
      <c r="A166" s="78" t="s">
        <v>28</v>
      </c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>
        <f t="shared" si="57"/>
        <v>-0.94399999999999995</v>
      </c>
      <c r="V166" s="86">
        <f t="shared" si="57"/>
        <v>-0.39600000000000013</v>
      </c>
      <c r="W166" s="86">
        <f t="shared" si="57"/>
        <v>70.21491580946585</v>
      </c>
      <c r="X166" s="86">
        <f t="shared" si="57"/>
        <v>75.333705462941154</v>
      </c>
      <c r="Y166" s="86">
        <f t="shared" si="57"/>
        <v>78.318900795518729</v>
      </c>
      <c r="Z166" s="86">
        <f t="shared" si="57"/>
        <v>68.989709041631954</v>
      </c>
      <c r="AA166" s="86">
        <f t="shared" si="57"/>
        <v>79.58627123136867</v>
      </c>
      <c r="AB166" s="86">
        <f t="shared" si="57"/>
        <v>77.650145761737349</v>
      </c>
      <c r="AC166" s="86">
        <f t="shared" si="57"/>
        <v>77.132631342097682</v>
      </c>
      <c r="AD166" s="86">
        <f t="shared" si="57"/>
        <v>69.689721894098341</v>
      </c>
      <c r="AE166" s="86">
        <f t="shared" si="57"/>
        <v>73.514027327870949</v>
      </c>
      <c r="AF166" s="86">
        <f t="shared" si="57"/>
        <v>67.846276786008389</v>
      </c>
      <c r="AG166" s="86">
        <f>AG167-SUM(AG155:AG165)</f>
        <v>31.256037639419674</v>
      </c>
      <c r="AH166" s="86">
        <f>AH167-SUM(AH155:AH165)</f>
        <v>51.337152520175891</v>
      </c>
      <c r="AI166" s="87">
        <f t="shared" ref="AI166:BH166" si="63">AI167-SUM(AI155:AI165)</f>
        <v>50.372678584966593</v>
      </c>
      <c r="AJ166" s="87">
        <f t="shared" si="63"/>
        <v>49.092117723732827</v>
      </c>
      <c r="AK166" s="87">
        <f t="shared" si="63"/>
        <v>46.756107754884169</v>
      </c>
      <c r="AL166" s="87">
        <f t="shared" si="63"/>
        <v>44.865508671211501</v>
      </c>
      <c r="AM166" s="87">
        <f t="shared" si="63"/>
        <v>48.559419850764584</v>
      </c>
      <c r="AN166" s="87">
        <f t="shared" si="63"/>
        <v>48.003017312978159</v>
      </c>
      <c r="AO166" s="87">
        <f t="shared" si="63"/>
        <v>47.528354808573567</v>
      </c>
      <c r="AP166" s="87">
        <f t="shared" si="63"/>
        <v>46.851927093058862</v>
      </c>
      <c r="AQ166" s="87">
        <f t="shared" si="63"/>
        <v>46.507631972701233</v>
      </c>
      <c r="AR166" s="87">
        <f t="shared" si="63"/>
        <v>46.242263107878898</v>
      </c>
      <c r="AS166" s="87">
        <f t="shared" si="63"/>
        <v>47.24604774951581</v>
      </c>
      <c r="AT166" s="87">
        <f t="shared" si="63"/>
        <v>48.247488180527057</v>
      </c>
      <c r="AU166" s="87">
        <f t="shared" si="63"/>
        <v>52.243412911929227</v>
      </c>
      <c r="AV166" s="87">
        <f t="shared" si="63"/>
        <v>54.115017111026759</v>
      </c>
      <c r="AW166" s="87">
        <f t="shared" si="63"/>
        <v>55.26200270183358</v>
      </c>
      <c r="AX166" s="87">
        <f t="shared" si="63"/>
        <v>57.04716179529089</v>
      </c>
      <c r="AY166" s="87">
        <f t="shared" si="63"/>
        <v>58.860070220708621</v>
      </c>
      <c r="AZ166" s="87">
        <f t="shared" si="63"/>
        <v>60.617884667067074</v>
      </c>
      <c r="BA166" s="87">
        <f t="shared" si="63"/>
        <v>62.381304181788892</v>
      </c>
      <c r="BB166" s="87">
        <f t="shared" si="63"/>
        <v>64.137043926385104</v>
      </c>
      <c r="BC166" s="87">
        <f t="shared" si="63"/>
        <v>65.882189742516061</v>
      </c>
      <c r="BD166" s="87">
        <f t="shared" si="63"/>
        <v>67.634539643048925</v>
      </c>
      <c r="BE166" s="87">
        <f t="shared" si="63"/>
        <v>69.389593178306541</v>
      </c>
      <c r="BF166" s="87">
        <f t="shared" si="63"/>
        <v>71.070998794656361</v>
      </c>
      <c r="BG166" s="87">
        <f t="shared" si="63"/>
        <v>72.750466153331899</v>
      </c>
      <c r="BH166" s="87">
        <f t="shared" si="63"/>
        <v>74.429242779562856</v>
      </c>
    </row>
    <row r="167" spans="1:60" ht="13.5" thickBot="1">
      <c r="A167" s="78" t="s">
        <v>29</v>
      </c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>
        <f>SUM(U155:U166)</f>
        <v>-21.625</v>
      </c>
      <c r="V167" s="86">
        <f t="shared" ref="V167:AF167" si="64">SUM(V155:V166)</f>
        <v>-22.577999999999999</v>
      </c>
      <c r="W167" s="86">
        <f t="shared" si="64"/>
        <v>856.47222273123953</v>
      </c>
      <c r="X167" s="86">
        <f t="shared" si="64"/>
        <v>885.12526242878278</v>
      </c>
      <c r="Y167" s="86">
        <f t="shared" si="64"/>
        <v>913.71715137184344</v>
      </c>
      <c r="Z167" s="86">
        <f t="shared" si="64"/>
        <v>892.61245500267364</v>
      </c>
      <c r="AA167" s="86">
        <f t="shared" si="64"/>
        <v>911.0127328655783</v>
      </c>
      <c r="AB167" s="86">
        <f t="shared" si="64"/>
        <v>935.55962108062749</v>
      </c>
      <c r="AC167" s="86">
        <f t="shared" si="64"/>
        <v>905.42036813711411</v>
      </c>
      <c r="AD167" s="86">
        <f t="shared" si="64"/>
        <v>806.92702995863078</v>
      </c>
      <c r="AE167" s="86">
        <f t="shared" si="64"/>
        <v>834.76570301818583</v>
      </c>
      <c r="AF167" s="86">
        <f t="shared" si="64"/>
        <v>777.42660454211659</v>
      </c>
      <c r="AG167" s="86">
        <v>720</v>
      </c>
      <c r="AH167" s="86">
        <v>650</v>
      </c>
      <c r="AI167" s="87">
        <v>650</v>
      </c>
      <c r="AJ167" s="87">
        <v>650</v>
      </c>
      <c r="AK167" s="87">
        <v>645</v>
      </c>
      <c r="AL167" s="87">
        <f>MROUND(AK167*0.993,1)+10</f>
        <v>650</v>
      </c>
      <c r="AM167" s="87">
        <v>650</v>
      </c>
      <c r="AN167" s="87">
        <v>650</v>
      </c>
      <c r="AO167" s="87">
        <v>650</v>
      </c>
      <c r="AP167" s="87">
        <f>MROUND(AO167*0.993,1)</f>
        <v>645</v>
      </c>
      <c r="AQ167" s="87">
        <v>640</v>
      </c>
      <c r="AR167" s="87">
        <v>630</v>
      </c>
      <c r="AS167" s="87">
        <f>MROUND(AR167*0.993,1)+20</f>
        <v>646</v>
      </c>
      <c r="AT167" s="87">
        <f>MROUND(AS167*0.993,1)+20</f>
        <v>661</v>
      </c>
      <c r="AU167" s="87">
        <f>MROUND(AT167*0.993,1)+60</f>
        <v>716</v>
      </c>
      <c r="AV167" s="87">
        <f>MROUND(AU167*0.993,1)+30</f>
        <v>741</v>
      </c>
      <c r="AW167" s="87">
        <f>MROUND(AV167*0.993,1)+20</f>
        <v>756</v>
      </c>
      <c r="AX167" s="87">
        <f>MROUND(AW167*0.993,1)+30</f>
        <v>781</v>
      </c>
      <c r="AY167" s="87">
        <f t="shared" ref="AY167:BH167" si="65">MROUND(AX167*0.993,1)+30</f>
        <v>806</v>
      </c>
      <c r="AZ167" s="87">
        <f t="shared" si="65"/>
        <v>830</v>
      </c>
      <c r="BA167" s="87">
        <f t="shared" si="65"/>
        <v>854</v>
      </c>
      <c r="BB167" s="87">
        <f t="shared" si="65"/>
        <v>878</v>
      </c>
      <c r="BC167" s="87">
        <f t="shared" si="65"/>
        <v>902</v>
      </c>
      <c r="BD167" s="87">
        <f t="shared" si="65"/>
        <v>926</v>
      </c>
      <c r="BE167" s="87">
        <f t="shared" si="65"/>
        <v>950</v>
      </c>
      <c r="BF167" s="87">
        <f t="shared" si="65"/>
        <v>973</v>
      </c>
      <c r="BG167" s="87">
        <f t="shared" si="65"/>
        <v>996</v>
      </c>
      <c r="BH167" s="87">
        <f t="shared" si="65"/>
        <v>1019</v>
      </c>
    </row>
    <row r="168" spans="1:60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133">
        <f t="shared" ref="W168:AG168" si="66">W167/V167-1</f>
        <v>-38.933927838215943</v>
      </c>
      <c r="X168" s="134">
        <f t="shared" si="66"/>
        <v>3.3454721515860042E-2</v>
      </c>
      <c r="Y168" s="134">
        <f t="shared" si="66"/>
        <v>3.2302647045238109E-2</v>
      </c>
      <c r="Z168" s="134">
        <f t="shared" si="66"/>
        <v>-2.3097625274389855E-2</v>
      </c>
      <c r="AA168" s="134">
        <f t="shared" si="66"/>
        <v>2.0613960470504011E-2</v>
      </c>
      <c r="AB168" s="134">
        <f t="shared" si="66"/>
        <v>2.6944615952663176E-2</v>
      </c>
      <c r="AC168" s="134">
        <f t="shared" si="66"/>
        <v>-3.2215213509001916E-2</v>
      </c>
      <c r="AD168" s="134">
        <f t="shared" si="66"/>
        <v>-0.10878188921366061</v>
      </c>
      <c r="AE168" s="134">
        <f t="shared" si="66"/>
        <v>3.449961647831068E-2</v>
      </c>
      <c r="AF168" s="134">
        <f t="shared" si="66"/>
        <v>-6.8688852774800746E-2</v>
      </c>
      <c r="AG168" s="135">
        <f t="shared" si="66"/>
        <v>-7.3867557666024708E-2</v>
      </c>
      <c r="AH168" s="98">
        <f>AH12</f>
        <v>662.32481920476596</v>
      </c>
      <c r="AI168" s="98">
        <f t="shared" ref="AI168:AR168" si="67">AI12</f>
        <v>640.76160029282585</v>
      </c>
      <c r="AJ168" s="98">
        <f t="shared" si="67"/>
        <v>640.81680217262806</v>
      </c>
      <c r="AK168" s="98">
        <f t="shared" si="67"/>
        <v>635.81187806062087</v>
      </c>
      <c r="AL168" s="98">
        <f t="shared" si="67"/>
        <v>640.79965037909824</v>
      </c>
      <c r="AM168" s="98">
        <f t="shared" si="67"/>
        <v>640.79040928178142</v>
      </c>
      <c r="AN168" s="98">
        <f t="shared" si="67"/>
        <v>640.79606803739091</v>
      </c>
      <c r="AO168" s="98">
        <f t="shared" si="67"/>
        <v>640.8029615863037</v>
      </c>
      <c r="AP168" s="98">
        <f t="shared" si="67"/>
        <v>635.80019346903919</v>
      </c>
      <c r="AQ168" s="98">
        <f t="shared" si="67"/>
        <v>630.79785655072271</v>
      </c>
      <c r="AR168" s="98">
        <f t="shared" si="67"/>
        <v>620.79749778504765</v>
      </c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</row>
    <row r="169" spans="1:60" ht="13.5" thickBot="1">
      <c r="A169" s="78" t="s">
        <v>175</v>
      </c>
    </row>
    <row r="170" spans="1:60" ht="13.5" thickBot="1">
      <c r="A170" s="79"/>
      <c r="B170" s="93">
        <f>B2</f>
        <v>1992</v>
      </c>
      <c r="C170" s="93">
        <f t="shared" ref="C170:BH170" si="68">C2</f>
        <v>1993</v>
      </c>
      <c r="D170" s="93">
        <f t="shared" si="68"/>
        <v>1994</v>
      </c>
      <c r="E170" s="93">
        <f t="shared" si="68"/>
        <v>1995</v>
      </c>
      <c r="F170" s="93">
        <f t="shared" si="68"/>
        <v>1996</v>
      </c>
      <c r="G170" s="93">
        <f t="shared" si="68"/>
        <v>1997</v>
      </c>
      <c r="H170" s="93">
        <f t="shared" si="68"/>
        <v>1998</v>
      </c>
      <c r="I170" s="93">
        <f t="shared" si="68"/>
        <v>1999</v>
      </c>
      <c r="J170" s="93">
        <f t="shared" si="68"/>
        <v>2000</v>
      </c>
      <c r="K170" s="93">
        <f t="shared" si="68"/>
        <v>2001</v>
      </c>
      <c r="L170" s="93">
        <f t="shared" si="68"/>
        <v>2002</v>
      </c>
      <c r="M170" s="93">
        <f t="shared" si="68"/>
        <v>2003</v>
      </c>
      <c r="N170" s="93">
        <f t="shared" si="68"/>
        <v>2004</v>
      </c>
      <c r="O170" s="93">
        <f t="shared" si="68"/>
        <v>2005</v>
      </c>
      <c r="P170" s="93">
        <f t="shared" si="68"/>
        <v>2006</v>
      </c>
      <c r="Q170" s="93">
        <f t="shared" si="68"/>
        <v>2007</v>
      </c>
      <c r="R170" s="93">
        <f t="shared" si="68"/>
        <v>2008</v>
      </c>
      <c r="S170" s="93">
        <f t="shared" si="68"/>
        <v>2009</v>
      </c>
      <c r="T170" s="93">
        <f t="shared" si="68"/>
        <v>2010</v>
      </c>
      <c r="U170" s="93">
        <f t="shared" si="68"/>
        <v>2011</v>
      </c>
      <c r="V170" s="93">
        <f t="shared" si="68"/>
        <v>2012</v>
      </c>
      <c r="W170" s="93">
        <f t="shared" si="68"/>
        <v>2013</v>
      </c>
      <c r="X170" s="93">
        <f t="shared" si="68"/>
        <v>2014</v>
      </c>
      <c r="Y170" s="93">
        <f t="shared" si="68"/>
        <v>2015</v>
      </c>
      <c r="Z170" s="93">
        <f t="shared" si="68"/>
        <v>2016</v>
      </c>
      <c r="AA170" s="93">
        <f t="shared" si="68"/>
        <v>2017</v>
      </c>
      <c r="AB170" s="93">
        <f t="shared" si="68"/>
        <v>2018</v>
      </c>
      <c r="AC170" s="93">
        <f t="shared" si="68"/>
        <v>2019</v>
      </c>
      <c r="AD170" s="93">
        <f t="shared" si="68"/>
        <v>2020</v>
      </c>
      <c r="AE170" s="93">
        <f t="shared" si="68"/>
        <v>2021</v>
      </c>
      <c r="AF170" s="93">
        <f t="shared" si="68"/>
        <v>2022</v>
      </c>
      <c r="AG170" s="132">
        <f t="shared" si="68"/>
        <v>2023</v>
      </c>
      <c r="AH170" s="132">
        <f t="shared" si="68"/>
        <v>2024</v>
      </c>
      <c r="AI170" s="93">
        <f t="shared" si="68"/>
        <v>2025</v>
      </c>
      <c r="AJ170" s="93">
        <f t="shared" si="68"/>
        <v>2026</v>
      </c>
      <c r="AK170" s="93">
        <f t="shared" si="68"/>
        <v>2027</v>
      </c>
      <c r="AL170" s="93">
        <f t="shared" si="68"/>
        <v>2028</v>
      </c>
      <c r="AM170" s="93">
        <f t="shared" si="68"/>
        <v>2029</v>
      </c>
      <c r="AN170" s="93">
        <f t="shared" si="68"/>
        <v>2030</v>
      </c>
      <c r="AO170" s="93">
        <f t="shared" si="68"/>
        <v>2031</v>
      </c>
      <c r="AP170" s="93">
        <f t="shared" si="68"/>
        <v>2032</v>
      </c>
      <c r="AQ170" s="93">
        <f t="shared" si="68"/>
        <v>2033</v>
      </c>
      <c r="AR170" s="93">
        <f t="shared" si="68"/>
        <v>2034</v>
      </c>
      <c r="AS170" s="93">
        <f t="shared" si="68"/>
        <v>2035</v>
      </c>
      <c r="AT170" s="93">
        <f t="shared" si="68"/>
        <v>2036</v>
      </c>
      <c r="AU170" s="93">
        <f t="shared" si="68"/>
        <v>2037</v>
      </c>
      <c r="AV170" s="93">
        <f t="shared" si="68"/>
        <v>2038</v>
      </c>
      <c r="AW170" s="93">
        <f t="shared" si="68"/>
        <v>2039</v>
      </c>
      <c r="AX170" s="93">
        <f t="shared" si="68"/>
        <v>2040</v>
      </c>
      <c r="AY170" s="93">
        <f t="shared" si="68"/>
        <v>2041</v>
      </c>
      <c r="AZ170" s="93">
        <f t="shared" si="68"/>
        <v>2042</v>
      </c>
      <c r="BA170" s="93">
        <f t="shared" si="68"/>
        <v>2043</v>
      </c>
      <c r="BB170" s="93">
        <f t="shared" si="68"/>
        <v>2044</v>
      </c>
      <c r="BC170" s="93">
        <f t="shared" si="68"/>
        <v>2045</v>
      </c>
      <c r="BD170" s="93">
        <f t="shared" si="68"/>
        <v>2046</v>
      </c>
      <c r="BE170" s="93">
        <f t="shared" si="68"/>
        <v>2047</v>
      </c>
      <c r="BF170" s="93">
        <f t="shared" si="68"/>
        <v>2048</v>
      </c>
      <c r="BG170" s="93">
        <f t="shared" si="68"/>
        <v>2049</v>
      </c>
      <c r="BH170" s="93">
        <f t="shared" si="68"/>
        <v>2050</v>
      </c>
    </row>
    <row r="171" spans="1:60">
      <c r="A171" s="78" t="s">
        <v>17</v>
      </c>
      <c r="U171" s="87">
        <f t="shared" ref="U171:AG182" si="69">U27*0.3</f>
        <v>0</v>
      </c>
      <c r="V171" s="87">
        <f t="shared" si="69"/>
        <v>0</v>
      </c>
      <c r="W171" s="87">
        <f t="shared" si="69"/>
        <v>22.616978369819169</v>
      </c>
      <c r="X171" s="87">
        <f t="shared" si="69"/>
        <v>23.266100134548989</v>
      </c>
      <c r="Y171" s="87">
        <f t="shared" si="69"/>
        <v>24.020329392285714</v>
      </c>
      <c r="Z171" s="87">
        <f t="shared" si="69"/>
        <v>23.653977878858178</v>
      </c>
      <c r="AA171" s="87">
        <f t="shared" si="69"/>
        <v>24.373026094916732</v>
      </c>
      <c r="AB171" s="87">
        <f t="shared" si="69"/>
        <v>25.049878091473154</v>
      </c>
      <c r="AC171" s="87">
        <f t="shared" si="69"/>
        <v>25.520721204351325</v>
      </c>
      <c r="AD171" s="87">
        <f t="shared" si="69"/>
        <v>24.185208603839786</v>
      </c>
      <c r="AE171" s="87">
        <f t="shared" si="69"/>
        <v>25.28342192365529</v>
      </c>
      <c r="AF171" s="87">
        <f>AF27*0.3</f>
        <v>26.104978862349132</v>
      </c>
      <c r="AG171" s="86">
        <f>AG27*0.3</f>
        <v>26.374680152823053</v>
      </c>
      <c r="AH171" s="86">
        <v>64.028661818207468</v>
      </c>
      <c r="AI171" s="87">
        <f t="shared" ref="AI171:BH171" si="70">AH182+AI27+AI43-AI59-AI75</f>
        <v>133.30911229863375</v>
      </c>
      <c r="AJ171" s="87">
        <f t="shared" si="70"/>
        <v>105.65392784016049</v>
      </c>
      <c r="AK171" s="87">
        <f t="shared" si="70"/>
        <v>111.39126667870693</v>
      </c>
      <c r="AL171" s="87">
        <f t="shared" si="70"/>
        <v>106.72426167935154</v>
      </c>
      <c r="AM171" s="87">
        <f t="shared" si="70"/>
        <v>111.8166901985758</v>
      </c>
      <c r="AN171" s="87">
        <f t="shared" si="70"/>
        <v>132.37166694701671</v>
      </c>
      <c r="AO171" s="87">
        <f t="shared" si="70"/>
        <v>134.83317726510995</v>
      </c>
      <c r="AP171" s="87">
        <f t="shared" si="70"/>
        <v>117.4952293937834</v>
      </c>
      <c r="AQ171" s="87">
        <f t="shared" si="70"/>
        <v>81.833699889445427</v>
      </c>
      <c r="AR171" s="87">
        <f t="shared" si="70"/>
        <v>77.51628489879819</v>
      </c>
      <c r="AS171" s="87">
        <f t="shared" si="70"/>
        <v>114.22769453887497</v>
      </c>
      <c r="AT171" s="87">
        <f t="shared" si="70"/>
        <v>288.06825991180938</v>
      </c>
      <c r="AU171" s="87">
        <f t="shared" si="70"/>
        <v>462.50888480264484</v>
      </c>
      <c r="AV171" s="87">
        <f t="shared" si="70"/>
        <v>603.21203226549255</v>
      </c>
      <c r="AW171" s="87">
        <f t="shared" si="70"/>
        <v>738.64199691911131</v>
      </c>
      <c r="AX171" s="87">
        <f t="shared" si="70"/>
        <v>877.34973346598144</v>
      </c>
      <c r="AY171" s="87">
        <f t="shared" si="70"/>
        <v>1008.6825288153013</v>
      </c>
      <c r="AZ171" s="87">
        <f t="shared" si="70"/>
        <v>1116.0700031688316</v>
      </c>
      <c r="BA171" s="87">
        <f t="shared" si="70"/>
        <v>1200.3647097183236</v>
      </c>
      <c r="BB171" s="87">
        <f t="shared" si="70"/>
        <v>1261.5713310953372</v>
      </c>
      <c r="BC171" s="87">
        <f t="shared" si="70"/>
        <v>1299.693681032566</v>
      </c>
      <c r="BD171" s="87">
        <f t="shared" si="70"/>
        <v>1314.7394875621305</v>
      </c>
      <c r="BE171" s="87">
        <f t="shared" si="70"/>
        <v>1306.7113014802587</v>
      </c>
      <c r="BF171" s="87">
        <f t="shared" si="70"/>
        <v>1275.6833816185858</v>
      </c>
      <c r="BG171" s="87">
        <f t="shared" si="70"/>
        <v>1222.574227403926</v>
      </c>
      <c r="BH171" s="87">
        <f t="shared" si="70"/>
        <v>1147.3852170501909</v>
      </c>
    </row>
    <row r="172" spans="1:60">
      <c r="A172" s="78" t="s">
        <v>18</v>
      </c>
      <c r="U172" s="87">
        <f t="shared" si="69"/>
        <v>0</v>
      </c>
      <c r="V172" s="87">
        <f t="shared" si="69"/>
        <v>0</v>
      </c>
      <c r="W172" s="87">
        <f t="shared" si="69"/>
        <v>22.13616062316191</v>
      </c>
      <c r="X172" s="87">
        <f t="shared" si="69"/>
        <v>22.771482610612896</v>
      </c>
      <c r="Y172" s="87">
        <f t="shared" si="69"/>
        <v>23.509677595059966</v>
      </c>
      <c r="Z172" s="87">
        <f t="shared" si="69"/>
        <v>23.151114403586426</v>
      </c>
      <c r="AA172" s="87">
        <f t="shared" si="69"/>
        <v>23.854876265414543</v>
      </c>
      <c r="AB172" s="87">
        <f t="shared" si="69"/>
        <v>24.517338963520782</v>
      </c>
      <c r="AC172" s="87">
        <f t="shared" si="69"/>
        <v>24.97817235180792</v>
      </c>
      <c r="AD172" s="87">
        <f t="shared" si="69"/>
        <v>23.671051614643929</v>
      </c>
      <c r="AE172" s="87">
        <f t="shared" si="69"/>
        <v>24.745917852229944</v>
      </c>
      <c r="AF172" s="87">
        <f t="shared" si="69"/>
        <v>25.550009188332929</v>
      </c>
      <c r="AG172" s="86">
        <f t="shared" si="69"/>
        <v>25.813976858486935</v>
      </c>
      <c r="AH172" s="86">
        <v>72.17867261544302</v>
      </c>
      <c r="AI172" s="87">
        <f t="shared" ref="AI172:BH175" si="71">AI171+AI28+AI44-AI60-AI76</f>
        <v>138.30087644142785</v>
      </c>
      <c r="AJ172" s="87">
        <f t="shared" si="71"/>
        <v>109.55259041281852</v>
      </c>
      <c r="AK172" s="87">
        <f t="shared" si="71"/>
        <v>114.49814034295849</v>
      </c>
      <c r="AL172" s="87">
        <f t="shared" si="71"/>
        <v>110.14253147182229</v>
      </c>
      <c r="AM172" s="87">
        <f t="shared" si="71"/>
        <v>117.51194035824879</v>
      </c>
      <c r="AN172" s="87">
        <f t="shared" si="71"/>
        <v>137.13618663282585</v>
      </c>
      <c r="AO172" s="87">
        <f t="shared" si="71"/>
        <v>148.17356074020481</v>
      </c>
      <c r="AP172" s="87">
        <f t="shared" si="71"/>
        <v>113.80985011223871</v>
      </c>
      <c r="AQ172" s="87">
        <f t="shared" si="71"/>
        <v>81.550109911099256</v>
      </c>
      <c r="AR172" s="87">
        <f t="shared" si="71"/>
        <v>79.736708372973098</v>
      </c>
      <c r="AS172" s="87">
        <f t="shared" si="71"/>
        <v>131.46810781522086</v>
      </c>
      <c r="AT172" s="87">
        <f t="shared" si="71"/>
        <v>305.44675313912796</v>
      </c>
      <c r="AU172" s="87">
        <f t="shared" si="71"/>
        <v>476.47136611717747</v>
      </c>
      <c r="AV172" s="87">
        <f t="shared" si="71"/>
        <v>616.4660876817286</v>
      </c>
      <c r="AW172" s="87">
        <f t="shared" si="71"/>
        <v>752.10663399960549</v>
      </c>
      <c r="AX172" s="87">
        <f t="shared" si="71"/>
        <v>890.10736180415483</v>
      </c>
      <c r="AY172" s="87">
        <f t="shared" si="71"/>
        <v>1019.2370351933009</v>
      </c>
      <c r="AZ172" s="87">
        <f t="shared" si="71"/>
        <v>1124.5159461530386</v>
      </c>
      <c r="BA172" s="87">
        <f t="shared" si="71"/>
        <v>1206.7021664990998</v>
      </c>
      <c r="BB172" s="87">
        <f t="shared" si="71"/>
        <v>1265.7975902512694</v>
      </c>
      <c r="BC172" s="87">
        <f t="shared" si="71"/>
        <v>1301.8070493265011</v>
      </c>
      <c r="BD172" s="87">
        <f t="shared" si="71"/>
        <v>1314.7419140587324</v>
      </c>
      <c r="BE172" s="87">
        <f t="shared" si="71"/>
        <v>1304.6033337880949</v>
      </c>
      <c r="BF172" s="87">
        <f t="shared" si="71"/>
        <v>1271.5541235418234</v>
      </c>
      <c r="BG172" s="87">
        <f t="shared" si="71"/>
        <v>1216.4232035191708</v>
      </c>
      <c r="BH172" s="87">
        <f t="shared" si="71"/>
        <v>1139.2124157853959</v>
      </c>
    </row>
    <row r="173" spans="1:60">
      <c r="A173" s="78" t="s">
        <v>19</v>
      </c>
      <c r="U173" s="87">
        <f t="shared" si="69"/>
        <v>0</v>
      </c>
      <c r="V173" s="87">
        <f t="shared" si="69"/>
        <v>0</v>
      </c>
      <c r="W173" s="87">
        <f t="shared" si="69"/>
        <v>23.688225221343391</v>
      </c>
      <c r="X173" s="87">
        <f t="shared" si="69"/>
        <v>24.368092456814367</v>
      </c>
      <c r="Y173" s="87">
        <f t="shared" si="69"/>
        <v>25.158045572286046</v>
      </c>
      <c r="Z173" s="87">
        <f t="shared" si="69"/>
        <v>24.774341921942018</v>
      </c>
      <c r="AA173" s="87">
        <f t="shared" si="69"/>
        <v>25.527447655541231</v>
      </c>
      <c r="AB173" s="87">
        <f t="shared" si="69"/>
        <v>26.236358557509465</v>
      </c>
      <c r="AC173" s="87">
        <f t="shared" si="69"/>
        <v>26.72950302267197</v>
      </c>
      <c r="AD173" s="87">
        <f t="shared" si="69"/>
        <v>25.33073424155684</v>
      </c>
      <c r="AE173" s="87">
        <f t="shared" si="69"/>
        <v>26.48096412794979</v>
      </c>
      <c r="AF173" s="87">
        <f t="shared" si="69"/>
        <v>27.341433881146656</v>
      </c>
      <c r="AG173" s="86">
        <f t="shared" si="69"/>
        <v>27.623909497772726</v>
      </c>
      <c r="AH173" s="86">
        <v>83.310887938471126</v>
      </c>
      <c r="AI173" s="87">
        <f t="shared" si="71"/>
        <v>138.11074456403492</v>
      </c>
      <c r="AJ173" s="87">
        <f t="shared" si="71"/>
        <v>111.13263186421247</v>
      </c>
      <c r="AK173" s="87">
        <f t="shared" si="71"/>
        <v>115.54076767119055</v>
      </c>
      <c r="AL173" s="87">
        <f t="shared" si="71"/>
        <v>111.90245117923985</v>
      </c>
      <c r="AM173" s="87">
        <f t="shared" si="71"/>
        <v>121.65952369115695</v>
      </c>
      <c r="AN173" s="87">
        <f t="shared" si="71"/>
        <v>139.08110539525643</v>
      </c>
      <c r="AO173" s="87">
        <f t="shared" si="71"/>
        <v>159.57582426270227</v>
      </c>
      <c r="AP173" s="87">
        <f t="shared" si="71"/>
        <v>109.91871576780234</v>
      </c>
      <c r="AQ173" s="87">
        <f t="shared" si="71"/>
        <v>81.629237291876507</v>
      </c>
      <c r="AR173" s="87">
        <f t="shared" si="71"/>
        <v>82.326913244517002</v>
      </c>
      <c r="AS173" s="87">
        <f t="shared" si="71"/>
        <v>149.15036705071077</v>
      </c>
      <c r="AT173" s="87">
        <f t="shared" si="71"/>
        <v>323.44853741068187</v>
      </c>
      <c r="AU173" s="87">
        <f t="shared" si="71"/>
        <v>491.3653697442038</v>
      </c>
      <c r="AV173" s="87">
        <f t="shared" si="71"/>
        <v>630.83585588727055</v>
      </c>
      <c r="AW173" s="87">
        <f t="shared" si="71"/>
        <v>766.83238129217989</v>
      </c>
      <c r="AX173" s="87">
        <f t="shared" si="71"/>
        <v>904.31549471039739</v>
      </c>
      <c r="AY173" s="87">
        <f t="shared" si="71"/>
        <v>1031.2937380483031</v>
      </c>
      <c r="AZ173" s="87">
        <f t="shared" si="71"/>
        <v>1134.5058024272198</v>
      </c>
      <c r="BA173" s="87">
        <f t="shared" si="71"/>
        <v>1214.6234979501955</v>
      </c>
      <c r="BB173" s="87">
        <f t="shared" si="71"/>
        <v>1271.6487810922226</v>
      </c>
      <c r="BC173" s="87">
        <f t="shared" si="71"/>
        <v>1305.5872116139271</v>
      </c>
      <c r="BD173" s="87">
        <f t="shared" si="71"/>
        <v>1316.4536961174017</v>
      </c>
      <c r="BE173" s="87">
        <f t="shared" si="71"/>
        <v>1304.2461825078899</v>
      </c>
      <c r="BF173" s="87">
        <f t="shared" si="71"/>
        <v>1269.2137883447883</v>
      </c>
      <c r="BG173" s="87">
        <f t="shared" si="71"/>
        <v>1212.0994661790462</v>
      </c>
      <c r="BH173" s="87">
        <f t="shared" si="71"/>
        <v>1132.9053778387458</v>
      </c>
    </row>
    <row r="174" spans="1:60">
      <c r="A174" s="78" t="s">
        <v>20</v>
      </c>
      <c r="U174" s="87">
        <f t="shared" si="69"/>
        <v>0</v>
      </c>
      <c r="V174" s="87">
        <f t="shared" si="69"/>
        <v>0</v>
      </c>
      <c r="W174" s="87">
        <f t="shared" si="69"/>
        <v>21.658098568657213</v>
      </c>
      <c r="X174" s="87">
        <f t="shared" si="69"/>
        <v>22.279699868959092</v>
      </c>
      <c r="Y174" s="87">
        <f t="shared" si="69"/>
        <v>23.001952476726775</v>
      </c>
      <c r="Z174" s="87">
        <f t="shared" si="69"/>
        <v>22.651132970298882</v>
      </c>
      <c r="AA174" s="87">
        <f t="shared" si="69"/>
        <v>23.33969608798726</v>
      </c>
      <c r="AB174" s="87">
        <f t="shared" si="69"/>
        <v>23.987851956472916</v>
      </c>
      <c r="AC174" s="87">
        <f t="shared" si="69"/>
        <v>24.438732988516378</v>
      </c>
      <c r="AD174" s="87">
        <f t="shared" si="69"/>
        <v>23.15984139351178</v>
      </c>
      <c r="AE174" s="87">
        <f t="shared" si="69"/>
        <v>24.211494357097585</v>
      </c>
      <c r="AF174" s="87">
        <f t="shared" si="69"/>
        <v>24.998220190542231</v>
      </c>
      <c r="AG174" s="86">
        <f t="shared" si="69"/>
        <v>25.256487101252684</v>
      </c>
      <c r="AH174" s="86">
        <v>79.009466424423039</v>
      </c>
      <c r="AI174" s="87">
        <f t="shared" si="71"/>
        <v>131.94069058274704</v>
      </c>
      <c r="AJ174" s="87">
        <f t="shared" si="71"/>
        <v>106.0920570701371</v>
      </c>
      <c r="AK174" s="87">
        <f t="shared" si="71"/>
        <v>109.25494588604997</v>
      </c>
      <c r="AL174" s="87">
        <f t="shared" si="71"/>
        <v>104.95602442930266</v>
      </c>
      <c r="AM174" s="87">
        <f t="shared" si="71"/>
        <v>116.16308270110709</v>
      </c>
      <c r="AN174" s="87">
        <f t="shared" si="71"/>
        <v>132.78569904209706</v>
      </c>
      <c r="AO174" s="87">
        <f t="shared" si="71"/>
        <v>161.74654717048676</v>
      </c>
      <c r="AP174" s="87">
        <f t="shared" si="71"/>
        <v>96.401689317707991</v>
      </c>
      <c r="AQ174" s="87">
        <f t="shared" si="71"/>
        <v>71.893571849038125</v>
      </c>
      <c r="AR174" s="87">
        <f t="shared" si="71"/>
        <v>74.982774657510106</v>
      </c>
      <c r="AS174" s="87">
        <f t="shared" si="71"/>
        <v>156.94109488036005</v>
      </c>
      <c r="AT174" s="87">
        <f t="shared" si="71"/>
        <v>331.36924338997699</v>
      </c>
      <c r="AU174" s="87">
        <f t="shared" si="71"/>
        <v>496.01713575700967</v>
      </c>
      <c r="AV174" s="87">
        <f t="shared" si="71"/>
        <v>634.83394547626006</v>
      </c>
      <c r="AW174" s="87">
        <f t="shared" si="71"/>
        <v>771.06680263751002</v>
      </c>
      <c r="AX174" s="87">
        <f t="shared" si="71"/>
        <v>907.91517994137712</v>
      </c>
      <c r="AY174" s="87">
        <f t="shared" si="71"/>
        <v>1032.7499755375213</v>
      </c>
      <c r="AZ174" s="87">
        <f t="shared" si="71"/>
        <v>1133.912090720401</v>
      </c>
      <c r="BA174" s="87">
        <f t="shared" si="71"/>
        <v>1211.984989050369</v>
      </c>
      <c r="BB174" s="87">
        <f t="shared" si="71"/>
        <v>1266.9639289780748</v>
      </c>
      <c r="BC174" s="87">
        <f t="shared" si="71"/>
        <v>1298.8531054390558</v>
      </c>
      <c r="BD174" s="87">
        <f t="shared" si="71"/>
        <v>1307.6699958539541</v>
      </c>
      <c r="BE174" s="87">
        <f t="shared" si="71"/>
        <v>1293.4145580833394</v>
      </c>
      <c r="BF174" s="87">
        <f t="shared" si="71"/>
        <v>1256.4204183168342</v>
      </c>
      <c r="BG174" s="87">
        <f t="shared" si="71"/>
        <v>1197.3437422173474</v>
      </c>
      <c r="BH174" s="87">
        <f t="shared" si="71"/>
        <v>1116.18694591243</v>
      </c>
    </row>
    <row r="175" spans="1:60">
      <c r="A175" s="78" t="s">
        <v>21</v>
      </c>
      <c r="U175" s="87">
        <f t="shared" si="69"/>
        <v>0</v>
      </c>
      <c r="V175" s="87">
        <f t="shared" si="69"/>
        <v>0</v>
      </c>
      <c r="W175" s="87">
        <f t="shared" si="69"/>
        <v>21.267646689433722</v>
      </c>
      <c r="X175" s="87">
        <f t="shared" si="69"/>
        <v>21.878041770728831</v>
      </c>
      <c r="Y175" s="87">
        <f t="shared" si="69"/>
        <v>22.587273619214113</v>
      </c>
      <c r="Z175" s="87">
        <f t="shared" si="69"/>
        <v>22.242778681636008</v>
      </c>
      <c r="AA175" s="87">
        <f t="shared" si="69"/>
        <v>22.918928393668615</v>
      </c>
      <c r="AB175" s="87">
        <f t="shared" si="69"/>
        <v>23.555399317786801</v>
      </c>
      <c r="AC175" s="87">
        <f t="shared" si="69"/>
        <v>23.99815187328328</v>
      </c>
      <c r="AD175" s="87">
        <f t="shared" si="69"/>
        <v>22.742316116953056</v>
      </c>
      <c r="AE175" s="87">
        <f t="shared" si="69"/>
        <v>23.775009896535646</v>
      </c>
      <c r="AF175" s="87">
        <f t="shared" si="69"/>
        <v>24.547552648343263</v>
      </c>
      <c r="AG175" s="86">
        <f t="shared" si="69"/>
        <v>24.801163527024467</v>
      </c>
      <c r="AH175" s="86">
        <v>93.430016812767377</v>
      </c>
      <c r="AI175" s="87">
        <f t="shared" si="71"/>
        <v>127.55756104842646</v>
      </c>
      <c r="AJ175" s="87">
        <f t="shared" si="71"/>
        <v>103.85444642583998</v>
      </c>
      <c r="AK175" s="87">
        <f t="shared" si="71"/>
        <v>105.95395004653659</v>
      </c>
      <c r="AL175" s="87">
        <f t="shared" si="71"/>
        <v>102.88902826748733</v>
      </c>
      <c r="AM175" s="87">
        <f t="shared" si="71"/>
        <v>116.77641303230615</v>
      </c>
      <c r="AN175" s="87">
        <f t="shared" si="71"/>
        <v>129.64845121658632</v>
      </c>
      <c r="AO175" s="87">
        <f t="shared" si="71"/>
        <v>167.55924409056053</v>
      </c>
      <c r="AP175" s="87">
        <f t="shared" si="71"/>
        <v>88.565684696158328</v>
      </c>
      <c r="AQ175" s="87">
        <f t="shared" si="71"/>
        <v>68.095884934172815</v>
      </c>
      <c r="AR175" s="87">
        <f t="shared" si="71"/>
        <v>73.30738271400628</v>
      </c>
      <c r="AS175" s="87">
        <f t="shared" si="71"/>
        <v>170.40478828932228</v>
      </c>
      <c r="AT175" s="87">
        <f t="shared" si="71"/>
        <v>345.28803420751285</v>
      </c>
      <c r="AU175" s="87">
        <f t="shared" si="71"/>
        <v>507.56959483568346</v>
      </c>
      <c r="AV175" s="87">
        <f t="shared" si="71"/>
        <v>646.09857380495464</v>
      </c>
      <c r="AW175" s="87">
        <f t="shared" si="71"/>
        <v>782.75092728886409</v>
      </c>
      <c r="AX175" s="87">
        <f t="shared" si="71"/>
        <v>919.32064406959125</v>
      </c>
      <c r="AY175" s="87">
        <f t="shared" si="71"/>
        <v>1042.4157555267386</v>
      </c>
      <c r="AZ175" s="87">
        <f t="shared" si="71"/>
        <v>1141.8966488609892</v>
      </c>
      <c r="BA175" s="87">
        <f t="shared" si="71"/>
        <v>1218.2820813729134</v>
      </c>
      <c r="BB175" s="87">
        <f t="shared" si="71"/>
        <v>1271.5736199935152</v>
      </c>
      <c r="BC175" s="87">
        <f t="shared" si="71"/>
        <v>1301.7780865066698</v>
      </c>
      <c r="BD175" s="87">
        <f t="shared" si="71"/>
        <v>1308.9128793336413</v>
      </c>
      <c r="BE175" s="87">
        <f t="shared" si="71"/>
        <v>1292.9728033641675</v>
      </c>
      <c r="BF175" s="87">
        <f t="shared" si="71"/>
        <v>1254.3632009271323</v>
      </c>
      <c r="BG175" s="87">
        <f t="shared" si="71"/>
        <v>1193.6715554135008</v>
      </c>
      <c r="BH175" s="87">
        <f t="shared" si="71"/>
        <v>1110.9003161336586</v>
      </c>
    </row>
    <row r="176" spans="1:60">
      <c r="A176" s="78" t="s">
        <v>22</v>
      </c>
      <c r="U176" s="87">
        <f t="shared" si="69"/>
        <v>0</v>
      </c>
      <c r="V176" s="87">
        <f t="shared" si="69"/>
        <v>0</v>
      </c>
      <c r="W176" s="87">
        <f t="shared" si="69"/>
        <v>23.975539521793603</v>
      </c>
      <c r="X176" s="87">
        <f t="shared" si="69"/>
        <v>24.663652861703937</v>
      </c>
      <c r="Y176" s="87">
        <f t="shared" si="69"/>
        <v>25.46318731240185</v>
      </c>
      <c r="Z176" s="87">
        <f t="shared" si="69"/>
        <v>25.074829723451256</v>
      </c>
      <c r="AA176" s="87">
        <f t="shared" si="69"/>
        <v>25.837069870667033</v>
      </c>
      <c r="AB176" s="87">
        <f t="shared" si="69"/>
        <v>26.554579147480879</v>
      </c>
      <c r="AC176" s="87">
        <f t="shared" si="69"/>
        <v>27.053704958046229</v>
      </c>
      <c r="AD176" s="87">
        <f t="shared" si="69"/>
        <v>25.63797052120626</v>
      </c>
      <c r="AE176" s="87">
        <f t="shared" si="69"/>
        <v>26.802151536992728</v>
      </c>
      <c r="AF176" s="87">
        <f t="shared" si="69"/>
        <v>27.673057921169264</v>
      </c>
      <c r="AG176" s="86">
        <f t="shared" si="69"/>
        <v>27.958959682364071</v>
      </c>
      <c r="AH176" s="86">
        <v>93.022533823277342</v>
      </c>
      <c r="AI176" s="87">
        <f t="shared" ref="AI176:BH182" si="72">AI175+AI32+AI49-AI64-AI80</f>
        <v>125.16047952607187</v>
      </c>
      <c r="AJ176" s="87">
        <f t="shared" si="72"/>
        <v>102.98599290086045</v>
      </c>
      <c r="AK176" s="87">
        <f t="shared" si="72"/>
        <v>103.7077134635588</v>
      </c>
      <c r="AL176" s="87">
        <f t="shared" si="72"/>
        <v>100.94954656578682</v>
      </c>
      <c r="AM176" s="87">
        <f t="shared" si="72"/>
        <v>116.00611258921035</v>
      </c>
      <c r="AN176" s="87">
        <f t="shared" si="72"/>
        <v>127.44571694003993</v>
      </c>
      <c r="AO176" s="87">
        <f t="shared" si="72"/>
        <v>175.08256293894027</v>
      </c>
      <c r="AP176" s="87">
        <f t="shared" si="72"/>
        <v>80.826088291107396</v>
      </c>
      <c r="AQ176" s="87">
        <f t="shared" si="72"/>
        <v>64.487727851664516</v>
      </c>
      <c r="AR176" s="87">
        <f t="shared" si="72"/>
        <v>72.194431947516691</v>
      </c>
      <c r="AS176" s="87">
        <f t="shared" si="72"/>
        <v>184.57607891115839</v>
      </c>
      <c r="AT176" s="87">
        <f t="shared" si="72"/>
        <v>359.7635618377339</v>
      </c>
      <c r="AU176" s="87">
        <f t="shared" si="72"/>
        <v>518.97588047993429</v>
      </c>
      <c r="AV176" s="87">
        <f t="shared" si="72"/>
        <v>657.01357556229755</v>
      </c>
      <c r="AW176" s="87">
        <f t="shared" si="72"/>
        <v>794.06913089627051</v>
      </c>
      <c r="AX176" s="87">
        <f t="shared" si="72"/>
        <v>930.18049187231031</v>
      </c>
      <c r="AY176" s="87">
        <f t="shared" si="72"/>
        <v>1051.1214378304144</v>
      </c>
      <c r="AZ176" s="87">
        <f t="shared" si="72"/>
        <v>1148.5391416415189</v>
      </c>
      <c r="BA176" s="87">
        <f t="shared" si="72"/>
        <v>1222.8648160561861</v>
      </c>
      <c r="BB176" s="87">
        <f t="shared" si="72"/>
        <v>1274.0963603808548</v>
      </c>
      <c r="BC176" s="87">
        <f t="shared" si="72"/>
        <v>1302.2385623284872</v>
      </c>
      <c r="BD176" s="87">
        <f t="shared" si="72"/>
        <v>1307.3105009961653</v>
      </c>
      <c r="BE176" s="87">
        <f t="shared" si="72"/>
        <v>1289.3088474958752</v>
      </c>
      <c r="BF176" s="87">
        <f t="shared" si="72"/>
        <v>1248.7232389806604</v>
      </c>
      <c r="BG176" s="87">
        <f t="shared" si="72"/>
        <v>1186.0552502193568</v>
      </c>
      <c r="BH176" s="87">
        <f t="shared" si="72"/>
        <v>1101.3073308680421</v>
      </c>
    </row>
    <row r="177" spans="1:60">
      <c r="A177" s="78" t="s">
        <v>23</v>
      </c>
      <c r="U177" s="87">
        <f t="shared" si="69"/>
        <v>0</v>
      </c>
      <c r="V177" s="87">
        <f t="shared" si="69"/>
        <v>0</v>
      </c>
      <c r="W177" s="87">
        <f t="shared" si="69"/>
        <v>22.437444357517936</v>
      </c>
      <c r="X177" s="87">
        <f t="shared" si="69"/>
        <v>23.081413381108401</v>
      </c>
      <c r="Y177" s="87">
        <f t="shared" si="69"/>
        <v>23.829655552390772</v>
      </c>
      <c r="Z177" s="87">
        <f t="shared" si="69"/>
        <v>23.466212144371603</v>
      </c>
      <c r="AA177" s="87">
        <f t="shared" si="69"/>
        <v>24.179552541765958</v>
      </c>
      <c r="AB177" s="87">
        <f t="shared" si="69"/>
        <v>24.851031674065766</v>
      </c>
      <c r="AC177" s="87">
        <f t="shared" si="69"/>
        <v>25.318137225195535</v>
      </c>
      <c r="AD177" s="87">
        <f t="shared" si="69"/>
        <v>23.993225949570466</v>
      </c>
      <c r="AE177" s="87">
        <f t="shared" si="69"/>
        <v>25.082721630785215</v>
      </c>
      <c r="AF177" s="87">
        <f t="shared" si="69"/>
        <v>25.897757034589393</v>
      </c>
      <c r="AG177" s="86">
        <f t="shared" si="69"/>
        <v>26.165317430996485</v>
      </c>
      <c r="AH177" s="86">
        <v>95.744309881374818</v>
      </c>
      <c r="AI177" s="87">
        <f t="shared" si="72"/>
        <v>122.51635545260747</v>
      </c>
      <c r="AJ177" s="87">
        <f t="shared" si="72"/>
        <v>101.92810007916773</v>
      </c>
      <c r="AK177" s="87">
        <f t="shared" si="72"/>
        <v>101.55944536606333</v>
      </c>
      <c r="AL177" s="87">
        <f t="shared" si="72"/>
        <v>99.695481786559981</v>
      </c>
      <c r="AM177" s="87">
        <f t="shared" si="72"/>
        <v>116.41899369959243</v>
      </c>
      <c r="AN177" s="87">
        <f t="shared" si="72"/>
        <v>125.61631032955103</v>
      </c>
      <c r="AO177" s="87">
        <f t="shared" si="72"/>
        <v>182.57853463194479</v>
      </c>
      <c r="AP177" s="87">
        <f t="shared" si="72"/>
        <v>70.510634041345213</v>
      </c>
      <c r="AQ177" s="87">
        <f t="shared" si="72"/>
        <v>57.886891339601803</v>
      </c>
      <c r="AR177" s="87">
        <f t="shared" si="72"/>
        <v>68.011767874233385</v>
      </c>
      <c r="AS177" s="87">
        <f t="shared" si="72"/>
        <v>195.49008415132968</v>
      </c>
      <c r="AT177" s="87">
        <f t="shared" si="72"/>
        <v>370.90754169947621</v>
      </c>
      <c r="AU177" s="87">
        <f t="shared" si="72"/>
        <v>526.9495461472909</v>
      </c>
      <c r="AV177" s="87">
        <f t="shared" si="72"/>
        <v>664.39186945100334</v>
      </c>
      <c r="AW177" s="87">
        <f t="shared" si="72"/>
        <v>801.7391892877838</v>
      </c>
      <c r="AX177" s="87">
        <f t="shared" si="72"/>
        <v>937.26938330999587</v>
      </c>
      <c r="AY177" s="87">
        <f t="shared" si="72"/>
        <v>1056.0937461904548</v>
      </c>
      <c r="AZ177" s="87">
        <f t="shared" si="72"/>
        <v>1151.481859387434</v>
      </c>
      <c r="BA177" s="87">
        <f t="shared" si="72"/>
        <v>1223.7771064563376</v>
      </c>
      <c r="BB177" s="87">
        <f t="shared" si="72"/>
        <v>1272.9769753123971</v>
      </c>
      <c r="BC177" s="87">
        <f t="shared" si="72"/>
        <v>1299.0865004032357</v>
      </c>
      <c r="BD177" s="87">
        <f t="shared" si="72"/>
        <v>1302.1273227411587</v>
      </c>
      <c r="BE177" s="87">
        <f t="shared" si="72"/>
        <v>1282.0946060451406</v>
      </c>
      <c r="BF177" s="87">
        <f t="shared" si="72"/>
        <v>1239.5630010658977</v>
      </c>
      <c r="BG177" s="87">
        <f t="shared" si="72"/>
        <v>1174.9488008472288</v>
      </c>
      <c r="BH177" s="87">
        <f t="shared" si="72"/>
        <v>1088.254671074412</v>
      </c>
    </row>
    <row r="178" spans="1:60">
      <c r="A178" s="78" t="s">
        <v>24</v>
      </c>
      <c r="U178" s="87">
        <f t="shared" si="69"/>
        <v>0</v>
      </c>
      <c r="V178" s="87">
        <f t="shared" si="69"/>
        <v>0</v>
      </c>
      <c r="W178" s="87">
        <f t="shared" si="69"/>
        <v>23.419474588020801</v>
      </c>
      <c r="X178" s="87">
        <f t="shared" si="69"/>
        <v>24.091628508188464</v>
      </c>
      <c r="Y178" s="87">
        <f t="shared" si="69"/>
        <v>24.872619348179629</v>
      </c>
      <c r="Z178" s="87">
        <f t="shared" si="69"/>
        <v>24.493268940768516</v>
      </c>
      <c r="AA178" s="87">
        <f t="shared" si="69"/>
        <v>25.237830444440313</v>
      </c>
      <c r="AB178" s="87">
        <f t="shared" si="69"/>
        <v>25.938698521245701</v>
      </c>
      <c r="AC178" s="87">
        <f t="shared" si="69"/>
        <v>26.42624810177276</v>
      </c>
      <c r="AD178" s="87">
        <f t="shared" si="69"/>
        <v>25.043348808231478</v>
      </c>
      <c r="AE178" s="87">
        <f t="shared" si="69"/>
        <v>26.180528961791072</v>
      </c>
      <c r="AF178" s="87">
        <f t="shared" si="69"/>
        <v>27.031236405276442</v>
      </c>
      <c r="AG178" s="86">
        <v>26.722931050714649</v>
      </c>
      <c r="AH178" s="86">
        <v>103.06398091672168</v>
      </c>
      <c r="AI178" s="87">
        <f t="shared" si="72"/>
        <v>123.69023004100416</v>
      </c>
      <c r="AJ178" s="87">
        <f t="shared" si="72"/>
        <v>104.4096054727824</v>
      </c>
      <c r="AK178" s="87">
        <f t="shared" si="72"/>
        <v>103.07165399910275</v>
      </c>
      <c r="AL178" s="87">
        <f t="shared" si="72"/>
        <v>101.95147438914586</v>
      </c>
      <c r="AM178" s="87">
        <f t="shared" si="72"/>
        <v>120.84605689695799</v>
      </c>
      <c r="AN178" s="87">
        <f t="shared" si="72"/>
        <v>127.61893320845017</v>
      </c>
      <c r="AO178" s="87">
        <f t="shared" si="72"/>
        <v>169.9508120362479</v>
      </c>
      <c r="AP178" s="87">
        <f t="shared" si="72"/>
        <v>65.482935055270701</v>
      </c>
      <c r="AQ178" s="87">
        <f t="shared" si="72"/>
        <v>56.704804691394699</v>
      </c>
      <c r="AR178" s="87">
        <f t="shared" si="72"/>
        <v>69.308238576365852</v>
      </c>
      <c r="AS178" s="87">
        <f t="shared" si="72"/>
        <v>211.9146217146515</v>
      </c>
      <c r="AT178" s="87">
        <f t="shared" si="72"/>
        <v>387.61416170533118</v>
      </c>
      <c r="AU178" s="87">
        <f t="shared" si="72"/>
        <v>540.50501722649426</v>
      </c>
      <c r="AV178" s="87">
        <f t="shared" si="72"/>
        <v>677.39550905780504</v>
      </c>
      <c r="AW178" s="87">
        <f t="shared" si="72"/>
        <v>815.07615492978755</v>
      </c>
      <c r="AX178" s="87">
        <f t="shared" si="72"/>
        <v>950.0671888328078</v>
      </c>
      <c r="AY178" s="87">
        <f t="shared" si="72"/>
        <v>1066.7276680174864</v>
      </c>
      <c r="AZ178" s="87">
        <f t="shared" si="72"/>
        <v>1160.0394054488515</v>
      </c>
      <c r="BA178" s="87">
        <f t="shared" si="72"/>
        <v>1230.2567950756272</v>
      </c>
      <c r="BB178" s="87">
        <f t="shared" si="72"/>
        <v>1277.3773026131314</v>
      </c>
      <c r="BC178" s="87">
        <f t="shared" si="72"/>
        <v>1301.4072801435627</v>
      </c>
      <c r="BD178" s="87">
        <f t="shared" si="72"/>
        <v>1302.3700006236102</v>
      </c>
      <c r="BE178" s="87">
        <f t="shared" si="72"/>
        <v>1280.2590464482919</v>
      </c>
      <c r="BF178" s="87">
        <f t="shared" si="72"/>
        <v>1235.7353231569386</v>
      </c>
      <c r="BG178" s="87">
        <f t="shared" si="72"/>
        <v>1169.1288460387625</v>
      </c>
      <c r="BH178" s="87">
        <f t="shared" si="72"/>
        <v>1080.4425592077682</v>
      </c>
    </row>
    <row r="179" spans="1:60">
      <c r="A179" s="78" t="s">
        <v>25</v>
      </c>
      <c r="U179" s="87">
        <f t="shared" si="69"/>
        <v>0</v>
      </c>
      <c r="V179" s="87">
        <f t="shared" si="69"/>
        <v>0</v>
      </c>
      <c r="W179" s="87">
        <f t="shared" si="69"/>
        <v>23.944138542575196</v>
      </c>
      <c r="X179" s="87">
        <f t="shared" si="69"/>
        <v>24.631350654270552</v>
      </c>
      <c r="Y179" s="87">
        <f t="shared" si="69"/>
        <v>25.429837947525019</v>
      </c>
      <c r="Z179" s="87">
        <f t="shared" si="69"/>
        <v>25.041988993992987</v>
      </c>
      <c r="AA179" s="87">
        <f t="shared" si="69"/>
        <v>25.803230828449198</v>
      </c>
      <c r="AB179" s="87">
        <f t="shared" si="69"/>
        <v>26.519800376925765</v>
      </c>
      <c r="AC179" s="87">
        <f t="shared" si="69"/>
        <v>27.018272477938897</v>
      </c>
      <c r="AD179" s="87">
        <f t="shared" si="69"/>
        <v>25.60439224119272</v>
      </c>
      <c r="AE179" s="87">
        <f t="shared" si="69"/>
        <v>26.767048518657873</v>
      </c>
      <c r="AF179" s="87">
        <f t="shared" si="69"/>
        <v>27.636814268929339</v>
      </c>
      <c r="AG179" s="86">
        <v>36.278090414997394</v>
      </c>
      <c r="AH179" s="86">
        <v>100.52943831495855</v>
      </c>
      <c r="AI179" s="87">
        <f t="shared" si="72"/>
        <v>123.02351902113718</v>
      </c>
      <c r="AJ179" s="87">
        <f t="shared" si="72"/>
        <v>104.9118235048544</v>
      </c>
      <c r="AK179" s="87">
        <f t="shared" si="72"/>
        <v>102.56961386569765</v>
      </c>
      <c r="AL179" s="87">
        <f t="shared" si="72"/>
        <v>102.22225494118186</v>
      </c>
      <c r="AM179" s="87">
        <f t="shared" si="72"/>
        <v>121.21702709594874</v>
      </c>
      <c r="AN179" s="87">
        <f t="shared" si="72"/>
        <v>126.69706219965963</v>
      </c>
      <c r="AO179" s="87">
        <f t="shared" si="72"/>
        <v>153.4024706758556</v>
      </c>
      <c r="AP179" s="87">
        <f t="shared" si="72"/>
        <v>57.967591769846635</v>
      </c>
      <c r="AQ179" s="87">
        <f t="shared" si="72"/>
        <v>53.274645970068235</v>
      </c>
      <c r="AR179" s="87">
        <f t="shared" si="72"/>
        <v>68.258372455602384</v>
      </c>
      <c r="AS179" s="87">
        <f t="shared" si="72"/>
        <v>226.19485835415531</v>
      </c>
      <c r="AT179" s="87">
        <f t="shared" si="72"/>
        <v>402.18052347478573</v>
      </c>
      <c r="AU179" s="87">
        <f t="shared" si="72"/>
        <v>551.93034560825629</v>
      </c>
      <c r="AV179" s="87">
        <f t="shared" si="72"/>
        <v>688.29148708523019</v>
      </c>
      <c r="AW179" s="87">
        <f t="shared" si="72"/>
        <v>826.33448882349069</v>
      </c>
      <c r="AX179" s="87">
        <f t="shared" si="72"/>
        <v>960.84665291310193</v>
      </c>
      <c r="AY179" s="87">
        <f t="shared" si="72"/>
        <v>1075.3377245550507</v>
      </c>
      <c r="AZ179" s="87">
        <f t="shared" si="72"/>
        <v>1166.5702272546</v>
      </c>
      <c r="BA179" s="87">
        <f t="shared" si="72"/>
        <v>1234.7112412623208</v>
      </c>
      <c r="BB179" s="87">
        <f t="shared" si="72"/>
        <v>1279.7573605967373</v>
      </c>
      <c r="BC179" s="87">
        <f t="shared" si="72"/>
        <v>1301.7129015816279</v>
      </c>
      <c r="BD179" s="87">
        <f t="shared" si="72"/>
        <v>1300.5981643838443</v>
      </c>
      <c r="BE179" s="87">
        <f t="shared" si="72"/>
        <v>1276.4108157203877</v>
      </c>
      <c r="BF179" s="87">
        <f t="shared" si="72"/>
        <v>1229.897902931335</v>
      </c>
      <c r="BG179" s="87">
        <f t="shared" si="72"/>
        <v>1161.302356950167</v>
      </c>
      <c r="BH179" s="87">
        <f t="shared" si="72"/>
        <v>1070.6267359170458</v>
      </c>
    </row>
    <row r="180" spans="1:60">
      <c r="A180" s="78" t="s">
        <v>26</v>
      </c>
      <c r="U180" s="87">
        <f t="shared" si="69"/>
        <v>0</v>
      </c>
      <c r="V180" s="87">
        <f t="shared" si="69"/>
        <v>0</v>
      </c>
      <c r="W180" s="87">
        <f t="shared" si="69"/>
        <v>23.548080733225362</v>
      </c>
      <c r="X180" s="87">
        <f t="shared" si="69"/>
        <v>24.223925732128887</v>
      </c>
      <c r="Y180" s="87">
        <f t="shared" si="69"/>
        <v>25.009205319973628</v>
      </c>
      <c r="Z180" s="87">
        <f t="shared" si="69"/>
        <v>24.627771740568395</v>
      </c>
      <c r="AA180" s="87">
        <f t="shared" si="69"/>
        <v>25.376421943348063</v>
      </c>
      <c r="AB180" s="87">
        <f t="shared" si="69"/>
        <v>26.081138780351559</v>
      </c>
      <c r="AC180" s="87">
        <f t="shared" si="69"/>
        <v>26.571365699856145</v>
      </c>
      <c r="AD180" s="87">
        <f t="shared" si="69"/>
        <v>25.180872327007911</v>
      </c>
      <c r="AE180" s="87">
        <f t="shared" si="69"/>
        <v>26.32429721314692</v>
      </c>
      <c r="AF180" s="87">
        <f t="shared" si="69"/>
        <v>27.17967624755941</v>
      </c>
      <c r="AG180" s="86">
        <v>26.598717992536393</v>
      </c>
      <c r="AH180" s="86">
        <v>103.70349389937249</v>
      </c>
      <c r="AI180" s="87">
        <f t="shared" si="72"/>
        <v>119.4287884813218</v>
      </c>
      <c r="AJ180" s="87">
        <f t="shared" si="72"/>
        <v>101.72400101694402</v>
      </c>
      <c r="AK180" s="87">
        <f t="shared" si="72"/>
        <v>97.935849325738872</v>
      </c>
      <c r="AL180" s="87">
        <f t="shared" si="72"/>
        <v>97.552581766990272</v>
      </c>
      <c r="AM180" s="87">
        <f t="shared" si="72"/>
        <v>119.43649501111202</v>
      </c>
      <c r="AN180" s="87">
        <f t="shared" si="72"/>
        <v>121.75690603724112</v>
      </c>
      <c r="AO180" s="87">
        <f t="shared" si="72"/>
        <v>132.03302589216182</v>
      </c>
      <c r="AP180" s="87">
        <f t="shared" si="72"/>
        <v>61.023495801556265</v>
      </c>
      <c r="AQ180" s="87">
        <f t="shared" si="72"/>
        <v>45.604158634042506</v>
      </c>
      <c r="AR180" s="87">
        <f t="shared" si="72"/>
        <v>63.139392895318736</v>
      </c>
      <c r="AS180" s="87">
        <f t="shared" si="72"/>
        <v>236.15621625349723</v>
      </c>
      <c r="AT180" s="87">
        <f t="shared" si="72"/>
        <v>412.38713043093719</v>
      </c>
      <c r="AU180" s="87">
        <f t="shared" si="72"/>
        <v>558.89596853495334</v>
      </c>
      <c r="AV180" s="87">
        <f t="shared" si="72"/>
        <v>694.68621765483977</v>
      </c>
      <c r="AW180" s="87">
        <f t="shared" si="72"/>
        <v>833.04139069800669</v>
      </c>
      <c r="AX180" s="87">
        <f t="shared" si="72"/>
        <v>966.97721696335429</v>
      </c>
      <c r="AY180" s="87">
        <f t="shared" si="72"/>
        <v>1079.2528621253448</v>
      </c>
      <c r="AZ180" s="87">
        <f t="shared" si="72"/>
        <v>1168.3610786452141</v>
      </c>
      <c r="BA180" s="87">
        <f t="shared" si="72"/>
        <v>1234.3775871888649</v>
      </c>
      <c r="BB180" s="87">
        <f t="shared" si="72"/>
        <v>1277.2970984218907</v>
      </c>
      <c r="BC180" s="87">
        <f t="shared" si="72"/>
        <v>1297.1243914230781</v>
      </c>
      <c r="BD180" s="87">
        <f t="shared" si="72"/>
        <v>1293.8835201528932</v>
      </c>
      <c r="BE180" s="87">
        <f t="shared" si="72"/>
        <v>1267.5702332760873</v>
      </c>
      <c r="BF180" s="87">
        <f t="shared" si="72"/>
        <v>1219.0193520759465</v>
      </c>
      <c r="BG180" s="87">
        <f t="shared" si="72"/>
        <v>1148.3854671470679</v>
      </c>
      <c r="BH180" s="87">
        <f t="shared" si="72"/>
        <v>1055.6715104310463</v>
      </c>
    </row>
    <row r="181" spans="1:60">
      <c r="A181" s="78" t="s">
        <v>27</v>
      </c>
      <c r="U181" s="87">
        <f t="shared" si="69"/>
        <v>0</v>
      </c>
      <c r="V181" s="87">
        <f t="shared" si="69"/>
        <v>0</v>
      </c>
      <c r="W181" s="87">
        <f t="shared" si="69"/>
        <v>23.575435515691105</v>
      </c>
      <c r="X181" s="87">
        <f t="shared" si="69"/>
        <v>24.252065614371336</v>
      </c>
      <c r="Y181" s="87">
        <f t="shared" si="69"/>
        <v>25.03825742740095</v>
      </c>
      <c r="Z181" s="87">
        <f t="shared" si="69"/>
        <v>24.656380753175888</v>
      </c>
      <c r="AA181" s="87">
        <f t="shared" si="69"/>
        <v>25.405900630374973</v>
      </c>
      <c r="AB181" s="87">
        <f t="shared" si="69"/>
        <v>26.111436106315313</v>
      </c>
      <c r="AC181" s="87">
        <f t="shared" si="69"/>
        <v>26.602232501136964</v>
      </c>
      <c r="AD181" s="87">
        <f t="shared" si="69"/>
        <v>25.210123852540136</v>
      </c>
      <c r="AE181" s="87">
        <f t="shared" si="69"/>
        <v>26.354877005699315</v>
      </c>
      <c r="AF181" s="87">
        <f t="shared" si="69"/>
        <v>27.211249696778658</v>
      </c>
      <c r="AG181" s="86">
        <v>29.297446594363826</v>
      </c>
      <c r="AH181" s="86">
        <v>113.74443902295494</v>
      </c>
      <c r="AI181" s="87">
        <f t="shared" si="72"/>
        <v>116.85841859640968</v>
      </c>
      <c r="AJ181" s="87">
        <f t="shared" si="72"/>
        <v>101.09828858390171</v>
      </c>
      <c r="AK181" s="87">
        <f t="shared" si="72"/>
        <v>96.719506933685807</v>
      </c>
      <c r="AL181" s="87">
        <f t="shared" si="72"/>
        <v>97.843783519112193</v>
      </c>
      <c r="AM181" s="87">
        <f t="shared" si="72"/>
        <v>121.54131500962565</v>
      </c>
      <c r="AN181" s="87">
        <f t="shared" si="72"/>
        <v>120.17814660667835</v>
      </c>
      <c r="AO181" s="87">
        <f t="shared" si="72"/>
        <v>122.81752688818428</v>
      </c>
      <c r="AP181" s="87">
        <f t="shared" si="72"/>
        <v>66.611228611068938</v>
      </c>
      <c r="AQ181" s="87">
        <f t="shared" si="72"/>
        <v>55.460948477627539</v>
      </c>
      <c r="AR181" s="87">
        <f t="shared" si="72"/>
        <v>75.316638738574454</v>
      </c>
      <c r="AS181" s="87">
        <f t="shared" si="72"/>
        <v>248.50617666175577</v>
      </c>
      <c r="AT181" s="87">
        <f t="shared" si="72"/>
        <v>425.17095023042333</v>
      </c>
      <c r="AU181" s="87">
        <f t="shared" si="72"/>
        <v>568.90771161922692</v>
      </c>
      <c r="AV181" s="87">
        <f t="shared" si="72"/>
        <v>704.31601436787719</v>
      </c>
      <c r="AW181" s="87">
        <f t="shared" si="72"/>
        <v>843.08952829910186</v>
      </c>
      <c r="AX181" s="87">
        <f t="shared" si="72"/>
        <v>976.65874806185843</v>
      </c>
      <c r="AY181" s="87">
        <f t="shared" si="72"/>
        <v>1086.9185187251842</v>
      </c>
      <c r="AZ181" s="87">
        <f t="shared" si="72"/>
        <v>1174.0823579200844</v>
      </c>
      <c r="BA181" s="87">
        <f t="shared" si="72"/>
        <v>1238.1495445370192</v>
      </c>
      <c r="BB181" s="87">
        <f t="shared" si="72"/>
        <v>1279.1204162064164</v>
      </c>
      <c r="BC181" s="87">
        <f t="shared" si="72"/>
        <v>1297.0011758757942</v>
      </c>
      <c r="BD181" s="87">
        <f t="shared" si="72"/>
        <v>1291.8153840751684</v>
      </c>
      <c r="BE181" s="87">
        <f t="shared" si="72"/>
        <v>1263.5553273445375</v>
      </c>
      <c r="BF181" s="87">
        <f t="shared" si="72"/>
        <v>1213.1373516173853</v>
      </c>
      <c r="BG181" s="87">
        <f t="shared" si="72"/>
        <v>1140.6367989079033</v>
      </c>
      <c r="BH181" s="87">
        <f t="shared" si="72"/>
        <v>1046.0565332444758</v>
      </c>
    </row>
    <row r="182" spans="1:60" ht="13.5" thickBot="1">
      <c r="A182" s="78" t="s">
        <v>28</v>
      </c>
      <c r="U182" s="87">
        <f t="shared" si="69"/>
        <v>0</v>
      </c>
      <c r="V182" s="87">
        <f t="shared" si="69"/>
        <v>0</v>
      </c>
      <c r="W182" s="87">
        <f t="shared" si="69"/>
        <v>23.132777268760599</v>
      </c>
      <c r="X182" s="87">
        <f t="shared" si="69"/>
        <v>23.796702792244208</v>
      </c>
      <c r="Y182" s="87">
        <f t="shared" si="69"/>
        <v>24.56813287205048</v>
      </c>
      <c r="Z182" s="87">
        <f t="shared" si="69"/>
        <v>24.193426409338311</v>
      </c>
      <c r="AA182" s="87">
        <f t="shared" si="69"/>
        <v>24.928873114711585</v>
      </c>
      <c r="AB182" s="87">
        <f t="shared" si="69"/>
        <v>25.621161280895162</v>
      </c>
      <c r="AC182" s="87">
        <f t="shared" si="69"/>
        <v>26.102742360411735</v>
      </c>
      <c r="AD182" s="87">
        <f t="shared" si="69"/>
        <v>24.73677229040085</v>
      </c>
      <c r="AE182" s="87">
        <f t="shared" si="69"/>
        <v>25.860031273341693</v>
      </c>
      <c r="AF182" s="87">
        <f t="shared" si="69"/>
        <v>26.700324497558167</v>
      </c>
      <c r="AG182" s="86">
        <v>61.672556590968895</v>
      </c>
      <c r="AH182" s="86">
        <v>113.74443902295494</v>
      </c>
      <c r="AI182" s="87">
        <f t="shared" si="72"/>
        <v>102.24769310896227</v>
      </c>
      <c r="AJ182" s="87">
        <f t="shared" si="72"/>
        <v>108.22411138366733</v>
      </c>
      <c r="AK182" s="87">
        <f t="shared" si="72"/>
        <v>102.87302129128057</v>
      </c>
      <c r="AL182" s="87">
        <f t="shared" si="72"/>
        <v>105.06198581982224</v>
      </c>
      <c r="AM182" s="87">
        <f t="shared" si="72"/>
        <v>124.65644878426014</v>
      </c>
      <c r="AN182" s="87">
        <f t="shared" si="72"/>
        <v>120.79036784235848</v>
      </c>
      <c r="AO182" s="87">
        <f t="shared" si="72"/>
        <v>119.6551058618183</v>
      </c>
      <c r="AP182" s="87">
        <f t="shared" si="72"/>
        <v>80.182036907417839</v>
      </c>
      <c r="AQ182" s="87">
        <f t="shared" si="72"/>
        <v>73.213382203131928</v>
      </c>
      <c r="AR182" s="87">
        <f t="shared" si="72"/>
        <v>94.708776430780233</v>
      </c>
      <c r="AS182" s="87">
        <f t="shared" si="72"/>
        <v>268.55489233263813</v>
      </c>
      <c r="AT182" s="87">
        <f t="shared" si="72"/>
        <v>445.96806280888774</v>
      </c>
      <c r="AU182" s="87">
        <f t="shared" si="72"/>
        <v>587.15608221279433</v>
      </c>
      <c r="AV182" s="87">
        <f t="shared" si="72"/>
        <v>722.23812718292425</v>
      </c>
      <c r="AW182" s="87">
        <f t="shared" si="72"/>
        <v>861.47494641643755</v>
      </c>
      <c r="AX182" s="87">
        <f t="shared" si="72"/>
        <v>994.90810249029107</v>
      </c>
      <c r="AY182" s="87">
        <f t="shared" si="72"/>
        <v>1104.2613823158242</v>
      </c>
      <c r="AZ182" s="87">
        <f t="shared" si="72"/>
        <v>1190.5349238281692</v>
      </c>
      <c r="BA182" s="87">
        <f t="shared" si="72"/>
        <v>1253.7286051787009</v>
      </c>
      <c r="BB182" s="87">
        <f t="shared" si="72"/>
        <v>1293.8423600298022</v>
      </c>
      <c r="BC182" s="87">
        <f t="shared" si="72"/>
        <v>1310.8762074965748</v>
      </c>
      <c r="BD182" s="87">
        <f t="shared" si="72"/>
        <v>1304.8301970951366</v>
      </c>
      <c r="BE182" s="87">
        <f t="shared" si="72"/>
        <v>1275.7043327387678</v>
      </c>
      <c r="BF182" s="87">
        <f t="shared" si="72"/>
        <v>1224.4985861280568</v>
      </c>
      <c r="BG182" s="87">
        <f t="shared" si="72"/>
        <v>1151.2129521511017</v>
      </c>
      <c r="BH182" s="87">
        <f t="shared" si="72"/>
        <v>1055.8474402244181</v>
      </c>
    </row>
    <row r="183" spans="1:60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</row>
    <row r="184" spans="1:60" ht="13.5" thickBot="1">
      <c r="A184" s="78" t="s">
        <v>176</v>
      </c>
      <c r="AK184" s="86">
        <f t="shared" ref="AK184:AW184" si="73">AK15</f>
        <v>102.87302129128057</v>
      </c>
      <c r="AL184" s="86">
        <f t="shared" si="73"/>
        <v>105.06198581982224</v>
      </c>
      <c r="AM184" s="86">
        <f t="shared" si="73"/>
        <v>124.65644878426014</v>
      </c>
      <c r="AN184" s="86">
        <f t="shared" si="73"/>
        <v>120.79036784235848</v>
      </c>
      <c r="AO184" s="86">
        <f t="shared" si="73"/>
        <v>119.6551058618183</v>
      </c>
      <c r="AP184" s="86">
        <f t="shared" si="73"/>
        <v>80.182036907417839</v>
      </c>
      <c r="AQ184" s="86">
        <f t="shared" si="73"/>
        <v>73.213382203131928</v>
      </c>
      <c r="AR184" s="86">
        <f t="shared" si="73"/>
        <v>94.708776430780233</v>
      </c>
      <c r="AS184" s="86">
        <f t="shared" si="73"/>
        <v>268.55489233263813</v>
      </c>
      <c r="AT184" s="86">
        <f t="shared" si="73"/>
        <v>445.96806280888774</v>
      </c>
      <c r="AU184" s="86">
        <f t="shared" si="73"/>
        <v>587.15608221279433</v>
      </c>
      <c r="AV184" s="86">
        <f t="shared" si="73"/>
        <v>722.23812718292425</v>
      </c>
      <c r="AW184" s="86">
        <f t="shared" si="73"/>
        <v>861.47494641643755</v>
      </c>
      <c r="AX184" s="86">
        <f>AX15</f>
        <v>994.90810249029107</v>
      </c>
      <c r="AY184" s="86">
        <f t="shared" ref="AY184:BH184" si="74">AY15</f>
        <v>1104.2613823158242</v>
      </c>
      <c r="AZ184" s="86">
        <f t="shared" si="74"/>
        <v>1190.5349238281692</v>
      </c>
      <c r="BA184" s="86">
        <f t="shared" si="74"/>
        <v>1253.7286051787009</v>
      </c>
      <c r="BB184" s="86">
        <f t="shared" si="74"/>
        <v>1293.8423600298022</v>
      </c>
      <c r="BC184" s="86">
        <f t="shared" si="74"/>
        <v>1310.8762074965748</v>
      </c>
      <c r="BD184" s="86">
        <f t="shared" si="74"/>
        <v>1304.8301970951366</v>
      </c>
      <c r="BE184" s="86">
        <f t="shared" si="74"/>
        <v>1275.7043327387678</v>
      </c>
      <c r="BF184" s="86">
        <f t="shared" si="74"/>
        <v>1224.4985861280568</v>
      </c>
      <c r="BG184" s="86">
        <f t="shared" si="74"/>
        <v>1151.2129521511017</v>
      </c>
      <c r="BH184" s="86">
        <f t="shared" si="74"/>
        <v>1055.8474402244181</v>
      </c>
    </row>
    <row r="185" spans="1:60" ht="13.5" thickBot="1">
      <c r="A185" s="79"/>
    </row>
    <row r="186" spans="1:60">
      <c r="A186" s="78" t="s">
        <v>17</v>
      </c>
    </row>
    <row r="187" spans="1:60">
      <c r="A187" s="78" t="s">
        <v>18</v>
      </c>
    </row>
    <row r="188" spans="1:60">
      <c r="A188" s="78" t="s">
        <v>19</v>
      </c>
    </row>
    <row r="189" spans="1:60">
      <c r="A189" s="78" t="s">
        <v>20</v>
      </c>
    </row>
    <row r="190" spans="1:60">
      <c r="A190" s="78" t="s">
        <v>21</v>
      </c>
    </row>
    <row r="191" spans="1:60">
      <c r="A191" s="78" t="s">
        <v>22</v>
      </c>
    </row>
    <row r="192" spans="1:60">
      <c r="A192" s="78" t="s">
        <v>23</v>
      </c>
    </row>
    <row r="193" spans="1:1">
      <c r="A193" s="78" t="s">
        <v>24</v>
      </c>
    </row>
    <row r="194" spans="1:1">
      <c r="A194" s="78" t="s">
        <v>25</v>
      </c>
    </row>
    <row r="195" spans="1:1">
      <c r="A195" s="78" t="s">
        <v>26</v>
      </c>
    </row>
    <row r="196" spans="1:1">
      <c r="A196" s="78" t="s">
        <v>27</v>
      </c>
    </row>
    <row r="197" spans="1:1">
      <c r="A197" s="78" t="s">
        <v>28</v>
      </c>
    </row>
    <row r="198" spans="1:1" ht="13.5" thickBot="1">
      <c r="A198" s="78" t="s">
        <v>29</v>
      </c>
    </row>
    <row r="199" spans="1:1">
      <c r="A199" s="80"/>
    </row>
    <row r="200" spans="1:1" ht="13.5" thickBot="1">
      <c r="A200" s="78" t="s">
        <v>115</v>
      </c>
    </row>
    <row r="201" spans="1:1" ht="13.5" thickBot="1">
      <c r="A201" s="79"/>
    </row>
    <row r="202" spans="1:1">
      <c r="A202" s="78" t="s">
        <v>17</v>
      </c>
    </row>
    <row r="203" spans="1:1">
      <c r="A203" s="78" t="s">
        <v>18</v>
      </c>
    </row>
    <row r="204" spans="1:1">
      <c r="A204" s="78" t="s">
        <v>19</v>
      </c>
    </row>
    <row r="205" spans="1:1">
      <c r="A205" s="78" t="s">
        <v>20</v>
      </c>
    </row>
    <row r="206" spans="1:1">
      <c r="A206" s="78" t="s">
        <v>21</v>
      </c>
    </row>
    <row r="207" spans="1:1">
      <c r="A207" s="78" t="s">
        <v>22</v>
      </c>
    </row>
    <row r="208" spans="1:1">
      <c r="A208" s="78" t="s">
        <v>23</v>
      </c>
    </row>
    <row r="209" spans="1:1">
      <c r="A209" s="78" t="s">
        <v>24</v>
      </c>
    </row>
    <row r="210" spans="1:1">
      <c r="A210" s="78" t="s">
        <v>25</v>
      </c>
    </row>
    <row r="211" spans="1:1">
      <c r="A211" s="78" t="s">
        <v>26</v>
      </c>
    </row>
    <row r="212" spans="1:1">
      <c r="A212" s="78" t="s">
        <v>27</v>
      </c>
    </row>
    <row r="213" spans="1:1">
      <c r="A213" s="78" t="s">
        <v>28</v>
      </c>
    </row>
    <row r="214" spans="1:1" ht="13.5" thickBot="1">
      <c r="A214" s="78" t="s">
        <v>29</v>
      </c>
    </row>
    <row r="215" spans="1:1">
      <c r="A215" s="80"/>
    </row>
    <row r="216" spans="1:1" ht="13.5" thickBot="1">
      <c r="A216" s="78" t="s">
        <v>177</v>
      </c>
    </row>
    <row r="217" spans="1:1" ht="13.5" thickBot="1">
      <c r="A217" s="79"/>
    </row>
    <row r="218" spans="1:1">
      <c r="A218" s="78" t="s">
        <v>17</v>
      </c>
    </row>
    <row r="219" spans="1:1">
      <c r="A219" s="78" t="s">
        <v>18</v>
      </c>
    </row>
    <row r="220" spans="1:1">
      <c r="A220" s="78" t="s">
        <v>19</v>
      </c>
    </row>
    <row r="221" spans="1:1">
      <c r="A221" s="78" t="s">
        <v>20</v>
      </c>
    </row>
    <row r="222" spans="1:1">
      <c r="A222" s="78" t="s">
        <v>21</v>
      </c>
    </row>
    <row r="223" spans="1:1">
      <c r="A223" s="78" t="s">
        <v>22</v>
      </c>
    </row>
    <row r="224" spans="1:1">
      <c r="A224" s="78" t="s">
        <v>23</v>
      </c>
    </row>
    <row r="225" spans="1:1">
      <c r="A225" s="78" t="s">
        <v>24</v>
      </c>
    </row>
    <row r="226" spans="1:1">
      <c r="A226" s="78" t="s">
        <v>25</v>
      </c>
    </row>
    <row r="227" spans="1:1">
      <c r="A227" s="78" t="s">
        <v>26</v>
      </c>
    </row>
    <row r="228" spans="1:1">
      <c r="A228" s="78" t="s">
        <v>27</v>
      </c>
    </row>
    <row r="229" spans="1:1">
      <c r="A229" s="78" t="s">
        <v>28</v>
      </c>
    </row>
    <row r="230" spans="1:1" ht="13.5" thickBot="1">
      <c r="A230" s="78" t="s">
        <v>29</v>
      </c>
    </row>
    <row r="231" spans="1:1">
      <c r="A231" s="80"/>
    </row>
    <row r="232" spans="1:1" ht="13.5" thickBot="1">
      <c r="A232" s="78" t="s">
        <v>178</v>
      </c>
    </row>
    <row r="233" spans="1:1" ht="13.5" thickBot="1">
      <c r="A233" s="79"/>
    </row>
    <row r="234" spans="1:1">
      <c r="A234" s="78" t="s">
        <v>17</v>
      </c>
    </row>
    <row r="235" spans="1:1">
      <c r="A235" s="78" t="s">
        <v>18</v>
      </c>
    </row>
    <row r="236" spans="1:1">
      <c r="A236" s="78" t="s">
        <v>19</v>
      </c>
    </row>
    <row r="237" spans="1:1">
      <c r="A237" s="78" t="s">
        <v>20</v>
      </c>
    </row>
    <row r="238" spans="1:1">
      <c r="A238" s="78" t="s">
        <v>21</v>
      </c>
    </row>
    <row r="239" spans="1:1">
      <c r="A239" s="78" t="s">
        <v>22</v>
      </c>
    </row>
    <row r="240" spans="1:1">
      <c r="A240" s="78" t="s">
        <v>23</v>
      </c>
    </row>
    <row r="241" spans="1:1">
      <c r="A241" s="78" t="s">
        <v>24</v>
      </c>
    </row>
    <row r="242" spans="1:1">
      <c r="A242" s="78" t="s">
        <v>25</v>
      </c>
    </row>
    <row r="243" spans="1:1">
      <c r="A243" s="78" t="s">
        <v>26</v>
      </c>
    </row>
    <row r="244" spans="1:1">
      <c r="A244" s="78" t="s">
        <v>27</v>
      </c>
    </row>
    <row r="245" spans="1:1">
      <c r="A245" s="78" t="s">
        <v>28</v>
      </c>
    </row>
    <row r="246" spans="1:1" ht="13.5" thickBot="1">
      <c r="A246" s="78" t="s">
        <v>29</v>
      </c>
    </row>
    <row r="247" spans="1:1">
      <c r="A247" s="80"/>
    </row>
    <row r="248" spans="1:1" ht="13.5" thickBot="1">
      <c r="A248" s="78" t="s">
        <v>46</v>
      </c>
    </row>
    <row r="249" spans="1:1" ht="13.5" thickBot="1">
      <c r="A249" s="79" t="s">
        <v>47</v>
      </c>
    </row>
    <row r="250" spans="1:1">
      <c r="A250" s="78" t="s">
        <v>17</v>
      </c>
    </row>
    <row r="251" spans="1:1">
      <c r="A251" s="78" t="s">
        <v>18</v>
      </c>
    </row>
    <row r="252" spans="1:1">
      <c r="A252" s="78" t="s">
        <v>19</v>
      </c>
    </row>
    <row r="253" spans="1:1">
      <c r="A253" s="78" t="s">
        <v>20</v>
      </c>
    </row>
    <row r="254" spans="1:1">
      <c r="A254" s="78" t="s">
        <v>21</v>
      </c>
    </row>
    <row r="255" spans="1:1">
      <c r="A255" s="78" t="s">
        <v>22</v>
      </c>
    </row>
    <row r="256" spans="1:1">
      <c r="A256" s="78" t="s">
        <v>23</v>
      </c>
    </row>
    <row r="257" spans="1:1">
      <c r="A257" s="78" t="s">
        <v>24</v>
      </c>
    </row>
    <row r="258" spans="1:1">
      <c r="A258" s="78" t="s">
        <v>25</v>
      </c>
    </row>
    <row r="259" spans="1:1">
      <c r="A259" s="78" t="s">
        <v>26</v>
      </c>
    </row>
    <row r="260" spans="1:1">
      <c r="A260" s="78" t="s">
        <v>27</v>
      </c>
    </row>
    <row r="261" spans="1:1">
      <c r="A261" s="78" t="s">
        <v>28</v>
      </c>
    </row>
    <row r="262" spans="1:1" ht="13.5" thickBot="1">
      <c r="A262" s="78" t="s">
        <v>29</v>
      </c>
    </row>
    <row r="263" spans="1:1">
      <c r="A263" s="80"/>
    </row>
    <row r="264" spans="1:1" ht="13.5" thickBot="1">
      <c r="A264" s="78" t="s">
        <v>179</v>
      </c>
    </row>
    <row r="265" spans="1:1" ht="13.5" thickBot="1">
      <c r="A265" s="79"/>
    </row>
    <row r="266" spans="1:1">
      <c r="A266" s="78" t="s">
        <v>17</v>
      </c>
    </row>
    <row r="267" spans="1:1">
      <c r="A267" s="78" t="s">
        <v>18</v>
      </c>
    </row>
    <row r="268" spans="1:1">
      <c r="A268" s="78" t="s">
        <v>19</v>
      </c>
    </row>
    <row r="269" spans="1:1">
      <c r="A269" s="78" t="s">
        <v>20</v>
      </c>
    </row>
    <row r="270" spans="1:1">
      <c r="A270" s="78" t="s">
        <v>21</v>
      </c>
    </row>
    <row r="271" spans="1:1">
      <c r="A271" s="78" t="s">
        <v>22</v>
      </c>
    </row>
    <row r="272" spans="1:1">
      <c r="A272" s="78" t="s">
        <v>23</v>
      </c>
    </row>
    <row r="273" spans="1:1">
      <c r="A273" s="78" t="s">
        <v>24</v>
      </c>
    </row>
    <row r="274" spans="1:1">
      <c r="A274" s="78" t="s">
        <v>25</v>
      </c>
    </row>
    <row r="275" spans="1:1">
      <c r="A275" s="78" t="s">
        <v>26</v>
      </c>
    </row>
    <row r="276" spans="1:1">
      <c r="A276" s="78" t="s">
        <v>27</v>
      </c>
    </row>
    <row r="277" spans="1:1">
      <c r="A277" s="78" t="s">
        <v>28</v>
      </c>
    </row>
    <row r="278" spans="1:1" ht="13.5" thickBot="1">
      <c r="A278" s="78" t="s">
        <v>29</v>
      </c>
    </row>
    <row r="279" spans="1:1">
      <c r="A279" s="80"/>
    </row>
    <row r="280" spans="1:1" ht="13.5" thickBot="1">
      <c r="A280" s="78" t="s">
        <v>180</v>
      </c>
    </row>
    <row r="281" spans="1:1" ht="13.5" thickBot="1">
      <c r="A281" s="79"/>
    </row>
    <row r="282" spans="1:1">
      <c r="A282" s="78" t="s">
        <v>17</v>
      </c>
    </row>
    <row r="283" spans="1:1">
      <c r="A283" s="78" t="s">
        <v>18</v>
      </c>
    </row>
    <row r="284" spans="1:1">
      <c r="A284" s="78" t="s">
        <v>19</v>
      </c>
    </row>
    <row r="285" spans="1:1">
      <c r="A285" s="78" t="s">
        <v>20</v>
      </c>
    </row>
    <row r="286" spans="1:1">
      <c r="A286" s="78" t="s">
        <v>21</v>
      </c>
    </row>
    <row r="287" spans="1:1">
      <c r="A287" s="78" t="s">
        <v>22</v>
      </c>
    </row>
    <row r="288" spans="1:1">
      <c r="A288" s="78" t="s">
        <v>23</v>
      </c>
    </row>
    <row r="289" spans="1:1">
      <c r="A289" s="78" t="s">
        <v>24</v>
      </c>
    </row>
    <row r="290" spans="1:1">
      <c r="A290" s="78" t="s">
        <v>25</v>
      </c>
    </row>
    <row r="291" spans="1:1">
      <c r="A291" s="78" t="s">
        <v>26</v>
      </c>
    </row>
    <row r="292" spans="1:1">
      <c r="A292" s="78" t="s">
        <v>27</v>
      </c>
    </row>
    <row r="293" spans="1:1">
      <c r="A293" s="78" t="s">
        <v>28</v>
      </c>
    </row>
    <row r="294" spans="1:1" ht="13.5" thickBot="1">
      <c r="A294" s="78" t="s">
        <v>29</v>
      </c>
    </row>
    <row r="295" spans="1:1">
      <c r="A295" s="80"/>
    </row>
    <row r="296" spans="1:1" ht="13.5" thickBot="1">
      <c r="A296" s="78" t="s">
        <v>181</v>
      </c>
    </row>
    <row r="297" spans="1:1" ht="13.5" thickBot="1">
      <c r="A297" s="79"/>
    </row>
    <row r="298" spans="1:1">
      <c r="A298" s="78" t="s">
        <v>17</v>
      </c>
    </row>
    <row r="299" spans="1:1">
      <c r="A299" s="78" t="s">
        <v>18</v>
      </c>
    </row>
    <row r="300" spans="1:1">
      <c r="A300" s="78" t="s">
        <v>19</v>
      </c>
    </row>
    <row r="301" spans="1:1">
      <c r="A301" s="78" t="s">
        <v>20</v>
      </c>
    </row>
    <row r="302" spans="1:1">
      <c r="A302" s="78" t="s">
        <v>21</v>
      </c>
    </row>
    <row r="303" spans="1:1">
      <c r="A303" s="78" t="s">
        <v>22</v>
      </c>
    </row>
    <row r="304" spans="1:1">
      <c r="A304" s="78" t="s">
        <v>23</v>
      </c>
    </row>
    <row r="305" spans="1:1">
      <c r="A305" s="78" t="s">
        <v>24</v>
      </c>
    </row>
    <row r="306" spans="1:1">
      <c r="A306" s="78" t="s">
        <v>25</v>
      </c>
    </row>
    <row r="307" spans="1:1">
      <c r="A307" s="78" t="s">
        <v>26</v>
      </c>
    </row>
    <row r="308" spans="1:1">
      <c r="A308" s="78" t="s">
        <v>27</v>
      </c>
    </row>
    <row r="309" spans="1:1">
      <c r="A309" s="78" t="s">
        <v>28</v>
      </c>
    </row>
    <row r="310" spans="1:1" ht="13.5" thickBot="1">
      <c r="A310" s="78" t="s">
        <v>51</v>
      </c>
    </row>
    <row r="311" spans="1:1">
      <c r="A311" s="80"/>
    </row>
    <row r="312" spans="1:1" ht="13.5" thickBot="1">
      <c r="A312" s="78" t="s">
        <v>122</v>
      </c>
    </row>
    <row r="313" spans="1:1" ht="13.5" thickBot="1">
      <c r="A313" s="79"/>
    </row>
    <row r="314" spans="1:1">
      <c r="A314" s="78" t="s">
        <v>17</v>
      </c>
    </row>
    <row r="315" spans="1:1">
      <c r="A315" s="78" t="s">
        <v>18</v>
      </c>
    </row>
    <row r="316" spans="1:1">
      <c r="A316" s="78" t="s">
        <v>19</v>
      </c>
    </row>
    <row r="317" spans="1:1">
      <c r="A317" s="78" t="s">
        <v>20</v>
      </c>
    </row>
    <row r="318" spans="1:1">
      <c r="A318" s="78" t="s">
        <v>21</v>
      </c>
    </row>
    <row r="319" spans="1:1">
      <c r="A319" s="78" t="s">
        <v>22</v>
      </c>
    </row>
    <row r="320" spans="1:1">
      <c r="A320" s="78" t="s">
        <v>23</v>
      </c>
    </row>
    <row r="321" spans="1:1">
      <c r="A321" s="78" t="s">
        <v>24</v>
      </c>
    </row>
    <row r="322" spans="1:1">
      <c r="A322" s="78" t="s">
        <v>25</v>
      </c>
    </row>
    <row r="323" spans="1:1">
      <c r="A323" s="78" t="s">
        <v>26</v>
      </c>
    </row>
    <row r="324" spans="1:1">
      <c r="A324" s="78" t="s">
        <v>27</v>
      </c>
    </row>
    <row r="325" spans="1:1">
      <c r="A325" s="78" t="s">
        <v>28</v>
      </c>
    </row>
    <row r="326" spans="1:1" ht="13.5" thickBot="1">
      <c r="A326" s="78" t="s">
        <v>51</v>
      </c>
    </row>
    <row r="327" spans="1:1">
      <c r="A327" s="8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55A6-33B9-4B26-8F3A-30FFF871992D}">
  <dimension ref="A1:AX329"/>
  <sheetViews>
    <sheetView workbookViewId="0">
      <selection activeCell="AC3" sqref="AC3"/>
    </sheetView>
  </sheetViews>
  <sheetFormatPr defaultRowHeight="12.75"/>
  <cols>
    <col min="1" max="1" width="69" bestFit="1" customWidth="1"/>
  </cols>
  <sheetData>
    <row r="1" spans="1:50" ht="14.25">
      <c r="A1" s="71" t="s">
        <v>97</v>
      </c>
    </row>
    <row r="2" spans="1:50" ht="13.5" thickBot="1">
      <c r="A2" s="72"/>
      <c r="B2">
        <f>'Canada Choice White Grease'!B2</f>
        <v>1992</v>
      </c>
      <c r="C2" t="str">
        <f>'Canada Choice White Grease'!C2</f>
        <v xml:space="preserve">93/94 </v>
      </c>
      <c r="D2" t="str">
        <f>'Canada Choice White Grease'!D2</f>
        <v xml:space="preserve">94/95 </v>
      </c>
      <c r="E2" t="str">
        <f>'Canada Choice White Grease'!E2</f>
        <v xml:space="preserve">95/96 </v>
      </c>
      <c r="F2" t="str">
        <f>'Canada Choice White Grease'!F2</f>
        <v xml:space="preserve">96/97 </v>
      </c>
      <c r="G2" t="str">
        <f>'Canada Choice White Grease'!G2</f>
        <v xml:space="preserve">97/98 </v>
      </c>
      <c r="H2" t="str">
        <f>'Canada Choice White Grease'!H2</f>
        <v xml:space="preserve">98/99 </v>
      </c>
      <c r="I2" t="str">
        <f>'Canada Choice White Grease'!I2</f>
        <v xml:space="preserve">99/00 </v>
      </c>
      <c r="J2" t="str">
        <f>'Canada Choice White Grease'!J2</f>
        <v xml:space="preserve">00/01 </v>
      </c>
      <c r="K2" t="str">
        <f>'Canada Choice White Grease'!K2</f>
        <v xml:space="preserve">01/02 </v>
      </c>
      <c r="L2" t="str">
        <f>'Canada Choice White Grease'!L2</f>
        <v xml:space="preserve">02/03 </v>
      </c>
      <c r="M2" t="str">
        <f>'Canada Choice White Grease'!M2</f>
        <v xml:space="preserve">03/04 </v>
      </c>
      <c r="N2" t="str">
        <f>'Canada Choice White Grease'!N2</f>
        <v xml:space="preserve">04/05 </v>
      </c>
      <c r="O2" t="str">
        <f>'Canada Choice White Grease'!O2</f>
        <v xml:space="preserve">05/06 </v>
      </c>
      <c r="P2" t="str">
        <f>'Canada Choice White Grease'!P2</f>
        <v xml:space="preserve">06/07 </v>
      </c>
      <c r="Q2" t="str">
        <f>'Canada Choice White Grease'!Q2</f>
        <v xml:space="preserve">07/08 </v>
      </c>
      <c r="R2" t="str">
        <f>'Canada Choice White Grease'!R2</f>
        <v xml:space="preserve">08/09 </v>
      </c>
      <c r="S2" t="str">
        <f>'Canada Choice White Grease'!S2</f>
        <v xml:space="preserve">09/10 </v>
      </c>
      <c r="T2" t="str">
        <f>'Canada Choice White Grease'!T2</f>
        <v xml:space="preserve">10/11 </v>
      </c>
      <c r="U2" t="str">
        <f>'Canada Choice White Grease'!U2</f>
        <v xml:space="preserve">11/12 </v>
      </c>
      <c r="V2" t="str">
        <f>'Canada Choice White Grease'!V2</f>
        <v xml:space="preserve">12/13 </v>
      </c>
      <c r="W2" t="str">
        <f>'Canada Choice White Grease'!W2</f>
        <v xml:space="preserve">13/14 </v>
      </c>
      <c r="X2" t="str">
        <f>'Canada Choice White Grease'!X2</f>
        <v xml:space="preserve">14/15 </v>
      </c>
      <c r="Y2" t="str">
        <f>'Canada Choice White Grease'!Y2</f>
        <v xml:space="preserve">15/16 </v>
      </c>
      <c r="Z2" t="str">
        <f>'Canada Choice White Grease'!Z2</f>
        <v xml:space="preserve">16/17 </v>
      </c>
      <c r="AA2" t="str">
        <f>'Canada Choice White Grease'!AA2</f>
        <v xml:space="preserve">17/18 </v>
      </c>
      <c r="AB2" t="str">
        <f>'Canada Choice White Grease'!AB2</f>
        <v xml:space="preserve">18/19 </v>
      </c>
      <c r="AC2" t="str">
        <f>'Canada Choice White Grease'!AC2</f>
        <v>19/20</v>
      </c>
      <c r="AD2" t="str">
        <f>'Canada Choice White Grease'!AD2</f>
        <v>20/21</v>
      </c>
      <c r="AE2" t="str">
        <f>'Canada Choice White Grease'!AE2</f>
        <v xml:space="preserve">21/22 </v>
      </c>
      <c r="AF2" t="str">
        <f>'Canada Choice White Grease'!AF2</f>
        <v xml:space="preserve">22/23 </v>
      </c>
      <c r="AG2" t="str">
        <f>'Canada Choice White Grease'!AG2</f>
        <v xml:space="preserve">23/24 </v>
      </c>
      <c r="AH2" t="str">
        <f>'Canada Choice White Grease'!AH2</f>
        <v xml:space="preserve">24/25 </v>
      </c>
      <c r="AI2" t="str">
        <f>'Canada Choice White Grease'!AI2</f>
        <v>25/26</v>
      </c>
      <c r="AJ2" t="str">
        <f>'Canada Choice White Grease'!AJ2</f>
        <v>26/27</v>
      </c>
      <c r="AK2" t="str">
        <f>'Canada Choice White Grease'!AK2</f>
        <v>27/28</v>
      </c>
      <c r="AL2" t="str">
        <f>'Canada Choice White Grease'!AL2</f>
        <v>28/29</v>
      </c>
      <c r="AM2" t="str">
        <f>'Canada Choice White Grease'!AM2</f>
        <v>29/30</v>
      </c>
      <c r="AN2" t="str">
        <f>'Canada Choice White Grease'!AN2</f>
        <v>30/31</v>
      </c>
      <c r="AO2" t="str">
        <f>'Canada Choice White Grease'!AO2</f>
        <v>31/32</v>
      </c>
      <c r="AP2" t="str">
        <f>'Canada Choice White Grease'!AP2</f>
        <v>32/33</v>
      </c>
      <c r="AQ2" t="str">
        <f>'Canada Choice White Grease'!AQ2</f>
        <v>33/34</v>
      </c>
      <c r="AR2" t="str">
        <f>'Canada Choice White Grease'!AR2</f>
        <v>34/35</v>
      </c>
      <c r="AS2" t="str">
        <f>'Canada Choice White Grease'!AS2</f>
        <v>35/36</v>
      </c>
      <c r="AT2" t="str">
        <f>'Canada Choice White Grease'!AT2</f>
        <v>36/37</v>
      </c>
      <c r="AU2" t="str">
        <f>'Canada Choice White Grease'!AU2</f>
        <v>37/38</v>
      </c>
      <c r="AV2" t="str">
        <f>'Canada Choice White Grease'!AV2</f>
        <v>38/39</v>
      </c>
      <c r="AW2" t="str">
        <f>'Canada Choice White Grease'!AW2</f>
        <v>39/40</v>
      </c>
      <c r="AX2" t="str">
        <f>'Canada Choice White Grease'!AX2</f>
        <v>40/41</v>
      </c>
    </row>
    <row r="3" spans="1:50" ht="14.25">
      <c r="A3" s="73" t="s">
        <v>98</v>
      </c>
      <c r="C3" s="74">
        <f>('[2]Yellow Grease Complex'!B$4/'[2]Used Cooking Oil Complex'!B$4)*'Canada Used Cooking Oil'!C3</f>
        <v>0</v>
      </c>
      <c r="D3" s="74">
        <f>('[2]Yellow Grease Complex'!C$4/'[2]Used Cooking Oil Complex'!C$4)*'Canada Used Cooking Oil'!D3</f>
        <v>0</v>
      </c>
      <c r="E3" s="74">
        <f>('[2]Yellow Grease Complex'!D$4/'[2]Used Cooking Oil Complex'!D$4)*'Canada Used Cooking Oil'!E3</f>
        <v>0</v>
      </c>
      <c r="F3" s="74">
        <f>('[2]Yellow Grease Complex'!E$4/'[2]Used Cooking Oil Complex'!E$4)*'Canada Used Cooking Oil'!F3</f>
        <v>0</v>
      </c>
      <c r="G3" s="74">
        <f>('[2]Yellow Grease Complex'!F$4/'[2]Used Cooking Oil Complex'!F$4)*'Canada Used Cooking Oil'!G3</f>
        <v>0</v>
      </c>
      <c r="H3" s="74">
        <f>('[2]Yellow Grease Complex'!G$4/'[2]Used Cooking Oil Complex'!G$4)*'Canada Used Cooking Oil'!H3</f>
        <v>0</v>
      </c>
      <c r="I3" s="74">
        <f>('[2]Yellow Grease Complex'!H$4/'[2]Used Cooking Oil Complex'!H$4)*'Canada Used Cooking Oil'!I3</f>
        <v>0</v>
      </c>
      <c r="J3" s="74">
        <f>('[2]Yellow Grease Complex'!I$4/'[2]Used Cooking Oil Complex'!I$4)*'Canada Used Cooking Oil'!J3</f>
        <v>0</v>
      </c>
      <c r="K3" s="74">
        <f>('[2]Yellow Grease Complex'!J$4/'[2]Used Cooking Oil Complex'!J$4)*'Canada Used Cooking Oil'!K3</f>
        <v>0</v>
      </c>
      <c r="L3" s="74">
        <f>('[2]Yellow Grease Complex'!K$4/'[2]Used Cooking Oil Complex'!K$4)*'Canada Used Cooking Oil'!L3</f>
        <v>0</v>
      </c>
      <c r="M3" s="74">
        <f>('[2]Yellow Grease Complex'!L$4/'[2]Used Cooking Oil Complex'!L$4)*'Canada Used Cooking Oil'!M3</f>
        <v>0</v>
      </c>
      <c r="N3" s="74">
        <f>('[2]Yellow Grease Complex'!M$4/'[2]Used Cooking Oil Complex'!M$4)*'Canada Used Cooking Oil'!N3</f>
        <v>0</v>
      </c>
      <c r="O3" s="74">
        <f>('[2]Yellow Grease Complex'!N$4/'[2]Used Cooking Oil Complex'!N$4)*'Canada Used Cooking Oil'!O3</f>
        <v>0</v>
      </c>
      <c r="P3" s="74">
        <f>('[2]Yellow Grease Complex'!O$4/'[2]Used Cooking Oil Complex'!O$4)*'Canada Used Cooking Oil'!P3</f>
        <v>0</v>
      </c>
      <c r="Q3" s="74">
        <f>('[2]Yellow Grease Complex'!P$4/'[2]Used Cooking Oil Complex'!P$4)*'Canada Used Cooking Oil'!Q3</f>
        <v>0</v>
      </c>
      <c r="R3" s="74">
        <f>('[2]Yellow Grease Complex'!Q$4/'[2]Used Cooking Oil Complex'!Q$4)*'Canada Used Cooking Oil'!R3</f>
        <v>0</v>
      </c>
      <c r="S3" s="74">
        <f>('[2]Yellow Grease Complex'!R$4/'[2]Used Cooking Oil Complex'!R$4)*'Canada Used Cooking Oil'!S3</f>
        <v>0</v>
      </c>
      <c r="T3" s="74">
        <f>('[2]Yellow Grease Complex'!S$4/'[2]Used Cooking Oil Complex'!S$4)*'Canada Used Cooking Oil'!T3</f>
        <v>0</v>
      </c>
      <c r="U3" s="74">
        <f>('[2]Yellow Grease Complex'!T$4/'[2]Used Cooking Oil Complex'!T$4)*'Canada Used Cooking Oil'!U3</f>
        <v>0</v>
      </c>
      <c r="V3" s="74">
        <f>('[2]Yellow Grease Complex'!U$4/'[2]Used Cooking Oil Complex'!U$4)*'Canada Used Cooking Oil'!V3</f>
        <v>0</v>
      </c>
      <c r="W3" s="74">
        <f>('[2]Yellow Grease Complex'!V$4/'[2]Used Cooking Oil Complex'!V$4)*'Canada Used Cooking Oil'!W3</f>
        <v>0</v>
      </c>
      <c r="X3" s="74">
        <f>('[2]Yellow Grease Complex'!W$4/'[2]Used Cooking Oil Complex'!W$4)*'Canada Used Cooking Oil'!X3</f>
        <v>2.5703085854178447</v>
      </c>
      <c r="Y3" s="74">
        <f>('[2]Yellow Grease Complex'!X$4/'[2]Used Cooking Oil Complex'!X$4)*'Canada Used Cooking Oil'!Y3</f>
        <v>2.644078088027134</v>
      </c>
      <c r="Z3" s="74">
        <f>('[2]Yellow Grease Complex'!Y$4/'[2]Used Cooking Oil Complex'!Y$4)*'Canada Used Cooking Oil'!Z3</f>
        <v>2.7297925413389419</v>
      </c>
      <c r="AA3" s="74">
        <f>('[2]Yellow Grease Complex'!Z$4/'[2]Used Cooking Oil Complex'!Z$4)*'Canada Used Cooking Oil'!AA3</f>
        <v>2.688158489926479</v>
      </c>
      <c r="AB3" s="74">
        <f>('[2]Yellow Grease Complex'!AA$4/'[2]Used Cooking Oil Complex'!AA$4)*'Canada Used Cooking Oil'!AB3</f>
        <v>2.7698747905235095</v>
      </c>
      <c r="AC3" s="74">
        <f>('[2]Yellow Grease Complex'!AB$4/'[2]Used Cooking Oil Complex'!AB$4)*'Canada Used Cooking Oil'!AC3</f>
        <v>2.8467956978772406</v>
      </c>
      <c r="AD3" s="74">
        <f>('[2]Yellow Grease Complex'!AC$4/'[2]Used Cooking Oil Complex'!AC$4)*'Canada Used Cooking Oil'!AD3</f>
        <v>2.900304706712415</v>
      </c>
      <c r="AE3" s="74">
        <f>('[2]Yellow Grease Complex'!AD$4/'[2]Used Cooking Oil Complex'!AD$4)*'Canada Used Cooking Oil'!AE3</f>
        <v>2.7485302544889834</v>
      </c>
      <c r="AF3" s="74">
        <f>('[2]Yellow Grease Complex'!AE$4/'[2]Used Cooking Oil Complex'!AE$4)*'Canada Used Cooking Oil'!AF3</f>
        <v>2.8733368081490771</v>
      </c>
      <c r="AG3" s="74">
        <f>('[2]Yellow Grease Complex'!AF$4/'[2]Used Cooking Oil Complex'!AF$4)*'Canada Used Cooking Oil'!AG3</f>
        <v>2.9667027219509072</v>
      </c>
      <c r="AH3" s="74">
        <f>('[2]Yellow Grease Complex'!AG$4/'[2]Used Cooking Oil Complex'!AG$4)*'Canada Used Cooking Oil'!AH3</f>
        <v>6.8525062878854337</v>
      </c>
      <c r="AI3" s="74">
        <f>('[2]Yellow Grease Complex'!AH$4/'[2]Used Cooking Oil Complex'!AH$4)*'Canada Used Cooking Oil'!AI3</f>
        <v>5.7054465541157944</v>
      </c>
      <c r="AJ3" s="74">
        <f>('[2]Yellow Grease Complex'!AI$4/'[2]Used Cooking Oil Complex'!AI$4)*'Canada Used Cooking Oil'!AJ3</f>
        <v>4.9196359130978244</v>
      </c>
      <c r="AK3" s="74">
        <f>('[2]Yellow Grease Complex'!AJ$4/'[2]Used Cooking Oil Complex'!AJ$4)*'Canada Used Cooking Oil'!AK3</f>
        <v>8.9839305480429026</v>
      </c>
      <c r="AL3" s="74">
        <f>('[2]Yellow Grease Complex'!AK$4/'[2]Used Cooking Oil Complex'!AK$4)*'Canada Used Cooking Oil'!AL3</f>
        <v>9.6251028617587799</v>
      </c>
      <c r="AM3" s="74">
        <f>('[2]Yellow Grease Complex'!AL$4/'[2]Used Cooking Oil Complex'!AL$4)*'Canada Used Cooking Oil'!AM3</f>
        <v>6.8073361114609172</v>
      </c>
      <c r="AN3" s="74">
        <f>('[2]Yellow Grease Complex'!AM$4/'[2]Used Cooking Oil Complex'!AM$4)*'Canada Used Cooking Oil'!AN3</f>
        <v>9.867366999998783</v>
      </c>
      <c r="AO3" s="74">
        <f>('[2]Yellow Grease Complex'!AN$4/'[2]Used Cooking Oil Complex'!AN$4)*'Canada Used Cooking Oil'!AO3</f>
        <v>13.068086615312895</v>
      </c>
      <c r="AP3" s="74">
        <f>('[2]Yellow Grease Complex'!AO$4/'[2]Used Cooking Oil Complex'!AO$4)*'Canada Used Cooking Oil'!AP3</f>
        <v>12.668489261578623</v>
      </c>
      <c r="AQ3" s="74">
        <f>('[2]Yellow Grease Complex'!AP$4/'[2]Used Cooking Oil Complex'!AP$4)*'Canada Used Cooking Oil'!AQ3</f>
        <v>7.1111771721978876</v>
      </c>
      <c r="AR3" s="74">
        <f>('[2]Yellow Grease Complex'!AQ$4/'[2]Used Cooking Oil Complex'!AQ$4)*'Canada Used Cooking Oil'!AR3</f>
        <v>4.8261959383246769</v>
      </c>
      <c r="AS3" s="74">
        <f>('[2]Yellow Grease Complex'!AR$4/'[2]Used Cooking Oil Complex'!AR$4)*'Canada Used Cooking Oil'!AS3</f>
        <v>5.5718047453298949</v>
      </c>
      <c r="AT3" s="74">
        <f>('[2]Yellow Grease Complex'!AS$4/'[2]Used Cooking Oil Complex'!AS$4)*'Canada Used Cooking Oil'!AT3</f>
        <v>8.5059981293040607</v>
      </c>
      <c r="AU3" s="74">
        <f>('[2]Yellow Grease Complex'!AT$4/'[2]Used Cooking Oil Complex'!AT$4)*'Canada Used Cooking Oil'!AU3</f>
        <v>25.608736717277441</v>
      </c>
      <c r="AV3" s="74">
        <f>('[2]Yellow Grease Complex'!AU$4/'[2]Used Cooking Oil Complex'!AU$4)*'Canada Used Cooking Oil'!AV3</f>
        <v>15.947134590976875</v>
      </c>
    </row>
    <row r="4" spans="1:50" ht="14.25">
      <c r="A4" s="73" t="s">
        <v>2</v>
      </c>
      <c r="C4" s="74">
        <f>('[2]Yellow Grease Complex'!B$4/'[2]Used Cooking Oil Complex'!B$4)*'Canada Used Cooking Oil'!C4</f>
        <v>0</v>
      </c>
      <c r="D4" s="74">
        <f>('[2]Yellow Grease Complex'!C$4/'[2]Used Cooking Oil Complex'!C$4)*'Canada Used Cooking Oil'!D4</f>
        <v>0</v>
      </c>
      <c r="E4" s="74">
        <f>('[2]Yellow Grease Complex'!D$4/'[2]Used Cooking Oil Complex'!D$4)*'Canada Used Cooking Oil'!E4</f>
        <v>0</v>
      </c>
      <c r="F4" s="74">
        <f>('[2]Yellow Grease Complex'!E$4/'[2]Used Cooking Oil Complex'!E$4)*'Canada Used Cooking Oil'!F4</f>
        <v>0</v>
      </c>
      <c r="G4" s="74">
        <f>('[2]Yellow Grease Complex'!F$4/'[2]Used Cooking Oil Complex'!F$4)*'Canada Used Cooking Oil'!G4</f>
        <v>0</v>
      </c>
      <c r="H4" s="74">
        <f>('[2]Yellow Grease Complex'!G$4/'[2]Used Cooking Oil Complex'!G$4)*'Canada Used Cooking Oil'!H4</f>
        <v>0</v>
      </c>
      <c r="I4" s="74">
        <f>('[2]Yellow Grease Complex'!H$4/'[2]Used Cooking Oil Complex'!H$4)*'Canada Used Cooking Oil'!I4</f>
        <v>0</v>
      </c>
      <c r="J4" s="74">
        <f>('[2]Yellow Grease Complex'!I$4/'[2]Used Cooking Oil Complex'!I$4)*'Canada Used Cooking Oil'!J4</f>
        <v>0</v>
      </c>
      <c r="K4" s="74">
        <f>('[2]Yellow Grease Complex'!J$4/'[2]Used Cooking Oil Complex'!J$4)*'Canada Used Cooking Oil'!K4</f>
        <v>0</v>
      </c>
      <c r="L4" s="74">
        <f>('[2]Yellow Grease Complex'!K$4/'[2]Used Cooking Oil Complex'!K$4)*'Canada Used Cooking Oil'!L4</f>
        <v>0</v>
      </c>
      <c r="M4" s="74">
        <f>('[2]Yellow Grease Complex'!L$4/'[2]Used Cooking Oil Complex'!L$4)*'Canada Used Cooking Oil'!M4</f>
        <v>0</v>
      </c>
      <c r="N4" s="74">
        <f>('[2]Yellow Grease Complex'!M$4/'[2]Used Cooking Oil Complex'!M$4)*'Canada Used Cooking Oil'!N4</f>
        <v>0</v>
      </c>
      <c r="O4" s="74">
        <f>('[2]Yellow Grease Complex'!N$4/'[2]Used Cooking Oil Complex'!N$4)*'Canada Used Cooking Oil'!O4</f>
        <v>0</v>
      </c>
      <c r="P4" s="74">
        <f>('[2]Yellow Grease Complex'!O$4/'[2]Used Cooking Oil Complex'!O$4)*'Canada Used Cooking Oil'!P4</f>
        <v>0</v>
      </c>
      <c r="Q4" s="74">
        <f>('[2]Yellow Grease Complex'!P$4/'[2]Used Cooking Oil Complex'!P$4)*'Canada Used Cooking Oil'!Q4</f>
        <v>0</v>
      </c>
      <c r="R4" s="74">
        <f>('[2]Yellow Grease Complex'!Q$4/'[2]Used Cooking Oil Complex'!Q$4)*'Canada Used Cooking Oil'!R4</f>
        <v>0</v>
      </c>
      <c r="S4" s="74">
        <f>('[2]Yellow Grease Complex'!R$4/'[2]Used Cooking Oil Complex'!R$4)*'Canada Used Cooking Oil'!S4</f>
        <v>0</v>
      </c>
      <c r="T4" s="74">
        <f>('[2]Yellow Grease Complex'!S$4/'[2]Used Cooking Oil Complex'!S$4)*'Canada Used Cooking Oil'!T4</f>
        <v>0</v>
      </c>
      <c r="U4" s="74">
        <f>('[2]Yellow Grease Complex'!T$4/'[2]Used Cooking Oil Complex'!T$4)*'Canada Used Cooking Oil'!U4</f>
        <v>0</v>
      </c>
      <c r="V4" s="74">
        <f>('[2]Yellow Grease Complex'!U$4/'[2]Used Cooking Oil Complex'!U$4)*'Canada Used Cooking Oil'!V4</f>
        <v>0</v>
      </c>
      <c r="W4" s="74">
        <f>('[2]Yellow Grease Complex'!V$4/'[2]Used Cooking Oil Complex'!V$4)*'Canada Used Cooking Oil'!W4</f>
        <v>102.00000000000001</v>
      </c>
      <c r="X4" s="74">
        <f>('[2]Yellow Grease Complex'!W$4/'[2]Used Cooking Oil Complex'!W$4)*'Canada Used Cooking Oil'!X4</f>
        <v>104.92746532802963</v>
      </c>
      <c r="Y4" s="74">
        <f>('[2]Yellow Grease Complex'!X$4/'[2]Used Cooking Oil Complex'!X$4)*'Canada Used Cooking Oil'!Y4</f>
        <v>108.32895349462774</v>
      </c>
      <c r="Z4" s="74">
        <f>('[2]Yellow Grease Complex'!Y$4/'[2]Used Cooking Oil Complex'!Y$4)*'Canada Used Cooking Oil'!Z4</f>
        <v>106.6767498377735</v>
      </c>
      <c r="AA4" s="74">
        <f>('[2]Yellow Grease Complex'!Z$4/'[2]Used Cooking Oil Complex'!Z$4)*'Canada Used Cooking Oil'!AA4</f>
        <v>109.91957550788351</v>
      </c>
      <c r="AB4" s="74">
        <f>('[2]Yellow Grease Complex'!AA$4/'[2]Used Cooking Oil Complex'!AA$4)*'Canada Used Cooking Oil'!AB4</f>
        <v>112.97210102742342</v>
      </c>
      <c r="AC4" s="74">
        <f>('[2]Yellow Grease Complex'!AB$4/'[2]Used Cooking Oil Complex'!AB$4)*'Canada Used Cooking Oil'!AC4</f>
        <v>115.09554991295896</v>
      </c>
      <c r="AD4" s="74">
        <f>('[2]Yellow Grease Complex'!AC$4/'[2]Used Cooking Oil Complex'!AC$4)*'Canada Used Cooking Oil'!AD4</f>
        <v>109.07253998542787</v>
      </c>
      <c r="AE4" s="74">
        <f>('[2]Yellow Grease Complex'!AD$4/'[2]Used Cooking Oil Complex'!AD$4)*'Canada Used Cooking Oil'!AE4</f>
        <v>114.0253571473641</v>
      </c>
      <c r="AF4" s="74">
        <f>('[2]Yellow Grease Complex'!AE$4/'[2]Used Cooking Oil Complex'!AE$4)*'Canada Used Cooking Oil'!AF4</f>
        <v>117.73048549724996</v>
      </c>
      <c r="AG4" s="74">
        <f>('[2]Yellow Grease Complex'!AF$4/'[2]Used Cooking Oil Complex'!AF$4)*'Canada Used Cooking Oil'!AG4</f>
        <v>118.94680764154883</v>
      </c>
      <c r="AH4" s="74">
        <f>('[2]Yellow Grease Complex'!AG$4/'[2]Used Cooking Oil Complex'!AG$4)*'Canada Used Cooking Oil'!AH4</f>
        <v>120.53417781883898</v>
      </c>
      <c r="AI4" s="74">
        <f>('[2]Yellow Grease Complex'!AH$4/'[2]Used Cooking Oil Complex'!AH$4)*'Canada Used Cooking Oil'!AI4</f>
        <v>55.230405250144784</v>
      </c>
      <c r="AJ4" s="74">
        <f>('[2]Yellow Grease Complex'!AI$4/'[2]Used Cooking Oil Complex'!AI$4)*'Canada Used Cooking Oil'!AJ4</f>
        <v>53.799952750359388</v>
      </c>
      <c r="AK4" s="74">
        <f>('[2]Yellow Grease Complex'!AJ$4/'[2]Used Cooking Oil Complex'!AJ$4)*'Canada Used Cooking Oil'!AK4</f>
        <v>94.243331085083767</v>
      </c>
      <c r="AL4" s="74">
        <f>('[2]Yellow Grease Complex'!AK$4/'[2]Used Cooking Oil Complex'!AK$4)*'Canada Used Cooking Oil'!AL4</f>
        <v>107.83040457542529</v>
      </c>
      <c r="AM4" s="74">
        <f>('[2]Yellow Grease Complex'!AL$4/'[2]Used Cooking Oil Complex'!AL$4)*'Canada Used Cooking Oil'!AM4</f>
        <v>75.79109179342754</v>
      </c>
      <c r="AN4" s="74">
        <f>('[2]Yellow Grease Complex'!AM$4/'[2]Used Cooking Oil Complex'!AM$4)*'Canada Used Cooking Oil'!AN4</f>
        <v>93.959977070488819</v>
      </c>
      <c r="AO4" s="74">
        <f>('[2]Yellow Grease Complex'!AN$4/'[2]Used Cooking Oil Complex'!AN$4)*'Canada Used Cooking Oil'!AO4</f>
        <v>141.11502822054419</v>
      </c>
      <c r="AP4" s="74">
        <f>('[2]Yellow Grease Complex'!AO$4/'[2]Used Cooking Oil Complex'!AO$4)*'Canada Used Cooking Oil'!AP4</f>
        <v>139.03212734832479</v>
      </c>
      <c r="AQ4" s="74">
        <f>('[2]Yellow Grease Complex'!AP$4/'[2]Used Cooking Oil Complex'!AP$4)*'Canada Used Cooking Oil'!AQ4</f>
        <v>118.1221443876956</v>
      </c>
      <c r="AR4" s="74">
        <f>('[2]Yellow Grease Complex'!AQ$4/'[2]Used Cooking Oil Complex'!AQ$4)*'Canada Used Cooking Oil'!AR4</f>
        <v>89.031907905773224</v>
      </c>
      <c r="AS4" s="74">
        <f>('[2]Yellow Grease Complex'!AR$4/'[2]Used Cooking Oil Complex'!AR$4)*'Canada Used Cooking Oil'!AS4</f>
        <v>80.560524073963947</v>
      </c>
      <c r="AT4" s="74">
        <f>('[2]Yellow Grease Complex'!AS$4/'[2]Used Cooking Oil Complex'!AS$4)*'Canada Used Cooking Oil'!AT4</f>
        <v>43.966920229751345</v>
      </c>
      <c r="AU4" s="74">
        <f>('[2]Yellow Grease Complex'!AT$4/'[2]Used Cooking Oil Complex'!AT$4)*'Canada Used Cooking Oil'!AU4</f>
        <v>80.793953730415851</v>
      </c>
      <c r="AV4" s="74">
        <f>('[2]Yellow Grease Complex'!AU$4/'[2]Used Cooking Oil Complex'!AU$4)*'Canada Used Cooking Oil'!AV4</f>
        <v>38.729029538166742</v>
      </c>
    </row>
    <row r="5" spans="1:50" ht="14.25">
      <c r="A5" s="73" t="s">
        <v>3</v>
      </c>
      <c r="C5" s="74">
        <f>('[2]Yellow Grease Complex'!B$4/'[2]Used Cooking Oil Complex'!B$4)*'Canada Used Cooking Oil'!C5</f>
        <v>0.2924444444444444</v>
      </c>
      <c r="D5" s="74">
        <f>('[2]Yellow Grease Complex'!C$4/'[2]Used Cooking Oil Complex'!C$4)*'Canada Used Cooking Oil'!D5</f>
        <v>1.2547777777777775</v>
      </c>
      <c r="E5" s="74">
        <f>('[2]Yellow Grease Complex'!D$4/'[2]Used Cooking Oil Complex'!D$4)*'Canada Used Cooking Oil'!E5</f>
        <v>0.9743333333333335</v>
      </c>
      <c r="F5" s="74">
        <f>('[2]Yellow Grease Complex'!E$4/'[2]Used Cooking Oil Complex'!E$4)*'Canada Used Cooking Oil'!F5</f>
        <v>1.2777777777777775</v>
      </c>
      <c r="G5" s="74">
        <f>('[2]Yellow Grease Complex'!F$4/'[2]Used Cooking Oil Complex'!F$4)*'Canada Used Cooking Oil'!G5</f>
        <v>1.674666666666667</v>
      </c>
      <c r="H5" s="74">
        <f>('[2]Yellow Grease Complex'!G$4/'[2]Used Cooking Oil Complex'!G$4)*'Canada Used Cooking Oil'!H5</f>
        <v>1.0736666666666665</v>
      </c>
      <c r="I5" s="74">
        <f>('[2]Yellow Grease Complex'!H$4/'[2]Used Cooking Oil Complex'!H$4)*'Canada Used Cooking Oil'!I5</f>
        <v>1.2211111111111113</v>
      </c>
      <c r="J5" s="74">
        <f>('[2]Yellow Grease Complex'!I$4/'[2]Used Cooking Oil Complex'!I$4)*'Canada Used Cooking Oil'!J5</f>
        <v>1.3223333333333334</v>
      </c>
      <c r="K5" s="74">
        <f>('[2]Yellow Grease Complex'!J$4/'[2]Used Cooking Oil Complex'!J$4)*'Canada Used Cooking Oil'!K5</f>
        <v>1.3162222222222222</v>
      </c>
      <c r="L5" s="74">
        <f>('[2]Yellow Grease Complex'!K$4/'[2]Used Cooking Oil Complex'!K$4)*'Canada Used Cooking Oil'!L5</f>
        <v>1.1024444444444446</v>
      </c>
      <c r="M5" s="74">
        <f>('[2]Yellow Grease Complex'!L$4/'[2]Used Cooking Oil Complex'!L$4)*'Canada Used Cooking Oil'!M5</f>
        <v>1.2738888888888891</v>
      </c>
      <c r="N5" s="74">
        <f>('[2]Yellow Grease Complex'!M$4/'[2]Used Cooking Oil Complex'!M$4)*'Canada Used Cooking Oil'!N5</f>
        <v>1.6925555555555558</v>
      </c>
      <c r="O5" s="74">
        <f>('[2]Yellow Grease Complex'!N$4/'[2]Used Cooking Oil Complex'!N$4)*'Canada Used Cooking Oil'!O5</f>
        <v>2.1290000000000004</v>
      </c>
      <c r="P5" s="74">
        <f>('[2]Yellow Grease Complex'!O$4/'[2]Used Cooking Oil Complex'!O$4)*'Canada Used Cooking Oil'!P5</f>
        <v>1.5698888888888887</v>
      </c>
      <c r="Q5" s="74">
        <f>('[2]Yellow Grease Complex'!P$4/'[2]Used Cooking Oil Complex'!P$4)*'Canada Used Cooking Oil'!Q5</f>
        <v>1.400222222222222</v>
      </c>
      <c r="R5" s="74">
        <f>('[2]Yellow Grease Complex'!Q$4/'[2]Used Cooking Oil Complex'!Q$4)*'Canada Used Cooking Oil'!R5</f>
        <v>5.2922222222222226</v>
      </c>
      <c r="S5" s="74">
        <f>('[2]Yellow Grease Complex'!R$4/'[2]Used Cooking Oil Complex'!R$4)*'Canada Used Cooking Oil'!S5</f>
        <v>2.5396666666666667</v>
      </c>
      <c r="T5" s="74">
        <f>('[2]Yellow Grease Complex'!S$4/'[2]Used Cooking Oil Complex'!S$4)*'Canada Used Cooking Oil'!T5</f>
        <v>1.7212222222222222</v>
      </c>
      <c r="U5" s="74">
        <f>('[2]Yellow Grease Complex'!T$4/'[2]Used Cooking Oil Complex'!T$4)*'Canada Used Cooking Oil'!U5</f>
        <v>2.8853333333333335</v>
      </c>
      <c r="V5" s="74">
        <f>('[2]Yellow Grease Complex'!U$4/'[2]Used Cooking Oil Complex'!U$4)*'Canada Used Cooking Oil'!V5</f>
        <v>1.7813333333333337</v>
      </c>
      <c r="W5" s="74">
        <f>('[2]Yellow Grease Complex'!V$4/'[2]Used Cooking Oil Complex'!V$4)*'Canada Used Cooking Oil'!W5</f>
        <v>1.3543333333333336</v>
      </c>
      <c r="X5" s="74">
        <f>('[2]Yellow Grease Complex'!W$4/'[2]Used Cooking Oil Complex'!W$4)*'Canada Used Cooking Oil'!X5</f>
        <v>1.2612222222222225</v>
      </c>
      <c r="Y5" s="74">
        <f>('[2]Yellow Grease Complex'!X$4/'[2]Used Cooking Oil Complex'!X$4)*'Canada Used Cooking Oil'!Y5</f>
        <v>1.3106666666666669</v>
      </c>
      <c r="Z5" s="74">
        <f>('[2]Yellow Grease Complex'!Y$4/'[2]Used Cooking Oil Complex'!Y$4)*'Canada Used Cooking Oil'!Z5</f>
        <v>0.94155555555555548</v>
      </c>
      <c r="AA5" s="74">
        <f>('[2]Yellow Grease Complex'!Z$4/'[2]Used Cooking Oil Complex'!Z$4)*'Canada Used Cooking Oil'!AA5</f>
        <v>0.78411111111111098</v>
      </c>
      <c r="AB5" s="74">
        <f>('[2]Yellow Grease Complex'!AA$4/'[2]Used Cooking Oil Complex'!AA$4)*'Canada Used Cooking Oil'!AB5</f>
        <v>0.80166666666666664</v>
      </c>
      <c r="AC5" s="74">
        <f>('[2]Yellow Grease Complex'!AB$4/'[2]Used Cooking Oil Complex'!AB$4)*'Canada Used Cooking Oil'!AC5</f>
        <v>0.91533333333333344</v>
      </c>
      <c r="AD5" s="74">
        <f>('[2]Yellow Grease Complex'!AC$4/'[2]Used Cooking Oil Complex'!AC$4)*'Canada Used Cooking Oil'!AD5</f>
        <v>0.78</v>
      </c>
      <c r="AE5" s="74">
        <f>('[2]Yellow Grease Complex'!AD$4/'[2]Used Cooking Oil Complex'!AD$4)*'Canada Used Cooking Oil'!AE5</f>
        <v>0.91933333333333334</v>
      </c>
      <c r="AF5" s="74">
        <f>('[2]Yellow Grease Complex'!AE$4/'[2]Used Cooking Oil Complex'!AE$4)*'Canada Used Cooking Oil'!AF5</f>
        <v>1.2293333333333332</v>
      </c>
      <c r="AG5" s="74">
        <f>('[2]Yellow Grease Complex'!AF$4/'[2]Used Cooking Oil Complex'!AF$4)*'Canada Used Cooking Oil'!AG5</f>
        <v>1.1111111111111112</v>
      </c>
      <c r="AH5" s="74">
        <f>('[2]Yellow Grease Complex'!AG$4/'[2]Used Cooking Oil Complex'!AG$4)*'Canada Used Cooking Oil'!AH5</f>
        <v>1.1111111111111112</v>
      </c>
      <c r="AI5" s="74">
        <f>('[2]Yellow Grease Complex'!AH$4/'[2]Used Cooking Oil Complex'!AH$4)*'Canada Used Cooking Oil'!AI5</f>
        <v>0.50160224122819486</v>
      </c>
      <c r="AJ5" s="74">
        <f>('[2]Yellow Grease Complex'!AI$4/'[2]Used Cooking Oil Complex'!AI$4)*'Canada Used Cooking Oil'!AJ5</f>
        <v>0.48114884194552121</v>
      </c>
      <c r="AK5" s="74">
        <f>('[2]Yellow Grease Complex'!AJ$4/'[2]Used Cooking Oil Complex'!AJ$4)*'Canada Used Cooking Oil'!AK5</f>
        <v>0.83012282874689547</v>
      </c>
      <c r="AL5" s="74">
        <f>('[2]Yellow Grease Complex'!AK$4/'[2]Used Cooking Oil Complex'!AK$4)*'Canada Used Cooking Oil'!AL5</f>
        <v>0.93562945278973697</v>
      </c>
      <c r="AM5" s="74">
        <f>('[2]Yellow Grease Complex'!AL$4/'[2]Used Cooking Oil Complex'!AL$4)*'Canada Used Cooking Oil'!AM5</f>
        <v>0.64793522208263499</v>
      </c>
      <c r="AN5" s="74">
        <f>('[2]Yellow Grease Complex'!AM$4/'[2]Used Cooking Oil Complex'!AM$4)*'Canada Used Cooking Oil'!AN5</f>
        <v>0.79156490468262841</v>
      </c>
      <c r="AO5" s="74">
        <f>('[2]Yellow Grease Complex'!AN$4/'[2]Used Cooking Oil Complex'!AN$4)*'Canada Used Cooking Oil'!AO5</f>
        <v>1.0818815149538943</v>
      </c>
      <c r="AP5" s="74">
        <f>('[2]Yellow Grease Complex'!AO$4/'[2]Used Cooking Oil Complex'!AO$4)*'Canada Used Cooking Oil'!AP5</f>
        <v>1.0587504118887008</v>
      </c>
      <c r="AQ5" s="74">
        <f>('[2]Yellow Grease Complex'!AP$4/'[2]Used Cooking Oil Complex'!AP$4)*'Canada Used Cooking Oil'!AQ5</f>
        <v>0.88687908744558408</v>
      </c>
      <c r="AR5" s="74">
        <f>('[2]Yellow Grease Complex'!AQ$4/'[2]Used Cooking Oil Complex'!AQ$4)*'Canada Used Cooking Oil'!AR5</f>
        <v>0.65919587281657122</v>
      </c>
      <c r="AS5" s="74">
        <f>('[2]Yellow Grease Complex'!AR$4/'[2]Used Cooking Oil Complex'!AR$4)*'Canada Used Cooking Oil'!AS5</f>
        <v>0.58830923123604684</v>
      </c>
      <c r="AT5" s="74">
        <f>('[2]Yellow Grease Complex'!AS$4/'[2]Used Cooking Oil Complex'!AS$4)*'Canada Used Cooking Oil'!AT5</f>
        <v>0.31673219785429718</v>
      </c>
      <c r="AU5" s="74">
        <f>('[2]Yellow Grease Complex'!AT$4/'[2]Used Cooking Oil Complex'!AT$4)*'Canada Used Cooking Oil'!AU5</f>
        <v>0.57422804126338622</v>
      </c>
      <c r="AV5" s="74">
        <f>('[2]Yellow Grease Complex'!AU$4/'[2]Used Cooking Oil Complex'!AU$4)*'Canada Used Cooking Oil'!AV5</f>
        <v>0.27159958099859027</v>
      </c>
    </row>
    <row r="6" spans="1:50" ht="14.25">
      <c r="A6" s="75" t="s">
        <v>4</v>
      </c>
      <c r="C6" s="74">
        <f>SUM(C3:C5)</f>
        <v>0.2924444444444444</v>
      </c>
      <c r="D6" s="74">
        <f t="shared" ref="D6:AV6" si="0">SUM(D3:D5)</f>
        <v>1.2547777777777775</v>
      </c>
      <c r="E6" s="74">
        <f t="shared" si="0"/>
        <v>0.9743333333333335</v>
      </c>
      <c r="F6" s="74">
        <f t="shared" si="0"/>
        <v>1.2777777777777775</v>
      </c>
      <c r="G6" s="74">
        <f t="shared" si="0"/>
        <v>1.674666666666667</v>
      </c>
      <c r="H6" s="74">
        <f t="shared" si="0"/>
        <v>1.0736666666666665</v>
      </c>
      <c r="I6" s="74">
        <f t="shared" si="0"/>
        <v>1.2211111111111113</v>
      </c>
      <c r="J6" s="74">
        <f t="shared" si="0"/>
        <v>1.3223333333333334</v>
      </c>
      <c r="K6" s="74">
        <f t="shared" si="0"/>
        <v>1.3162222222222222</v>
      </c>
      <c r="L6" s="74">
        <f t="shared" si="0"/>
        <v>1.1024444444444446</v>
      </c>
      <c r="M6" s="74">
        <f t="shared" si="0"/>
        <v>1.2738888888888891</v>
      </c>
      <c r="N6" s="74">
        <f t="shared" si="0"/>
        <v>1.6925555555555558</v>
      </c>
      <c r="O6" s="74">
        <f t="shared" si="0"/>
        <v>2.1290000000000004</v>
      </c>
      <c r="P6" s="74">
        <f t="shared" si="0"/>
        <v>1.5698888888888887</v>
      </c>
      <c r="Q6" s="74">
        <f t="shared" si="0"/>
        <v>1.400222222222222</v>
      </c>
      <c r="R6" s="74">
        <f t="shared" si="0"/>
        <v>5.2922222222222226</v>
      </c>
      <c r="S6" s="74">
        <f t="shared" si="0"/>
        <v>2.5396666666666667</v>
      </c>
      <c r="T6" s="74">
        <f t="shared" si="0"/>
        <v>1.7212222222222222</v>
      </c>
      <c r="U6" s="74">
        <f t="shared" si="0"/>
        <v>2.8853333333333335</v>
      </c>
      <c r="V6" s="74">
        <f t="shared" si="0"/>
        <v>1.7813333333333337</v>
      </c>
      <c r="W6" s="74">
        <f t="shared" si="0"/>
        <v>103.35433333333334</v>
      </c>
      <c r="X6" s="74">
        <f t="shared" si="0"/>
        <v>108.75899613566969</v>
      </c>
      <c r="Y6" s="74">
        <f t="shared" si="0"/>
        <v>112.28369824932153</v>
      </c>
      <c r="Z6" s="74">
        <f t="shared" si="0"/>
        <v>110.34809793466799</v>
      </c>
      <c r="AA6" s="74">
        <f t="shared" si="0"/>
        <v>113.3918451089211</v>
      </c>
      <c r="AB6" s="74">
        <f t="shared" si="0"/>
        <v>116.54364248461358</v>
      </c>
      <c r="AC6" s="74">
        <f t="shared" si="0"/>
        <v>118.85767894416954</v>
      </c>
      <c r="AD6" s="74">
        <f t="shared" si="0"/>
        <v>112.75284469214029</v>
      </c>
      <c r="AE6" s="74">
        <f t="shared" si="0"/>
        <v>117.69322073518642</v>
      </c>
      <c r="AF6" s="74">
        <f t="shared" si="0"/>
        <v>121.83315563873236</v>
      </c>
      <c r="AG6" s="74">
        <f t="shared" si="0"/>
        <v>123.02462147461085</v>
      </c>
      <c r="AH6" s="74">
        <f t="shared" si="0"/>
        <v>128.49779521783552</v>
      </c>
      <c r="AI6" s="74">
        <f t="shared" si="0"/>
        <v>61.437454045488778</v>
      </c>
      <c r="AJ6" s="74">
        <f t="shared" si="0"/>
        <v>59.200737505402735</v>
      </c>
      <c r="AK6" s="74">
        <f t="shared" si="0"/>
        <v>104.05738446187357</v>
      </c>
      <c r="AL6" s="74">
        <f t="shared" si="0"/>
        <v>118.39113688997381</v>
      </c>
      <c r="AM6" s="74">
        <f t="shared" si="0"/>
        <v>83.24636312697109</v>
      </c>
      <c r="AN6" s="74">
        <f t="shared" si="0"/>
        <v>104.61890897517023</v>
      </c>
      <c r="AO6" s="74">
        <f t="shared" si="0"/>
        <v>155.26499635081097</v>
      </c>
      <c r="AP6" s="74">
        <f t="shared" si="0"/>
        <v>152.75936702179212</v>
      </c>
      <c r="AQ6" s="74">
        <f t="shared" si="0"/>
        <v>126.12020064733906</v>
      </c>
      <c r="AR6" s="74">
        <f t="shared" si="0"/>
        <v>94.517299716914465</v>
      </c>
      <c r="AS6" s="74">
        <f t="shared" si="0"/>
        <v>86.720638050529899</v>
      </c>
      <c r="AT6" s="74">
        <f t="shared" si="0"/>
        <v>52.789650556909706</v>
      </c>
      <c r="AU6" s="74">
        <f t="shared" si="0"/>
        <v>106.97691848895667</v>
      </c>
      <c r="AV6" s="74">
        <f t="shared" si="0"/>
        <v>54.947763710142205</v>
      </c>
    </row>
    <row r="7" spans="1:50" ht="14.25">
      <c r="A7" s="73" t="s">
        <v>5</v>
      </c>
      <c r="C7" s="74">
        <f>C13-C12</f>
        <v>-0.37234811265196943</v>
      </c>
      <c r="D7" s="74">
        <f t="shared" ref="D7:AV7" si="1">D13-D12</f>
        <v>-4.4984607737588398</v>
      </c>
      <c r="E7" s="74">
        <f t="shared" si="1"/>
        <v>-13.445947872601456</v>
      </c>
      <c r="F7" s="74">
        <f t="shared" si="1"/>
        <v>-21.707285451224713</v>
      </c>
      <c r="G7" s="74">
        <f t="shared" si="1"/>
        <v>-21.626163763493459</v>
      </c>
      <c r="H7" s="74">
        <f t="shared" si="1"/>
        <v>-31.50100368999928</v>
      </c>
      <c r="I7" s="74">
        <f t="shared" si="1"/>
        <v>-27.23335847573372</v>
      </c>
      <c r="J7" s="74">
        <f t="shared" si="1"/>
        <v>-25.854590590462156</v>
      </c>
      <c r="K7" s="74">
        <f t="shared" si="1"/>
        <v>-42.650685910629839</v>
      </c>
      <c r="L7" s="74">
        <f t="shared" si="1"/>
        <v>-63.441536422672002</v>
      </c>
      <c r="M7" s="74">
        <f t="shared" si="1"/>
        <v>-30.384557491872336</v>
      </c>
      <c r="N7" s="74">
        <f t="shared" si="1"/>
        <v>-272.97536160250519</v>
      </c>
      <c r="O7" s="74">
        <f t="shared" si="1"/>
        <v>-129.58242625480466</v>
      </c>
      <c r="P7" s="74">
        <f t="shared" si="1"/>
        <v>-115.74056106600291</v>
      </c>
      <c r="Q7" s="74">
        <f t="shared" si="1"/>
        <v>-43.604758822830199</v>
      </c>
      <c r="R7" s="74">
        <f t="shared" si="1"/>
        <v>-207.73855387231461</v>
      </c>
      <c r="S7" s="74">
        <f t="shared" si="1"/>
        <v>-126.3797876607026</v>
      </c>
      <c r="T7" s="74">
        <f t="shared" si="1"/>
        <v>-36.973602055780979</v>
      </c>
      <c r="U7" s="74">
        <f t="shared" si="1"/>
        <v>-141.33911661763736</v>
      </c>
      <c r="V7" s="74">
        <f t="shared" si="1"/>
        <v>-55.742259373492146</v>
      </c>
      <c r="W7" s="74">
        <f t="shared" si="1"/>
        <v>48.105424375645114</v>
      </c>
      <c r="X7" s="74">
        <f t="shared" si="1"/>
        <v>4.3948084701805499</v>
      </c>
      <c r="Y7" s="74">
        <f t="shared" si="1"/>
        <v>96.269916989739755</v>
      </c>
      <c r="Z7" s="74">
        <f t="shared" si="1"/>
        <v>103.92577440317022</v>
      </c>
      <c r="AA7" s="74">
        <f t="shared" si="1"/>
        <v>104.64334316651366</v>
      </c>
      <c r="AB7" s="74">
        <f t="shared" si="1"/>
        <v>113.33386054697475</v>
      </c>
      <c r="AC7" s="74">
        <f t="shared" si="1"/>
        <v>114.97948042826384</v>
      </c>
      <c r="AD7" s="74">
        <f t="shared" si="1"/>
        <v>109.09668608905696</v>
      </c>
      <c r="AE7" s="74">
        <f t="shared" si="1"/>
        <v>114.81085686619755</v>
      </c>
      <c r="AF7" s="74">
        <f>AF13-AF12</f>
        <v>118.86645291678145</v>
      </c>
      <c r="AG7" s="74">
        <f t="shared" si="1"/>
        <v>116.17211518672542</v>
      </c>
      <c r="AH7" s="74">
        <f t="shared" si="1"/>
        <v>122.79234866371972</v>
      </c>
      <c r="AI7" s="74">
        <f t="shared" si="1"/>
        <v>56.517818132390957</v>
      </c>
      <c r="AJ7" s="74">
        <f t="shared" si="1"/>
        <v>50.216806957359836</v>
      </c>
      <c r="AK7" s="74">
        <f t="shared" si="1"/>
        <v>94.432281600114791</v>
      </c>
      <c r="AL7" s="74">
        <f t="shared" si="1"/>
        <v>111.5838007785129</v>
      </c>
      <c r="AM7" s="74">
        <f t="shared" si="1"/>
        <v>73.378996126972311</v>
      </c>
      <c r="AN7" s="74">
        <f t="shared" si="1"/>
        <v>91.550822359857335</v>
      </c>
      <c r="AO7" s="74">
        <f t="shared" si="1"/>
        <v>142.59650708923235</v>
      </c>
      <c r="AP7" s="74">
        <f t="shared" si="1"/>
        <v>145.64818984959422</v>
      </c>
      <c r="AQ7" s="74">
        <f t="shared" si="1"/>
        <v>121.29400470901439</v>
      </c>
      <c r="AR7" s="74">
        <f t="shared" si="1"/>
        <v>88.945494971584566</v>
      </c>
      <c r="AS7" s="74">
        <f t="shared" si="1"/>
        <v>78.214639921225839</v>
      </c>
      <c r="AT7" s="74">
        <f t="shared" si="1"/>
        <v>27.180913839632264</v>
      </c>
      <c r="AU7" s="74">
        <f t="shared" si="1"/>
        <v>91.029783897979797</v>
      </c>
      <c r="AV7" s="74">
        <f t="shared" si="1"/>
        <v>16.426203657631881</v>
      </c>
    </row>
    <row r="8" spans="1:50" ht="14.25">
      <c r="A8" s="73" t="s">
        <v>6</v>
      </c>
      <c r="C8" s="74" t="e">
        <f>C9+C10</f>
        <v>#DIV/0!</v>
      </c>
      <c r="D8" s="74" t="e">
        <f t="shared" ref="D8:AV8" si="2">D9+D10</f>
        <v>#DIV/0!</v>
      </c>
      <c r="E8" s="74" t="e">
        <f t="shared" si="2"/>
        <v>#DIV/0!</v>
      </c>
      <c r="F8" s="74" t="e">
        <f t="shared" si="2"/>
        <v>#DIV/0!</v>
      </c>
      <c r="G8" s="74" t="e">
        <f t="shared" si="2"/>
        <v>#DIV/0!</v>
      </c>
      <c r="H8" s="74" t="e">
        <f t="shared" si="2"/>
        <v>#DIV/0!</v>
      </c>
      <c r="I8" s="74" t="e">
        <f t="shared" si="2"/>
        <v>#DIV/0!</v>
      </c>
      <c r="J8" s="74" t="e">
        <f t="shared" si="2"/>
        <v>#DIV/0!</v>
      </c>
      <c r="K8" s="74" t="e">
        <f t="shared" si="2"/>
        <v>#DIV/0!</v>
      </c>
      <c r="L8" s="74" t="e">
        <f t="shared" si="2"/>
        <v>#DIV/0!</v>
      </c>
      <c r="M8" s="74" t="e">
        <f t="shared" si="2"/>
        <v>#DIV/0!</v>
      </c>
      <c r="N8" s="74" t="e">
        <f t="shared" si="2"/>
        <v>#DIV/0!</v>
      </c>
      <c r="O8" s="74" t="e">
        <f t="shared" si="2"/>
        <v>#DIV/0!</v>
      </c>
      <c r="P8" s="74">
        <f t="shared" si="2"/>
        <v>0</v>
      </c>
      <c r="Q8" s="74">
        <f t="shared" si="2"/>
        <v>0</v>
      </c>
      <c r="R8" s="74">
        <f t="shared" si="2"/>
        <v>0</v>
      </c>
      <c r="S8" s="74">
        <f t="shared" si="2"/>
        <v>0</v>
      </c>
      <c r="T8" s="74">
        <f t="shared" si="2"/>
        <v>0</v>
      </c>
      <c r="U8" s="74">
        <f t="shared" si="2"/>
        <v>0</v>
      </c>
      <c r="V8" s="74">
        <f t="shared" si="2"/>
        <v>0</v>
      </c>
      <c r="W8" s="74">
        <f t="shared" si="2"/>
        <v>0</v>
      </c>
      <c r="X8" s="74">
        <f t="shared" si="2"/>
        <v>0</v>
      </c>
      <c r="Y8" s="74">
        <f t="shared" si="2"/>
        <v>0</v>
      </c>
      <c r="Z8" s="74">
        <f t="shared" si="2"/>
        <v>0</v>
      </c>
      <c r="AA8" s="74">
        <f t="shared" si="2"/>
        <v>0</v>
      </c>
      <c r="AB8" s="74">
        <f t="shared" si="2"/>
        <v>0</v>
      </c>
      <c r="AC8" s="74">
        <f t="shared" si="2"/>
        <v>0</v>
      </c>
      <c r="AD8" s="74">
        <f t="shared" si="2"/>
        <v>39.553445231451825</v>
      </c>
      <c r="AE8" s="74">
        <f t="shared" si="2"/>
        <v>21.355916346339036</v>
      </c>
      <c r="AF8" s="74">
        <f t="shared" si="2"/>
        <v>17.252468023826932</v>
      </c>
      <c r="AG8" s="74">
        <f t="shared" si="2"/>
        <v>47.780461665781303</v>
      </c>
      <c r="AH8" s="74">
        <f t="shared" si="2"/>
        <v>74.860868248927815</v>
      </c>
      <c r="AI8" s="74">
        <f t="shared" si="2"/>
        <v>70.809153877443535</v>
      </c>
      <c r="AJ8" s="74">
        <f t="shared" si="2"/>
        <v>43.891774523950602</v>
      </c>
      <c r="AK8" s="74">
        <f t="shared" si="2"/>
        <v>51.623483513419998</v>
      </c>
      <c r="AL8" s="74">
        <f t="shared" si="2"/>
        <v>25.821218361807283</v>
      </c>
      <c r="AM8" s="74">
        <f t="shared" si="2"/>
        <v>23.768201285023782</v>
      </c>
      <c r="AN8" s="74">
        <f t="shared" si="2"/>
        <v>26.082084651712151</v>
      </c>
      <c r="AO8" s="74">
        <f t="shared" si="2"/>
        <v>56.898685321146132</v>
      </c>
      <c r="AP8" s="74">
        <f t="shared" si="2"/>
        <v>108.75477981270377</v>
      </c>
      <c r="AQ8" s="74">
        <f t="shared" si="2"/>
        <v>104.29266668060201</v>
      </c>
      <c r="AR8" s="74">
        <f t="shared" si="2"/>
        <v>104.84520900273253</v>
      </c>
      <c r="AS8" s="74">
        <f t="shared" si="2"/>
        <v>22.408628887312098</v>
      </c>
      <c r="AT8" s="74">
        <f t="shared" si="2"/>
        <v>20.040044652135723</v>
      </c>
      <c r="AU8" s="74">
        <f t="shared" si="2"/>
        <v>16.313894082406684</v>
      </c>
      <c r="AV8" s="74">
        <f t="shared" si="2"/>
        <v>12.664985495101345</v>
      </c>
    </row>
    <row r="9" spans="1:50" ht="14.25">
      <c r="A9" s="73" t="s">
        <v>7</v>
      </c>
      <c r="C9" s="74" t="e">
        <f>('[2]Yellow Grease Complex'!B$10/'[2]Used Cooking Oil Complex'!B$10)*'Canada Used Cooking Oil'!C9</f>
        <v>#DIV/0!</v>
      </c>
      <c r="D9" s="74" t="e">
        <f>('[2]Yellow Grease Complex'!C$10/'[2]Used Cooking Oil Complex'!C$10)*'Canada Used Cooking Oil'!D9</f>
        <v>#DIV/0!</v>
      </c>
      <c r="E9" s="74" t="e">
        <f>('[2]Yellow Grease Complex'!D$10/'[2]Used Cooking Oil Complex'!D$10)*'Canada Used Cooking Oil'!E9</f>
        <v>#DIV/0!</v>
      </c>
      <c r="F9" s="74" t="e">
        <f>('[2]Yellow Grease Complex'!E$10/'[2]Used Cooking Oil Complex'!E$10)*'Canada Used Cooking Oil'!F9</f>
        <v>#DIV/0!</v>
      </c>
      <c r="G9" s="74" t="e">
        <f>('[2]Yellow Grease Complex'!F$10/'[2]Used Cooking Oil Complex'!F$10)*'Canada Used Cooking Oil'!G9</f>
        <v>#DIV/0!</v>
      </c>
      <c r="H9" s="74" t="e">
        <f>('[2]Yellow Grease Complex'!G$10/'[2]Used Cooking Oil Complex'!G$10)*'Canada Used Cooking Oil'!H9</f>
        <v>#DIV/0!</v>
      </c>
      <c r="I9" s="74" t="e">
        <f>('[2]Yellow Grease Complex'!H$10/'[2]Used Cooking Oil Complex'!H$10)*'Canada Used Cooking Oil'!I9</f>
        <v>#DIV/0!</v>
      </c>
      <c r="J9" s="74" t="e">
        <f>('[2]Yellow Grease Complex'!I$10/'[2]Used Cooking Oil Complex'!I$10)*'Canada Used Cooking Oil'!J9</f>
        <v>#DIV/0!</v>
      </c>
      <c r="K9" s="74" t="e">
        <f>('[2]Yellow Grease Complex'!J$10/'[2]Used Cooking Oil Complex'!J$10)*'Canada Used Cooking Oil'!K9</f>
        <v>#DIV/0!</v>
      </c>
      <c r="L9" s="74" t="e">
        <f>('[2]Yellow Grease Complex'!K$10/'[2]Used Cooking Oil Complex'!K$10)*'Canada Used Cooking Oil'!L9</f>
        <v>#DIV/0!</v>
      </c>
      <c r="M9" s="74" t="e">
        <f>('[2]Yellow Grease Complex'!L$10/'[2]Used Cooking Oil Complex'!L$10)*'Canada Used Cooking Oil'!M9</f>
        <v>#DIV/0!</v>
      </c>
      <c r="N9" s="74" t="e">
        <f>('[2]Yellow Grease Complex'!M$10/'[2]Used Cooking Oil Complex'!M$10)*'Canada Used Cooking Oil'!N9</f>
        <v>#DIV/0!</v>
      </c>
      <c r="O9" s="74" t="e">
        <f>('[2]Yellow Grease Complex'!N$10/'[2]Used Cooking Oil Complex'!N$10)*'Canada Used Cooking Oil'!O9</f>
        <v>#DIV/0!</v>
      </c>
      <c r="P9" s="74">
        <f>('[2]Yellow Grease Complex'!O$10/'[2]Used Cooking Oil Complex'!O$10)*'Canada Used Cooking Oil'!P9</f>
        <v>0</v>
      </c>
      <c r="Q9" s="74">
        <f>('[2]Yellow Grease Complex'!P$10/'[2]Used Cooking Oil Complex'!P$10)*'Canada Used Cooking Oil'!Q9</f>
        <v>0</v>
      </c>
      <c r="R9" s="74">
        <f>('[2]Yellow Grease Complex'!Q$10/'[2]Used Cooking Oil Complex'!Q$10)*'Canada Used Cooking Oil'!R9</f>
        <v>0</v>
      </c>
      <c r="S9" s="74">
        <f>('[2]Yellow Grease Complex'!R$10/'[2]Used Cooking Oil Complex'!R$10)*'Canada Used Cooking Oil'!S9</f>
        <v>0</v>
      </c>
      <c r="T9" s="74">
        <f>('[2]Yellow Grease Complex'!S$10/'[2]Used Cooking Oil Complex'!S$10)*'Canada Used Cooking Oil'!T9</f>
        <v>0</v>
      </c>
      <c r="U9" s="74">
        <f>('[2]Yellow Grease Complex'!T$10/'[2]Used Cooking Oil Complex'!T$10)*'Canada Used Cooking Oil'!U9</f>
        <v>0</v>
      </c>
      <c r="V9" s="74">
        <f>('[2]Yellow Grease Complex'!U$10/'[2]Used Cooking Oil Complex'!U$10)*'Canada Used Cooking Oil'!V9</f>
        <v>0</v>
      </c>
      <c r="W9" s="74">
        <f>('[2]Yellow Grease Complex'!V$10/'[2]Used Cooking Oil Complex'!V$10)*'Canada Used Cooking Oil'!W9</f>
        <v>0</v>
      </c>
      <c r="X9" s="74">
        <f>('[2]Yellow Grease Complex'!W$10/'[2]Used Cooking Oil Complex'!W$10)*'Canada Used Cooking Oil'!X9</f>
        <v>0</v>
      </c>
      <c r="Y9" s="74">
        <f>('[2]Yellow Grease Complex'!X$10/'[2]Used Cooking Oil Complex'!X$10)*'Canada Used Cooking Oil'!Y9</f>
        <v>0</v>
      </c>
      <c r="Z9" s="74">
        <f>('[2]Yellow Grease Complex'!Y$10/'[2]Used Cooking Oil Complex'!Y$10)*'Canada Used Cooking Oil'!Z9</f>
        <v>0</v>
      </c>
      <c r="AA9" s="74">
        <f>('[2]Yellow Grease Complex'!Z$10/'[2]Used Cooking Oil Complex'!Z$10)*'Canada Used Cooking Oil'!AA9</f>
        <v>0</v>
      </c>
      <c r="AB9" s="74">
        <f>('[2]Yellow Grease Complex'!AA$10/'[2]Used Cooking Oil Complex'!AA$10)*'Canada Used Cooking Oil'!AB9</f>
        <v>0</v>
      </c>
      <c r="AC9" s="74">
        <f>('[2]Yellow Grease Complex'!AB$10/'[2]Used Cooking Oil Complex'!AB$10)*'Canada Used Cooking Oil'!AC9</f>
        <v>0</v>
      </c>
      <c r="AD9" s="74">
        <f>('[2]Yellow Grease Complex'!AC$10/'[2]Used Cooking Oil Complex'!AC$10)*'Canada Used Cooking Oil'!AD9</f>
        <v>39.553445231451825</v>
      </c>
      <c r="AE9" s="74">
        <f>('[2]Yellow Grease Complex'!AD$10/'[2]Used Cooking Oil Complex'!AD$10)*'Canada Used Cooking Oil'!AE9</f>
        <v>21.355916346339036</v>
      </c>
      <c r="AF9" s="74">
        <f>('[2]Yellow Grease Complex'!AE$10/'[2]Used Cooking Oil Complex'!AE$10)*'Canada Used Cooking Oil'!AF9</f>
        <v>17.252468023826932</v>
      </c>
      <c r="AG9" s="74">
        <f>('[2]Yellow Grease Complex'!AF$10/'[2]Used Cooking Oil Complex'!AF$10)*'Canada Used Cooking Oil'!AG9</f>
        <v>25.825327951392527</v>
      </c>
      <c r="AH9" s="74">
        <f>('[2]Yellow Grease Complex'!AG$10/'[2]Used Cooking Oil Complex'!AG$10)*'Canada Used Cooking Oil'!AH9</f>
        <v>20.802611527643521</v>
      </c>
      <c r="AI9" s="74">
        <f>('[2]Yellow Grease Complex'!AH$10/'[2]Used Cooking Oil Complex'!AH$10)*'Canada Used Cooking Oil'!AI9</f>
        <v>19.866950471763577</v>
      </c>
      <c r="AJ9" s="74">
        <f>('[2]Yellow Grease Complex'!AI$10/'[2]Used Cooking Oil Complex'!AI$10)*'Canada Used Cooking Oil'!AJ9</f>
        <v>22.013545299977793</v>
      </c>
      <c r="AK9" s="74">
        <f>('[2]Yellow Grease Complex'!AJ$10/'[2]Used Cooking Oil Complex'!AJ$10)*'Canada Used Cooking Oil'!AK9</f>
        <v>29.45119016728265</v>
      </c>
      <c r="AL9" s="74">
        <f>('[2]Yellow Grease Complex'!AK$10/'[2]Used Cooking Oil Complex'!AK$10)*'Canada Used Cooking Oil'!AL9</f>
        <v>15.266282619381562</v>
      </c>
      <c r="AM9" s="74">
        <f>('[2]Yellow Grease Complex'!AL$10/'[2]Used Cooking Oil Complex'!AL$10)*'Canada Used Cooking Oil'!AM9</f>
        <v>14.03087349760195</v>
      </c>
      <c r="AN9" s="74">
        <f>('[2]Yellow Grease Complex'!AM$10/'[2]Used Cooking Oil Complex'!AM$10)*'Canada Used Cooking Oil'!AN9</f>
        <v>16.889377710447835</v>
      </c>
      <c r="AO9" s="74">
        <f>('[2]Yellow Grease Complex'!AN$10/'[2]Used Cooking Oil Complex'!AN$10)*'Canada Used Cooking Oil'!AO9</f>
        <v>48.203556166369232</v>
      </c>
      <c r="AP9" s="74">
        <f>('[2]Yellow Grease Complex'!AO$10/'[2]Used Cooking Oil Complex'!AO$10)*'Canada Used Cooking Oil'!AP9</f>
        <v>100.35392119655575</v>
      </c>
      <c r="AQ9" s="74">
        <f>('[2]Yellow Grease Complex'!AP$10/'[2]Used Cooking Oil Complex'!AP$10)*'Canada Used Cooking Oil'!AQ9</f>
        <v>96.417643934131178</v>
      </c>
      <c r="AR9" s="74">
        <f>('[2]Yellow Grease Complex'!AQ$10/'[2]Used Cooking Oil Complex'!AQ$10)*'Canada Used Cooking Oil'!AR9</f>
        <v>96.80160991555168</v>
      </c>
      <c r="AS9" s="74">
        <f>('[2]Yellow Grease Complex'!AR$10/'[2]Used Cooking Oil Complex'!AR$10)*'Canada Used Cooking Oil'!AS9</f>
        <v>19.688422088834944</v>
      </c>
      <c r="AT9" s="74">
        <f>('[2]Yellow Grease Complex'!AS$10/'[2]Used Cooking Oil Complex'!AS$10)*'Canada Used Cooking Oil'!AT9</f>
        <v>17.589726616177721</v>
      </c>
      <c r="AU9" s="74">
        <f>('[2]Yellow Grease Complex'!AT$10/'[2]Used Cooking Oil Complex'!AT$10)*'Canada Used Cooking Oil'!AU9</f>
        <v>14.319808566978567</v>
      </c>
      <c r="AV9" s="74">
        <f>('[2]Yellow Grease Complex'!AU$10/'[2]Used Cooking Oil Complex'!AU$10)*'Canada Used Cooking Oil'!AV9</f>
        <v>11.117292286372894</v>
      </c>
    </row>
    <row r="10" spans="1:50" ht="14.25">
      <c r="A10" s="73" t="s">
        <v>99</v>
      </c>
      <c r="C10" s="74" t="e">
        <f>('[2]Yellow Grease Complex'!B$10/'[2]Used Cooking Oil Complex'!B$10)*'Canada Used Cooking Oil'!C10</f>
        <v>#DIV/0!</v>
      </c>
      <c r="D10" s="74" t="e">
        <f>('[2]Yellow Grease Complex'!C$10/'[2]Used Cooking Oil Complex'!C$10)*'Canada Used Cooking Oil'!D10</f>
        <v>#DIV/0!</v>
      </c>
      <c r="E10" s="74" t="e">
        <f>('[2]Yellow Grease Complex'!D$10/'[2]Used Cooking Oil Complex'!D$10)*'Canada Used Cooking Oil'!E10</f>
        <v>#DIV/0!</v>
      </c>
      <c r="F10" s="74" t="e">
        <f>('[2]Yellow Grease Complex'!E$10/'[2]Used Cooking Oil Complex'!E$10)*'Canada Used Cooking Oil'!F10</f>
        <v>#DIV/0!</v>
      </c>
      <c r="G10" s="74" t="e">
        <f>('[2]Yellow Grease Complex'!F$10/'[2]Used Cooking Oil Complex'!F$10)*'Canada Used Cooking Oil'!G10</f>
        <v>#DIV/0!</v>
      </c>
      <c r="H10" s="74" t="e">
        <f>('[2]Yellow Grease Complex'!G$10/'[2]Used Cooking Oil Complex'!G$10)*'Canada Used Cooking Oil'!H10</f>
        <v>#DIV/0!</v>
      </c>
      <c r="I10" s="74" t="e">
        <f>('[2]Yellow Grease Complex'!H$10/'[2]Used Cooking Oil Complex'!H$10)*'Canada Used Cooking Oil'!I10</f>
        <v>#DIV/0!</v>
      </c>
      <c r="J10" s="74" t="e">
        <f>('[2]Yellow Grease Complex'!I$10/'[2]Used Cooking Oil Complex'!I$10)*'Canada Used Cooking Oil'!J10</f>
        <v>#DIV/0!</v>
      </c>
      <c r="K10" s="74" t="e">
        <f>('[2]Yellow Grease Complex'!J$10/'[2]Used Cooking Oil Complex'!J$10)*'Canada Used Cooking Oil'!K10</f>
        <v>#DIV/0!</v>
      </c>
      <c r="L10" s="74" t="e">
        <f>('[2]Yellow Grease Complex'!K$10/'[2]Used Cooking Oil Complex'!K$10)*'Canada Used Cooking Oil'!L10</f>
        <v>#DIV/0!</v>
      </c>
      <c r="M10" s="74" t="e">
        <f>('[2]Yellow Grease Complex'!L$10/'[2]Used Cooking Oil Complex'!L$10)*'Canada Used Cooking Oil'!M10</f>
        <v>#DIV/0!</v>
      </c>
      <c r="N10" s="74" t="e">
        <f>('[2]Yellow Grease Complex'!M$10/'[2]Used Cooking Oil Complex'!M$10)*'Canada Used Cooking Oil'!N10</f>
        <v>#DIV/0!</v>
      </c>
      <c r="O10" s="74" t="e">
        <f>('[2]Yellow Grease Complex'!N$10/'[2]Used Cooking Oil Complex'!N$10)*'Canada Used Cooking Oil'!O10</f>
        <v>#DIV/0!</v>
      </c>
      <c r="P10" s="74">
        <f>('[2]Yellow Grease Complex'!O$10/'[2]Used Cooking Oil Complex'!O$10)*'Canada Used Cooking Oil'!P10</f>
        <v>0</v>
      </c>
      <c r="Q10" s="74">
        <f>('[2]Yellow Grease Complex'!P$10/'[2]Used Cooking Oil Complex'!P$10)*'Canada Used Cooking Oil'!Q10</f>
        <v>0</v>
      </c>
      <c r="R10" s="74">
        <f>('[2]Yellow Grease Complex'!Q$10/'[2]Used Cooking Oil Complex'!Q$10)*'Canada Used Cooking Oil'!R10</f>
        <v>0</v>
      </c>
      <c r="S10" s="74">
        <f>('[2]Yellow Grease Complex'!R$10/'[2]Used Cooking Oil Complex'!R$10)*'Canada Used Cooking Oil'!S10</f>
        <v>0</v>
      </c>
      <c r="T10" s="74">
        <f>('[2]Yellow Grease Complex'!S$10/'[2]Used Cooking Oil Complex'!S$10)*'Canada Used Cooking Oil'!T10</f>
        <v>0</v>
      </c>
      <c r="U10" s="74">
        <f>('[2]Yellow Grease Complex'!T$10/'[2]Used Cooking Oil Complex'!T$10)*'Canada Used Cooking Oil'!U10</f>
        <v>0</v>
      </c>
      <c r="V10" s="74">
        <f>('[2]Yellow Grease Complex'!U$10/'[2]Used Cooking Oil Complex'!U$10)*'Canada Used Cooking Oil'!V10</f>
        <v>0</v>
      </c>
      <c r="W10" s="74">
        <f>('[2]Yellow Grease Complex'!V$10/'[2]Used Cooking Oil Complex'!V$10)*'Canada Used Cooking Oil'!W10</f>
        <v>0</v>
      </c>
      <c r="X10" s="74">
        <f>('[2]Yellow Grease Complex'!W$10/'[2]Used Cooking Oil Complex'!W$10)*'Canada Used Cooking Oil'!X10</f>
        <v>0</v>
      </c>
      <c r="Y10" s="74">
        <f>('[2]Yellow Grease Complex'!X$10/'[2]Used Cooking Oil Complex'!X$10)*'Canada Used Cooking Oil'!Y10</f>
        <v>0</v>
      </c>
      <c r="Z10" s="74">
        <f>('[2]Yellow Grease Complex'!Y$10/'[2]Used Cooking Oil Complex'!Y$10)*'Canada Used Cooking Oil'!Z10</f>
        <v>0</v>
      </c>
      <c r="AA10" s="74">
        <f>('[2]Yellow Grease Complex'!Z$10/'[2]Used Cooking Oil Complex'!Z$10)*'Canada Used Cooking Oil'!AA10</f>
        <v>0</v>
      </c>
      <c r="AB10" s="74">
        <f>('[2]Yellow Grease Complex'!AA$10/'[2]Used Cooking Oil Complex'!AA$10)*'Canada Used Cooking Oil'!AB10</f>
        <v>0</v>
      </c>
      <c r="AC10" s="74">
        <f>('[2]Yellow Grease Complex'!AB$10/'[2]Used Cooking Oil Complex'!AB$10)*'Canada Used Cooking Oil'!AC10</f>
        <v>0</v>
      </c>
      <c r="AD10" s="74">
        <f>('[2]Yellow Grease Complex'!AC$10/'[2]Used Cooking Oil Complex'!AC$10)*'Canada Used Cooking Oil'!AD10</f>
        <v>0</v>
      </c>
      <c r="AE10" s="74">
        <f>('[2]Yellow Grease Complex'!AD$10/'[2]Used Cooking Oil Complex'!AD$10)*'Canada Used Cooking Oil'!AE10</f>
        <v>0</v>
      </c>
      <c r="AF10" s="74">
        <f>('[2]Yellow Grease Complex'!AE$10/'[2]Used Cooking Oil Complex'!AE$10)*'Canada Used Cooking Oil'!AF10</f>
        <v>0</v>
      </c>
      <c r="AG10" s="74">
        <f>('[2]Yellow Grease Complex'!AF$10/'[2]Used Cooking Oil Complex'!AF$10)*'Canada Used Cooking Oil'!AG10</f>
        <v>21.955133714388779</v>
      </c>
      <c r="AH10" s="74">
        <f>('[2]Yellow Grease Complex'!AG$10/'[2]Used Cooking Oil Complex'!AG$10)*'Canada Used Cooking Oil'!AH10</f>
        <v>54.058256721284295</v>
      </c>
      <c r="AI10" s="74">
        <f>('[2]Yellow Grease Complex'!AH$10/'[2]Used Cooking Oil Complex'!AH$10)*'Canada Used Cooking Oil'!AI10</f>
        <v>50.942203405679955</v>
      </c>
      <c r="AJ10" s="74">
        <f>('[2]Yellow Grease Complex'!AI$10/'[2]Used Cooking Oil Complex'!AI$10)*'Canada Used Cooking Oil'!AJ10</f>
        <v>21.878229223972809</v>
      </c>
      <c r="AK10" s="74">
        <f>('[2]Yellow Grease Complex'!AJ$10/'[2]Used Cooking Oil Complex'!AJ$10)*'Canada Used Cooking Oil'!AK10</f>
        <v>22.172293346137348</v>
      </c>
      <c r="AL10" s="74">
        <f>('[2]Yellow Grease Complex'!AK$10/'[2]Used Cooking Oil Complex'!AK$10)*'Canada Used Cooking Oil'!AL10</f>
        <v>10.554935742425721</v>
      </c>
      <c r="AM10" s="74">
        <f>('[2]Yellow Grease Complex'!AL$10/'[2]Used Cooking Oil Complex'!AL$10)*'Canada Used Cooking Oil'!AM10</f>
        <v>9.7373277874218314</v>
      </c>
      <c r="AN10" s="74">
        <f>('[2]Yellow Grease Complex'!AM$10/'[2]Used Cooking Oil Complex'!AM$10)*'Canada Used Cooking Oil'!AN10</f>
        <v>9.1927069412643139</v>
      </c>
      <c r="AO10" s="74">
        <f>('[2]Yellow Grease Complex'!AN$10/'[2]Used Cooking Oil Complex'!AN$10)*'Canada Used Cooking Oil'!AO10</f>
        <v>8.6951291547769021</v>
      </c>
      <c r="AP10" s="74">
        <f>('[2]Yellow Grease Complex'!AO$10/'[2]Used Cooking Oil Complex'!AO$10)*'Canada Used Cooking Oil'!AP10</f>
        <v>8.4008586161480281</v>
      </c>
      <c r="AQ10" s="74">
        <f>('[2]Yellow Grease Complex'!AP$10/'[2]Used Cooking Oil Complex'!AP$10)*'Canada Used Cooking Oil'!AQ10</f>
        <v>7.8750227464708296</v>
      </c>
      <c r="AR10" s="74">
        <f>('[2]Yellow Grease Complex'!AQ$10/'[2]Used Cooking Oil Complex'!AQ$10)*'Canada Used Cooking Oil'!AR10</f>
        <v>8.0435990871808443</v>
      </c>
      <c r="AS10" s="74">
        <f>('[2]Yellow Grease Complex'!AR$10/'[2]Used Cooking Oil Complex'!AR$10)*'Canada Used Cooking Oil'!AS10</f>
        <v>2.7202067984771525</v>
      </c>
      <c r="AT10" s="74">
        <f>('[2]Yellow Grease Complex'!AS$10/'[2]Used Cooking Oil Complex'!AS$10)*'Canada Used Cooking Oil'!AT10</f>
        <v>2.4503180359580035</v>
      </c>
      <c r="AU10" s="74">
        <f>('[2]Yellow Grease Complex'!AT$10/'[2]Used Cooking Oil Complex'!AT$10)*'Canada Used Cooking Oil'!AU10</f>
        <v>1.9940855154281161</v>
      </c>
      <c r="AV10" s="74">
        <f>('[2]Yellow Grease Complex'!AU$10/'[2]Used Cooking Oil Complex'!AU$10)*'Canada Used Cooking Oil'!AV10</f>
        <v>1.5476932087284512</v>
      </c>
    </row>
    <row r="11" spans="1:50" ht="14.25">
      <c r="A11" s="73" t="s">
        <v>9</v>
      </c>
      <c r="C11" s="74" t="e">
        <f>C7-C8</f>
        <v>#DIV/0!</v>
      </c>
      <c r="D11" s="74" t="e">
        <f t="shared" ref="D11:AV11" si="3">D7-D8</f>
        <v>#DIV/0!</v>
      </c>
      <c r="E11" s="74" t="e">
        <f t="shared" si="3"/>
        <v>#DIV/0!</v>
      </c>
      <c r="F11" s="74" t="e">
        <f t="shared" si="3"/>
        <v>#DIV/0!</v>
      </c>
      <c r="G11" s="74" t="e">
        <f t="shared" si="3"/>
        <v>#DIV/0!</v>
      </c>
      <c r="H11" s="74" t="e">
        <f t="shared" si="3"/>
        <v>#DIV/0!</v>
      </c>
      <c r="I11" s="74" t="e">
        <f t="shared" si="3"/>
        <v>#DIV/0!</v>
      </c>
      <c r="J11" s="74" t="e">
        <f t="shared" si="3"/>
        <v>#DIV/0!</v>
      </c>
      <c r="K11" s="74" t="e">
        <f t="shared" si="3"/>
        <v>#DIV/0!</v>
      </c>
      <c r="L11" s="74" t="e">
        <f t="shared" si="3"/>
        <v>#DIV/0!</v>
      </c>
      <c r="M11" s="74" t="e">
        <f t="shared" si="3"/>
        <v>#DIV/0!</v>
      </c>
      <c r="N11" s="74" t="e">
        <f t="shared" si="3"/>
        <v>#DIV/0!</v>
      </c>
      <c r="O11" s="74" t="e">
        <f t="shared" si="3"/>
        <v>#DIV/0!</v>
      </c>
      <c r="P11" s="74">
        <f t="shared" si="3"/>
        <v>-115.74056106600291</v>
      </c>
      <c r="Q11" s="74">
        <f t="shared" si="3"/>
        <v>-43.604758822830199</v>
      </c>
      <c r="R11" s="74">
        <f t="shared" si="3"/>
        <v>-207.73855387231461</v>
      </c>
      <c r="S11" s="74">
        <f t="shared" si="3"/>
        <v>-126.3797876607026</v>
      </c>
      <c r="T11" s="74">
        <f t="shared" si="3"/>
        <v>-36.973602055780979</v>
      </c>
      <c r="U11" s="74">
        <f t="shared" si="3"/>
        <v>-141.33911661763736</v>
      </c>
      <c r="V11" s="74">
        <f t="shared" si="3"/>
        <v>-55.742259373492146</v>
      </c>
      <c r="W11" s="74">
        <f t="shared" si="3"/>
        <v>48.105424375645114</v>
      </c>
      <c r="X11" s="74">
        <f t="shared" si="3"/>
        <v>4.3948084701805499</v>
      </c>
      <c r="Y11" s="74">
        <f t="shared" si="3"/>
        <v>96.269916989739755</v>
      </c>
      <c r="Z11" s="74">
        <f t="shared" si="3"/>
        <v>103.92577440317022</v>
      </c>
      <c r="AA11" s="74">
        <f t="shared" si="3"/>
        <v>104.64334316651366</v>
      </c>
      <c r="AB11" s="74">
        <f t="shared" si="3"/>
        <v>113.33386054697475</v>
      </c>
      <c r="AC11" s="74">
        <f t="shared" si="3"/>
        <v>114.97948042826384</v>
      </c>
      <c r="AD11" s="74">
        <f t="shared" si="3"/>
        <v>69.543240857605127</v>
      </c>
      <c r="AE11" s="74">
        <f t="shared" si="3"/>
        <v>93.454940519858525</v>
      </c>
      <c r="AF11" s="74">
        <f t="shared" si="3"/>
        <v>101.61398489295452</v>
      </c>
      <c r="AG11" s="74">
        <f t="shared" si="3"/>
        <v>68.391653520944118</v>
      </c>
      <c r="AH11" s="74">
        <f t="shared" si="3"/>
        <v>47.931480414791906</v>
      </c>
      <c r="AI11" s="74">
        <f t="shared" si="3"/>
        <v>-14.291335745052578</v>
      </c>
      <c r="AJ11" s="74">
        <f t="shared" si="3"/>
        <v>6.325032433409234</v>
      </c>
      <c r="AK11" s="74">
        <f t="shared" si="3"/>
        <v>42.808798086694793</v>
      </c>
      <c r="AL11" s="74">
        <f t="shared" si="3"/>
        <v>85.762582416705612</v>
      </c>
      <c r="AM11" s="74">
        <f t="shared" si="3"/>
        <v>49.610794841948533</v>
      </c>
      <c r="AN11" s="74">
        <f t="shared" si="3"/>
        <v>65.468737708145184</v>
      </c>
      <c r="AO11" s="74">
        <f t="shared" si="3"/>
        <v>85.697821768086214</v>
      </c>
      <c r="AP11" s="74">
        <f t="shared" si="3"/>
        <v>36.893410036890444</v>
      </c>
      <c r="AQ11" s="74">
        <f t="shared" si="3"/>
        <v>17.001338028412377</v>
      </c>
      <c r="AR11" s="74">
        <f t="shared" si="3"/>
        <v>-15.899714031147965</v>
      </c>
      <c r="AS11" s="74">
        <f t="shared" si="3"/>
        <v>55.806011033913741</v>
      </c>
      <c r="AT11" s="74">
        <f t="shared" si="3"/>
        <v>7.1408691874965413</v>
      </c>
      <c r="AU11" s="74">
        <f t="shared" si="3"/>
        <v>74.715889815573121</v>
      </c>
      <c r="AV11" s="74">
        <f t="shared" si="3"/>
        <v>3.7612181625305361</v>
      </c>
    </row>
    <row r="12" spans="1:50" ht="14.25">
      <c r="A12" s="73" t="s">
        <v>10</v>
      </c>
      <c r="C12" s="74">
        <f>('[2]Yellow Grease Complex'!B$14/'[2]Used Cooking Oil Complex'!B$14)*'Canada Used Cooking Oil'!C13</f>
        <v>0.66479255709641383</v>
      </c>
      <c r="D12" s="74">
        <f>('[2]Yellow Grease Complex'!C$14/'[2]Used Cooking Oil Complex'!C$14)*'Canada Used Cooking Oil'!D13</f>
        <v>5.7532385515366178</v>
      </c>
      <c r="E12" s="74">
        <f>('[2]Yellow Grease Complex'!D$14/'[2]Used Cooking Oil Complex'!D$14)*'Canada Used Cooking Oil'!E13</f>
        <v>14.42028120593479</v>
      </c>
      <c r="F12" s="74">
        <f>('[2]Yellow Grease Complex'!E$14/'[2]Used Cooking Oil Complex'!E$14)*'Canada Used Cooking Oil'!F13</f>
        <v>22.985063229002492</v>
      </c>
      <c r="G12" s="74">
        <f>('[2]Yellow Grease Complex'!F$14/'[2]Used Cooking Oil Complex'!F$14)*'Canada Used Cooking Oil'!G13</f>
        <v>23.300830430160126</v>
      </c>
      <c r="H12" s="74">
        <f>('[2]Yellow Grease Complex'!G$14/'[2]Used Cooking Oil Complex'!G$14)*'Canada Used Cooking Oil'!H13</f>
        <v>32.574670356665948</v>
      </c>
      <c r="I12" s="74">
        <f>('[2]Yellow Grease Complex'!H$14/'[2]Used Cooking Oil Complex'!H$14)*'Canada Used Cooking Oil'!I13</f>
        <v>28.45446958684483</v>
      </c>
      <c r="J12" s="74">
        <f>('[2]Yellow Grease Complex'!I$14/'[2]Used Cooking Oil Complex'!I$14)*'Canada Used Cooking Oil'!J13</f>
        <v>27.176923923795488</v>
      </c>
      <c r="K12" s="74">
        <f>('[2]Yellow Grease Complex'!J$14/'[2]Used Cooking Oil Complex'!J$14)*'Canada Used Cooking Oil'!K13</f>
        <v>43.966908132852062</v>
      </c>
      <c r="L12" s="74">
        <f>('[2]Yellow Grease Complex'!K$14/'[2]Used Cooking Oil Complex'!K$14)*'Canada Used Cooking Oil'!L13</f>
        <v>64.543980867116446</v>
      </c>
      <c r="M12" s="74">
        <f>('[2]Yellow Grease Complex'!L$14/'[2]Used Cooking Oil Complex'!L$14)*'Canada Used Cooking Oil'!M13</f>
        <v>31.658446380761227</v>
      </c>
      <c r="N12" s="74">
        <f>('[2]Yellow Grease Complex'!M$14/'[2]Used Cooking Oil Complex'!M$14)*'Canada Used Cooking Oil'!N13</f>
        <v>274.66791715806073</v>
      </c>
      <c r="O12" s="74">
        <f>('[2]Yellow Grease Complex'!N$14/'[2]Used Cooking Oil Complex'!N$14)*'Canada Used Cooking Oil'!O13</f>
        <v>131.71142625480465</v>
      </c>
      <c r="P12" s="74">
        <f>('[2]Yellow Grease Complex'!O$14/'[2]Used Cooking Oil Complex'!O$14)*'Canada Used Cooking Oil'!P13</f>
        <v>117.31044995489179</v>
      </c>
      <c r="Q12" s="74">
        <f>('[2]Yellow Grease Complex'!P$14/'[2]Used Cooking Oil Complex'!P$14)*'Canada Used Cooking Oil'!Q13</f>
        <v>45.004981045052418</v>
      </c>
      <c r="R12" s="74">
        <f>('[2]Yellow Grease Complex'!Q$14/'[2]Used Cooking Oil Complex'!Q$14)*'Canada Used Cooking Oil'!R13</f>
        <v>213.03077609453683</v>
      </c>
      <c r="S12" s="74">
        <f>('[2]Yellow Grease Complex'!R$14/'[2]Used Cooking Oil Complex'!R$14)*'Canada Used Cooking Oil'!S13</f>
        <v>128.91945432736927</v>
      </c>
      <c r="T12" s="74">
        <f>('[2]Yellow Grease Complex'!S$14/'[2]Used Cooking Oil Complex'!S$14)*'Canada Used Cooking Oil'!T13</f>
        <v>38.694824278003203</v>
      </c>
      <c r="U12" s="74">
        <f>('[2]Yellow Grease Complex'!T$14/'[2]Used Cooking Oil Complex'!T$14)*'Canada Used Cooking Oil'!U13</f>
        <v>144.22444995097069</v>
      </c>
      <c r="V12" s="74">
        <f>('[2]Yellow Grease Complex'!U$14/'[2]Used Cooking Oil Complex'!U$14)*'Canada Used Cooking Oil'!V13</f>
        <v>57.523592706825482</v>
      </c>
      <c r="W12" s="74">
        <f>('[2]Yellow Grease Complex'!V$14/'[2]Used Cooking Oil Complex'!V$14)*'Canada Used Cooking Oil'!W13</f>
        <v>52.678600372270381</v>
      </c>
      <c r="X12" s="74">
        <f>('[2]Yellow Grease Complex'!W$14/'[2]Used Cooking Oil Complex'!W$14)*'Canada Used Cooking Oil'!X13</f>
        <v>101.72010957746201</v>
      </c>
      <c r="Y12" s="74">
        <f>('[2]Yellow Grease Complex'!X$14/'[2]Used Cooking Oil Complex'!X$14)*'Canada Used Cooking Oil'!Y13</f>
        <v>13.28398871824284</v>
      </c>
      <c r="Z12" s="74">
        <f>('[2]Yellow Grease Complex'!Y$14/'[2]Used Cooking Oil Complex'!Y$14)*'Canada Used Cooking Oil'!Z13</f>
        <v>3.7341650415712815</v>
      </c>
      <c r="AA12" s="74">
        <f>('[2]Yellow Grease Complex'!Z$14/'[2]Used Cooking Oil Complex'!Z$14)*'Canada Used Cooking Oil'!AA13</f>
        <v>5.9786271518839316</v>
      </c>
      <c r="AB12" s="74">
        <f>('[2]Yellow Grease Complex'!AA$14/'[2]Used Cooking Oil Complex'!AA$14)*'Canada Used Cooking Oil'!AB13</f>
        <v>0.36298623976160227</v>
      </c>
      <c r="AC12" s="74">
        <f>('[2]Yellow Grease Complex'!AB$14/'[2]Used Cooking Oil Complex'!AB$14)*'Canada Used Cooking Oil'!AC13</f>
        <v>0.97789380919327029</v>
      </c>
      <c r="AD12" s="74">
        <f>('[2]Yellow Grease Complex'!AC$14/'[2]Used Cooking Oil Complex'!AC$14)*'Canada Used Cooking Oil'!AD13</f>
        <v>0.90762834859433683</v>
      </c>
      <c r="AE12" s="74">
        <f>('[2]Yellow Grease Complex'!AD$14/'[2]Used Cooking Oil Complex'!AD$14)*'Canada Used Cooking Oil'!AE13</f>
        <v>9.0270608397875589E-3</v>
      </c>
      <c r="AF12" s="74">
        <f>('[2]Yellow Grease Complex'!AE$14/'[2]Used Cooking Oil Complex'!AE$14)*'Canada Used Cooking Oil'!AF13*0</f>
        <v>0</v>
      </c>
      <c r="AG12" s="74">
        <f>('[2]Yellow Grease Complex'!AF$14/'[2]Used Cooking Oil Complex'!AF$14)*'Canada Used Cooking Oil'!AG13*0</f>
        <v>0</v>
      </c>
      <c r="AH12" s="74">
        <f>('[2]Yellow Grease Complex'!AG$14/'[2]Used Cooking Oil Complex'!AG$14)*'Canada Used Cooking Oil'!AH13*0</f>
        <v>0</v>
      </c>
      <c r="AI12" s="74">
        <f>('[2]Yellow Grease Complex'!AH$14/'[2]Used Cooking Oil Complex'!AH$14)*'Canada Used Cooking Oil'!AI13*0</f>
        <v>0</v>
      </c>
      <c r="AJ12" s="74">
        <f>('[2]Yellow Grease Complex'!AI$14/'[2]Used Cooking Oil Complex'!AI$14)*'Canada Used Cooking Oil'!AJ13*0</f>
        <v>0</v>
      </c>
      <c r="AK12" s="74">
        <f>('[2]Yellow Grease Complex'!AJ$14/'[2]Used Cooking Oil Complex'!AJ$14)*'Canada Used Cooking Oil'!AK13*0</f>
        <v>0</v>
      </c>
      <c r="AL12" s="74">
        <f>('[2]Yellow Grease Complex'!AK$14/'[2]Used Cooking Oil Complex'!AK$14)*'Canada Used Cooking Oil'!AL13*0</f>
        <v>0</v>
      </c>
      <c r="AM12" s="74">
        <f>('[2]Yellow Grease Complex'!AL$14/'[2]Used Cooking Oil Complex'!AL$14)*'Canada Used Cooking Oil'!AM13*0</f>
        <v>0</v>
      </c>
      <c r="AN12" s="74">
        <f>('[2]Yellow Grease Complex'!AM$14/'[2]Used Cooking Oil Complex'!AM$14)*'Canada Used Cooking Oil'!AN13*0</f>
        <v>0</v>
      </c>
      <c r="AO12" s="74">
        <f>('[2]Yellow Grease Complex'!AN$14/'[2]Used Cooking Oil Complex'!AN$14)*'Canada Used Cooking Oil'!AO13*0</f>
        <v>0</v>
      </c>
      <c r="AP12" s="74">
        <f>('[2]Yellow Grease Complex'!AO$14/'[2]Used Cooking Oil Complex'!AO$14)*'Canada Used Cooking Oil'!AP13*0</f>
        <v>0</v>
      </c>
      <c r="AQ12" s="74">
        <f>('[2]Yellow Grease Complex'!AP$14/'[2]Used Cooking Oil Complex'!AP$14)*'Canada Used Cooking Oil'!AQ13*0</f>
        <v>0</v>
      </c>
      <c r="AR12" s="74">
        <f>('[2]Yellow Grease Complex'!AQ$14/'[2]Used Cooking Oil Complex'!AQ$14)*'Canada Used Cooking Oil'!AR13*0</f>
        <v>0</v>
      </c>
      <c r="AS12" s="74">
        <f>('[2]Yellow Grease Complex'!AR$14/'[2]Used Cooking Oil Complex'!AR$14)*'Canada Used Cooking Oil'!AS13*0</f>
        <v>0</v>
      </c>
      <c r="AT12" s="74">
        <f>('[2]Yellow Grease Complex'!AS$14/'[2]Used Cooking Oil Complex'!AS$14)*'Canada Used Cooking Oil'!AT13*0</f>
        <v>0</v>
      </c>
      <c r="AU12" s="74">
        <f>('[2]Yellow Grease Complex'!AT$14/'[2]Used Cooking Oil Complex'!AT$14)*'Canada Used Cooking Oil'!AU13*0</f>
        <v>0</v>
      </c>
      <c r="AV12" s="74">
        <f>('[2]Yellow Grease Complex'!AU$14/'[2]Used Cooking Oil Complex'!AU$14)*'Canada Used Cooking Oil'!AV13*0</f>
        <v>0</v>
      </c>
    </row>
    <row r="13" spans="1:50" ht="14.25">
      <c r="A13" s="75" t="s">
        <v>11</v>
      </c>
      <c r="C13" s="74">
        <f>C6-C14</f>
        <v>0.2924444444444444</v>
      </c>
      <c r="D13" s="74">
        <f t="shared" ref="D13:AV13" si="4">D6-D14</f>
        <v>1.2547777777777775</v>
      </c>
      <c r="E13" s="74">
        <f t="shared" si="4"/>
        <v>0.9743333333333335</v>
      </c>
      <c r="F13" s="74">
        <f t="shared" si="4"/>
        <v>1.2777777777777775</v>
      </c>
      <c r="G13" s="74">
        <f t="shared" si="4"/>
        <v>1.674666666666667</v>
      </c>
      <c r="H13" s="74">
        <f t="shared" si="4"/>
        <v>1.0736666666666665</v>
      </c>
      <c r="I13" s="74">
        <f t="shared" si="4"/>
        <v>1.2211111111111113</v>
      </c>
      <c r="J13" s="74">
        <f t="shared" si="4"/>
        <v>1.3223333333333334</v>
      </c>
      <c r="K13" s="74">
        <f t="shared" si="4"/>
        <v>1.3162222222222222</v>
      </c>
      <c r="L13" s="74">
        <f t="shared" si="4"/>
        <v>1.1024444444444446</v>
      </c>
      <c r="M13" s="74">
        <f t="shared" si="4"/>
        <v>1.2738888888888891</v>
      </c>
      <c r="N13" s="74">
        <f t="shared" si="4"/>
        <v>1.6925555555555558</v>
      </c>
      <c r="O13" s="74">
        <f t="shared" si="4"/>
        <v>2.1290000000000004</v>
      </c>
      <c r="P13" s="74">
        <f t="shared" si="4"/>
        <v>1.5698888888888887</v>
      </c>
      <c r="Q13" s="74">
        <f t="shared" si="4"/>
        <v>1.400222222222222</v>
      </c>
      <c r="R13" s="74">
        <f t="shared" si="4"/>
        <v>5.2922222222222226</v>
      </c>
      <c r="S13" s="74">
        <f t="shared" si="4"/>
        <v>2.5396666666666667</v>
      </c>
      <c r="T13" s="74">
        <f t="shared" si="4"/>
        <v>1.7212222222222222</v>
      </c>
      <c r="U13" s="74">
        <f t="shared" si="4"/>
        <v>2.8853333333333335</v>
      </c>
      <c r="V13" s="74">
        <f t="shared" si="4"/>
        <v>1.7813333333333337</v>
      </c>
      <c r="W13" s="74">
        <f t="shared" si="4"/>
        <v>100.7840247479155</v>
      </c>
      <c r="X13" s="74">
        <f t="shared" si="4"/>
        <v>106.11491804764256</v>
      </c>
      <c r="Y13" s="74">
        <f t="shared" si="4"/>
        <v>109.55390570798259</v>
      </c>
      <c r="Z13" s="74">
        <f t="shared" si="4"/>
        <v>107.65993944474151</v>
      </c>
      <c r="AA13" s="74">
        <f t="shared" si="4"/>
        <v>110.62197031839759</v>
      </c>
      <c r="AB13" s="74">
        <f t="shared" si="4"/>
        <v>113.69684678673634</v>
      </c>
      <c r="AC13" s="74">
        <f t="shared" si="4"/>
        <v>115.95737423745712</v>
      </c>
      <c r="AD13" s="74">
        <f t="shared" si="4"/>
        <v>110.0043144376513</v>
      </c>
      <c r="AE13" s="74">
        <f t="shared" si="4"/>
        <v>114.81988392703734</v>
      </c>
      <c r="AF13" s="74">
        <f t="shared" si="4"/>
        <v>118.86645291678145</v>
      </c>
      <c r="AG13" s="74">
        <f t="shared" si="4"/>
        <v>116.17211518672542</v>
      </c>
      <c r="AH13" s="74">
        <f t="shared" si="4"/>
        <v>122.79234866371972</v>
      </c>
      <c r="AI13" s="74">
        <f t="shared" si="4"/>
        <v>56.517818132390957</v>
      </c>
      <c r="AJ13" s="74">
        <f t="shared" si="4"/>
        <v>50.216806957359836</v>
      </c>
      <c r="AK13" s="74">
        <f t="shared" si="4"/>
        <v>94.432281600114791</v>
      </c>
      <c r="AL13" s="74">
        <f t="shared" si="4"/>
        <v>111.5838007785129</v>
      </c>
      <c r="AM13" s="74">
        <f t="shared" si="4"/>
        <v>73.378996126972311</v>
      </c>
      <c r="AN13" s="74">
        <f t="shared" si="4"/>
        <v>91.550822359857335</v>
      </c>
      <c r="AO13" s="74">
        <f t="shared" si="4"/>
        <v>142.59650708923235</v>
      </c>
      <c r="AP13" s="74">
        <f t="shared" si="4"/>
        <v>145.64818984959422</v>
      </c>
      <c r="AQ13" s="74">
        <f t="shared" si="4"/>
        <v>121.29400470901439</v>
      </c>
      <c r="AR13" s="74">
        <f t="shared" si="4"/>
        <v>88.945494971584566</v>
      </c>
      <c r="AS13" s="74">
        <f t="shared" si="4"/>
        <v>78.214639921225839</v>
      </c>
      <c r="AT13" s="74">
        <f t="shared" si="4"/>
        <v>27.180913839632264</v>
      </c>
      <c r="AU13" s="74">
        <f t="shared" si="4"/>
        <v>91.029783897979797</v>
      </c>
      <c r="AV13" s="74">
        <f t="shared" si="4"/>
        <v>16.426203657631881</v>
      </c>
    </row>
    <row r="14" spans="1:50" ht="14.25">
      <c r="A14" s="73" t="s">
        <v>100</v>
      </c>
      <c r="C14" s="74">
        <f>('[2]Yellow Grease Complex'!B$16/'[2]Used Cooking Oil Complex'!B$16*'Canada Used Cooking Oil'!C15)</f>
        <v>0</v>
      </c>
      <c r="D14" s="74">
        <f>('[2]Yellow Grease Complex'!C$16/'[2]Used Cooking Oil Complex'!C$16*'Canada Used Cooking Oil'!D15)</f>
        <v>0</v>
      </c>
      <c r="E14" s="74">
        <f>('[2]Yellow Grease Complex'!D$16/'[2]Used Cooking Oil Complex'!D$16*'Canada Used Cooking Oil'!E15)</f>
        <v>0</v>
      </c>
      <c r="F14" s="74">
        <f>('[2]Yellow Grease Complex'!E$16/'[2]Used Cooking Oil Complex'!E$16*'Canada Used Cooking Oil'!F15)</f>
        <v>0</v>
      </c>
      <c r="G14" s="74">
        <f>('[2]Yellow Grease Complex'!F$16/'[2]Used Cooking Oil Complex'!F$16*'Canada Used Cooking Oil'!G15)</f>
        <v>0</v>
      </c>
      <c r="H14" s="74">
        <f>('[2]Yellow Grease Complex'!G$16/'[2]Used Cooking Oil Complex'!G$16*'Canada Used Cooking Oil'!H15)</f>
        <v>0</v>
      </c>
      <c r="I14" s="74">
        <f>('[2]Yellow Grease Complex'!H$16/'[2]Used Cooking Oil Complex'!H$16*'Canada Used Cooking Oil'!I15)</f>
        <v>0</v>
      </c>
      <c r="J14" s="74">
        <f>('[2]Yellow Grease Complex'!I$16/'[2]Used Cooking Oil Complex'!I$16*'Canada Used Cooking Oil'!J15)</f>
        <v>0</v>
      </c>
      <c r="K14" s="74">
        <f>('[2]Yellow Grease Complex'!J$16/'[2]Used Cooking Oil Complex'!J$16*'Canada Used Cooking Oil'!K15)</f>
        <v>0</v>
      </c>
      <c r="L14" s="74">
        <f>('[2]Yellow Grease Complex'!K$16/'[2]Used Cooking Oil Complex'!K$16*'Canada Used Cooking Oil'!L15)</f>
        <v>0</v>
      </c>
      <c r="M14" s="74">
        <f>('[2]Yellow Grease Complex'!L$16/'[2]Used Cooking Oil Complex'!L$16*'Canada Used Cooking Oil'!M15)</f>
        <v>0</v>
      </c>
      <c r="N14" s="74">
        <f>('[2]Yellow Grease Complex'!M$16/'[2]Used Cooking Oil Complex'!M$16*'Canada Used Cooking Oil'!N15)</f>
        <v>0</v>
      </c>
      <c r="O14" s="74">
        <f>('[2]Yellow Grease Complex'!N$16/'[2]Used Cooking Oil Complex'!N$16*'Canada Used Cooking Oil'!O15)</f>
        <v>0</v>
      </c>
      <c r="P14" s="74">
        <f>('[2]Yellow Grease Complex'!O$16/'[2]Used Cooking Oil Complex'!O$16*'Canada Used Cooking Oil'!P15)</f>
        <v>0</v>
      </c>
      <c r="Q14" s="74">
        <f>('[2]Yellow Grease Complex'!P$16/'[2]Used Cooking Oil Complex'!P$16*'Canada Used Cooking Oil'!Q15)</f>
        <v>0</v>
      </c>
      <c r="R14" s="74">
        <f>('[2]Yellow Grease Complex'!Q$16/'[2]Used Cooking Oil Complex'!Q$16*'Canada Used Cooking Oil'!R15)</f>
        <v>0</v>
      </c>
      <c r="S14" s="74">
        <f>('[2]Yellow Grease Complex'!R$16/'[2]Used Cooking Oil Complex'!R$16*'Canada Used Cooking Oil'!S15)</f>
        <v>0</v>
      </c>
      <c r="T14" s="74">
        <f>('[2]Yellow Grease Complex'!S$16/'[2]Used Cooking Oil Complex'!S$16*'Canada Used Cooking Oil'!T15)</f>
        <v>0</v>
      </c>
      <c r="U14" s="74">
        <f>('[2]Yellow Grease Complex'!T$16/'[2]Used Cooking Oil Complex'!T$16*'Canada Used Cooking Oil'!U15)</f>
        <v>0</v>
      </c>
      <c r="V14" s="74">
        <f>('[2]Yellow Grease Complex'!U$16/'[2]Used Cooking Oil Complex'!U$16*'Canada Used Cooking Oil'!V15)</f>
        <v>0</v>
      </c>
      <c r="W14" s="74">
        <f>('[2]Yellow Grease Complex'!V$16/'[2]Used Cooking Oil Complex'!V$16*'Canada Used Cooking Oil'!W15)</f>
        <v>2.5703085854178447</v>
      </c>
      <c r="X14" s="74">
        <f>('[2]Yellow Grease Complex'!W$16/'[2]Used Cooking Oil Complex'!W$16*'Canada Used Cooking Oil'!X15)</f>
        <v>2.644078088027134</v>
      </c>
      <c r="Y14" s="74">
        <f>('[2]Yellow Grease Complex'!X$16/'[2]Used Cooking Oil Complex'!X$16*'Canada Used Cooking Oil'!Y15)</f>
        <v>2.7297925413389419</v>
      </c>
      <c r="Z14" s="74">
        <f>('[2]Yellow Grease Complex'!Y$16/'[2]Used Cooking Oil Complex'!Y$16*'Canada Used Cooking Oil'!Z15)</f>
        <v>2.688158489926479</v>
      </c>
      <c r="AA14" s="74">
        <f>('[2]Yellow Grease Complex'!Z$16/'[2]Used Cooking Oil Complex'!Z$16*'Canada Used Cooking Oil'!AA15)</f>
        <v>2.7698747905235095</v>
      </c>
      <c r="AB14" s="74">
        <f>('[2]Yellow Grease Complex'!AA$16/'[2]Used Cooking Oil Complex'!AA$16*'Canada Used Cooking Oil'!AB15)</f>
        <v>2.8467956978772406</v>
      </c>
      <c r="AC14" s="74">
        <f>('[2]Yellow Grease Complex'!AB$16/'[2]Used Cooking Oil Complex'!AB$16*'Canada Used Cooking Oil'!AC15)</f>
        <v>2.900304706712415</v>
      </c>
      <c r="AD14" s="74">
        <f>('[2]Yellow Grease Complex'!AC$16/'[2]Used Cooking Oil Complex'!AC$16*'Canada Used Cooking Oil'!AD15)</f>
        <v>2.7485302544889834</v>
      </c>
      <c r="AE14" s="74">
        <f>('[2]Yellow Grease Complex'!AD$16/'[2]Used Cooking Oil Complex'!AD$16*'Canada Used Cooking Oil'!AE15)</f>
        <v>2.8733368081490771</v>
      </c>
      <c r="AF14" s="74">
        <f>('[2]Yellow Grease Complex'!AE$16/'[2]Used Cooking Oil Complex'!AE$16*'Canada Used Cooking Oil'!AF15)</f>
        <v>2.9667027219509072</v>
      </c>
      <c r="AG14" s="74">
        <f>('[2]Yellow Grease Complex'!AF$16/'[2]Used Cooking Oil Complex'!AF$16*'Canada Used Cooking Oil'!AG15)</f>
        <v>6.8525062878854337</v>
      </c>
      <c r="AH14" s="74">
        <f>('[2]Yellow Grease Complex'!AG$16/'[2]Used Cooking Oil Complex'!AG$16*'Canada Used Cooking Oil'!AH15)</f>
        <v>5.7054465541157944</v>
      </c>
      <c r="AI14" s="74">
        <f>('[2]Yellow Grease Complex'!AH$16/'[2]Used Cooking Oil Complex'!AH$16*'Canada Used Cooking Oil'!AI15)</f>
        <v>4.9196359130978244</v>
      </c>
      <c r="AJ14" s="74">
        <f>('[2]Yellow Grease Complex'!AI$16/'[2]Used Cooking Oil Complex'!AI$16*'Canada Used Cooking Oil'!AJ15)</f>
        <v>8.9839305480429026</v>
      </c>
      <c r="AK14" s="74">
        <f>('[2]Yellow Grease Complex'!AJ$16/'[2]Used Cooking Oil Complex'!AJ$16*'Canada Used Cooking Oil'!AK15)</f>
        <v>9.6251028617587799</v>
      </c>
      <c r="AL14" s="74">
        <f>('[2]Yellow Grease Complex'!AK$16/'[2]Used Cooking Oil Complex'!AK$16*'Canada Used Cooking Oil'!AL15)</f>
        <v>6.8073361114609172</v>
      </c>
      <c r="AM14" s="74">
        <f>('[2]Yellow Grease Complex'!AL$16/'[2]Used Cooking Oil Complex'!AL$16*'Canada Used Cooking Oil'!AM15)</f>
        <v>9.867366999998783</v>
      </c>
      <c r="AN14" s="74">
        <f>('[2]Yellow Grease Complex'!AM$16/'[2]Used Cooking Oil Complex'!AM$16*'Canada Used Cooking Oil'!AN15)</f>
        <v>13.068086615312895</v>
      </c>
      <c r="AO14" s="74">
        <f>('[2]Yellow Grease Complex'!AN$16/'[2]Used Cooking Oil Complex'!AN$16*'Canada Used Cooking Oil'!AO15)</f>
        <v>12.668489261578623</v>
      </c>
      <c r="AP14" s="74">
        <f>('[2]Yellow Grease Complex'!AO$16/'[2]Used Cooking Oil Complex'!AO$16*'Canada Used Cooking Oil'!AP15)</f>
        <v>7.1111771721978876</v>
      </c>
      <c r="AQ14" s="74">
        <f>('[2]Yellow Grease Complex'!AP$16/'[2]Used Cooking Oil Complex'!AP$16*'Canada Used Cooking Oil'!AQ15)</f>
        <v>4.8261959383246769</v>
      </c>
      <c r="AR14" s="74">
        <f>('[2]Yellow Grease Complex'!AQ$16/'[2]Used Cooking Oil Complex'!AQ$16*'Canada Used Cooking Oil'!AR15)</f>
        <v>5.5718047453298949</v>
      </c>
      <c r="AS14" s="74">
        <f>('[2]Yellow Grease Complex'!AR$16/'[2]Used Cooking Oil Complex'!AR$16*'Canada Used Cooking Oil'!AS15)</f>
        <v>8.5059981293040607</v>
      </c>
      <c r="AT14" s="74">
        <f>('[2]Yellow Grease Complex'!AS$16/'[2]Used Cooking Oil Complex'!AS$16*'Canada Used Cooking Oil'!AT15)</f>
        <v>25.608736717277441</v>
      </c>
      <c r="AU14" s="74">
        <f>('[2]Yellow Grease Complex'!AT$16/'[2]Used Cooking Oil Complex'!AT$16*'Canada Used Cooking Oil'!AU15)</f>
        <v>15.947134590976875</v>
      </c>
      <c r="AV14" s="74">
        <f>('[2]Yellow Grease Complex'!AU$16/'[2]Used Cooking Oil Complex'!AU$16*'Canada Used Cooking Oil'!AV15)</f>
        <v>38.521560052510324</v>
      </c>
    </row>
    <row r="15" spans="1:50" ht="15" thickBot="1">
      <c r="A15" s="73" t="s">
        <v>13</v>
      </c>
    </row>
    <row r="16" spans="1:50" ht="15" thickBot="1">
      <c r="A16" s="76" t="s">
        <v>101</v>
      </c>
    </row>
    <row r="17" spans="1:1">
      <c r="A17" s="77" t="s">
        <v>15</v>
      </c>
    </row>
    <row r="19" spans="1:1" ht="13.5" thickBot="1">
      <c r="A19" s="78" t="s">
        <v>102</v>
      </c>
    </row>
    <row r="20" spans="1:1" ht="13.5" thickBot="1">
      <c r="A20" s="79"/>
    </row>
    <row r="21" spans="1:1">
      <c r="A21" s="78" t="s">
        <v>17</v>
      </c>
    </row>
    <row r="22" spans="1:1">
      <c r="A22" s="78" t="s">
        <v>18</v>
      </c>
    </row>
    <row r="23" spans="1:1">
      <c r="A23" s="78" t="s">
        <v>19</v>
      </c>
    </row>
    <row r="24" spans="1:1">
      <c r="A24" s="78" t="s">
        <v>20</v>
      </c>
    </row>
    <row r="25" spans="1:1">
      <c r="A25" s="78" t="s">
        <v>21</v>
      </c>
    </row>
    <row r="26" spans="1:1">
      <c r="A26" s="78" t="s">
        <v>22</v>
      </c>
    </row>
    <row r="27" spans="1:1">
      <c r="A27" s="78" t="s">
        <v>23</v>
      </c>
    </row>
    <row r="28" spans="1:1">
      <c r="A28" s="78" t="s">
        <v>24</v>
      </c>
    </row>
    <row r="29" spans="1:1">
      <c r="A29" s="78" t="s">
        <v>25</v>
      </c>
    </row>
    <row r="30" spans="1:1">
      <c r="A30" s="78" t="s">
        <v>26</v>
      </c>
    </row>
    <row r="31" spans="1:1">
      <c r="A31" s="78" t="s">
        <v>27</v>
      </c>
    </row>
    <row r="32" spans="1:1">
      <c r="A32" s="78" t="s">
        <v>28</v>
      </c>
    </row>
    <row r="33" spans="1:1" ht="13.5" thickBot="1">
      <c r="A33" s="78" t="s">
        <v>29</v>
      </c>
    </row>
    <row r="34" spans="1:1">
      <c r="A34" s="80"/>
    </row>
    <row r="35" spans="1:1" ht="13.5" thickBot="1">
      <c r="A35" s="78" t="s">
        <v>103</v>
      </c>
    </row>
    <row r="36" spans="1:1" ht="13.5" thickBot="1">
      <c r="A36" s="79"/>
    </row>
    <row r="37" spans="1:1">
      <c r="A37" s="78" t="s">
        <v>17</v>
      </c>
    </row>
    <row r="38" spans="1:1">
      <c r="A38" s="78" t="s">
        <v>18</v>
      </c>
    </row>
    <row r="39" spans="1:1">
      <c r="A39" s="78" t="s">
        <v>19</v>
      </c>
    </row>
    <row r="40" spans="1:1">
      <c r="A40" s="78" t="s">
        <v>20</v>
      </c>
    </row>
    <row r="41" spans="1:1">
      <c r="A41" s="78" t="s">
        <v>21</v>
      </c>
    </row>
    <row r="42" spans="1:1">
      <c r="A42" s="78" t="s">
        <v>22</v>
      </c>
    </row>
    <row r="43" spans="1:1">
      <c r="A43" s="78" t="s">
        <v>23</v>
      </c>
    </row>
    <row r="44" spans="1:1">
      <c r="A44" s="78" t="s">
        <v>24</v>
      </c>
    </row>
    <row r="45" spans="1:1">
      <c r="A45" s="78" t="s">
        <v>25</v>
      </c>
    </row>
    <row r="46" spans="1:1">
      <c r="A46" s="78" t="s">
        <v>26</v>
      </c>
    </row>
    <row r="47" spans="1:1">
      <c r="A47" s="78" t="s">
        <v>27</v>
      </c>
    </row>
    <row r="48" spans="1:1">
      <c r="A48" s="78" t="s">
        <v>28</v>
      </c>
    </row>
    <row r="49" spans="1:1" ht="13.5" thickBot="1">
      <c r="A49" s="78" t="s">
        <v>29</v>
      </c>
    </row>
    <row r="50" spans="1:1">
      <c r="A50" s="80"/>
    </row>
    <row r="51" spans="1:1" ht="13.5" thickBot="1">
      <c r="A51" s="78" t="s">
        <v>104</v>
      </c>
    </row>
    <row r="52" spans="1:1" ht="13.5" thickBot="1">
      <c r="A52" s="79"/>
    </row>
    <row r="53" spans="1:1">
      <c r="A53" s="78" t="s">
        <v>17</v>
      </c>
    </row>
    <row r="54" spans="1:1">
      <c r="A54" s="78" t="s">
        <v>18</v>
      </c>
    </row>
    <row r="55" spans="1:1">
      <c r="A55" s="78" t="s">
        <v>19</v>
      </c>
    </row>
    <row r="56" spans="1:1">
      <c r="A56" s="78" t="s">
        <v>20</v>
      </c>
    </row>
    <row r="57" spans="1:1">
      <c r="A57" s="78" t="s">
        <v>21</v>
      </c>
    </row>
    <row r="58" spans="1:1">
      <c r="A58" s="78" t="s">
        <v>22</v>
      </c>
    </row>
    <row r="59" spans="1:1">
      <c r="A59" s="78" t="s">
        <v>23</v>
      </c>
    </row>
    <row r="60" spans="1:1">
      <c r="A60" s="78" t="s">
        <v>24</v>
      </c>
    </row>
    <row r="61" spans="1:1">
      <c r="A61" s="78" t="s">
        <v>25</v>
      </c>
    </row>
    <row r="62" spans="1:1">
      <c r="A62" s="78" t="s">
        <v>26</v>
      </c>
    </row>
    <row r="63" spans="1:1">
      <c r="A63" s="78" t="s">
        <v>27</v>
      </c>
    </row>
    <row r="64" spans="1:1">
      <c r="A64" s="78" t="s">
        <v>28</v>
      </c>
    </row>
    <row r="65" spans="1:1" ht="13.5" thickBot="1">
      <c r="A65" s="78" t="s">
        <v>29</v>
      </c>
    </row>
    <row r="66" spans="1:1">
      <c r="A66" s="80"/>
    </row>
    <row r="67" spans="1:1" ht="13.5" thickBot="1">
      <c r="A67" s="78" t="s">
        <v>105</v>
      </c>
    </row>
    <row r="68" spans="1:1" ht="13.5" thickBot="1">
      <c r="A68" s="79"/>
    </row>
    <row r="69" spans="1:1">
      <c r="A69" s="78" t="s">
        <v>17</v>
      </c>
    </row>
    <row r="70" spans="1:1">
      <c r="A70" s="78" t="s">
        <v>18</v>
      </c>
    </row>
    <row r="71" spans="1:1">
      <c r="A71" s="78" t="s">
        <v>19</v>
      </c>
    </row>
    <row r="72" spans="1:1">
      <c r="A72" s="78" t="s">
        <v>20</v>
      </c>
    </row>
    <row r="73" spans="1:1">
      <c r="A73" s="78" t="s">
        <v>21</v>
      </c>
    </row>
    <row r="74" spans="1:1">
      <c r="A74" s="78" t="s">
        <v>22</v>
      </c>
    </row>
    <row r="75" spans="1:1">
      <c r="A75" s="78" t="s">
        <v>23</v>
      </c>
    </row>
    <row r="76" spans="1:1">
      <c r="A76" s="78" t="s">
        <v>24</v>
      </c>
    </row>
    <row r="77" spans="1:1">
      <c r="A77" s="78" t="s">
        <v>25</v>
      </c>
    </row>
    <row r="78" spans="1:1">
      <c r="A78" s="78" t="s">
        <v>26</v>
      </c>
    </row>
    <row r="79" spans="1:1">
      <c r="A79" s="78" t="s">
        <v>27</v>
      </c>
    </row>
    <row r="80" spans="1:1">
      <c r="A80" s="78" t="s">
        <v>28</v>
      </c>
    </row>
    <row r="81" spans="1:1" ht="13.5" thickBot="1">
      <c r="A81" s="78" t="s">
        <v>29</v>
      </c>
    </row>
    <row r="82" spans="1:1">
      <c r="A82" s="80"/>
    </row>
    <row r="83" spans="1:1" ht="13.5" thickBot="1">
      <c r="A83" s="78" t="s">
        <v>106</v>
      </c>
    </row>
    <row r="84" spans="1:1" ht="13.5" thickBot="1">
      <c r="A84" s="79"/>
    </row>
    <row r="85" spans="1:1">
      <c r="A85" s="78" t="s">
        <v>17</v>
      </c>
    </row>
    <row r="86" spans="1:1">
      <c r="A86" s="78" t="s">
        <v>18</v>
      </c>
    </row>
    <row r="87" spans="1:1">
      <c r="A87" s="78" t="s">
        <v>19</v>
      </c>
    </row>
    <row r="88" spans="1:1">
      <c r="A88" s="78" t="s">
        <v>20</v>
      </c>
    </row>
    <row r="89" spans="1:1">
      <c r="A89" s="78" t="s">
        <v>21</v>
      </c>
    </row>
    <row r="90" spans="1:1">
      <c r="A90" s="78" t="s">
        <v>22</v>
      </c>
    </row>
    <row r="91" spans="1:1">
      <c r="A91" s="78" t="s">
        <v>23</v>
      </c>
    </row>
    <row r="92" spans="1:1">
      <c r="A92" s="78" t="s">
        <v>24</v>
      </c>
    </row>
    <row r="93" spans="1:1">
      <c r="A93" s="78" t="s">
        <v>25</v>
      </c>
    </row>
    <row r="94" spans="1:1">
      <c r="A94" s="78" t="s">
        <v>26</v>
      </c>
    </row>
    <row r="95" spans="1:1">
      <c r="A95" s="78" t="s">
        <v>27</v>
      </c>
    </row>
    <row r="96" spans="1:1">
      <c r="A96" s="78" t="s">
        <v>28</v>
      </c>
    </row>
    <row r="97" spans="1:1" ht="13.5" thickBot="1">
      <c r="A97" s="78" t="s">
        <v>29</v>
      </c>
    </row>
    <row r="98" spans="1:1">
      <c r="A98" s="80"/>
    </row>
    <row r="99" spans="1:1" ht="13.5" thickBot="1">
      <c r="A99" s="78" t="s">
        <v>107</v>
      </c>
    </row>
    <row r="100" spans="1:1" ht="13.5" thickBot="1">
      <c r="A100" s="79"/>
    </row>
    <row r="101" spans="1:1">
      <c r="A101" s="78" t="s">
        <v>17</v>
      </c>
    </row>
    <row r="102" spans="1:1">
      <c r="A102" s="78" t="s">
        <v>18</v>
      </c>
    </row>
    <row r="103" spans="1:1">
      <c r="A103" s="78" t="s">
        <v>19</v>
      </c>
    </row>
    <row r="104" spans="1:1">
      <c r="A104" s="78" t="s">
        <v>20</v>
      </c>
    </row>
    <row r="105" spans="1:1">
      <c r="A105" s="78" t="s">
        <v>21</v>
      </c>
    </row>
    <row r="106" spans="1:1">
      <c r="A106" s="78" t="s">
        <v>22</v>
      </c>
    </row>
    <row r="107" spans="1:1">
      <c r="A107" s="78" t="s">
        <v>23</v>
      </c>
    </row>
    <row r="108" spans="1:1">
      <c r="A108" s="78" t="s">
        <v>24</v>
      </c>
    </row>
    <row r="109" spans="1:1">
      <c r="A109" s="78" t="s">
        <v>25</v>
      </c>
    </row>
    <row r="110" spans="1:1">
      <c r="A110" s="78" t="s">
        <v>26</v>
      </c>
    </row>
    <row r="111" spans="1:1">
      <c r="A111" s="78" t="s">
        <v>27</v>
      </c>
    </row>
    <row r="112" spans="1:1">
      <c r="A112" s="78" t="s">
        <v>28</v>
      </c>
    </row>
    <row r="113" spans="1:1" ht="13.5" thickBot="1">
      <c r="A113" s="78" t="s">
        <v>29</v>
      </c>
    </row>
    <row r="114" spans="1:1">
      <c r="A114" s="80"/>
    </row>
    <row r="115" spans="1:1" ht="13.5" thickBot="1">
      <c r="A115" s="78" t="s">
        <v>108</v>
      </c>
    </row>
    <row r="116" spans="1:1" ht="13.5" thickBot="1">
      <c r="A116" s="79"/>
    </row>
    <row r="117" spans="1:1">
      <c r="A117" s="78" t="s">
        <v>17</v>
      </c>
    </row>
    <row r="118" spans="1:1">
      <c r="A118" s="78" t="s">
        <v>18</v>
      </c>
    </row>
    <row r="119" spans="1:1">
      <c r="A119" s="78" t="s">
        <v>19</v>
      </c>
    </row>
    <row r="120" spans="1:1">
      <c r="A120" s="78" t="s">
        <v>20</v>
      </c>
    </row>
    <row r="121" spans="1:1">
      <c r="A121" s="78" t="s">
        <v>21</v>
      </c>
    </row>
    <row r="122" spans="1:1">
      <c r="A122" s="78" t="s">
        <v>22</v>
      </c>
    </row>
    <row r="123" spans="1:1">
      <c r="A123" s="78" t="s">
        <v>23</v>
      </c>
    </row>
    <row r="124" spans="1:1">
      <c r="A124" s="78" t="s">
        <v>24</v>
      </c>
    </row>
    <row r="125" spans="1:1">
      <c r="A125" s="78" t="s">
        <v>25</v>
      </c>
    </row>
    <row r="126" spans="1:1">
      <c r="A126" s="78" t="s">
        <v>26</v>
      </c>
    </row>
    <row r="127" spans="1:1">
      <c r="A127" s="78" t="s">
        <v>27</v>
      </c>
    </row>
    <row r="128" spans="1:1">
      <c r="A128" s="78" t="s">
        <v>28</v>
      </c>
    </row>
    <row r="129" spans="1:1" ht="13.5" thickBot="1">
      <c r="A129" s="78" t="s">
        <v>29</v>
      </c>
    </row>
    <row r="130" spans="1:1">
      <c r="A130" s="80"/>
    </row>
    <row r="131" spans="1:1" ht="13.5" thickBot="1">
      <c r="A131" s="78" t="s">
        <v>109</v>
      </c>
    </row>
    <row r="132" spans="1:1" ht="13.5" thickBot="1">
      <c r="A132" s="79"/>
    </row>
    <row r="133" spans="1:1">
      <c r="A133" s="78" t="s">
        <v>17</v>
      </c>
    </row>
    <row r="134" spans="1:1">
      <c r="A134" s="78" t="s">
        <v>18</v>
      </c>
    </row>
    <row r="135" spans="1:1">
      <c r="A135" s="78" t="s">
        <v>19</v>
      </c>
    </row>
    <row r="136" spans="1:1">
      <c r="A136" s="78" t="s">
        <v>20</v>
      </c>
    </row>
    <row r="137" spans="1:1">
      <c r="A137" s="78" t="s">
        <v>21</v>
      </c>
    </row>
    <row r="138" spans="1:1">
      <c r="A138" s="78" t="s">
        <v>22</v>
      </c>
    </row>
    <row r="139" spans="1:1">
      <c r="A139" s="78" t="s">
        <v>23</v>
      </c>
    </row>
    <row r="140" spans="1:1">
      <c r="A140" s="78" t="s">
        <v>24</v>
      </c>
    </row>
    <row r="141" spans="1:1">
      <c r="A141" s="78" t="s">
        <v>25</v>
      </c>
    </row>
    <row r="142" spans="1:1">
      <c r="A142" s="78" t="s">
        <v>26</v>
      </c>
    </row>
    <row r="143" spans="1:1">
      <c r="A143" s="78" t="s">
        <v>27</v>
      </c>
    </row>
    <row r="144" spans="1:1">
      <c r="A144" s="78" t="s">
        <v>28</v>
      </c>
    </row>
    <row r="145" spans="1:1" ht="13.5" thickBot="1">
      <c r="A145" s="78" t="s">
        <v>29</v>
      </c>
    </row>
    <row r="146" spans="1:1">
      <c r="A146" s="80"/>
    </row>
    <row r="147" spans="1:1" ht="13.5" thickBot="1">
      <c r="A147" s="78" t="s">
        <v>110</v>
      </c>
    </row>
    <row r="148" spans="1:1" ht="13.5" thickBot="1">
      <c r="A148" s="79"/>
    </row>
    <row r="149" spans="1:1">
      <c r="A149" s="78" t="s">
        <v>17</v>
      </c>
    </row>
    <row r="150" spans="1:1">
      <c r="A150" s="78" t="s">
        <v>18</v>
      </c>
    </row>
    <row r="151" spans="1:1">
      <c r="A151" s="78" t="s">
        <v>19</v>
      </c>
    </row>
    <row r="152" spans="1:1">
      <c r="A152" s="78" t="s">
        <v>20</v>
      </c>
    </row>
    <row r="153" spans="1:1">
      <c r="A153" s="78" t="s">
        <v>21</v>
      </c>
    </row>
    <row r="154" spans="1:1">
      <c r="A154" s="78" t="s">
        <v>22</v>
      </c>
    </row>
    <row r="155" spans="1:1">
      <c r="A155" s="78" t="s">
        <v>23</v>
      </c>
    </row>
    <row r="156" spans="1:1">
      <c r="A156" s="78" t="s">
        <v>24</v>
      </c>
    </row>
    <row r="157" spans="1:1">
      <c r="A157" s="78" t="s">
        <v>25</v>
      </c>
    </row>
    <row r="158" spans="1:1">
      <c r="A158" s="78" t="s">
        <v>26</v>
      </c>
    </row>
    <row r="159" spans="1:1">
      <c r="A159" s="78" t="s">
        <v>27</v>
      </c>
    </row>
    <row r="160" spans="1:1">
      <c r="A160" s="78" t="s">
        <v>28</v>
      </c>
    </row>
    <row r="161" spans="1:1" ht="13.5" thickBot="1">
      <c r="A161" s="78" t="s">
        <v>29</v>
      </c>
    </row>
    <row r="162" spans="1:1">
      <c r="A162" s="80"/>
    </row>
    <row r="163" spans="1:1" ht="13.5" thickBot="1">
      <c r="A163" s="81" t="s">
        <v>111</v>
      </c>
    </row>
    <row r="164" spans="1:1" ht="13.5" thickBot="1">
      <c r="A164" s="82"/>
    </row>
    <row r="165" spans="1:1">
      <c r="A165" s="78" t="s">
        <v>26</v>
      </c>
    </row>
    <row r="166" spans="1:1">
      <c r="A166" s="78" t="s">
        <v>27</v>
      </c>
    </row>
    <row r="167" spans="1:1">
      <c r="A167" s="78" t="s">
        <v>28</v>
      </c>
    </row>
    <row r="168" spans="1:1">
      <c r="A168" s="78" t="s">
        <v>17</v>
      </c>
    </row>
    <row r="169" spans="1:1">
      <c r="A169" s="78" t="s">
        <v>18</v>
      </c>
    </row>
    <row r="170" spans="1:1">
      <c r="A170" s="78" t="s">
        <v>19</v>
      </c>
    </row>
    <row r="171" spans="1:1">
      <c r="A171" s="78" t="s">
        <v>20</v>
      </c>
    </row>
    <row r="172" spans="1:1">
      <c r="A172" s="78" t="s">
        <v>21</v>
      </c>
    </row>
    <row r="173" spans="1:1">
      <c r="A173" s="78" t="s">
        <v>22</v>
      </c>
    </row>
    <row r="174" spans="1:1">
      <c r="A174" s="78" t="s">
        <v>23</v>
      </c>
    </row>
    <row r="175" spans="1:1">
      <c r="A175" s="78" t="s">
        <v>24</v>
      </c>
    </row>
    <row r="176" spans="1:1">
      <c r="A176" s="78" t="s">
        <v>25</v>
      </c>
    </row>
    <row r="177" spans="1:1" ht="13.5" thickBot="1">
      <c r="A177" s="78" t="s">
        <v>29</v>
      </c>
    </row>
    <row r="178" spans="1:1">
      <c r="A178" s="83"/>
    </row>
    <row r="179" spans="1:1" ht="13.5" thickBot="1">
      <c r="A179" s="81" t="s">
        <v>112</v>
      </c>
    </row>
    <row r="180" spans="1:1" ht="13.5" thickBot="1">
      <c r="A180" s="82"/>
    </row>
    <row r="181" spans="1:1">
      <c r="A181" s="78" t="s">
        <v>26</v>
      </c>
    </row>
    <row r="182" spans="1:1">
      <c r="A182" s="78" t="s">
        <v>27</v>
      </c>
    </row>
    <row r="183" spans="1:1">
      <c r="A183" s="78" t="s">
        <v>28</v>
      </c>
    </row>
    <row r="184" spans="1:1">
      <c r="A184" s="78" t="s">
        <v>17</v>
      </c>
    </row>
    <row r="185" spans="1:1">
      <c r="A185" s="78" t="s">
        <v>18</v>
      </c>
    </row>
    <row r="186" spans="1:1">
      <c r="A186" s="78" t="s">
        <v>19</v>
      </c>
    </row>
    <row r="187" spans="1:1">
      <c r="A187" s="78" t="s">
        <v>20</v>
      </c>
    </row>
    <row r="188" spans="1:1">
      <c r="A188" s="78" t="s">
        <v>21</v>
      </c>
    </row>
    <row r="189" spans="1:1">
      <c r="A189" s="78" t="s">
        <v>22</v>
      </c>
    </row>
    <row r="190" spans="1:1">
      <c r="A190" s="78" t="s">
        <v>23</v>
      </c>
    </row>
    <row r="191" spans="1:1">
      <c r="A191" s="78" t="s">
        <v>24</v>
      </c>
    </row>
    <row r="192" spans="1:1">
      <c r="A192" s="78" t="s">
        <v>25</v>
      </c>
    </row>
    <row r="193" spans="1:1" ht="13.5" thickBot="1">
      <c r="A193" s="78" t="s">
        <v>29</v>
      </c>
    </row>
    <row r="194" spans="1:1">
      <c r="A194" s="83"/>
    </row>
    <row r="195" spans="1:1" ht="13.5" thickBot="1">
      <c r="A195" s="78" t="s">
        <v>113</v>
      </c>
    </row>
    <row r="196" spans="1:1" ht="13.5" thickBot="1">
      <c r="A196" s="79"/>
    </row>
    <row r="197" spans="1:1">
      <c r="A197" s="78" t="s">
        <v>17</v>
      </c>
    </row>
    <row r="198" spans="1:1">
      <c r="A198" s="78" t="s">
        <v>18</v>
      </c>
    </row>
    <row r="199" spans="1:1">
      <c r="A199" s="78" t="s">
        <v>19</v>
      </c>
    </row>
    <row r="200" spans="1:1">
      <c r="A200" s="78" t="s">
        <v>20</v>
      </c>
    </row>
    <row r="201" spans="1:1">
      <c r="A201" s="78" t="s">
        <v>21</v>
      </c>
    </row>
    <row r="202" spans="1:1">
      <c r="A202" s="78" t="s">
        <v>22</v>
      </c>
    </row>
    <row r="203" spans="1:1">
      <c r="A203" s="78" t="s">
        <v>23</v>
      </c>
    </row>
    <row r="204" spans="1:1">
      <c r="A204" s="78" t="s">
        <v>24</v>
      </c>
    </row>
    <row r="205" spans="1:1">
      <c r="A205" s="78" t="s">
        <v>25</v>
      </c>
    </row>
    <row r="206" spans="1:1">
      <c r="A206" s="78" t="s">
        <v>26</v>
      </c>
    </row>
    <row r="207" spans="1:1">
      <c r="A207" s="78" t="s">
        <v>27</v>
      </c>
    </row>
    <row r="208" spans="1:1" ht="13.5" thickBot="1">
      <c r="A208" s="78" t="s">
        <v>28</v>
      </c>
    </row>
    <row r="209" spans="1:1">
      <c r="A209" s="80"/>
    </row>
    <row r="210" spans="1:1" ht="13.5" thickBot="1">
      <c r="A210" s="78" t="s">
        <v>114</v>
      </c>
    </row>
    <row r="211" spans="1:1" ht="13.5" thickBot="1">
      <c r="A211" s="79"/>
    </row>
    <row r="212" spans="1:1">
      <c r="A212" s="78" t="s">
        <v>17</v>
      </c>
    </row>
    <row r="213" spans="1:1">
      <c r="A213" s="78" t="s">
        <v>18</v>
      </c>
    </row>
    <row r="214" spans="1:1">
      <c r="A214" s="78" t="s">
        <v>19</v>
      </c>
    </row>
    <row r="215" spans="1:1">
      <c r="A215" s="78" t="s">
        <v>20</v>
      </c>
    </row>
    <row r="216" spans="1:1">
      <c r="A216" s="78" t="s">
        <v>21</v>
      </c>
    </row>
    <row r="217" spans="1:1">
      <c r="A217" s="78" t="s">
        <v>22</v>
      </c>
    </row>
    <row r="218" spans="1:1">
      <c r="A218" s="78" t="s">
        <v>23</v>
      </c>
    </row>
    <row r="219" spans="1:1">
      <c r="A219" s="78" t="s">
        <v>24</v>
      </c>
    </row>
    <row r="220" spans="1:1">
      <c r="A220" s="78" t="s">
        <v>25</v>
      </c>
    </row>
    <row r="221" spans="1:1">
      <c r="A221" s="78" t="s">
        <v>26</v>
      </c>
    </row>
    <row r="222" spans="1:1">
      <c r="A222" s="78" t="s">
        <v>27</v>
      </c>
    </row>
    <row r="223" spans="1:1">
      <c r="A223" s="78" t="s">
        <v>28</v>
      </c>
    </row>
    <row r="224" spans="1:1" ht="13.5" thickBot="1">
      <c r="A224" s="78" t="s">
        <v>29</v>
      </c>
    </row>
    <row r="225" spans="1:1">
      <c r="A225" s="80"/>
    </row>
    <row r="226" spans="1:1" ht="13.5" thickBot="1">
      <c r="A226" s="78" t="s">
        <v>115</v>
      </c>
    </row>
    <row r="227" spans="1:1" ht="13.5" thickBot="1">
      <c r="A227" s="79"/>
    </row>
    <row r="228" spans="1:1">
      <c r="A228" s="78" t="s">
        <v>17</v>
      </c>
    </row>
    <row r="229" spans="1:1">
      <c r="A229" s="78" t="s">
        <v>18</v>
      </c>
    </row>
    <row r="230" spans="1:1">
      <c r="A230" s="78" t="s">
        <v>19</v>
      </c>
    </row>
    <row r="231" spans="1:1">
      <c r="A231" s="78" t="s">
        <v>20</v>
      </c>
    </row>
    <row r="232" spans="1:1">
      <c r="A232" s="78" t="s">
        <v>21</v>
      </c>
    </row>
    <row r="233" spans="1:1">
      <c r="A233" s="78" t="s">
        <v>22</v>
      </c>
    </row>
    <row r="234" spans="1:1">
      <c r="A234" s="78" t="s">
        <v>23</v>
      </c>
    </row>
    <row r="235" spans="1:1">
      <c r="A235" s="78" t="s">
        <v>24</v>
      </c>
    </row>
    <row r="236" spans="1:1">
      <c r="A236" s="78" t="s">
        <v>25</v>
      </c>
    </row>
    <row r="237" spans="1:1">
      <c r="A237" s="78" t="s">
        <v>26</v>
      </c>
    </row>
    <row r="238" spans="1:1">
      <c r="A238" s="78" t="s">
        <v>27</v>
      </c>
    </row>
    <row r="239" spans="1:1">
      <c r="A239" s="78" t="s">
        <v>28</v>
      </c>
    </row>
    <row r="240" spans="1:1" ht="13.5" thickBot="1">
      <c r="A240" s="78" t="s">
        <v>29</v>
      </c>
    </row>
    <row r="241" spans="1:1">
      <c r="A241" s="80"/>
    </row>
    <row r="242" spans="1:1" ht="13.5" thickBot="1">
      <c r="A242" s="78" t="s">
        <v>116</v>
      </c>
    </row>
    <row r="243" spans="1:1" ht="13.5" thickBot="1">
      <c r="A243" s="79"/>
    </row>
    <row r="244" spans="1:1">
      <c r="A244" s="78" t="s">
        <v>17</v>
      </c>
    </row>
    <row r="245" spans="1:1">
      <c r="A245" s="78" t="s">
        <v>18</v>
      </c>
    </row>
    <row r="246" spans="1:1">
      <c r="A246" s="78" t="s">
        <v>19</v>
      </c>
    </row>
    <row r="247" spans="1:1">
      <c r="A247" s="78" t="s">
        <v>20</v>
      </c>
    </row>
    <row r="248" spans="1:1">
      <c r="A248" s="78" t="s">
        <v>21</v>
      </c>
    </row>
    <row r="249" spans="1:1">
      <c r="A249" s="78" t="s">
        <v>22</v>
      </c>
    </row>
    <row r="250" spans="1:1">
      <c r="A250" s="78" t="s">
        <v>23</v>
      </c>
    </row>
    <row r="251" spans="1:1">
      <c r="A251" s="78" t="s">
        <v>24</v>
      </c>
    </row>
    <row r="252" spans="1:1">
      <c r="A252" s="78" t="s">
        <v>25</v>
      </c>
    </row>
    <row r="253" spans="1:1">
      <c r="A253" s="78" t="s">
        <v>26</v>
      </c>
    </row>
    <row r="254" spans="1:1">
      <c r="A254" s="78" t="s">
        <v>27</v>
      </c>
    </row>
    <row r="255" spans="1:1">
      <c r="A255" s="78" t="s">
        <v>28</v>
      </c>
    </row>
    <row r="256" spans="1:1" ht="13.5" thickBot="1">
      <c r="A256" s="78" t="s">
        <v>29</v>
      </c>
    </row>
    <row r="257" spans="1:1">
      <c r="A257" s="80"/>
    </row>
    <row r="258" spans="1:1" ht="13.5" thickBot="1">
      <c r="A258" s="78" t="s">
        <v>117</v>
      </c>
    </row>
    <row r="259" spans="1:1" ht="13.5" thickBot="1">
      <c r="A259" s="79"/>
    </row>
    <row r="260" spans="1:1">
      <c r="A260" s="78" t="s">
        <v>17</v>
      </c>
    </row>
    <row r="261" spans="1:1">
      <c r="A261" s="78" t="s">
        <v>18</v>
      </c>
    </row>
    <row r="262" spans="1:1">
      <c r="A262" s="78" t="s">
        <v>19</v>
      </c>
    </row>
    <row r="263" spans="1:1">
      <c r="A263" s="78" t="s">
        <v>20</v>
      </c>
    </row>
    <row r="264" spans="1:1">
      <c r="A264" s="78" t="s">
        <v>21</v>
      </c>
    </row>
    <row r="265" spans="1:1">
      <c r="A265" s="78" t="s">
        <v>22</v>
      </c>
    </row>
    <row r="266" spans="1:1">
      <c r="A266" s="78" t="s">
        <v>23</v>
      </c>
    </row>
    <row r="267" spans="1:1">
      <c r="A267" s="78" t="s">
        <v>24</v>
      </c>
    </row>
    <row r="268" spans="1:1">
      <c r="A268" s="78" t="s">
        <v>25</v>
      </c>
    </row>
    <row r="269" spans="1:1">
      <c r="A269" s="78" t="s">
        <v>26</v>
      </c>
    </row>
    <row r="270" spans="1:1">
      <c r="A270" s="78" t="s">
        <v>27</v>
      </c>
    </row>
    <row r="271" spans="1:1">
      <c r="A271" s="78" t="s">
        <v>28</v>
      </c>
    </row>
    <row r="272" spans="1:1" ht="13.5" thickBot="1">
      <c r="A272" s="78" t="s">
        <v>29</v>
      </c>
    </row>
    <row r="273" spans="1:1">
      <c r="A273" s="80"/>
    </row>
    <row r="274" spans="1:1" ht="13.5" thickBot="1">
      <c r="A274" s="78" t="s">
        <v>118</v>
      </c>
    </row>
    <row r="275" spans="1:1" ht="13.5" thickBot="1">
      <c r="A275" s="79" t="s">
        <v>47</v>
      </c>
    </row>
    <row r="276" spans="1:1" ht="13.5" thickBot="1">
      <c r="A276" s="78" t="s">
        <v>29</v>
      </c>
    </row>
    <row r="277" spans="1:1">
      <c r="A277" s="80"/>
    </row>
    <row r="278" spans="1:1" ht="13.5" thickBot="1">
      <c r="A278" s="78" t="s">
        <v>119</v>
      </c>
    </row>
    <row r="279" spans="1:1" ht="13.5" thickBot="1">
      <c r="A279" s="79"/>
    </row>
    <row r="280" spans="1:1">
      <c r="A280" s="78" t="s">
        <v>17</v>
      </c>
    </row>
    <row r="281" spans="1:1">
      <c r="A281" s="78" t="s">
        <v>18</v>
      </c>
    </row>
    <row r="282" spans="1:1">
      <c r="A282" s="78" t="s">
        <v>19</v>
      </c>
    </row>
    <row r="283" spans="1:1">
      <c r="A283" s="78" t="s">
        <v>20</v>
      </c>
    </row>
    <row r="284" spans="1:1">
      <c r="A284" s="78" t="s">
        <v>21</v>
      </c>
    </row>
    <row r="285" spans="1:1">
      <c r="A285" s="78" t="s">
        <v>22</v>
      </c>
    </row>
    <row r="286" spans="1:1">
      <c r="A286" s="78" t="s">
        <v>23</v>
      </c>
    </row>
    <row r="287" spans="1:1">
      <c r="A287" s="78" t="s">
        <v>24</v>
      </c>
    </row>
    <row r="288" spans="1:1">
      <c r="A288" s="78" t="s">
        <v>25</v>
      </c>
    </row>
    <row r="289" spans="1:1">
      <c r="A289" s="78" t="s">
        <v>26</v>
      </c>
    </row>
    <row r="290" spans="1:1">
      <c r="A290" s="78" t="s">
        <v>27</v>
      </c>
    </row>
    <row r="291" spans="1:1">
      <c r="A291" s="78" t="s">
        <v>28</v>
      </c>
    </row>
    <row r="292" spans="1:1" ht="13.5" thickBot="1">
      <c r="A292" s="78" t="s">
        <v>29</v>
      </c>
    </row>
    <row r="293" spans="1:1">
      <c r="A293" s="80"/>
    </row>
    <row r="294" spans="1:1" ht="13.5" thickBot="1">
      <c r="A294" s="78" t="s">
        <v>120</v>
      </c>
    </row>
    <row r="295" spans="1:1" ht="13.5" thickBot="1">
      <c r="A295" s="79"/>
    </row>
    <row r="296" spans="1:1">
      <c r="A296" s="78" t="s">
        <v>17</v>
      </c>
    </row>
    <row r="297" spans="1:1">
      <c r="A297" s="78" t="s">
        <v>18</v>
      </c>
    </row>
    <row r="298" spans="1:1">
      <c r="A298" s="78" t="s">
        <v>19</v>
      </c>
    </row>
    <row r="299" spans="1:1">
      <c r="A299" s="78" t="s">
        <v>20</v>
      </c>
    </row>
    <row r="300" spans="1:1">
      <c r="A300" s="78" t="s">
        <v>21</v>
      </c>
    </row>
    <row r="301" spans="1:1">
      <c r="A301" s="78" t="s">
        <v>22</v>
      </c>
    </row>
    <row r="302" spans="1:1">
      <c r="A302" s="78" t="s">
        <v>23</v>
      </c>
    </row>
    <row r="303" spans="1:1">
      <c r="A303" s="78" t="s">
        <v>24</v>
      </c>
    </row>
    <row r="304" spans="1:1">
      <c r="A304" s="78" t="s">
        <v>25</v>
      </c>
    </row>
    <row r="305" spans="1:1">
      <c r="A305" s="78" t="s">
        <v>26</v>
      </c>
    </row>
    <row r="306" spans="1:1">
      <c r="A306" s="78" t="s">
        <v>27</v>
      </c>
    </row>
    <row r="307" spans="1:1">
      <c r="A307" s="78" t="s">
        <v>28</v>
      </c>
    </row>
    <row r="308" spans="1:1" ht="13.5" thickBot="1">
      <c r="A308" s="78" t="s">
        <v>29</v>
      </c>
    </row>
    <row r="309" spans="1:1">
      <c r="A309" s="80"/>
    </row>
    <row r="310" spans="1:1" ht="13.5" thickBot="1">
      <c r="A310" s="78" t="s">
        <v>121</v>
      </c>
    </row>
    <row r="311" spans="1:1" ht="13.5" thickBot="1">
      <c r="A311" s="79"/>
    </row>
    <row r="312" spans="1:1" ht="13.5" thickBot="1">
      <c r="A312" s="78" t="s">
        <v>51</v>
      </c>
    </row>
    <row r="313" spans="1:1">
      <c r="A313" s="80"/>
    </row>
    <row r="314" spans="1:1" ht="13.5" thickBot="1">
      <c r="A314" s="78" t="s">
        <v>122</v>
      </c>
    </row>
    <row r="315" spans="1:1" ht="13.5" thickBot="1">
      <c r="A315" s="79"/>
    </row>
    <row r="316" spans="1:1">
      <c r="A316" s="78" t="s">
        <v>17</v>
      </c>
    </row>
    <row r="317" spans="1:1">
      <c r="A317" s="78" t="s">
        <v>18</v>
      </c>
    </row>
    <row r="318" spans="1:1">
      <c r="A318" s="78" t="s">
        <v>19</v>
      </c>
    </row>
    <row r="319" spans="1:1">
      <c r="A319" s="78" t="s">
        <v>20</v>
      </c>
    </row>
    <row r="320" spans="1:1">
      <c r="A320" s="78" t="s">
        <v>21</v>
      </c>
    </row>
    <row r="321" spans="1:1">
      <c r="A321" s="78" t="s">
        <v>22</v>
      </c>
    </row>
    <row r="322" spans="1:1">
      <c r="A322" s="78" t="s">
        <v>23</v>
      </c>
    </row>
    <row r="323" spans="1:1">
      <c r="A323" s="78" t="s">
        <v>24</v>
      </c>
    </row>
    <row r="324" spans="1:1">
      <c r="A324" s="78" t="s">
        <v>25</v>
      </c>
    </row>
    <row r="325" spans="1:1">
      <c r="A325" s="78" t="s">
        <v>26</v>
      </c>
    </row>
    <row r="326" spans="1:1">
      <c r="A326" s="78" t="s">
        <v>27</v>
      </c>
    </row>
    <row r="327" spans="1:1">
      <c r="A327" s="78" t="s">
        <v>28</v>
      </c>
    </row>
    <row r="328" spans="1:1" ht="13.5" thickBot="1">
      <c r="A328" s="78" t="s">
        <v>51</v>
      </c>
    </row>
    <row r="329" spans="1:1">
      <c r="A329" s="8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06B0-FEC8-4A0D-BD08-111C7A367207}">
  <sheetPr>
    <tabColor theme="9"/>
  </sheetPr>
  <dimension ref="A1:BL326"/>
  <sheetViews>
    <sheetView workbookViewId="0">
      <pane xSplit="1" ySplit="2" topLeftCell="AC3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1.25"/>
  <cols>
    <col min="1" max="1" width="36.33203125" style="3" customWidth="1"/>
    <col min="2" max="30" width="9" style="3" customWidth="1"/>
    <col min="31" max="16384" width="9" style="3"/>
  </cols>
  <sheetData>
    <row r="1" spans="1:64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4" ht="12" thickBot="1">
      <c r="A2" s="4"/>
      <c r="B2" s="5">
        <v>1992</v>
      </c>
      <c r="C2" s="5">
        <v>1993</v>
      </c>
      <c r="D2" s="5">
        <v>1994</v>
      </c>
      <c r="E2" s="5">
        <v>1995</v>
      </c>
      <c r="F2" s="5">
        <v>1996</v>
      </c>
      <c r="G2" s="5">
        <v>1997</v>
      </c>
      <c r="H2" s="5">
        <v>1998</v>
      </c>
      <c r="I2" s="5">
        <v>1999</v>
      </c>
      <c r="J2" s="5">
        <v>2000</v>
      </c>
      <c r="K2" s="5">
        <v>2001</v>
      </c>
      <c r="L2" s="5">
        <v>2002</v>
      </c>
      <c r="M2" s="5">
        <v>2003</v>
      </c>
      <c r="N2" s="5">
        <v>2004</v>
      </c>
      <c r="O2" s="5">
        <v>2005</v>
      </c>
      <c r="P2" s="5">
        <v>2006</v>
      </c>
      <c r="Q2" s="5">
        <v>2007</v>
      </c>
      <c r="R2" s="5">
        <v>2008</v>
      </c>
      <c r="S2" s="5">
        <v>2009</v>
      </c>
      <c r="T2" s="5">
        <v>2010</v>
      </c>
      <c r="U2" s="5">
        <v>2011</v>
      </c>
      <c r="V2" s="5">
        <v>2012</v>
      </c>
      <c r="W2" s="5">
        <v>2013</v>
      </c>
      <c r="X2" s="5">
        <v>2014</v>
      </c>
      <c r="Y2" s="5">
        <v>2015</v>
      </c>
      <c r="Z2" s="5">
        <v>2016</v>
      </c>
      <c r="AA2" s="5">
        <v>2017</v>
      </c>
      <c r="AB2" s="5">
        <v>2018</v>
      </c>
      <c r="AC2" s="5">
        <v>2019</v>
      </c>
      <c r="AD2" s="5">
        <v>2020</v>
      </c>
      <c r="AE2" s="5">
        <v>2021</v>
      </c>
      <c r="AF2" s="5">
        <v>2022</v>
      </c>
      <c r="AG2" s="5">
        <v>2023</v>
      </c>
      <c r="AH2" s="5">
        <v>2024</v>
      </c>
      <c r="AI2" s="5">
        <v>2025</v>
      </c>
      <c r="AJ2" s="5">
        <v>2026</v>
      </c>
      <c r="AK2" s="5">
        <v>2027</v>
      </c>
      <c r="AL2" s="5">
        <v>2028</v>
      </c>
      <c r="AM2" s="5">
        <v>2029</v>
      </c>
      <c r="AN2" s="5">
        <v>2030</v>
      </c>
      <c r="AO2" s="5">
        <v>2031</v>
      </c>
      <c r="AP2" s="5">
        <v>2032</v>
      </c>
      <c r="AQ2" s="5">
        <v>2033</v>
      </c>
      <c r="AR2" s="5">
        <v>2034</v>
      </c>
      <c r="AS2" s="5">
        <v>2035</v>
      </c>
      <c r="AT2" s="5">
        <v>2036</v>
      </c>
      <c r="AU2" s="5">
        <v>2037</v>
      </c>
      <c r="AV2" s="5">
        <v>2038</v>
      </c>
      <c r="AW2" s="5">
        <v>2039</v>
      </c>
      <c r="AX2" s="5">
        <v>2040</v>
      </c>
      <c r="AY2" s="5">
        <v>2041</v>
      </c>
      <c r="AZ2" s="5">
        <v>2042</v>
      </c>
      <c r="BA2" s="5">
        <v>2043</v>
      </c>
      <c r="BB2" s="5">
        <v>2044</v>
      </c>
      <c r="BC2" s="5">
        <v>2045</v>
      </c>
      <c r="BD2" s="5">
        <v>2046</v>
      </c>
      <c r="BE2" s="5">
        <v>2047</v>
      </c>
      <c r="BF2" s="5">
        <v>2048</v>
      </c>
      <c r="BG2" s="5">
        <v>2049</v>
      </c>
      <c r="BH2" s="5">
        <v>2050</v>
      </c>
    </row>
    <row r="3" spans="1:6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136">
        <v>0.2</v>
      </c>
      <c r="AE3" s="136">
        <f t="shared" ref="AE3:BH3" si="0">AD14</f>
        <v>2.3752424059028585</v>
      </c>
      <c r="AF3" s="136">
        <f t="shared" si="0"/>
        <v>2.6053804753101777</v>
      </c>
      <c r="AG3" s="136">
        <f t="shared" si="0"/>
        <v>2.6052094166318112</v>
      </c>
      <c r="AH3" s="136">
        <f t="shared" si="0"/>
        <v>2.5897856257990988</v>
      </c>
      <c r="AI3" s="137">
        <f t="shared" si="0"/>
        <v>2.4622186164072875</v>
      </c>
      <c r="AJ3" s="137">
        <f t="shared" si="0"/>
        <v>4.1063339704418915</v>
      </c>
      <c r="AK3" s="137">
        <f t="shared" si="0"/>
        <v>3.4130016607286784</v>
      </c>
      <c r="AL3" s="137">
        <f t="shared" si="0"/>
        <v>4.6012876918729724</v>
      </c>
      <c r="AM3" s="137">
        <f t="shared" si="0"/>
        <v>4.2865237228329782</v>
      </c>
      <c r="AN3" s="137">
        <f t="shared" si="0"/>
        <v>2.8339716847792502</v>
      </c>
      <c r="AO3" s="137">
        <f t="shared" si="0"/>
        <v>5.2636925928664127</v>
      </c>
      <c r="AP3" s="137">
        <f t="shared" si="0"/>
        <v>2.9359749782150892</v>
      </c>
      <c r="AQ3" s="137">
        <f t="shared" si="0"/>
        <v>4.5917006113764778</v>
      </c>
      <c r="AR3" s="137">
        <f t="shared" si="0"/>
        <v>5.214758660966492</v>
      </c>
      <c r="AS3" s="137">
        <f t="shared" si="0"/>
        <v>4.8113401602441002</v>
      </c>
      <c r="AT3" s="137">
        <f t="shared" si="0"/>
        <v>3.4280154940297614</v>
      </c>
      <c r="AU3" s="137">
        <f t="shared" si="0"/>
        <v>3.6125396758829531</v>
      </c>
      <c r="AV3" s="137">
        <f t="shared" si="0"/>
        <v>2.9084124863480127</v>
      </c>
      <c r="AW3" s="137">
        <f t="shared" si="0"/>
        <v>3.7119976709609048</v>
      </c>
      <c r="AX3" s="137">
        <f t="shared" si="0"/>
        <v>3.6603290694311212</v>
      </c>
      <c r="AY3" s="137">
        <f t="shared" si="0"/>
        <v>5.2211990285403225</v>
      </c>
      <c r="AZ3" s="137">
        <f t="shared" si="0"/>
        <v>6.0969940253639194</v>
      </c>
      <c r="BA3" s="137">
        <f t="shared" si="0"/>
        <v>6.0206166040773361</v>
      </c>
      <c r="BB3" s="137">
        <f t="shared" si="0"/>
        <v>5.1556269188792143</v>
      </c>
      <c r="BC3" s="137">
        <f t="shared" si="0"/>
        <v>6.0470659201444583</v>
      </c>
      <c r="BD3" s="137">
        <f t="shared" si="0"/>
        <v>6.1982026703045996</v>
      </c>
      <c r="BE3" s="137">
        <f t="shared" si="0"/>
        <v>5.650768805043036</v>
      </c>
      <c r="BF3" s="137">
        <f t="shared" si="0"/>
        <v>4.2893222608904438</v>
      </c>
      <c r="BG3" s="137">
        <f t="shared" si="0"/>
        <v>4.7712656093078216</v>
      </c>
      <c r="BH3" s="137">
        <f t="shared" si="0"/>
        <v>4.5964414864394243</v>
      </c>
    </row>
    <row r="4" spans="1:6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D4" s="136">
        <f>AD38</f>
        <v>117.78355180367515</v>
      </c>
      <c r="AE4" s="136">
        <f t="shared" ref="AE4:BH4" si="1">AE38</f>
        <v>117.04152539088606</v>
      </c>
      <c r="AF4" s="136">
        <f t="shared" si="1"/>
        <v>120.96509473285586</v>
      </c>
      <c r="AG4" s="136">
        <f t="shared" si="1"/>
        <v>123.12007770802703</v>
      </c>
      <c r="AH4" s="136">
        <f t="shared" si="1"/>
        <v>125.2353548753899</v>
      </c>
      <c r="AI4" s="137">
        <f t="shared" si="1"/>
        <v>128.33826333837862</v>
      </c>
      <c r="AJ4" s="137">
        <f t="shared" si="1"/>
        <v>126.30282441416169</v>
      </c>
      <c r="AK4" s="137">
        <f t="shared" si="1"/>
        <v>123.80012378985958</v>
      </c>
      <c r="AL4" s="137">
        <f t="shared" si="1"/>
        <v>122.58690227154422</v>
      </c>
      <c r="AM4" s="137">
        <f t="shared" si="1"/>
        <v>121.43822550166733</v>
      </c>
      <c r="AN4" s="137">
        <f t="shared" si="1"/>
        <v>120.31337790668304</v>
      </c>
      <c r="AO4" s="137">
        <f t="shared" si="1"/>
        <v>119.24988816318297</v>
      </c>
      <c r="AP4" s="137">
        <f t="shared" si="1"/>
        <v>118.24622232488018</v>
      </c>
      <c r="AQ4" s="137">
        <f t="shared" si="1"/>
        <v>117.26178283930969</v>
      </c>
      <c r="AR4" s="137">
        <f t="shared" si="1"/>
        <v>116.21690758911247</v>
      </c>
      <c r="AS4" s="137">
        <f t="shared" si="1"/>
        <v>115.22748068629636</v>
      </c>
      <c r="AT4" s="137">
        <f t="shared" si="1"/>
        <v>114.29211592217686</v>
      </c>
      <c r="AU4" s="137">
        <f t="shared" si="1"/>
        <v>113.4094617432866</v>
      </c>
      <c r="AV4" s="137">
        <f t="shared" si="1"/>
        <v>112.42179256565495</v>
      </c>
      <c r="AW4" s="137">
        <f t="shared" si="1"/>
        <v>111.56243529777677</v>
      </c>
      <c r="AX4" s="137">
        <f t="shared" si="1"/>
        <v>110.6737294203101</v>
      </c>
      <c r="AY4" s="137">
        <f t="shared" si="1"/>
        <v>109.98906527976254</v>
      </c>
      <c r="AZ4" s="137">
        <f t="shared" si="1"/>
        <v>109.03802857017541</v>
      </c>
      <c r="BA4" s="137">
        <f t="shared" si="1"/>
        <v>108.24957971799196</v>
      </c>
      <c r="BB4" s="137">
        <f t="shared" si="1"/>
        <v>107.50528080888492</v>
      </c>
      <c r="BC4" s="137">
        <f t="shared" si="1"/>
        <v>106.76492613944248</v>
      </c>
      <c r="BD4" s="137">
        <f t="shared" si="1"/>
        <v>106.06654150963706</v>
      </c>
      <c r="BE4" s="137">
        <f t="shared" si="1"/>
        <v>105.25266984913796</v>
      </c>
      <c r="BF4" s="137">
        <f t="shared" si="1"/>
        <v>104.59600182207362</v>
      </c>
      <c r="BG4" s="137">
        <f t="shared" si="1"/>
        <v>103.93913216488109</v>
      </c>
      <c r="BH4" s="137">
        <f t="shared" si="1"/>
        <v>103.24198641460767</v>
      </c>
    </row>
    <row r="5" spans="1:64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36">
        <f>AD54</f>
        <v>0</v>
      </c>
      <c r="AE5" s="136">
        <f>AE54</f>
        <v>0</v>
      </c>
      <c r="AF5" s="136">
        <f>AF54</f>
        <v>0</v>
      </c>
      <c r="AG5" s="136">
        <f t="shared" ref="AG5:AH5" si="2">AG54</f>
        <v>0</v>
      </c>
      <c r="AH5" s="136">
        <f t="shared" si="2"/>
        <v>0</v>
      </c>
      <c r="AI5" s="137">
        <v>0</v>
      </c>
      <c r="AJ5" s="137">
        <v>0</v>
      </c>
      <c r="AK5" s="137">
        <v>0</v>
      </c>
      <c r="AL5" s="137">
        <v>0</v>
      </c>
      <c r="AM5" s="137">
        <v>0</v>
      </c>
      <c r="AN5" s="137">
        <v>0</v>
      </c>
      <c r="AO5" s="137">
        <v>0</v>
      </c>
      <c r="AP5" s="137">
        <v>0</v>
      </c>
      <c r="AQ5" s="137">
        <v>0</v>
      </c>
      <c r="AR5" s="137">
        <v>0</v>
      </c>
      <c r="AS5" s="137">
        <v>0</v>
      </c>
      <c r="AT5" s="137">
        <v>0</v>
      </c>
      <c r="AU5" s="137">
        <v>0</v>
      </c>
      <c r="AV5" s="137">
        <v>0</v>
      </c>
      <c r="AW5" s="137">
        <v>0</v>
      </c>
      <c r="AX5" s="137">
        <v>0</v>
      </c>
      <c r="AY5" s="137">
        <v>0</v>
      </c>
      <c r="AZ5" s="137">
        <v>0</v>
      </c>
      <c r="BA5" s="137">
        <v>0</v>
      </c>
      <c r="BB5" s="137">
        <v>0</v>
      </c>
      <c r="BC5" s="137">
        <v>0</v>
      </c>
      <c r="BD5" s="137">
        <v>0</v>
      </c>
      <c r="BE5" s="137">
        <v>0</v>
      </c>
      <c r="BF5" s="137">
        <v>0</v>
      </c>
      <c r="BG5" s="137">
        <v>0</v>
      </c>
      <c r="BH5" s="137">
        <v>0</v>
      </c>
    </row>
    <row r="6" spans="1:64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38">
        <f>SUM(AD3:AD5)</f>
        <v>117.98355180367516</v>
      </c>
      <c r="AE6" s="138">
        <f t="shared" ref="AE6:BH6" si="3">SUM(AE3:AE5)</f>
        <v>119.41676779678892</v>
      </c>
      <c r="AF6" s="138">
        <f t="shared" si="3"/>
        <v>123.57047520816604</v>
      </c>
      <c r="AG6" s="138">
        <f t="shared" si="3"/>
        <v>125.72528712465883</v>
      </c>
      <c r="AH6" s="138">
        <f t="shared" si="3"/>
        <v>127.825140501189</v>
      </c>
      <c r="AI6" s="139">
        <f t="shared" si="3"/>
        <v>130.80048195478591</v>
      </c>
      <c r="AJ6" s="139">
        <f t="shared" si="3"/>
        <v>130.40915838460359</v>
      </c>
      <c r="AK6" s="139">
        <f t="shared" si="3"/>
        <v>127.21312545058827</v>
      </c>
      <c r="AL6" s="139">
        <f t="shared" si="3"/>
        <v>127.18818996341719</v>
      </c>
      <c r="AM6" s="139">
        <f t="shared" si="3"/>
        <v>125.72474922450031</v>
      </c>
      <c r="AN6" s="139">
        <f t="shared" si="3"/>
        <v>123.1473495914623</v>
      </c>
      <c r="AO6" s="139">
        <f t="shared" si="3"/>
        <v>124.51358075604938</v>
      </c>
      <c r="AP6" s="139">
        <f t="shared" si="3"/>
        <v>121.18219730309526</v>
      </c>
      <c r="AQ6" s="139">
        <f t="shared" si="3"/>
        <v>121.85348345068617</v>
      </c>
      <c r="AR6" s="139">
        <f t="shared" si="3"/>
        <v>121.43166625007896</v>
      </c>
      <c r="AS6" s="139">
        <f t="shared" si="3"/>
        <v>120.03882084654046</v>
      </c>
      <c r="AT6" s="139">
        <f t="shared" si="3"/>
        <v>117.72013141620663</v>
      </c>
      <c r="AU6" s="139">
        <f t="shared" si="3"/>
        <v>117.02200141916956</v>
      </c>
      <c r="AV6" s="139">
        <f t="shared" si="3"/>
        <v>115.33020505200297</v>
      </c>
      <c r="AW6" s="139">
        <f t="shared" si="3"/>
        <v>115.27443296873767</v>
      </c>
      <c r="AX6" s="139">
        <f t="shared" si="3"/>
        <v>114.33405848974121</v>
      </c>
      <c r="AY6" s="139">
        <f t="shared" si="3"/>
        <v>115.21026430830287</v>
      </c>
      <c r="AZ6" s="139">
        <f t="shared" si="3"/>
        <v>115.13502259553934</v>
      </c>
      <c r="BA6" s="139">
        <f t="shared" si="3"/>
        <v>114.2701963220693</v>
      </c>
      <c r="BB6" s="139">
        <f t="shared" si="3"/>
        <v>112.66090772776414</v>
      </c>
      <c r="BC6" s="139">
        <f t="shared" si="3"/>
        <v>112.81199205958694</v>
      </c>
      <c r="BD6" s="139">
        <f t="shared" si="3"/>
        <v>112.26474417994166</v>
      </c>
      <c r="BE6" s="139">
        <f t="shared" si="3"/>
        <v>110.903438654181</v>
      </c>
      <c r="BF6" s="139">
        <f t="shared" si="3"/>
        <v>108.88532408296406</v>
      </c>
      <c r="BG6" s="139">
        <f t="shared" si="3"/>
        <v>108.71039777418891</v>
      </c>
      <c r="BH6" s="139">
        <f t="shared" si="3"/>
        <v>107.83842790104708</v>
      </c>
    </row>
    <row r="7" spans="1:64">
      <c r="A7" s="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36">
        <f>AD13-AD12</f>
        <v>94.979309397772312</v>
      </c>
      <c r="AE7" s="136">
        <f t="shared" ref="AE7:BH7" si="4">AE13-AE12</f>
        <v>90.321387321478738</v>
      </c>
      <c r="AF7" s="136">
        <f t="shared" si="4"/>
        <v>41.676265791534234</v>
      </c>
      <c r="AG7" s="136">
        <f t="shared" si="4"/>
        <v>63.113501498859733</v>
      </c>
      <c r="AH7" s="136">
        <f t="shared" si="4"/>
        <v>85.633921884781714</v>
      </c>
      <c r="AI7" s="137">
        <f t="shared" si="4"/>
        <v>101.69414798434401</v>
      </c>
      <c r="AJ7" s="137">
        <f t="shared" si="4"/>
        <v>101.9961567238749</v>
      </c>
      <c r="AK7" s="137">
        <f t="shared" si="4"/>
        <v>97.611837758715296</v>
      </c>
      <c r="AL7" s="137">
        <f t="shared" si="4"/>
        <v>97.901666240584206</v>
      </c>
      <c r="AM7" s="137">
        <f t="shared" si="4"/>
        <v>97.890777539721057</v>
      </c>
      <c r="AN7" s="137">
        <f t="shared" si="4"/>
        <v>92.883656998595882</v>
      </c>
      <c r="AO7" s="137">
        <f t="shared" si="4"/>
        <v>96.577605777834293</v>
      </c>
      <c r="AP7" s="137">
        <f t="shared" si="4"/>
        <v>91.590496691718783</v>
      </c>
      <c r="AQ7" s="137">
        <f t="shared" si="4"/>
        <v>91.638724789719674</v>
      </c>
      <c r="AR7" s="137">
        <f t="shared" si="4"/>
        <v>91.620326089834862</v>
      </c>
      <c r="AS7" s="137">
        <f t="shared" si="4"/>
        <v>91.610805352510695</v>
      </c>
      <c r="AT7" s="137">
        <f t="shared" si="4"/>
        <v>91.60759174032367</v>
      </c>
      <c r="AU7" s="137">
        <f t="shared" si="4"/>
        <v>91.613588932821543</v>
      </c>
      <c r="AV7" s="137">
        <f t="shared" si="4"/>
        <v>91.618207381042055</v>
      </c>
      <c r="AW7" s="137">
        <f t="shared" si="4"/>
        <v>91.614103899306542</v>
      </c>
      <c r="AX7" s="137">
        <f t="shared" si="4"/>
        <v>91.612859461200884</v>
      </c>
      <c r="AY7" s="137">
        <f t="shared" si="4"/>
        <v>91.613270282938942</v>
      </c>
      <c r="AZ7" s="137">
        <f t="shared" si="4"/>
        <v>91.614405991462007</v>
      </c>
      <c r="BA7" s="137">
        <f t="shared" si="4"/>
        <v>91.614569403190075</v>
      </c>
      <c r="BB7" s="137">
        <f t="shared" si="4"/>
        <v>91.613841807619679</v>
      </c>
      <c r="BC7" s="137">
        <f t="shared" si="4"/>
        <v>91.613789389282346</v>
      </c>
      <c r="BD7" s="137">
        <f t="shared" si="4"/>
        <v>91.613975374898615</v>
      </c>
      <c r="BE7" s="137">
        <f t="shared" si="4"/>
        <v>91.614116393290558</v>
      </c>
      <c r="BF7" s="137">
        <f t="shared" si="4"/>
        <v>91.614058473656243</v>
      </c>
      <c r="BG7" s="137">
        <f t="shared" si="4"/>
        <v>91.613956287749488</v>
      </c>
      <c r="BH7" s="137">
        <f t="shared" si="4"/>
        <v>91.613979183775442</v>
      </c>
    </row>
    <row r="8" spans="1:64">
      <c r="A8" s="7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37">
        <f t="shared" ref="AC8:BG8" si="5">AC9+AC10</f>
        <v>0</v>
      </c>
      <c r="AD8" s="137">
        <f t="shared" si="5"/>
        <v>3.7432064752080407</v>
      </c>
      <c r="AE8" s="137">
        <f t="shared" si="5"/>
        <v>2.2497947127441034</v>
      </c>
      <c r="AF8" s="137">
        <f t="shared" si="5"/>
        <v>1.0322772217629803</v>
      </c>
      <c r="AG8" s="137">
        <f t="shared" si="5"/>
        <v>1.508943568760148</v>
      </c>
      <c r="AH8" s="137">
        <f t="shared" si="5"/>
        <v>1.5778738840558866</v>
      </c>
      <c r="AI8" s="137">
        <f t="shared" si="5"/>
        <v>1.6209453334103547</v>
      </c>
      <c r="AJ8" s="137">
        <f t="shared" si="5"/>
        <v>1.9961567238749032</v>
      </c>
      <c r="AK8" s="137">
        <f t="shared" si="5"/>
        <v>2.6118377587152803</v>
      </c>
      <c r="AL8" s="137">
        <f t="shared" si="5"/>
        <v>2.9016662405842144</v>
      </c>
      <c r="AM8" s="137">
        <f t="shared" si="5"/>
        <v>2.8907775397210789</v>
      </c>
      <c r="AN8" s="137">
        <f t="shared" si="5"/>
        <v>2.8836569985958613</v>
      </c>
      <c r="AO8" s="137">
        <f t="shared" si="5"/>
        <v>16.577605777834293</v>
      </c>
      <c r="AP8" s="137">
        <f t="shared" si="5"/>
        <v>16.590496691718773</v>
      </c>
      <c r="AQ8" s="137">
        <f t="shared" si="5"/>
        <v>16.638724789719664</v>
      </c>
      <c r="AR8" s="137">
        <f t="shared" si="5"/>
        <v>16.62032608983484</v>
      </c>
      <c r="AS8" s="137">
        <f t="shared" si="5"/>
        <v>16.610805352510695</v>
      </c>
      <c r="AT8" s="137">
        <f t="shared" si="5"/>
        <v>16.607591740323656</v>
      </c>
      <c r="AU8" s="137">
        <f t="shared" si="5"/>
        <v>16.613588932821521</v>
      </c>
      <c r="AV8" s="137">
        <f t="shared" si="5"/>
        <v>16.618207381042073</v>
      </c>
      <c r="AW8" s="137">
        <f t="shared" si="5"/>
        <v>16.61410389930656</v>
      </c>
      <c r="AX8" s="137">
        <f t="shared" si="5"/>
        <v>16.612859461200898</v>
      </c>
      <c r="AY8" s="137">
        <f t="shared" si="5"/>
        <v>16.613270282938945</v>
      </c>
      <c r="AZ8" s="137">
        <f t="shared" si="5"/>
        <v>16.614405991462</v>
      </c>
      <c r="BA8" s="137">
        <f t="shared" si="5"/>
        <v>16.614569403190096</v>
      </c>
      <c r="BB8" s="137">
        <f t="shared" si="5"/>
        <v>16.6138418076197</v>
      </c>
      <c r="BC8" s="137">
        <f t="shared" si="5"/>
        <v>16.613789389282328</v>
      </c>
      <c r="BD8" s="137">
        <f t="shared" si="5"/>
        <v>16.613975374898615</v>
      </c>
      <c r="BE8" s="137">
        <f t="shared" si="5"/>
        <v>16.614116393290548</v>
      </c>
      <c r="BF8" s="137">
        <f t="shared" si="5"/>
        <v>16.614058473656254</v>
      </c>
      <c r="BG8" s="137">
        <f t="shared" si="5"/>
        <v>16.613956287749488</v>
      </c>
      <c r="BH8" s="137">
        <f>BH9+BH10</f>
        <v>16.613979183775449</v>
      </c>
    </row>
    <row r="9" spans="1:64">
      <c r="A9" s="7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36">
        <f>AD118</f>
        <v>3.7432064752080407</v>
      </c>
      <c r="AE9" s="136">
        <f t="shared" ref="AE9:BH9" si="6">AE118</f>
        <v>2.2497947127441034</v>
      </c>
      <c r="AF9" s="136">
        <f t="shared" si="6"/>
        <v>1.0322772217629803</v>
      </c>
      <c r="AG9" s="136">
        <f t="shared" si="6"/>
        <v>1.508943568760148</v>
      </c>
      <c r="AH9" s="136">
        <f t="shared" si="6"/>
        <v>1.5778738840558866</v>
      </c>
      <c r="AI9" s="137">
        <f t="shared" si="6"/>
        <v>1.6209453334103547</v>
      </c>
      <c r="AJ9" s="137">
        <f t="shared" si="6"/>
        <v>1.9961567238749032</v>
      </c>
      <c r="AK9" s="137">
        <f t="shared" si="6"/>
        <v>2.6118377587152803</v>
      </c>
      <c r="AL9" s="137">
        <f t="shared" si="6"/>
        <v>2.9016662405842144</v>
      </c>
      <c r="AM9" s="137">
        <f t="shared" si="6"/>
        <v>2.8907775397210789</v>
      </c>
      <c r="AN9" s="137">
        <f t="shared" si="6"/>
        <v>2.8836569985958613</v>
      </c>
      <c r="AO9" s="137">
        <f t="shared" si="6"/>
        <v>16.577605777834293</v>
      </c>
      <c r="AP9" s="137">
        <f t="shared" si="6"/>
        <v>16.590496691718773</v>
      </c>
      <c r="AQ9" s="137">
        <f t="shared" si="6"/>
        <v>16.638724789719664</v>
      </c>
      <c r="AR9" s="137">
        <f t="shared" si="6"/>
        <v>16.62032608983484</v>
      </c>
      <c r="AS9" s="137">
        <f t="shared" si="6"/>
        <v>16.610805352510695</v>
      </c>
      <c r="AT9" s="137">
        <f t="shared" si="6"/>
        <v>16.607591740323656</v>
      </c>
      <c r="AU9" s="137">
        <f t="shared" si="6"/>
        <v>16.613588932821521</v>
      </c>
      <c r="AV9" s="137">
        <f t="shared" si="6"/>
        <v>16.618207381042073</v>
      </c>
      <c r="AW9" s="137">
        <f t="shared" si="6"/>
        <v>16.61410389930656</v>
      </c>
      <c r="AX9" s="137">
        <f t="shared" si="6"/>
        <v>16.612859461200898</v>
      </c>
      <c r="AY9" s="137">
        <f t="shared" si="6"/>
        <v>16.613270282938945</v>
      </c>
      <c r="AZ9" s="137">
        <f t="shared" si="6"/>
        <v>16.614405991462</v>
      </c>
      <c r="BA9" s="137">
        <f t="shared" si="6"/>
        <v>16.614569403190096</v>
      </c>
      <c r="BB9" s="137">
        <f t="shared" si="6"/>
        <v>16.6138418076197</v>
      </c>
      <c r="BC9" s="137">
        <f t="shared" si="6"/>
        <v>16.613789389282328</v>
      </c>
      <c r="BD9" s="137">
        <f t="shared" si="6"/>
        <v>16.613975374898615</v>
      </c>
      <c r="BE9" s="137">
        <f t="shared" si="6"/>
        <v>16.614116393290548</v>
      </c>
      <c r="BF9" s="137">
        <f t="shared" si="6"/>
        <v>16.614058473656254</v>
      </c>
      <c r="BG9" s="137">
        <f t="shared" si="6"/>
        <v>16.613956287749488</v>
      </c>
      <c r="BH9" s="137">
        <f t="shared" si="6"/>
        <v>16.613979183775449</v>
      </c>
    </row>
    <row r="10" spans="1:64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36">
        <f>AD134+AD150</f>
        <v>0</v>
      </c>
      <c r="AE10" s="136">
        <f t="shared" ref="AE10:BH10" si="7">AE134+AE150</f>
        <v>0</v>
      </c>
      <c r="AF10" s="136">
        <f t="shared" si="7"/>
        <v>0</v>
      </c>
      <c r="AG10" s="136">
        <f t="shared" si="7"/>
        <v>0</v>
      </c>
      <c r="AH10" s="136">
        <f t="shared" si="7"/>
        <v>0</v>
      </c>
      <c r="AI10" s="136">
        <f t="shared" si="7"/>
        <v>0</v>
      </c>
      <c r="AJ10" s="136">
        <f t="shared" si="7"/>
        <v>0</v>
      </c>
      <c r="AK10" s="136">
        <f t="shared" si="7"/>
        <v>0</v>
      </c>
      <c r="AL10" s="136">
        <f t="shared" si="7"/>
        <v>0</v>
      </c>
      <c r="AM10" s="136">
        <f t="shared" si="7"/>
        <v>0</v>
      </c>
      <c r="AN10" s="136">
        <f t="shared" si="7"/>
        <v>0</v>
      </c>
      <c r="AO10" s="136">
        <f t="shared" si="7"/>
        <v>0</v>
      </c>
      <c r="AP10" s="136">
        <f t="shared" si="7"/>
        <v>0</v>
      </c>
      <c r="AQ10" s="136">
        <f t="shared" si="7"/>
        <v>0</v>
      </c>
      <c r="AR10" s="136">
        <f t="shared" si="7"/>
        <v>0</v>
      </c>
      <c r="AS10" s="136">
        <f t="shared" si="7"/>
        <v>0</v>
      </c>
      <c r="AT10" s="136">
        <f t="shared" si="7"/>
        <v>0</v>
      </c>
      <c r="AU10" s="136">
        <f t="shared" si="7"/>
        <v>0</v>
      </c>
      <c r="AV10" s="136">
        <f t="shared" si="7"/>
        <v>0</v>
      </c>
      <c r="AW10" s="136">
        <f t="shared" si="7"/>
        <v>0</v>
      </c>
      <c r="AX10" s="136">
        <f t="shared" si="7"/>
        <v>0</v>
      </c>
      <c r="AY10" s="136">
        <f t="shared" si="7"/>
        <v>0</v>
      </c>
      <c r="AZ10" s="136">
        <f t="shared" si="7"/>
        <v>0</v>
      </c>
      <c r="BA10" s="136">
        <f t="shared" si="7"/>
        <v>0</v>
      </c>
      <c r="BB10" s="136">
        <f t="shared" si="7"/>
        <v>0</v>
      </c>
      <c r="BC10" s="136">
        <f t="shared" si="7"/>
        <v>0</v>
      </c>
      <c r="BD10" s="136">
        <f t="shared" si="7"/>
        <v>0</v>
      </c>
      <c r="BE10" s="136">
        <f t="shared" si="7"/>
        <v>0</v>
      </c>
      <c r="BF10" s="136">
        <f t="shared" si="7"/>
        <v>0</v>
      </c>
      <c r="BG10" s="136">
        <f t="shared" si="7"/>
        <v>0</v>
      </c>
      <c r="BH10" s="136">
        <f t="shared" si="7"/>
        <v>0</v>
      </c>
    </row>
    <row r="11" spans="1:64">
      <c r="A11" s="7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36">
        <f>AD7-AD8</f>
        <v>91.236102922564271</v>
      </c>
      <c r="AE11" s="136">
        <f>AE7-AE8</f>
        <v>88.071592608734633</v>
      </c>
      <c r="AF11" s="136">
        <f>AF7-AF8</f>
        <v>40.643988569771253</v>
      </c>
      <c r="AG11" s="136">
        <f t="shared" ref="AG11:BH11" si="8">AG7-AG8</f>
        <v>61.604557930099588</v>
      </c>
      <c r="AH11" s="136">
        <f t="shared" si="8"/>
        <v>84.056048000725823</v>
      </c>
      <c r="AI11" s="137">
        <f t="shared" si="8"/>
        <v>100.07320265093365</v>
      </c>
      <c r="AJ11" s="137">
        <f t="shared" si="8"/>
        <v>100</v>
      </c>
      <c r="AK11" s="137">
        <f t="shared" si="8"/>
        <v>95.000000000000014</v>
      </c>
      <c r="AL11" s="137">
        <f t="shared" si="8"/>
        <v>94.999999999999986</v>
      </c>
      <c r="AM11" s="137">
        <f t="shared" si="8"/>
        <v>94.999999999999972</v>
      </c>
      <c r="AN11" s="137">
        <f t="shared" si="8"/>
        <v>90.000000000000014</v>
      </c>
      <c r="AO11" s="137">
        <f t="shared" si="8"/>
        <v>80</v>
      </c>
      <c r="AP11" s="137">
        <f t="shared" si="8"/>
        <v>75.000000000000014</v>
      </c>
      <c r="AQ11" s="137">
        <f t="shared" si="8"/>
        <v>75.000000000000014</v>
      </c>
      <c r="AR11" s="137">
        <f t="shared" si="8"/>
        <v>75.000000000000028</v>
      </c>
      <c r="AS11" s="137">
        <f t="shared" si="8"/>
        <v>75</v>
      </c>
      <c r="AT11" s="137">
        <f t="shared" si="8"/>
        <v>75.000000000000014</v>
      </c>
      <c r="AU11" s="137">
        <f t="shared" si="8"/>
        <v>75.000000000000028</v>
      </c>
      <c r="AV11" s="137">
        <f t="shared" si="8"/>
        <v>74.999999999999986</v>
      </c>
      <c r="AW11" s="137">
        <f t="shared" si="8"/>
        <v>74.999999999999986</v>
      </c>
      <c r="AX11" s="137">
        <f t="shared" si="8"/>
        <v>74.999999999999986</v>
      </c>
      <c r="AY11" s="137">
        <f t="shared" si="8"/>
        <v>75</v>
      </c>
      <c r="AZ11" s="137">
        <f t="shared" si="8"/>
        <v>75</v>
      </c>
      <c r="BA11" s="137">
        <f t="shared" si="8"/>
        <v>74.999999999999972</v>
      </c>
      <c r="BB11" s="137">
        <f t="shared" si="8"/>
        <v>74.999999999999972</v>
      </c>
      <c r="BC11" s="137">
        <f t="shared" si="8"/>
        <v>75.000000000000014</v>
      </c>
      <c r="BD11" s="137">
        <f t="shared" si="8"/>
        <v>75</v>
      </c>
      <c r="BE11" s="137">
        <f t="shared" si="8"/>
        <v>75.000000000000014</v>
      </c>
      <c r="BF11" s="137">
        <f t="shared" si="8"/>
        <v>74.999999999999986</v>
      </c>
      <c r="BG11" s="137">
        <f t="shared" si="8"/>
        <v>75</v>
      </c>
      <c r="BH11" s="137">
        <f t="shared" si="8"/>
        <v>75</v>
      </c>
    </row>
    <row r="12" spans="1:64">
      <c r="A12" s="7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36">
        <f>AD70</f>
        <v>20.628999999999998</v>
      </c>
      <c r="AE12" s="136">
        <f t="shared" ref="AE12:AH12" si="9">AE70</f>
        <v>26.490000000000002</v>
      </c>
      <c r="AF12" s="136">
        <f t="shared" si="9"/>
        <v>79.289000000000001</v>
      </c>
      <c r="AG12" s="136">
        <f t="shared" si="9"/>
        <v>60.022000000000006</v>
      </c>
      <c r="AH12" s="136">
        <f t="shared" si="9"/>
        <v>39.728999999999999</v>
      </c>
      <c r="AI12" s="137">
        <v>25</v>
      </c>
      <c r="AJ12" s="137">
        <v>25</v>
      </c>
      <c r="AK12" s="137">
        <v>25</v>
      </c>
      <c r="AL12" s="137">
        <v>25</v>
      </c>
      <c r="AM12" s="137">
        <v>25</v>
      </c>
      <c r="AN12" s="137">
        <v>25</v>
      </c>
      <c r="AO12" s="137">
        <v>25</v>
      </c>
      <c r="AP12" s="137">
        <v>25</v>
      </c>
      <c r="AQ12" s="137">
        <v>25</v>
      </c>
      <c r="AR12" s="137">
        <v>25</v>
      </c>
      <c r="AS12" s="137">
        <v>25</v>
      </c>
      <c r="AT12" s="137">
        <v>22.5</v>
      </c>
      <c r="AU12" s="137">
        <v>22.5</v>
      </c>
      <c r="AV12" s="137">
        <v>20</v>
      </c>
      <c r="AW12" s="137">
        <v>20</v>
      </c>
      <c r="AX12" s="137">
        <v>17.5</v>
      </c>
      <c r="AY12" s="137">
        <v>17.5</v>
      </c>
      <c r="AZ12" s="137">
        <v>17.5</v>
      </c>
      <c r="BA12" s="137">
        <v>17.5</v>
      </c>
      <c r="BB12" s="137">
        <v>15</v>
      </c>
      <c r="BC12" s="137">
        <v>15</v>
      </c>
      <c r="BD12" s="137">
        <v>15</v>
      </c>
      <c r="BE12" s="137">
        <v>15</v>
      </c>
      <c r="BF12" s="137">
        <v>12.5</v>
      </c>
      <c r="BG12" s="137">
        <v>12.5</v>
      </c>
      <c r="BH12" s="137">
        <v>12.5</v>
      </c>
      <c r="BK12" s="137">
        <v>0.1</v>
      </c>
      <c r="BL12" s="3" t="s">
        <v>183</v>
      </c>
    </row>
    <row r="13" spans="1:64">
      <c r="A13" s="9" t="s">
        <v>11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38"/>
      <c r="AD13" s="138">
        <f>AD6-AD14</f>
        <v>115.6083093977723</v>
      </c>
      <c r="AE13" s="138">
        <f>AE6-AE14</f>
        <v>116.81138732147873</v>
      </c>
      <c r="AF13" s="138">
        <f>AF6-AF14</f>
        <v>120.96526579153424</v>
      </c>
      <c r="AG13" s="138">
        <f t="shared" ref="AG13:BH13" si="10">AG6-AG14</f>
        <v>123.13550149885974</v>
      </c>
      <c r="AH13" s="138">
        <f t="shared" si="10"/>
        <v>125.36292188478171</v>
      </c>
      <c r="AI13" s="139">
        <f t="shared" si="10"/>
        <v>126.69414798434401</v>
      </c>
      <c r="AJ13" s="139">
        <f t="shared" si="10"/>
        <v>126.9961567238749</v>
      </c>
      <c r="AK13" s="139">
        <f t="shared" si="10"/>
        <v>122.6118377587153</v>
      </c>
      <c r="AL13" s="139">
        <f t="shared" si="10"/>
        <v>122.90166624058421</v>
      </c>
      <c r="AM13" s="139">
        <f t="shared" si="10"/>
        <v>122.89077753972106</v>
      </c>
      <c r="AN13" s="139">
        <f t="shared" si="10"/>
        <v>117.88365699859588</v>
      </c>
      <c r="AO13" s="139">
        <f t="shared" si="10"/>
        <v>121.57760577783429</v>
      </c>
      <c r="AP13" s="139">
        <f t="shared" si="10"/>
        <v>116.59049669171878</v>
      </c>
      <c r="AQ13" s="139">
        <f t="shared" si="10"/>
        <v>116.63872478971967</v>
      </c>
      <c r="AR13" s="139">
        <f t="shared" si="10"/>
        <v>116.62032608983486</v>
      </c>
      <c r="AS13" s="139">
        <f t="shared" si="10"/>
        <v>116.6108053525107</v>
      </c>
      <c r="AT13" s="139">
        <f t="shared" si="10"/>
        <v>114.10759174032367</v>
      </c>
      <c r="AU13" s="139">
        <f t="shared" si="10"/>
        <v>114.11358893282154</v>
      </c>
      <c r="AV13" s="139">
        <f t="shared" si="10"/>
        <v>111.61820738104205</v>
      </c>
      <c r="AW13" s="139">
        <f t="shared" si="10"/>
        <v>111.61410389930654</v>
      </c>
      <c r="AX13" s="139">
        <f t="shared" si="10"/>
        <v>109.11285946120088</v>
      </c>
      <c r="AY13" s="139">
        <f t="shared" si="10"/>
        <v>109.11327028293894</v>
      </c>
      <c r="AZ13" s="139">
        <f t="shared" si="10"/>
        <v>109.11440599146201</v>
      </c>
      <c r="BA13" s="139">
        <f t="shared" si="10"/>
        <v>109.11456940319007</v>
      </c>
      <c r="BB13" s="139">
        <f t="shared" si="10"/>
        <v>106.61384180761968</v>
      </c>
      <c r="BC13" s="139">
        <f t="shared" si="10"/>
        <v>106.61378938928235</v>
      </c>
      <c r="BD13" s="139">
        <f t="shared" si="10"/>
        <v>106.61397537489862</v>
      </c>
      <c r="BE13" s="139">
        <f t="shared" si="10"/>
        <v>106.61411639329056</v>
      </c>
      <c r="BF13" s="139">
        <f t="shared" si="10"/>
        <v>104.11405847365624</v>
      </c>
      <c r="BG13" s="139">
        <f t="shared" si="10"/>
        <v>104.11395628774949</v>
      </c>
      <c r="BH13" s="139">
        <f t="shared" si="10"/>
        <v>104.11397918377544</v>
      </c>
    </row>
    <row r="14" spans="1:64" ht="12" thickBot="1">
      <c r="A14" s="7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136">
        <v>5</v>
      </c>
      <c r="AD14" s="136">
        <f>AD181</f>
        <v>2.3752424059028585</v>
      </c>
      <c r="AE14" s="136">
        <f t="shared" ref="AE14:BH14" si="11">AE181</f>
        <v>2.6053804753101777</v>
      </c>
      <c r="AF14" s="136">
        <f t="shared" si="11"/>
        <v>2.6052094166318112</v>
      </c>
      <c r="AG14" s="136">
        <f t="shared" si="11"/>
        <v>2.5897856257990988</v>
      </c>
      <c r="AH14" s="136">
        <f t="shared" si="11"/>
        <v>2.4622186164072875</v>
      </c>
      <c r="AI14" s="137">
        <f t="shared" si="11"/>
        <v>4.1063339704418915</v>
      </c>
      <c r="AJ14" s="137">
        <f t="shared" si="11"/>
        <v>3.4130016607286784</v>
      </c>
      <c r="AK14" s="137">
        <f t="shared" si="11"/>
        <v>4.6012876918729724</v>
      </c>
      <c r="AL14" s="137">
        <f t="shared" si="11"/>
        <v>4.2865237228329782</v>
      </c>
      <c r="AM14" s="137">
        <f t="shared" si="11"/>
        <v>2.8339716847792502</v>
      </c>
      <c r="AN14" s="137">
        <f t="shared" si="11"/>
        <v>5.2636925928664127</v>
      </c>
      <c r="AO14" s="137">
        <f t="shared" si="11"/>
        <v>2.9359749782150892</v>
      </c>
      <c r="AP14" s="137">
        <f t="shared" si="11"/>
        <v>4.5917006113764778</v>
      </c>
      <c r="AQ14" s="137">
        <f t="shared" si="11"/>
        <v>5.214758660966492</v>
      </c>
      <c r="AR14" s="137">
        <f t="shared" si="11"/>
        <v>4.8113401602441002</v>
      </c>
      <c r="AS14" s="137">
        <f t="shared" si="11"/>
        <v>3.4280154940297614</v>
      </c>
      <c r="AT14" s="137">
        <f t="shared" si="11"/>
        <v>3.6125396758829531</v>
      </c>
      <c r="AU14" s="137">
        <f t="shared" si="11"/>
        <v>2.9084124863480127</v>
      </c>
      <c r="AV14" s="137">
        <f t="shared" si="11"/>
        <v>3.7119976709609048</v>
      </c>
      <c r="AW14" s="137">
        <f t="shared" si="11"/>
        <v>3.6603290694311212</v>
      </c>
      <c r="AX14" s="137">
        <f t="shared" si="11"/>
        <v>5.2211990285403225</v>
      </c>
      <c r="AY14" s="137">
        <f t="shared" si="11"/>
        <v>6.0969940253639194</v>
      </c>
      <c r="AZ14" s="137">
        <f t="shared" si="11"/>
        <v>6.0206166040773361</v>
      </c>
      <c r="BA14" s="137">
        <f t="shared" si="11"/>
        <v>5.1556269188792143</v>
      </c>
      <c r="BB14" s="137">
        <f t="shared" si="11"/>
        <v>6.0470659201444583</v>
      </c>
      <c r="BC14" s="137">
        <f t="shared" si="11"/>
        <v>6.1982026703045996</v>
      </c>
      <c r="BD14" s="137">
        <f t="shared" si="11"/>
        <v>5.650768805043036</v>
      </c>
      <c r="BE14" s="137">
        <f t="shared" si="11"/>
        <v>4.2893222608904438</v>
      </c>
      <c r="BF14" s="137">
        <f t="shared" si="11"/>
        <v>4.7712656093078216</v>
      </c>
      <c r="BG14" s="137">
        <f t="shared" si="11"/>
        <v>4.5964414864394243</v>
      </c>
      <c r="BH14" s="137">
        <f t="shared" si="11"/>
        <v>3.7244487172716383</v>
      </c>
    </row>
    <row r="15" spans="1:64" ht="12" thickTop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</row>
    <row r="16" spans="1:64" ht="12" thickBo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</row>
    <row r="17" spans="1:60" ht="12" thickBot="1">
      <c r="A17" s="141" t="s">
        <v>13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</row>
    <row r="18" spans="1:60" ht="12" thickBot="1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</row>
    <row r="19" spans="1:60" ht="12" thickBot="1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</row>
    <row r="20" spans="1:60">
      <c r="A20" s="15" t="s">
        <v>15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</row>
    <row r="21" spans="1:60">
      <c r="A21" s="16"/>
    </row>
    <row r="22" spans="1:60">
      <c r="A22" s="16" t="s">
        <v>184</v>
      </c>
    </row>
    <row r="24" spans="1:60" ht="12" thickBot="1">
      <c r="A24" s="3" t="s">
        <v>185</v>
      </c>
    </row>
    <row r="25" spans="1:60" ht="12" thickBot="1">
      <c r="A25" s="18"/>
      <c r="B25" s="19">
        <f t="shared" ref="B25:BH25" si="12">B2</f>
        <v>1992</v>
      </c>
      <c r="C25" s="19">
        <f t="shared" si="12"/>
        <v>1993</v>
      </c>
      <c r="D25" s="19">
        <f t="shared" si="12"/>
        <v>1994</v>
      </c>
      <c r="E25" s="19">
        <f t="shared" si="12"/>
        <v>1995</v>
      </c>
      <c r="F25" s="19">
        <f t="shared" si="12"/>
        <v>1996</v>
      </c>
      <c r="G25" s="19">
        <f t="shared" si="12"/>
        <v>1997</v>
      </c>
      <c r="H25" s="19">
        <f t="shared" si="12"/>
        <v>1998</v>
      </c>
      <c r="I25" s="19">
        <f t="shared" si="12"/>
        <v>1999</v>
      </c>
      <c r="J25" s="19">
        <f t="shared" si="12"/>
        <v>2000</v>
      </c>
      <c r="K25" s="19">
        <f t="shared" si="12"/>
        <v>2001</v>
      </c>
      <c r="L25" s="19">
        <f t="shared" si="12"/>
        <v>2002</v>
      </c>
      <c r="M25" s="19">
        <f t="shared" si="12"/>
        <v>2003</v>
      </c>
      <c r="N25" s="19">
        <f t="shared" si="12"/>
        <v>2004</v>
      </c>
      <c r="O25" s="19">
        <f t="shared" si="12"/>
        <v>2005</v>
      </c>
      <c r="P25" s="19">
        <f t="shared" si="12"/>
        <v>2006</v>
      </c>
      <c r="Q25" s="19">
        <f t="shared" si="12"/>
        <v>2007</v>
      </c>
      <c r="R25" s="19">
        <f t="shared" si="12"/>
        <v>2008</v>
      </c>
      <c r="S25" s="19">
        <f t="shared" si="12"/>
        <v>2009</v>
      </c>
      <c r="T25" s="19">
        <f t="shared" si="12"/>
        <v>2010</v>
      </c>
      <c r="U25" s="19">
        <f t="shared" si="12"/>
        <v>2011</v>
      </c>
      <c r="V25" s="19">
        <f t="shared" si="12"/>
        <v>2012</v>
      </c>
      <c r="W25" s="19">
        <f t="shared" si="12"/>
        <v>2013</v>
      </c>
      <c r="X25" s="19">
        <f t="shared" si="12"/>
        <v>2014</v>
      </c>
      <c r="Y25" s="19">
        <f t="shared" si="12"/>
        <v>2015</v>
      </c>
      <c r="Z25" s="19">
        <f t="shared" si="12"/>
        <v>2016</v>
      </c>
      <c r="AA25" s="19">
        <f t="shared" si="12"/>
        <v>2017</v>
      </c>
      <c r="AB25" s="19">
        <f t="shared" si="12"/>
        <v>2018</v>
      </c>
      <c r="AC25" s="19">
        <f t="shared" si="12"/>
        <v>2019</v>
      </c>
      <c r="AD25" s="19">
        <f t="shared" si="12"/>
        <v>2020</v>
      </c>
      <c r="AE25" s="19">
        <f t="shared" si="12"/>
        <v>2021</v>
      </c>
      <c r="AF25" s="19">
        <f t="shared" si="12"/>
        <v>2022</v>
      </c>
      <c r="AG25" s="19">
        <f t="shared" si="12"/>
        <v>2023</v>
      </c>
      <c r="AH25" s="19">
        <f t="shared" si="12"/>
        <v>2024</v>
      </c>
      <c r="AI25" s="19">
        <f t="shared" si="12"/>
        <v>2025</v>
      </c>
      <c r="AJ25" s="19">
        <f t="shared" si="12"/>
        <v>2026</v>
      </c>
      <c r="AK25" s="19">
        <f t="shared" si="12"/>
        <v>2027</v>
      </c>
      <c r="AL25" s="19">
        <f t="shared" si="12"/>
        <v>2028</v>
      </c>
      <c r="AM25" s="19">
        <f t="shared" si="12"/>
        <v>2029</v>
      </c>
      <c r="AN25" s="19">
        <f t="shared" si="12"/>
        <v>2030</v>
      </c>
      <c r="AO25" s="19">
        <f t="shared" si="12"/>
        <v>2031</v>
      </c>
      <c r="AP25" s="19">
        <f t="shared" si="12"/>
        <v>2032</v>
      </c>
      <c r="AQ25" s="19">
        <f t="shared" si="12"/>
        <v>2033</v>
      </c>
      <c r="AR25" s="19">
        <f t="shared" si="12"/>
        <v>2034</v>
      </c>
      <c r="AS25" s="19">
        <f t="shared" si="12"/>
        <v>2035</v>
      </c>
      <c r="AT25" s="19">
        <f t="shared" si="12"/>
        <v>2036</v>
      </c>
      <c r="AU25" s="19">
        <f t="shared" si="12"/>
        <v>2037</v>
      </c>
      <c r="AV25" s="19">
        <f t="shared" si="12"/>
        <v>2038</v>
      </c>
      <c r="AW25" s="19">
        <f t="shared" si="12"/>
        <v>2039</v>
      </c>
      <c r="AX25" s="19">
        <f t="shared" si="12"/>
        <v>2040</v>
      </c>
      <c r="AY25" s="19">
        <f t="shared" si="12"/>
        <v>2041</v>
      </c>
      <c r="AZ25" s="19">
        <f t="shared" si="12"/>
        <v>2042</v>
      </c>
      <c r="BA25" s="19">
        <f t="shared" si="12"/>
        <v>2043</v>
      </c>
      <c r="BB25" s="19">
        <f t="shared" si="12"/>
        <v>2044</v>
      </c>
      <c r="BC25" s="19">
        <f t="shared" si="12"/>
        <v>2045</v>
      </c>
      <c r="BD25" s="19">
        <f t="shared" si="12"/>
        <v>2046</v>
      </c>
      <c r="BE25" s="19">
        <f t="shared" si="12"/>
        <v>2047</v>
      </c>
      <c r="BF25" s="19">
        <f t="shared" si="12"/>
        <v>2048</v>
      </c>
      <c r="BG25" s="19">
        <f t="shared" si="12"/>
        <v>2049</v>
      </c>
      <c r="BH25" s="19">
        <f t="shared" si="12"/>
        <v>2050</v>
      </c>
    </row>
    <row r="26" spans="1:60">
      <c r="A26" s="3" t="s">
        <v>17</v>
      </c>
      <c r="AD26" s="21">
        <f>'[4]Ethanol Plant List'!$AK139</f>
        <v>11.247731754028404</v>
      </c>
      <c r="AE26" s="21">
        <f>'[4]Ethanol Plant List'!$AK151</f>
        <v>8.2173797504664474</v>
      </c>
      <c r="AF26" s="21">
        <f>'[4]Ethanol Plant List'!$AK163</f>
        <v>9.9420135401847283</v>
      </c>
      <c r="AG26" s="21">
        <f>'[4]Ethanol Plant List'!$AK175</f>
        <v>10.879985293227659</v>
      </c>
      <c r="AH26" s="56">
        <f>'[4]Ethanol Plant List'!$AK187</f>
        <v>10.495459639149651</v>
      </c>
      <c r="AI26" s="56">
        <f>'[4]Ethanol Plant List'!$AK199</f>
        <v>10.046103933878227</v>
      </c>
      <c r="AJ26" s="56">
        <f>'[4]Ethanol Plant List'!$AK211</f>
        <v>10.723963550268595</v>
      </c>
      <c r="AK26" s="56">
        <f>'[4]Ethanol Plant List'!$AK223</f>
        <v>10.582861814725014</v>
      </c>
      <c r="AL26" s="56">
        <f>'[4]Ethanol Plant List'!$AK235</f>
        <v>10.423046203991554</v>
      </c>
      <c r="AM26" s="56">
        <f>'[4]Ethanol Plant List'!$AK247</f>
        <v>10.334273944538541</v>
      </c>
      <c r="AN26" s="56">
        <f>'[4]Ethanol Plant List'!$AK259</f>
        <v>10.242039830425394</v>
      </c>
      <c r="AO26" s="56">
        <f>'[4]Ethanol Plant List'!$AK271</f>
        <v>10.158334127048056</v>
      </c>
      <c r="AP26" s="56">
        <f>'[4]Ethanol Plant List'!$AK283</f>
        <v>10.063810276673312</v>
      </c>
      <c r="AQ26" s="56">
        <f>'[4]Ethanol Plant List'!$AK295</f>
        <v>9.98252011309898</v>
      </c>
      <c r="AR26" s="56">
        <f>'[4]Ethanol Plant List'!$AK307</f>
        <v>9.8944962283188609</v>
      </c>
      <c r="AS26" s="56">
        <f>'[4]Ethanol Plant List'!$AK319</f>
        <v>9.8105572979828004</v>
      </c>
      <c r="AT26" s="56">
        <f>'[4]Ethanol Plant List'!$AK331</f>
        <v>9.7296209258868771</v>
      </c>
      <c r="AU26" s="56">
        <f>'[4]Ethanol Plant List'!$AK343</f>
        <v>9.6550742070530191</v>
      </c>
      <c r="AV26" s="56">
        <f>'[4]Ethanol Plant List'!$AK355</f>
        <v>9.5711166844461886</v>
      </c>
      <c r="AW26" s="56">
        <f>'[4]Ethanol Plant List'!$AK367</f>
        <v>9.4978861628337192</v>
      </c>
      <c r="AX26" s="56">
        <f>'[4]Ethanol Plant List'!$AK379</f>
        <v>9.4220675376103227</v>
      </c>
      <c r="AY26" s="56">
        <f>'[4]Ethanol Plant List'!$AK391</f>
        <v>9.3639006308588915</v>
      </c>
      <c r="AZ26" s="56">
        <f>'[4]Ethanol Plant List'!$AK403</f>
        <v>9.2829395041072296</v>
      </c>
      <c r="BA26" s="56">
        <f>'[4]Ethanol Plant List'!$AK415</f>
        <v>9.215790268223067</v>
      </c>
      <c r="BB26" s="56">
        <f>'[4]Ethanol Plant List'!$AK427</f>
        <v>9.152410626067482</v>
      </c>
      <c r="BC26" s="56">
        <f>'[4]Ethanol Plant List'!$AK439</f>
        <v>9.0894023584796688</v>
      </c>
      <c r="BD26" s="56">
        <f>'[4]Ethanol Plant List'!$AK451</f>
        <v>9.0299426075122788</v>
      </c>
      <c r="BE26" s="56">
        <f>'[4]Ethanol Plant List'!$AK463</f>
        <v>8.9606489184622564</v>
      </c>
      <c r="BF26" s="56">
        <f>'[4]Ethanol Plant List'!$AK475</f>
        <v>8.9047435983616658</v>
      </c>
      <c r="BG26" s="56">
        <f>'[4]Ethanol Plant List'!$AK487</f>
        <v>8.8488245299615294</v>
      </c>
      <c r="BH26" s="56">
        <f>'[4]Ethanol Plant List'!$AK499</f>
        <v>8.7894720784461384</v>
      </c>
    </row>
    <row r="27" spans="1:60">
      <c r="A27" s="3" t="s">
        <v>18</v>
      </c>
      <c r="AD27" s="21">
        <f>'[4]Ethanol Plant List'!$AK140</f>
        <v>10.822579663838349</v>
      </c>
      <c r="AE27" s="21">
        <f>'[4]Ethanol Plant List'!$AK152</f>
        <v>7.6622111856429749</v>
      </c>
      <c r="AF27" s="21">
        <f>'[4]Ethanol Plant List'!$AK164</f>
        <v>9.0914420806196752</v>
      </c>
      <c r="AG27" s="21">
        <f>'[4]Ethanol Plant List'!$AK176</f>
        <v>9.5205439632095104</v>
      </c>
      <c r="AH27" s="56">
        <f>'[4]Ethanol Plant List'!$AK188</f>
        <v>10.331973871023342</v>
      </c>
      <c r="AI27" s="56">
        <f>'[4]Ethanol Plant List'!$AK200</f>
        <v>10.014683780803271</v>
      </c>
      <c r="AJ27" s="56">
        <f>'[4]Ethanol Plant List'!$AK212</f>
        <v>10.034988247125398</v>
      </c>
      <c r="AK27" s="56">
        <f>'[4]Ethanol Plant List'!$AK224</f>
        <v>9.9434928988381301</v>
      </c>
      <c r="AL27" s="56">
        <f>'[4]Ethanol Plant List'!$AK236</f>
        <v>9.9471495722754906</v>
      </c>
      <c r="AM27" s="56">
        <f>'[4]Ethanol Plant List'!$AK248</f>
        <v>9.8540821087574475</v>
      </c>
      <c r="AN27" s="56">
        <f>'[4]Ethanol Plant List'!$AK260</f>
        <v>9.6858119484679328</v>
      </c>
      <c r="AO27" s="56">
        <f>'[4]Ethanol Plant List'!$AK272</f>
        <v>9.6326879032835837</v>
      </c>
      <c r="AP27" s="56">
        <f>'[4]Ethanol Plant List'!$AK284</f>
        <v>9.5654910891353921</v>
      </c>
      <c r="AQ27" s="56">
        <f>'[4]Ethanol Plant List'!$AK296</f>
        <v>9.4783874348173605</v>
      </c>
      <c r="AR27" s="56">
        <f>'[4]Ethanol Plant List'!$AK308</f>
        <v>9.3846065896737141</v>
      </c>
      <c r="AS27" s="56">
        <f>'[4]Ethanol Plant List'!$AK320</f>
        <v>9.3119484740362424</v>
      </c>
      <c r="AT27" s="56">
        <f>'[4]Ethanol Plant List'!$AK332</f>
        <v>9.2374170711094461</v>
      </c>
      <c r="AU27" s="56">
        <f>'[4]Ethanol Plant List'!$AK344</f>
        <v>9.1639983994167427</v>
      </c>
      <c r="AV27" s="56">
        <f>'[4]Ethanol Plant List'!$AK356</f>
        <v>9.0834302321710041</v>
      </c>
      <c r="AW27" s="56">
        <f>'[4]Ethanol Plant List'!$AK368</f>
        <v>9.0153339150165888</v>
      </c>
      <c r="AX27" s="56">
        <f>'[4]Ethanol Plant List'!$AK380</f>
        <v>8.9434092312762594</v>
      </c>
      <c r="AY27" s="56">
        <f>'[4]Ethanol Plant List'!$AK392</f>
        <v>8.8876870357034026</v>
      </c>
      <c r="AZ27" s="56">
        <f>'[4]Ethanol Plant List'!$AK404</f>
        <v>8.8108565841185982</v>
      </c>
      <c r="BA27" s="56">
        <f>'[4]Ethanol Plant List'!$AK416</f>
        <v>8.7473548530685381</v>
      </c>
      <c r="BB27" s="56">
        <f>'[4]Ethanol Plant List'!$AK428</f>
        <v>8.6871422800600708</v>
      </c>
      <c r="BC27" s="56">
        <f>'[4]Ethanol Plant List'!$AK440</f>
        <v>8.6272589358479088</v>
      </c>
      <c r="BD27" s="56">
        <f>'[4]Ethanol Plant List'!$AK452</f>
        <v>8.5708502706457672</v>
      </c>
      <c r="BE27" s="56">
        <f>'[4]Ethanol Plant List'!$AK464</f>
        <v>8.5051109693422102</v>
      </c>
      <c r="BF27" s="56">
        <f>'[4]Ethanol Plant List'!$AK476</f>
        <v>8.4520297248157341</v>
      </c>
      <c r="BG27" s="56">
        <f>'[4]Ethanol Plant List'!$AK488</f>
        <v>8.398944505074704</v>
      </c>
      <c r="BH27" s="56">
        <f>'[4]Ethanol Plant List'!$AK500</f>
        <v>8.3426175046161966</v>
      </c>
    </row>
    <row r="28" spans="1:60">
      <c r="A28" s="3" t="s">
        <v>19</v>
      </c>
      <c r="AD28" s="21">
        <f>'[4]Ethanol Plant List'!$AK141</f>
        <v>10.635098164441187</v>
      </c>
      <c r="AE28" s="21">
        <f>'[4]Ethanol Plant List'!$AK153</f>
        <v>9.8017216657744317</v>
      </c>
      <c r="AF28" s="21">
        <f>'[4]Ethanol Plant List'!$AK165</f>
        <v>10.523137883635341</v>
      </c>
      <c r="AG28" s="21">
        <f>'[4]Ethanol Plant List'!$AK177</f>
        <v>11.203957363071421</v>
      </c>
      <c r="AH28" s="56">
        <f>'[4]Ethanol Plant List'!$AK189</f>
        <v>11.043589852102834</v>
      </c>
      <c r="AI28" s="56">
        <f>'[4]Ethanol Plant List'!$AK201</f>
        <v>11.336800899239174</v>
      </c>
      <c r="AJ28" s="56">
        <f>'[4]Ethanol Plant List'!$AK213</f>
        <v>11.105340231384689</v>
      </c>
      <c r="AK28" s="56">
        <f>'[4]Ethanol Plant List'!$AK225</f>
        <v>10.916830246951662</v>
      </c>
      <c r="AL28" s="56">
        <f>'[4]Ethanol Plant List'!$AK237</f>
        <v>10.737787141622908</v>
      </c>
      <c r="AM28" s="56">
        <f>'[4]Ethanol Plant List'!$AK249</f>
        <v>10.647901608342423</v>
      </c>
      <c r="AN28" s="56">
        <f>'[4]Ethanol Plant List'!$AK261</f>
        <v>10.569215604934357</v>
      </c>
      <c r="AO28" s="56">
        <f>'[4]Ethanol Plant List'!$AK273</f>
        <v>10.473355821451559</v>
      </c>
      <c r="AP28" s="56">
        <f>'[4]Ethanol Plant List'!$AK285</f>
        <v>10.374486959458912</v>
      </c>
      <c r="AQ28" s="56">
        <f>'[4]Ethanol Plant List'!$AK297</f>
        <v>10.292406329660215</v>
      </c>
      <c r="AR28" s="56">
        <f>'[4]Ethanol Plant List'!$AK309</f>
        <v>10.203405888639871</v>
      </c>
      <c r="AS28" s="56">
        <f>'[4]Ethanol Plant List'!$AK321</f>
        <v>10.11503205405503</v>
      </c>
      <c r="AT28" s="56">
        <f>'[4]Ethanol Plant List'!$AK333</f>
        <v>10.031644112048502</v>
      </c>
      <c r="AU28" s="56">
        <f>'[4]Ethanol Plant List'!$AK345</f>
        <v>9.9552047181023173</v>
      </c>
      <c r="AV28" s="56">
        <f>'[4]Ethanol Plant List'!$AK357</f>
        <v>9.8687409342492529</v>
      </c>
      <c r="AW28" s="56">
        <f>'[4]Ethanol Plant List'!$AK369</f>
        <v>9.7929319807992457</v>
      </c>
      <c r="AX28" s="56">
        <f>'[4]Ethanol Plant List'!$AK381</f>
        <v>9.7148276829406797</v>
      </c>
      <c r="AY28" s="56">
        <f>'[4]Ethanol Plant List'!$AK393</f>
        <v>9.6549253970974718</v>
      </c>
      <c r="AZ28" s="56">
        <f>'[4]Ethanol Plant List'!$AK405</f>
        <v>9.5714342541878068</v>
      </c>
      <c r="BA28" s="56">
        <f>'[4]Ethanol Plant List'!$AK417</f>
        <v>9.5021555844120922</v>
      </c>
      <c r="BB28" s="56">
        <f>'[4]Ethanol Plant List'!$AK429</f>
        <v>9.4368274295466694</v>
      </c>
      <c r="BC28" s="56">
        <f>'[4]Ethanol Plant List'!$AK441</f>
        <v>9.3718700827445858</v>
      </c>
      <c r="BD28" s="56">
        <f>'[4]Ethanol Plant List'!$AK453</f>
        <v>9.3105559948703434</v>
      </c>
      <c r="BE28" s="56">
        <f>'[4]Ethanol Plant List'!$AK465</f>
        <v>9.2391042132101884</v>
      </c>
      <c r="BF28" s="56">
        <f>'[4]Ethanol Plant List'!$AK477</f>
        <v>9.1814661833768518</v>
      </c>
      <c r="BG28" s="56">
        <f>'[4]Ethanol Plant List'!$AK489</f>
        <v>9.1238099344973502</v>
      </c>
      <c r="BH28" s="56">
        <f>'[4]Ethanol Plant List'!$AK501</f>
        <v>9.0626115405385033</v>
      </c>
    </row>
    <row r="29" spans="1:60">
      <c r="A29" s="3" t="s">
        <v>20</v>
      </c>
      <c r="AD29" s="21">
        <f>'[4]Ethanol Plant List'!$AK142</f>
        <v>6.8592451186858199</v>
      </c>
      <c r="AE29" s="21">
        <f>'[4]Ethanol Plant List'!$AK154</f>
        <v>9.1982349638498686</v>
      </c>
      <c r="AF29" s="21">
        <f>'[4]Ethanol Plant List'!$AK166</f>
        <v>9.4578521454956785</v>
      </c>
      <c r="AG29" s="21">
        <f>'[4]Ethanol Plant List'!$AK178</f>
        <v>9.7289920297814572</v>
      </c>
      <c r="AH29" s="56">
        <f>'[4]Ethanol Plant List'!$AK190</f>
        <v>9.9645837824691963</v>
      </c>
      <c r="AI29" s="56">
        <f>'[4]Ethanol Plant List'!$AK202</f>
        <v>10.300612882284462</v>
      </c>
      <c r="AJ29" s="56">
        <f>'[4]Ethanol Plant List'!$AK214</f>
        <v>9.9871892504754971</v>
      </c>
      <c r="AK29" s="56">
        <f>'[4]Ethanol Plant List'!$AK226</f>
        <v>9.7808939578244587</v>
      </c>
      <c r="AL29" s="56">
        <f>'[4]Ethanol Plant List'!$AK238</f>
        <v>9.711696324173765</v>
      </c>
      <c r="AM29" s="56">
        <f>'[4]Ethanol Plant List'!$AK250</f>
        <v>9.6056426503363781</v>
      </c>
      <c r="AN29" s="56">
        <f>'[4]Ethanol Plant List'!$AK262</f>
        <v>9.516761743243574</v>
      </c>
      <c r="AO29" s="56">
        <f>'[4]Ethanol Plant List'!$AK274</f>
        <v>9.4334550033187359</v>
      </c>
      <c r="AP29" s="56">
        <f>'[4]Ethanol Plant List'!$AK286</f>
        <v>9.3571184900934874</v>
      </c>
      <c r="AQ29" s="56">
        <f>'[4]Ethanol Plant List'!$AK298</f>
        <v>9.2765040935321927</v>
      </c>
      <c r="AR29" s="56">
        <f>'[4]Ethanol Plant List'!$AK310</f>
        <v>9.1941522183280231</v>
      </c>
      <c r="AS29" s="56">
        <f>'[4]Ethanol Plant List'!$AK322</f>
        <v>9.1162364300166026</v>
      </c>
      <c r="AT29" s="56">
        <f>'[4]Ethanol Plant List'!$AK334</f>
        <v>9.0424832888253128</v>
      </c>
      <c r="AU29" s="56">
        <f>'[4]Ethanol Plant List'!$AK346</f>
        <v>8.9722099107967956</v>
      </c>
      <c r="AV29" s="56">
        <f>'[4]Ethanol Plant List'!$AK358</f>
        <v>8.8941886009479791</v>
      </c>
      <c r="AW29" s="56">
        <f>'[4]Ethanol Plant List'!$AK370</f>
        <v>8.8262708054618404</v>
      </c>
      <c r="AX29" s="56">
        <f>'[4]Ethanol Plant List'!$AK382</f>
        <v>8.7559594786966635</v>
      </c>
      <c r="AY29" s="56">
        <f>'[4]Ethanol Plant List'!$AK394</f>
        <v>8.7017296530446497</v>
      </c>
      <c r="AZ29" s="56">
        <f>'[4]Ethanol Plant List'!$AK406</f>
        <v>8.6265189480740876</v>
      </c>
      <c r="BA29" s="56">
        <f>'[4]Ethanol Plant List'!$AK418</f>
        <v>8.5641498441287496</v>
      </c>
      <c r="BB29" s="56">
        <f>'[4]Ethanol Plant List'!$AK430</f>
        <v>8.5052586383403561</v>
      </c>
      <c r="BC29" s="56">
        <f>'[4]Ethanol Plant List'!$AK442</f>
        <v>8.4466783428557193</v>
      </c>
      <c r="BD29" s="56">
        <f>'[4]Ethanol Plant List'!$AK454</f>
        <v>8.3914321202290374</v>
      </c>
      <c r="BE29" s="56">
        <f>'[4]Ethanol Plant List'!$AK466</f>
        <v>8.327043263765928</v>
      </c>
      <c r="BF29" s="56">
        <f>'[4]Ethanol Plant List'!$AK478</f>
        <v>8.2750894679392442</v>
      </c>
      <c r="BG29" s="56">
        <f>'[4]Ethanol Plant List'!$AK490</f>
        <v>8.2231208275798426</v>
      </c>
      <c r="BH29" s="56">
        <f>'[4]Ethanol Plant List'!$AK502</f>
        <v>8.1679674146013035</v>
      </c>
    </row>
    <row r="30" spans="1:60">
      <c r="A30" s="3" t="s">
        <v>21</v>
      </c>
      <c r="AD30" s="21">
        <f>'[4]Ethanol Plant List'!$AK143</f>
        <v>6.7096578681767873</v>
      </c>
      <c r="AE30" s="21">
        <f>'[4]Ethanol Plant List'!$AK155</f>
        <v>10.177100432189791</v>
      </c>
      <c r="AF30" s="21">
        <f>'[4]Ethanol Plant List'!$AK167</f>
        <v>10.26004607258521</v>
      </c>
      <c r="AG30" s="21">
        <f>'[4]Ethanol Plant List'!$AK179</f>
        <v>9.4423202550814995</v>
      </c>
      <c r="AH30" s="56">
        <f>'[4]Ethanol Plant List'!$AK191</f>
        <v>9.977799253280498</v>
      </c>
      <c r="AI30" s="56">
        <f>'[4]Ethanol Plant List'!$AK203</f>
        <v>10.770762321444341</v>
      </c>
      <c r="AJ30" s="56">
        <f>'[4]Ethanol Plant List'!$AK215</f>
        <v>10.307221553263963</v>
      </c>
      <c r="AK30" s="56">
        <f>'[4]Ethanol Plant List'!$AK227</f>
        <v>10.000012629814595</v>
      </c>
      <c r="AL30" s="56">
        <f>'[4]Ethanol Plant List'!$AK239</f>
        <v>10.041049677426257</v>
      </c>
      <c r="AM30" s="56">
        <f>'[4]Ethanol Plant List'!$AK251</f>
        <v>9.9288830444002745</v>
      </c>
      <c r="AN30" s="56">
        <f>'[4]Ethanol Plant List'!$AK263</f>
        <v>9.8069351620159075</v>
      </c>
      <c r="AO30" s="56">
        <f>'[4]Ethanol Plant List'!$AK275</f>
        <v>9.7172980509378046</v>
      </c>
      <c r="AP30" s="56">
        <f>'[4]Ethanol Plant List'!$AK287</f>
        <v>9.6570471605965391</v>
      </c>
      <c r="AQ30" s="56">
        <f>'[4]Ethanol Plant List'!$AK299</f>
        <v>9.5694300808222348</v>
      </c>
      <c r="AR30" s="56">
        <f>'[4]Ethanol Plant List'!$AK311</f>
        <v>9.4796044479597779</v>
      </c>
      <c r="AS30" s="56">
        <f>'[4]Ethanol Plant List'!$AK323</f>
        <v>9.4005650372675049</v>
      </c>
      <c r="AT30" s="56">
        <f>'[4]Ethanol Plant List'!$AK335</f>
        <v>9.327052064142892</v>
      </c>
      <c r="AU30" s="56">
        <f>'[4]Ethanol Plant List'!$AK347</f>
        <v>9.2532301906818297</v>
      </c>
      <c r="AV30" s="56">
        <f>'[4]Ethanol Plant List'!$AK359</f>
        <v>9.1721836786826643</v>
      </c>
      <c r="AW30" s="56">
        <f>'[4]Ethanol Plant List'!$AK371</f>
        <v>9.1026130849267073</v>
      </c>
      <c r="AX30" s="56">
        <f>'[4]Ethanol Plant List'!$AK383</f>
        <v>9.030367997228085</v>
      </c>
      <c r="AY30" s="56">
        <f>'[4]Ethanol Plant List'!$AK395</f>
        <v>8.9741487956825505</v>
      </c>
      <c r="AZ30" s="56">
        <f>'[4]Ethanol Plant List'!$AK407</f>
        <v>8.896550808494867</v>
      </c>
      <c r="BA30" s="56">
        <f>'[4]Ethanol Plant List'!$AK419</f>
        <v>8.8323313281144831</v>
      </c>
      <c r="BB30" s="56">
        <f>'[4]Ethanol Plant List'!$AK431</f>
        <v>8.7716076066200301</v>
      </c>
      <c r="BC30" s="56">
        <f>'[4]Ethanol Plant List'!$AK443</f>
        <v>8.7111415855770886</v>
      </c>
      <c r="BD30" s="56">
        <f>'[4]Ethanol Plant List'!$AK455</f>
        <v>8.6541729151914932</v>
      </c>
      <c r="BE30" s="56">
        <f>'[4]Ethanol Plant List'!$AK467</f>
        <v>8.5877851082705678</v>
      </c>
      <c r="BF30" s="56">
        <f>'[4]Ethanol Plant List'!$AK479</f>
        <v>8.5342007647830815</v>
      </c>
      <c r="BG30" s="56">
        <f>'[4]Ethanol Plant List'!$AK491</f>
        <v>8.4805973550803664</v>
      </c>
      <c r="BH30" s="56">
        <f>'[4]Ethanol Plant List'!$AK503</f>
        <v>8.4237202533783666</v>
      </c>
    </row>
    <row r="31" spans="1:60">
      <c r="A31" s="3" t="s">
        <v>22</v>
      </c>
      <c r="AD31" s="21">
        <f>'[4]Ethanol Plant List'!$AK144</f>
        <v>9.4610001003406197</v>
      </c>
      <c r="AE31" s="21">
        <f>'[4]Ethanol Plant List'!$AK156</f>
        <v>9.5800878260784028</v>
      </c>
      <c r="AF31" s="21">
        <f>'[4]Ethanol Plant List'!$AK168</f>
        <v>9.8862709812795373</v>
      </c>
      <c r="AG31" s="21">
        <f>'[4]Ethanol Plant List'!$AK180</f>
        <v>9.9855503496439777</v>
      </c>
      <c r="AH31" s="56">
        <f>'[4]Ethanol Plant List'!$AK192</f>
        <v>9.9743246238761749</v>
      </c>
      <c r="AI31" s="56">
        <f>'[4]Ethanol Plant List'!$AK204</f>
        <v>10.580858597453156</v>
      </c>
      <c r="AJ31" s="56">
        <f>'[4]Ethanol Plant List'!$AK216</f>
        <v>10.249047672868009</v>
      </c>
      <c r="AK31" s="56">
        <f>'[4]Ethanol Plant List'!$AK228</f>
        <v>10.030232752494644</v>
      </c>
      <c r="AL31" s="56">
        <f>'[4]Ethanol Plant List'!$AK240</f>
        <v>9.9482360342497334</v>
      </c>
      <c r="AM31" s="56">
        <f>'[4]Ethanol Plant List'!$AK252</f>
        <v>9.8538662930244669</v>
      </c>
      <c r="AN31" s="56">
        <f>'[4]Ethanol Plant List'!$AK264</f>
        <v>9.7592644186496198</v>
      </c>
      <c r="AO31" s="56">
        <f>'[4]Ethanol Plant List'!$AK276</f>
        <v>9.6720348019096321</v>
      </c>
      <c r="AP31" s="56">
        <f>'[4]Ethanol Plant List'!$AK288</f>
        <v>9.5932854904119438</v>
      </c>
      <c r="AQ31" s="56">
        <f>'[4]Ethanol Plant List'!$AK300</f>
        <v>9.5127349522311384</v>
      </c>
      <c r="AR31" s="56">
        <f>'[4]Ethanol Plant List'!$AK312</f>
        <v>9.4274025587708774</v>
      </c>
      <c r="AS31" s="56">
        <f>'[4]Ethanol Plant List'!$AK324</f>
        <v>9.3472488179345579</v>
      </c>
      <c r="AT31" s="56">
        <f>'[4]Ethanol Plant List'!$AK336</f>
        <v>9.2717420354050386</v>
      </c>
      <c r="AU31" s="56">
        <f>'[4]Ethanol Plant List'!$AK348</f>
        <v>9.199948791619514</v>
      </c>
      <c r="AV31" s="56">
        <f>'[4]Ethanol Plant List'!$AK360</f>
        <v>9.1197590040383023</v>
      </c>
      <c r="AW31" s="56">
        <f>'[4]Ethanol Plant List'!$AK372</f>
        <v>9.0501009709549276</v>
      </c>
      <c r="AX31" s="56">
        <f>'[4]Ethanol Plant List'!$AK384</f>
        <v>8.9780485225888764</v>
      </c>
      <c r="AY31" s="56">
        <f>'[4]Ethanol Plant List'!$AK396</f>
        <v>8.9224671966616018</v>
      </c>
      <c r="AZ31" s="56">
        <f>'[4]Ethanol Plant List'!$AK408</f>
        <v>8.8453142738051049</v>
      </c>
      <c r="BA31" s="56">
        <f>'[4]Ethanol Plant List'!$AK420</f>
        <v>8.7813666948911475</v>
      </c>
      <c r="BB31" s="56">
        <f>'[4]Ethanol Plant List'!$AK432</f>
        <v>8.720990391217331</v>
      </c>
      <c r="BC31" s="56">
        <f>'[4]Ethanol Plant List'!$AK444</f>
        <v>8.6609246313316071</v>
      </c>
      <c r="BD31" s="56">
        <f>'[4]Ethanol Plant List'!$AK456</f>
        <v>8.604271707754048</v>
      </c>
      <c r="BE31" s="56">
        <f>'[4]Ethanol Plant List'!$AK468</f>
        <v>8.5382514129612268</v>
      </c>
      <c r="BF31" s="56">
        <f>'[4]Ethanol Plant List'!$AK480</f>
        <v>8.4849811569637641</v>
      </c>
      <c r="BG31" s="56">
        <f>'[4]Ethanol Plant List'!$AK492</f>
        <v>8.4316938804621504</v>
      </c>
      <c r="BH31" s="56">
        <f>'[4]Ethanol Plant List'!$AK504</f>
        <v>8.375140837567626</v>
      </c>
    </row>
    <row r="32" spans="1:60">
      <c r="A32" s="3" t="s">
        <v>23</v>
      </c>
      <c r="AD32" s="21">
        <f>'[4]Ethanol Plant List'!$AK145</f>
        <v>11.037412733161824</v>
      </c>
      <c r="AE32" s="21">
        <f>'[4]Ethanol Plant List'!$AK157</f>
        <v>11.145007453946858</v>
      </c>
      <c r="AF32" s="21">
        <f>'[4]Ethanol Plant List'!$AK169</f>
        <v>10.625862183716885</v>
      </c>
      <c r="AG32" s="21">
        <f>'[4]Ethanol Plant List'!$AK181</f>
        <v>10.892398926484118</v>
      </c>
      <c r="AH32" s="56">
        <f>'[4]Ethanol Plant List'!$AK193</f>
        <v>11.33706239717535</v>
      </c>
      <c r="AI32" s="56">
        <f>'[4]Ethanol Plant List'!$AK205</f>
        <v>11.706068767052411</v>
      </c>
      <c r="AJ32" s="56">
        <f>'[4]Ethanol Plant List'!$AK217</f>
        <v>11.213334968571226</v>
      </c>
      <c r="AK32" s="56">
        <f>'[4]Ethanol Plant List'!$AK229</f>
        <v>11.015873402425592</v>
      </c>
      <c r="AL32" s="56">
        <f>'[4]Ethanol Plant List'!$AK241</f>
        <v>10.89819166277133</v>
      </c>
      <c r="AM32" s="56">
        <f>'[4]Ethanol Plant List'!$AK253</f>
        <v>10.825792656482644</v>
      </c>
      <c r="AN32" s="56">
        <f>'[4]Ethanol Plant List'!$AK265</f>
        <v>10.701996788765868</v>
      </c>
      <c r="AO32" s="56">
        <f>'[4]Ethanol Plant List'!$AK277</f>
        <v>10.612633336556849</v>
      </c>
      <c r="AP32" s="56">
        <f>'[4]Ethanol Plant List'!$AK289</f>
        <v>10.523729760602199</v>
      </c>
      <c r="AQ32" s="56">
        <f>'[4]Ethanol Plant List'!$AK301</f>
        <v>10.439016077460762</v>
      </c>
      <c r="AR32" s="56">
        <f>'[4]Ethanol Plant List'!$AK313</f>
        <v>10.342334283199108</v>
      </c>
      <c r="AS32" s="56">
        <f>'[4]Ethanol Plant List'!$AK325</f>
        <v>10.255479716697241</v>
      </c>
      <c r="AT32" s="56">
        <f>'[4]Ethanol Plant List'!$AK337</f>
        <v>10.172438110449567</v>
      </c>
      <c r="AU32" s="56">
        <f>'[4]Ethanol Plant List'!$AK349</f>
        <v>10.094035021001007</v>
      </c>
      <c r="AV32" s="56">
        <f>'[4]Ethanol Plant List'!$AK361</f>
        <v>10.005612053695483</v>
      </c>
      <c r="AW32" s="56">
        <f>'[4]Ethanol Plant List'!$AK373</f>
        <v>9.9293848425427935</v>
      </c>
      <c r="AX32" s="56">
        <f>'[4]Ethanol Plant List'!$AK385</f>
        <v>9.8503131196105667</v>
      </c>
      <c r="AY32" s="56">
        <f>'[4]Ethanol Plant List'!$AK397</f>
        <v>9.7893569099423008</v>
      </c>
      <c r="AZ32" s="56">
        <f>'[4]Ethanol Plant List'!$AK409</f>
        <v>9.7046498546907536</v>
      </c>
      <c r="BA32" s="56">
        <f>'[4]Ethanol Plant List'!$AK421</f>
        <v>9.6345253045529908</v>
      </c>
      <c r="BB32" s="56">
        <f>'[4]Ethanol Plant List'!$AK433</f>
        <v>9.5682791225566124</v>
      </c>
      <c r="BC32" s="56">
        <f>'[4]Ethanol Plant List'!$AK445</f>
        <v>9.5023773344965416</v>
      </c>
      <c r="BD32" s="56">
        <f>'[4]Ethanol Plant List'!$AK457</f>
        <v>9.4402136994681989</v>
      </c>
      <c r="BE32" s="56">
        <f>'[4]Ethanol Plant List'!$AK469</f>
        <v>9.3677853230095138</v>
      </c>
      <c r="BF32" s="56">
        <f>'[4]Ethanol Plant List'!$AK481</f>
        <v>9.3093384072246597</v>
      </c>
      <c r="BG32" s="56">
        <f>'[4]Ethanol Plant List'!$AK493</f>
        <v>9.2508735119873382</v>
      </c>
      <c r="BH32" s="56">
        <f>'[4]Ethanol Plant List'!$AK505</f>
        <v>9.1888255275845072</v>
      </c>
    </row>
    <row r="33" spans="1:60">
      <c r="A33" s="3" t="s">
        <v>24</v>
      </c>
      <c r="AD33" s="21">
        <f>'[4]Ethanol Plant List'!$AK146</f>
        <v>10.710203615411475</v>
      </c>
      <c r="AE33" s="21">
        <f>'[4]Ethanol Plant List'!$AK158</f>
        <v>10.396536643031805</v>
      </c>
      <c r="AF33" s="21">
        <f>'[4]Ethanol Plant List'!$AK170</f>
        <v>10.582978723376396</v>
      </c>
      <c r="AG33" s="21">
        <f>'[4]Ethanol Plant List'!$AK182</f>
        <v>10.78872430041165</v>
      </c>
      <c r="AH33" s="56">
        <f>'[4]Ethanol Plant List'!$AK194</f>
        <v>11.651412416360992</v>
      </c>
      <c r="AI33" s="56">
        <f>'[4]Ethanol Plant List'!$AK206</f>
        <v>11.621828638078075</v>
      </c>
      <c r="AJ33" s="56">
        <f>'[4]Ethanol Plant List'!$AK218</f>
        <v>11.240178331545385</v>
      </c>
      <c r="AK33" s="56">
        <f>'[4]Ethanol Plant List'!$AK230</f>
        <v>11.081087129212175</v>
      </c>
      <c r="AL33" s="56">
        <f>'[4]Ethanol Plant List'!$AK242</f>
        <v>11.008394926066119</v>
      </c>
      <c r="AM33" s="56">
        <f>'[4]Ethanol Plant List'!$AK254</f>
        <v>10.854290618147195</v>
      </c>
      <c r="AN33" s="56">
        <f>'[4]Ethanol Plant List'!$AK266</f>
        <v>10.758183258779981</v>
      </c>
      <c r="AO33" s="56">
        <f>'[4]Ethanol Plant List'!$AK278</f>
        <v>10.676174846249829</v>
      </c>
      <c r="AP33" s="56">
        <f>'[4]Ethanol Plant List'!$AK290</f>
        <v>10.586920435935374</v>
      </c>
      <c r="AQ33" s="56">
        <f>'[4]Ethanol Plant List'!$AK302</f>
        <v>10.490745253579528</v>
      </c>
      <c r="AR33" s="56">
        <f>'[4]Ethanol Plant List'!$AK314</f>
        <v>10.399736292036557</v>
      </c>
      <c r="AS33" s="56">
        <f>'[4]Ethanol Plant List'!$AK326</f>
        <v>10.313185440774962</v>
      </c>
      <c r="AT33" s="56">
        <f>'[4]Ethanol Plant List'!$AK338</f>
        <v>10.228740079787656</v>
      </c>
      <c r="AU33" s="56">
        <f>'[4]Ethanol Plant List'!$AK350</f>
        <v>10.148691940472839</v>
      </c>
      <c r="AV33" s="56">
        <f>'[4]Ethanol Plant List'!$AK362</f>
        <v>10.06096441816964</v>
      </c>
      <c r="AW33" s="56">
        <f>'[4]Ethanol Plant List'!$AK374</f>
        <v>9.9842697285426301</v>
      </c>
      <c r="AX33" s="56">
        <f>'[4]Ethanol Plant List'!$AK386</f>
        <v>9.9045114171179645</v>
      </c>
      <c r="AY33" s="56">
        <f>'[4]Ethanol Plant List'!$AK398</f>
        <v>9.8431384943238314</v>
      </c>
      <c r="AZ33" s="56">
        <f>'[4]Ethanol Plant List'!$AK410</f>
        <v>9.7581618871697113</v>
      </c>
      <c r="BA33" s="56">
        <f>'[4]Ethanol Plant List'!$AK422</f>
        <v>9.6876063106094197</v>
      </c>
      <c r="BB33" s="56">
        <f>'[4]Ethanol Plant List'!$AK434</f>
        <v>9.6209511189900052</v>
      </c>
      <c r="BC33" s="56">
        <f>'[4]Ethanol Plant List'!$AK446</f>
        <v>9.5546929983602737</v>
      </c>
      <c r="BD33" s="56">
        <f>'[4]Ethanol Plant List'!$AK458</f>
        <v>9.4922151513780886</v>
      </c>
      <c r="BE33" s="56">
        <f>'[4]Ethanol Plant List'!$AK470</f>
        <v>9.4193745580111372</v>
      </c>
      <c r="BF33" s="56">
        <f>'[4]Ethanol Plant List'!$AK482</f>
        <v>9.3606001638525882</v>
      </c>
      <c r="BG33" s="56">
        <f>'[4]Ethanol Plant List'!$AK494</f>
        <v>9.3018171719623588</v>
      </c>
      <c r="BH33" s="56">
        <f>'[4]Ethanol Plant List'!$AK506</f>
        <v>9.2394306928251417</v>
      </c>
    </row>
    <row r="34" spans="1:60">
      <c r="A34" s="3" t="s">
        <v>25</v>
      </c>
      <c r="AD34" s="21">
        <f>'[4]Ethanol Plant List'!$AK147</f>
        <v>9.7073721134879136</v>
      </c>
      <c r="AE34" s="21">
        <f>'[4]Ethanol Plant List'!$AK159</f>
        <v>10.296514832486952</v>
      </c>
      <c r="AF34" s="21">
        <f>'[4]Ethanol Plant List'!$AK171</f>
        <v>9.181218189074869</v>
      </c>
      <c r="AG34" s="56">
        <f>'[4]Ethanol Plant List'!$AK183</f>
        <v>9.8459712197268754</v>
      </c>
      <c r="AH34" s="56">
        <f>'[4]Ethanol Plant List'!$AK195</f>
        <v>9.8230149075085915</v>
      </c>
      <c r="AI34" s="56">
        <f>'[4]Ethanol Plant List'!$AK207</f>
        <v>10.37823469049923</v>
      </c>
      <c r="AJ34" s="56">
        <f>'[4]Ethanol Plant List'!$AK219</f>
        <v>9.8556835253820125</v>
      </c>
      <c r="AK34" s="56">
        <f>'[4]Ethanol Plant List'!$AK231</f>
        <v>9.7424588926848905</v>
      </c>
      <c r="AL34" s="56">
        <f>'[4]Ethanol Plant List'!$AK243</f>
        <v>9.61881364424727</v>
      </c>
      <c r="AM34" s="56">
        <f>'[4]Ethanol Plant List'!$AK255</f>
        <v>9.5609226042306972</v>
      </c>
      <c r="AN34" s="56">
        <f>'[4]Ethanol Plant List'!$AK267</f>
        <v>9.4418791346769773</v>
      </c>
      <c r="AO34" s="56">
        <f>'[4]Ethanol Plant List'!$AK279</f>
        <v>9.3721563725605819</v>
      </c>
      <c r="AP34" s="56">
        <f>'[4]Ethanol Plant List'!$AK291</f>
        <v>9.2901732944503355</v>
      </c>
      <c r="AQ34" s="56">
        <f>'[4]Ethanol Plant List'!$AK303</f>
        <v>9.2158612998402898</v>
      </c>
      <c r="AR34" s="56">
        <f>'[4]Ethanol Plant List'!$AK315</f>
        <v>9.1296262283804932</v>
      </c>
      <c r="AS34" s="56">
        <f>'[4]Ethanol Plant List'!$AK327</f>
        <v>9.054237154105639</v>
      </c>
      <c r="AT34" s="56">
        <f>'[4]Ethanol Plant List'!$AK339</f>
        <v>8.980286066950061</v>
      </c>
      <c r="AU34" s="56">
        <f>'[4]Ethanol Plant List'!$AK351</f>
        <v>8.9111289454115123</v>
      </c>
      <c r="AV34" s="56">
        <f>'[4]Ethanol Plant List'!$AK363</f>
        <v>8.8330242783317825</v>
      </c>
      <c r="AW34" s="56">
        <f>'[4]Ethanol Plant List'!$AK375</f>
        <v>8.7658917686680908</v>
      </c>
      <c r="AX34" s="56">
        <f>'[4]Ethanol Plant List'!$AK387</f>
        <v>8.6959723963469227</v>
      </c>
      <c r="AY34" s="56">
        <f>'[4]Ethanol Plant List'!$AK399</f>
        <v>8.6421747718706801</v>
      </c>
      <c r="AZ34" s="56">
        <f>'[4]Ethanol Plant List'!$AK411</f>
        <v>8.5673990912079905</v>
      </c>
      <c r="BA34" s="56">
        <f>'[4]Ethanol Plant List'!$AK423</f>
        <v>8.5055089493270373</v>
      </c>
      <c r="BB34" s="56">
        <f>'[4]Ethanol Plant List'!$AK435</f>
        <v>8.4470070763842422</v>
      </c>
      <c r="BC34" s="56">
        <f>'[4]Ethanol Plant List'!$AK447</f>
        <v>8.3888325332486477</v>
      </c>
      <c r="BD34" s="56">
        <f>'[4]Ethanol Plant List'!$AK459</f>
        <v>8.3339554126841779</v>
      </c>
      <c r="BE34" s="56">
        <f>'[4]Ethanol Plant List'!$AK471</f>
        <v>8.2700156724123488</v>
      </c>
      <c r="BF34" s="56">
        <f>'[4]Ethanol Plant List'!$AK483</f>
        <v>8.2184150965704248</v>
      </c>
      <c r="BG34" s="56">
        <f>'[4]Ethanol Plant List'!$AK495</f>
        <v>8.1668025777540265</v>
      </c>
      <c r="BH34" s="56">
        <f>'[4]Ethanol Plant List'!$AK507</f>
        <v>8.1120260287517105</v>
      </c>
    </row>
    <row r="35" spans="1:60">
      <c r="A35" s="3" t="s">
        <v>26</v>
      </c>
      <c r="AD35" s="21">
        <f>'[4]Ethanol Plant List'!$AK148</f>
        <v>9.6594994416950666</v>
      </c>
      <c r="AE35" s="21">
        <f>'[4]Ethanol Plant List'!$AK160</f>
        <v>8.7342382987807579</v>
      </c>
      <c r="AF35" s="21">
        <f>'[4]Ethanol Plant List'!$AK172</f>
        <v>9.9086036420662751</v>
      </c>
      <c r="AG35" s="56">
        <f>'[4]Ethanol Plant List'!$AK184</f>
        <v>9.2617583168057589</v>
      </c>
      <c r="AH35" s="56">
        <f>'[4]Ethanol Plant List'!$AK196</f>
        <v>9.7508198298855149</v>
      </c>
      <c r="AI35" s="56">
        <f>'[4]Ethanol Plant List'!$AK208</f>
        <v>10.110441364967748</v>
      </c>
      <c r="AJ35" s="56">
        <f>'[4]Ethanol Plant List'!$AK220</f>
        <v>9.9174885487490183</v>
      </c>
      <c r="AK35" s="56">
        <f>'[4]Ethanol Plant List'!$AK232</f>
        <v>9.6252120701135269</v>
      </c>
      <c r="AL35" s="56">
        <f>'[4]Ethanol Plant List'!$AK244</f>
        <v>9.6070149417432695</v>
      </c>
      <c r="AM35" s="56">
        <f>'[4]Ethanol Plant List'!$AK256</f>
        <v>9.4800230699403656</v>
      </c>
      <c r="AN35" s="56">
        <f>'[4]Ethanol Plant List'!$AK268</f>
        <v>9.4058090771337586</v>
      </c>
      <c r="AO35" s="56">
        <f>'[4]Ethanol Plant List'!$AK280</f>
        <v>9.3120560784910307</v>
      </c>
      <c r="AP35" s="56">
        <f>'[4]Ethanol Plant List'!$AK292</f>
        <v>9.2439914642424359</v>
      </c>
      <c r="AQ35" s="56">
        <f>'[4]Ethanol Plant List'!$AK304</f>
        <v>9.1612363251267528</v>
      </c>
      <c r="AR35" s="56">
        <f>'[4]Ethanol Plant List'!$AK316</f>
        <v>9.0814396143201712</v>
      </c>
      <c r="AS35" s="56">
        <f>'[4]Ethanol Plant List'!$AK328</f>
        <v>9.0030808252843055</v>
      </c>
      <c r="AT35" s="56">
        <f>'[4]Ethanol Plant List'!$AK340</f>
        <v>8.9312970511551057</v>
      </c>
      <c r="AU35" s="56">
        <f>'[4]Ethanol Plant List'!$AK352</f>
        <v>8.8614155075494612</v>
      </c>
      <c r="AV35" s="56">
        <f>'[4]Ethanol Plant List'!$AK364</f>
        <v>8.7845329049128154</v>
      </c>
      <c r="AW35" s="56">
        <f>'[4]Ethanol Plant List'!$AK376</f>
        <v>8.717295337171338</v>
      </c>
      <c r="AX35" s="56">
        <f>'[4]Ethanol Plant List'!$AK388</f>
        <v>8.6479991418519404</v>
      </c>
      <c r="AY35" s="56">
        <f>'[4]Ethanol Plant List'!$AK400</f>
        <v>8.594362625783635</v>
      </c>
      <c r="AZ35" s="56">
        <f>'[4]Ethanol Plant List'!$AK412</f>
        <v>8.5201019925560342</v>
      </c>
      <c r="BA35" s="56">
        <f>'[4]Ethanol Plant List'!$AK424</f>
        <v>8.4584867618017689</v>
      </c>
      <c r="BB35" s="56">
        <f>'[4]Ethanol Plant List'!$AK436</f>
        <v>8.4003413864027028</v>
      </c>
      <c r="BC35" s="56">
        <f>'[4]Ethanol Plant List'!$AK448</f>
        <v>8.3424715686110851</v>
      </c>
      <c r="BD35" s="56">
        <f>'[4]Ethanol Plant List'!$AK460</f>
        <v>8.2879102819865782</v>
      </c>
      <c r="BE35" s="56">
        <f>'[4]Ethanol Plant List'!$AK472</f>
        <v>8.224314523783061</v>
      </c>
      <c r="BF35" s="56">
        <f>'[4]Ethanol Plant List'!$AK484</f>
        <v>8.173003934299139</v>
      </c>
      <c r="BG35" s="56">
        <f>'[4]Ethanol Plant List'!$AK496</f>
        <v>8.1216744960062126</v>
      </c>
      <c r="BH35" s="56">
        <f>'[4]Ethanol Plant List'!$AK508</f>
        <v>8.0672021041371629</v>
      </c>
    </row>
    <row r="36" spans="1:60">
      <c r="A36" s="3" t="s">
        <v>27</v>
      </c>
      <c r="AD36" s="21">
        <f>'[4]Ethanol Plant List'!$AK149</f>
        <v>11.036907872479143</v>
      </c>
      <c r="AE36" s="21">
        <f>'[4]Ethanol Plant List'!$AK161</f>
        <v>10.976740358178706</v>
      </c>
      <c r="AF36" s="21">
        <f>'[4]Ethanol Plant List'!$AK173</f>
        <v>10.650630054855364</v>
      </c>
      <c r="AG36" s="56">
        <f>'[4]Ethanol Plant List'!$AK185</f>
        <v>10.779102249753532</v>
      </c>
      <c r="AH36" s="56">
        <f>'[4]Ethanol Plant List'!$AK197</f>
        <v>10.626070067527397</v>
      </c>
      <c r="AI36" s="56">
        <f>'[4]Ethanol Plant List'!$AK209</f>
        <v>11.565228605917529</v>
      </c>
      <c r="AJ36" s="56">
        <f>'[4]Ethanol Plant List'!$AK221</f>
        <v>11.054862420281401</v>
      </c>
      <c r="AK36" s="56">
        <f>'[4]Ethanol Plant List'!$AK233</f>
        <v>10.830145179177762</v>
      </c>
      <c r="AL36" s="56">
        <f>'[4]Ethanol Plant List'!$AK245</f>
        <v>10.680222751295464</v>
      </c>
      <c r="AM36" s="56">
        <f>'[4]Ethanol Plant List'!$AK257</f>
        <v>10.656039143944318</v>
      </c>
      <c r="AN36" s="56">
        <f>'[4]Ethanol Plant List'!$AK269</f>
        <v>10.523783575823169</v>
      </c>
      <c r="AO36" s="56">
        <f>'[4]Ethanol Plant List'!$AK281</f>
        <v>10.429005518854556</v>
      </c>
      <c r="AP36" s="56">
        <f>'[4]Ethanol Plant List'!$AK293</f>
        <v>10.340447762864686</v>
      </c>
      <c r="AQ36" s="56">
        <f>'[4]Ethanol Plant List'!$AK305</f>
        <v>10.264100902557093</v>
      </c>
      <c r="AR36" s="56">
        <f>'[4]Ethanol Plant List'!$AK317</f>
        <v>10.166191000287959</v>
      </c>
      <c r="AS36" s="56">
        <f>'[4]Ethanol Plant List'!$AK329</f>
        <v>10.079823449782673</v>
      </c>
      <c r="AT36" s="56">
        <f>'[4]Ethanol Plant List'!$AK341</f>
        <v>9.9986580231245643</v>
      </c>
      <c r="AU36" s="56">
        <f>'[4]Ethanol Plant List'!$AK353</f>
        <v>9.9224517952887226</v>
      </c>
      <c r="AV36" s="56">
        <f>'[4]Ethanol Plant List'!$AK365</f>
        <v>9.8349118743033923</v>
      </c>
      <c r="AW36" s="56">
        <f>'[4]Ethanol Plant List'!$AK377</f>
        <v>9.7599112580737497</v>
      </c>
      <c r="AX36" s="56">
        <f>'[4]Ethanol Plant List'!$AK389</f>
        <v>9.6823402853360712</v>
      </c>
      <c r="AY36" s="56">
        <f>'[4]Ethanol Plant List'!$AK401</f>
        <v>9.6225006628843079</v>
      </c>
      <c r="AZ36" s="56">
        <f>'[4]Ethanol Plant List'!$AK413</f>
        <v>9.5391230979954251</v>
      </c>
      <c r="BA36" s="56">
        <f>'[4]Ethanol Plant List'!$AK425</f>
        <v>9.4702044551277904</v>
      </c>
      <c r="BB36" s="56">
        <f>'[4]Ethanol Plant List'!$AK437</f>
        <v>9.4051185147704537</v>
      </c>
      <c r="BC36" s="56">
        <f>'[4]Ethanol Plant List'!$AK449</f>
        <v>9.3403412156380323</v>
      </c>
      <c r="BD36" s="56">
        <f>'[4]Ethanol Plant List'!$AK461</f>
        <v>9.2792195418862828</v>
      </c>
      <c r="BE36" s="56">
        <f>'[4]Ethanol Plant List'!$AK473</f>
        <v>9.2080319845714023</v>
      </c>
      <c r="BF36" s="56">
        <f>'[4]Ethanol Plant List'!$AK485</f>
        <v>9.1505863796024816</v>
      </c>
      <c r="BG36" s="56">
        <f>'[4]Ethanol Plant List'!$AK497</f>
        <v>9.0931167315490828</v>
      </c>
      <c r="BH36" s="56">
        <f>'[4]Ethanol Plant List'!$AK509</f>
        <v>9.0321245015791156</v>
      </c>
    </row>
    <row r="37" spans="1:60">
      <c r="A37" s="3" t="s">
        <v>28</v>
      </c>
      <c r="AD37" s="21">
        <f>'[4]Ethanol Plant List'!$AK150</f>
        <v>9.8968433579285779</v>
      </c>
      <c r="AE37" s="21">
        <f>'[4]Ethanol Plant List'!$AK162</f>
        <v>10.855751980459074</v>
      </c>
      <c r="AF37" s="21">
        <f>'[4]Ethanol Plant List'!$AK174</f>
        <v>10.855039235965879</v>
      </c>
      <c r="AG37" s="56">
        <f>'[4]Ethanol Plant List'!$AK186</f>
        <v>10.790773440829579</v>
      </c>
      <c r="AH37" s="56">
        <f>'[4]Ethanol Plant List'!$AK198</f>
        <v>10.259244235030366</v>
      </c>
      <c r="AI37" s="56">
        <f>'[4]Ethanol Plant List'!$AK210</f>
        <v>9.9066388567610133</v>
      </c>
      <c r="AJ37" s="56">
        <f>'[4]Ethanol Plant List'!$AK222</f>
        <v>10.6135261142465</v>
      </c>
      <c r="AK37" s="56">
        <f>'[4]Ethanol Plant List'!$AK234</f>
        <v>10.251022815597123</v>
      </c>
      <c r="AL37" s="56">
        <f>'[4]Ethanol Plant List'!$AK246</f>
        <v>9.965299391681059</v>
      </c>
      <c r="AM37" s="56">
        <f>'[4]Ethanol Plant List'!$AK258</f>
        <v>9.8365077595225934</v>
      </c>
      <c r="AN37" s="56">
        <f>'[4]Ethanol Plant List'!$AK270</f>
        <v>9.9016973637664965</v>
      </c>
      <c r="AO37" s="56">
        <f>'[4]Ethanol Plant List'!$AK282</f>
        <v>9.7606963025207545</v>
      </c>
      <c r="AP37" s="56">
        <f>'[4]Ethanol Plant List'!$AK294</f>
        <v>9.6497201404155479</v>
      </c>
      <c r="AQ37" s="56">
        <f>'[4]Ethanol Plant List'!$AK306</f>
        <v>9.5788399765831365</v>
      </c>
      <c r="AR37" s="56">
        <f>'[4]Ethanol Plant List'!$AK318</f>
        <v>9.5139122391970439</v>
      </c>
      <c r="AS37" s="56">
        <f>'[4]Ethanol Plant List'!$AK330</f>
        <v>9.4200859883587995</v>
      </c>
      <c r="AT37" s="56">
        <f>'[4]Ethanol Plant List'!$AK342</f>
        <v>9.3407370932918301</v>
      </c>
      <c r="AU37" s="56">
        <f>'[4]Ethanol Plant List'!$AK354</f>
        <v>9.2720723158928262</v>
      </c>
      <c r="AV37" s="56">
        <f>'[4]Ethanol Plant List'!$AK366</f>
        <v>9.1933279017064677</v>
      </c>
      <c r="AW37" s="56">
        <f>'[4]Ethanol Plant List'!$AK378</f>
        <v>9.1205454427851311</v>
      </c>
      <c r="AX37" s="56">
        <f>'[4]Ethanol Plant List'!$AK390</f>
        <v>9.0479126097057616</v>
      </c>
      <c r="AY37" s="56">
        <f>'[4]Ethanol Plant List'!$AK402</f>
        <v>8.9926731059092209</v>
      </c>
      <c r="AZ37" s="56">
        <f>'[4]Ethanol Plant List'!$AK414</f>
        <v>8.9149782737678063</v>
      </c>
      <c r="BA37" s="56">
        <f>'[4]Ethanol Plant List'!$AK426</f>
        <v>8.8500993637348806</v>
      </c>
      <c r="BB37" s="56">
        <f>'[4]Ethanol Plant List'!$AK438</f>
        <v>8.789346617928981</v>
      </c>
      <c r="BC37" s="56">
        <f>'[4]Ethanol Plant List'!$AK450</f>
        <v>8.7289345522513067</v>
      </c>
      <c r="BD37" s="56">
        <f>'[4]Ethanol Plant List'!$AK462</f>
        <v>8.6718018060307589</v>
      </c>
      <c r="BE37" s="56">
        <f>'[4]Ethanol Plant List'!$AK474</f>
        <v>8.6052039013381094</v>
      </c>
      <c r="BF37" s="56">
        <f>'[4]Ethanol Plant List'!$AK486</f>
        <v>8.5515469442839915</v>
      </c>
      <c r="BG37" s="56">
        <f>'[4]Ethanol Plant List'!$AK498</f>
        <v>8.4978566429661271</v>
      </c>
      <c r="BH37" s="56">
        <f>'[4]Ethanol Plant List'!$AK510</f>
        <v>8.4408479305818815</v>
      </c>
    </row>
    <row r="38" spans="1:60" ht="12" thickBot="1">
      <c r="A38" s="3" t="s">
        <v>29</v>
      </c>
      <c r="AD38" s="21">
        <f>SUM(AD26:AD37)</f>
        <v>117.78355180367515</v>
      </c>
      <c r="AE38" s="21">
        <f t="shared" ref="AE38:BH38" si="13">SUM(AE26:AE37)</f>
        <v>117.04152539088606</v>
      </c>
      <c r="AF38" s="21">
        <f t="shared" si="13"/>
        <v>120.96509473285586</v>
      </c>
      <c r="AG38" s="56">
        <f t="shared" si="13"/>
        <v>123.12007770802703</v>
      </c>
      <c r="AH38" s="56">
        <f t="shared" si="13"/>
        <v>125.2353548753899</v>
      </c>
      <c r="AI38" s="56">
        <f t="shared" si="13"/>
        <v>128.33826333837862</v>
      </c>
      <c r="AJ38" s="56">
        <f t="shared" si="13"/>
        <v>126.30282441416169</v>
      </c>
      <c r="AK38" s="56">
        <f t="shared" si="13"/>
        <v>123.80012378985958</v>
      </c>
      <c r="AL38" s="56">
        <f t="shared" si="13"/>
        <v>122.58690227154422</v>
      </c>
      <c r="AM38" s="56">
        <f t="shared" si="13"/>
        <v>121.43822550166733</v>
      </c>
      <c r="AN38" s="56">
        <f t="shared" si="13"/>
        <v>120.31337790668304</v>
      </c>
      <c r="AO38" s="56">
        <f t="shared" si="13"/>
        <v>119.24988816318297</v>
      </c>
      <c r="AP38" s="56">
        <f t="shared" si="13"/>
        <v>118.24622232488018</v>
      </c>
      <c r="AQ38" s="56">
        <f t="shared" si="13"/>
        <v>117.26178283930969</v>
      </c>
      <c r="AR38" s="56">
        <f t="shared" si="13"/>
        <v>116.21690758911247</v>
      </c>
      <c r="AS38" s="56">
        <f t="shared" si="13"/>
        <v>115.22748068629636</v>
      </c>
      <c r="AT38" s="56">
        <f t="shared" si="13"/>
        <v>114.29211592217686</v>
      </c>
      <c r="AU38" s="56">
        <f t="shared" si="13"/>
        <v>113.4094617432866</v>
      </c>
      <c r="AV38" s="56">
        <f t="shared" si="13"/>
        <v>112.42179256565495</v>
      </c>
      <c r="AW38" s="56">
        <f t="shared" si="13"/>
        <v>111.56243529777677</v>
      </c>
      <c r="AX38" s="56">
        <f t="shared" si="13"/>
        <v>110.6737294203101</v>
      </c>
      <c r="AY38" s="56">
        <f t="shared" si="13"/>
        <v>109.98906527976254</v>
      </c>
      <c r="AZ38" s="56">
        <f t="shared" si="13"/>
        <v>109.03802857017541</v>
      </c>
      <c r="BA38" s="56">
        <f t="shared" si="13"/>
        <v>108.24957971799196</v>
      </c>
      <c r="BB38" s="56">
        <f t="shared" si="13"/>
        <v>107.50528080888492</v>
      </c>
      <c r="BC38" s="56">
        <f t="shared" si="13"/>
        <v>106.76492613944248</v>
      </c>
      <c r="BD38" s="56">
        <f t="shared" si="13"/>
        <v>106.06654150963706</v>
      </c>
      <c r="BE38" s="56">
        <f t="shared" si="13"/>
        <v>105.25266984913796</v>
      </c>
      <c r="BF38" s="56">
        <f t="shared" si="13"/>
        <v>104.59600182207362</v>
      </c>
      <c r="BG38" s="56">
        <f t="shared" si="13"/>
        <v>103.93913216488109</v>
      </c>
      <c r="BH38" s="56">
        <f t="shared" si="13"/>
        <v>103.24198641460767</v>
      </c>
    </row>
    <row r="39" spans="1:60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</row>
    <row r="40" spans="1:60" ht="12" thickBot="1">
      <c r="A40" s="3" t="s">
        <v>186</v>
      </c>
    </row>
    <row r="41" spans="1:60" ht="12" thickBot="1">
      <c r="A41" s="18"/>
      <c r="B41" s="19">
        <f t="shared" ref="B41:BH41" si="14">B2</f>
        <v>1992</v>
      </c>
      <c r="C41" s="19">
        <f t="shared" si="14"/>
        <v>1993</v>
      </c>
      <c r="D41" s="19">
        <f t="shared" si="14"/>
        <v>1994</v>
      </c>
      <c r="E41" s="19">
        <f t="shared" si="14"/>
        <v>1995</v>
      </c>
      <c r="F41" s="19">
        <f t="shared" si="14"/>
        <v>1996</v>
      </c>
      <c r="G41" s="19">
        <f t="shared" si="14"/>
        <v>1997</v>
      </c>
      <c r="H41" s="19">
        <f t="shared" si="14"/>
        <v>1998</v>
      </c>
      <c r="I41" s="19">
        <f t="shared" si="14"/>
        <v>1999</v>
      </c>
      <c r="J41" s="19">
        <f t="shared" si="14"/>
        <v>2000</v>
      </c>
      <c r="K41" s="19">
        <f t="shared" si="14"/>
        <v>2001</v>
      </c>
      <c r="L41" s="19">
        <f t="shared" si="14"/>
        <v>2002</v>
      </c>
      <c r="M41" s="19">
        <f t="shared" si="14"/>
        <v>2003</v>
      </c>
      <c r="N41" s="19">
        <f t="shared" si="14"/>
        <v>2004</v>
      </c>
      <c r="O41" s="19">
        <f t="shared" si="14"/>
        <v>2005</v>
      </c>
      <c r="P41" s="19">
        <f t="shared" si="14"/>
        <v>2006</v>
      </c>
      <c r="Q41" s="19">
        <f t="shared" si="14"/>
        <v>2007</v>
      </c>
      <c r="R41" s="19">
        <f t="shared" si="14"/>
        <v>2008</v>
      </c>
      <c r="S41" s="19">
        <f t="shared" si="14"/>
        <v>2009</v>
      </c>
      <c r="T41" s="19">
        <f t="shared" si="14"/>
        <v>2010</v>
      </c>
      <c r="U41" s="19">
        <f t="shared" si="14"/>
        <v>2011</v>
      </c>
      <c r="V41" s="19">
        <f t="shared" si="14"/>
        <v>2012</v>
      </c>
      <c r="W41" s="19">
        <f t="shared" si="14"/>
        <v>2013</v>
      </c>
      <c r="X41" s="19">
        <f t="shared" si="14"/>
        <v>2014</v>
      </c>
      <c r="Y41" s="19">
        <f t="shared" si="14"/>
        <v>2015</v>
      </c>
      <c r="Z41" s="19">
        <f t="shared" si="14"/>
        <v>2016</v>
      </c>
      <c r="AA41" s="19">
        <f t="shared" si="14"/>
        <v>2017</v>
      </c>
      <c r="AB41" s="19">
        <f t="shared" si="14"/>
        <v>2018</v>
      </c>
      <c r="AC41" s="19">
        <f t="shared" si="14"/>
        <v>2019</v>
      </c>
      <c r="AD41" s="19">
        <f t="shared" si="14"/>
        <v>2020</v>
      </c>
      <c r="AE41" s="19">
        <f t="shared" si="14"/>
        <v>2021</v>
      </c>
      <c r="AF41" s="19">
        <f t="shared" si="14"/>
        <v>2022</v>
      </c>
      <c r="AG41" s="19">
        <f t="shared" si="14"/>
        <v>2023</v>
      </c>
      <c r="AH41" s="19">
        <f t="shared" si="14"/>
        <v>2024</v>
      </c>
      <c r="AI41" s="19">
        <f t="shared" si="14"/>
        <v>2025</v>
      </c>
      <c r="AJ41" s="19">
        <f t="shared" si="14"/>
        <v>2026</v>
      </c>
      <c r="AK41" s="19">
        <f t="shared" si="14"/>
        <v>2027</v>
      </c>
      <c r="AL41" s="19">
        <f t="shared" si="14"/>
        <v>2028</v>
      </c>
      <c r="AM41" s="19">
        <f t="shared" si="14"/>
        <v>2029</v>
      </c>
      <c r="AN41" s="19">
        <f t="shared" si="14"/>
        <v>2030</v>
      </c>
      <c r="AO41" s="19">
        <f t="shared" si="14"/>
        <v>2031</v>
      </c>
      <c r="AP41" s="19">
        <f t="shared" si="14"/>
        <v>2032</v>
      </c>
      <c r="AQ41" s="19">
        <f t="shared" si="14"/>
        <v>2033</v>
      </c>
      <c r="AR41" s="19">
        <f t="shared" si="14"/>
        <v>2034</v>
      </c>
      <c r="AS41" s="19">
        <f t="shared" si="14"/>
        <v>2035</v>
      </c>
      <c r="AT41" s="19">
        <f t="shared" si="14"/>
        <v>2036</v>
      </c>
      <c r="AU41" s="19">
        <f t="shared" si="14"/>
        <v>2037</v>
      </c>
      <c r="AV41" s="19">
        <f t="shared" si="14"/>
        <v>2038</v>
      </c>
      <c r="AW41" s="19">
        <f t="shared" si="14"/>
        <v>2039</v>
      </c>
      <c r="AX41" s="19">
        <f t="shared" si="14"/>
        <v>2040</v>
      </c>
      <c r="AY41" s="19">
        <f t="shared" si="14"/>
        <v>2041</v>
      </c>
      <c r="AZ41" s="19">
        <f t="shared" si="14"/>
        <v>2042</v>
      </c>
      <c r="BA41" s="19">
        <f t="shared" si="14"/>
        <v>2043</v>
      </c>
      <c r="BB41" s="19">
        <f t="shared" si="14"/>
        <v>2044</v>
      </c>
      <c r="BC41" s="19">
        <f t="shared" si="14"/>
        <v>2045</v>
      </c>
      <c r="BD41" s="19">
        <f t="shared" si="14"/>
        <v>2046</v>
      </c>
      <c r="BE41" s="19">
        <f t="shared" si="14"/>
        <v>2047</v>
      </c>
      <c r="BF41" s="19">
        <f t="shared" si="14"/>
        <v>2048</v>
      </c>
      <c r="BG41" s="19">
        <f t="shared" si="14"/>
        <v>2049</v>
      </c>
      <c r="BH41" s="19">
        <f t="shared" si="14"/>
        <v>2050</v>
      </c>
    </row>
    <row r="42" spans="1:60">
      <c r="A42" s="3" t="s">
        <v>17</v>
      </c>
      <c r="S42" s="21">
        <f>'[1]Canada DCO Imports'!$HU$290/10000</f>
        <v>0.1177</v>
      </c>
      <c r="T42" s="21">
        <f>'[1]Canada DCO Imports'!IG$290/10000</f>
        <v>0.16309999999999999</v>
      </c>
      <c r="U42" s="21">
        <f>'[1]Canada DCO Imports'!IS$290/10000</f>
        <v>0.2014</v>
      </c>
      <c r="V42" s="21">
        <f>'[1]Canada DCO Imports'!JE$290/10000</f>
        <v>9.2200000000000004E-2</v>
      </c>
      <c r="W42" s="21">
        <f>'[1]Canada DCO Imports'!JQ$290/10000</f>
        <v>0.17469999999999999</v>
      </c>
      <c r="X42" s="21">
        <f>'[1]Canada DCO Imports'!KC$290/10000</f>
        <v>0.12859999999999999</v>
      </c>
      <c r="Y42" s="21">
        <f>'[1]Canada DCO Imports'!KO$290/10000</f>
        <v>0.10589999999999999</v>
      </c>
      <c r="Z42" s="21">
        <f>'[1]Canada DCO Imports'!LA$290/10000</f>
        <v>0.1244</v>
      </c>
      <c r="AA42" s="21">
        <f>'[1]Canada DCO Imports'!LM$290/10000</f>
        <v>0.13469999999999999</v>
      </c>
      <c r="AB42" s="21">
        <f>'[1]Canada DCO Imports'!LY$290/10000</f>
        <v>0</v>
      </c>
      <c r="AC42" s="21">
        <f>'[1]Canada DCO Imports'!MK$290/10000</f>
        <v>0</v>
      </c>
      <c r="AD42" s="21">
        <f>'[1]Canada DCO Imports'!MW$290/10000</f>
        <v>0</v>
      </c>
      <c r="AE42" s="21">
        <f>'[1]Canada DCO Imports'!NI$290/10000</f>
        <v>0</v>
      </c>
      <c r="AF42" s="21">
        <f>'[1]Canada DCO Imports'!NU$290/10000</f>
        <v>0</v>
      </c>
      <c r="AG42" s="21">
        <f>'[1]Canada DCO Imports'!OG$290/10000</f>
        <v>0</v>
      </c>
      <c r="AH42" s="21">
        <f>'[1]Canada DCO Imports'!OS$290/10000</f>
        <v>0</v>
      </c>
      <c r="AI42" s="21">
        <f>'[1]Canada DCO Imports'!PE$290/10000</f>
        <v>0</v>
      </c>
      <c r="AJ42" s="56">
        <f t="shared" ref="AJ42:AJ45" si="15">(SUM(AE26:AI26)/SUM(AE$38:AI$38))*AJ$54</f>
        <v>0</v>
      </c>
      <c r="AK42" s="56">
        <f t="shared" ref="AK42:AK52" si="16">(SUM(AF26:AJ26)/SUM(AF$38:AJ$38))*AK$54</f>
        <v>0</v>
      </c>
      <c r="AL42" s="56">
        <f t="shared" ref="AL42:BH52" si="17">(SUM(AG26:AK26)/SUM(AG$38:AK$38))*AL$54</f>
        <v>0</v>
      </c>
      <c r="AM42" s="56">
        <f t="shared" si="17"/>
        <v>0</v>
      </c>
      <c r="AN42" s="56">
        <f t="shared" si="17"/>
        <v>0</v>
      </c>
      <c r="AO42" s="56">
        <f t="shared" si="17"/>
        <v>0</v>
      </c>
      <c r="AP42" s="56">
        <f t="shared" si="17"/>
        <v>0</v>
      </c>
      <c r="AQ42" s="56">
        <f t="shared" si="17"/>
        <v>0</v>
      </c>
      <c r="AR42" s="56">
        <f t="shared" si="17"/>
        <v>0</v>
      </c>
      <c r="AS42" s="56">
        <f t="shared" si="17"/>
        <v>0</v>
      </c>
      <c r="AT42" s="56">
        <f t="shared" si="17"/>
        <v>0</v>
      </c>
      <c r="AU42" s="56">
        <f t="shared" si="17"/>
        <v>0</v>
      </c>
      <c r="AV42" s="56">
        <f t="shared" si="17"/>
        <v>0</v>
      </c>
      <c r="AW42" s="56">
        <f t="shared" si="17"/>
        <v>0</v>
      </c>
      <c r="AX42" s="56">
        <f t="shared" si="17"/>
        <v>0</v>
      </c>
      <c r="AY42" s="56">
        <f t="shared" si="17"/>
        <v>0</v>
      </c>
      <c r="AZ42" s="56">
        <f t="shared" si="17"/>
        <v>0</v>
      </c>
      <c r="BA42" s="56">
        <f t="shared" si="17"/>
        <v>0</v>
      </c>
      <c r="BB42" s="56">
        <f t="shared" si="17"/>
        <v>0</v>
      </c>
      <c r="BC42" s="56">
        <f t="shared" si="17"/>
        <v>0</v>
      </c>
      <c r="BD42" s="56">
        <f t="shared" si="17"/>
        <v>0</v>
      </c>
      <c r="BE42" s="56">
        <f t="shared" si="17"/>
        <v>0</v>
      </c>
      <c r="BF42" s="56">
        <f t="shared" si="17"/>
        <v>0</v>
      </c>
      <c r="BG42" s="56">
        <f t="shared" si="17"/>
        <v>0</v>
      </c>
      <c r="BH42" s="56">
        <f t="shared" si="17"/>
        <v>0</v>
      </c>
    </row>
    <row r="43" spans="1:60">
      <c r="A43" s="3" t="s">
        <v>18</v>
      </c>
      <c r="S43" s="21">
        <f>'[1]Canada DCO Imports'!$HV$290/10000</f>
        <v>0.1038</v>
      </c>
      <c r="T43" s="21">
        <f>'[1]Canada DCO Imports'!IH$290/10000</f>
        <v>0.10390000000000001</v>
      </c>
      <c r="U43" s="21">
        <f>'[1]Canada DCO Imports'!IT$290/10000</f>
        <v>0.14410000000000001</v>
      </c>
      <c r="V43" s="21">
        <f>'[1]Canada DCO Imports'!JF$290/10000</f>
        <v>3.8600000000000002E-2</v>
      </c>
      <c r="W43" s="21">
        <f>'[1]Canada DCO Imports'!JR$290/10000</f>
        <v>0.1394</v>
      </c>
      <c r="X43" s="21">
        <f>'[1]Canada DCO Imports'!KD$290/10000</f>
        <v>7.9399999999999998E-2</v>
      </c>
      <c r="Y43" s="21">
        <f>'[1]Canada DCO Imports'!KP$290/10000</f>
        <v>7.8E-2</v>
      </c>
      <c r="Z43" s="21">
        <f>'[1]Canada DCO Imports'!LB$290/10000</f>
        <v>7.5600000000000001E-2</v>
      </c>
      <c r="AA43" s="21">
        <f>'[1]Canada DCO Imports'!LN$290/10000</f>
        <v>4.7600000000000003E-2</v>
      </c>
      <c r="AB43" s="21">
        <f>'[1]Canada DCO Imports'!LZ$290/10000</f>
        <v>0</v>
      </c>
      <c r="AC43" s="21">
        <f>'[1]Canada DCO Imports'!ML$290/10000</f>
        <v>0</v>
      </c>
      <c r="AD43" s="21">
        <f>'[1]Canada DCO Imports'!MX$290/10000</f>
        <v>0</v>
      </c>
      <c r="AE43" s="21">
        <f>'[1]Canada DCO Imports'!NJ$290/10000</f>
        <v>0</v>
      </c>
      <c r="AF43" s="21">
        <f>'[1]Canada DCO Imports'!NV$290/10000</f>
        <v>0</v>
      </c>
      <c r="AG43" s="21">
        <f>'[1]Canada DCO Imports'!OH$290/10000</f>
        <v>0</v>
      </c>
      <c r="AH43" s="21">
        <f>'[1]Canada DCO Imports'!OT$290/10000</f>
        <v>0</v>
      </c>
      <c r="AI43" s="21">
        <f>'[1]Canada DCO Imports'!PF$290/10000</f>
        <v>0</v>
      </c>
      <c r="AJ43" s="56">
        <f t="shared" si="15"/>
        <v>0</v>
      </c>
      <c r="AK43" s="56">
        <f t="shared" si="16"/>
        <v>0</v>
      </c>
      <c r="AL43" s="56">
        <f t="shared" si="17"/>
        <v>0</v>
      </c>
      <c r="AM43" s="56">
        <f t="shared" si="17"/>
        <v>0</v>
      </c>
      <c r="AN43" s="56">
        <f t="shared" si="17"/>
        <v>0</v>
      </c>
      <c r="AO43" s="56">
        <f t="shared" si="17"/>
        <v>0</v>
      </c>
      <c r="AP43" s="56">
        <f t="shared" si="17"/>
        <v>0</v>
      </c>
      <c r="AQ43" s="56">
        <f t="shared" si="17"/>
        <v>0</v>
      </c>
      <c r="AR43" s="56">
        <f t="shared" si="17"/>
        <v>0</v>
      </c>
      <c r="AS43" s="56">
        <f t="shared" si="17"/>
        <v>0</v>
      </c>
      <c r="AT43" s="56">
        <f t="shared" si="17"/>
        <v>0</v>
      </c>
      <c r="AU43" s="56">
        <f t="shared" si="17"/>
        <v>0</v>
      </c>
      <c r="AV43" s="56">
        <f t="shared" si="17"/>
        <v>0</v>
      </c>
      <c r="AW43" s="56">
        <f t="shared" si="17"/>
        <v>0</v>
      </c>
      <c r="AX43" s="56">
        <f t="shared" si="17"/>
        <v>0</v>
      </c>
      <c r="AY43" s="56">
        <f t="shared" si="17"/>
        <v>0</v>
      </c>
      <c r="AZ43" s="56">
        <f t="shared" si="17"/>
        <v>0</v>
      </c>
      <c r="BA43" s="56">
        <f t="shared" si="17"/>
        <v>0</v>
      </c>
      <c r="BB43" s="56">
        <f t="shared" si="17"/>
        <v>0</v>
      </c>
      <c r="BC43" s="56">
        <f t="shared" si="17"/>
        <v>0</v>
      </c>
      <c r="BD43" s="56">
        <f t="shared" si="17"/>
        <v>0</v>
      </c>
      <c r="BE43" s="56">
        <f t="shared" si="17"/>
        <v>0</v>
      </c>
      <c r="BF43" s="56">
        <f t="shared" si="17"/>
        <v>0</v>
      </c>
      <c r="BG43" s="56">
        <f t="shared" si="17"/>
        <v>0</v>
      </c>
      <c r="BH43" s="56">
        <f t="shared" si="17"/>
        <v>0</v>
      </c>
    </row>
    <row r="44" spans="1:60">
      <c r="A44" s="3" t="s">
        <v>19</v>
      </c>
      <c r="S44" s="21">
        <f>'[1]Canada DCO Imports'!$HW$290/10000</f>
        <v>0.10059999999999999</v>
      </c>
      <c r="T44" s="21">
        <f>'[1]Canada DCO Imports'!II$290/10000</f>
        <v>0.1605</v>
      </c>
      <c r="U44" s="21">
        <f>'[1]Canada DCO Imports'!IU$290/10000</f>
        <v>0.14879999999999999</v>
      </c>
      <c r="V44" s="21">
        <f>'[1]Canada DCO Imports'!JG$290/10000</f>
        <v>9.6100000000000005E-2</v>
      </c>
      <c r="W44" s="21">
        <f>'[1]Canada DCO Imports'!JS$290/10000</f>
        <v>0.27729999999999999</v>
      </c>
      <c r="X44" s="21">
        <f>'[1]Canada DCO Imports'!KE$290/10000</f>
        <v>5.1200000000000002E-2</v>
      </c>
      <c r="Y44" s="21">
        <f>'[1]Canada DCO Imports'!KQ$290/10000</f>
        <v>0.124</v>
      </c>
      <c r="Z44" s="21">
        <f>'[1]Canada DCO Imports'!LC$290/10000</f>
        <v>5.3400000000000003E-2</v>
      </c>
      <c r="AA44" s="21">
        <f>'[1]Canada DCO Imports'!LO$290/10000</f>
        <v>0.1195</v>
      </c>
      <c r="AB44" s="21">
        <f>'[1]Canada DCO Imports'!MA$290/10000</f>
        <v>0</v>
      </c>
      <c r="AC44" s="21">
        <f>'[1]Canada DCO Imports'!MM$290/10000</f>
        <v>0</v>
      </c>
      <c r="AD44" s="21">
        <f>'[1]Canada DCO Imports'!MY$290/10000</f>
        <v>0</v>
      </c>
      <c r="AE44" s="21">
        <f>'[1]Canada DCO Imports'!NK$290/10000</f>
        <v>0</v>
      </c>
      <c r="AF44" s="21">
        <f>'[1]Canada DCO Imports'!NW$290/10000</f>
        <v>0</v>
      </c>
      <c r="AG44" s="21">
        <f>'[1]Canada DCO Imports'!OI$290/10000</f>
        <v>0</v>
      </c>
      <c r="AH44" s="21">
        <f>'[1]Canada DCO Imports'!OU$290/10000</f>
        <v>0</v>
      </c>
      <c r="AI44" s="21">
        <f>'[1]Canada DCO Imports'!PG$290/10000</f>
        <v>0</v>
      </c>
      <c r="AJ44" s="56">
        <f t="shared" si="15"/>
        <v>0</v>
      </c>
      <c r="AK44" s="56">
        <f t="shared" si="16"/>
        <v>0</v>
      </c>
      <c r="AL44" s="56">
        <f t="shared" si="17"/>
        <v>0</v>
      </c>
      <c r="AM44" s="56">
        <f t="shared" si="17"/>
        <v>0</v>
      </c>
      <c r="AN44" s="56">
        <f t="shared" si="17"/>
        <v>0</v>
      </c>
      <c r="AO44" s="56">
        <f t="shared" si="17"/>
        <v>0</v>
      </c>
      <c r="AP44" s="56">
        <f t="shared" si="17"/>
        <v>0</v>
      </c>
      <c r="AQ44" s="56">
        <f t="shared" si="17"/>
        <v>0</v>
      </c>
      <c r="AR44" s="56">
        <f t="shared" si="17"/>
        <v>0</v>
      </c>
      <c r="AS44" s="56">
        <f t="shared" si="17"/>
        <v>0</v>
      </c>
      <c r="AT44" s="56">
        <f t="shared" si="17"/>
        <v>0</v>
      </c>
      <c r="AU44" s="56">
        <f t="shared" si="17"/>
        <v>0</v>
      </c>
      <c r="AV44" s="56">
        <f t="shared" si="17"/>
        <v>0</v>
      </c>
      <c r="AW44" s="56">
        <f t="shared" si="17"/>
        <v>0</v>
      </c>
      <c r="AX44" s="56">
        <f t="shared" si="17"/>
        <v>0</v>
      </c>
      <c r="AY44" s="56">
        <f t="shared" si="17"/>
        <v>0</v>
      </c>
      <c r="AZ44" s="56">
        <f t="shared" si="17"/>
        <v>0</v>
      </c>
      <c r="BA44" s="56">
        <f t="shared" si="17"/>
        <v>0</v>
      </c>
      <c r="BB44" s="56">
        <f t="shared" si="17"/>
        <v>0</v>
      </c>
      <c r="BC44" s="56">
        <f t="shared" si="17"/>
        <v>0</v>
      </c>
      <c r="BD44" s="56">
        <f t="shared" si="17"/>
        <v>0</v>
      </c>
      <c r="BE44" s="56">
        <f t="shared" si="17"/>
        <v>0</v>
      </c>
      <c r="BF44" s="56">
        <f t="shared" si="17"/>
        <v>0</v>
      </c>
      <c r="BG44" s="56">
        <f t="shared" si="17"/>
        <v>0</v>
      </c>
      <c r="BH44" s="56">
        <f t="shared" si="17"/>
        <v>0</v>
      </c>
    </row>
    <row r="45" spans="1:60">
      <c r="A45" s="3" t="s">
        <v>20</v>
      </c>
      <c r="S45" s="21">
        <f>'[1]Canada DCO Imports'!$HX$290/10000</f>
        <v>0.115</v>
      </c>
      <c r="T45" s="21">
        <f>'[1]Canada DCO Imports'!IJ$290/10000</f>
        <v>0.10299999999999999</v>
      </c>
      <c r="U45" s="21">
        <f>'[1]Canada DCO Imports'!IV$290/10000</f>
        <v>0.19539999999999999</v>
      </c>
      <c r="V45" s="21">
        <f>'[1]Canada DCO Imports'!JH$290/10000</f>
        <v>0.13</v>
      </c>
      <c r="W45" s="21">
        <f>'[1]Canada DCO Imports'!JT$290/10000</f>
        <v>0.31319999999999998</v>
      </c>
      <c r="X45" s="21">
        <f>'[1]Canada DCO Imports'!KF$290/10000</f>
        <v>9.1200000000000003E-2</v>
      </c>
      <c r="Y45" s="21">
        <f>'[1]Canada DCO Imports'!KR$290/10000</f>
        <v>5.7000000000000002E-2</v>
      </c>
      <c r="Z45" s="21">
        <f>'[1]Canada DCO Imports'!LD$290/10000</f>
        <v>9.3299999999999994E-2</v>
      </c>
      <c r="AA45" s="21">
        <f>'[1]Canada DCO Imports'!LP$290/10000</f>
        <v>0.12790000000000001</v>
      </c>
      <c r="AB45" s="21">
        <f>'[1]Canada DCO Imports'!MB$290/10000</f>
        <v>0</v>
      </c>
      <c r="AC45" s="21">
        <f>'[1]Canada DCO Imports'!MN$290/10000</f>
        <v>0</v>
      </c>
      <c r="AD45" s="21">
        <f>'[1]Canada DCO Imports'!MZ$290/10000</f>
        <v>0</v>
      </c>
      <c r="AE45" s="21">
        <f>'[1]Canada DCO Imports'!NL$290/10000</f>
        <v>0</v>
      </c>
      <c r="AF45" s="21">
        <f>'[1]Canada DCO Imports'!NX$290/10000</f>
        <v>0</v>
      </c>
      <c r="AG45" s="21">
        <f>'[1]Canada DCO Imports'!OJ$290/10000</f>
        <v>0</v>
      </c>
      <c r="AH45" s="21">
        <f>'[1]Canada DCO Imports'!OV$290/10000</f>
        <v>0</v>
      </c>
      <c r="AI45" s="21">
        <f>'[1]Canada DCO Imports'!PH$290/10000</f>
        <v>0</v>
      </c>
      <c r="AJ45" s="56">
        <f t="shared" si="15"/>
        <v>0</v>
      </c>
      <c r="AK45" s="56">
        <f t="shared" si="16"/>
        <v>0</v>
      </c>
      <c r="AL45" s="56">
        <f t="shared" si="17"/>
        <v>0</v>
      </c>
      <c r="AM45" s="56">
        <f t="shared" si="17"/>
        <v>0</v>
      </c>
      <c r="AN45" s="56">
        <f t="shared" si="17"/>
        <v>0</v>
      </c>
      <c r="AO45" s="56">
        <f t="shared" si="17"/>
        <v>0</v>
      </c>
      <c r="AP45" s="56">
        <f t="shared" si="17"/>
        <v>0</v>
      </c>
      <c r="AQ45" s="56">
        <f t="shared" si="17"/>
        <v>0</v>
      </c>
      <c r="AR45" s="56">
        <f t="shared" si="17"/>
        <v>0</v>
      </c>
      <c r="AS45" s="56">
        <f t="shared" si="17"/>
        <v>0</v>
      </c>
      <c r="AT45" s="56">
        <f t="shared" si="17"/>
        <v>0</v>
      </c>
      <c r="AU45" s="56">
        <f t="shared" si="17"/>
        <v>0</v>
      </c>
      <c r="AV45" s="56">
        <f t="shared" si="17"/>
        <v>0</v>
      </c>
      <c r="AW45" s="56">
        <f t="shared" si="17"/>
        <v>0</v>
      </c>
      <c r="AX45" s="56">
        <f t="shared" si="17"/>
        <v>0</v>
      </c>
      <c r="AY45" s="56">
        <f t="shared" si="17"/>
        <v>0</v>
      </c>
      <c r="AZ45" s="56">
        <f t="shared" si="17"/>
        <v>0</v>
      </c>
      <c r="BA45" s="56">
        <f t="shared" si="17"/>
        <v>0</v>
      </c>
      <c r="BB45" s="56">
        <f t="shared" si="17"/>
        <v>0</v>
      </c>
      <c r="BC45" s="56">
        <f t="shared" si="17"/>
        <v>0</v>
      </c>
      <c r="BD45" s="56">
        <f t="shared" si="17"/>
        <v>0</v>
      </c>
      <c r="BE45" s="56">
        <f t="shared" si="17"/>
        <v>0</v>
      </c>
      <c r="BF45" s="56">
        <f t="shared" si="17"/>
        <v>0</v>
      </c>
      <c r="BG45" s="56">
        <f t="shared" si="17"/>
        <v>0</v>
      </c>
      <c r="BH45" s="56">
        <f t="shared" si="17"/>
        <v>0</v>
      </c>
    </row>
    <row r="46" spans="1:60">
      <c r="A46" s="3" t="s">
        <v>21</v>
      </c>
      <c r="S46" s="21">
        <f>'[1]Canada DCO Imports'!$HY$290/10000</f>
        <v>0.36849999999999999</v>
      </c>
      <c r="T46" s="21">
        <f>'[1]Canada DCO Imports'!IK$290/10000</f>
        <v>0.1661</v>
      </c>
      <c r="U46" s="21">
        <f>'[1]Canada DCO Imports'!IW$290/10000</f>
        <v>0.16669999999999999</v>
      </c>
      <c r="V46" s="21">
        <f>'[1]Canada DCO Imports'!JI$290/10000</f>
        <v>6.5799999999999997E-2</v>
      </c>
      <c r="W46" s="21">
        <f>'[1]Canada DCO Imports'!JU$290/10000</f>
        <v>0.1211</v>
      </c>
      <c r="X46" s="21">
        <f>'[1]Canada DCO Imports'!KG$290/10000</f>
        <v>0.11600000000000001</v>
      </c>
      <c r="Y46" s="21">
        <f>'[1]Canada DCO Imports'!KS$290/10000</f>
        <v>0.15429999999999999</v>
      </c>
      <c r="Z46" s="21">
        <f>'[1]Canada DCO Imports'!LE$290/10000</f>
        <v>9.9199999999999997E-2</v>
      </c>
      <c r="AA46" s="21">
        <f>'[1]Canada DCO Imports'!LQ$290/10000</f>
        <v>7.5800000000000006E-2</v>
      </c>
      <c r="AB46" s="21">
        <f>'[1]Canada DCO Imports'!MC$290/10000</f>
        <v>0</v>
      </c>
      <c r="AC46" s="21">
        <f>'[1]Canada DCO Imports'!MO$290/10000</f>
        <v>0</v>
      </c>
      <c r="AD46" s="21">
        <f>'[1]Canada DCO Imports'!NA$290/10000</f>
        <v>0</v>
      </c>
      <c r="AE46" s="21">
        <f>'[1]Canada DCO Imports'!NM$290/10000</f>
        <v>0</v>
      </c>
      <c r="AF46" s="21">
        <f>'[1]Canada DCO Imports'!NY$290/10000</f>
        <v>0</v>
      </c>
      <c r="AG46" s="21">
        <f>'[1]Canada DCO Imports'!OK$290/10000</f>
        <v>0</v>
      </c>
      <c r="AH46" s="21">
        <f>'[1]Canada DCO Imports'!OW$290/10000</f>
        <v>0</v>
      </c>
      <c r="AI46" s="56">
        <f>(SUM(AD30:AH30)/SUM(AD$38:AH$38))*AI$54</f>
        <v>0</v>
      </c>
      <c r="AJ46" s="56">
        <f>(SUM(AE30:AI30)/SUM(AE$38:AI$38))*AJ$54</f>
        <v>0</v>
      </c>
      <c r="AK46" s="56">
        <f t="shared" si="16"/>
        <v>0</v>
      </c>
      <c r="AL46" s="56">
        <f t="shared" si="17"/>
        <v>0</v>
      </c>
      <c r="AM46" s="56">
        <f t="shared" si="17"/>
        <v>0</v>
      </c>
      <c r="AN46" s="56">
        <f t="shared" si="17"/>
        <v>0</v>
      </c>
      <c r="AO46" s="56">
        <f t="shared" si="17"/>
        <v>0</v>
      </c>
      <c r="AP46" s="56">
        <f t="shared" si="17"/>
        <v>0</v>
      </c>
      <c r="AQ46" s="56">
        <f t="shared" si="17"/>
        <v>0</v>
      </c>
      <c r="AR46" s="56">
        <f t="shared" si="17"/>
        <v>0</v>
      </c>
      <c r="AS46" s="56">
        <f t="shared" si="17"/>
        <v>0</v>
      </c>
      <c r="AT46" s="56">
        <f t="shared" si="17"/>
        <v>0</v>
      </c>
      <c r="AU46" s="56">
        <f t="shared" si="17"/>
        <v>0</v>
      </c>
      <c r="AV46" s="56">
        <f t="shared" si="17"/>
        <v>0</v>
      </c>
      <c r="AW46" s="56">
        <f t="shared" si="17"/>
        <v>0</v>
      </c>
      <c r="AX46" s="56">
        <f t="shared" si="17"/>
        <v>0</v>
      </c>
      <c r="AY46" s="56">
        <f t="shared" si="17"/>
        <v>0</v>
      </c>
      <c r="AZ46" s="56">
        <f t="shared" si="17"/>
        <v>0</v>
      </c>
      <c r="BA46" s="56">
        <f t="shared" si="17"/>
        <v>0</v>
      </c>
      <c r="BB46" s="56">
        <f t="shared" si="17"/>
        <v>0</v>
      </c>
      <c r="BC46" s="56">
        <f t="shared" si="17"/>
        <v>0</v>
      </c>
      <c r="BD46" s="56">
        <f t="shared" si="17"/>
        <v>0</v>
      </c>
      <c r="BE46" s="56">
        <f t="shared" si="17"/>
        <v>0</v>
      </c>
      <c r="BF46" s="56">
        <f t="shared" si="17"/>
        <v>0</v>
      </c>
      <c r="BG46" s="56">
        <f t="shared" si="17"/>
        <v>0</v>
      </c>
      <c r="BH46" s="56">
        <f t="shared" si="17"/>
        <v>0</v>
      </c>
    </row>
    <row r="47" spans="1:60">
      <c r="A47" s="3" t="s">
        <v>22</v>
      </c>
      <c r="S47" s="21">
        <f>'[1]Canada DCO Imports'!$HZ$290/10000</f>
        <v>0.20449999999999999</v>
      </c>
      <c r="T47" s="21">
        <f>'[1]Canada DCO Imports'!IL$290/10000</f>
        <v>0.1457</v>
      </c>
      <c r="U47" s="21">
        <f>'[1]Canada DCO Imports'!IX$290/10000</f>
        <v>0.13020000000000001</v>
      </c>
      <c r="V47" s="21">
        <f>'[1]Canada DCO Imports'!JJ$290/10000</f>
        <v>0.21640000000000001</v>
      </c>
      <c r="W47" s="21">
        <f>'[1]Canada DCO Imports'!JV$290/10000</f>
        <v>0.10050000000000001</v>
      </c>
      <c r="X47" s="21">
        <f>'[1]Canada DCO Imports'!KH$290/10000</f>
        <v>0.1074</v>
      </c>
      <c r="Y47" s="21">
        <f>'[1]Canada DCO Imports'!KT$290/10000</f>
        <v>8.9200000000000002E-2</v>
      </c>
      <c r="Z47" s="21">
        <f>'[1]Canada DCO Imports'!LF$290/10000</f>
        <v>7.1300000000000002E-2</v>
      </c>
      <c r="AA47" s="21">
        <f>'[1]Canada DCO Imports'!LR$290/10000</f>
        <v>7.7700000000000005E-2</v>
      </c>
      <c r="AB47" s="21">
        <f>'[1]Canada DCO Imports'!MD$290/10000</f>
        <v>0</v>
      </c>
      <c r="AC47" s="21">
        <f>'[1]Canada DCO Imports'!MP$290/10000</f>
        <v>0</v>
      </c>
      <c r="AD47" s="21">
        <f>'[1]Canada DCO Imports'!NB$290/10000</f>
        <v>0</v>
      </c>
      <c r="AE47" s="21">
        <f>'[1]Canada DCO Imports'!NN$290/10000</f>
        <v>0</v>
      </c>
      <c r="AF47" s="21">
        <f>'[1]Canada DCO Imports'!NZ$290/10000</f>
        <v>0</v>
      </c>
      <c r="AG47" s="21">
        <f>'[1]Canada DCO Imports'!OL$290/10000</f>
        <v>0</v>
      </c>
      <c r="AH47" s="21">
        <f>'[1]Canada DCO Imports'!OX$290/10000</f>
        <v>0</v>
      </c>
      <c r="AI47" s="56">
        <f t="shared" ref="AI47:AJ52" si="18">(SUM(AD31:AH31)/SUM(AD$38:AH$38))*AI$54</f>
        <v>0</v>
      </c>
      <c r="AJ47" s="56">
        <f t="shared" si="18"/>
        <v>0</v>
      </c>
      <c r="AK47" s="56">
        <f t="shared" si="16"/>
        <v>0</v>
      </c>
      <c r="AL47" s="56">
        <f t="shared" si="17"/>
        <v>0</v>
      </c>
      <c r="AM47" s="56">
        <f t="shared" si="17"/>
        <v>0</v>
      </c>
      <c r="AN47" s="56">
        <f t="shared" si="17"/>
        <v>0</v>
      </c>
      <c r="AO47" s="56">
        <f t="shared" si="17"/>
        <v>0</v>
      </c>
      <c r="AP47" s="56">
        <f t="shared" si="17"/>
        <v>0</v>
      </c>
      <c r="AQ47" s="56">
        <f t="shared" si="17"/>
        <v>0</v>
      </c>
      <c r="AR47" s="56">
        <f t="shared" si="17"/>
        <v>0</v>
      </c>
      <c r="AS47" s="56">
        <f t="shared" si="17"/>
        <v>0</v>
      </c>
      <c r="AT47" s="56">
        <f t="shared" si="17"/>
        <v>0</v>
      </c>
      <c r="AU47" s="56">
        <f t="shared" si="17"/>
        <v>0</v>
      </c>
      <c r="AV47" s="56">
        <f t="shared" si="17"/>
        <v>0</v>
      </c>
      <c r="AW47" s="56">
        <f t="shared" si="17"/>
        <v>0</v>
      </c>
      <c r="AX47" s="56">
        <f t="shared" si="17"/>
        <v>0</v>
      </c>
      <c r="AY47" s="56">
        <f t="shared" si="17"/>
        <v>0</v>
      </c>
      <c r="AZ47" s="56">
        <f t="shared" si="17"/>
        <v>0</v>
      </c>
      <c r="BA47" s="56">
        <f t="shared" si="17"/>
        <v>0</v>
      </c>
      <c r="BB47" s="56">
        <f t="shared" si="17"/>
        <v>0</v>
      </c>
      <c r="BC47" s="56">
        <f t="shared" si="17"/>
        <v>0</v>
      </c>
      <c r="BD47" s="56">
        <f t="shared" si="17"/>
        <v>0</v>
      </c>
      <c r="BE47" s="56">
        <f t="shared" si="17"/>
        <v>0</v>
      </c>
      <c r="BF47" s="56">
        <f t="shared" si="17"/>
        <v>0</v>
      </c>
      <c r="BG47" s="56">
        <f t="shared" si="17"/>
        <v>0</v>
      </c>
      <c r="BH47" s="56">
        <f t="shared" si="17"/>
        <v>0</v>
      </c>
    </row>
    <row r="48" spans="1:60">
      <c r="A48" s="3" t="s">
        <v>23</v>
      </c>
      <c r="S48" s="21">
        <f>'[1]Canada DCO Imports'!$IA$290/10000</f>
        <v>0.27850000000000003</v>
      </c>
      <c r="T48" s="21">
        <f>'[1]Canada DCO Imports'!IM$290/10000</f>
        <v>0.1391</v>
      </c>
      <c r="U48" s="21">
        <f>'[1]Canada DCO Imports'!IY$290/10000</f>
        <v>5.5199999999999999E-2</v>
      </c>
      <c r="V48" s="21">
        <f>'[1]Canada DCO Imports'!JK$290/10000</f>
        <v>0.10639999999999999</v>
      </c>
      <c r="W48" s="21">
        <f>'[1]Canada DCO Imports'!JW$290/10000</f>
        <v>0.13109999999999999</v>
      </c>
      <c r="X48" s="21">
        <f>'[1]Canada DCO Imports'!KI$290/10000</f>
        <v>0.1265</v>
      </c>
      <c r="Y48" s="21">
        <f>'[1]Canada DCO Imports'!KU$290/10000</f>
        <v>0.1241</v>
      </c>
      <c r="Z48" s="21">
        <f>'[1]Canada DCO Imports'!LG$290/10000</f>
        <v>9.7199999999999995E-2</v>
      </c>
      <c r="AA48" s="21">
        <f>'[1]Canada DCO Imports'!LS$290/10000</f>
        <v>9.5000000000000001E-2</v>
      </c>
      <c r="AB48" s="21">
        <f>'[1]Canada DCO Imports'!ME$290/10000</f>
        <v>0</v>
      </c>
      <c r="AC48" s="21">
        <f>'[1]Canada DCO Imports'!MQ$290/10000</f>
        <v>0</v>
      </c>
      <c r="AD48" s="21">
        <f>'[1]Canada DCO Imports'!NC$290/10000</f>
        <v>0</v>
      </c>
      <c r="AE48" s="21">
        <f>'[1]Canada DCO Imports'!NO$290/10000</f>
        <v>0</v>
      </c>
      <c r="AF48" s="21">
        <f>'[1]Canada DCO Imports'!OA$290/10000</f>
        <v>0</v>
      </c>
      <c r="AG48" s="21">
        <f>'[1]Canada DCO Imports'!OM$290/10000</f>
        <v>0</v>
      </c>
      <c r="AH48" s="21">
        <f>'[1]Canada DCO Imports'!OY$290/10000</f>
        <v>0</v>
      </c>
      <c r="AI48" s="56">
        <f t="shared" si="18"/>
        <v>0</v>
      </c>
      <c r="AJ48" s="56">
        <f t="shared" si="18"/>
        <v>0</v>
      </c>
      <c r="AK48" s="56">
        <f t="shared" si="16"/>
        <v>0</v>
      </c>
      <c r="AL48" s="56">
        <f t="shared" si="17"/>
        <v>0</v>
      </c>
      <c r="AM48" s="56">
        <f t="shared" si="17"/>
        <v>0</v>
      </c>
      <c r="AN48" s="56">
        <f t="shared" si="17"/>
        <v>0</v>
      </c>
      <c r="AO48" s="56">
        <f t="shared" si="17"/>
        <v>0</v>
      </c>
      <c r="AP48" s="56">
        <f t="shared" si="17"/>
        <v>0</v>
      </c>
      <c r="AQ48" s="56">
        <f t="shared" si="17"/>
        <v>0</v>
      </c>
      <c r="AR48" s="56">
        <f t="shared" si="17"/>
        <v>0</v>
      </c>
      <c r="AS48" s="56">
        <f t="shared" si="17"/>
        <v>0</v>
      </c>
      <c r="AT48" s="56">
        <f t="shared" si="17"/>
        <v>0</v>
      </c>
      <c r="AU48" s="56">
        <f t="shared" si="17"/>
        <v>0</v>
      </c>
      <c r="AV48" s="56">
        <f t="shared" si="17"/>
        <v>0</v>
      </c>
      <c r="AW48" s="56">
        <f t="shared" si="17"/>
        <v>0</v>
      </c>
      <c r="AX48" s="56">
        <f t="shared" si="17"/>
        <v>0</v>
      </c>
      <c r="AY48" s="56">
        <f t="shared" si="17"/>
        <v>0</v>
      </c>
      <c r="AZ48" s="56">
        <f t="shared" si="17"/>
        <v>0</v>
      </c>
      <c r="BA48" s="56">
        <f t="shared" si="17"/>
        <v>0</v>
      </c>
      <c r="BB48" s="56">
        <f t="shared" si="17"/>
        <v>0</v>
      </c>
      <c r="BC48" s="56">
        <f t="shared" si="17"/>
        <v>0</v>
      </c>
      <c r="BD48" s="56">
        <f t="shared" si="17"/>
        <v>0</v>
      </c>
      <c r="BE48" s="56">
        <f t="shared" si="17"/>
        <v>0</v>
      </c>
      <c r="BF48" s="56">
        <f t="shared" si="17"/>
        <v>0</v>
      </c>
      <c r="BG48" s="56">
        <f t="shared" si="17"/>
        <v>0</v>
      </c>
      <c r="BH48" s="56">
        <f t="shared" si="17"/>
        <v>0</v>
      </c>
    </row>
    <row r="49" spans="1:60">
      <c r="A49" s="3" t="s">
        <v>24</v>
      </c>
      <c r="S49" s="21">
        <f>'[1]Canada DCO Imports'!$IB$290/10000</f>
        <v>0.1051</v>
      </c>
      <c r="T49" s="21">
        <f>'[1]Canada DCO Imports'!IN$290/10000</f>
        <v>0.14849999999999999</v>
      </c>
      <c r="U49" s="21">
        <f>'[1]Canada DCO Imports'!IZ$290/10000</f>
        <v>7.2700000000000001E-2</v>
      </c>
      <c r="V49" s="21">
        <f>'[1]Canada DCO Imports'!JL$290/10000</f>
        <v>9.6500000000000002E-2</v>
      </c>
      <c r="W49" s="21">
        <f>'[1]Canada DCO Imports'!JX$290/10000</f>
        <v>0.16650000000000001</v>
      </c>
      <c r="X49" s="21">
        <f>'[1]Canada DCO Imports'!KJ$290/10000</f>
        <v>0.11890000000000001</v>
      </c>
      <c r="Y49" s="21">
        <f>'[1]Canada DCO Imports'!KV$290/10000</f>
        <v>0.1105</v>
      </c>
      <c r="Z49" s="21">
        <f>'[1]Canada DCO Imports'!LH$290/10000</f>
        <v>8.77E-2</v>
      </c>
      <c r="AA49" s="21">
        <f>'[1]Canada DCO Imports'!LT$290/10000</f>
        <v>9.9299999999999999E-2</v>
      </c>
      <c r="AB49" s="21">
        <f>'[1]Canada DCO Imports'!MF$290/10000</f>
        <v>0</v>
      </c>
      <c r="AC49" s="21">
        <f>'[1]Canada DCO Imports'!MR$290/10000</f>
        <v>0</v>
      </c>
      <c r="AD49" s="21">
        <f>'[1]Canada DCO Imports'!ND$290/10000</f>
        <v>0</v>
      </c>
      <c r="AE49" s="21">
        <f>'[1]Canada DCO Imports'!NP$290/10000</f>
        <v>0</v>
      </c>
      <c r="AF49" s="21">
        <f>'[1]Canada DCO Imports'!OB$290/10000</f>
        <v>0</v>
      </c>
      <c r="AG49" s="21">
        <f>'[1]Canada DCO Imports'!ON$290/10000</f>
        <v>0</v>
      </c>
      <c r="AH49" s="21">
        <f>'[1]Canada DCO Imports'!OZ$290/10000</f>
        <v>0</v>
      </c>
      <c r="AI49" s="56">
        <f t="shared" si="18"/>
        <v>0</v>
      </c>
      <c r="AJ49" s="56">
        <f t="shared" si="18"/>
        <v>0</v>
      </c>
      <c r="AK49" s="56">
        <f t="shared" si="16"/>
        <v>0</v>
      </c>
      <c r="AL49" s="56">
        <f t="shared" si="17"/>
        <v>0</v>
      </c>
      <c r="AM49" s="56">
        <f t="shared" si="17"/>
        <v>0</v>
      </c>
      <c r="AN49" s="56">
        <f t="shared" si="17"/>
        <v>0</v>
      </c>
      <c r="AO49" s="56">
        <f t="shared" si="17"/>
        <v>0</v>
      </c>
      <c r="AP49" s="56">
        <f t="shared" si="17"/>
        <v>0</v>
      </c>
      <c r="AQ49" s="56">
        <f t="shared" si="17"/>
        <v>0</v>
      </c>
      <c r="AR49" s="56">
        <f t="shared" si="17"/>
        <v>0</v>
      </c>
      <c r="AS49" s="56">
        <f t="shared" si="17"/>
        <v>0</v>
      </c>
      <c r="AT49" s="56">
        <f t="shared" si="17"/>
        <v>0</v>
      </c>
      <c r="AU49" s="56">
        <f t="shared" si="17"/>
        <v>0</v>
      </c>
      <c r="AV49" s="56">
        <f t="shared" si="17"/>
        <v>0</v>
      </c>
      <c r="AW49" s="56">
        <f t="shared" si="17"/>
        <v>0</v>
      </c>
      <c r="AX49" s="56">
        <f t="shared" si="17"/>
        <v>0</v>
      </c>
      <c r="AY49" s="56">
        <f t="shared" si="17"/>
        <v>0</v>
      </c>
      <c r="AZ49" s="56">
        <f t="shared" si="17"/>
        <v>0</v>
      </c>
      <c r="BA49" s="56">
        <f t="shared" si="17"/>
        <v>0</v>
      </c>
      <c r="BB49" s="56">
        <f t="shared" si="17"/>
        <v>0</v>
      </c>
      <c r="BC49" s="56">
        <f t="shared" si="17"/>
        <v>0</v>
      </c>
      <c r="BD49" s="56">
        <f t="shared" si="17"/>
        <v>0</v>
      </c>
      <c r="BE49" s="56">
        <f t="shared" si="17"/>
        <v>0</v>
      </c>
      <c r="BF49" s="56">
        <f t="shared" si="17"/>
        <v>0</v>
      </c>
      <c r="BG49" s="56">
        <f t="shared" si="17"/>
        <v>0</v>
      </c>
      <c r="BH49" s="56">
        <f t="shared" si="17"/>
        <v>0</v>
      </c>
    </row>
    <row r="50" spans="1:60">
      <c r="A50" s="3" t="s">
        <v>25</v>
      </c>
      <c r="S50" s="21">
        <f>'[1]Canada DCO Imports'!$IC$290/10000</f>
        <v>0.13469999999999999</v>
      </c>
      <c r="T50" s="21">
        <f>'[1]Canada DCO Imports'!IO$290/10000</f>
        <v>0.14580000000000001</v>
      </c>
      <c r="U50" s="21">
        <f>'[1]Canada DCO Imports'!JA$290/10000</f>
        <v>0.1542</v>
      </c>
      <c r="V50" s="21">
        <f>'[1]Canada DCO Imports'!JM$290/10000</f>
        <v>0.18379999999999999</v>
      </c>
      <c r="W50" s="21">
        <f>'[1]Canada DCO Imports'!JY$290/10000</f>
        <v>0.25380000000000003</v>
      </c>
      <c r="X50" s="21">
        <f>'[1]Canada DCO Imports'!KK$290/10000</f>
        <v>0.12709999999999999</v>
      </c>
      <c r="Y50" s="21">
        <f>'[1]Canada DCO Imports'!KW$290/10000</f>
        <v>0.109</v>
      </c>
      <c r="Z50" s="21">
        <f>'[1]Canada DCO Imports'!LI$290/10000</f>
        <v>0.1447</v>
      </c>
      <c r="AA50" s="21">
        <f>'[1]Canada DCO Imports'!LU$290/10000</f>
        <v>0.1673</v>
      </c>
      <c r="AB50" s="21">
        <f>'[1]Canada DCO Imports'!MG$290/10000</f>
        <v>0</v>
      </c>
      <c r="AC50" s="21">
        <f>'[1]Canada DCO Imports'!MS$290/10000</f>
        <v>0</v>
      </c>
      <c r="AD50" s="21">
        <f>'[1]Canada DCO Imports'!NE$290/10000</f>
        <v>0</v>
      </c>
      <c r="AE50" s="21">
        <f>'[1]Canada DCO Imports'!NQ$290/10000</f>
        <v>0</v>
      </c>
      <c r="AF50" s="21">
        <f>'[1]Canada DCO Imports'!OC$290/10000</f>
        <v>0</v>
      </c>
      <c r="AG50" s="21">
        <f>'[1]Canada DCO Imports'!OO$290/10000</f>
        <v>0</v>
      </c>
      <c r="AH50" s="21">
        <f>'[1]Canada DCO Imports'!PA$290/10000</f>
        <v>0</v>
      </c>
      <c r="AI50" s="56">
        <f t="shared" si="18"/>
        <v>0</v>
      </c>
      <c r="AJ50" s="56">
        <f t="shared" si="18"/>
        <v>0</v>
      </c>
      <c r="AK50" s="56">
        <f t="shared" si="16"/>
        <v>0</v>
      </c>
      <c r="AL50" s="56">
        <f t="shared" si="17"/>
        <v>0</v>
      </c>
      <c r="AM50" s="56">
        <f t="shared" si="17"/>
        <v>0</v>
      </c>
      <c r="AN50" s="56">
        <f t="shared" si="17"/>
        <v>0</v>
      </c>
      <c r="AO50" s="56">
        <f t="shared" si="17"/>
        <v>0</v>
      </c>
      <c r="AP50" s="56">
        <f t="shared" si="17"/>
        <v>0</v>
      </c>
      <c r="AQ50" s="56">
        <f t="shared" si="17"/>
        <v>0</v>
      </c>
      <c r="AR50" s="56">
        <f t="shared" si="17"/>
        <v>0</v>
      </c>
      <c r="AS50" s="56">
        <f t="shared" si="17"/>
        <v>0</v>
      </c>
      <c r="AT50" s="56">
        <f t="shared" si="17"/>
        <v>0</v>
      </c>
      <c r="AU50" s="56">
        <f t="shared" si="17"/>
        <v>0</v>
      </c>
      <c r="AV50" s="56">
        <f t="shared" si="17"/>
        <v>0</v>
      </c>
      <c r="AW50" s="56">
        <f t="shared" si="17"/>
        <v>0</v>
      </c>
      <c r="AX50" s="56">
        <f t="shared" si="17"/>
        <v>0</v>
      </c>
      <c r="AY50" s="56">
        <f t="shared" si="17"/>
        <v>0</v>
      </c>
      <c r="AZ50" s="56">
        <f t="shared" si="17"/>
        <v>0</v>
      </c>
      <c r="BA50" s="56">
        <f t="shared" si="17"/>
        <v>0</v>
      </c>
      <c r="BB50" s="56">
        <f t="shared" si="17"/>
        <v>0</v>
      </c>
      <c r="BC50" s="56">
        <f t="shared" si="17"/>
        <v>0</v>
      </c>
      <c r="BD50" s="56">
        <f t="shared" si="17"/>
        <v>0</v>
      </c>
      <c r="BE50" s="56">
        <f t="shared" si="17"/>
        <v>0</v>
      </c>
      <c r="BF50" s="56">
        <f t="shared" si="17"/>
        <v>0</v>
      </c>
      <c r="BG50" s="56">
        <f t="shared" si="17"/>
        <v>0</v>
      </c>
      <c r="BH50" s="56">
        <f t="shared" si="17"/>
        <v>0</v>
      </c>
    </row>
    <row r="51" spans="1:60">
      <c r="A51" s="3" t="s">
        <v>26</v>
      </c>
      <c r="S51" s="21">
        <f>'[1]Canada DCO Imports'!$ID$290/10000</f>
        <v>0.16139999999999999</v>
      </c>
      <c r="T51" s="21">
        <f>'[1]Canada DCO Imports'!IP$290/10000</f>
        <v>0.16650000000000001</v>
      </c>
      <c r="U51" s="21">
        <f>'[1]Canada DCO Imports'!JB$290/10000</f>
        <v>0.13139999999999999</v>
      </c>
      <c r="V51" s="21">
        <f>'[1]Canada DCO Imports'!JN$290/10000</f>
        <v>0.1832</v>
      </c>
      <c r="W51" s="21">
        <f>'[1]Canada DCO Imports'!JZ$290/10000</f>
        <v>0.18410000000000001</v>
      </c>
      <c r="X51" s="21">
        <f>'[1]Canada DCO Imports'!KL$290/10000</f>
        <v>0.14660000000000001</v>
      </c>
      <c r="Y51" s="21">
        <f>'[1]Canada DCO Imports'!KX$290/10000</f>
        <v>0.17380000000000001</v>
      </c>
      <c r="Z51" s="21">
        <f>'[1]Canada DCO Imports'!LJ$290/10000</f>
        <v>4.3200000000000002E-2</v>
      </c>
      <c r="AA51" s="21">
        <f>'[1]Canada DCO Imports'!LV$290/10000</f>
        <v>6.1800000000000001E-2</v>
      </c>
      <c r="AB51" s="21">
        <f>'[1]Canada DCO Imports'!MH$290/10000</f>
        <v>0</v>
      </c>
      <c r="AC51" s="21">
        <f>'[1]Canada DCO Imports'!MT$290/10000</f>
        <v>0</v>
      </c>
      <c r="AD51" s="21">
        <f>'[1]Canada DCO Imports'!NF$290/10000</f>
        <v>0</v>
      </c>
      <c r="AE51" s="21">
        <f>'[1]Canada DCO Imports'!NR$290/10000</f>
        <v>0</v>
      </c>
      <c r="AF51" s="21">
        <f>'[1]Canada DCO Imports'!OD$290/10000</f>
        <v>0</v>
      </c>
      <c r="AG51" s="21">
        <f>'[1]Canada DCO Imports'!OP$290/10000</f>
        <v>0</v>
      </c>
      <c r="AH51" s="21">
        <f>'[1]Canada DCO Imports'!PB$290/10000</f>
        <v>0</v>
      </c>
      <c r="AI51" s="56">
        <f t="shared" si="18"/>
        <v>0</v>
      </c>
      <c r="AJ51" s="56">
        <f t="shared" si="18"/>
        <v>0</v>
      </c>
      <c r="AK51" s="56">
        <f t="shared" si="16"/>
        <v>0</v>
      </c>
      <c r="AL51" s="56">
        <f t="shared" si="17"/>
        <v>0</v>
      </c>
      <c r="AM51" s="56">
        <f t="shared" si="17"/>
        <v>0</v>
      </c>
      <c r="AN51" s="56">
        <f t="shared" si="17"/>
        <v>0</v>
      </c>
      <c r="AO51" s="56">
        <f t="shared" si="17"/>
        <v>0</v>
      </c>
      <c r="AP51" s="56">
        <f t="shared" si="17"/>
        <v>0</v>
      </c>
      <c r="AQ51" s="56">
        <f t="shared" si="17"/>
        <v>0</v>
      </c>
      <c r="AR51" s="56">
        <f t="shared" si="17"/>
        <v>0</v>
      </c>
      <c r="AS51" s="56">
        <f t="shared" si="17"/>
        <v>0</v>
      </c>
      <c r="AT51" s="56">
        <f t="shared" si="17"/>
        <v>0</v>
      </c>
      <c r="AU51" s="56">
        <f t="shared" si="17"/>
        <v>0</v>
      </c>
      <c r="AV51" s="56">
        <f t="shared" si="17"/>
        <v>0</v>
      </c>
      <c r="AW51" s="56">
        <f t="shared" si="17"/>
        <v>0</v>
      </c>
      <c r="AX51" s="56">
        <f t="shared" si="17"/>
        <v>0</v>
      </c>
      <c r="AY51" s="56">
        <f t="shared" si="17"/>
        <v>0</v>
      </c>
      <c r="AZ51" s="56">
        <f t="shared" si="17"/>
        <v>0</v>
      </c>
      <c r="BA51" s="56">
        <f t="shared" si="17"/>
        <v>0</v>
      </c>
      <c r="BB51" s="56">
        <f t="shared" si="17"/>
        <v>0</v>
      </c>
      <c r="BC51" s="56">
        <f t="shared" si="17"/>
        <v>0</v>
      </c>
      <c r="BD51" s="56">
        <f t="shared" si="17"/>
        <v>0</v>
      </c>
      <c r="BE51" s="56">
        <f t="shared" si="17"/>
        <v>0</v>
      </c>
      <c r="BF51" s="56">
        <f t="shared" si="17"/>
        <v>0</v>
      </c>
      <c r="BG51" s="56">
        <f t="shared" si="17"/>
        <v>0</v>
      </c>
      <c r="BH51" s="56">
        <f t="shared" si="17"/>
        <v>0</v>
      </c>
    </row>
    <row r="52" spans="1:60">
      <c r="A52" s="3" t="s">
        <v>27</v>
      </c>
      <c r="S52" s="21">
        <f>'[1]Canada DCO Imports'!$IE$290/10000</f>
        <v>0.1479</v>
      </c>
      <c r="T52" s="21">
        <f>'[1]Canada DCO Imports'!IQ$290/10000</f>
        <v>0.16980000000000001</v>
      </c>
      <c r="U52" s="21">
        <f>'[1]Canada DCO Imports'!JC$290/10000</f>
        <v>0.1507</v>
      </c>
      <c r="V52" s="21">
        <f>'[1]Canada DCO Imports'!JO$290/10000</f>
        <v>0.34639999999999999</v>
      </c>
      <c r="W52" s="21">
        <f>'[1]Canada DCO Imports'!KA$290/10000</f>
        <v>0.21929999999999999</v>
      </c>
      <c r="X52" s="21">
        <f>'[1]Canada DCO Imports'!KM$290/10000</f>
        <v>9.6199999999999994E-2</v>
      </c>
      <c r="Y52" s="21">
        <f>'[1]Canada DCO Imports'!KY$290/10000</f>
        <v>0.113</v>
      </c>
      <c r="Z52" s="21">
        <f>'[1]Canada DCO Imports'!LK$290/10000</f>
        <v>0.12379999999999999</v>
      </c>
      <c r="AA52" s="21">
        <f>'[1]Canada DCO Imports'!LW$290/10000</f>
        <v>0.12959999999999999</v>
      </c>
      <c r="AB52" s="21">
        <f>'[1]Canada DCO Imports'!MI$290/10000</f>
        <v>0</v>
      </c>
      <c r="AC52" s="21">
        <f>'[1]Canada DCO Imports'!MU$290/10000</f>
        <v>0</v>
      </c>
      <c r="AD52" s="21">
        <f>'[1]Canada DCO Imports'!NG$290/10000</f>
        <v>0</v>
      </c>
      <c r="AE52" s="21">
        <f>'[1]Canada DCO Imports'!NS$290/10000</f>
        <v>0</v>
      </c>
      <c r="AF52" s="21">
        <f>'[1]Canada DCO Imports'!OE$290/10000</f>
        <v>0</v>
      </c>
      <c r="AG52" s="21">
        <f>'[1]Canada DCO Imports'!OQ$290/10000</f>
        <v>0</v>
      </c>
      <c r="AH52" s="21">
        <f>'[1]Canada DCO Imports'!PC$290/10000</f>
        <v>0</v>
      </c>
      <c r="AI52" s="56">
        <f t="shared" si="18"/>
        <v>0</v>
      </c>
      <c r="AJ52" s="56">
        <f t="shared" si="18"/>
        <v>0</v>
      </c>
      <c r="AK52" s="56">
        <f t="shared" si="16"/>
        <v>0</v>
      </c>
      <c r="AL52" s="56">
        <f t="shared" si="17"/>
        <v>0</v>
      </c>
      <c r="AM52" s="56">
        <f t="shared" si="17"/>
        <v>0</v>
      </c>
      <c r="AN52" s="56">
        <f t="shared" si="17"/>
        <v>0</v>
      </c>
      <c r="AO52" s="56">
        <f t="shared" si="17"/>
        <v>0</v>
      </c>
      <c r="AP52" s="56">
        <f t="shared" si="17"/>
        <v>0</v>
      </c>
      <c r="AQ52" s="56">
        <f t="shared" si="17"/>
        <v>0</v>
      </c>
      <c r="AR52" s="56">
        <f t="shared" si="17"/>
        <v>0</v>
      </c>
      <c r="AS52" s="56">
        <f t="shared" si="17"/>
        <v>0</v>
      </c>
      <c r="AT52" s="56">
        <f t="shared" si="17"/>
        <v>0</v>
      </c>
      <c r="AU52" s="56">
        <f t="shared" si="17"/>
        <v>0</v>
      </c>
      <c r="AV52" s="56">
        <f t="shared" si="17"/>
        <v>0</v>
      </c>
      <c r="AW52" s="56">
        <f t="shared" si="17"/>
        <v>0</v>
      </c>
      <c r="AX52" s="56">
        <f t="shared" si="17"/>
        <v>0</v>
      </c>
      <c r="AY52" s="56">
        <f t="shared" si="17"/>
        <v>0</v>
      </c>
      <c r="AZ52" s="56">
        <f t="shared" si="17"/>
        <v>0</v>
      </c>
      <c r="BA52" s="56">
        <f t="shared" si="17"/>
        <v>0</v>
      </c>
      <c r="BB52" s="56">
        <f t="shared" si="17"/>
        <v>0</v>
      </c>
      <c r="BC52" s="56">
        <f t="shared" si="17"/>
        <v>0</v>
      </c>
      <c r="BD52" s="56">
        <f t="shared" si="17"/>
        <v>0</v>
      </c>
      <c r="BE52" s="56">
        <f t="shared" si="17"/>
        <v>0</v>
      </c>
      <c r="BF52" s="56">
        <f t="shared" si="17"/>
        <v>0</v>
      </c>
      <c r="BG52" s="56">
        <f t="shared" si="17"/>
        <v>0</v>
      </c>
      <c r="BH52" s="56">
        <f t="shared" si="17"/>
        <v>0</v>
      </c>
    </row>
    <row r="53" spans="1:60">
      <c r="A53" s="3" t="s">
        <v>28</v>
      </c>
      <c r="S53" s="21">
        <f>'[1]Canada DCO Imports'!IF$290/10000</f>
        <v>0.13730000000000001</v>
      </c>
      <c r="T53" s="21">
        <f>'[1]Canada DCO Imports'!IR$290/10000</f>
        <v>0.122</v>
      </c>
      <c r="U53" s="21">
        <f>'[1]Canada DCO Imports'!JD$290/10000</f>
        <v>0.13600000000000001</v>
      </c>
      <c r="V53" s="21">
        <f>'[1]Canada DCO Imports'!JP$290/10000</f>
        <v>0.1736</v>
      </c>
      <c r="W53" s="21">
        <f>'[1]Canada DCO Imports'!KB$290/10000</f>
        <v>0.19939999999999999</v>
      </c>
      <c r="X53" s="21">
        <f>'[1]Canada DCO Imports'!KN$290/10000</f>
        <v>0.1179</v>
      </c>
      <c r="Y53" s="21">
        <f>'[1]Canada DCO Imports'!KZ$290/10000</f>
        <v>0.13980000000000001</v>
      </c>
      <c r="Z53" s="21">
        <f>'[1]Canada DCO Imports'!LL$290/10000</f>
        <v>0.15590000000000001</v>
      </c>
      <c r="AA53" s="21">
        <f>'[1]Canada DCO Imports'!LX$290/10000</f>
        <v>0.10539999999999999</v>
      </c>
      <c r="AB53" s="21">
        <f>'[1]Canada DCO Imports'!MJ$290/10000</f>
        <v>0</v>
      </c>
      <c r="AC53" s="21">
        <f>'[1]Canada DCO Imports'!MV$290/10000</f>
        <v>0</v>
      </c>
      <c r="AD53" s="21">
        <f>'[1]Canada DCO Imports'!NH$290/10000</f>
        <v>0</v>
      </c>
      <c r="AE53" s="21">
        <f>'[1]Canada DCO Imports'!NT$290/10000</f>
        <v>0</v>
      </c>
      <c r="AF53" s="21">
        <f>'[1]Canada DCO Imports'!OF$290/10000</f>
        <v>0</v>
      </c>
      <c r="AG53" s="21">
        <f>'[1]Canada DCO Imports'!OR$290/10000</f>
        <v>0</v>
      </c>
      <c r="AH53" s="21">
        <f>'[1]Canada DCO Imports'!PD$290/10000</f>
        <v>0</v>
      </c>
      <c r="AI53" s="56">
        <f t="shared" ref="AI53:AJ53" si="19">AI54-SUM(AI42:AI52)</f>
        <v>0</v>
      </c>
      <c r="AJ53" s="56">
        <f t="shared" si="19"/>
        <v>0</v>
      </c>
      <c r="AK53" s="56">
        <f t="shared" ref="AK53:BH53" si="20">AK54-SUM(AK42:AK52)</f>
        <v>0</v>
      </c>
      <c r="AL53" s="56">
        <f t="shared" si="20"/>
        <v>0</v>
      </c>
      <c r="AM53" s="56">
        <f t="shared" si="20"/>
        <v>0</v>
      </c>
      <c r="AN53" s="56">
        <f t="shared" si="20"/>
        <v>0</v>
      </c>
      <c r="AO53" s="56">
        <f t="shared" si="20"/>
        <v>0</v>
      </c>
      <c r="AP53" s="56">
        <f t="shared" si="20"/>
        <v>0</v>
      </c>
      <c r="AQ53" s="56">
        <f t="shared" si="20"/>
        <v>0</v>
      </c>
      <c r="AR53" s="56">
        <f t="shared" si="20"/>
        <v>0</v>
      </c>
      <c r="AS53" s="56">
        <f t="shared" si="20"/>
        <v>0</v>
      </c>
      <c r="AT53" s="56">
        <f t="shared" si="20"/>
        <v>0</v>
      </c>
      <c r="AU53" s="56">
        <f t="shared" si="20"/>
        <v>0</v>
      </c>
      <c r="AV53" s="56">
        <f t="shared" si="20"/>
        <v>0</v>
      </c>
      <c r="AW53" s="56">
        <f t="shared" si="20"/>
        <v>0</v>
      </c>
      <c r="AX53" s="56">
        <f t="shared" si="20"/>
        <v>0</v>
      </c>
      <c r="AY53" s="56">
        <f t="shared" si="20"/>
        <v>0</v>
      </c>
      <c r="AZ53" s="56">
        <f t="shared" si="20"/>
        <v>0</v>
      </c>
      <c r="BA53" s="56">
        <f t="shared" si="20"/>
        <v>0</v>
      </c>
      <c r="BB53" s="56">
        <f t="shared" si="20"/>
        <v>0</v>
      </c>
      <c r="BC53" s="56">
        <f t="shared" si="20"/>
        <v>0</v>
      </c>
      <c r="BD53" s="56">
        <f t="shared" si="20"/>
        <v>0</v>
      </c>
      <c r="BE53" s="56">
        <f t="shared" si="20"/>
        <v>0</v>
      </c>
      <c r="BF53" s="56">
        <f t="shared" si="20"/>
        <v>0</v>
      </c>
      <c r="BG53" s="56">
        <f t="shared" si="20"/>
        <v>0</v>
      </c>
      <c r="BH53" s="56">
        <f t="shared" si="20"/>
        <v>0</v>
      </c>
    </row>
    <row r="54" spans="1:60" ht="12" thickBot="1">
      <c r="A54" s="3" t="s">
        <v>29</v>
      </c>
      <c r="S54" s="21">
        <f t="shared" ref="S54:AC54" si="21">SUM(S42:S53)</f>
        <v>1.9749999999999999</v>
      </c>
      <c r="T54" s="21">
        <f t="shared" si="21"/>
        <v>1.734</v>
      </c>
      <c r="U54" s="21">
        <f t="shared" si="21"/>
        <v>1.6867999999999999</v>
      </c>
      <c r="V54" s="21">
        <f t="shared" si="21"/>
        <v>1.7290000000000001</v>
      </c>
      <c r="W54" s="21">
        <f t="shared" si="21"/>
        <v>2.2803999999999998</v>
      </c>
      <c r="X54" s="21">
        <f t="shared" si="21"/>
        <v>1.3069999999999999</v>
      </c>
      <c r="Y54" s="21">
        <f t="shared" si="21"/>
        <v>1.3786</v>
      </c>
      <c r="Z54" s="21">
        <f t="shared" si="21"/>
        <v>1.1697</v>
      </c>
      <c r="AA54" s="21">
        <f t="shared" si="21"/>
        <v>1.2415999999999998</v>
      </c>
      <c r="AB54" s="21">
        <f t="shared" si="21"/>
        <v>0</v>
      </c>
      <c r="AC54" s="21">
        <f t="shared" si="21"/>
        <v>0</v>
      </c>
      <c r="AD54" s="21">
        <f>SUM(AD42:AD53)</f>
        <v>0</v>
      </c>
      <c r="AE54" s="21">
        <f>SUM(AE42:AE53)</f>
        <v>0</v>
      </c>
      <c r="AF54" s="21">
        <f>SUM(AF42:AF53)</f>
        <v>0</v>
      </c>
      <c r="AG54" s="21">
        <f>SUM(AG42:AG53)</f>
        <v>0</v>
      </c>
      <c r="AH54" s="21">
        <f>SUM(AH42:AH53)</f>
        <v>0</v>
      </c>
      <c r="AI54" s="56">
        <f>AI5</f>
        <v>0</v>
      </c>
      <c r="AJ54" s="56">
        <f>AJ5</f>
        <v>0</v>
      </c>
      <c r="AK54" s="56">
        <f t="shared" ref="AK54:BH54" si="22">AK5</f>
        <v>0</v>
      </c>
      <c r="AL54" s="56">
        <f t="shared" si="22"/>
        <v>0</v>
      </c>
      <c r="AM54" s="56">
        <f t="shared" si="22"/>
        <v>0</v>
      </c>
      <c r="AN54" s="56">
        <f t="shared" si="22"/>
        <v>0</v>
      </c>
      <c r="AO54" s="56">
        <f t="shared" si="22"/>
        <v>0</v>
      </c>
      <c r="AP54" s="56">
        <f t="shared" si="22"/>
        <v>0</v>
      </c>
      <c r="AQ54" s="56">
        <f t="shared" si="22"/>
        <v>0</v>
      </c>
      <c r="AR54" s="56">
        <f t="shared" si="22"/>
        <v>0</v>
      </c>
      <c r="AS54" s="56">
        <f t="shared" si="22"/>
        <v>0</v>
      </c>
      <c r="AT54" s="56">
        <f t="shared" si="22"/>
        <v>0</v>
      </c>
      <c r="AU54" s="56">
        <f t="shared" si="22"/>
        <v>0</v>
      </c>
      <c r="AV54" s="56">
        <f t="shared" si="22"/>
        <v>0</v>
      </c>
      <c r="AW54" s="56">
        <f t="shared" si="22"/>
        <v>0</v>
      </c>
      <c r="AX54" s="56">
        <f t="shared" si="22"/>
        <v>0</v>
      </c>
      <c r="AY54" s="56">
        <f t="shared" si="22"/>
        <v>0</v>
      </c>
      <c r="AZ54" s="56">
        <f t="shared" si="22"/>
        <v>0</v>
      </c>
      <c r="BA54" s="56">
        <f t="shared" si="22"/>
        <v>0</v>
      </c>
      <c r="BB54" s="56">
        <f t="shared" si="22"/>
        <v>0</v>
      </c>
      <c r="BC54" s="56">
        <f t="shared" si="22"/>
        <v>0</v>
      </c>
      <c r="BD54" s="56">
        <f t="shared" si="22"/>
        <v>0</v>
      </c>
      <c r="BE54" s="56">
        <f t="shared" si="22"/>
        <v>0</v>
      </c>
      <c r="BF54" s="56">
        <f t="shared" si="22"/>
        <v>0</v>
      </c>
      <c r="BG54" s="56">
        <f t="shared" si="22"/>
        <v>0</v>
      </c>
      <c r="BH54" s="56">
        <f t="shared" si="22"/>
        <v>0</v>
      </c>
    </row>
    <row r="55" spans="1:60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</row>
    <row r="56" spans="1:60" ht="12" thickBot="1">
      <c r="A56" s="3" t="s">
        <v>187</v>
      </c>
    </row>
    <row r="57" spans="1:60" ht="12" thickBot="1">
      <c r="A57" s="18"/>
      <c r="B57" s="19">
        <f t="shared" ref="B57:BH57" si="23">B2</f>
        <v>1992</v>
      </c>
      <c r="C57" s="19">
        <f t="shared" si="23"/>
        <v>1993</v>
      </c>
      <c r="D57" s="19">
        <f t="shared" si="23"/>
        <v>1994</v>
      </c>
      <c r="E57" s="19">
        <f t="shared" si="23"/>
        <v>1995</v>
      </c>
      <c r="F57" s="19">
        <f t="shared" si="23"/>
        <v>1996</v>
      </c>
      <c r="G57" s="19">
        <f t="shared" si="23"/>
        <v>1997</v>
      </c>
      <c r="H57" s="19">
        <f t="shared" si="23"/>
        <v>1998</v>
      </c>
      <c r="I57" s="19">
        <f t="shared" si="23"/>
        <v>1999</v>
      </c>
      <c r="J57" s="19">
        <f t="shared" si="23"/>
        <v>2000</v>
      </c>
      <c r="K57" s="19">
        <f t="shared" si="23"/>
        <v>2001</v>
      </c>
      <c r="L57" s="19">
        <f t="shared" si="23"/>
        <v>2002</v>
      </c>
      <c r="M57" s="19">
        <f t="shared" si="23"/>
        <v>2003</v>
      </c>
      <c r="N57" s="19">
        <f t="shared" si="23"/>
        <v>2004</v>
      </c>
      <c r="O57" s="19">
        <f t="shared" si="23"/>
        <v>2005</v>
      </c>
      <c r="P57" s="19">
        <f t="shared" si="23"/>
        <v>2006</v>
      </c>
      <c r="Q57" s="19">
        <f t="shared" si="23"/>
        <v>2007</v>
      </c>
      <c r="R57" s="19">
        <f t="shared" si="23"/>
        <v>2008</v>
      </c>
      <c r="S57" s="19">
        <f t="shared" si="23"/>
        <v>2009</v>
      </c>
      <c r="T57" s="19">
        <f t="shared" si="23"/>
        <v>2010</v>
      </c>
      <c r="U57" s="19">
        <f t="shared" si="23"/>
        <v>2011</v>
      </c>
      <c r="V57" s="19">
        <f t="shared" si="23"/>
        <v>2012</v>
      </c>
      <c r="W57" s="19">
        <f t="shared" si="23"/>
        <v>2013</v>
      </c>
      <c r="X57" s="19">
        <f t="shared" si="23"/>
        <v>2014</v>
      </c>
      <c r="Y57" s="19">
        <f t="shared" si="23"/>
        <v>2015</v>
      </c>
      <c r="Z57" s="19">
        <f t="shared" si="23"/>
        <v>2016</v>
      </c>
      <c r="AA57" s="19">
        <f t="shared" si="23"/>
        <v>2017</v>
      </c>
      <c r="AB57" s="19">
        <f t="shared" si="23"/>
        <v>2018</v>
      </c>
      <c r="AC57" s="19">
        <f t="shared" si="23"/>
        <v>2019</v>
      </c>
      <c r="AD57" s="19">
        <f t="shared" si="23"/>
        <v>2020</v>
      </c>
      <c r="AE57" s="19">
        <f t="shared" si="23"/>
        <v>2021</v>
      </c>
      <c r="AF57" s="19">
        <f t="shared" si="23"/>
        <v>2022</v>
      </c>
      <c r="AG57" s="19">
        <f t="shared" si="23"/>
        <v>2023</v>
      </c>
      <c r="AH57" s="19">
        <f t="shared" si="23"/>
        <v>2024</v>
      </c>
      <c r="AI57" s="19">
        <f t="shared" si="23"/>
        <v>2025</v>
      </c>
      <c r="AJ57" s="19">
        <f t="shared" si="23"/>
        <v>2026</v>
      </c>
      <c r="AK57" s="19">
        <f t="shared" si="23"/>
        <v>2027</v>
      </c>
      <c r="AL57" s="19">
        <f t="shared" si="23"/>
        <v>2028</v>
      </c>
      <c r="AM57" s="19">
        <f t="shared" si="23"/>
        <v>2029</v>
      </c>
      <c r="AN57" s="19">
        <f t="shared" si="23"/>
        <v>2030</v>
      </c>
      <c r="AO57" s="19">
        <f t="shared" si="23"/>
        <v>2031</v>
      </c>
      <c r="AP57" s="19">
        <f t="shared" si="23"/>
        <v>2032</v>
      </c>
      <c r="AQ57" s="19">
        <f t="shared" si="23"/>
        <v>2033</v>
      </c>
      <c r="AR57" s="19">
        <f t="shared" si="23"/>
        <v>2034</v>
      </c>
      <c r="AS57" s="19">
        <f t="shared" si="23"/>
        <v>2035</v>
      </c>
      <c r="AT57" s="19">
        <f t="shared" si="23"/>
        <v>2036</v>
      </c>
      <c r="AU57" s="19">
        <f t="shared" si="23"/>
        <v>2037</v>
      </c>
      <c r="AV57" s="19">
        <f t="shared" si="23"/>
        <v>2038</v>
      </c>
      <c r="AW57" s="19">
        <f t="shared" si="23"/>
        <v>2039</v>
      </c>
      <c r="AX57" s="19">
        <f t="shared" si="23"/>
        <v>2040</v>
      </c>
      <c r="AY57" s="19">
        <f t="shared" si="23"/>
        <v>2041</v>
      </c>
      <c r="AZ57" s="19">
        <f t="shared" si="23"/>
        <v>2042</v>
      </c>
      <c r="BA57" s="19">
        <f t="shared" si="23"/>
        <v>2043</v>
      </c>
      <c r="BB57" s="19">
        <f t="shared" si="23"/>
        <v>2044</v>
      </c>
      <c r="BC57" s="19">
        <f t="shared" si="23"/>
        <v>2045</v>
      </c>
      <c r="BD57" s="19">
        <f t="shared" si="23"/>
        <v>2046</v>
      </c>
      <c r="BE57" s="19">
        <f t="shared" si="23"/>
        <v>2047</v>
      </c>
      <c r="BF57" s="19">
        <f t="shared" si="23"/>
        <v>2048</v>
      </c>
      <c r="BG57" s="19">
        <f t="shared" si="23"/>
        <v>2049</v>
      </c>
      <c r="BH57" s="19">
        <f t="shared" si="23"/>
        <v>2050</v>
      </c>
    </row>
    <row r="58" spans="1:60">
      <c r="A58" s="3" t="s">
        <v>17</v>
      </c>
      <c r="S58" s="21">
        <f>'[1]Canada DCO Exports'!$HU$290/1000</f>
        <v>1.663</v>
      </c>
      <c r="T58" s="21">
        <f>'[1]Canada DCO Exports'!IG$290/10000</f>
        <v>0.1396</v>
      </c>
      <c r="U58" s="21">
        <f>'[1]Canada DCO Exports'!IS$290/10000</f>
        <v>0.1517</v>
      </c>
      <c r="V58" s="21">
        <f>'[1]Canada DCO Exports'!JE$290/10000</f>
        <v>0.22189999999999999</v>
      </c>
      <c r="W58" s="21">
        <f>'[1]Canada DCO Exports'!JQ$290/10000</f>
        <v>0.25169999999999998</v>
      </c>
      <c r="X58" s="21">
        <f>'[1]Canada DCO Exports'!KC$290/1000</f>
        <v>1.544</v>
      </c>
      <c r="Y58" s="21">
        <f>'[1]Canada DCO Exports'!KO$290/1000</f>
        <v>0.93100000000000005</v>
      </c>
      <c r="Z58" s="21">
        <f>'[1]Canada DCO Exports'!LA$290/1000</f>
        <v>2.2450000000000001</v>
      </c>
      <c r="AA58" s="21">
        <f>'[1]Canada DCO Exports'!LM$290/1000</f>
        <v>2.1579999999999999</v>
      </c>
      <c r="AB58" s="21">
        <f>'[1]Canada DCO Exports'!LY$290/1000</f>
        <v>1.6930000000000001</v>
      </c>
      <c r="AC58" s="21">
        <f>'[1]Canada DCO Exports'!MK$290/1000</f>
        <v>1.806</v>
      </c>
      <c r="AD58" s="21">
        <f>'[1]Canada DCO Exports'!MW$290/1000</f>
        <v>2.1549999999999998</v>
      </c>
      <c r="AE58" s="21">
        <f>'[1]Canada DCO Exports'!NI$290/1000</f>
        <v>1.605</v>
      </c>
      <c r="AF58" s="21">
        <f>'[1]Canada DCO Exports'!NU$290/1000</f>
        <v>1.204</v>
      </c>
      <c r="AG58" s="21">
        <f>'[1]Canada DCO Exports'!OG$290/1000</f>
        <v>6.8979999999999997</v>
      </c>
      <c r="AH58" s="21">
        <f>'[1]Canada DCO Exports'!OS$290/1000</f>
        <v>3.7949999999999999</v>
      </c>
      <c r="AI58" s="21">
        <f>'[1]Canada DCO Exports'!PE$290/1000</f>
        <v>4.0490000000000004</v>
      </c>
      <c r="AJ58" s="56">
        <f t="shared" ref="AI58:AX68" si="24">(SUM(AE58:AI58)/SUM(AE$70:AI$70))*AJ$70</f>
        <v>1.9033314536069064</v>
      </c>
      <c r="AK58" s="56">
        <f t="shared" si="24"/>
        <v>1.948276660584058</v>
      </c>
      <c r="AL58" s="56">
        <f t="shared" si="24"/>
        <v>2.6600145513031346</v>
      </c>
      <c r="AM58" s="56">
        <f t="shared" si="24"/>
        <v>2.5684758828686425</v>
      </c>
      <c r="AN58" s="56">
        <f t="shared" si="24"/>
        <v>2.6258197096725482</v>
      </c>
      <c r="AO58" s="56">
        <f t="shared" si="24"/>
        <v>2.3411836516070581</v>
      </c>
      <c r="AP58" s="56">
        <f t="shared" si="24"/>
        <v>2.4287540912070882</v>
      </c>
      <c r="AQ58" s="56">
        <f t="shared" si="24"/>
        <v>2.5248495773316946</v>
      </c>
      <c r="AR58" s="56">
        <f t="shared" si="24"/>
        <v>2.4978165825374066</v>
      </c>
      <c r="AS58" s="56">
        <f t="shared" si="24"/>
        <v>2.4836847224711596</v>
      </c>
      <c r="AT58" s="56">
        <f t="shared" si="24"/>
        <v>2.2097319525277932</v>
      </c>
      <c r="AU58" s="56">
        <f t="shared" si="24"/>
        <v>2.2306843333607405</v>
      </c>
      <c r="AV58" s="56">
        <f t="shared" si="24"/>
        <v>1.9911278613714656</v>
      </c>
      <c r="AW58" s="56">
        <f t="shared" si="24"/>
        <v>1.9848774699597502</v>
      </c>
      <c r="AX58" s="56">
        <f t="shared" si="24"/>
        <v>1.7341078267690084</v>
      </c>
      <c r="AY58" s="56">
        <f t="shared" ref="AY58:AY68" si="25">(SUM(AT58:AX58)/SUM(AT$70:AX$70))*AY$70</f>
        <v>1.733017222144422</v>
      </c>
      <c r="AZ58" s="56">
        <f t="shared" ref="AZ58:BH68" si="26">(SUM(AU58:AY58)/SUM(AU$70:AY$70))*AZ$70</f>
        <v>1.7363257178266078</v>
      </c>
      <c r="BA58" s="56">
        <f t="shared" si="26"/>
        <v>1.7366538563918588</v>
      </c>
      <c r="BB58" s="56">
        <f t="shared" si="26"/>
        <v>1.4874970155152747</v>
      </c>
      <c r="BC58" s="56">
        <f t="shared" si="26"/>
        <v>1.487223818584795</v>
      </c>
      <c r="BD58" s="56">
        <f t="shared" si="26"/>
        <v>1.4874032055387199</v>
      </c>
      <c r="BE58" s="56">
        <f t="shared" si="26"/>
        <v>1.4878319275982352</v>
      </c>
      <c r="BF58" s="56">
        <f t="shared" si="26"/>
        <v>1.2397757780046588</v>
      </c>
      <c r="BG58" s="56">
        <f t="shared" si="26"/>
        <v>1.2396089215933936</v>
      </c>
      <c r="BH58" s="56">
        <f t="shared" si="26"/>
        <v>1.2396149377356789</v>
      </c>
    </row>
    <row r="59" spans="1:60">
      <c r="A59" s="3" t="s">
        <v>18</v>
      </c>
      <c r="S59" s="21">
        <f>'[1]Canada DCO Exports'!$HV$290/1000</f>
        <v>1.9390000000000001</v>
      </c>
      <c r="T59" s="21">
        <f>'[1]Canada DCO Exports'!IH$290/10000</f>
        <v>0.12540000000000001</v>
      </c>
      <c r="U59" s="21">
        <f>'[1]Canada DCO Exports'!IT$290/10000</f>
        <v>0.13869999999999999</v>
      </c>
      <c r="V59" s="21">
        <f>'[1]Canada DCO Exports'!JF$290/10000</f>
        <v>0.12709999999999999</v>
      </c>
      <c r="W59" s="21">
        <f>'[1]Canada DCO Exports'!JR$290/10000</f>
        <v>0.2359</v>
      </c>
      <c r="X59" s="21">
        <f>'[1]Canada DCO Exports'!KD$290/1000</f>
        <v>0.99399999999999999</v>
      </c>
      <c r="Y59" s="21">
        <f>'[1]Canada DCO Exports'!KP$290/1000</f>
        <v>0.93700000000000006</v>
      </c>
      <c r="Z59" s="21">
        <f>'[1]Canada DCO Exports'!LB$290/1000</f>
        <v>2.1150000000000002</v>
      </c>
      <c r="AA59" s="21">
        <f>'[1]Canada DCO Exports'!LN$290/1000</f>
        <v>1.9670000000000001</v>
      </c>
      <c r="AB59" s="21">
        <f>'[1]Canada DCO Exports'!LZ$290/1000</f>
        <v>1.4930000000000001</v>
      </c>
      <c r="AC59" s="21">
        <f>'[1]Canada DCO Exports'!ML$290/1000</f>
        <v>1.992</v>
      </c>
      <c r="AD59" s="21">
        <f>'[1]Canada DCO Exports'!MX$290/1000</f>
        <v>1.742</v>
      </c>
      <c r="AE59" s="21">
        <f>'[1]Canada DCO Exports'!NJ$290/1000</f>
        <v>1.2</v>
      </c>
      <c r="AF59" s="21">
        <f>'[1]Canada DCO Exports'!NV$290/1000</f>
        <v>3.3839999999999999</v>
      </c>
      <c r="AG59" s="21">
        <f>'[1]Canada DCO Exports'!OH$290/1000</f>
        <v>3.7959999999999998</v>
      </c>
      <c r="AH59" s="21">
        <f>'[1]Canada DCO Exports'!OT$290/1000</f>
        <v>3.6509999999999998</v>
      </c>
      <c r="AI59" s="21">
        <f>'[1]Canada DCO Exports'!PF$290/1000</f>
        <v>2.4060000000000001</v>
      </c>
      <c r="AJ59" s="56">
        <f t="shared" si="24"/>
        <v>1.565631371188132</v>
      </c>
      <c r="AK59" s="56">
        <f t="shared" si="24"/>
        <v>1.6157255688076462</v>
      </c>
      <c r="AL59" s="56">
        <f t="shared" si="24"/>
        <v>1.8647041991169975</v>
      </c>
      <c r="AM59" s="56">
        <f t="shared" si="24"/>
        <v>1.9865348530213445</v>
      </c>
      <c r="AN59" s="56">
        <f t="shared" si="24"/>
        <v>1.8877191984268242</v>
      </c>
      <c r="AO59" s="56">
        <f t="shared" si="24"/>
        <v>1.7840630381121887</v>
      </c>
      <c r="AP59" s="56">
        <f t="shared" si="24"/>
        <v>1.8277493714970001</v>
      </c>
      <c r="AQ59" s="56">
        <f t="shared" si="24"/>
        <v>1.8701541320348711</v>
      </c>
      <c r="AR59" s="56">
        <f t="shared" si="24"/>
        <v>1.8712441186184456</v>
      </c>
      <c r="AS59" s="56">
        <f t="shared" si="24"/>
        <v>1.8481859717378659</v>
      </c>
      <c r="AT59" s="56">
        <f t="shared" si="24"/>
        <v>1.6562513937600667</v>
      </c>
      <c r="AU59" s="56">
        <f t="shared" si="24"/>
        <v>1.666576834466005</v>
      </c>
      <c r="AV59" s="56">
        <f t="shared" si="24"/>
        <v>1.485402075102876</v>
      </c>
      <c r="AW59" s="56">
        <f t="shared" si="24"/>
        <v>1.4830713728148279</v>
      </c>
      <c r="AX59" s="56">
        <f t="shared" si="24"/>
        <v>1.2949184894357157</v>
      </c>
      <c r="AY59" s="56">
        <f t="shared" si="25"/>
        <v>1.295208320952596</v>
      </c>
      <c r="AZ59" s="56">
        <f t="shared" si="26"/>
        <v>1.2968266576770293</v>
      </c>
      <c r="BA59" s="56">
        <f t="shared" si="26"/>
        <v>1.2969726597805762</v>
      </c>
      <c r="BB59" s="56">
        <f t="shared" si="26"/>
        <v>1.1111662501101243</v>
      </c>
      <c r="BC59" s="56">
        <f t="shared" si="26"/>
        <v>1.1108986549334192</v>
      </c>
      <c r="BD59" s="56">
        <f t="shared" si="26"/>
        <v>1.1111040988097718</v>
      </c>
      <c r="BE59" s="56">
        <f t="shared" si="26"/>
        <v>1.1113065602457977</v>
      </c>
      <c r="BF59" s="56">
        <f t="shared" si="26"/>
        <v>0.92604003610962748</v>
      </c>
      <c r="BG59" s="56">
        <f t="shared" si="26"/>
        <v>0.9259509655532312</v>
      </c>
      <c r="BH59" s="56">
        <f t="shared" si="26"/>
        <v>0.92594648493782983</v>
      </c>
    </row>
    <row r="60" spans="1:60">
      <c r="A60" s="3" t="s">
        <v>19</v>
      </c>
      <c r="S60" s="21">
        <f>'[1]Canada DCO Exports'!$HW$290/1000</f>
        <v>1.355</v>
      </c>
      <c r="T60" s="21">
        <f>'[1]Canada DCO Exports'!II$290/10000</f>
        <v>0.1235</v>
      </c>
      <c r="U60" s="21">
        <f>'[1]Canada DCO Exports'!IU$290/10000</f>
        <v>0.18629999999999999</v>
      </c>
      <c r="V60" s="21">
        <f>'[1]Canada DCO Exports'!JG$290/10000</f>
        <v>0.17580000000000001</v>
      </c>
      <c r="W60" s="21">
        <f>'[1]Canada DCO Exports'!JS$290/10000</f>
        <v>0.23100000000000001</v>
      </c>
      <c r="X60" s="21">
        <f>'[1]Canada DCO Exports'!KE$290/1000</f>
        <v>0.97699999999999998</v>
      </c>
      <c r="Y60" s="21">
        <f>'[1]Canada DCO Exports'!KQ$290/1000</f>
        <v>1.6890000000000001</v>
      </c>
      <c r="Z60" s="21">
        <f>'[1]Canada DCO Exports'!LC$290/1000</f>
        <v>2.843</v>
      </c>
      <c r="AA60" s="21">
        <f>'[1]Canada DCO Exports'!LO$290/1000</f>
        <v>1.998</v>
      </c>
      <c r="AB60" s="21">
        <f>'[1]Canada DCO Exports'!MA$290/1000</f>
        <v>1.929</v>
      </c>
      <c r="AC60" s="21">
        <f>'[1]Canada DCO Exports'!MM$290/1000</f>
        <v>2.7090000000000001</v>
      </c>
      <c r="AD60" s="21">
        <f>'[1]Canada DCO Exports'!MY$290/1000</f>
        <v>2.3370000000000002</v>
      </c>
      <c r="AE60" s="21">
        <f>'[1]Canada DCO Exports'!NK$290/1000</f>
        <v>2.1320000000000001</v>
      </c>
      <c r="AF60" s="21">
        <f>'[1]Canada DCO Exports'!NW$290/1000</f>
        <v>8.8420000000000005</v>
      </c>
      <c r="AG60" s="21">
        <f>'[1]Canada DCO Exports'!OI$290/1000</f>
        <v>5.9509999999999996</v>
      </c>
      <c r="AH60" s="21">
        <f>'[1]Canada DCO Exports'!OU$290/1000</f>
        <v>3.2549999999999999</v>
      </c>
      <c r="AI60" s="21">
        <f>'[1]Canada DCO Exports'!PG$290/1000</f>
        <v>4.1180000000000003</v>
      </c>
      <c r="AJ60" s="56">
        <f t="shared" si="24"/>
        <v>2.6350149655142503</v>
      </c>
      <c r="AK60" s="56">
        <f t="shared" si="24"/>
        <v>2.7070615357049257</v>
      </c>
      <c r="AL60" s="56">
        <f t="shared" si="24"/>
        <v>2.6703819293193138</v>
      </c>
      <c r="AM60" s="56">
        <f t="shared" si="24"/>
        <v>2.7527317934248603</v>
      </c>
      <c r="AN60" s="56">
        <f t="shared" si="24"/>
        <v>2.9766380447926699</v>
      </c>
      <c r="AO60" s="56">
        <f t="shared" si="24"/>
        <v>2.7483656537512045</v>
      </c>
      <c r="AP60" s="56">
        <f t="shared" si="24"/>
        <v>2.7710357913985946</v>
      </c>
      <c r="AQ60" s="56">
        <f t="shared" si="24"/>
        <v>2.7838306425373287</v>
      </c>
      <c r="AR60" s="56">
        <f t="shared" si="24"/>
        <v>2.8065203851809315</v>
      </c>
      <c r="AS60" s="56">
        <f t="shared" si="24"/>
        <v>2.8172781035321455</v>
      </c>
      <c r="AT60" s="56">
        <f t="shared" si="24"/>
        <v>2.5068655037520369</v>
      </c>
      <c r="AU60" s="56">
        <f t="shared" si="24"/>
        <v>2.5136688538287624</v>
      </c>
      <c r="AV60" s="56">
        <f t="shared" si="24"/>
        <v>2.2380272481385344</v>
      </c>
      <c r="AW60" s="56">
        <f t="shared" si="24"/>
        <v>2.2404104512056362</v>
      </c>
      <c r="AX60" s="56">
        <f t="shared" si="24"/>
        <v>1.9594034346181777</v>
      </c>
      <c r="AY60" s="56">
        <f t="shared" si="25"/>
        <v>1.9563080107512689</v>
      </c>
      <c r="AZ60" s="56">
        <f t="shared" si="26"/>
        <v>1.9578134869178629</v>
      </c>
      <c r="BA60" s="56">
        <f t="shared" si="26"/>
        <v>1.9584794167951449</v>
      </c>
      <c r="BB60" s="56">
        <f t="shared" si="26"/>
        <v>1.678735800048015</v>
      </c>
      <c r="BC60" s="56">
        <f t="shared" si="26"/>
        <v>1.6783659086700831</v>
      </c>
      <c r="BD60" s="56">
        <f t="shared" si="26"/>
        <v>1.6781277496695228</v>
      </c>
      <c r="BE60" s="56">
        <f t="shared" si="26"/>
        <v>1.678410442893868</v>
      </c>
      <c r="BF60" s="56">
        <f t="shared" si="26"/>
        <v>1.3987289222704247</v>
      </c>
      <c r="BG60" s="56">
        <f t="shared" si="26"/>
        <v>1.3986842799227435</v>
      </c>
      <c r="BH60" s="56">
        <f t="shared" si="26"/>
        <v>1.3986280898976144</v>
      </c>
    </row>
    <row r="61" spans="1:60">
      <c r="A61" s="3" t="s">
        <v>20</v>
      </c>
      <c r="S61" s="21">
        <f>'[1]Canada DCO Exports'!$HX$290/1000</f>
        <v>1.1719999999999999</v>
      </c>
      <c r="T61" s="21">
        <f>'[1]Canada DCO Exports'!IJ$290/10000</f>
        <v>6.6699999999999995E-2</v>
      </c>
      <c r="U61" s="21">
        <f>'[1]Canada DCO Exports'!IV$290/10000</f>
        <v>0.18920000000000001</v>
      </c>
      <c r="V61" s="21">
        <f>'[1]Canada DCO Exports'!JH$290/10000</f>
        <v>0.1547</v>
      </c>
      <c r="W61" s="21">
        <f>'[1]Canada DCO Exports'!JT$290/10000</f>
        <v>0.20480000000000001</v>
      </c>
      <c r="X61" s="21">
        <f>'[1]Canada DCO Exports'!KF$290/1000</f>
        <v>1.4370000000000001</v>
      </c>
      <c r="Y61" s="21">
        <f>'[1]Canada DCO Exports'!KR$290/1000</f>
        <v>1.5269999999999999</v>
      </c>
      <c r="Z61" s="21">
        <f>'[1]Canada DCO Exports'!LD$290/1000</f>
        <v>2.3530000000000002</v>
      </c>
      <c r="AA61" s="21">
        <f>'[1]Canada DCO Exports'!LP$290/1000</f>
        <v>1.609</v>
      </c>
      <c r="AB61" s="21">
        <f>'[1]Canada DCO Exports'!MB$290/1000</f>
        <v>2.008</v>
      </c>
      <c r="AC61" s="21">
        <f>'[1]Canada DCO Exports'!MN$290/1000</f>
        <v>2.6840000000000002</v>
      </c>
      <c r="AD61" s="21">
        <f>'[1]Canada DCO Exports'!MZ$290/1000</f>
        <v>1.27</v>
      </c>
      <c r="AE61" s="21">
        <f>'[1]Canada DCO Exports'!NL$290/1000</f>
        <v>1.49</v>
      </c>
      <c r="AF61" s="21">
        <f>'[1]Canada DCO Exports'!NX$290/1000</f>
        <v>6.657</v>
      </c>
      <c r="AG61" s="21">
        <f>'[1]Canada DCO Exports'!OJ$290/1000</f>
        <v>4.8550000000000004</v>
      </c>
      <c r="AH61" s="21">
        <f>'[1]Canada DCO Exports'!OV$290/1000</f>
        <v>2.5270000000000001</v>
      </c>
      <c r="AI61" s="21">
        <f>'[1]Canada DCO Exports'!PH$290/1000</f>
        <v>4.5069999999999997</v>
      </c>
      <c r="AJ61" s="56">
        <f t="shared" si="24"/>
        <v>2.1728191558582401</v>
      </c>
      <c r="AK61" s="56">
        <f t="shared" si="24"/>
        <v>2.2614848013292699</v>
      </c>
      <c r="AL61" s="56">
        <f t="shared" si="24"/>
        <v>2.3352232544001907</v>
      </c>
      <c r="AM61" s="56">
        <f t="shared" si="24"/>
        <v>2.4696961997129625</v>
      </c>
      <c r="AN61" s="56">
        <f t="shared" si="24"/>
        <v>2.7492446822601333</v>
      </c>
      <c r="AO61" s="56">
        <f t="shared" si="24"/>
        <v>2.3976936187121591</v>
      </c>
      <c r="AP61" s="56">
        <f t="shared" si="24"/>
        <v>2.4426685112829434</v>
      </c>
      <c r="AQ61" s="56">
        <f t="shared" si="24"/>
        <v>2.4789052532736773</v>
      </c>
      <c r="AR61" s="56">
        <f t="shared" si="24"/>
        <v>2.5076416530483749</v>
      </c>
      <c r="AS61" s="56">
        <f t="shared" si="24"/>
        <v>2.5152307437154575</v>
      </c>
      <c r="AT61" s="56">
        <f t="shared" si="24"/>
        <v>2.2215851604058701</v>
      </c>
      <c r="AU61" s="56">
        <f t="shared" si="24"/>
        <v>2.2345771815415696</v>
      </c>
      <c r="AV61" s="56">
        <f t="shared" si="24"/>
        <v>1.9929899986641582</v>
      </c>
      <c r="AW61" s="56">
        <f t="shared" si="24"/>
        <v>1.9951347369348578</v>
      </c>
      <c r="AX61" s="56">
        <f t="shared" si="24"/>
        <v>1.7435596533825768</v>
      </c>
      <c r="AY61" s="56">
        <f t="shared" si="25"/>
        <v>1.7393884662561763</v>
      </c>
      <c r="AZ61" s="56">
        <f t="shared" si="26"/>
        <v>1.7420397501911633</v>
      </c>
      <c r="BA61" s="56">
        <f t="shared" si="26"/>
        <v>1.7430213037297979</v>
      </c>
      <c r="BB61" s="56">
        <f t="shared" si="26"/>
        <v>1.4938573184157622</v>
      </c>
      <c r="BC61" s="56">
        <f t="shared" si="26"/>
        <v>1.493270557407437</v>
      </c>
      <c r="BD61" s="56">
        <f t="shared" si="26"/>
        <v>1.4930140720000613</v>
      </c>
      <c r="BE61" s="56">
        <f t="shared" si="26"/>
        <v>1.4934755628270415</v>
      </c>
      <c r="BF61" s="56">
        <f t="shared" si="26"/>
        <v>1.2446191636096937</v>
      </c>
      <c r="BG61" s="56">
        <f t="shared" si="26"/>
        <v>1.2445235645275854</v>
      </c>
      <c r="BH61" s="56">
        <f t="shared" si="26"/>
        <v>1.2444469500663964</v>
      </c>
    </row>
    <row r="62" spans="1:60">
      <c r="A62" s="3" t="s">
        <v>21</v>
      </c>
      <c r="S62" s="21">
        <f>'[1]Canada DCO Exports'!$HY$290/1000</f>
        <v>1.5129999999999999</v>
      </c>
      <c r="T62" s="21">
        <f>'[1]Canada DCO Exports'!IK$290/10000</f>
        <v>0.1283</v>
      </c>
      <c r="U62" s="21">
        <f>'[1]Canada DCO Exports'!IW$290/10000</f>
        <v>0.20549999999999999</v>
      </c>
      <c r="V62" s="21">
        <f>'[1]Canada DCO Exports'!JI$290/10000</f>
        <v>0.12690000000000001</v>
      </c>
      <c r="W62" s="21">
        <f>'[1]Canada DCO Exports'!JU$290/10000</f>
        <v>0.1953</v>
      </c>
      <c r="X62" s="21">
        <f>'[1]Canada DCO Exports'!KG$290/1000</f>
        <v>1.4279999999999999</v>
      </c>
      <c r="Y62" s="21">
        <f>'[1]Canada DCO Exports'!KS$290/1000</f>
        <v>1.2210000000000001</v>
      </c>
      <c r="Z62" s="21">
        <f>'[1]Canada DCO Exports'!LE$290/1000</f>
        <v>2.7130000000000001</v>
      </c>
      <c r="AA62" s="21">
        <f>'[1]Canada DCO Exports'!LQ$290/1000</f>
        <v>2.2450000000000001</v>
      </c>
      <c r="AB62" s="21">
        <f>'[1]Canada DCO Exports'!MC$290/1000</f>
        <v>2.4260000000000002</v>
      </c>
      <c r="AC62" s="21">
        <f>'[1]Canada DCO Exports'!MO$290/1000</f>
        <v>2.3290000000000002</v>
      </c>
      <c r="AD62" s="21">
        <f>'[1]Canada DCO Exports'!NA$290/1000</f>
        <v>1.22</v>
      </c>
      <c r="AE62" s="21">
        <f>'[1]Canada DCO Exports'!NM$290/1000</f>
        <v>2.1960000000000002</v>
      </c>
      <c r="AF62" s="21">
        <f>'[1]Canada DCO Exports'!NY$290/1000</f>
        <v>8.9879999999999995</v>
      </c>
      <c r="AG62" s="21">
        <f>'[1]Canada DCO Exports'!OK$290/1000</f>
        <v>5.85</v>
      </c>
      <c r="AH62" s="21">
        <f>'[1]Canada DCO Exports'!OW$290/1000</f>
        <v>3.3130000000000002</v>
      </c>
      <c r="AI62" s="56">
        <f t="shared" si="24"/>
        <v>2.3840528124018943</v>
      </c>
      <c r="AJ62" s="56">
        <f t="shared" si="24"/>
        <v>2.4650861940313509</v>
      </c>
      <c r="AK62" s="56">
        <f t="shared" si="24"/>
        <v>2.5104936917605269</v>
      </c>
      <c r="AL62" s="56">
        <f t="shared" si="24"/>
        <v>2.3637393631787189</v>
      </c>
      <c r="AM62" s="56">
        <f t="shared" si="24"/>
        <v>2.3324385169457469</v>
      </c>
      <c r="AN62" s="56">
        <f t="shared" si="24"/>
        <v>2.4111621156636476</v>
      </c>
      <c r="AO62" s="56">
        <f t="shared" si="24"/>
        <v>2.416583976315998</v>
      </c>
      <c r="AP62" s="56">
        <f t="shared" si="24"/>
        <v>2.4068835327729277</v>
      </c>
      <c r="AQ62" s="56">
        <f t="shared" si="24"/>
        <v>2.3861615009754074</v>
      </c>
      <c r="AR62" s="56">
        <f t="shared" si="24"/>
        <v>2.3906459285347461</v>
      </c>
      <c r="AS62" s="56">
        <f t="shared" si="24"/>
        <v>2.4022874108525447</v>
      </c>
      <c r="AT62" s="56">
        <f t="shared" si="24"/>
        <v>2.1604612229012918</v>
      </c>
      <c r="AU62" s="56">
        <f t="shared" si="24"/>
        <v>2.1575093135578012</v>
      </c>
      <c r="AV62" s="56">
        <f t="shared" si="24"/>
        <v>1.9161775628036317</v>
      </c>
      <c r="AW62" s="56">
        <f t="shared" si="24"/>
        <v>1.9177532936782637</v>
      </c>
      <c r="AX62" s="56">
        <f t="shared" si="24"/>
        <v>1.6790754915126076</v>
      </c>
      <c r="AY62" s="56">
        <f t="shared" si="25"/>
        <v>1.6784594680774432</v>
      </c>
      <c r="AZ62" s="56">
        <f t="shared" si="26"/>
        <v>1.6780211771130316</v>
      </c>
      <c r="BA62" s="56">
        <f t="shared" si="26"/>
        <v>1.6780110527647256</v>
      </c>
      <c r="BB62" s="56">
        <f t="shared" si="26"/>
        <v>1.4385534138576785</v>
      </c>
      <c r="BC62" s="56">
        <f t="shared" si="26"/>
        <v>1.4386095182339091</v>
      </c>
      <c r="BD62" s="56">
        <f t="shared" si="26"/>
        <v>1.438482660008507</v>
      </c>
      <c r="BE62" s="56">
        <f t="shared" si="26"/>
        <v>1.4384395916208472</v>
      </c>
      <c r="BF62" s="56">
        <f t="shared" si="26"/>
        <v>1.1987251994331722</v>
      </c>
      <c r="BG62" s="56">
        <f t="shared" si="26"/>
        <v>1.1987604108886405</v>
      </c>
      <c r="BH62" s="56">
        <f t="shared" si="26"/>
        <v>1.1987531036044778</v>
      </c>
    </row>
    <row r="63" spans="1:60">
      <c r="A63" s="3" t="s">
        <v>22</v>
      </c>
      <c r="S63" s="21">
        <f>'[1]Canada DCO Exports'!$HZ$290/1000</f>
        <v>1.5720000000000001</v>
      </c>
      <c r="T63" s="21">
        <f>'[1]Canada DCO Exports'!IL$290/10000</f>
        <v>0.1628</v>
      </c>
      <c r="U63" s="21">
        <f>'[1]Canada DCO Exports'!IX$290/10000</f>
        <v>0.19570000000000001</v>
      </c>
      <c r="V63" s="21">
        <f>'[1]Canada DCO Exports'!JJ$290/10000</f>
        <v>0.1502</v>
      </c>
      <c r="W63" s="21">
        <f>'[1]Canada DCO Exports'!JV$290/10000</f>
        <v>0.22209999999999999</v>
      </c>
      <c r="X63" s="21">
        <f>'[1]Canada DCO Exports'!KH$290/1000</f>
        <v>1.5609999999999999</v>
      </c>
      <c r="Y63" s="21">
        <f>'[1]Canada DCO Exports'!KT$290/1000</f>
        <v>1.8440000000000001</v>
      </c>
      <c r="Z63" s="21">
        <f>'[1]Canada DCO Exports'!LF$290/1000</f>
        <v>2.7679999999999998</v>
      </c>
      <c r="AA63" s="21">
        <f>'[1]Canada DCO Exports'!LR$290/1000</f>
        <v>2.6160000000000001</v>
      </c>
      <c r="AB63" s="21">
        <f>'[1]Canada DCO Exports'!MD$290/1000</f>
        <v>2.121</v>
      </c>
      <c r="AC63" s="21">
        <f>'[1]Canada DCO Exports'!MP$290/1000</f>
        <v>2.698</v>
      </c>
      <c r="AD63" s="21">
        <f>'[1]Canada DCO Exports'!NB$290/1000</f>
        <v>1.9390000000000001</v>
      </c>
      <c r="AE63" s="21">
        <f>'[1]Canada DCO Exports'!NN$290/1000</f>
        <v>2.556</v>
      </c>
      <c r="AF63" s="21">
        <f>'[1]Canada DCO Exports'!NZ$290/1000</f>
        <v>8.5559999999999992</v>
      </c>
      <c r="AG63" s="21">
        <f>'[1]Canada DCO Exports'!OL$290/1000</f>
        <v>4.8310000000000004</v>
      </c>
      <c r="AH63" s="21">
        <f>'[1]Canada DCO Exports'!OX$290/1000</f>
        <v>2.87</v>
      </c>
      <c r="AI63" s="56">
        <f t="shared" si="24"/>
        <v>2.2939613280921827</v>
      </c>
      <c r="AJ63" s="56">
        <f t="shared" si="24"/>
        <v>2.2889603661228675</v>
      </c>
      <c r="AK63" s="56">
        <f t="shared" si="24"/>
        <v>2.2747032935529878</v>
      </c>
      <c r="AL63" s="56">
        <f t="shared" si="24"/>
        <v>2.0827670496546569</v>
      </c>
      <c r="AM63" s="56">
        <f t="shared" si="24"/>
        <v>2.1130889145099969</v>
      </c>
      <c r="AN63" s="56">
        <f t="shared" si="24"/>
        <v>2.2106961903865385</v>
      </c>
      <c r="AO63" s="56">
        <f t="shared" si="24"/>
        <v>2.1940431628454098</v>
      </c>
      <c r="AP63" s="56">
        <f t="shared" si="24"/>
        <v>2.1750597221899177</v>
      </c>
      <c r="AQ63" s="56">
        <f t="shared" si="24"/>
        <v>2.1551310079173045</v>
      </c>
      <c r="AR63" s="56">
        <f t="shared" si="24"/>
        <v>2.1696037995698334</v>
      </c>
      <c r="AS63" s="56">
        <f t="shared" si="24"/>
        <v>2.1809067765818009</v>
      </c>
      <c r="AT63" s="56">
        <f t="shared" si="24"/>
        <v>1.9574540044387676</v>
      </c>
      <c r="AU63" s="56">
        <f t="shared" si="24"/>
        <v>1.9539468938016047</v>
      </c>
      <c r="AV63" s="56">
        <f t="shared" si="24"/>
        <v>1.7361737470515517</v>
      </c>
      <c r="AW63" s="56">
        <f t="shared" si="24"/>
        <v>1.7387974298162714</v>
      </c>
      <c r="AX63" s="56">
        <f t="shared" si="24"/>
        <v>1.5220670900415905</v>
      </c>
      <c r="AY63" s="56">
        <f t="shared" si="25"/>
        <v>1.5209530281963048</v>
      </c>
      <c r="AZ63" s="56">
        <f t="shared" si="26"/>
        <v>1.5206042903166992</v>
      </c>
      <c r="BA63" s="56">
        <f t="shared" si="26"/>
        <v>1.5208153810258627</v>
      </c>
      <c r="BB63" s="56">
        <f t="shared" si="26"/>
        <v>1.3038728698994548</v>
      </c>
      <c r="BC63" s="56">
        <f t="shared" si="26"/>
        <v>1.3038198810846904</v>
      </c>
      <c r="BD63" s="56">
        <f t="shared" si="26"/>
        <v>1.3036482637314566</v>
      </c>
      <c r="BE63" s="56">
        <f t="shared" si="26"/>
        <v>1.303642628635906</v>
      </c>
      <c r="BF63" s="56">
        <f t="shared" si="26"/>
        <v>1.0864191974802211</v>
      </c>
      <c r="BG63" s="56">
        <f t="shared" si="26"/>
        <v>1.0864487656606427</v>
      </c>
      <c r="BH63" s="56">
        <f t="shared" si="26"/>
        <v>1.0864247743915922</v>
      </c>
    </row>
    <row r="64" spans="1:60">
      <c r="A64" s="3" t="s">
        <v>23</v>
      </c>
      <c r="S64" s="21">
        <f>'[1]Canada DCO Exports'!$IA$290/1000</f>
        <v>1.3280000000000001</v>
      </c>
      <c r="T64" s="21">
        <f>'[1]Canada DCO Exports'!IM$290/10000</f>
        <v>0.1177</v>
      </c>
      <c r="U64" s="21">
        <f>'[1]Canada DCO Exports'!IY$290/10000</f>
        <v>0.14269999999999999</v>
      </c>
      <c r="V64" s="21">
        <f>'[1]Canada DCO Exports'!JK$290/10000</f>
        <v>0.1573</v>
      </c>
      <c r="W64" s="21">
        <f>'[1]Canada DCO Exports'!JW$290/10000</f>
        <v>0.21809999999999999</v>
      </c>
      <c r="X64" s="21">
        <f>'[1]Canada DCO Exports'!KI$290/1000</f>
        <v>1.5569999999999999</v>
      </c>
      <c r="Y64" s="21">
        <f>'[1]Canada DCO Exports'!KU$290/1000</f>
        <v>1.5369999999999999</v>
      </c>
      <c r="Z64" s="21">
        <f>'[1]Canada DCO Exports'!LG$290/1000</f>
        <v>2.3980000000000001</v>
      </c>
      <c r="AA64" s="21">
        <f>'[1]Canada DCO Exports'!LS$290/1000</f>
        <v>2.9489999999999998</v>
      </c>
      <c r="AB64" s="21">
        <f>'[1]Canada DCO Exports'!ME$290/1000</f>
        <v>2.16</v>
      </c>
      <c r="AC64" s="21">
        <f>'[1]Canada DCO Exports'!MQ$290/1000</f>
        <v>2.8180000000000001</v>
      </c>
      <c r="AD64" s="21">
        <f>'[1]Canada DCO Exports'!NC$290/1000</f>
        <v>2.1829999999999998</v>
      </c>
      <c r="AE64" s="21">
        <f>'[1]Canada DCO Exports'!NO$290/1000</f>
        <v>2.2639999999999998</v>
      </c>
      <c r="AF64" s="21">
        <f>'[1]Canada DCO Exports'!OA$290/1000</f>
        <v>8.4499999999999993</v>
      </c>
      <c r="AG64" s="21">
        <f>'[1]Canada DCO Exports'!OM$290/1000</f>
        <v>6.7130000000000001</v>
      </c>
      <c r="AH64" s="21">
        <f>'[1]Canada DCO Exports'!OY$290/1000</f>
        <v>2.9119999999999999</v>
      </c>
      <c r="AI64" s="56">
        <f t="shared" si="24"/>
        <v>2.4896201345071387</v>
      </c>
      <c r="AJ64" s="56">
        <f t="shared" si="24"/>
        <v>2.4756669559826419</v>
      </c>
      <c r="AK64" s="56">
        <f t="shared" si="24"/>
        <v>2.5148759049172393</v>
      </c>
      <c r="AL64" s="56">
        <f t="shared" si="24"/>
        <v>2.447076553983528</v>
      </c>
      <c r="AM64" s="56">
        <f t="shared" si="24"/>
        <v>2.2971680090372346</v>
      </c>
      <c r="AN64" s="56">
        <f t="shared" si="24"/>
        <v>2.4448815116855567</v>
      </c>
      <c r="AO64" s="56">
        <f t="shared" si="24"/>
        <v>2.4359337871212401</v>
      </c>
      <c r="AP64" s="56">
        <f t="shared" si="24"/>
        <v>2.4279871533489596</v>
      </c>
      <c r="AQ64" s="56">
        <f t="shared" si="24"/>
        <v>2.4106094030353038</v>
      </c>
      <c r="AR64" s="56">
        <f t="shared" si="24"/>
        <v>2.4033159728456588</v>
      </c>
      <c r="AS64" s="56">
        <f t="shared" si="24"/>
        <v>2.4245455656073438</v>
      </c>
      <c r="AT64" s="56">
        <f t="shared" si="24"/>
        <v>2.1784305387525311</v>
      </c>
      <c r="AU64" s="56">
        <f t="shared" si="24"/>
        <v>2.1755917898430241</v>
      </c>
      <c r="AV64" s="56">
        <f t="shared" si="24"/>
        <v>1.9320822116806438</v>
      </c>
      <c r="AW64" s="56">
        <f t="shared" si="24"/>
        <v>1.9328636658659482</v>
      </c>
      <c r="AX64" s="56">
        <f t="shared" si="24"/>
        <v>1.6932862818692371</v>
      </c>
      <c r="AY64" s="56">
        <f t="shared" si="25"/>
        <v>1.6923361320995047</v>
      </c>
      <c r="AZ64" s="56">
        <f t="shared" si="26"/>
        <v>1.691874886397654</v>
      </c>
      <c r="BA64" s="56">
        <f t="shared" si="26"/>
        <v>1.6918135741997544</v>
      </c>
      <c r="BB64" s="56">
        <f t="shared" si="26"/>
        <v>1.4503624234053498</v>
      </c>
      <c r="BC64" s="56">
        <f t="shared" si="26"/>
        <v>1.4505305819949708</v>
      </c>
      <c r="BD64" s="56">
        <f t="shared" si="26"/>
        <v>1.450348654199497</v>
      </c>
      <c r="BE64" s="56">
        <f t="shared" si="26"/>
        <v>1.45029939753698</v>
      </c>
      <c r="BF64" s="56">
        <f t="shared" si="26"/>
        <v>1.208605585699444</v>
      </c>
      <c r="BG64" s="56">
        <f t="shared" si="26"/>
        <v>1.2086459729028003</v>
      </c>
      <c r="BH64" s="56">
        <f t="shared" si="26"/>
        <v>1.2086482486310164</v>
      </c>
    </row>
    <row r="65" spans="1:60">
      <c r="A65" s="3" t="s">
        <v>24</v>
      </c>
      <c r="S65" s="21">
        <f>'[1]Canada DCO Exports'!$IB$290/1000</f>
        <v>1.5149999999999999</v>
      </c>
      <c r="T65" s="21">
        <f>'[1]Canada DCO Exports'!IN$290/10000</f>
        <v>0.1321</v>
      </c>
      <c r="U65" s="21">
        <f>'[1]Canada DCO Exports'!IZ$290/10000</f>
        <v>0.2404</v>
      </c>
      <c r="V65" s="21">
        <f>'[1]Canada DCO Exports'!JL$290/10000</f>
        <v>0.17399999999999999</v>
      </c>
      <c r="W65" s="21">
        <f>'[1]Canada DCO Exports'!JX$290/10000</f>
        <v>0.21079999999999999</v>
      </c>
      <c r="X65" s="21">
        <f>'[1]Canada DCO Exports'!KJ$290/1000</f>
        <v>1.621</v>
      </c>
      <c r="Y65" s="21">
        <f>'[1]Canada DCO Exports'!KV$290/1000</f>
        <v>1.33</v>
      </c>
      <c r="Z65" s="21">
        <f>'[1]Canada DCO Exports'!LH$290/1000</f>
        <v>3.2240000000000002</v>
      </c>
      <c r="AA65" s="21">
        <f>'[1]Canada DCO Exports'!LT$290/1000</f>
        <v>2.992</v>
      </c>
      <c r="AB65" s="21">
        <f>'[1]Canada DCO Exports'!MF$290/1000</f>
        <v>2.4470000000000001</v>
      </c>
      <c r="AC65" s="21">
        <f>'[1]Canada DCO Exports'!MR$290/1000</f>
        <v>2.2000000000000002</v>
      </c>
      <c r="AD65" s="21">
        <f>'[1]Canada DCO Exports'!ND$290/1000</f>
        <v>2.0640000000000001</v>
      </c>
      <c r="AE65" s="21">
        <f>'[1]Canada DCO Exports'!NP$290/1000</f>
        <v>2.6230000000000002</v>
      </c>
      <c r="AF65" s="21">
        <f>'[1]Canada DCO Exports'!OB$290/1000</f>
        <v>7.4980000000000002</v>
      </c>
      <c r="AG65" s="21">
        <f>'[1]Canada DCO Exports'!ON$290/1000</f>
        <v>5.3739999999999997</v>
      </c>
      <c r="AH65" s="21">
        <f>'[1]Canada DCO Exports'!OZ$290/1000</f>
        <v>4.141</v>
      </c>
      <c r="AI65" s="56">
        <f t="shared" si="24"/>
        <v>2.398754858307651</v>
      </c>
      <c r="AJ65" s="56">
        <f t="shared" si="24"/>
        <v>2.3895756363930571</v>
      </c>
      <c r="AK65" s="56">
        <f t="shared" si="24"/>
        <v>2.3796422562326129</v>
      </c>
      <c r="AL65" s="56">
        <f t="shared" si="24"/>
        <v>2.3866777230077831</v>
      </c>
      <c r="AM65" s="56">
        <f t="shared" si="24"/>
        <v>2.4503951352155076</v>
      </c>
      <c r="AN65" s="56">
        <f t="shared" si="24"/>
        <v>2.401009121831323</v>
      </c>
      <c r="AO65" s="56">
        <f t="shared" si="24"/>
        <v>2.4014599745360568</v>
      </c>
      <c r="AP65" s="56">
        <f t="shared" si="24"/>
        <v>2.4038368421646568</v>
      </c>
      <c r="AQ65" s="56">
        <f t="shared" si="24"/>
        <v>2.4086757593510653</v>
      </c>
      <c r="AR65" s="56">
        <f t="shared" si="24"/>
        <v>2.4130753666197218</v>
      </c>
      <c r="AS65" s="56">
        <f t="shared" si="24"/>
        <v>2.4056114129005648</v>
      </c>
      <c r="AT65" s="56">
        <f t="shared" si="24"/>
        <v>2.1658786840029713</v>
      </c>
      <c r="AU65" s="56">
        <f t="shared" si="24"/>
        <v>2.1668102568438941</v>
      </c>
      <c r="AV65" s="56">
        <f t="shared" si="24"/>
        <v>1.9266752466197028</v>
      </c>
      <c r="AW65" s="56">
        <f t="shared" si="24"/>
        <v>1.9266175594759747</v>
      </c>
      <c r="AX65" s="56">
        <f t="shared" si="24"/>
        <v>1.6850261845204944</v>
      </c>
      <c r="AY65" s="56">
        <f t="shared" si="25"/>
        <v>1.6852940370790552</v>
      </c>
      <c r="AZ65" s="56">
        <f t="shared" si="26"/>
        <v>1.6854605895326629</v>
      </c>
      <c r="BA65" s="56">
        <f t="shared" si="26"/>
        <v>1.6855004140701413</v>
      </c>
      <c r="BB65" s="56">
        <f t="shared" si="26"/>
        <v>1.4446497974463881</v>
      </c>
      <c r="BC65" s="56">
        <f t="shared" si="26"/>
        <v>1.4445760628203661</v>
      </c>
      <c r="BD65" s="56">
        <f t="shared" si="26"/>
        <v>1.444632891081566</v>
      </c>
      <c r="BE65" s="56">
        <f t="shared" si="26"/>
        <v>1.444653704053336</v>
      </c>
      <c r="BF65" s="56">
        <f t="shared" si="26"/>
        <v>1.2038730434631932</v>
      </c>
      <c r="BG65" s="56">
        <f t="shared" si="26"/>
        <v>1.2038595687698017</v>
      </c>
      <c r="BH65" s="56">
        <f t="shared" si="26"/>
        <v>1.203856298247904</v>
      </c>
    </row>
    <row r="66" spans="1:60">
      <c r="A66" s="3" t="s">
        <v>25</v>
      </c>
      <c r="S66" s="21">
        <f>'[1]Canada DCO Exports'!$IC$290/1000</f>
        <v>1.6060000000000001</v>
      </c>
      <c r="T66" s="21">
        <f>'[1]Canada DCO Exports'!IO$290/10000</f>
        <v>0.1191</v>
      </c>
      <c r="U66" s="21">
        <f>'[1]Canada DCO Exports'!JA$290/10000</f>
        <v>0.15790000000000001</v>
      </c>
      <c r="V66" s="21">
        <f>'[1]Canada DCO Exports'!JM$290/10000</f>
        <v>0.1394</v>
      </c>
      <c r="W66" s="21">
        <f>'[1]Canada DCO Exports'!JY$290/10000</f>
        <v>0.15509999999999999</v>
      </c>
      <c r="X66" s="21">
        <f>'[1]Canada DCO Exports'!KK$290/1000</f>
        <v>2.0059999999999998</v>
      </c>
      <c r="Y66" s="21">
        <f>'[1]Canada DCO Exports'!KW$290/1000</f>
        <v>1.4530000000000001</v>
      </c>
      <c r="Z66" s="21">
        <f>'[1]Canada DCO Exports'!LI$290/1000</f>
        <v>2.355</v>
      </c>
      <c r="AA66" s="21">
        <f>'[1]Canada DCO Exports'!LU$290/1000</f>
        <v>2.319</v>
      </c>
      <c r="AB66" s="21">
        <f>'[1]Canada DCO Exports'!MG$290/1000</f>
        <v>0.96799999999999997</v>
      </c>
      <c r="AC66" s="21">
        <f>'[1]Canada DCO Exports'!MS$290/1000</f>
        <v>2.5649999999999999</v>
      </c>
      <c r="AD66" s="21">
        <f>'[1]Canada DCO Exports'!NE$290/1000</f>
        <v>1.6830000000000001</v>
      </c>
      <c r="AE66" s="21">
        <f>'[1]Canada DCO Exports'!NQ$290/1000</f>
        <v>1.8089999999999999</v>
      </c>
      <c r="AF66" s="21">
        <f>'[1]Canada DCO Exports'!OC$290/1000</f>
        <v>5.82</v>
      </c>
      <c r="AG66" s="21">
        <f>'[1]Canada DCO Exports'!OO$290/1000</f>
        <v>4.726</v>
      </c>
      <c r="AH66" s="21">
        <f>'[1]Canada DCO Exports'!PA$290/1000</f>
        <v>2.82</v>
      </c>
      <c r="AI66" s="56">
        <f t="shared" si="24"/>
        <v>1.8635119539792804</v>
      </c>
      <c r="AJ66" s="56">
        <f t="shared" si="24"/>
        <v>1.8477543003057393</v>
      </c>
      <c r="AK66" s="56">
        <f t="shared" si="24"/>
        <v>1.864004786749587</v>
      </c>
      <c r="AL66" s="56">
        <f t="shared" si="24"/>
        <v>1.8771381910596514</v>
      </c>
      <c r="AM66" s="56">
        <f t="shared" si="24"/>
        <v>1.8379164726173989</v>
      </c>
      <c r="AN66" s="56">
        <f t="shared" si="24"/>
        <v>1.8580651409423314</v>
      </c>
      <c r="AO66" s="56">
        <f t="shared" si="24"/>
        <v>1.8569757783349417</v>
      </c>
      <c r="AP66" s="56">
        <f t="shared" si="24"/>
        <v>1.8588200739407823</v>
      </c>
      <c r="AQ66" s="56">
        <f t="shared" si="24"/>
        <v>1.8577831313790212</v>
      </c>
      <c r="AR66" s="56">
        <f t="shared" si="24"/>
        <v>1.8539121194428951</v>
      </c>
      <c r="AS66" s="56">
        <f t="shared" si="24"/>
        <v>1.8571112488079946</v>
      </c>
      <c r="AT66" s="56">
        <f t="shared" si="24"/>
        <v>1.6712284233430141</v>
      </c>
      <c r="AU66" s="56">
        <f t="shared" si="24"/>
        <v>1.6712182647392526</v>
      </c>
      <c r="AV66" s="56">
        <f t="shared" si="24"/>
        <v>1.4852088646186965</v>
      </c>
      <c r="AW66" s="56">
        <f t="shared" si="24"/>
        <v>1.4849876384264091</v>
      </c>
      <c r="AX66" s="56">
        <f t="shared" si="24"/>
        <v>1.2997336608988084</v>
      </c>
      <c r="AY66" s="56">
        <f t="shared" si="25"/>
        <v>1.2996740966873968</v>
      </c>
      <c r="AZ66" s="56">
        <f t="shared" si="26"/>
        <v>1.2996348122459984</v>
      </c>
      <c r="BA66" s="56">
        <f t="shared" si="26"/>
        <v>1.2995857705443559</v>
      </c>
      <c r="BB66" s="56">
        <f t="shared" si="26"/>
        <v>1.1139359964671613</v>
      </c>
      <c r="BC66" s="56">
        <f t="shared" si="26"/>
        <v>1.1139819417959507</v>
      </c>
      <c r="BD66" s="56">
        <f t="shared" si="26"/>
        <v>1.1139659304983387</v>
      </c>
      <c r="BE66" s="56">
        <f t="shared" si="26"/>
        <v>1.1139570846659634</v>
      </c>
      <c r="BF66" s="56">
        <f t="shared" si="26"/>
        <v>0.92829463289867276</v>
      </c>
      <c r="BG66" s="56">
        <f t="shared" si="26"/>
        <v>0.92829923902173916</v>
      </c>
      <c r="BH66" s="56">
        <f t="shared" si="26"/>
        <v>0.92830336230011889</v>
      </c>
    </row>
    <row r="67" spans="1:60">
      <c r="A67" s="3" t="s">
        <v>26</v>
      </c>
      <c r="S67" s="21">
        <f>'[1]Canada DCO Exports'!$ID$290/1000</f>
        <v>1.171</v>
      </c>
      <c r="T67" s="21">
        <f>'[1]Canada DCO Exports'!IP$290/10000</f>
        <v>0.1236</v>
      </c>
      <c r="U67" s="21">
        <f>'[1]Canada DCO Exports'!JB$290/10000</f>
        <v>0.13980000000000001</v>
      </c>
      <c r="V67" s="21">
        <f>'[1]Canada DCO Exports'!JN$290/10000</f>
        <v>0.21060000000000001</v>
      </c>
      <c r="W67" s="21">
        <f>'[1]Canada DCO Exports'!JZ$290/10000</f>
        <v>0.17810000000000001</v>
      </c>
      <c r="X67" s="21">
        <f>'[1]Canada DCO Exports'!KL$290/1000</f>
        <v>1.589</v>
      </c>
      <c r="Y67" s="21">
        <f>'[1]Canada DCO Exports'!KX$290/1000</f>
        <v>1.397</v>
      </c>
      <c r="Z67" s="21">
        <f>'[1]Canada DCO Exports'!LJ$290/1000</f>
        <v>2.0659999999999998</v>
      </c>
      <c r="AA67" s="21">
        <f>'[1]Canada DCO Exports'!LV$290/1000</f>
        <v>2.5179999999999998</v>
      </c>
      <c r="AB67" s="21">
        <f>'[1]Canada DCO Exports'!MH$290/1000</f>
        <v>1.5760000000000001</v>
      </c>
      <c r="AC67" s="21">
        <f>'[1]Canada DCO Exports'!MT$290/1000</f>
        <v>1.478</v>
      </c>
      <c r="AD67" s="21">
        <f>'[1]Canada DCO Exports'!NF$290/1000</f>
        <v>1.107</v>
      </c>
      <c r="AE67" s="21">
        <f>'[1]Canada DCO Exports'!NR$290/1000</f>
        <v>3.8530000000000002</v>
      </c>
      <c r="AF67" s="21">
        <f>'[1]Canada DCO Exports'!OD$290/1000</f>
        <v>5.45</v>
      </c>
      <c r="AG67" s="21">
        <f>'[1]Canada DCO Exports'!OP$290/1000</f>
        <v>4.5990000000000002</v>
      </c>
      <c r="AH67" s="21">
        <f>'[1]Canada DCO Exports'!PB$290/1000</f>
        <v>2.726</v>
      </c>
      <c r="AI67" s="56">
        <f t="shared" si="24"/>
        <v>1.9604570235984418</v>
      </c>
      <c r="AJ67" s="56">
        <f t="shared" si="24"/>
        <v>2.0158392642604479</v>
      </c>
      <c r="AK67" s="56">
        <f t="shared" si="24"/>
        <v>1.8284247607250794</v>
      </c>
      <c r="AL67" s="56">
        <f t="shared" si="24"/>
        <v>1.8783470550360182</v>
      </c>
      <c r="AM67" s="56">
        <f t="shared" si="24"/>
        <v>1.8623671721009933</v>
      </c>
      <c r="AN67" s="56">
        <f t="shared" si="24"/>
        <v>1.9090870551441965</v>
      </c>
      <c r="AO67" s="56">
        <f t="shared" si="24"/>
        <v>1.8988130614533472</v>
      </c>
      <c r="AP67" s="56">
        <f t="shared" si="24"/>
        <v>1.8754078208919271</v>
      </c>
      <c r="AQ67" s="56">
        <f t="shared" si="24"/>
        <v>1.8848044329252962</v>
      </c>
      <c r="AR67" s="56">
        <f t="shared" si="24"/>
        <v>1.8860959085031519</v>
      </c>
      <c r="AS67" s="56">
        <f t="shared" si="24"/>
        <v>1.8908416557835837</v>
      </c>
      <c r="AT67" s="56">
        <f t="shared" si="24"/>
        <v>1.6984733183203149</v>
      </c>
      <c r="AU67" s="56">
        <f t="shared" si="24"/>
        <v>1.6963389434248666</v>
      </c>
      <c r="AV67" s="56">
        <f t="shared" si="24"/>
        <v>1.5094257098262023</v>
      </c>
      <c r="AW67" s="56">
        <f t="shared" si="24"/>
        <v>1.5097696584101075</v>
      </c>
      <c r="AX67" s="56">
        <f t="shared" si="24"/>
        <v>1.3212260227353532</v>
      </c>
      <c r="AY67" s="56">
        <f t="shared" si="25"/>
        <v>1.3206496480248271</v>
      </c>
      <c r="AZ67" s="56">
        <f t="shared" si="26"/>
        <v>1.3205607660756282</v>
      </c>
      <c r="BA67" s="56">
        <f t="shared" si="26"/>
        <v>1.3208492604190494</v>
      </c>
      <c r="BB67" s="56">
        <f t="shared" si="26"/>
        <v>1.1321758926108274</v>
      </c>
      <c r="BC67" s="56">
        <f t="shared" si="26"/>
        <v>1.1321402805645326</v>
      </c>
      <c r="BD67" s="56">
        <f t="shared" si="26"/>
        <v>1.1320683359445207</v>
      </c>
      <c r="BE67" s="56">
        <f t="shared" si="26"/>
        <v>1.1320864754277298</v>
      </c>
      <c r="BF67" s="56">
        <f t="shared" si="26"/>
        <v>0.94343874918817117</v>
      </c>
      <c r="BG67" s="56">
        <f t="shared" si="26"/>
        <v>0.94343271271306572</v>
      </c>
      <c r="BH67" s="56">
        <f t="shared" si="26"/>
        <v>0.94342259889964653</v>
      </c>
    </row>
    <row r="68" spans="1:60">
      <c r="A68" s="3" t="s">
        <v>27</v>
      </c>
      <c r="S68" s="21">
        <f>'[1]Canada DCO Exports'!$IE$290/1000</f>
        <v>1.1870000000000001</v>
      </c>
      <c r="T68" s="21">
        <f>'[1]Canada DCO Exports'!IQ$290/10000</f>
        <v>8.8700000000000001E-2</v>
      </c>
      <c r="U68" s="21">
        <f>'[1]Canada DCO Exports'!JC$290/10000</f>
        <v>0.1729</v>
      </c>
      <c r="V68" s="21">
        <f>'[1]Canada DCO Exports'!JO$290/10000</f>
        <v>0.18379999999999999</v>
      </c>
      <c r="W68" s="21">
        <f>'[1]Canada DCO Exports'!KA$290/10000</f>
        <v>0.13969999999999999</v>
      </c>
      <c r="X68" s="21">
        <f>'[1]Canada DCO Exports'!KM$290/1000</f>
        <v>1.3380000000000001</v>
      </c>
      <c r="Y68" s="21">
        <f>'[1]Canada DCO Exports'!KY$290/1000</f>
        <v>1.446</v>
      </c>
      <c r="Z68" s="21">
        <f>'[1]Canada DCO Exports'!LK$290/1000</f>
        <v>2.8660000000000001</v>
      </c>
      <c r="AA68" s="21">
        <f>'[1]Canada DCO Exports'!LW$290/1000</f>
        <v>1.7929999999999999</v>
      </c>
      <c r="AB68" s="21">
        <f>'[1]Canada DCO Exports'!MI$290/1000</f>
        <v>1.964</v>
      </c>
      <c r="AC68" s="21">
        <f>'[1]Canada DCO Exports'!MU$290/1000</f>
        <v>2.5230000000000001</v>
      </c>
      <c r="AD68" s="21">
        <f>'[1]Canada DCO Exports'!NG$290/1000</f>
        <v>1.6910000000000001</v>
      </c>
      <c r="AE68" s="21">
        <f>'[1]Canada DCO Exports'!NS$290/1000</f>
        <v>1.512</v>
      </c>
      <c r="AF68" s="21">
        <f>'[1]Canada DCO Exports'!OE$290/1000</f>
        <v>7.6340000000000003</v>
      </c>
      <c r="AG68" s="21">
        <f>'[1]Canada DCO Exports'!OQ$290/1000</f>
        <v>2.903</v>
      </c>
      <c r="AH68" s="21">
        <f>'[1]Canada DCO Exports'!PC$290/1000</f>
        <v>3.5</v>
      </c>
      <c r="AI68" s="56">
        <f t="shared" si="24"/>
        <v>1.9057388828213779</v>
      </c>
      <c r="AJ68" s="56">
        <f t="shared" si="24"/>
        <v>1.8928923440356331</v>
      </c>
      <c r="AK68" s="56">
        <f t="shared" si="24"/>
        <v>1.9467812638466</v>
      </c>
      <c r="AL68" s="56">
        <f t="shared" si="24"/>
        <v>1.7379603679955495</v>
      </c>
      <c r="AM68" s="56">
        <f t="shared" si="24"/>
        <v>1.965120493723415</v>
      </c>
      <c r="AN68" s="56">
        <f t="shared" si="24"/>
        <v>1.8896986704845151</v>
      </c>
      <c r="AO68" s="56">
        <f t="shared" si="24"/>
        <v>1.8864906280171425</v>
      </c>
      <c r="AP68" s="56">
        <f t="shared" si="24"/>
        <v>1.8852102848134444</v>
      </c>
      <c r="AQ68" s="56">
        <f t="shared" si="24"/>
        <v>1.8728960890068134</v>
      </c>
      <c r="AR68" s="56">
        <f t="shared" si="24"/>
        <v>1.899883233209066</v>
      </c>
      <c r="AS68" s="56">
        <f t="shared" si="24"/>
        <v>1.8868357811061962</v>
      </c>
      <c r="AT68" s="56">
        <f t="shared" si="24"/>
        <v>1.6976368829074797</v>
      </c>
      <c r="AU68" s="56">
        <f t="shared" si="24"/>
        <v>1.6975951110078977</v>
      </c>
      <c r="AV68" s="56">
        <f t="shared" si="24"/>
        <v>1.5091411828729087</v>
      </c>
      <c r="AW68" s="56">
        <f t="shared" si="24"/>
        <v>1.5114942941049649</v>
      </c>
      <c r="AX68" s="56">
        <f t="shared" si="24"/>
        <v>1.3208846082726391</v>
      </c>
      <c r="AY68" s="56">
        <f t="shared" si="25"/>
        <v>1.3209088915649081</v>
      </c>
      <c r="AZ68" s="56">
        <f t="shared" si="26"/>
        <v>1.3210299644811083</v>
      </c>
      <c r="BA68" s="56">
        <f t="shared" si="26"/>
        <v>1.3211949348398839</v>
      </c>
      <c r="BB68" s="56">
        <f t="shared" si="26"/>
        <v>1.1325854488772507</v>
      </c>
      <c r="BC68" s="56">
        <f t="shared" si="26"/>
        <v>1.1323418555357276</v>
      </c>
      <c r="BD68" s="56">
        <f t="shared" si="26"/>
        <v>1.132374744599796</v>
      </c>
      <c r="BE68" s="56">
        <f t="shared" si="26"/>
        <v>1.1324113028125815</v>
      </c>
      <c r="BF68" s="56">
        <f t="shared" si="26"/>
        <v>0.9436948849460064</v>
      </c>
      <c r="BG68" s="56">
        <f t="shared" si="26"/>
        <v>0.94369107530540719</v>
      </c>
      <c r="BH68" s="56">
        <f t="shared" si="26"/>
        <v>0.94366318985705699</v>
      </c>
    </row>
    <row r="69" spans="1:60">
      <c r="A69" s="3" t="s">
        <v>28</v>
      </c>
      <c r="S69" s="21">
        <f>'[1]Canada DCO Exports'!IF$290/1000</f>
        <v>0.75900000000000001</v>
      </c>
      <c r="T69" s="21">
        <f>'[1]Canada DCO Exports'!IR$290/10000</f>
        <v>0.1114</v>
      </c>
      <c r="U69" s="21">
        <f>'[1]Canada DCO Exports'!JD$290/10000</f>
        <v>0.1288</v>
      </c>
      <c r="V69" s="21">
        <f>'[1]Canada DCO Exports'!JP$290/10000</f>
        <v>0.20630000000000001</v>
      </c>
      <c r="W69" s="21">
        <f>'[1]Canada DCO Exports'!KB$290/10000</f>
        <v>0.1421</v>
      </c>
      <c r="X69" s="21">
        <f>'[1]Canada DCO Exports'!KN$290/1000</f>
        <v>1.242</v>
      </c>
      <c r="Y69" s="21">
        <f>'[1]Canada DCO Exports'!KZ$290/1000</f>
        <v>2.363</v>
      </c>
      <c r="Z69" s="21">
        <f>'[1]Canada DCO Exports'!LL$290/1000</f>
        <v>1.895</v>
      </c>
      <c r="AA69" s="21">
        <f>'[1]Canada DCO Exports'!LX$290/1000</f>
        <v>1.746</v>
      </c>
      <c r="AB69" s="21">
        <f>'[1]Canada DCO Exports'!MJ$290/1000</f>
        <v>1.911</v>
      </c>
      <c r="AC69" s="21">
        <f>'[1]Canada DCO Exports'!MV$290/1000</f>
        <v>2.214</v>
      </c>
      <c r="AD69" s="21">
        <f>'[1]Canada DCO Exports'!NH$290/1000</f>
        <v>1.238</v>
      </c>
      <c r="AE69" s="21">
        <f>'[1]Canada DCO Exports'!NT$290/1000</f>
        <v>3.25</v>
      </c>
      <c r="AF69" s="21">
        <f>'[1]Canada DCO Exports'!OF$290/1000</f>
        <v>6.806</v>
      </c>
      <c r="AG69" s="21">
        <f>'[1]Canada DCO Exports'!OR$290/1000</f>
        <v>3.5259999999999998</v>
      </c>
      <c r="AH69" s="21">
        <f>'[1]Canada DCO Exports'!PD$290/1000</f>
        <v>4.2190000000000003</v>
      </c>
      <c r="AI69" s="56">
        <f t="shared" ref="AI69:AX69" si="27">AI70-SUM(AI58:AI68)</f>
        <v>-5.3760969937079679</v>
      </c>
      <c r="AJ69" s="56">
        <f t="shared" si="27"/>
        <v>1.3474279927007338</v>
      </c>
      <c r="AK69" s="56">
        <f t="shared" si="27"/>
        <v>1.1485254757894658</v>
      </c>
      <c r="AL69" s="56">
        <f t="shared" si="27"/>
        <v>0.69596976194446114</v>
      </c>
      <c r="AM69" s="56">
        <f t="shared" si="27"/>
        <v>0.36406655682189637</v>
      </c>
      <c r="AN69" s="56">
        <f t="shared" si="27"/>
        <v>-0.36402144129028358</v>
      </c>
      <c r="AO69" s="56">
        <f t="shared" si="27"/>
        <v>0.63839366919325613</v>
      </c>
      <c r="AP69" s="56">
        <f t="shared" si="27"/>
        <v>0.49658680449175918</v>
      </c>
      <c r="AQ69" s="56">
        <f t="shared" si="27"/>
        <v>0.36619907023221288</v>
      </c>
      <c r="AR69" s="56">
        <f t="shared" si="27"/>
        <v>0.3002449318897682</v>
      </c>
      <c r="AS69" s="56">
        <f t="shared" si="27"/>
        <v>0.28748060690334398</v>
      </c>
      <c r="AT69" s="56">
        <f t="shared" si="27"/>
        <v>0.37600291488786297</v>
      </c>
      <c r="AU69" s="56">
        <f t="shared" si="27"/>
        <v>0.33548222358458446</v>
      </c>
      <c r="AV69" s="56">
        <f t="shared" si="27"/>
        <v>0.27756829124962579</v>
      </c>
      <c r="AW69" s="56">
        <f t="shared" si="27"/>
        <v>0.27422242930698815</v>
      </c>
      <c r="AX69" s="56">
        <f t="shared" si="27"/>
        <v>0.24671125594379362</v>
      </c>
      <c r="AY69" s="56">
        <f t="shared" ref="AY69:BH69" si="28">AY70-SUM(AY58:AY68)</f>
        <v>0.25780267816609381</v>
      </c>
      <c r="AZ69" s="56">
        <f t="shared" si="28"/>
        <v>0.24980790122455332</v>
      </c>
      <c r="BA69" s="56">
        <f t="shared" si="28"/>
        <v>0.24710237543884972</v>
      </c>
      <c r="BB69" s="56">
        <f t="shared" si="28"/>
        <v>0.21260777334671133</v>
      </c>
      <c r="BC69" s="56">
        <f t="shared" si="28"/>
        <v>0.21424093837411995</v>
      </c>
      <c r="BD69" s="56">
        <f t="shared" si="28"/>
        <v>0.21482939391824374</v>
      </c>
      <c r="BE69" s="56">
        <f t="shared" si="28"/>
        <v>0.21348532168171275</v>
      </c>
      <c r="BF69" s="56">
        <f t="shared" si="28"/>
        <v>0.17778480689671206</v>
      </c>
      <c r="BG69" s="56">
        <f t="shared" si="28"/>
        <v>0.17809452314094898</v>
      </c>
      <c r="BH69" s="56">
        <f t="shared" si="28"/>
        <v>0.17829196143066817</v>
      </c>
    </row>
    <row r="70" spans="1:60" ht="12" thickBot="1">
      <c r="A70" s="3" t="s">
        <v>29</v>
      </c>
      <c r="S70" s="21">
        <f t="shared" ref="S70:AH70" si="29">SUM(S58:S69)</f>
        <v>16.78</v>
      </c>
      <c r="T70" s="21">
        <f t="shared" si="29"/>
        <v>1.4388999999999998</v>
      </c>
      <c r="U70" s="21">
        <f t="shared" si="29"/>
        <v>2.0495999999999999</v>
      </c>
      <c r="V70" s="21">
        <f t="shared" si="29"/>
        <v>2.028</v>
      </c>
      <c r="W70" s="21">
        <f t="shared" si="29"/>
        <v>2.3847</v>
      </c>
      <c r="X70" s="21">
        <f t="shared" si="29"/>
        <v>17.294</v>
      </c>
      <c r="Y70" s="21">
        <f t="shared" si="29"/>
        <v>17.675000000000001</v>
      </c>
      <c r="Z70" s="21">
        <f t="shared" si="29"/>
        <v>29.841000000000001</v>
      </c>
      <c r="AA70" s="21">
        <f t="shared" si="29"/>
        <v>26.909999999999997</v>
      </c>
      <c r="AB70" s="21">
        <f t="shared" si="29"/>
        <v>22.696000000000002</v>
      </c>
      <c r="AC70" s="21">
        <f t="shared" si="29"/>
        <v>28.016000000000002</v>
      </c>
      <c r="AD70" s="21">
        <f t="shared" si="29"/>
        <v>20.628999999999998</v>
      </c>
      <c r="AE70" s="21">
        <f t="shared" si="29"/>
        <v>26.490000000000002</v>
      </c>
      <c r="AF70" s="21">
        <f t="shared" si="29"/>
        <v>79.289000000000001</v>
      </c>
      <c r="AG70" s="21">
        <f t="shared" si="29"/>
        <v>60.022000000000006</v>
      </c>
      <c r="AH70" s="21">
        <f t="shared" si="29"/>
        <v>39.728999999999999</v>
      </c>
      <c r="AI70" s="56">
        <f t="shared" ref="AI70:BH70" si="30">AI12</f>
        <v>25</v>
      </c>
      <c r="AJ70" s="56">
        <f t="shared" si="30"/>
        <v>25</v>
      </c>
      <c r="AK70" s="56">
        <f t="shared" si="30"/>
        <v>25</v>
      </c>
      <c r="AL70" s="56">
        <f t="shared" si="30"/>
        <v>25</v>
      </c>
      <c r="AM70" s="56">
        <f t="shared" si="30"/>
        <v>25</v>
      </c>
      <c r="AN70" s="56">
        <f t="shared" si="30"/>
        <v>25</v>
      </c>
      <c r="AO70" s="56">
        <f t="shared" si="30"/>
        <v>25</v>
      </c>
      <c r="AP70" s="56">
        <f t="shared" si="30"/>
        <v>25</v>
      </c>
      <c r="AQ70" s="56">
        <f t="shared" si="30"/>
        <v>25</v>
      </c>
      <c r="AR70" s="56">
        <f t="shared" si="30"/>
        <v>25</v>
      </c>
      <c r="AS70" s="56">
        <f t="shared" si="30"/>
        <v>25</v>
      </c>
      <c r="AT70" s="56">
        <f t="shared" si="30"/>
        <v>22.5</v>
      </c>
      <c r="AU70" s="56">
        <f t="shared" si="30"/>
        <v>22.5</v>
      </c>
      <c r="AV70" s="56">
        <f t="shared" si="30"/>
        <v>20</v>
      </c>
      <c r="AW70" s="56">
        <f t="shared" si="30"/>
        <v>20</v>
      </c>
      <c r="AX70" s="56">
        <f t="shared" si="30"/>
        <v>17.5</v>
      </c>
      <c r="AY70" s="56">
        <f t="shared" si="30"/>
        <v>17.5</v>
      </c>
      <c r="AZ70" s="56">
        <f t="shared" si="30"/>
        <v>17.5</v>
      </c>
      <c r="BA70" s="56">
        <f t="shared" si="30"/>
        <v>17.5</v>
      </c>
      <c r="BB70" s="56">
        <f t="shared" si="30"/>
        <v>15</v>
      </c>
      <c r="BC70" s="56">
        <f t="shared" si="30"/>
        <v>15</v>
      </c>
      <c r="BD70" s="56">
        <f t="shared" si="30"/>
        <v>15</v>
      </c>
      <c r="BE70" s="56">
        <f t="shared" si="30"/>
        <v>15</v>
      </c>
      <c r="BF70" s="56">
        <f t="shared" si="30"/>
        <v>12.5</v>
      </c>
      <c r="BG70" s="56">
        <f t="shared" si="30"/>
        <v>12.5</v>
      </c>
      <c r="BH70" s="56">
        <f t="shared" si="30"/>
        <v>12.5</v>
      </c>
    </row>
    <row r="71" spans="1:60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</row>
    <row r="72" spans="1:60" ht="12" thickBot="1">
      <c r="A72" s="3" t="s">
        <v>188</v>
      </c>
    </row>
    <row r="73" spans="1:60" ht="12" thickBot="1">
      <c r="A73" s="18"/>
      <c r="B73" s="19">
        <f t="shared" ref="B73:BH73" si="31">B2</f>
        <v>1992</v>
      </c>
      <c r="C73" s="19">
        <f t="shared" si="31"/>
        <v>1993</v>
      </c>
      <c r="D73" s="19">
        <f t="shared" si="31"/>
        <v>1994</v>
      </c>
      <c r="E73" s="19">
        <f t="shared" si="31"/>
        <v>1995</v>
      </c>
      <c r="F73" s="19">
        <f t="shared" si="31"/>
        <v>1996</v>
      </c>
      <c r="G73" s="19">
        <f t="shared" si="31"/>
        <v>1997</v>
      </c>
      <c r="H73" s="19">
        <f t="shared" si="31"/>
        <v>1998</v>
      </c>
      <c r="I73" s="19">
        <f t="shared" si="31"/>
        <v>1999</v>
      </c>
      <c r="J73" s="19">
        <f t="shared" si="31"/>
        <v>2000</v>
      </c>
      <c r="K73" s="19">
        <f t="shared" si="31"/>
        <v>2001</v>
      </c>
      <c r="L73" s="19">
        <f t="shared" si="31"/>
        <v>2002</v>
      </c>
      <c r="M73" s="19">
        <f t="shared" si="31"/>
        <v>2003</v>
      </c>
      <c r="N73" s="19">
        <f t="shared" si="31"/>
        <v>2004</v>
      </c>
      <c r="O73" s="19">
        <f t="shared" si="31"/>
        <v>2005</v>
      </c>
      <c r="P73" s="19">
        <f t="shared" si="31"/>
        <v>2006</v>
      </c>
      <c r="Q73" s="19">
        <f t="shared" si="31"/>
        <v>2007</v>
      </c>
      <c r="R73" s="19">
        <f t="shared" si="31"/>
        <v>2008</v>
      </c>
      <c r="S73" s="19">
        <f t="shared" si="31"/>
        <v>2009</v>
      </c>
      <c r="T73" s="19">
        <f t="shared" si="31"/>
        <v>2010</v>
      </c>
      <c r="U73" s="19">
        <f t="shared" si="31"/>
        <v>2011</v>
      </c>
      <c r="V73" s="19">
        <f t="shared" si="31"/>
        <v>2012</v>
      </c>
      <c r="W73" s="19">
        <f t="shared" si="31"/>
        <v>2013</v>
      </c>
      <c r="X73" s="19">
        <f t="shared" si="31"/>
        <v>2014</v>
      </c>
      <c r="Y73" s="19">
        <f t="shared" si="31"/>
        <v>2015</v>
      </c>
      <c r="Z73" s="19">
        <f t="shared" si="31"/>
        <v>2016</v>
      </c>
      <c r="AA73" s="19">
        <f t="shared" si="31"/>
        <v>2017</v>
      </c>
      <c r="AB73" s="19">
        <f t="shared" si="31"/>
        <v>2018</v>
      </c>
      <c r="AC73" s="19">
        <f t="shared" si="31"/>
        <v>2019</v>
      </c>
      <c r="AD73" s="19">
        <f t="shared" si="31"/>
        <v>2020</v>
      </c>
      <c r="AE73" s="19">
        <f t="shared" si="31"/>
        <v>2021</v>
      </c>
      <c r="AF73" s="19">
        <f t="shared" si="31"/>
        <v>2022</v>
      </c>
      <c r="AG73" s="19">
        <f t="shared" si="31"/>
        <v>2023</v>
      </c>
      <c r="AH73" s="19">
        <f t="shared" si="31"/>
        <v>2024</v>
      </c>
      <c r="AI73" s="19">
        <f t="shared" si="31"/>
        <v>2025</v>
      </c>
      <c r="AJ73" s="19">
        <f t="shared" si="31"/>
        <v>2026</v>
      </c>
      <c r="AK73" s="19">
        <f t="shared" si="31"/>
        <v>2027</v>
      </c>
      <c r="AL73" s="19">
        <f t="shared" si="31"/>
        <v>2028</v>
      </c>
      <c r="AM73" s="19">
        <f t="shared" si="31"/>
        <v>2029</v>
      </c>
      <c r="AN73" s="19">
        <f t="shared" si="31"/>
        <v>2030</v>
      </c>
      <c r="AO73" s="19">
        <f t="shared" si="31"/>
        <v>2031</v>
      </c>
      <c r="AP73" s="19">
        <f t="shared" si="31"/>
        <v>2032</v>
      </c>
      <c r="AQ73" s="19">
        <f t="shared" si="31"/>
        <v>2033</v>
      </c>
      <c r="AR73" s="19">
        <f t="shared" si="31"/>
        <v>2034</v>
      </c>
      <c r="AS73" s="19">
        <f t="shared" si="31"/>
        <v>2035</v>
      </c>
      <c r="AT73" s="19">
        <f t="shared" si="31"/>
        <v>2036</v>
      </c>
      <c r="AU73" s="19">
        <f t="shared" si="31"/>
        <v>2037</v>
      </c>
      <c r="AV73" s="19">
        <f t="shared" si="31"/>
        <v>2038</v>
      </c>
      <c r="AW73" s="19">
        <f t="shared" si="31"/>
        <v>2039</v>
      </c>
      <c r="AX73" s="19">
        <f t="shared" si="31"/>
        <v>2040</v>
      </c>
      <c r="AY73" s="19">
        <f t="shared" si="31"/>
        <v>2041</v>
      </c>
      <c r="AZ73" s="19">
        <f t="shared" si="31"/>
        <v>2042</v>
      </c>
      <c r="BA73" s="19">
        <f t="shared" si="31"/>
        <v>2043</v>
      </c>
      <c r="BB73" s="19">
        <f t="shared" si="31"/>
        <v>2044</v>
      </c>
      <c r="BC73" s="19">
        <f t="shared" si="31"/>
        <v>2045</v>
      </c>
      <c r="BD73" s="19">
        <f t="shared" si="31"/>
        <v>2046</v>
      </c>
      <c r="BE73" s="19">
        <f t="shared" si="31"/>
        <v>2047</v>
      </c>
      <c r="BF73" s="19">
        <f t="shared" si="31"/>
        <v>2048</v>
      </c>
      <c r="BG73" s="19">
        <f t="shared" si="31"/>
        <v>2049</v>
      </c>
      <c r="BH73" s="19">
        <f t="shared" si="31"/>
        <v>2050</v>
      </c>
    </row>
    <row r="74" spans="1:60">
      <c r="A74" s="3" t="s">
        <v>17</v>
      </c>
      <c r="AD74" s="21">
        <f>AD3+AD26+AD42-AD58-AD170</f>
        <v>6.593276133061587</v>
      </c>
      <c r="AE74" s="21">
        <f>AD181+AE26+AE42-AE58-AE170</f>
        <v>7.0154510162573578</v>
      </c>
      <c r="AF74" s="21">
        <f>AE181+AF26+AF42-AF58-AF170</f>
        <v>8.9573107658505702</v>
      </c>
      <c r="AG74" s="21">
        <f>AF181+AG26+AG42-AG58-AG170</f>
        <v>3.975998239484833</v>
      </c>
      <c r="AH74" s="21">
        <f>AG181+AH26+AH42-AH58-AH170</f>
        <v>6.7713349515528334</v>
      </c>
      <c r="AI74" s="21">
        <f>AH181+AI26+AI42-AI58-AI170</f>
        <v>6.0482576061547384</v>
      </c>
      <c r="AJ74" s="56">
        <f t="shared" ref="AJ74:BH85" si="32">AJ90+AJ154</f>
        <v>8.7053527544000318</v>
      </c>
      <c r="AK74" s="56">
        <f t="shared" si="32"/>
        <v>8.1085678998487509</v>
      </c>
      <c r="AL74" s="56">
        <f t="shared" si="32"/>
        <v>7.6199117814925872</v>
      </c>
      <c r="AM74" s="56">
        <f t="shared" si="32"/>
        <v>8.071884161070054</v>
      </c>
      <c r="AN74" s="56">
        <f t="shared" si="32"/>
        <v>7.5439472704463082</v>
      </c>
      <c r="AO74" s="56">
        <f t="shared" si="32"/>
        <v>7.6848164168933657</v>
      </c>
      <c r="AP74" s="56">
        <f t="shared" si="32"/>
        <v>7.3622015678113586</v>
      </c>
      <c r="AQ74" s="56">
        <f t="shared" si="32"/>
        <v>7.3382566371302982</v>
      </c>
      <c r="AR74" s="56">
        <f t="shared" si="32"/>
        <v>7.3269313043485989</v>
      </c>
      <c r="AS74" s="56">
        <f t="shared" si="32"/>
        <v>7.3401437716850069</v>
      </c>
      <c r="AT74" s="56">
        <f t="shared" si="32"/>
        <v>7.3329587226999733</v>
      </c>
      <c r="AU74" s="56">
        <f t="shared" si="32"/>
        <v>7.3345216198445033</v>
      </c>
      <c r="AV74" s="56">
        <f t="shared" si="32"/>
        <v>7.3370581483788424</v>
      </c>
      <c r="AW74" s="56">
        <f t="shared" si="32"/>
        <v>7.3345178155301216</v>
      </c>
      <c r="AX74" s="56">
        <f t="shared" si="32"/>
        <v>7.3348780351228093</v>
      </c>
      <c r="AY74" s="56">
        <f t="shared" si="32"/>
        <v>7.3353631546055906</v>
      </c>
      <c r="AZ74" s="56">
        <f t="shared" si="32"/>
        <v>7.3352042240044399</v>
      </c>
      <c r="BA74" s="56">
        <f t="shared" si="32"/>
        <v>7.3352545338928703</v>
      </c>
      <c r="BB74" s="56">
        <f t="shared" si="32"/>
        <v>7.3351645572854718</v>
      </c>
      <c r="BC74" s="56">
        <f t="shared" si="32"/>
        <v>7.3351421450911971</v>
      </c>
      <c r="BD74" s="56">
        <f t="shared" si="32"/>
        <v>7.3352058920185064</v>
      </c>
      <c r="BE74" s="56">
        <f t="shared" si="32"/>
        <v>7.3352177430604497</v>
      </c>
      <c r="BF74" s="56">
        <f t="shared" si="32"/>
        <v>7.3351879361875341</v>
      </c>
      <c r="BG74" s="56">
        <f t="shared" si="32"/>
        <v>7.3351818559160913</v>
      </c>
      <c r="BH74" s="56">
        <f t="shared" si="32"/>
        <v>7.3351913263571724</v>
      </c>
    </row>
    <row r="75" spans="1:60">
      <c r="A75" s="3" t="s">
        <v>18</v>
      </c>
      <c r="AD75" s="21">
        <f>AD170+AD27+AD43-AD59-AD171</f>
        <v>9.182616165483962</v>
      </c>
      <c r="AE75" s="21">
        <f>AD181+AE27+AE43-AE59-AE171</f>
        <v>6.9985229069915205</v>
      </c>
      <c r="AF75" s="21">
        <f>AE181+AF27+AF43-AF59-AF171</f>
        <v>6.13087645658113</v>
      </c>
      <c r="AG75" s="21">
        <f>AF181+AG27+AG43-AG59-AG171</f>
        <v>6.0448228286710393</v>
      </c>
      <c r="AH75" s="21">
        <f>AG181+AH27+AH43-AH59-AH171</f>
        <v>6.7910857677768384</v>
      </c>
      <c r="AI75" s="21">
        <f>AH181+AI27+AI43-AI59-AI171</f>
        <v>7.6673782898177727</v>
      </c>
      <c r="AJ75" s="56">
        <f t="shared" si="32"/>
        <v>10.671236222230021</v>
      </c>
      <c r="AK75" s="56">
        <f t="shared" si="32"/>
        <v>9.4218593831954713</v>
      </c>
      <c r="AL75" s="56">
        <f t="shared" si="32"/>
        <v>9.1870963398109868</v>
      </c>
      <c r="AM75" s="56">
        <f t="shared" si="32"/>
        <v>9.6450699588639033</v>
      </c>
      <c r="AN75" s="56">
        <f t="shared" si="32"/>
        <v>8.9499595149363937</v>
      </c>
      <c r="AO75" s="56">
        <f t="shared" si="32"/>
        <v>8.906530757249616</v>
      </c>
      <c r="AP75" s="56">
        <f t="shared" si="32"/>
        <v>8.4895976136227116</v>
      </c>
      <c r="AQ75" s="56">
        <f t="shared" si="32"/>
        <v>8.4546632696971322</v>
      </c>
      <c r="AR75" s="56">
        <f t="shared" si="32"/>
        <v>8.4575708200738067</v>
      </c>
      <c r="AS75" s="56">
        <f t="shared" si="32"/>
        <v>8.4666100000487265</v>
      </c>
      <c r="AT75" s="56">
        <f t="shared" si="32"/>
        <v>8.4572216344229449</v>
      </c>
      <c r="AU75" s="56">
        <f t="shared" si="32"/>
        <v>8.4604172418087948</v>
      </c>
      <c r="AV75" s="56">
        <f t="shared" si="32"/>
        <v>8.4625394825137157</v>
      </c>
      <c r="AW75" s="56">
        <f t="shared" si="32"/>
        <v>8.4602817181594006</v>
      </c>
      <c r="AX75" s="56">
        <f t="shared" si="32"/>
        <v>8.4607264640323709</v>
      </c>
      <c r="AY75" s="56">
        <f t="shared" si="32"/>
        <v>8.4608923816310746</v>
      </c>
      <c r="AZ75" s="56">
        <f t="shared" si="32"/>
        <v>8.4607639257861003</v>
      </c>
      <c r="BA75" s="56">
        <f t="shared" si="32"/>
        <v>8.4609607911719706</v>
      </c>
      <c r="BB75" s="56">
        <f t="shared" si="32"/>
        <v>8.4608475689388829</v>
      </c>
      <c r="BC75" s="56">
        <f t="shared" si="32"/>
        <v>8.4607832188744698</v>
      </c>
      <c r="BD75" s="56">
        <f t="shared" si="32"/>
        <v>8.4608454113113432</v>
      </c>
      <c r="BE75" s="56">
        <f t="shared" si="32"/>
        <v>8.4608612963418626</v>
      </c>
      <c r="BF75" s="56">
        <f t="shared" si="32"/>
        <v>8.4608469705672178</v>
      </c>
      <c r="BG75" s="56">
        <f t="shared" si="32"/>
        <v>8.4608383133386429</v>
      </c>
      <c r="BH75" s="56">
        <f t="shared" si="32"/>
        <v>8.4608383242522773</v>
      </c>
    </row>
    <row r="76" spans="1:60">
      <c r="A76" s="3" t="s">
        <v>19</v>
      </c>
      <c r="AD76" s="21">
        <f t="shared" ref="AD76:AD85" si="33">AD171+AD28+AD44-AD60-AD172</f>
        <v>8.3430937242965069</v>
      </c>
      <c r="AE76" s="21">
        <f t="shared" ref="AE76:AI85" si="34">AD182+AE28+AE44-AE60-AE172</f>
        <v>5.3173084659885683</v>
      </c>
      <c r="AF76" s="21">
        <f t="shared" si="34"/>
        <v>-0.84441520843714102</v>
      </c>
      <c r="AG76" s="21">
        <f t="shared" si="34"/>
        <v>2.5640075959342803</v>
      </c>
      <c r="AH76" s="21">
        <f t="shared" si="34"/>
        <v>5.1381282875981533</v>
      </c>
      <c r="AI76" s="21">
        <f t="shared" si="34"/>
        <v>4.4979686834217718</v>
      </c>
      <c r="AJ76" s="56">
        <f t="shared" si="32"/>
        <v>6.3534220035907865</v>
      </c>
      <c r="AK76" s="56">
        <f t="shared" si="32"/>
        <v>5.9838000368320783</v>
      </c>
      <c r="AL76" s="56">
        <f t="shared" si="32"/>
        <v>5.5861396008821371</v>
      </c>
      <c r="AM76" s="56">
        <f t="shared" si="32"/>
        <v>5.9143702598783783</v>
      </c>
      <c r="AN76" s="56">
        <f t="shared" si="32"/>
        <v>5.5520247196433514</v>
      </c>
      <c r="AO76" s="56">
        <f t="shared" si="32"/>
        <v>5.9546137707153308</v>
      </c>
      <c r="AP76" s="56">
        <f t="shared" si="32"/>
        <v>5.7154209900805011</v>
      </c>
      <c r="AQ76" s="56">
        <f t="shared" si="32"/>
        <v>5.7008403673725283</v>
      </c>
      <c r="AR76" s="56">
        <f t="shared" si="32"/>
        <v>5.6935504261038163</v>
      </c>
      <c r="AS76" s="56">
        <f t="shared" si="32"/>
        <v>5.7035271651278947</v>
      </c>
      <c r="AT76" s="56">
        <f t="shared" si="32"/>
        <v>5.6982216364079434</v>
      </c>
      <c r="AU76" s="56">
        <f t="shared" si="32"/>
        <v>5.6981029754816861</v>
      </c>
      <c r="AV76" s="56">
        <f t="shared" si="32"/>
        <v>5.700468307197216</v>
      </c>
      <c r="AW76" s="56">
        <f t="shared" si="32"/>
        <v>5.6990972871770316</v>
      </c>
      <c r="AX76" s="56">
        <f t="shared" si="32"/>
        <v>5.6991280865033263</v>
      </c>
      <c r="AY76" s="56">
        <f t="shared" si="32"/>
        <v>5.699399522032353</v>
      </c>
      <c r="AZ76" s="56">
        <f t="shared" si="32"/>
        <v>5.6992271226173905</v>
      </c>
      <c r="BA76" s="56">
        <f t="shared" si="32"/>
        <v>5.6993401859864488</v>
      </c>
      <c r="BB76" s="56">
        <f t="shared" si="32"/>
        <v>5.6993250646296314</v>
      </c>
      <c r="BC76" s="56">
        <f t="shared" si="32"/>
        <v>5.6992675402159545</v>
      </c>
      <c r="BD76" s="56">
        <f t="shared" si="32"/>
        <v>5.6992939832661653</v>
      </c>
      <c r="BE76" s="56">
        <f t="shared" si="32"/>
        <v>5.6993082006092033</v>
      </c>
      <c r="BF76" s="56">
        <f t="shared" si="32"/>
        <v>5.6993013487074862</v>
      </c>
      <c r="BG76" s="56">
        <f t="shared" si="32"/>
        <v>5.6992971845529894</v>
      </c>
      <c r="BH76" s="56">
        <f t="shared" si="32"/>
        <v>5.6992968955034904</v>
      </c>
    </row>
    <row r="77" spans="1:60">
      <c r="A77" s="3" t="s">
        <v>20</v>
      </c>
      <c r="AD77" s="21">
        <f t="shared" si="33"/>
        <v>6.495449849667108</v>
      </c>
      <c r="AE77" s="21">
        <f t="shared" si="34"/>
        <v>5.5006585725259001</v>
      </c>
      <c r="AF77" s="21">
        <f t="shared" si="34"/>
        <v>0.5309676305767157</v>
      </c>
      <c r="AG77" s="21">
        <f t="shared" si="34"/>
        <v>2.5390339426339072</v>
      </c>
      <c r="AH77" s="21">
        <f t="shared" si="34"/>
        <v>5.0460836746765896</v>
      </c>
      <c r="AI77" s="21">
        <f t="shared" si="34"/>
        <v>3.3214657905361911</v>
      </c>
      <c r="AJ77" s="56">
        <f t="shared" si="32"/>
        <v>5.6767491951941382</v>
      </c>
      <c r="AK77" s="56">
        <f t="shared" si="32"/>
        <v>5.2617248597788207</v>
      </c>
      <c r="AL77" s="56">
        <f t="shared" si="32"/>
        <v>4.7449639528962342</v>
      </c>
      <c r="AM77" s="56">
        <f t="shared" si="32"/>
        <v>5.1775859987648731</v>
      </c>
      <c r="AN77" s="56">
        <f t="shared" si="32"/>
        <v>4.8220470343581692</v>
      </c>
      <c r="AO77" s="56">
        <f t="shared" si="32"/>
        <v>5.3121857749442123</v>
      </c>
      <c r="AP77" s="56">
        <f t="shared" si="32"/>
        <v>5.1322074583890949</v>
      </c>
      <c r="AQ77" s="56">
        <f t="shared" si="32"/>
        <v>5.1106241137479245</v>
      </c>
      <c r="AR77" s="56">
        <f t="shared" si="32"/>
        <v>5.1024037563716869</v>
      </c>
      <c r="AS77" s="56">
        <f t="shared" si="32"/>
        <v>5.1150072720651663</v>
      </c>
      <c r="AT77" s="56">
        <f t="shared" si="32"/>
        <v>5.1078459822422078</v>
      </c>
      <c r="AU77" s="56">
        <f t="shared" si="32"/>
        <v>5.1081968317074313</v>
      </c>
      <c r="AV77" s="56">
        <f t="shared" si="32"/>
        <v>5.1110590622058947</v>
      </c>
      <c r="AW77" s="56">
        <f t="shared" si="32"/>
        <v>5.1092138952177315</v>
      </c>
      <c r="AX77" s="56">
        <f t="shared" si="32"/>
        <v>5.1093092421618467</v>
      </c>
      <c r="AY77" s="56">
        <f t="shared" si="32"/>
        <v>5.1096581422911651</v>
      </c>
      <c r="AZ77" s="56">
        <f t="shared" si="32"/>
        <v>5.1094504638359997</v>
      </c>
      <c r="BA77" s="56">
        <f t="shared" si="32"/>
        <v>5.1095850952016901</v>
      </c>
      <c r="BB77" s="56">
        <f t="shared" si="32"/>
        <v>5.109557735329183</v>
      </c>
      <c r="BC77" s="56">
        <f t="shared" si="32"/>
        <v>5.1094869126859255</v>
      </c>
      <c r="BD77" s="56">
        <f t="shared" si="32"/>
        <v>5.1095263627249947</v>
      </c>
      <c r="BE77" s="56">
        <f t="shared" si="32"/>
        <v>5.1095439264107743</v>
      </c>
      <c r="BF77" s="56">
        <f t="shared" si="32"/>
        <v>5.109532033881635</v>
      </c>
      <c r="BG77" s="56">
        <f t="shared" si="32"/>
        <v>5.1095271717806829</v>
      </c>
      <c r="BH77" s="56">
        <f t="shared" si="32"/>
        <v>5.1095274206436425</v>
      </c>
    </row>
    <row r="78" spans="1:60">
      <c r="A78" s="3" t="s">
        <v>21</v>
      </c>
      <c r="AD78" s="21">
        <f t="shared" si="33"/>
        <v>5.5255588082989542</v>
      </c>
      <c r="AE78" s="21">
        <f t="shared" si="34"/>
        <v>5.5385963284642408</v>
      </c>
      <c r="AF78" s="21">
        <f t="shared" si="34"/>
        <v>-1.1903649848352398</v>
      </c>
      <c r="AG78" s="21">
        <f t="shared" si="34"/>
        <v>1.3261633938619402</v>
      </c>
      <c r="AH78" s="21">
        <f t="shared" si="34"/>
        <v>4.2701274324931777</v>
      </c>
      <c r="AI78" s="56">
        <f t="shared" ref="AI78:AX85" si="35">AI94+AI158</f>
        <v>3.5208528202714806</v>
      </c>
      <c r="AJ78" s="56">
        <f t="shared" si="35"/>
        <v>4.7020321509999583</v>
      </c>
      <c r="AK78" s="56">
        <f t="shared" si="35"/>
        <v>4.7035141404244163</v>
      </c>
      <c r="AL78" s="56">
        <f t="shared" si="35"/>
        <v>4.29856914575823</v>
      </c>
      <c r="AM78" s="56">
        <f t="shared" si="35"/>
        <v>4.5207486831450145</v>
      </c>
      <c r="AN78" s="56">
        <f t="shared" si="35"/>
        <v>4.2877994812554441</v>
      </c>
      <c r="AO78" s="56">
        <f t="shared" si="35"/>
        <v>4.808947759454151</v>
      </c>
      <c r="AP78" s="56">
        <f t="shared" si="35"/>
        <v>4.6327470668556385</v>
      </c>
      <c r="AQ78" s="56">
        <f t="shared" si="35"/>
        <v>4.6290928661848962</v>
      </c>
      <c r="AR78" s="56">
        <f t="shared" si="35"/>
        <v>4.6180152072315588</v>
      </c>
      <c r="AS78" s="56">
        <f t="shared" si="35"/>
        <v>4.625322792497899</v>
      </c>
      <c r="AT78" s="56">
        <f t="shared" si="35"/>
        <v>4.622225020402392</v>
      </c>
      <c r="AU78" s="56">
        <f t="shared" si="35"/>
        <v>4.6222323219588706</v>
      </c>
      <c r="AV78" s="56">
        <f t="shared" si="35"/>
        <v>4.6241486074429137</v>
      </c>
      <c r="AW78" s="56">
        <f t="shared" si="35"/>
        <v>4.6229575689400697</v>
      </c>
      <c r="AX78" s="56">
        <f t="shared" si="35"/>
        <v>4.6227410876302706</v>
      </c>
      <c r="AY78" s="56">
        <f t="shared" si="32"/>
        <v>4.6230954446758954</v>
      </c>
      <c r="AZ78" s="56">
        <f t="shared" si="32"/>
        <v>4.6230907154016627</v>
      </c>
      <c r="BA78" s="56">
        <f t="shared" si="32"/>
        <v>4.6230913708364589</v>
      </c>
      <c r="BB78" s="56">
        <f t="shared" si="32"/>
        <v>4.6230535437273197</v>
      </c>
      <c r="BC78" s="56">
        <f t="shared" si="32"/>
        <v>4.6230139996279229</v>
      </c>
      <c r="BD78" s="56">
        <f t="shared" si="32"/>
        <v>4.6230498679946335</v>
      </c>
      <c r="BE78" s="56">
        <f t="shared" si="32"/>
        <v>4.6230728083658779</v>
      </c>
      <c r="BF78" s="56">
        <f t="shared" si="32"/>
        <v>4.6230540944979968</v>
      </c>
      <c r="BG78" s="56">
        <f t="shared" si="32"/>
        <v>4.6230460423016204</v>
      </c>
      <c r="BH78" s="56">
        <f t="shared" si="32"/>
        <v>4.6230499841225114</v>
      </c>
    </row>
    <row r="79" spans="1:60">
      <c r="A79" s="3" t="s">
        <v>22</v>
      </c>
      <c r="AD79" s="21">
        <f t="shared" si="33"/>
        <v>6.8616779646213004</v>
      </c>
      <c r="AE79" s="21">
        <f t="shared" si="34"/>
        <v>4.7248667478195863</v>
      </c>
      <c r="AF79" s="21">
        <f t="shared" si="34"/>
        <v>-1.0424340542275505</v>
      </c>
      <c r="AG79" s="21">
        <f t="shared" si="34"/>
        <v>2.7580182657294228</v>
      </c>
      <c r="AH79" s="21">
        <f t="shared" si="34"/>
        <v>4.710486714145893</v>
      </c>
      <c r="AI79" s="56">
        <f t="shared" si="35"/>
        <v>5.2318647886969121</v>
      </c>
      <c r="AJ79" s="56">
        <f t="shared" si="35"/>
        <v>6.5822295178243646</v>
      </c>
      <c r="AK79" s="56">
        <f t="shared" si="35"/>
        <v>6.2368595267895737</v>
      </c>
      <c r="AL79" s="56">
        <f t="shared" si="35"/>
        <v>5.9727911477330107</v>
      </c>
      <c r="AM79" s="56">
        <f t="shared" si="35"/>
        <v>6.1835918775820637</v>
      </c>
      <c r="AN79" s="56">
        <f t="shared" si="35"/>
        <v>5.8230412314353508</v>
      </c>
      <c r="AO79" s="56">
        <f t="shared" si="35"/>
        <v>6.3293709527071975</v>
      </c>
      <c r="AP79" s="56">
        <f t="shared" si="35"/>
        <v>6.0539691382660346</v>
      </c>
      <c r="AQ79" s="56">
        <f t="shared" si="35"/>
        <v>6.0481816609297532</v>
      </c>
      <c r="AR79" s="56">
        <f t="shared" si="35"/>
        <v>6.0433638932967799</v>
      </c>
      <c r="AS79" s="56">
        <f t="shared" si="35"/>
        <v>6.0487324330025007</v>
      </c>
      <c r="AT79" s="56">
        <f t="shared" si="35"/>
        <v>6.04483571421635</v>
      </c>
      <c r="AU79" s="56">
        <f t="shared" si="35"/>
        <v>6.0451835837105286</v>
      </c>
      <c r="AV79" s="56">
        <f t="shared" si="35"/>
        <v>6.0471654202898932</v>
      </c>
      <c r="AW79" s="56">
        <f t="shared" si="35"/>
        <v>6.045996561474654</v>
      </c>
      <c r="AX79" s="56">
        <f t="shared" si="35"/>
        <v>6.0459205197382522</v>
      </c>
      <c r="AY79" s="56">
        <f t="shared" si="32"/>
        <v>6.0460817242291434</v>
      </c>
      <c r="AZ79" s="56">
        <f t="shared" si="32"/>
        <v>6.0460493932598673</v>
      </c>
      <c r="BA79" s="56">
        <f t="shared" si="32"/>
        <v>6.046169048103045</v>
      </c>
      <c r="BB79" s="56">
        <f t="shared" si="32"/>
        <v>6.0460992893674135</v>
      </c>
      <c r="BC79" s="56">
        <f t="shared" si="32"/>
        <v>6.0460513268337026</v>
      </c>
      <c r="BD79" s="56">
        <f t="shared" si="32"/>
        <v>6.0460799884270546</v>
      </c>
      <c r="BE79" s="56">
        <f t="shared" si="32"/>
        <v>6.0461008105212155</v>
      </c>
      <c r="BF79" s="56">
        <f t="shared" si="32"/>
        <v>6.0460961477456792</v>
      </c>
      <c r="BG79" s="56">
        <f t="shared" si="32"/>
        <v>6.0460844754078833</v>
      </c>
      <c r="BH79" s="56">
        <f t="shared" si="32"/>
        <v>6.0460845562027945</v>
      </c>
    </row>
    <row r="80" spans="1:60">
      <c r="A80" s="3" t="s">
        <v>23</v>
      </c>
      <c r="AD80" s="21">
        <f t="shared" si="33"/>
        <v>8.4760737012847347</v>
      </c>
      <c r="AE80" s="21">
        <f t="shared" si="34"/>
        <v>6.2062056649996133</v>
      </c>
      <c r="AF80" s="21">
        <f t="shared" si="34"/>
        <v>-0.37434474037516674</v>
      </c>
      <c r="AG80" s="21">
        <f t="shared" si="34"/>
        <v>1.5652231841279298</v>
      </c>
      <c r="AH80" s="21">
        <f t="shared" si="34"/>
        <v>5.7041674218532652</v>
      </c>
      <c r="AI80" s="56">
        <f t="shared" si="35"/>
        <v>5.6127236445897157</v>
      </c>
      <c r="AJ80" s="56">
        <f t="shared" si="35"/>
        <v>6.6652419107395042</v>
      </c>
      <c r="AK80" s="56">
        <f t="shared" si="35"/>
        <v>6.7768181911462708</v>
      </c>
      <c r="AL80" s="56">
        <f t="shared" si="35"/>
        <v>6.3066917386078947</v>
      </c>
      <c r="AM80" s="56">
        <f t="shared" si="35"/>
        <v>6.4998021068119414</v>
      </c>
      <c r="AN80" s="56">
        <f t="shared" si="35"/>
        <v>6.1988904827576672</v>
      </c>
      <c r="AO80" s="56">
        <f t="shared" si="35"/>
        <v>6.6488367831479067</v>
      </c>
      <c r="AP80" s="56">
        <f t="shared" si="35"/>
        <v>6.3651675891070205</v>
      </c>
      <c r="AQ80" s="56">
        <f t="shared" si="35"/>
        <v>6.3721677021132059</v>
      </c>
      <c r="AR80" s="56">
        <f t="shared" si="35"/>
        <v>6.3568849384423265</v>
      </c>
      <c r="AS80" s="56">
        <f t="shared" si="35"/>
        <v>6.3636591402256233</v>
      </c>
      <c r="AT80" s="56">
        <f t="shared" si="35"/>
        <v>6.3611234646119623</v>
      </c>
      <c r="AU80" s="56">
        <f t="shared" si="35"/>
        <v>6.3606074583044929</v>
      </c>
      <c r="AV80" s="56">
        <f t="shared" si="35"/>
        <v>6.3632548172736891</v>
      </c>
      <c r="AW80" s="56">
        <f t="shared" si="35"/>
        <v>6.3619261489473509</v>
      </c>
      <c r="AX80" s="56">
        <f t="shared" si="35"/>
        <v>6.3614453235774127</v>
      </c>
      <c r="AY80" s="56">
        <f t="shared" si="32"/>
        <v>6.3618439690145454</v>
      </c>
      <c r="AZ80" s="56">
        <f t="shared" si="32"/>
        <v>6.36192348654086</v>
      </c>
      <c r="BA80" s="56">
        <f t="shared" si="32"/>
        <v>6.3619492781686757</v>
      </c>
      <c r="BB80" s="56">
        <f t="shared" si="32"/>
        <v>6.3618679741453779</v>
      </c>
      <c r="BC80" s="56">
        <f t="shared" si="32"/>
        <v>6.3618156079929999</v>
      </c>
      <c r="BD80" s="56">
        <f t="shared" si="32"/>
        <v>6.3618568844048715</v>
      </c>
      <c r="BE80" s="56">
        <f t="shared" si="32"/>
        <v>6.3618948981944285</v>
      </c>
      <c r="BF80" s="56">
        <f t="shared" si="32"/>
        <v>6.3618764868745643</v>
      </c>
      <c r="BG80" s="56">
        <f t="shared" si="32"/>
        <v>6.3618585808122958</v>
      </c>
      <c r="BH80" s="56">
        <f t="shared" si="32"/>
        <v>6.3618631652315019</v>
      </c>
    </row>
    <row r="81" spans="1:60">
      <c r="A81" s="3" t="s">
        <v>24</v>
      </c>
      <c r="AD81" s="21">
        <f t="shared" si="33"/>
        <v>8.7247338036715583</v>
      </c>
      <c r="AE81" s="21">
        <f t="shared" si="34"/>
        <v>5.2783678487041712</v>
      </c>
      <c r="AF81" s="21">
        <f t="shared" si="34"/>
        <v>0.5450638297660606</v>
      </c>
      <c r="AG81" s="21">
        <f t="shared" si="34"/>
        <v>2.8254304683128542</v>
      </c>
      <c r="AH81" s="21">
        <f t="shared" si="34"/>
        <v>4.7140734364343544</v>
      </c>
      <c r="AI81" s="56">
        <f t="shared" si="35"/>
        <v>6.6202542951604695</v>
      </c>
      <c r="AJ81" s="56">
        <f t="shared" si="35"/>
        <v>7.3489639968108005</v>
      </c>
      <c r="AK81" s="56">
        <f t="shared" si="35"/>
        <v>7.0478185446902888</v>
      </c>
      <c r="AL81" s="56">
        <f t="shared" si="35"/>
        <v>6.9442083399165231</v>
      </c>
      <c r="AM81" s="56">
        <f t="shared" si="35"/>
        <v>7.0178328775743504</v>
      </c>
      <c r="AN81" s="56">
        <f t="shared" si="35"/>
        <v>6.6484307392735822</v>
      </c>
      <c r="AO81" s="56">
        <f t="shared" si="35"/>
        <v>7.043537080253266</v>
      </c>
      <c r="AP81" s="56">
        <f t="shared" si="35"/>
        <v>6.7004904726161625</v>
      </c>
      <c r="AQ81" s="56">
        <f t="shared" si="35"/>
        <v>6.7025684739574052</v>
      </c>
      <c r="AR81" s="56">
        <f t="shared" si="35"/>
        <v>6.6992543993233786</v>
      </c>
      <c r="AS81" s="56">
        <f t="shared" si="35"/>
        <v>6.7006106158878147</v>
      </c>
      <c r="AT81" s="56">
        <f t="shared" si="35"/>
        <v>6.6990471988550304</v>
      </c>
      <c r="AU81" s="56">
        <f t="shared" si="35"/>
        <v>6.6994181775449437</v>
      </c>
      <c r="AV81" s="56">
        <f t="shared" si="35"/>
        <v>6.700525119274956</v>
      </c>
      <c r="AW81" s="56">
        <f t="shared" si="35"/>
        <v>6.6998662229307344</v>
      </c>
      <c r="AX81" s="56">
        <f t="shared" si="35"/>
        <v>6.6997149376759406</v>
      </c>
      <c r="AY81" s="56">
        <f t="shared" si="32"/>
        <v>6.6998016438203187</v>
      </c>
      <c r="AZ81" s="56">
        <f t="shared" si="32"/>
        <v>6.6998665216142967</v>
      </c>
      <c r="BA81" s="56">
        <f t="shared" si="32"/>
        <v>6.6999249172986364</v>
      </c>
      <c r="BB81" s="56">
        <f t="shared" si="32"/>
        <v>6.6998543960560877</v>
      </c>
      <c r="BC81" s="56">
        <f t="shared" si="32"/>
        <v>6.6998294422891931</v>
      </c>
      <c r="BD81" s="56">
        <f t="shared" si="32"/>
        <v>6.6998508957555831</v>
      </c>
      <c r="BE81" s="56">
        <f t="shared" si="32"/>
        <v>6.6998692405774642</v>
      </c>
      <c r="BF81" s="56">
        <f t="shared" si="32"/>
        <v>6.6998646038989653</v>
      </c>
      <c r="BG81" s="56">
        <f t="shared" si="32"/>
        <v>6.6998531633881768</v>
      </c>
      <c r="BH81" s="56">
        <f t="shared" si="32"/>
        <v>6.6998542288988734</v>
      </c>
    </row>
    <row r="82" spans="1:60">
      <c r="A82" s="3" t="s">
        <v>25</v>
      </c>
      <c r="AD82" s="21">
        <f t="shared" si="33"/>
        <v>8.2650516739495696</v>
      </c>
      <c r="AE82" s="21">
        <f t="shared" si="34"/>
        <v>6.0163512726900841</v>
      </c>
      <c r="AF82" s="21">
        <f t="shared" si="34"/>
        <v>1.1577258236969001</v>
      </c>
      <c r="AG82" s="21">
        <f t="shared" si="34"/>
        <v>2.7569381269924254</v>
      </c>
      <c r="AH82" s="21">
        <f t="shared" si="34"/>
        <v>4.6454913297065294</v>
      </c>
      <c r="AI82" s="56">
        <f t="shared" si="35"/>
        <v>6.9966484523686443</v>
      </c>
      <c r="AJ82" s="56">
        <f t="shared" si="35"/>
        <v>7.4967101337688433</v>
      </c>
      <c r="AK82" s="56">
        <f t="shared" si="35"/>
        <v>7.2373676868855705</v>
      </c>
      <c r="AL82" s="56">
        <f t="shared" si="35"/>
        <v>7.1831708301631538</v>
      </c>
      <c r="AM82" s="56">
        <f t="shared" si="35"/>
        <v>7.2064100704950445</v>
      </c>
      <c r="AN82" s="56">
        <f t="shared" si="35"/>
        <v>6.8433758500325172</v>
      </c>
      <c r="AO82" s="56">
        <f t="shared" si="35"/>
        <v>7.3227952498954814</v>
      </c>
      <c r="AP82" s="56">
        <f t="shared" si="35"/>
        <v>6.9609967223517133</v>
      </c>
      <c r="AQ82" s="56">
        <f t="shared" si="35"/>
        <v>6.9617955702952594</v>
      </c>
      <c r="AR82" s="56">
        <f t="shared" si="35"/>
        <v>6.9602772972539046</v>
      </c>
      <c r="AS82" s="56">
        <f t="shared" si="35"/>
        <v>6.9611958210645213</v>
      </c>
      <c r="AT82" s="56">
        <f t="shared" si="35"/>
        <v>6.9608840246908796</v>
      </c>
      <c r="AU82" s="56">
        <f t="shared" si="35"/>
        <v>6.960654963195898</v>
      </c>
      <c r="AV82" s="56">
        <f t="shared" si="35"/>
        <v>6.9610116817661343</v>
      </c>
      <c r="AW82" s="56">
        <f t="shared" si="35"/>
        <v>6.9608963012620269</v>
      </c>
      <c r="AX82" s="56">
        <f t="shared" si="35"/>
        <v>6.960850813795374</v>
      </c>
      <c r="AY82" s="56">
        <f t="shared" si="32"/>
        <v>6.9608808721198239</v>
      </c>
      <c r="AZ82" s="56">
        <f t="shared" si="32"/>
        <v>6.9608706311761841</v>
      </c>
      <c r="BA82" s="56">
        <f t="shared" si="32"/>
        <v>6.9608871517991</v>
      </c>
      <c r="BB82" s="56">
        <f t="shared" si="32"/>
        <v>6.9608831912642639</v>
      </c>
      <c r="BC82" s="56">
        <f t="shared" si="32"/>
        <v>6.960875476616712</v>
      </c>
      <c r="BD82" s="56">
        <f t="shared" si="32"/>
        <v>6.9608768224601212</v>
      </c>
      <c r="BE82" s="56">
        <f t="shared" si="32"/>
        <v>6.9608801012247525</v>
      </c>
      <c r="BF82" s="56">
        <f t="shared" si="32"/>
        <v>6.9608804650103711</v>
      </c>
      <c r="BG82" s="56">
        <f t="shared" si="32"/>
        <v>6.9608787849031657</v>
      </c>
      <c r="BH82" s="56">
        <f t="shared" si="32"/>
        <v>6.9608786422052837</v>
      </c>
    </row>
    <row r="83" spans="1:60">
      <c r="A83" s="3" t="s">
        <v>26</v>
      </c>
      <c r="AD83" s="21">
        <f t="shared" si="33"/>
        <v>8.5639888829253508</v>
      </c>
      <c r="AE83" s="21">
        <f t="shared" si="34"/>
        <v>2.7850211070733764</v>
      </c>
      <c r="AF83" s="21">
        <f t="shared" si="34"/>
        <v>2.0805387679703689</v>
      </c>
      <c r="AG83" s="21">
        <f t="shared" si="34"/>
        <v>2.4399363207723765</v>
      </c>
      <c r="AH83" s="21">
        <f t="shared" si="34"/>
        <v>4.6846230707129912</v>
      </c>
      <c r="AI83" s="56">
        <f t="shared" si="35"/>
        <v>7.566964579377097</v>
      </c>
      <c r="AJ83" s="56">
        <f t="shared" si="35"/>
        <v>7.6844756065437849</v>
      </c>
      <c r="AK83" s="56">
        <f t="shared" si="35"/>
        <v>7.5554588488047632</v>
      </c>
      <c r="AL83" s="56">
        <f t="shared" si="35"/>
        <v>7.5449452574431124</v>
      </c>
      <c r="AM83" s="56">
        <f t="shared" si="35"/>
        <v>7.490864345996223</v>
      </c>
      <c r="AN83" s="56">
        <f t="shared" si="35"/>
        <v>7.147599387900426</v>
      </c>
      <c r="AO83" s="56">
        <f t="shared" si="35"/>
        <v>7.6541985321625177</v>
      </c>
      <c r="AP83" s="56">
        <f t="shared" si="35"/>
        <v>7.2667571916058993</v>
      </c>
      <c r="AQ83" s="56">
        <f t="shared" si="35"/>
        <v>7.2713314347349591</v>
      </c>
      <c r="AR83" s="56">
        <f t="shared" si="35"/>
        <v>7.2694508685997263</v>
      </c>
      <c r="AS83" s="56">
        <f t="shared" si="35"/>
        <v>7.2690593760881246</v>
      </c>
      <c r="AT83" s="56">
        <f t="shared" si="35"/>
        <v>7.2705072238600925</v>
      </c>
      <c r="AU83" s="56">
        <f t="shared" si="35"/>
        <v>7.2698363409809836</v>
      </c>
      <c r="AV83" s="56">
        <f t="shared" si="35"/>
        <v>7.2695338027416794</v>
      </c>
      <c r="AW83" s="56">
        <f t="shared" si="35"/>
        <v>7.2698746458604475</v>
      </c>
      <c r="AX83" s="56">
        <f t="shared" si="35"/>
        <v>7.2697986110057498</v>
      </c>
      <c r="AY83" s="56">
        <f t="shared" si="32"/>
        <v>7.269820195021361</v>
      </c>
      <c r="AZ83" s="56">
        <f t="shared" si="32"/>
        <v>7.2698205613345044</v>
      </c>
      <c r="BA83" s="56">
        <f t="shared" si="32"/>
        <v>7.2697676450072528</v>
      </c>
      <c r="BB83" s="56">
        <f t="shared" si="32"/>
        <v>7.2698016630320401</v>
      </c>
      <c r="BC83" s="56">
        <f t="shared" si="32"/>
        <v>7.2698121535512294</v>
      </c>
      <c r="BD83" s="56">
        <f t="shared" si="32"/>
        <v>7.2698023874798539</v>
      </c>
      <c r="BE83" s="56">
        <f t="shared" si="32"/>
        <v>7.2697987799969095</v>
      </c>
      <c r="BF83" s="56">
        <f t="shared" si="32"/>
        <v>7.2697986125726439</v>
      </c>
      <c r="BG83" s="56">
        <f t="shared" si="32"/>
        <v>7.2698020288484333</v>
      </c>
      <c r="BH83" s="56">
        <f t="shared" si="32"/>
        <v>7.2698025572221523</v>
      </c>
    </row>
    <row r="84" spans="1:60">
      <c r="A84" s="3" t="s">
        <v>27</v>
      </c>
      <c r="AD84" s="21">
        <f t="shared" si="33"/>
        <v>9.0153298490909641</v>
      </c>
      <c r="AE84" s="21">
        <f t="shared" si="34"/>
        <v>6.8303226722158161</v>
      </c>
      <c r="AF84" s="21">
        <f t="shared" si="34"/>
        <v>0.46047884169007647</v>
      </c>
      <c r="AG84" s="21">
        <f t="shared" si="34"/>
        <v>5.2891177098126843</v>
      </c>
      <c r="AH84" s="21">
        <f t="shared" si="34"/>
        <v>4.5758132513208221</v>
      </c>
      <c r="AI84" s="56">
        <f t="shared" si="35"/>
        <v>8.5388668027390082</v>
      </c>
      <c r="AJ84" s="56">
        <f t="shared" si="35"/>
        <v>9.627398243479151</v>
      </c>
      <c r="AK84" s="56">
        <f t="shared" si="35"/>
        <v>8.6141874924107888</v>
      </c>
      <c r="AL84" s="56">
        <f t="shared" si="35"/>
        <v>8.8476138178975052</v>
      </c>
      <c r="AM84" s="56">
        <f t="shared" si="35"/>
        <v>8.9040050458742908</v>
      </c>
      <c r="AN84" s="56">
        <f t="shared" si="35"/>
        <v>8.3404701837706714</v>
      </c>
      <c r="AO84" s="56">
        <f t="shared" si="35"/>
        <v>8.8678453921998379</v>
      </c>
      <c r="AP84" s="56">
        <f t="shared" si="35"/>
        <v>8.4210840585536637</v>
      </c>
      <c r="AQ84" s="56">
        <f t="shared" si="35"/>
        <v>8.4021937945227965</v>
      </c>
      <c r="AR84" s="56">
        <f t="shared" si="35"/>
        <v>8.4136123015958955</v>
      </c>
      <c r="AS84" s="56">
        <f t="shared" si="35"/>
        <v>8.4115263087994734</v>
      </c>
      <c r="AT84" s="56">
        <f t="shared" si="35"/>
        <v>8.4090847088902922</v>
      </c>
      <c r="AU84" s="56">
        <f t="shared" si="35"/>
        <v>8.4118268589747203</v>
      </c>
      <c r="AV84" s="56">
        <f t="shared" si="35"/>
        <v>8.4108128946344749</v>
      </c>
      <c r="AW84" s="56">
        <f t="shared" si="35"/>
        <v>8.4104876730263118</v>
      </c>
      <c r="AX84" s="56">
        <f t="shared" si="35"/>
        <v>8.410949616540881</v>
      </c>
      <c r="AY84" s="56">
        <f t="shared" si="32"/>
        <v>8.4107927124803386</v>
      </c>
      <c r="AZ84" s="56">
        <f t="shared" si="32"/>
        <v>8.4107997338614009</v>
      </c>
      <c r="BA84" s="56">
        <f t="shared" si="32"/>
        <v>8.4108312169329764</v>
      </c>
      <c r="BB84" s="56">
        <f t="shared" si="32"/>
        <v>8.4107884691088337</v>
      </c>
      <c r="BC84" s="56">
        <f t="shared" si="32"/>
        <v>8.4108006004831548</v>
      </c>
      <c r="BD84" s="56">
        <f t="shared" si="32"/>
        <v>8.4108182865943455</v>
      </c>
      <c r="BE84" s="56">
        <f t="shared" si="32"/>
        <v>8.4108077511493828</v>
      </c>
      <c r="BF84" s="56">
        <f t="shared" si="32"/>
        <v>8.4108039583445766</v>
      </c>
      <c r="BG84" s="56">
        <f t="shared" si="32"/>
        <v>8.4108073208910863</v>
      </c>
      <c r="BH84" s="56">
        <f t="shared" si="32"/>
        <v>8.4108070138255435</v>
      </c>
    </row>
    <row r="85" spans="1:60">
      <c r="A85" s="3" t="s">
        <v>28</v>
      </c>
      <c r="AD85" s="21">
        <f t="shared" si="33"/>
        <v>8.9324588414207149</v>
      </c>
      <c r="AE85" s="21">
        <f t="shared" si="34"/>
        <v>5.0003715051488964</v>
      </c>
      <c r="AF85" s="21">
        <f t="shared" si="34"/>
        <v>1.4438298193340682</v>
      </c>
      <c r="AG85" s="21">
        <f t="shared" si="34"/>
        <v>4.6749878150304802</v>
      </c>
      <c r="AH85" s="21">
        <f t="shared" si="34"/>
        <v>3.5780256186230779</v>
      </c>
      <c r="AI85" s="56">
        <f t="shared" si="35"/>
        <v>30.997699580276564</v>
      </c>
      <c r="AJ85" s="56">
        <f t="shared" si="35"/>
        <v>20.482344988293526</v>
      </c>
      <c r="AK85" s="56">
        <f t="shared" si="35"/>
        <v>20.663861147908484</v>
      </c>
      <c r="AL85" s="56">
        <f t="shared" si="35"/>
        <v>23.665564287982829</v>
      </c>
      <c r="AM85" s="56">
        <f t="shared" si="35"/>
        <v>21.258612153664934</v>
      </c>
      <c r="AN85" s="56">
        <f t="shared" si="35"/>
        <v>20.726071102785987</v>
      </c>
      <c r="AO85" s="56">
        <f t="shared" si="35"/>
        <v>20.043927308211408</v>
      </c>
      <c r="AP85" s="56">
        <f t="shared" si="35"/>
        <v>18.489856822458982</v>
      </c>
      <c r="AQ85" s="56">
        <f t="shared" si="35"/>
        <v>18.647008899033505</v>
      </c>
      <c r="AR85" s="56">
        <f t="shared" si="35"/>
        <v>18.679010877193367</v>
      </c>
      <c r="AS85" s="56">
        <f t="shared" si="35"/>
        <v>18.605410656017945</v>
      </c>
      <c r="AT85" s="56">
        <f t="shared" si="35"/>
        <v>18.643636409023589</v>
      </c>
      <c r="AU85" s="56">
        <f t="shared" si="35"/>
        <v>18.642590559308672</v>
      </c>
      <c r="AV85" s="56">
        <f t="shared" si="35"/>
        <v>18.630630037322671</v>
      </c>
      <c r="AW85" s="56">
        <f t="shared" si="35"/>
        <v>18.638988060780669</v>
      </c>
      <c r="AX85" s="56">
        <f t="shared" si="35"/>
        <v>18.637396723416668</v>
      </c>
      <c r="AY85" s="56">
        <f t="shared" si="32"/>
        <v>18.63564052101734</v>
      </c>
      <c r="AZ85" s="56">
        <f t="shared" si="32"/>
        <v>18.637339212029296</v>
      </c>
      <c r="BA85" s="56">
        <f t="shared" si="32"/>
        <v>18.636808168790957</v>
      </c>
      <c r="BB85" s="56">
        <f t="shared" si="32"/>
        <v>18.636598354735188</v>
      </c>
      <c r="BC85" s="56">
        <f t="shared" si="32"/>
        <v>18.636910965019862</v>
      </c>
      <c r="BD85" s="56">
        <f t="shared" si="32"/>
        <v>18.636768592461138</v>
      </c>
      <c r="BE85" s="56">
        <f t="shared" si="32"/>
        <v>18.636760836838224</v>
      </c>
      <c r="BF85" s="56">
        <f t="shared" si="32"/>
        <v>18.636815815367587</v>
      </c>
      <c r="BG85" s="56">
        <f t="shared" si="32"/>
        <v>18.636781365608414</v>
      </c>
      <c r="BH85" s="56">
        <f t="shared" si="32"/>
        <v>18.636785069310196</v>
      </c>
    </row>
    <row r="86" spans="1:60" ht="12" thickBot="1">
      <c r="A86" s="3" t="s">
        <v>29</v>
      </c>
      <c r="AD86" s="21">
        <f>SUM(AD74:AD85)</f>
        <v>94.979309397772298</v>
      </c>
      <c r="AE86" s="21">
        <f t="shared" ref="AE86:BH86" si="36">SUM(AE74:AE85)</f>
        <v>67.212044108879127</v>
      </c>
      <c r="AF86" s="21">
        <f t="shared" si="36"/>
        <v>17.855232947590792</v>
      </c>
      <c r="AG86" s="21">
        <f t="shared" si="36"/>
        <v>38.759677891364177</v>
      </c>
      <c r="AH86" s="21">
        <f t="shared" si="36"/>
        <v>60.629440956894534</v>
      </c>
      <c r="AI86" s="56">
        <f t="shared" si="36"/>
        <v>96.620945333410361</v>
      </c>
      <c r="AJ86" s="56">
        <f t="shared" si="36"/>
        <v>101.99615672387492</v>
      </c>
      <c r="AK86" s="56">
        <f t="shared" si="36"/>
        <v>97.611837758715268</v>
      </c>
      <c r="AL86" s="56">
        <f t="shared" si="36"/>
        <v>97.90166624058422</v>
      </c>
      <c r="AM86" s="56">
        <f t="shared" si="36"/>
        <v>97.890777539721057</v>
      </c>
      <c r="AN86" s="56">
        <f t="shared" si="36"/>
        <v>92.883656998595882</v>
      </c>
      <c r="AO86" s="56">
        <f t="shared" si="36"/>
        <v>96.577605777834279</v>
      </c>
      <c r="AP86" s="56">
        <f t="shared" si="36"/>
        <v>91.590496691718783</v>
      </c>
      <c r="AQ86" s="56">
        <f t="shared" si="36"/>
        <v>91.638724789719674</v>
      </c>
      <c r="AR86" s="56">
        <f t="shared" si="36"/>
        <v>91.620326089834833</v>
      </c>
      <c r="AS86" s="56">
        <f t="shared" si="36"/>
        <v>91.610805352510681</v>
      </c>
      <c r="AT86" s="56">
        <f t="shared" si="36"/>
        <v>91.607591740323642</v>
      </c>
      <c r="AU86" s="56">
        <f t="shared" si="36"/>
        <v>91.613588932821528</v>
      </c>
      <c r="AV86" s="56">
        <f t="shared" si="36"/>
        <v>91.618207381042083</v>
      </c>
      <c r="AW86" s="56">
        <f t="shared" si="36"/>
        <v>91.614103899306542</v>
      </c>
      <c r="AX86" s="56">
        <f t="shared" si="36"/>
        <v>91.612859461200898</v>
      </c>
      <c r="AY86" s="56">
        <f t="shared" si="36"/>
        <v>91.613270282938956</v>
      </c>
      <c r="AZ86" s="56">
        <f t="shared" si="36"/>
        <v>91.614405991462007</v>
      </c>
      <c r="BA86" s="56">
        <f t="shared" si="36"/>
        <v>91.614569403190075</v>
      </c>
      <c r="BB86" s="56">
        <f t="shared" si="36"/>
        <v>91.613841807619693</v>
      </c>
      <c r="BC86" s="56">
        <f t="shared" si="36"/>
        <v>91.613789389282331</v>
      </c>
      <c r="BD86" s="56">
        <f t="shared" si="36"/>
        <v>91.613975374898615</v>
      </c>
      <c r="BE86" s="56">
        <f t="shared" si="36"/>
        <v>91.61411639329053</v>
      </c>
      <c r="BF86" s="56">
        <f t="shared" si="36"/>
        <v>91.614058473656257</v>
      </c>
      <c r="BG86" s="56">
        <f t="shared" si="36"/>
        <v>91.613956287749474</v>
      </c>
      <c r="BH86" s="56">
        <f t="shared" si="36"/>
        <v>91.613979183775442</v>
      </c>
    </row>
    <row r="87" spans="1:60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</row>
    <row r="88" spans="1:60" ht="12" thickBot="1">
      <c r="A88" s="3" t="s">
        <v>189</v>
      </c>
    </row>
    <row r="89" spans="1:60" ht="12" thickBot="1">
      <c r="A89" s="18"/>
      <c r="B89" s="19">
        <f t="shared" ref="B89:BH89" si="37">B2</f>
        <v>1992</v>
      </c>
      <c r="C89" s="19">
        <f t="shared" si="37"/>
        <v>1993</v>
      </c>
      <c r="D89" s="19">
        <f t="shared" si="37"/>
        <v>1994</v>
      </c>
      <c r="E89" s="19">
        <f t="shared" si="37"/>
        <v>1995</v>
      </c>
      <c r="F89" s="19">
        <f t="shared" si="37"/>
        <v>1996</v>
      </c>
      <c r="G89" s="19">
        <f t="shared" si="37"/>
        <v>1997</v>
      </c>
      <c r="H89" s="19">
        <f t="shared" si="37"/>
        <v>1998</v>
      </c>
      <c r="I89" s="19">
        <f t="shared" si="37"/>
        <v>1999</v>
      </c>
      <c r="J89" s="19">
        <f t="shared" si="37"/>
        <v>2000</v>
      </c>
      <c r="K89" s="19">
        <f t="shared" si="37"/>
        <v>2001</v>
      </c>
      <c r="L89" s="19">
        <f t="shared" si="37"/>
        <v>2002</v>
      </c>
      <c r="M89" s="19">
        <f t="shared" si="37"/>
        <v>2003</v>
      </c>
      <c r="N89" s="19">
        <f t="shared" si="37"/>
        <v>2004</v>
      </c>
      <c r="O89" s="19">
        <f t="shared" si="37"/>
        <v>2005</v>
      </c>
      <c r="P89" s="19">
        <f t="shared" si="37"/>
        <v>2006</v>
      </c>
      <c r="Q89" s="19">
        <f t="shared" si="37"/>
        <v>2007</v>
      </c>
      <c r="R89" s="19">
        <f t="shared" si="37"/>
        <v>2008</v>
      </c>
      <c r="S89" s="19">
        <f t="shared" si="37"/>
        <v>2009</v>
      </c>
      <c r="T89" s="19">
        <f t="shared" si="37"/>
        <v>2010</v>
      </c>
      <c r="U89" s="19">
        <f t="shared" si="37"/>
        <v>2011</v>
      </c>
      <c r="V89" s="19">
        <f t="shared" si="37"/>
        <v>2012</v>
      </c>
      <c r="W89" s="19">
        <f t="shared" si="37"/>
        <v>2013</v>
      </c>
      <c r="X89" s="19">
        <f t="shared" si="37"/>
        <v>2014</v>
      </c>
      <c r="Y89" s="19">
        <f t="shared" si="37"/>
        <v>2015</v>
      </c>
      <c r="Z89" s="19">
        <f t="shared" si="37"/>
        <v>2016</v>
      </c>
      <c r="AA89" s="19">
        <f t="shared" si="37"/>
        <v>2017</v>
      </c>
      <c r="AB89" s="19">
        <f t="shared" si="37"/>
        <v>2018</v>
      </c>
      <c r="AC89" s="19">
        <f t="shared" si="37"/>
        <v>2019</v>
      </c>
      <c r="AD89" s="19">
        <f t="shared" si="37"/>
        <v>2020</v>
      </c>
      <c r="AE89" s="19">
        <f t="shared" si="37"/>
        <v>2021</v>
      </c>
      <c r="AF89" s="19">
        <f t="shared" si="37"/>
        <v>2022</v>
      </c>
      <c r="AG89" s="19">
        <f t="shared" si="37"/>
        <v>2023</v>
      </c>
      <c r="AH89" s="19">
        <f t="shared" si="37"/>
        <v>2024</v>
      </c>
      <c r="AI89" s="19">
        <f t="shared" si="37"/>
        <v>2025</v>
      </c>
      <c r="AJ89" s="19">
        <f t="shared" si="37"/>
        <v>2026</v>
      </c>
      <c r="AK89" s="19">
        <f t="shared" si="37"/>
        <v>2027</v>
      </c>
      <c r="AL89" s="19">
        <f t="shared" si="37"/>
        <v>2028</v>
      </c>
      <c r="AM89" s="19">
        <f t="shared" si="37"/>
        <v>2029</v>
      </c>
      <c r="AN89" s="19">
        <f t="shared" si="37"/>
        <v>2030</v>
      </c>
      <c r="AO89" s="19">
        <f t="shared" si="37"/>
        <v>2031</v>
      </c>
      <c r="AP89" s="19">
        <f t="shared" si="37"/>
        <v>2032</v>
      </c>
      <c r="AQ89" s="19">
        <f t="shared" si="37"/>
        <v>2033</v>
      </c>
      <c r="AR89" s="19">
        <f t="shared" si="37"/>
        <v>2034</v>
      </c>
      <c r="AS89" s="19">
        <f t="shared" si="37"/>
        <v>2035</v>
      </c>
      <c r="AT89" s="19">
        <f t="shared" si="37"/>
        <v>2036</v>
      </c>
      <c r="AU89" s="19">
        <f t="shared" si="37"/>
        <v>2037</v>
      </c>
      <c r="AV89" s="19">
        <f t="shared" si="37"/>
        <v>2038</v>
      </c>
      <c r="AW89" s="19">
        <f t="shared" si="37"/>
        <v>2039</v>
      </c>
      <c r="AX89" s="19">
        <f t="shared" si="37"/>
        <v>2040</v>
      </c>
      <c r="AY89" s="19">
        <f t="shared" si="37"/>
        <v>2041</v>
      </c>
      <c r="AZ89" s="19">
        <f t="shared" si="37"/>
        <v>2042</v>
      </c>
      <c r="BA89" s="19">
        <f t="shared" si="37"/>
        <v>2043</v>
      </c>
      <c r="BB89" s="19">
        <f t="shared" si="37"/>
        <v>2044</v>
      </c>
      <c r="BC89" s="19">
        <f t="shared" si="37"/>
        <v>2045</v>
      </c>
      <c r="BD89" s="19">
        <f t="shared" si="37"/>
        <v>2046</v>
      </c>
      <c r="BE89" s="19">
        <f t="shared" si="37"/>
        <v>2047</v>
      </c>
      <c r="BF89" s="19">
        <f t="shared" si="37"/>
        <v>2048</v>
      </c>
      <c r="BG89" s="19">
        <f t="shared" si="37"/>
        <v>2049</v>
      </c>
      <c r="BH89" s="19">
        <f t="shared" si="37"/>
        <v>2050</v>
      </c>
    </row>
    <row r="90" spans="1:60">
      <c r="A90" s="3" t="s">
        <v>17</v>
      </c>
      <c r="AD90" s="143">
        <f t="shared" ref="AD90:BH98" si="38">AD106+AD122+AD138</f>
        <v>0.26732472397556012</v>
      </c>
      <c r="AE90" s="143">
        <f t="shared" si="38"/>
        <v>0.18044953805337172</v>
      </c>
      <c r="AF90" s="143">
        <f t="shared" si="38"/>
        <v>0.10969883510929776</v>
      </c>
      <c r="AG90" s="26">
        <f t="shared" si="38"/>
        <v>0.10753840856057469</v>
      </c>
      <c r="AH90" s="27">
        <f t="shared" si="38"/>
        <v>0.1325485229599144</v>
      </c>
      <c r="AI90" s="27">
        <f t="shared" si="38"/>
        <v>4.5978960313419519E-2</v>
      </c>
      <c r="AJ90" s="27">
        <f t="shared" si="38"/>
        <v>7.5281508559914348E-2</v>
      </c>
      <c r="AK90" s="27">
        <f t="shared" si="38"/>
        <v>0.15444278379821197</v>
      </c>
      <c r="AL90" s="27">
        <f t="shared" si="38"/>
        <v>0.2208941065459066</v>
      </c>
      <c r="AM90" s="27">
        <f t="shared" si="38"/>
        <v>0.21531404555437544</v>
      </c>
      <c r="AN90" s="27">
        <f t="shared" si="38"/>
        <v>0.21456424733697174</v>
      </c>
      <c r="AO90" s="27">
        <f t="shared" si="38"/>
        <v>1.2319676130157384</v>
      </c>
      <c r="AP90" s="27">
        <f t="shared" si="38"/>
        <v>1.2380123388011766</v>
      </c>
      <c r="AQ90" s="27">
        <f t="shared" si="38"/>
        <v>1.2444542730495389</v>
      </c>
      <c r="AR90" s="27">
        <f t="shared" si="38"/>
        <v>1.2386137835979782</v>
      </c>
      <c r="AS90" s="27">
        <f t="shared" si="38"/>
        <v>1.2380407337378192</v>
      </c>
      <c r="AT90" s="27">
        <f t="shared" si="38"/>
        <v>1.2382177484404504</v>
      </c>
      <c r="AU90" s="27">
        <f t="shared" si="38"/>
        <v>1.2394677755253927</v>
      </c>
      <c r="AV90" s="27">
        <f t="shared" si="38"/>
        <v>1.2397588628702358</v>
      </c>
      <c r="AW90" s="27">
        <f t="shared" si="38"/>
        <v>1.2388197808343753</v>
      </c>
      <c r="AX90" s="27">
        <f t="shared" si="38"/>
        <v>1.238860980281655</v>
      </c>
      <c r="AY90" s="27">
        <f t="shared" si="38"/>
        <v>1.2390250295904217</v>
      </c>
      <c r="AZ90" s="27">
        <f t="shared" si="38"/>
        <v>1.2391864858204162</v>
      </c>
      <c r="BA90" s="27">
        <f t="shared" si="38"/>
        <v>1.2391302278794207</v>
      </c>
      <c r="BB90" s="27">
        <f t="shared" si="38"/>
        <v>1.2390045008812574</v>
      </c>
      <c r="BC90" s="27">
        <f t="shared" si="38"/>
        <v>1.2390414448906339</v>
      </c>
      <c r="BD90" s="27">
        <f t="shared" si="38"/>
        <v>1.2390775378124301</v>
      </c>
      <c r="BE90" s="27">
        <f t="shared" si="38"/>
        <v>1.2390880394568315</v>
      </c>
      <c r="BF90" s="27">
        <f t="shared" si="38"/>
        <v>1.2390683501841147</v>
      </c>
      <c r="BG90" s="27">
        <f t="shared" si="38"/>
        <v>1.2390559746450538</v>
      </c>
      <c r="BH90" s="27">
        <f t="shared" si="38"/>
        <v>1.2390662693978129</v>
      </c>
    </row>
    <row r="91" spans="1:60">
      <c r="A91" s="3" t="s">
        <v>18</v>
      </c>
      <c r="AD91" s="143">
        <f t="shared" si="38"/>
        <v>0.23465845936236293</v>
      </c>
      <c r="AE91" s="143">
        <f t="shared" si="38"/>
        <v>0.2042808076243873</v>
      </c>
      <c r="AF91" s="26">
        <f t="shared" si="38"/>
        <v>6.1254446852040928E-2</v>
      </c>
      <c r="AG91" s="26">
        <f t="shared" si="38"/>
        <v>8.5349557066038875E-2</v>
      </c>
      <c r="AH91" s="27">
        <f t="shared" si="38"/>
        <v>0.12380514963331553</v>
      </c>
      <c r="AI91" s="27">
        <f t="shared" si="38"/>
        <v>8.2452043812456396E-2</v>
      </c>
      <c r="AJ91" s="27">
        <f t="shared" si="38"/>
        <v>0.10592676786329136</v>
      </c>
      <c r="AK91" s="27">
        <f t="shared" si="38"/>
        <v>0.14160153072956599</v>
      </c>
      <c r="AL91" s="27">
        <f t="shared" si="38"/>
        <v>0.20124500353648478</v>
      </c>
      <c r="AM91" s="27">
        <f t="shared" si="38"/>
        <v>0.20029488612190996</v>
      </c>
      <c r="AN91" s="27">
        <f t="shared" si="38"/>
        <v>0.19915395867879246</v>
      </c>
      <c r="AO91" s="27">
        <f t="shared" si="38"/>
        <v>1.140407338599873</v>
      </c>
      <c r="AP91" s="27">
        <f t="shared" si="38"/>
        <v>1.1419455246653532</v>
      </c>
      <c r="AQ91" s="27">
        <f t="shared" si="38"/>
        <v>1.1491792705548762</v>
      </c>
      <c r="AR91" s="27">
        <f t="shared" si="38"/>
        <v>1.1469427200468429</v>
      </c>
      <c r="AS91" s="27">
        <f t="shared" si="38"/>
        <v>1.1453552706732009</v>
      </c>
      <c r="AT91" s="27">
        <f t="shared" si="38"/>
        <v>1.1447660249080291</v>
      </c>
      <c r="AU91" s="27">
        <f t="shared" si="38"/>
        <v>1.1456377621696601</v>
      </c>
      <c r="AV91" s="27">
        <f t="shared" si="38"/>
        <v>1.1463762096705219</v>
      </c>
      <c r="AW91" s="27">
        <f t="shared" si="38"/>
        <v>1.1458155974936513</v>
      </c>
      <c r="AX91" s="27">
        <f t="shared" si="38"/>
        <v>1.1455901729830125</v>
      </c>
      <c r="AY91" s="27">
        <f t="shared" si="38"/>
        <v>1.145637153444975</v>
      </c>
      <c r="AZ91" s="27">
        <f t="shared" si="38"/>
        <v>1.1458113791523641</v>
      </c>
      <c r="BA91" s="27">
        <f t="shared" si="38"/>
        <v>1.1458461025489048</v>
      </c>
      <c r="BB91" s="27">
        <f t="shared" si="38"/>
        <v>1.1457400811245819</v>
      </c>
      <c r="BC91" s="27">
        <f t="shared" si="38"/>
        <v>1.1457249778507677</v>
      </c>
      <c r="BD91" s="27">
        <f t="shared" si="38"/>
        <v>1.1457519388243191</v>
      </c>
      <c r="BE91" s="27">
        <f t="shared" si="38"/>
        <v>1.1457748959001877</v>
      </c>
      <c r="BF91" s="27">
        <f t="shared" si="38"/>
        <v>1.145767599249752</v>
      </c>
      <c r="BG91" s="27">
        <f t="shared" si="38"/>
        <v>1.1457518985899211</v>
      </c>
      <c r="BH91" s="27">
        <f t="shared" si="38"/>
        <v>1.1457542620829892</v>
      </c>
    </row>
    <row r="92" spans="1:60">
      <c r="A92" s="3" t="s">
        <v>19</v>
      </c>
      <c r="AD92" s="143">
        <f t="shared" si="38"/>
        <v>0.30280005566985713</v>
      </c>
      <c r="AE92" s="143">
        <f t="shared" si="38"/>
        <v>0.18050919079322375</v>
      </c>
      <c r="AF92" s="26">
        <f t="shared" si="38"/>
        <v>9.3406677253630735E-2</v>
      </c>
      <c r="AG92" s="26">
        <f t="shared" si="38"/>
        <v>0.10761465890935323</v>
      </c>
      <c r="AH92" s="27">
        <f t="shared" si="38"/>
        <v>0.11452802386526764</v>
      </c>
      <c r="AI92" s="27">
        <f t="shared" si="38"/>
        <v>0.1366497760367737</v>
      </c>
      <c r="AJ92" s="27">
        <f t="shared" si="38"/>
        <v>0.16357900548407209</v>
      </c>
      <c r="AK92" s="27">
        <f t="shared" si="38"/>
        <v>0.15977610687095059</v>
      </c>
      <c r="AL92" s="27">
        <f t="shared" si="38"/>
        <v>0.22185458582000042</v>
      </c>
      <c r="AM92" s="27">
        <f t="shared" si="38"/>
        <v>0.22152738195648841</v>
      </c>
      <c r="AN92" s="27">
        <f t="shared" si="38"/>
        <v>0.22113467029224934</v>
      </c>
      <c r="AO92" s="27">
        <f t="shared" si="38"/>
        <v>1.2723229300481513</v>
      </c>
      <c r="AP92" s="27">
        <f t="shared" si="38"/>
        <v>1.270319923682339</v>
      </c>
      <c r="AQ92" s="27">
        <f t="shared" si="38"/>
        <v>1.2748356868368824</v>
      </c>
      <c r="AR92" s="27">
        <f t="shared" si="38"/>
        <v>1.2739645823208858</v>
      </c>
      <c r="AS92" s="27">
        <f t="shared" si="38"/>
        <v>1.2732966348889823</v>
      </c>
      <c r="AT92" s="27">
        <f t="shared" si="38"/>
        <v>1.272947951555448</v>
      </c>
      <c r="AU92" s="27">
        <f t="shared" si="38"/>
        <v>1.2730729558569076</v>
      </c>
      <c r="AV92" s="27">
        <f t="shared" si="38"/>
        <v>1.2736235622918208</v>
      </c>
      <c r="AW92" s="27">
        <f t="shared" si="38"/>
        <v>1.273381137382809</v>
      </c>
      <c r="AX92" s="27">
        <f t="shared" si="38"/>
        <v>1.2732644483951938</v>
      </c>
      <c r="AY92" s="27">
        <f t="shared" si="38"/>
        <v>1.273258011096436</v>
      </c>
      <c r="AZ92" s="27">
        <f t="shared" si="38"/>
        <v>1.2733200230046329</v>
      </c>
      <c r="BA92" s="27">
        <f t="shared" si="38"/>
        <v>1.2733694364341788</v>
      </c>
      <c r="BB92" s="27">
        <f t="shared" si="38"/>
        <v>1.27331861126265</v>
      </c>
      <c r="BC92" s="27">
        <f t="shared" si="38"/>
        <v>1.2733061060386184</v>
      </c>
      <c r="BD92" s="27">
        <f t="shared" si="38"/>
        <v>1.2733144375673033</v>
      </c>
      <c r="BE92" s="27">
        <f t="shared" si="38"/>
        <v>1.2733257228614769</v>
      </c>
      <c r="BF92" s="27">
        <f t="shared" si="38"/>
        <v>1.2733268628328454</v>
      </c>
      <c r="BG92" s="27">
        <f t="shared" si="38"/>
        <v>1.2733183481125789</v>
      </c>
      <c r="BH92" s="27">
        <f t="shared" si="38"/>
        <v>1.2733182954825644</v>
      </c>
    </row>
    <row r="93" spans="1:60">
      <c r="A93" s="3" t="s">
        <v>20</v>
      </c>
      <c r="AD93" s="143">
        <f t="shared" si="38"/>
        <v>0.21884659723576078</v>
      </c>
      <c r="AE93" s="143">
        <f t="shared" si="38"/>
        <v>0.23538971145739107</v>
      </c>
      <c r="AF93" s="26">
        <f t="shared" si="38"/>
        <v>8.628997803430638E-2</v>
      </c>
      <c r="AG93" s="26">
        <f t="shared" si="38"/>
        <v>8.7713317878171437E-2</v>
      </c>
      <c r="AH93" s="27">
        <f t="shared" si="38"/>
        <v>0.15105194093015689</v>
      </c>
      <c r="AI93" s="27">
        <f t="shared" si="38"/>
        <v>0.12490985875700679</v>
      </c>
      <c r="AJ93" s="27">
        <f t="shared" si="38"/>
        <v>0.16562454411740357</v>
      </c>
      <c r="AK93" s="27">
        <f t="shared" si="38"/>
        <v>0.17512891799223493</v>
      </c>
      <c r="AL93" s="27">
        <f t="shared" si="38"/>
        <v>0.22614922930644801</v>
      </c>
      <c r="AM93" s="27">
        <f t="shared" si="38"/>
        <v>0.22561753303023499</v>
      </c>
      <c r="AN93" s="27">
        <f t="shared" si="38"/>
        <v>0.22497994032311408</v>
      </c>
      <c r="AO93" s="27">
        <f t="shared" si="38"/>
        <v>1.2927999796986465</v>
      </c>
      <c r="AP93" s="27">
        <f t="shared" si="38"/>
        <v>1.2920882069696815</v>
      </c>
      <c r="AQ93" s="27">
        <f t="shared" si="38"/>
        <v>1.2973877441458728</v>
      </c>
      <c r="AR93" s="27">
        <f t="shared" si="38"/>
        <v>1.2960750336759155</v>
      </c>
      <c r="AS93" s="27">
        <f t="shared" si="38"/>
        <v>1.2951124908260876</v>
      </c>
      <c r="AT93" s="27">
        <f t="shared" si="38"/>
        <v>1.294692691063241</v>
      </c>
      <c r="AU93" s="27">
        <f t="shared" si="38"/>
        <v>1.2950712333361594</v>
      </c>
      <c r="AV93" s="27">
        <f t="shared" si="38"/>
        <v>1.2956678386094551</v>
      </c>
      <c r="AW93" s="27">
        <f t="shared" si="38"/>
        <v>1.2953238575021719</v>
      </c>
      <c r="AX93" s="27">
        <f t="shared" si="38"/>
        <v>1.2951736222674231</v>
      </c>
      <c r="AY93" s="27">
        <f t="shared" si="38"/>
        <v>1.2951858485556902</v>
      </c>
      <c r="AZ93" s="27">
        <f t="shared" si="38"/>
        <v>1.2952844800541803</v>
      </c>
      <c r="BA93" s="27">
        <f t="shared" si="38"/>
        <v>1.2953271293977842</v>
      </c>
      <c r="BB93" s="27">
        <f t="shared" si="38"/>
        <v>1.2952589875554497</v>
      </c>
      <c r="BC93" s="27">
        <f t="shared" si="38"/>
        <v>1.2952460135661059</v>
      </c>
      <c r="BD93" s="27">
        <f t="shared" si="38"/>
        <v>1.2952604918258419</v>
      </c>
      <c r="BE93" s="27">
        <f t="shared" si="38"/>
        <v>1.2952754204798722</v>
      </c>
      <c r="BF93" s="27">
        <f t="shared" si="38"/>
        <v>1.2952736085650107</v>
      </c>
      <c r="BG93" s="27">
        <f t="shared" si="38"/>
        <v>1.2952629043984563</v>
      </c>
      <c r="BH93" s="27">
        <f t="shared" si="38"/>
        <v>1.2952636877670571</v>
      </c>
    </row>
    <row r="94" spans="1:60">
      <c r="A94" s="3" t="s">
        <v>21</v>
      </c>
      <c r="AD94" s="143">
        <f t="shared" si="38"/>
        <v>0.2256520690301777</v>
      </c>
      <c r="AE94" s="143">
        <f t="shared" si="38"/>
        <v>0.20016476857457566</v>
      </c>
      <c r="AF94" s="26">
        <f t="shared" si="38"/>
        <v>6.1839032859342294E-2</v>
      </c>
      <c r="AG94" s="26">
        <f t="shared" si="38"/>
        <v>0.1391060529548622</v>
      </c>
      <c r="AH94" s="27">
        <f t="shared" si="38"/>
        <v>0.1597190639079763</v>
      </c>
      <c r="AI94" s="27">
        <f t="shared" si="38"/>
        <v>0.12373470093928786</v>
      </c>
      <c r="AJ94" s="27">
        <f t="shared" si="38"/>
        <v>0.15708744024510884</v>
      </c>
      <c r="AK94" s="27">
        <f t="shared" si="38"/>
        <v>0.19661509994108461</v>
      </c>
      <c r="AL94" s="27">
        <f t="shared" si="38"/>
        <v>0.22046094677827976</v>
      </c>
      <c r="AM94" s="27">
        <f t="shared" si="38"/>
        <v>0.2195575270390758</v>
      </c>
      <c r="AN94" s="27">
        <f t="shared" si="38"/>
        <v>0.21847367212832175</v>
      </c>
      <c r="AO94" s="27">
        <f t="shared" si="38"/>
        <v>1.2521977125361474</v>
      </c>
      <c r="AP94" s="27">
        <f t="shared" si="38"/>
        <v>1.2571054596430724</v>
      </c>
      <c r="AQ94" s="27">
        <f t="shared" si="38"/>
        <v>1.261220173350909</v>
      </c>
      <c r="AR94" s="27">
        <f t="shared" si="38"/>
        <v>1.2592333549605075</v>
      </c>
      <c r="AS94" s="27">
        <f t="shared" si="38"/>
        <v>1.2578907417253649</v>
      </c>
      <c r="AT94" s="27">
        <f t="shared" si="38"/>
        <v>1.2575294884432002</v>
      </c>
      <c r="AU94" s="27">
        <f t="shared" si="38"/>
        <v>1.2585958436246107</v>
      </c>
      <c r="AV94" s="27">
        <f t="shared" si="38"/>
        <v>1.2588939204209182</v>
      </c>
      <c r="AW94" s="27">
        <f t="shared" si="38"/>
        <v>1.2584286698349203</v>
      </c>
      <c r="AX94" s="27">
        <f t="shared" si="38"/>
        <v>1.2582677328098031</v>
      </c>
      <c r="AY94" s="27">
        <f t="shared" si="38"/>
        <v>1.2583431310266904</v>
      </c>
      <c r="AZ94" s="27">
        <f t="shared" si="38"/>
        <v>1.2585058595433889</v>
      </c>
      <c r="BA94" s="27">
        <f t="shared" si="38"/>
        <v>1.2584878627271441</v>
      </c>
      <c r="BB94" s="27">
        <f t="shared" si="38"/>
        <v>1.2584066511883891</v>
      </c>
      <c r="BC94" s="27">
        <f t="shared" si="38"/>
        <v>1.258402247459083</v>
      </c>
      <c r="BD94" s="27">
        <f t="shared" si="38"/>
        <v>1.2584291503889389</v>
      </c>
      <c r="BE94" s="27">
        <f t="shared" si="38"/>
        <v>1.2584463542613891</v>
      </c>
      <c r="BF94" s="27">
        <f t="shared" si="38"/>
        <v>1.2584344532049891</v>
      </c>
      <c r="BG94" s="27">
        <f t="shared" si="38"/>
        <v>1.2584237713005577</v>
      </c>
      <c r="BH94" s="27">
        <f t="shared" si="38"/>
        <v>1.2584271953229915</v>
      </c>
    </row>
    <row r="95" spans="1:60">
      <c r="A95" s="3" t="s">
        <v>22</v>
      </c>
      <c r="AD95" s="143">
        <f t="shared" si="38"/>
        <v>0.3130517025431509</v>
      </c>
      <c r="AE95" s="143">
        <f t="shared" si="38"/>
        <v>0.25316622793339227</v>
      </c>
      <c r="AF95" s="26">
        <f t="shared" si="38"/>
        <v>6.9184483125001861E-2</v>
      </c>
      <c r="AG95" s="26">
        <f t="shared" si="38"/>
        <v>0.15898197720311874</v>
      </c>
      <c r="AH95" s="27">
        <f t="shared" si="38"/>
        <v>0.14637525287174322</v>
      </c>
      <c r="AI95" s="27">
        <f t="shared" si="38"/>
        <v>0.14992915546991475</v>
      </c>
      <c r="AJ95" s="27">
        <f t="shared" si="38"/>
        <v>0.18132200458147146</v>
      </c>
      <c r="AK95" s="27">
        <f t="shared" si="38"/>
        <v>0.23626403627402434</v>
      </c>
      <c r="AL95" s="27">
        <f t="shared" si="38"/>
        <v>0.24545780113433183</v>
      </c>
      <c r="AM95" s="27">
        <f t="shared" si="38"/>
        <v>0.24483514212024943</v>
      </c>
      <c r="AN95" s="27">
        <f t="shared" si="38"/>
        <v>0.24408789272712597</v>
      </c>
      <c r="AO95" s="27">
        <f t="shared" si="38"/>
        <v>1.4022156896304214</v>
      </c>
      <c r="AP95" s="27">
        <f t="shared" si="38"/>
        <v>1.399761967347124</v>
      </c>
      <c r="AQ95" s="27">
        <f t="shared" si="38"/>
        <v>1.4072686692856979</v>
      </c>
      <c r="AR95" s="27">
        <f t="shared" si="38"/>
        <v>1.4056653849359955</v>
      </c>
      <c r="AS95" s="27">
        <f t="shared" si="38"/>
        <v>1.4044595426945834</v>
      </c>
      <c r="AT95" s="27">
        <f t="shared" si="38"/>
        <v>1.4038742507787647</v>
      </c>
      <c r="AU95" s="27">
        <f t="shared" si="38"/>
        <v>1.4042059630084329</v>
      </c>
      <c r="AV95" s="27">
        <f t="shared" si="38"/>
        <v>1.4050947621406951</v>
      </c>
      <c r="AW95" s="27">
        <f t="shared" si="38"/>
        <v>1.4046599807116946</v>
      </c>
      <c r="AX95" s="27">
        <f t="shared" si="38"/>
        <v>1.4044588998668341</v>
      </c>
      <c r="AY95" s="27">
        <f t="shared" si="38"/>
        <v>1.4044587713012842</v>
      </c>
      <c r="AZ95" s="27">
        <f t="shared" si="38"/>
        <v>1.4045756754057881</v>
      </c>
      <c r="BA95" s="27">
        <f t="shared" si="38"/>
        <v>1.4046496178852597</v>
      </c>
      <c r="BB95" s="27">
        <f t="shared" si="38"/>
        <v>1.4045605890341721</v>
      </c>
      <c r="BC95" s="27">
        <f t="shared" si="38"/>
        <v>1.4045407106986676</v>
      </c>
      <c r="BD95" s="27">
        <f t="shared" si="38"/>
        <v>1.4045570728650341</v>
      </c>
      <c r="BE95" s="27">
        <f t="shared" si="38"/>
        <v>1.4045767331777843</v>
      </c>
      <c r="BF95" s="27">
        <f t="shared" si="38"/>
        <v>1.4045769447321834</v>
      </c>
      <c r="BG95" s="27">
        <f t="shared" si="38"/>
        <v>1.4045624101015681</v>
      </c>
      <c r="BH95" s="27">
        <f t="shared" si="38"/>
        <v>1.4045627743150473</v>
      </c>
    </row>
    <row r="96" spans="1:60">
      <c r="A96" s="3" t="s">
        <v>23</v>
      </c>
      <c r="AD96" s="143">
        <f t="shared" si="38"/>
        <v>0.4434271664514981</v>
      </c>
      <c r="AE96" s="143">
        <f t="shared" si="38"/>
        <v>0.22939461110222872</v>
      </c>
      <c r="AF96" s="26">
        <f t="shared" si="38"/>
        <v>6.6820722312869299E-2</v>
      </c>
      <c r="AG96" s="26">
        <f t="shared" si="38"/>
        <v>0.1561861310812401</v>
      </c>
      <c r="AH96" s="27">
        <f t="shared" si="38"/>
        <v>0.17054661343451971</v>
      </c>
      <c r="AI96" s="27">
        <f t="shared" si="38"/>
        <v>0.15291923308026947</v>
      </c>
      <c r="AJ96" s="27">
        <f t="shared" si="38"/>
        <v>0.1820672795375298</v>
      </c>
      <c r="AK96" s="27">
        <f t="shared" si="38"/>
        <v>0.24162140024692097</v>
      </c>
      <c r="AL96" s="27">
        <f t="shared" si="38"/>
        <v>0.25349620690781421</v>
      </c>
      <c r="AM96" s="27">
        <f t="shared" si="38"/>
        <v>0.25221982884251548</v>
      </c>
      <c r="AN96" s="27">
        <f t="shared" si="38"/>
        <v>0.25068797731487075</v>
      </c>
      <c r="AO96" s="27">
        <f t="shared" si="38"/>
        <v>1.434842407401534</v>
      </c>
      <c r="AP96" s="27">
        <f t="shared" si="38"/>
        <v>1.4378716006659071</v>
      </c>
      <c r="AQ96" s="27">
        <f t="shared" si="38"/>
        <v>1.446812742022304</v>
      </c>
      <c r="AR96" s="27">
        <f t="shared" si="38"/>
        <v>1.4438484196558956</v>
      </c>
      <c r="AS96" s="27">
        <f t="shared" si="38"/>
        <v>1.4417633177861411</v>
      </c>
      <c r="AT96" s="27">
        <f t="shared" si="38"/>
        <v>1.4410276975063563</v>
      </c>
      <c r="AU96" s="27">
        <f t="shared" si="38"/>
        <v>1.4422647555273209</v>
      </c>
      <c r="AV96" s="27">
        <f t="shared" si="38"/>
        <v>1.4431433864996033</v>
      </c>
      <c r="AW96" s="27">
        <f t="shared" si="38"/>
        <v>1.4424095153950636</v>
      </c>
      <c r="AX96" s="27">
        <f t="shared" si="38"/>
        <v>1.4421217345428969</v>
      </c>
      <c r="AY96" s="27">
        <f t="shared" si="38"/>
        <v>1.4421934178942482</v>
      </c>
      <c r="AZ96" s="27">
        <f t="shared" si="38"/>
        <v>1.4424265619718266</v>
      </c>
      <c r="BA96" s="27">
        <f t="shared" si="38"/>
        <v>1.4424589232607279</v>
      </c>
      <c r="BB96" s="27">
        <f t="shared" si="38"/>
        <v>1.4423220306129525</v>
      </c>
      <c r="BC96" s="27">
        <f t="shared" si="38"/>
        <v>1.4423045336565308</v>
      </c>
      <c r="BD96" s="27">
        <f t="shared" si="38"/>
        <v>1.4423410934792571</v>
      </c>
      <c r="BE96" s="27">
        <f t="shared" si="38"/>
        <v>1.4423706285962592</v>
      </c>
      <c r="BF96" s="27">
        <f t="shared" si="38"/>
        <v>1.4423594419211454</v>
      </c>
      <c r="BG96" s="27">
        <f t="shared" si="38"/>
        <v>1.4423395456532291</v>
      </c>
      <c r="BH96" s="27">
        <f t="shared" si="38"/>
        <v>1.442343048661284</v>
      </c>
    </row>
    <row r="97" spans="1:60">
      <c r="A97" s="3" t="s">
        <v>24</v>
      </c>
      <c r="AD97" s="143">
        <f t="shared" si="38"/>
        <v>0.41798674814544573</v>
      </c>
      <c r="AE97" s="143">
        <f t="shared" si="38"/>
        <v>0.19446793191867529</v>
      </c>
      <c r="AF97" s="26">
        <f t="shared" si="38"/>
        <v>7.4928676066313524E-2</v>
      </c>
      <c r="AG97" s="27">
        <f t="shared" si="38"/>
        <v>0.15717738561536135</v>
      </c>
      <c r="AH97" s="27">
        <f t="shared" si="38"/>
        <v>0.13656437466224633</v>
      </c>
      <c r="AI97" s="27">
        <f t="shared" si="38"/>
        <v>0.14062046290053568</v>
      </c>
      <c r="AJ97" s="27">
        <f t="shared" si="38"/>
        <v>0.17424844105925358</v>
      </c>
      <c r="AK97" s="27">
        <f t="shared" si="38"/>
        <v>0.23020048121715572</v>
      </c>
      <c r="AL97" s="27">
        <f t="shared" si="38"/>
        <v>0.23787417477501266</v>
      </c>
      <c r="AM97" s="27">
        <f t="shared" si="38"/>
        <v>0.23723481028197754</v>
      </c>
      <c r="AN97" s="27">
        <f t="shared" si="38"/>
        <v>0.23646748793452424</v>
      </c>
      <c r="AO97" s="27">
        <f t="shared" si="38"/>
        <v>1.3581383706038557</v>
      </c>
      <c r="AP97" s="27">
        <f t="shared" si="38"/>
        <v>1.3576715966876236</v>
      </c>
      <c r="AQ97" s="27">
        <f t="shared" si="38"/>
        <v>1.3637376055134227</v>
      </c>
      <c r="AR97" s="27">
        <f t="shared" si="38"/>
        <v>1.3621733817075328</v>
      </c>
      <c r="AS97" s="27">
        <f t="shared" si="38"/>
        <v>1.3610336952250266</v>
      </c>
      <c r="AT97" s="27">
        <f t="shared" si="38"/>
        <v>1.3605509299474923</v>
      </c>
      <c r="AU97" s="27">
        <f t="shared" si="38"/>
        <v>1.3610334418162195</v>
      </c>
      <c r="AV97" s="27">
        <f t="shared" si="38"/>
        <v>1.3617058108419389</v>
      </c>
      <c r="AW97" s="27">
        <f t="shared" si="38"/>
        <v>1.361299451907642</v>
      </c>
      <c r="AX97" s="27">
        <f t="shared" si="38"/>
        <v>1.3611246659476635</v>
      </c>
      <c r="AY97" s="27">
        <f t="shared" si="38"/>
        <v>1.3611428600921915</v>
      </c>
      <c r="AZ97" s="27">
        <f t="shared" si="38"/>
        <v>1.3612612461211309</v>
      </c>
      <c r="BA97" s="27">
        <f t="shared" si="38"/>
        <v>1.3613068069821133</v>
      </c>
      <c r="BB97" s="27">
        <f t="shared" si="38"/>
        <v>1.3612270062101484</v>
      </c>
      <c r="BC97" s="27">
        <f t="shared" si="38"/>
        <v>1.3612125170706497</v>
      </c>
      <c r="BD97" s="27">
        <f t="shared" si="38"/>
        <v>1.361230087295247</v>
      </c>
      <c r="BE97" s="27">
        <f t="shared" si="38"/>
        <v>1.3612475327358577</v>
      </c>
      <c r="BF97" s="27">
        <f t="shared" si="38"/>
        <v>1.3612447900588032</v>
      </c>
      <c r="BG97" s="27">
        <f t="shared" si="38"/>
        <v>1.3612323866741414</v>
      </c>
      <c r="BH97" s="27">
        <f t="shared" si="38"/>
        <v>1.3612334627669398</v>
      </c>
    </row>
    <row r="98" spans="1:60">
      <c r="A98" s="3" t="s">
        <v>25</v>
      </c>
      <c r="AD98" s="143">
        <f t="shared" si="38"/>
        <v>0.3299989568632245</v>
      </c>
      <c r="AE98" s="143">
        <f t="shared" si="38"/>
        <v>0.16025708561334978</v>
      </c>
      <c r="AF98" s="26">
        <f t="shared" si="38"/>
        <v>0.11651053293350833</v>
      </c>
      <c r="AG98" s="27">
        <f t="shared" si="38"/>
        <v>0.14378274101327587</v>
      </c>
      <c r="AH98" s="27">
        <f t="shared" si="38"/>
        <v>0.13575103760861021</v>
      </c>
      <c r="AI98" s="27">
        <f t="shared" si="38"/>
        <v>0.14061504500666719</v>
      </c>
      <c r="AJ98" s="27">
        <f t="shared" si="38"/>
        <v>0.18946448984787512</v>
      </c>
      <c r="AK98" s="27">
        <f t="shared" ref="AE98:BH101" si="39">AK114+AK130+AK146</f>
        <v>0.25478199351497965</v>
      </c>
      <c r="AL98" s="27">
        <f t="shared" si="39"/>
        <v>0.25607720691458141</v>
      </c>
      <c r="AM98" s="27">
        <f t="shared" si="39"/>
        <v>0.25603810066293181</v>
      </c>
      <c r="AN98" s="27">
        <f t="shared" si="39"/>
        <v>0.25599123325842976</v>
      </c>
      <c r="AO98" s="27">
        <f t="shared" si="39"/>
        <v>1.475695189936975</v>
      </c>
      <c r="AP98" s="27">
        <f t="shared" si="39"/>
        <v>1.4747165393617017</v>
      </c>
      <c r="AQ98" s="27">
        <f t="shared" si="39"/>
        <v>1.4758471438495642</v>
      </c>
      <c r="AR98" s="27">
        <f t="shared" si="39"/>
        <v>1.4757136007123122</v>
      </c>
      <c r="AS98" s="27">
        <f t="shared" si="39"/>
        <v>1.4755983857387551</v>
      </c>
      <c r="AT98" s="27">
        <f t="shared" si="39"/>
        <v>1.4755141719198617</v>
      </c>
      <c r="AU98" s="27">
        <f t="shared" si="39"/>
        <v>1.4754779683164392</v>
      </c>
      <c r="AV98" s="27">
        <f t="shared" si="39"/>
        <v>1.4756302541073862</v>
      </c>
      <c r="AW98" s="27">
        <f t="shared" si="39"/>
        <v>1.475586876158951</v>
      </c>
      <c r="AX98" s="27">
        <f t="shared" si="39"/>
        <v>1.4755615312482788</v>
      </c>
      <c r="AY98" s="27">
        <f t="shared" si="39"/>
        <v>1.4755541603501834</v>
      </c>
      <c r="AZ98" s="27">
        <f t="shared" si="39"/>
        <v>1.4755621580362475</v>
      </c>
      <c r="BA98" s="27">
        <f t="shared" si="39"/>
        <v>1.4755789959802093</v>
      </c>
      <c r="BB98" s="27">
        <f t="shared" si="39"/>
        <v>1.4755687443547738</v>
      </c>
      <c r="BC98" s="27">
        <f t="shared" si="39"/>
        <v>1.4755651179939384</v>
      </c>
      <c r="BD98" s="27">
        <f t="shared" si="39"/>
        <v>1.4755658353430707</v>
      </c>
      <c r="BE98" s="27">
        <f t="shared" si="39"/>
        <v>1.4755681703416479</v>
      </c>
      <c r="BF98" s="27">
        <f t="shared" si="39"/>
        <v>1.4755693728027284</v>
      </c>
      <c r="BG98" s="27">
        <f t="shared" si="39"/>
        <v>1.4755674481672321</v>
      </c>
      <c r="BH98" s="27">
        <f t="shared" si="39"/>
        <v>1.4755671889297235</v>
      </c>
    </row>
    <row r="99" spans="1:60">
      <c r="A99" s="3" t="s">
        <v>26</v>
      </c>
      <c r="AD99" s="143">
        <f t="shared" ref="AD99:AD101" si="40">AD115+AD131+AD147</f>
        <v>0.32373541917872717</v>
      </c>
      <c r="AE99" s="143">
        <f t="shared" si="39"/>
        <v>0.14925115511059084</v>
      </c>
      <c r="AF99" s="26">
        <f t="shared" si="39"/>
        <v>9.7397112173037384E-2</v>
      </c>
      <c r="AG99" s="27">
        <f t="shared" si="39"/>
        <v>0.11188467844094703</v>
      </c>
      <c r="AH99" s="27">
        <f t="shared" si="39"/>
        <v>0.1325739397428406</v>
      </c>
      <c r="AI99" s="27">
        <f t="shared" si="39"/>
        <v>0.12381658403806937</v>
      </c>
      <c r="AJ99" s="27">
        <f t="shared" si="39"/>
        <v>0.19724274830812172</v>
      </c>
      <c r="AK99" s="27">
        <f t="shared" si="39"/>
        <v>0.27020227724772911</v>
      </c>
      <c r="AL99" s="27">
        <f t="shared" si="39"/>
        <v>0.2674088595551331</v>
      </c>
      <c r="AM99" s="27">
        <f t="shared" si="39"/>
        <v>0.26758002313531076</v>
      </c>
      <c r="AN99" s="27">
        <f t="shared" si="39"/>
        <v>0.26778550611960766</v>
      </c>
      <c r="AO99" s="27">
        <f t="shared" si="39"/>
        <v>1.5454457885826014</v>
      </c>
      <c r="AP99" s="27">
        <f t="shared" si="39"/>
        <v>1.5464220175809056</v>
      </c>
      <c r="AQ99" s="27">
        <f t="shared" si="39"/>
        <v>1.544116598188308</v>
      </c>
      <c r="AR99" s="27">
        <f t="shared" si="39"/>
        <v>1.5445695357242157</v>
      </c>
      <c r="AS99" s="27">
        <f t="shared" si="39"/>
        <v>1.5449155949390718</v>
      </c>
      <c r="AT99" s="27">
        <f t="shared" si="39"/>
        <v>1.5450939070030205</v>
      </c>
      <c r="AU99" s="27">
        <f t="shared" si="39"/>
        <v>1.5450235306871043</v>
      </c>
      <c r="AV99" s="27">
        <f t="shared" si="39"/>
        <v>1.5447438333083443</v>
      </c>
      <c r="AW99" s="27">
        <f t="shared" si="39"/>
        <v>1.5448692803323512</v>
      </c>
      <c r="AX99" s="27">
        <f t="shared" si="39"/>
        <v>1.5449292292539782</v>
      </c>
      <c r="AY99" s="27">
        <f t="shared" si="39"/>
        <v>1.5449319561169597</v>
      </c>
      <c r="AZ99" s="27">
        <f t="shared" si="39"/>
        <v>1.5448995659397473</v>
      </c>
      <c r="BA99" s="27">
        <f t="shared" si="39"/>
        <v>1.5448747729902763</v>
      </c>
      <c r="BB99" s="27">
        <f t="shared" si="39"/>
        <v>1.5449009609266622</v>
      </c>
      <c r="BC99" s="27">
        <f t="shared" si="39"/>
        <v>1.5449072970455247</v>
      </c>
      <c r="BD99" s="27">
        <f t="shared" si="39"/>
        <v>1.5449029106038343</v>
      </c>
      <c r="BE99" s="27">
        <f t="shared" si="39"/>
        <v>1.544897101501209</v>
      </c>
      <c r="BF99" s="27">
        <f t="shared" si="39"/>
        <v>1.5448966086135012</v>
      </c>
      <c r="BG99" s="27">
        <f t="shared" si="39"/>
        <v>1.5449009757381462</v>
      </c>
      <c r="BH99" s="27">
        <f t="shared" si="39"/>
        <v>1.5449009787004429</v>
      </c>
    </row>
    <row r="100" spans="1:60">
      <c r="A100" s="3" t="s">
        <v>27</v>
      </c>
      <c r="AD100" s="143">
        <f t="shared" si="40"/>
        <v>0.38911482205690845</v>
      </c>
      <c r="AE100" s="143">
        <f t="shared" si="39"/>
        <v>0.13627044951802963</v>
      </c>
      <c r="AF100" s="26">
        <f t="shared" si="39"/>
        <v>0.1025313023241215</v>
      </c>
      <c r="AG100" s="27">
        <f t="shared" si="39"/>
        <v>0.11762887138225961</v>
      </c>
      <c r="AH100" s="27">
        <f t="shared" si="39"/>
        <v>0.11862012591637904</v>
      </c>
      <c r="AI100" s="27">
        <f t="shared" si="39"/>
        <v>0.1523240717285658</v>
      </c>
      <c r="AJ100" s="27">
        <f t="shared" si="39"/>
        <v>0.21024823355539154</v>
      </c>
      <c r="AK100" s="27">
        <f t="shared" si="39"/>
        <v>0.28995559859276954</v>
      </c>
      <c r="AL100" s="27">
        <f t="shared" si="39"/>
        <v>0.28846609272005341</v>
      </c>
      <c r="AM100" s="27">
        <f t="shared" si="39"/>
        <v>0.28831430536626729</v>
      </c>
      <c r="AN100" s="27">
        <f t="shared" si="39"/>
        <v>0.2881321755064109</v>
      </c>
      <c r="AO100" s="27">
        <f t="shared" si="39"/>
        <v>1.660080685357056</v>
      </c>
      <c r="AP100" s="27">
        <f t="shared" si="39"/>
        <v>1.6637840239456254</v>
      </c>
      <c r="AQ100" s="27">
        <f t="shared" si="39"/>
        <v>1.6621725446100171</v>
      </c>
      <c r="AR100" s="27">
        <f t="shared" si="39"/>
        <v>1.6619538261512443</v>
      </c>
      <c r="AS100" s="27">
        <f t="shared" si="39"/>
        <v>1.6618663888109817</v>
      </c>
      <c r="AT100" s="27">
        <f t="shared" si="39"/>
        <v>1.661971493774985</v>
      </c>
      <c r="AU100" s="27">
        <f t="shared" si="39"/>
        <v>1.6623496554585706</v>
      </c>
      <c r="AV100" s="27">
        <f t="shared" si="39"/>
        <v>1.66206278176116</v>
      </c>
      <c r="AW100" s="27">
        <f t="shared" si="39"/>
        <v>1.6620408291913884</v>
      </c>
      <c r="AX100" s="27">
        <f t="shared" si="39"/>
        <v>1.6620582297994171</v>
      </c>
      <c r="AY100" s="27">
        <f t="shared" si="39"/>
        <v>1.6620965979971043</v>
      </c>
      <c r="AZ100" s="27">
        <f t="shared" si="39"/>
        <v>1.6621216188415282</v>
      </c>
      <c r="BA100" s="27">
        <f t="shared" si="39"/>
        <v>1.6620760115181192</v>
      </c>
      <c r="BB100" s="27">
        <f t="shared" si="39"/>
        <v>1.6620786574695114</v>
      </c>
      <c r="BC100" s="27">
        <f t="shared" si="39"/>
        <v>1.6620862231251365</v>
      </c>
      <c r="BD100" s="27">
        <f t="shared" si="39"/>
        <v>1.6620918217902798</v>
      </c>
      <c r="BE100" s="27">
        <f t="shared" si="39"/>
        <v>1.6620908665489149</v>
      </c>
      <c r="BF100" s="27">
        <f t="shared" si="39"/>
        <v>1.6620847160903924</v>
      </c>
      <c r="BG100" s="27">
        <f t="shared" si="39"/>
        <v>1.662086457004847</v>
      </c>
      <c r="BH100" s="27">
        <f t="shared" si="39"/>
        <v>1.6620880169119143</v>
      </c>
    </row>
    <row r="101" spans="1:60">
      <c r="A101" s="3" t="s">
        <v>28</v>
      </c>
      <c r="AD101" s="143">
        <f t="shared" si="40"/>
        <v>0.27660975469536786</v>
      </c>
      <c r="AE101" s="143">
        <f t="shared" si="39"/>
        <v>0.12619323504488694</v>
      </c>
      <c r="AF101" s="26">
        <f t="shared" si="39"/>
        <v>9.2415422719510393E-2</v>
      </c>
      <c r="AG101" s="27">
        <f t="shared" si="39"/>
        <v>0.13597978865494498</v>
      </c>
      <c r="AH101" s="27">
        <f t="shared" si="39"/>
        <v>5.578983852291685E-2</v>
      </c>
      <c r="AI101" s="27">
        <f t="shared" si="39"/>
        <v>0.24699544132738832</v>
      </c>
      <c r="AJ101" s="27">
        <f t="shared" si="39"/>
        <v>0.19406426071546976</v>
      </c>
      <c r="AK101" s="27">
        <f t="shared" si="39"/>
        <v>0.26124753228965281</v>
      </c>
      <c r="AL101" s="27">
        <f t="shared" si="39"/>
        <v>0.26228202659016808</v>
      </c>
      <c r="AM101" s="27">
        <f t="shared" si="39"/>
        <v>0.26224395560974206</v>
      </c>
      <c r="AN101" s="27">
        <f t="shared" si="39"/>
        <v>0.26219823697544298</v>
      </c>
      <c r="AO101" s="27">
        <f t="shared" si="39"/>
        <v>1.5114920724232952</v>
      </c>
      <c r="AP101" s="27">
        <f t="shared" si="39"/>
        <v>1.510797492368263</v>
      </c>
      <c r="AQ101" s="27">
        <f t="shared" si="39"/>
        <v>1.5116923383122702</v>
      </c>
      <c r="AR101" s="27">
        <f t="shared" si="39"/>
        <v>1.5115724663455148</v>
      </c>
      <c r="AS101" s="27">
        <f t="shared" si="39"/>
        <v>1.51147255546468</v>
      </c>
      <c r="AT101" s="27">
        <f t="shared" si="39"/>
        <v>1.5114053849828046</v>
      </c>
      <c r="AU101" s="27">
        <f t="shared" si="39"/>
        <v>1.5113880474947063</v>
      </c>
      <c r="AV101" s="27">
        <f t="shared" si="39"/>
        <v>1.5115061585199956</v>
      </c>
      <c r="AW101" s="27">
        <f t="shared" si="39"/>
        <v>1.5114689225615405</v>
      </c>
      <c r="AX101" s="27">
        <f t="shared" si="39"/>
        <v>1.5114482138047454</v>
      </c>
      <c r="AY101" s="27">
        <f t="shared" si="39"/>
        <v>1.5114433454727589</v>
      </c>
      <c r="AZ101" s="27">
        <f t="shared" si="39"/>
        <v>1.5114509375707492</v>
      </c>
      <c r="BA101" s="27">
        <f t="shared" si="39"/>
        <v>1.5114635155859577</v>
      </c>
      <c r="BB101" s="27">
        <f t="shared" si="39"/>
        <v>1.5114549869991505</v>
      </c>
      <c r="BC101" s="27">
        <f t="shared" si="39"/>
        <v>1.5114521998866721</v>
      </c>
      <c r="BD101" s="27">
        <f t="shared" si="39"/>
        <v>1.5114529971030575</v>
      </c>
      <c r="BE101" s="27">
        <f t="shared" si="39"/>
        <v>1.5114549274291171</v>
      </c>
      <c r="BF101" s="27">
        <f t="shared" si="39"/>
        <v>1.511455725400791</v>
      </c>
      <c r="BG101" s="27">
        <f t="shared" si="39"/>
        <v>1.5114541673637574</v>
      </c>
      <c r="BH101" s="27">
        <f t="shared" si="39"/>
        <v>1.511454003436679</v>
      </c>
    </row>
    <row r="102" spans="1:60" ht="12" thickBot="1">
      <c r="A102" s="3" t="s">
        <v>29</v>
      </c>
      <c r="AD102" s="143">
        <f t="shared" ref="AD102:AX102" si="41">SUM(AD90:AD101)</f>
        <v>3.7432064752080407</v>
      </c>
      <c r="AE102" s="143">
        <f t="shared" si="41"/>
        <v>2.2497947127441034</v>
      </c>
      <c r="AF102" s="26">
        <f t="shared" si="41"/>
        <v>1.0322772217629803</v>
      </c>
      <c r="AG102" s="27">
        <f t="shared" si="41"/>
        <v>1.508943568760148</v>
      </c>
      <c r="AH102" s="27">
        <f t="shared" si="41"/>
        <v>1.5778738840558866</v>
      </c>
      <c r="AI102" s="27">
        <f t="shared" si="41"/>
        <v>1.6209453334103547</v>
      </c>
      <c r="AJ102" s="27">
        <f t="shared" si="41"/>
        <v>1.9961567238749032</v>
      </c>
      <c r="AK102" s="27">
        <f t="shared" si="41"/>
        <v>2.6118377587152803</v>
      </c>
      <c r="AL102" s="27">
        <f t="shared" si="41"/>
        <v>2.9016662405842144</v>
      </c>
      <c r="AM102" s="27">
        <f t="shared" si="41"/>
        <v>2.8907775397210789</v>
      </c>
      <c r="AN102" s="27">
        <f t="shared" si="41"/>
        <v>2.8836569985958613</v>
      </c>
      <c r="AO102" s="27">
        <f t="shared" si="41"/>
        <v>16.577605777834293</v>
      </c>
      <c r="AP102" s="27">
        <f t="shared" si="41"/>
        <v>16.590496691718773</v>
      </c>
      <c r="AQ102" s="27">
        <f t="shared" si="41"/>
        <v>16.638724789719664</v>
      </c>
      <c r="AR102" s="27">
        <f t="shared" si="41"/>
        <v>16.62032608983484</v>
      </c>
      <c r="AS102" s="27">
        <f t="shared" si="41"/>
        <v>16.610805352510695</v>
      </c>
      <c r="AT102" s="27">
        <f t="shared" si="41"/>
        <v>16.607591740323656</v>
      </c>
      <c r="AU102" s="27">
        <f t="shared" si="41"/>
        <v>16.613588932821521</v>
      </c>
      <c r="AV102" s="27">
        <f t="shared" si="41"/>
        <v>16.618207381042073</v>
      </c>
      <c r="AW102" s="27">
        <f t="shared" si="41"/>
        <v>16.61410389930656</v>
      </c>
      <c r="AX102" s="27">
        <f t="shared" si="41"/>
        <v>16.612859461200898</v>
      </c>
      <c r="AY102" s="27">
        <f t="shared" ref="AY102:BH102" si="42">SUM(AY90:AY101)</f>
        <v>16.613270282938945</v>
      </c>
      <c r="AZ102" s="27">
        <f t="shared" si="42"/>
        <v>16.614405991462</v>
      </c>
      <c r="BA102" s="27">
        <f t="shared" si="42"/>
        <v>16.614569403190096</v>
      </c>
      <c r="BB102" s="27">
        <f t="shared" si="42"/>
        <v>16.6138418076197</v>
      </c>
      <c r="BC102" s="27">
        <f t="shared" si="42"/>
        <v>16.613789389282328</v>
      </c>
      <c r="BD102" s="27">
        <f t="shared" si="42"/>
        <v>16.613975374898615</v>
      </c>
      <c r="BE102" s="27">
        <f t="shared" si="42"/>
        <v>16.614116393290548</v>
      </c>
      <c r="BF102" s="27">
        <f t="shared" si="42"/>
        <v>16.614058473656254</v>
      </c>
      <c r="BG102" s="27">
        <f t="shared" si="42"/>
        <v>16.613956287749488</v>
      </c>
      <c r="BH102" s="27">
        <f t="shared" si="42"/>
        <v>16.613979183775449</v>
      </c>
    </row>
    <row r="103" spans="1:60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</row>
    <row r="104" spans="1:60" ht="12" thickBot="1">
      <c r="A104" s="3" t="s">
        <v>190</v>
      </c>
    </row>
    <row r="105" spans="1:60" ht="12" thickBot="1">
      <c r="A105" s="18"/>
      <c r="B105" s="19">
        <f t="shared" ref="B105:BH105" si="43">B2</f>
        <v>1992</v>
      </c>
      <c r="C105" s="19">
        <f t="shared" si="43"/>
        <v>1993</v>
      </c>
      <c r="D105" s="19">
        <f t="shared" si="43"/>
        <v>1994</v>
      </c>
      <c r="E105" s="19">
        <f t="shared" si="43"/>
        <v>1995</v>
      </c>
      <c r="F105" s="19">
        <f t="shared" si="43"/>
        <v>1996</v>
      </c>
      <c r="G105" s="19">
        <f t="shared" si="43"/>
        <v>1997</v>
      </c>
      <c r="H105" s="19">
        <f t="shared" si="43"/>
        <v>1998</v>
      </c>
      <c r="I105" s="19">
        <f t="shared" si="43"/>
        <v>1999</v>
      </c>
      <c r="J105" s="19">
        <f t="shared" si="43"/>
        <v>2000</v>
      </c>
      <c r="K105" s="19">
        <f t="shared" si="43"/>
        <v>2001</v>
      </c>
      <c r="L105" s="19">
        <f t="shared" si="43"/>
        <v>2002</v>
      </c>
      <c r="M105" s="19">
        <f t="shared" si="43"/>
        <v>2003</v>
      </c>
      <c r="N105" s="19">
        <f t="shared" si="43"/>
        <v>2004</v>
      </c>
      <c r="O105" s="19">
        <f t="shared" si="43"/>
        <v>2005</v>
      </c>
      <c r="P105" s="19">
        <f t="shared" si="43"/>
        <v>2006</v>
      </c>
      <c r="Q105" s="19">
        <f t="shared" si="43"/>
        <v>2007</v>
      </c>
      <c r="R105" s="19">
        <f t="shared" si="43"/>
        <v>2008</v>
      </c>
      <c r="S105" s="19">
        <f t="shared" si="43"/>
        <v>2009</v>
      </c>
      <c r="T105" s="19">
        <f t="shared" si="43"/>
        <v>2010</v>
      </c>
      <c r="U105" s="19">
        <f t="shared" si="43"/>
        <v>2011</v>
      </c>
      <c r="V105" s="19">
        <f t="shared" si="43"/>
        <v>2012</v>
      </c>
      <c r="W105" s="19">
        <f t="shared" si="43"/>
        <v>2013</v>
      </c>
      <c r="X105" s="19">
        <f t="shared" si="43"/>
        <v>2014</v>
      </c>
      <c r="Y105" s="19">
        <f t="shared" si="43"/>
        <v>2015</v>
      </c>
      <c r="Z105" s="19">
        <f t="shared" si="43"/>
        <v>2016</v>
      </c>
      <c r="AA105" s="19">
        <f t="shared" si="43"/>
        <v>2017</v>
      </c>
      <c r="AB105" s="19">
        <f t="shared" si="43"/>
        <v>2018</v>
      </c>
      <c r="AC105" s="19">
        <f t="shared" si="43"/>
        <v>2019</v>
      </c>
      <c r="AD105" s="19">
        <f t="shared" si="43"/>
        <v>2020</v>
      </c>
      <c r="AE105" s="19">
        <f t="shared" si="43"/>
        <v>2021</v>
      </c>
      <c r="AF105" s="19">
        <f t="shared" si="43"/>
        <v>2022</v>
      </c>
      <c r="AG105" s="19">
        <f t="shared" si="43"/>
        <v>2023</v>
      </c>
      <c r="AH105" s="19">
        <f t="shared" si="43"/>
        <v>2024</v>
      </c>
      <c r="AI105" s="19">
        <f t="shared" si="43"/>
        <v>2025</v>
      </c>
      <c r="AJ105" s="19">
        <f t="shared" si="43"/>
        <v>2026</v>
      </c>
      <c r="AK105" s="19">
        <f t="shared" si="43"/>
        <v>2027</v>
      </c>
      <c r="AL105" s="19">
        <f t="shared" si="43"/>
        <v>2028</v>
      </c>
      <c r="AM105" s="19">
        <f t="shared" si="43"/>
        <v>2029</v>
      </c>
      <c r="AN105" s="19">
        <f t="shared" si="43"/>
        <v>2030</v>
      </c>
      <c r="AO105" s="19">
        <f t="shared" si="43"/>
        <v>2031</v>
      </c>
      <c r="AP105" s="19">
        <f t="shared" si="43"/>
        <v>2032</v>
      </c>
      <c r="AQ105" s="19">
        <f t="shared" si="43"/>
        <v>2033</v>
      </c>
      <c r="AR105" s="19">
        <f t="shared" si="43"/>
        <v>2034</v>
      </c>
      <c r="AS105" s="19">
        <f t="shared" si="43"/>
        <v>2035</v>
      </c>
      <c r="AT105" s="19">
        <f t="shared" si="43"/>
        <v>2036</v>
      </c>
      <c r="AU105" s="19">
        <f t="shared" si="43"/>
        <v>2037</v>
      </c>
      <c r="AV105" s="19">
        <f t="shared" si="43"/>
        <v>2038</v>
      </c>
      <c r="AW105" s="19">
        <f t="shared" si="43"/>
        <v>2039</v>
      </c>
      <c r="AX105" s="19">
        <f t="shared" si="43"/>
        <v>2040</v>
      </c>
      <c r="AY105" s="19">
        <f t="shared" si="43"/>
        <v>2041</v>
      </c>
      <c r="AZ105" s="19">
        <f t="shared" si="43"/>
        <v>2042</v>
      </c>
      <c r="BA105" s="19">
        <f t="shared" si="43"/>
        <v>2043</v>
      </c>
      <c r="BB105" s="19">
        <f t="shared" si="43"/>
        <v>2044</v>
      </c>
      <c r="BC105" s="19">
        <f t="shared" si="43"/>
        <v>2045</v>
      </c>
      <c r="BD105" s="19">
        <f t="shared" si="43"/>
        <v>2046</v>
      </c>
      <c r="BE105" s="19">
        <f t="shared" si="43"/>
        <v>2047</v>
      </c>
      <c r="BF105" s="19">
        <f t="shared" si="43"/>
        <v>2048</v>
      </c>
      <c r="BG105" s="19">
        <f t="shared" si="43"/>
        <v>2049</v>
      </c>
      <c r="BH105" s="19">
        <f t="shared" si="43"/>
        <v>2050</v>
      </c>
    </row>
    <row r="106" spans="1:60">
      <c r="A106" s="3" t="s">
        <v>17</v>
      </c>
      <c r="AD106" s="143">
        <f>'[4]BD Plant List'!$AZ138/1000</f>
        <v>0.26732472397556012</v>
      </c>
      <c r="AE106" s="143">
        <f>'[4]BD Plant List'!$AZ150/1000</f>
        <v>0.18044953805337172</v>
      </c>
      <c r="AF106" s="143">
        <f>'[4]BD Plant List'!$AZ162/1000</f>
        <v>0.10969883510929776</v>
      </c>
      <c r="AG106" s="143">
        <f>'[4]BD Plant List'!$AZ174/1000</f>
        <v>0.10753840856057469</v>
      </c>
      <c r="AH106" s="27">
        <f>'[4]BD Plant List'!$AZ186/1000</f>
        <v>0.1325485229599144</v>
      </c>
      <c r="AI106" s="27">
        <f>'[4]BD Plant List'!$AZ198/1000</f>
        <v>4.5978960313419519E-2</v>
      </c>
      <c r="AJ106" s="27">
        <f>'[4]BD Plant List'!$AZ210/1000</f>
        <v>7.5281508559914348E-2</v>
      </c>
      <c r="AK106" s="27">
        <f>'[4]BD Plant List'!$AZ222/1000</f>
        <v>0.15444278379821197</v>
      </c>
      <c r="AL106" s="27">
        <f>'[4]BD Plant List'!$AZ234/1000</f>
        <v>0.2208941065459066</v>
      </c>
      <c r="AM106" s="27">
        <f>'[4]BD Plant List'!$AZ246/1000</f>
        <v>0.21531404555437544</v>
      </c>
      <c r="AN106" s="27">
        <f>'[4]BD Plant List'!$AZ258/1000</f>
        <v>0.21456424733697174</v>
      </c>
      <c r="AO106" s="27">
        <f>'[4]BD Plant List'!$AZ270/1000</f>
        <v>1.2319676130157384</v>
      </c>
      <c r="AP106" s="27">
        <f>'[4]BD Plant List'!$AZ282/1000</f>
        <v>1.2380123388011766</v>
      </c>
      <c r="AQ106" s="27">
        <f>'[4]BD Plant List'!$AZ294/1000</f>
        <v>1.2444542730495389</v>
      </c>
      <c r="AR106" s="27">
        <f>'[4]BD Plant List'!$AZ306/1000</f>
        <v>1.2386137835979782</v>
      </c>
      <c r="AS106" s="27">
        <f>'[4]BD Plant List'!$AZ318/1000</f>
        <v>1.2380407337378192</v>
      </c>
      <c r="AT106" s="27">
        <f>'[4]BD Plant List'!$AZ330/1000</f>
        <v>1.2382177484404504</v>
      </c>
      <c r="AU106" s="27">
        <f>'[4]BD Plant List'!$AZ342/1000</f>
        <v>1.2394677755253927</v>
      </c>
      <c r="AV106" s="27">
        <f>'[4]BD Plant List'!$AZ354/1000</f>
        <v>1.2397588628702358</v>
      </c>
      <c r="AW106" s="27">
        <f>'[4]BD Plant List'!$AZ366/1000</f>
        <v>1.2388197808343753</v>
      </c>
      <c r="AX106" s="27">
        <f>'[4]BD Plant List'!$AZ378/1000</f>
        <v>1.238860980281655</v>
      </c>
      <c r="AY106" s="27">
        <f>'[4]BD Plant List'!$AZ390/1000</f>
        <v>1.2390250295904217</v>
      </c>
      <c r="AZ106" s="27">
        <f>'[4]BD Plant List'!$AZ402/1000</f>
        <v>1.2391864858204162</v>
      </c>
      <c r="BA106" s="27">
        <f>'[4]BD Plant List'!$AZ414/1000</f>
        <v>1.2391302278794207</v>
      </c>
      <c r="BB106" s="27">
        <f>'[4]BD Plant List'!$AZ426/1000</f>
        <v>1.2390045008812574</v>
      </c>
      <c r="BC106" s="27">
        <f>'[4]BD Plant List'!$AZ438/1000</f>
        <v>1.2390414448906339</v>
      </c>
      <c r="BD106" s="27">
        <f>'[4]BD Plant List'!$AZ450/1000</f>
        <v>1.2390775378124301</v>
      </c>
      <c r="BE106" s="27">
        <f>'[4]BD Plant List'!$AZ462/1000</f>
        <v>1.2390880394568315</v>
      </c>
      <c r="BF106" s="27">
        <f>'[4]BD Plant List'!$AZ474/1000</f>
        <v>1.2390683501841147</v>
      </c>
      <c r="BG106" s="27">
        <f>'[4]BD Plant List'!$AZ486/1000</f>
        <v>1.2390559746450538</v>
      </c>
      <c r="BH106" s="27">
        <f>'[4]BD Plant List'!$AZ498/1000</f>
        <v>1.2390662693978129</v>
      </c>
    </row>
    <row r="107" spans="1:60">
      <c r="A107" s="3" t="s">
        <v>18</v>
      </c>
      <c r="AD107" s="143">
        <f>'[4]BD Plant List'!$AZ139/1000</f>
        <v>0.23465845936236293</v>
      </c>
      <c r="AE107" s="143">
        <f>'[4]BD Plant List'!$AZ151/1000</f>
        <v>0.2042808076243873</v>
      </c>
      <c r="AF107" s="143">
        <f>'[4]BD Plant List'!$AZ163/1000</f>
        <v>6.1254446852040928E-2</v>
      </c>
      <c r="AG107" s="143">
        <f>'[4]BD Plant List'!$AZ175/1000</f>
        <v>8.5349557066038875E-2</v>
      </c>
      <c r="AH107" s="27">
        <f>'[4]BD Plant List'!$AZ187/1000</f>
        <v>0.12380514963331553</v>
      </c>
      <c r="AI107" s="27">
        <f>'[4]BD Plant List'!$AZ199/1000</f>
        <v>8.2452043812456396E-2</v>
      </c>
      <c r="AJ107" s="27">
        <f>'[4]BD Plant List'!$AZ211/1000</f>
        <v>0.10592676786329136</v>
      </c>
      <c r="AK107" s="27">
        <f>'[4]BD Plant List'!$AZ223/1000</f>
        <v>0.14160153072956599</v>
      </c>
      <c r="AL107" s="27">
        <f>'[4]BD Plant List'!$AZ235/1000</f>
        <v>0.20124500353648478</v>
      </c>
      <c r="AM107" s="27">
        <f>'[4]BD Plant List'!$AZ247/1000</f>
        <v>0.20029488612190996</v>
      </c>
      <c r="AN107" s="27">
        <f>'[4]BD Plant List'!$AZ259/1000</f>
        <v>0.19915395867879246</v>
      </c>
      <c r="AO107" s="27">
        <f>'[4]BD Plant List'!$AZ271/1000</f>
        <v>1.140407338599873</v>
      </c>
      <c r="AP107" s="27">
        <f>'[4]BD Plant List'!$AZ283/1000</f>
        <v>1.1419455246653532</v>
      </c>
      <c r="AQ107" s="27">
        <f>'[4]BD Plant List'!$AZ295/1000</f>
        <v>1.1491792705548762</v>
      </c>
      <c r="AR107" s="27">
        <f>'[4]BD Plant List'!$AZ307/1000</f>
        <v>1.1469427200468429</v>
      </c>
      <c r="AS107" s="27">
        <f>'[4]BD Plant List'!$AZ319/1000</f>
        <v>1.1453552706732009</v>
      </c>
      <c r="AT107" s="27">
        <f>'[4]BD Plant List'!$AZ331/1000</f>
        <v>1.1447660249080291</v>
      </c>
      <c r="AU107" s="27">
        <f>'[4]BD Plant List'!$AZ343/1000</f>
        <v>1.1456377621696601</v>
      </c>
      <c r="AV107" s="27">
        <f>'[4]BD Plant List'!$AZ355/1000</f>
        <v>1.1463762096705219</v>
      </c>
      <c r="AW107" s="27">
        <f>'[4]BD Plant List'!$AZ367/1000</f>
        <v>1.1458155974936513</v>
      </c>
      <c r="AX107" s="27">
        <f>'[4]BD Plant List'!$AZ379/1000</f>
        <v>1.1455901729830125</v>
      </c>
      <c r="AY107" s="27">
        <f>'[4]BD Plant List'!$AZ391/1000</f>
        <v>1.145637153444975</v>
      </c>
      <c r="AZ107" s="27">
        <f>'[4]BD Plant List'!$AZ403/1000</f>
        <v>1.1458113791523641</v>
      </c>
      <c r="BA107" s="27">
        <f>'[4]BD Plant List'!$AZ415/1000</f>
        <v>1.1458461025489048</v>
      </c>
      <c r="BB107" s="27">
        <f>'[4]BD Plant List'!$AZ427/1000</f>
        <v>1.1457400811245819</v>
      </c>
      <c r="BC107" s="27">
        <f>'[4]BD Plant List'!$AZ439/1000</f>
        <v>1.1457249778507677</v>
      </c>
      <c r="BD107" s="27">
        <f>'[4]BD Plant List'!$AZ451/1000</f>
        <v>1.1457519388243191</v>
      </c>
      <c r="BE107" s="27">
        <f>'[4]BD Plant List'!$AZ463/1000</f>
        <v>1.1457748959001877</v>
      </c>
      <c r="BF107" s="27">
        <f>'[4]BD Plant List'!$AZ475/1000</f>
        <v>1.145767599249752</v>
      </c>
      <c r="BG107" s="27">
        <f>'[4]BD Plant List'!$AZ487/1000</f>
        <v>1.1457518985899211</v>
      </c>
      <c r="BH107" s="27">
        <f>'[4]BD Plant List'!$AZ499/1000</f>
        <v>1.1457542620829892</v>
      </c>
    </row>
    <row r="108" spans="1:60">
      <c r="A108" s="3" t="s">
        <v>19</v>
      </c>
      <c r="AD108" s="143">
        <f>'[4]BD Plant List'!$AZ140/1000</f>
        <v>0.30280005566985713</v>
      </c>
      <c r="AE108" s="143">
        <f>'[4]BD Plant List'!$AZ152/1000</f>
        <v>0.18050919079322375</v>
      </c>
      <c r="AF108" s="143">
        <f>'[4]BD Plant List'!$AZ164/1000</f>
        <v>9.3406677253630735E-2</v>
      </c>
      <c r="AG108" s="143">
        <f>'[4]BD Plant List'!$AZ176/1000</f>
        <v>0.10761465890935323</v>
      </c>
      <c r="AH108" s="27">
        <f>'[4]BD Plant List'!$AZ188/1000</f>
        <v>0.11452802386526764</v>
      </c>
      <c r="AI108" s="27">
        <f>'[4]BD Plant List'!$AZ200/1000</f>
        <v>0.1366497760367737</v>
      </c>
      <c r="AJ108" s="27">
        <f>'[4]BD Plant List'!$AZ212/1000</f>
        <v>0.16357900548407209</v>
      </c>
      <c r="AK108" s="27">
        <f>'[4]BD Plant List'!$AZ224/1000</f>
        <v>0.15977610687095059</v>
      </c>
      <c r="AL108" s="27">
        <f>'[4]BD Plant List'!$AZ236/1000</f>
        <v>0.22185458582000042</v>
      </c>
      <c r="AM108" s="27">
        <f>'[4]BD Plant List'!$AZ248/1000</f>
        <v>0.22152738195648841</v>
      </c>
      <c r="AN108" s="27">
        <f>'[4]BD Plant List'!$AZ260/1000</f>
        <v>0.22113467029224934</v>
      </c>
      <c r="AO108" s="27">
        <f>'[4]BD Plant List'!$AZ272/1000</f>
        <v>1.2723229300481513</v>
      </c>
      <c r="AP108" s="27">
        <f>'[4]BD Plant List'!$AZ284/1000</f>
        <v>1.270319923682339</v>
      </c>
      <c r="AQ108" s="27">
        <f>'[4]BD Plant List'!$AZ296/1000</f>
        <v>1.2748356868368824</v>
      </c>
      <c r="AR108" s="27">
        <f>'[4]BD Plant List'!$AZ308/1000</f>
        <v>1.2739645823208858</v>
      </c>
      <c r="AS108" s="27">
        <f>'[4]BD Plant List'!$AZ320/1000</f>
        <v>1.2732966348889823</v>
      </c>
      <c r="AT108" s="27">
        <f>'[4]BD Plant List'!$AZ332/1000</f>
        <v>1.272947951555448</v>
      </c>
      <c r="AU108" s="27">
        <f>'[4]BD Plant List'!$AZ344/1000</f>
        <v>1.2730729558569076</v>
      </c>
      <c r="AV108" s="27">
        <f>'[4]BD Plant List'!$AZ356/1000</f>
        <v>1.2736235622918208</v>
      </c>
      <c r="AW108" s="27">
        <f>'[4]BD Plant List'!$AZ368/1000</f>
        <v>1.273381137382809</v>
      </c>
      <c r="AX108" s="27">
        <f>'[4]BD Plant List'!$AZ380/1000</f>
        <v>1.2732644483951938</v>
      </c>
      <c r="AY108" s="27">
        <f>'[4]BD Plant List'!$AZ392/1000</f>
        <v>1.273258011096436</v>
      </c>
      <c r="AZ108" s="27">
        <f>'[4]BD Plant List'!$AZ404/1000</f>
        <v>1.2733200230046329</v>
      </c>
      <c r="BA108" s="27">
        <f>'[4]BD Plant List'!$AZ416/1000</f>
        <v>1.2733694364341788</v>
      </c>
      <c r="BB108" s="27">
        <f>'[4]BD Plant List'!$AZ428/1000</f>
        <v>1.27331861126265</v>
      </c>
      <c r="BC108" s="27">
        <f>'[4]BD Plant List'!$AZ440/1000</f>
        <v>1.2733061060386184</v>
      </c>
      <c r="BD108" s="27">
        <f>'[4]BD Plant List'!$AZ452/1000</f>
        <v>1.2733144375673033</v>
      </c>
      <c r="BE108" s="27">
        <f>'[4]BD Plant List'!$AZ464/1000</f>
        <v>1.2733257228614769</v>
      </c>
      <c r="BF108" s="27">
        <f>'[4]BD Plant List'!$AZ476/1000</f>
        <v>1.2733268628328454</v>
      </c>
      <c r="BG108" s="27">
        <f>'[4]BD Plant List'!$AZ488/1000</f>
        <v>1.2733183481125789</v>
      </c>
      <c r="BH108" s="27">
        <f>'[4]BD Plant List'!$AZ500/1000</f>
        <v>1.2733182954825644</v>
      </c>
    </row>
    <row r="109" spans="1:60">
      <c r="A109" s="3" t="s">
        <v>20</v>
      </c>
      <c r="AD109" s="143">
        <f>'[4]BD Plant List'!$AZ141/1000</f>
        <v>0.21884659723576078</v>
      </c>
      <c r="AE109" s="143">
        <f>'[4]BD Plant List'!$AZ153/1000</f>
        <v>0.23538971145739107</v>
      </c>
      <c r="AF109" s="143">
        <f>'[4]BD Plant List'!$AZ165/1000</f>
        <v>8.628997803430638E-2</v>
      </c>
      <c r="AG109" s="143">
        <f>'[4]BD Plant List'!$AZ177/1000</f>
        <v>8.7713317878171437E-2</v>
      </c>
      <c r="AH109" s="27">
        <f>'[4]BD Plant List'!$AZ189/1000</f>
        <v>0.15105194093015689</v>
      </c>
      <c r="AI109" s="27">
        <f>'[4]BD Plant List'!$AZ201/1000</f>
        <v>0.12490985875700679</v>
      </c>
      <c r="AJ109" s="27">
        <f>'[4]BD Plant List'!$AZ213/1000</f>
        <v>0.16562454411740357</v>
      </c>
      <c r="AK109" s="27">
        <f>'[4]BD Plant List'!$AZ225/1000</f>
        <v>0.17512891799223493</v>
      </c>
      <c r="AL109" s="27">
        <f>'[4]BD Plant List'!$AZ237/1000</f>
        <v>0.22614922930644801</v>
      </c>
      <c r="AM109" s="27">
        <f>'[4]BD Plant List'!$AZ249/1000</f>
        <v>0.22561753303023499</v>
      </c>
      <c r="AN109" s="27">
        <f>'[4]BD Plant List'!$AZ261/1000</f>
        <v>0.22497994032311408</v>
      </c>
      <c r="AO109" s="27">
        <f>'[4]BD Plant List'!$AZ273/1000</f>
        <v>1.2927999796986465</v>
      </c>
      <c r="AP109" s="27">
        <f>'[4]BD Plant List'!$AZ285/1000</f>
        <v>1.2920882069696815</v>
      </c>
      <c r="AQ109" s="27">
        <f>'[4]BD Plant List'!$AZ297/1000</f>
        <v>1.2973877441458728</v>
      </c>
      <c r="AR109" s="27">
        <f>'[4]BD Plant List'!$AZ309/1000</f>
        <v>1.2960750336759155</v>
      </c>
      <c r="AS109" s="27">
        <f>'[4]BD Plant List'!$AZ321/1000</f>
        <v>1.2951124908260876</v>
      </c>
      <c r="AT109" s="27">
        <f>'[4]BD Plant List'!$AZ333/1000</f>
        <v>1.294692691063241</v>
      </c>
      <c r="AU109" s="27">
        <f>'[4]BD Plant List'!$AZ345/1000</f>
        <v>1.2950712333361594</v>
      </c>
      <c r="AV109" s="27">
        <f>'[4]BD Plant List'!$AZ357/1000</f>
        <v>1.2956678386094551</v>
      </c>
      <c r="AW109" s="27">
        <f>'[4]BD Plant List'!$AZ369/1000</f>
        <v>1.2953238575021719</v>
      </c>
      <c r="AX109" s="27">
        <f>'[4]BD Plant List'!$AZ381/1000</f>
        <v>1.2951736222674231</v>
      </c>
      <c r="AY109" s="27">
        <f>'[4]BD Plant List'!$AZ393/1000</f>
        <v>1.2951858485556902</v>
      </c>
      <c r="AZ109" s="27">
        <f>'[4]BD Plant List'!$AZ405/1000</f>
        <v>1.2952844800541803</v>
      </c>
      <c r="BA109" s="27">
        <f>'[4]BD Plant List'!$AZ417/1000</f>
        <v>1.2953271293977842</v>
      </c>
      <c r="BB109" s="27">
        <f>'[4]BD Plant List'!$AZ429/1000</f>
        <v>1.2952589875554497</v>
      </c>
      <c r="BC109" s="27">
        <f>'[4]BD Plant List'!$AZ441/1000</f>
        <v>1.2952460135661059</v>
      </c>
      <c r="BD109" s="27">
        <f>'[4]BD Plant List'!$AZ453/1000</f>
        <v>1.2952604918258419</v>
      </c>
      <c r="BE109" s="27">
        <f>'[4]BD Plant List'!$AZ465/1000</f>
        <v>1.2952754204798722</v>
      </c>
      <c r="BF109" s="27">
        <f>'[4]BD Plant List'!$AZ477/1000</f>
        <v>1.2952736085650107</v>
      </c>
      <c r="BG109" s="27">
        <f>'[4]BD Plant List'!$AZ489/1000</f>
        <v>1.2952629043984563</v>
      </c>
      <c r="BH109" s="27">
        <f>'[4]BD Plant List'!$AZ501/1000</f>
        <v>1.2952636877670571</v>
      </c>
    </row>
    <row r="110" spans="1:60">
      <c r="A110" s="3" t="s">
        <v>21</v>
      </c>
      <c r="AD110" s="143">
        <f>'[4]BD Plant List'!$AZ142/1000</f>
        <v>0.2256520690301777</v>
      </c>
      <c r="AE110" s="143">
        <f>'[4]BD Plant List'!$AZ154/1000</f>
        <v>0.20016476857457566</v>
      </c>
      <c r="AF110" s="143">
        <f>'[4]BD Plant List'!$AZ166/1000</f>
        <v>6.1839032859342294E-2</v>
      </c>
      <c r="AG110" s="143">
        <f>'[4]BD Plant List'!$AZ178/1000</f>
        <v>0.1391060529548622</v>
      </c>
      <c r="AH110" s="27">
        <f>'[4]BD Plant List'!$AZ190/1000</f>
        <v>0.1597190639079763</v>
      </c>
      <c r="AI110" s="27">
        <f>'[4]BD Plant List'!$AZ202/1000</f>
        <v>0.12373470093928786</v>
      </c>
      <c r="AJ110" s="27">
        <f>'[4]BD Plant List'!$AZ214/1000</f>
        <v>0.15708744024510884</v>
      </c>
      <c r="AK110" s="27">
        <f>'[4]BD Plant List'!$AZ226/1000</f>
        <v>0.19661509994108461</v>
      </c>
      <c r="AL110" s="27">
        <f>'[4]BD Plant List'!$AZ238/1000</f>
        <v>0.22046094677827976</v>
      </c>
      <c r="AM110" s="27">
        <f>'[4]BD Plant List'!$AZ250/1000</f>
        <v>0.2195575270390758</v>
      </c>
      <c r="AN110" s="27">
        <f>'[4]BD Plant List'!$AZ262/1000</f>
        <v>0.21847367212832175</v>
      </c>
      <c r="AO110" s="27">
        <f>'[4]BD Plant List'!$AZ274/1000</f>
        <v>1.2521977125361474</v>
      </c>
      <c r="AP110" s="27">
        <f>'[4]BD Plant List'!$AZ286/1000</f>
        <v>1.2571054596430724</v>
      </c>
      <c r="AQ110" s="27">
        <f>'[4]BD Plant List'!$AZ298/1000</f>
        <v>1.261220173350909</v>
      </c>
      <c r="AR110" s="27">
        <f>'[4]BD Plant List'!$AZ310/1000</f>
        <v>1.2592333549605075</v>
      </c>
      <c r="AS110" s="27">
        <f>'[4]BD Plant List'!$AZ322/1000</f>
        <v>1.2578907417253649</v>
      </c>
      <c r="AT110" s="27">
        <f>'[4]BD Plant List'!$AZ334/1000</f>
        <v>1.2575294884432002</v>
      </c>
      <c r="AU110" s="27">
        <f>'[4]BD Plant List'!$AZ346/1000</f>
        <v>1.2585958436246107</v>
      </c>
      <c r="AV110" s="27">
        <f>'[4]BD Plant List'!$AZ358/1000</f>
        <v>1.2588939204209182</v>
      </c>
      <c r="AW110" s="27">
        <f>'[4]BD Plant List'!$AZ370/1000</f>
        <v>1.2584286698349203</v>
      </c>
      <c r="AX110" s="27">
        <f>'[4]BD Plant List'!$AZ382/1000</f>
        <v>1.2582677328098031</v>
      </c>
      <c r="AY110" s="27">
        <f>'[4]BD Plant List'!$AZ394/1000</f>
        <v>1.2583431310266904</v>
      </c>
      <c r="AZ110" s="27">
        <f>'[4]BD Plant List'!$AZ406/1000</f>
        <v>1.2585058595433889</v>
      </c>
      <c r="BA110" s="27">
        <f>'[4]BD Plant List'!$AZ418/1000</f>
        <v>1.2584878627271441</v>
      </c>
      <c r="BB110" s="27">
        <f>'[4]BD Plant List'!$AZ430/1000</f>
        <v>1.2584066511883891</v>
      </c>
      <c r="BC110" s="27">
        <f>'[4]BD Plant List'!$AZ442/1000</f>
        <v>1.258402247459083</v>
      </c>
      <c r="BD110" s="27">
        <f>'[4]BD Plant List'!$AZ454/1000</f>
        <v>1.2584291503889389</v>
      </c>
      <c r="BE110" s="27">
        <f>'[4]BD Plant List'!$AZ466/1000</f>
        <v>1.2584463542613891</v>
      </c>
      <c r="BF110" s="27">
        <f>'[4]BD Plant List'!$AZ478/1000</f>
        <v>1.2584344532049891</v>
      </c>
      <c r="BG110" s="27">
        <f>'[4]BD Plant List'!$AZ490/1000</f>
        <v>1.2584237713005577</v>
      </c>
      <c r="BH110" s="27">
        <f>'[4]BD Plant List'!$AZ502/1000</f>
        <v>1.2584271953229915</v>
      </c>
    </row>
    <row r="111" spans="1:60">
      <c r="A111" s="3" t="s">
        <v>22</v>
      </c>
      <c r="AD111" s="143">
        <f>'[4]BD Plant List'!$AZ143/1000</f>
        <v>0.3130517025431509</v>
      </c>
      <c r="AE111" s="143">
        <f>'[4]BD Plant List'!$AZ155/1000</f>
        <v>0.25316622793339227</v>
      </c>
      <c r="AF111" s="143">
        <f>'[4]BD Plant List'!$AZ167/1000</f>
        <v>6.9184483125001861E-2</v>
      </c>
      <c r="AG111" s="143">
        <f>'[4]BD Plant List'!$AZ179/1000</f>
        <v>0.15898197720311874</v>
      </c>
      <c r="AH111" s="27">
        <f>'[4]BD Plant List'!$AZ191/1000</f>
        <v>0.14637525287174322</v>
      </c>
      <c r="AI111" s="27">
        <f>'[4]BD Plant List'!$AZ203/1000</f>
        <v>0.14992915546991475</v>
      </c>
      <c r="AJ111" s="27">
        <f>'[4]BD Plant List'!$AZ215/1000</f>
        <v>0.18132200458147146</v>
      </c>
      <c r="AK111" s="27">
        <f>'[4]BD Plant List'!$AZ227/1000</f>
        <v>0.23626403627402434</v>
      </c>
      <c r="AL111" s="27">
        <f>'[4]BD Plant List'!$AZ239/1000</f>
        <v>0.24545780113433183</v>
      </c>
      <c r="AM111" s="27">
        <f>'[4]BD Plant List'!$AZ251/1000</f>
        <v>0.24483514212024943</v>
      </c>
      <c r="AN111" s="27">
        <f>'[4]BD Plant List'!$AZ263/1000</f>
        <v>0.24408789272712597</v>
      </c>
      <c r="AO111" s="27">
        <f>'[4]BD Plant List'!$AZ275/1000</f>
        <v>1.4022156896304214</v>
      </c>
      <c r="AP111" s="27">
        <f>'[4]BD Plant List'!$AZ287/1000</f>
        <v>1.399761967347124</v>
      </c>
      <c r="AQ111" s="27">
        <f>'[4]BD Plant List'!$AZ299/1000</f>
        <v>1.4072686692856979</v>
      </c>
      <c r="AR111" s="27">
        <f>'[4]BD Plant List'!$AZ311/1000</f>
        <v>1.4056653849359955</v>
      </c>
      <c r="AS111" s="27">
        <f>'[4]BD Plant List'!$AZ323/1000</f>
        <v>1.4044595426945834</v>
      </c>
      <c r="AT111" s="27">
        <f>'[4]BD Plant List'!$AZ335/1000</f>
        <v>1.4038742507787647</v>
      </c>
      <c r="AU111" s="27">
        <f>'[4]BD Plant List'!$AZ347/1000</f>
        <v>1.4042059630084329</v>
      </c>
      <c r="AV111" s="27">
        <f>'[4]BD Plant List'!$AZ359/1000</f>
        <v>1.4050947621406951</v>
      </c>
      <c r="AW111" s="27">
        <f>'[4]BD Plant List'!$AZ371/1000</f>
        <v>1.4046599807116946</v>
      </c>
      <c r="AX111" s="27">
        <f>'[4]BD Plant List'!$AZ383/1000</f>
        <v>1.4044588998668341</v>
      </c>
      <c r="AY111" s="27">
        <f>'[4]BD Plant List'!$AZ395/1000</f>
        <v>1.4044587713012842</v>
      </c>
      <c r="AZ111" s="27">
        <f>'[4]BD Plant List'!$AZ407/1000</f>
        <v>1.4045756754057881</v>
      </c>
      <c r="BA111" s="27">
        <f>'[4]BD Plant List'!$AZ419/1000</f>
        <v>1.4046496178852597</v>
      </c>
      <c r="BB111" s="27">
        <f>'[4]BD Plant List'!$AZ431/1000</f>
        <v>1.4045605890341721</v>
      </c>
      <c r="BC111" s="27">
        <f>'[4]BD Plant List'!$AZ443/1000</f>
        <v>1.4045407106986676</v>
      </c>
      <c r="BD111" s="27">
        <f>'[4]BD Plant List'!$AZ455/1000</f>
        <v>1.4045570728650341</v>
      </c>
      <c r="BE111" s="27">
        <f>'[4]BD Plant List'!$AZ467/1000</f>
        <v>1.4045767331777843</v>
      </c>
      <c r="BF111" s="27">
        <f>'[4]BD Plant List'!$AZ479/1000</f>
        <v>1.4045769447321834</v>
      </c>
      <c r="BG111" s="27">
        <f>'[4]BD Plant List'!$AZ491/1000</f>
        <v>1.4045624101015681</v>
      </c>
      <c r="BH111" s="27">
        <f>'[4]BD Plant List'!$AZ503/1000</f>
        <v>1.4045627743150473</v>
      </c>
    </row>
    <row r="112" spans="1:60">
      <c r="A112" s="3" t="s">
        <v>23</v>
      </c>
      <c r="AD112" s="143">
        <f>'[4]BD Plant List'!$AZ144/1000</f>
        <v>0.4434271664514981</v>
      </c>
      <c r="AE112" s="143">
        <f>'[4]BD Plant List'!$AZ156/1000</f>
        <v>0.22939461110222872</v>
      </c>
      <c r="AF112" s="143">
        <f>'[4]BD Plant List'!$AZ168/1000</f>
        <v>6.6820722312869299E-2</v>
      </c>
      <c r="AG112" s="143">
        <f>'[4]BD Plant List'!$AZ180/1000</f>
        <v>0.1561861310812401</v>
      </c>
      <c r="AH112" s="27">
        <f>'[4]BD Plant List'!$AZ192/1000</f>
        <v>0.17054661343451971</v>
      </c>
      <c r="AI112" s="27">
        <f>'[4]BD Plant List'!$AZ204/1000</f>
        <v>0.15291923308026947</v>
      </c>
      <c r="AJ112" s="27">
        <f>'[4]BD Plant List'!$AZ216/1000</f>
        <v>0.1820672795375298</v>
      </c>
      <c r="AK112" s="27">
        <f>'[4]BD Plant List'!$AZ228/1000</f>
        <v>0.24162140024692097</v>
      </c>
      <c r="AL112" s="27">
        <f>'[4]BD Plant List'!$AZ240/1000</f>
        <v>0.25349620690781421</v>
      </c>
      <c r="AM112" s="27">
        <f>'[4]BD Plant List'!$AZ252/1000</f>
        <v>0.25221982884251548</v>
      </c>
      <c r="AN112" s="27">
        <f>'[4]BD Plant List'!$AZ264/1000</f>
        <v>0.25068797731487075</v>
      </c>
      <c r="AO112" s="27">
        <f>'[4]BD Plant List'!$AZ276/1000</f>
        <v>1.434842407401534</v>
      </c>
      <c r="AP112" s="27">
        <f>'[4]BD Plant List'!$AZ288/1000</f>
        <v>1.4378716006659071</v>
      </c>
      <c r="AQ112" s="27">
        <f>'[4]BD Plant List'!$AZ300/1000</f>
        <v>1.446812742022304</v>
      </c>
      <c r="AR112" s="27">
        <f>'[4]BD Plant List'!$AZ312/1000</f>
        <v>1.4438484196558956</v>
      </c>
      <c r="AS112" s="27">
        <f>'[4]BD Plant List'!$AZ324/1000</f>
        <v>1.4417633177861411</v>
      </c>
      <c r="AT112" s="27">
        <f>'[4]BD Plant List'!$AZ336/1000</f>
        <v>1.4410276975063563</v>
      </c>
      <c r="AU112" s="27">
        <f>'[4]BD Plant List'!$AZ348/1000</f>
        <v>1.4422647555273209</v>
      </c>
      <c r="AV112" s="27">
        <f>'[4]BD Plant List'!$AZ360/1000</f>
        <v>1.4431433864996033</v>
      </c>
      <c r="AW112" s="27">
        <f>'[4]BD Plant List'!$AZ372/1000</f>
        <v>1.4424095153950636</v>
      </c>
      <c r="AX112" s="27">
        <f>'[4]BD Plant List'!$AZ384/1000</f>
        <v>1.4421217345428969</v>
      </c>
      <c r="AY112" s="27">
        <f>'[4]BD Plant List'!$AZ396/1000</f>
        <v>1.4421934178942482</v>
      </c>
      <c r="AZ112" s="27">
        <f>'[4]BD Plant List'!$AZ408/1000</f>
        <v>1.4424265619718266</v>
      </c>
      <c r="BA112" s="27">
        <f>'[4]BD Plant List'!$AZ420/1000</f>
        <v>1.4424589232607279</v>
      </c>
      <c r="BB112" s="27">
        <f>'[4]BD Plant List'!$AZ432/1000</f>
        <v>1.4423220306129525</v>
      </c>
      <c r="BC112" s="27">
        <f>'[4]BD Plant List'!$AZ444/1000</f>
        <v>1.4423045336565308</v>
      </c>
      <c r="BD112" s="27">
        <f>'[4]BD Plant List'!$AZ456/1000</f>
        <v>1.4423410934792571</v>
      </c>
      <c r="BE112" s="27">
        <f>'[4]BD Plant List'!$AZ468/1000</f>
        <v>1.4423706285962592</v>
      </c>
      <c r="BF112" s="27">
        <f>'[4]BD Plant List'!$AZ480/1000</f>
        <v>1.4423594419211454</v>
      </c>
      <c r="BG112" s="27">
        <f>'[4]BD Plant List'!$AZ492/1000</f>
        <v>1.4423395456532291</v>
      </c>
      <c r="BH112" s="27">
        <f>'[4]BD Plant List'!$AZ504/1000</f>
        <v>1.442343048661284</v>
      </c>
    </row>
    <row r="113" spans="1:60">
      <c r="A113" s="3" t="s">
        <v>24</v>
      </c>
      <c r="AD113" s="143">
        <f>'[4]BD Plant List'!$AZ145/1000</f>
        <v>0.41798674814544573</v>
      </c>
      <c r="AE113" s="143">
        <f>'[4]BD Plant List'!$AZ157/1000</f>
        <v>0.19446793191867529</v>
      </c>
      <c r="AF113" s="143">
        <f>'[4]BD Plant List'!$AZ169/1000</f>
        <v>7.4928676066313524E-2</v>
      </c>
      <c r="AG113" s="27">
        <f>'[4]BD Plant List'!$AZ181/1000</f>
        <v>0.15717738561536135</v>
      </c>
      <c r="AH113" s="27">
        <f>'[4]BD Plant List'!$AZ193/1000</f>
        <v>0.13656437466224633</v>
      </c>
      <c r="AI113" s="27">
        <f>'[4]BD Plant List'!$AZ205/1000</f>
        <v>0.14062046290053568</v>
      </c>
      <c r="AJ113" s="27">
        <f>'[4]BD Plant List'!$AZ217/1000</f>
        <v>0.17424844105925358</v>
      </c>
      <c r="AK113" s="27">
        <f>'[4]BD Plant List'!$AZ229/1000</f>
        <v>0.23020048121715572</v>
      </c>
      <c r="AL113" s="27">
        <f>'[4]BD Plant List'!$AZ241/1000</f>
        <v>0.23787417477501266</v>
      </c>
      <c r="AM113" s="27">
        <f>'[4]BD Plant List'!$AZ253/1000</f>
        <v>0.23723481028197754</v>
      </c>
      <c r="AN113" s="27">
        <f>'[4]BD Plant List'!$AZ265/1000</f>
        <v>0.23646748793452424</v>
      </c>
      <c r="AO113" s="27">
        <f>'[4]BD Plant List'!$AZ277/1000</f>
        <v>1.3581383706038557</v>
      </c>
      <c r="AP113" s="27">
        <f>'[4]BD Plant List'!$AZ289/1000</f>
        <v>1.3576715966876236</v>
      </c>
      <c r="AQ113" s="27">
        <f>'[4]BD Plant List'!$AZ301/1000</f>
        <v>1.3637376055134227</v>
      </c>
      <c r="AR113" s="27">
        <f>'[4]BD Plant List'!$AZ313/1000</f>
        <v>1.3621733817075328</v>
      </c>
      <c r="AS113" s="27">
        <f>'[4]BD Plant List'!$AZ325/1000</f>
        <v>1.3610336952250266</v>
      </c>
      <c r="AT113" s="27">
        <f>'[4]BD Plant List'!$AZ337/1000</f>
        <v>1.3605509299474923</v>
      </c>
      <c r="AU113" s="27">
        <f>'[4]BD Plant List'!$AZ349/1000</f>
        <v>1.3610334418162195</v>
      </c>
      <c r="AV113" s="27">
        <f>'[4]BD Plant List'!$AZ361/1000</f>
        <v>1.3617058108419389</v>
      </c>
      <c r="AW113" s="27">
        <f>'[4]BD Plant List'!$AZ373/1000</f>
        <v>1.361299451907642</v>
      </c>
      <c r="AX113" s="27">
        <f>'[4]BD Plant List'!$AZ385/1000</f>
        <v>1.3611246659476635</v>
      </c>
      <c r="AY113" s="27">
        <f>'[4]BD Plant List'!$AZ397/1000</f>
        <v>1.3611428600921915</v>
      </c>
      <c r="AZ113" s="27">
        <f>'[4]BD Plant List'!$AZ409/1000</f>
        <v>1.3612612461211309</v>
      </c>
      <c r="BA113" s="27">
        <f>'[4]BD Plant List'!$AZ421/1000</f>
        <v>1.3613068069821133</v>
      </c>
      <c r="BB113" s="27">
        <f>'[4]BD Plant List'!$AZ433/1000</f>
        <v>1.3612270062101484</v>
      </c>
      <c r="BC113" s="27">
        <f>'[4]BD Plant List'!$AZ445/1000</f>
        <v>1.3612125170706497</v>
      </c>
      <c r="BD113" s="27">
        <f>'[4]BD Plant List'!$AZ457/1000</f>
        <v>1.361230087295247</v>
      </c>
      <c r="BE113" s="27">
        <f>'[4]BD Plant List'!$AZ469/1000</f>
        <v>1.3612475327358577</v>
      </c>
      <c r="BF113" s="27">
        <f>'[4]BD Plant List'!$AZ481/1000</f>
        <v>1.3612447900588032</v>
      </c>
      <c r="BG113" s="27">
        <f>'[4]BD Plant List'!$AZ493/1000</f>
        <v>1.3612323866741414</v>
      </c>
      <c r="BH113" s="27">
        <f>'[4]BD Plant List'!$AZ505/1000</f>
        <v>1.3612334627669398</v>
      </c>
    </row>
    <row r="114" spans="1:60">
      <c r="A114" s="3" t="s">
        <v>25</v>
      </c>
      <c r="AD114" s="143">
        <f>'[4]BD Plant List'!$AZ146/1000</f>
        <v>0.3299989568632245</v>
      </c>
      <c r="AE114" s="143">
        <f>'[4]BD Plant List'!$AZ158/1000</f>
        <v>0.16025708561334978</v>
      </c>
      <c r="AF114" s="143">
        <f>'[4]BD Plant List'!$AZ170/1000</f>
        <v>0.11651053293350833</v>
      </c>
      <c r="AG114" s="27">
        <f>'[4]BD Plant List'!$AZ182/1000</f>
        <v>0.14378274101327587</v>
      </c>
      <c r="AH114" s="27">
        <f>'[4]BD Plant List'!$AZ194/1000</f>
        <v>0.13575103760861021</v>
      </c>
      <c r="AI114" s="27">
        <f>'[4]BD Plant List'!$AZ206/1000</f>
        <v>0.14061504500666719</v>
      </c>
      <c r="AJ114" s="27">
        <f>'[4]BD Plant List'!$AZ218/1000</f>
        <v>0.18946448984787512</v>
      </c>
      <c r="AK114" s="27">
        <f>'[4]BD Plant List'!$AZ230/1000</f>
        <v>0.25478199351497965</v>
      </c>
      <c r="AL114" s="27">
        <f>'[4]BD Plant List'!$AZ242/1000</f>
        <v>0.25607720691458141</v>
      </c>
      <c r="AM114" s="27">
        <f>'[4]BD Plant List'!$AZ254/1000</f>
        <v>0.25603810066293181</v>
      </c>
      <c r="AN114" s="27">
        <f>'[4]BD Plant List'!$AZ266/1000</f>
        <v>0.25599123325842976</v>
      </c>
      <c r="AO114" s="27">
        <f>'[4]BD Plant List'!$AZ278/1000</f>
        <v>1.475695189936975</v>
      </c>
      <c r="AP114" s="27">
        <f>'[4]BD Plant List'!$AZ290/1000</f>
        <v>1.4747165393617017</v>
      </c>
      <c r="AQ114" s="27">
        <f>'[4]BD Plant List'!$AZ302/1000</f>
        <v>1.4758471438495642</v>
      </c>
      <c r="AR114" s="27">
        <f>'[4]BD Plant List'!$AZ314/1000</f>
        <v>1.4757136007123122</v>
      </c>
      <c r="AS114" s="27">
        <f>'[4]BD Plant List'!$AZ326/1000</f>
        <v>1.4755983857387551</v>
      </c>
      <c r="AT114" s="27">
        <f>'[4]BD Plant List'!$AZ338/1000</f>
        <v>1.4755141719198617</v>
      </c>
      <c r="AU114" s="27">
        <f>'[4]BD Plant List'!$AZ350/1000</f>
        <v>1.4754779683164392</v>
      </c>
      <c r="AV114" s="27">
        <f>'[4]BD Plant List'!$AZ362/1000</f>
        <v>1.4756302541073862</v>
      </c>
      <c r="AW114" s="27">
        <f>'[4]BD Plant List'!$AZ374/1000</f>
        <v>1.475586876158951</v>
      </c>
      <c r="AX114" s="27">
        <f>'[4]BD Plant List'!$AZ386/1000</f>
        <v>1.4755615312482788</v>
      </c>
      <c r="AY114" s="27">
        <f>'[4]BD Plant List'!$AZ398/1000</f>
        <v>1.4755541603501834</v>
      </c>
      <c r="AZ114" s="27">
        <f>'[4]BD Plant List'!$AZ410/1000</f>
        <v>1.4755621580362475</v>
      </c>
      <c r="BA114" s="27">
        <f>'[4]BD Plant List'!$AZ422/1000</f>
        <v>1.4755789959802093</v>
      </c>
      <c r="BB114" s="27">
        <f>'[4]BD Plant List'!$AZ434/1000</f>
        <v>1.4755687443547738</v>
      </c>
      <c r="BC114" s="27">
        <f>'[4]BD Plant List'!$AZ446/1000</f>
        <v>1.4755651179939384</v>
      </c>
      <c r="BD114" s="27">
        <f>'[4]BD Plant List'!$AZ458/1000</f>
        <v>1.4755658353430707</v>
      </c>
      <c r="BE114" s="27">
        <f>'[4]BD Plant List'!$AZ470/1000</f>
        <v>1.4755681703416479</v>
      </c>
      <c r="BF114" s="27">
        <f>'[4]BD Plant List'!$AZ482/1000</f>
        <v>1.4755693728027284</v>
      </c>
      <c r="BG114" s="27">
        <f>'[4]BD Plant List'!$AZ494/1000</f>
        <v>1.4755674481672321</v>
      </c>
      <c r="BH114" s="27">
        <f>'[4]BD Plant List'!$AZ506/1000</f>
        <v>1.4755671889297235</v>
      </c>
    </row>
    <row r="115" spans="1:60">
      <c r="A115" s="3" t="s">
        <v>26</v>
      </c>
      <c r="AD115" s="143">
        <f>'[4]BD Plant List'!$AZ147/1000</f>
        <v>0.32373541917872717</v>
      </c>
      <c r="AE115" s="143">
        <f>'[4]BD Plant List'!$AZ159/1000</f>
        <v>0.14925115511059084</v>
      </c>
      <c r="AF115" s="143">
        <f>'[4]BD Plant List'!$AZ171/1000</f>
        <v>9.7397112173037384E-2</v>
      </c>
      <c r="AG115" s="27">
        <f>'[4]BD Plant List'!$AZ183/1000</f>
        <v>0.11188467844094703</v>
      </c>
      <c r="AH115" s="27">
        <f>'[4]BD Plant List'!$AZ195/1000</f>
        <v>0.1325739397428406</v>
      </c>
      <c r="AI115" s="27">
        <f>'[4]BD Plant List'!$AZ207/1000</f>
        <v>0.12381658403806937</v>
      </c>
      <c r="AJ115" s="27">
        <f>'[4]BD Plant List'!$AZ219/1000</f>
        <v>0.19724274830812172</v>
      </c>
      <c r="AK115" s="27">
        <f>'[4]BD Plant List'!$AZ231/1000</f>
        <v>0.27020227724772911</v>
      </c>
      <c r="AL115" s="27">
        <f>'[4]BD Plant List'!$AZ243/1000</f>
        <v>0.2674088595551331</v>
      </c>
      <c r="AM115" s="27">
        <f>'[4]BD Plant List'!$AZ255/1000</f>
        <v>0.26758002313531076</v>
      </c>
      <c r="AN115" s="27">
        <f>'[4]BD Plant List'!$AZ267/1000</f>
        <v>0.26778550611960766</v>
      </c>
      <c r="AO115" s="27">
        <f>'[4]BD Plant List'!$AZ279/1000</f>
        <v>1.5454457885826014</v>
      </c>
      <c r="AP115" s="27">
        <f>'[4]BD Plant List'!$AZ291/1000</f>
        <v>1.5464220175809056</v>
      </c>
      <c r="AQ115" s="27">
        <f>'[4]BD Plant List'!$AZ303/1000</f>
        <v>1.544116598188308</v>
      </c>
      <c r="AR115" s="27">
        <f>'[4]BD Plant List'!$AZ315/1000</f>
        <v>1.5445695357242157</v>
      </c>
      <c r="AS115" s="27">
        <f>'[4]BD Plant List'!$AZ327/1000</f>
        <v>1.5449155949390718</v>
      </c>
      <c r="AT115" s="27">
        <f>'[4]BD Plant List'!$AZ339/1000</f>
        <v>1.5450939070030205</v>
      </c>
      <c r="AU115" s="27">
        <f>'[4]BD Plant List'!$AZ351/1000</f>
        <v>1.5450235306871043</v>
      </c>
      <c r="AV115" s="27">
        <f>'[4]BD Plant List'!$AZ363/1000</f>
        <v>1.5447438333083443</v>
      </c>
      <c r="AW115" s="27">
        <f>'[4]BD Plant List'!$AZ375/1000</f>
        <v>1.5448692803323512</v>
      </c>
      <c r="AX115" s="27">
        <f>'[4]BD Plant List'!$AZ387/1000</f>
        <v>1.5449292292539782</v>
      </c>
      <c r="AY115" s="27">
        <f>'[4]BD Plant List'!$AZ399/1000</f>
        <v>1.5449319561169597</v>
      </c>
      <c r="AZ115" s="27">
        <f>'[4]BD Plant List'!$AZ411/1000</f>
        <v>1.5448995659397473</v>
      </c>
      <c r="BA115" s="27">
        <f>'[4]BD Plant List'!$AZ423/1000</f>
        <v>1.5448747729902763</v>
      </c>
      <c r="BB115" s="27">
        <f>'[4]BD Plant List'!$AZ435/1000</f>
        <v>1.5449009609266622</v>
      </c>
      <c r="BC115" s="27">
        <f>'[4]BD Plant List'!$AZ447/1000</f>
        <v>1.5449072970455247</v>
      </c>
      <c r="BD115" s="27">
        <f>'[4]BD Plant List'!$AZ459/1000</f>
        <v>1.5449029106038343</v>
      </c>
      <c r="BE115" s="27">
        <f>'[4]BD Plant List'!$AZ471/1000</f>
        <v>1.544897101501209</v>
      </c>
      <c r="BF115" s="27">
        <f>'[4]BD Plant List'!$AZ483/1000</f>
        <v>1.5448966086135012</v>
      </c>
      <c r="BG115" s="27">
        <f>'[4]BD Plant List'!$AZ495/1000</f>
        <v>1.5449009757381462</v>
      </c>
      <c r="BH115" s="27">
        <f>'[4]BD Plant List'!$AZ507/1000</f>
        <v>1.5449009787004429</v>
      </c>
    </row>
    <row r="116" spans="1:60">
      <c r="A116" s="3" t="s">
        <v>27</v>
      </c>
      <c r="AD116" s="143">
        <f>'[4]BD Plant List'!$AZ148/1000</f>
        <v>0.38911482205690845</v>
      </c>
      <c r="AE116" s="143">
        <f>'[4]BD Plant List'!$AZ160/1000</f>
        <v>0.13627044951802963</v>
      </c>
      <c r="AF116" s="143">
        <f>'[4]BD Plant List'!$AZ172/1000</f>
        <v>0.1025313023241215</v>
      </c>
      <c r="AG116" s="27">
        <f>'[4]BD Plant List'!$AZ184/1000</f>
        <v>0.11762887138225961</v>
      </c>
      <c r="AH116" s="27">
        <f>'[4]BD Plant List'!$AZ196/1000</f>
        <v>0.11862012591637904</v>
      </c>
      <c r="AI116" s="27">
        <f>'[4]BD Plant List'!$AZ208/1000</f>
        <v>0.1523240717285658</v>
      </c>
      <c r="AJ116" s="27">
        <f>'[4]BD Plant List'!$AZ220/1000</f>
        <v>0.21024823355539154</v>
      </c>
      <c r="AK116" s="27">
        <f>'[4]BD Plant List'!$AZ232/1000</f>
        <v>0.28995559859276954</v>
      </c>
      <c r="AL116" s="27">
        <f>'[4]BD Plant List'!$AZ244/1000</f>
        <v>0.28846609272005341</v>
      </c>
      <c r="AM116" s="27">
        <f>'[4]BD Plant List'!$AZ256/1000</f>
        <v>0.28831430536626729</v>
      </c>
      <c r="AN116" s="27">
        <f>'[4]BD Plant List'!$AZ268/1000</f>
        <v>0.2881321755064109</v>
      </c>
      <c r="AO116" s="27">
        <f>'[4]BD Plant List'!$AZ280/1000</f>
        <v>1.660080685357056</v>
      </c>
      <c r="AP116" s="27">
        <f>'[4]BD Plant List'!$AZ292/1000</f>
        <v>1.6637840239456254</v>
      </c>
      <c r="AQ116" s="27">
        <f>'[4]BD Plant List'!$AZ304/1000</f>
        <v>1.6621725446100171</v>
      </c>
      <c r="AR116" s="27">
        <f>'[4]BD Plant List'!$AZ316/1000</f>
        <v>1.6619538261512443</v>
      </c>
      <c r="AS116" s="27">
        <f>'[4]BD Plant List'!$AZ328/1000</f>
        <v>1.6618663888109817</v>
      </c>
      <c r="AT116" s="27">
        <f>'[4]BD Plant List'!$AZ340/1000</f>
        <v>1.661971493774985</v>
      </c>
      <c r="AU116" s="27">
        <f>'[4]BD Plant List'!$AZ352/1000</f>
        <v>1.6623496554585706</v>
      </c>
      <c r="AV116" s="27">
        <f>'[4]BD Plant List'!$AZ364/1000</f>
        <v>1.66206278176116</v>
      </c>
      <c r="AW116" s="27">
        <f>'[4]BD Plant List'!$AZ376/1000</f>
        <v>1.6620408291913884</v>
      </c>
      <c r="AX116" s="27">
        <f>'[4]BD Plant List'!$AZ388/1000</f>
        <v>1.6620582297994171</v>
      </c>
      <c r="AY116" s="27">
        <f>'[4]BD Plant List'!$AZ400/1000</f>
        <v>1.6620965979971043</v>
      </c>
      <c r="AZ116" s="27">
        <f>'[4]BD Plant List'!$AZ412/1000</f>
        <v>1.6621216188415282</v>
      </c>
      <c r="BA116" s="27">
        <f>'[4]BD Plant List'!$AZ424/1000</f>
        <v>1.6620760115181192</v>
      </c>
      <c r="BB116" s="27">
        <f>'[4]BD Plant List'!$AZ436/1000</f>
        <v>1.6620786574695114</v>
      </c>
      <c r="BC116" s="27">
        <f>'[4]BD Plant List'!$AZ448/1000</f>
        <v>1.6620862231251365</v>
      </c>
      <c r="BD116" s="27">
        <f>'[4]BD Plant List'!$AZ460/1000</f>
        <v>1.6620918217902798</v>
      </c>
      <c r="BE116" s="27">
        <f>'[4]BD Plant List'!$AZ472/1000</f>
        <v>1.6620908665489149</v>
      </c>
      <c r="BF116" s="27">
        <f>'[4]BD Plant List'!$AZ484/1000</f>
        <v>1.6620847160903924</v>
      </c>
      <c r="BG116" s="27">
        <f>'[4]BD Plant List'!$AZ496/1000</f>
        <v>1.662086457004847</v>
      </c>
      <c r="BH116" s="27">
        <f>'[4]BD Plant List'!$AZ508/1000</f>
        <v>1.6620880169119143</v>
      </c>
    </row>
    <row r="117" spans="1:60">
      <c r="A117" s="3" t="s">
        <v>28</v>
      </c>
      <c r="AD117" s="143">
        <f>'[4]BD Plant List'!$AZ149/1000</f>
        <v>0.27660975469536786</v>
      </c>
      <c r="AE117" s="143">
        <f>'[4]BD Plant List'!$AZ161/1000</f>
        <v>0.12619323504488694</v>
      </c>
      <c r="AF117" s="143">
        <f>'[4]BD Plant List'!$AZ173/1000</f>
        <v>9.2415422719510393E-2</v>
      </c>
      <c r="AG117" s="27">
        <f>'[4]BD Plant List'!$AZ185/1000</f>
        <v>0.13597978865494498</v>
      </c>
      <c r="AH117" s="27">
        <f>'[4]BD Plant List'!$AZ197/1000</f>
        <v>5.578983852291685E-2</v>
      </c>
      <c r="AI117" s="27">
        <f>'[4]BD Plant List'!$AZ209/1000</f>
        <v>0.24699544132738832</v>
      </c>
      <c r="AJ117" s="27">
        <f>'[4]BD Plant List'!$AZ221/1000</f>
        <v>0.19406426071546976</v>
      </c>
      <c r="AK117" s="27">
        <f>'[4]BD Plant List'!$AZ233/1000</f>
        <v>0.26124753228965281</v>
      </c>
      <c r="AL117" s="27">
        <f>'[4]BD Plant List'!$AZ245/1000</f>
        <v>0.26228202659016808</v>
      </c>
      <c r="AM117" s="27">
        <f>'[4]BD Plant List'!$AZ257/1000</f>
        <v>0.26224395560974206</v>
      </c>
      <c r="AN117" s="27">
        <f>'[4]BD Plant List'!$AZ269/1000</f>
        <v>0.26219823697544298</v>
      </c>
      <c r="AO117" s="27">
        <f>'[4]BD Plant List'!$AZ281/1000</f>
        <v>1.5114920724232952</v>
      </c>
      <c r="AP117" s="27">
        <f>'[4]BD Plant List'!$AZ293/1000</f>
        <v>1.510797492368263</v>
      </c>
      <c r="AQ117" s="27">
        <f>'[4]BD Plant List'!$AZ305/1000</f>
        <v>1.5116923383122702</v>
      </c>
      <c r="AR117" s="27">
        <f>'[4]BD Plant List'!$AZ317/1000</f>
        <v>1.5115724663455148</v>
      </c>
      <c r="AS117" s="27">
        <f>'[4]BD Plant List'!$AZ329/1000</f>
        <v>1.51147255546468</v>
      </c>
      <c r="AT117" s="27">
        <f>'[4]BD Plant List'!$AZ341/1000</f>
        <v>1.5114053849828046</v>
      </c>
      <c r="AU117" s="27">
        <f>'[4]BD Plant List'!$AZ353/1000</f>
        <v>1.5113880474947063</v>
      </c>
      <c r="AV117" s="27">
        <f>'[4]BD Plant List'!$AZ365/1000</f>
        <v>1.5115061585199956</v>
      </c>
      <c r="AW117" s="27">
        <f>'[4]BD Plant List'!$AZ377/1000</f>
        <v>1.5114689225615405</v>
      </c>
      <c r="AX117" s="27">
        <f>'[4]BD Plant List'!$AZ389/1000</f>
        <v>1.5114482138047454</v>
      </c>
      <c r="AY117" s="27">
        <f>'[4]BD Plant List'!$AZ401/1000</f>
        <v>1.5114433454727589</v>
      </c>
      <c r="AZ117" s="27">
        <f>'[4]BD Plant List'!$AZ413/1000</f>
        <v>1.5114509375707492</v>
      </c>
      <c r="BA117" s="27">
        <f>'[4]BD Plant List'!$AZ425/1000</f>
        <v>1.5114635155859577</v>
      </c>
      <c r="BB117" s="27">
        <f>'[4]BD Plant List'!$AZ437/1000</f>
        <v>1.5114549869991505</v>
      </c>
      <c r="BC117" s="27">
        <f>'[4]BD Plant List'!$AZ449/1000</f>
        <v>1.5114521998866721</v>
      </c>
      <c r="BD117" s="27">
        <f>'[4]BD Plant List'!$AZ461/1000</f>
        <v>1.5114529971030575</v>
      </c>
      <c r="BE117" s="27">
        <f>'[4]BD Plant List'!$AZ473/1000</f>
        <v>1.5114549274291171</v>
      </c>
      <c r="BF117" s="27">
        <f>'[4]BD Plant List'!$AZ485/1000</f>
        <v>1.511455725400791</v>
      </c>
      <c r="BG117" s="27">
        <f>'[4]BD Plant List'!$AZ497/1000</f>
        <v>1.5114541673637574</v>
      </c>
      <c r="BH117" s="27">
        <f>'[4]BD Plant List'!$AZ509/1000</f>
        <v>1.511454003436679</v>
      </c>
    </row>
    <row r="118" spans="1:60" ht="12" thickBot="1">
      <c r="A118" s="3" t="s">
        <v>29</v>
      </c>
      <c r="AD118" s="143">
        <f>SUM(AD106:AD117)</f>
        <v>3.7432064752080407</v>
      </c>
      <c r="AE118" s="143">
        <f t="shared" ref="AE118:BH118" si="44">SUM(AE106:AE117)</f>
        <v>2.2497947127441034</v>
      </c>
      <c r="AF118" s="143">
        <f t="shared" si="44"/>
        <v>1.0322772217629803</v>
      </c>
      <c r="AG118" s="27">
        <f t="shared" si="44"/>
        <v>1.508943568760148</v>
      </c>
      <c r="AH118" s="27">
        <f t="shared" si="44"/>
        <v>1.5778738840558866</v>
      </c>
      <c r="AI118" s="27">
        <f t="shared" si="44"/>
        <v>1.6209453334103547</v>
      </c>
      <c r="AJ118" s="27">
        <f t="shared" si="44"/>
        <v>1.9961567238749032</v>
      </c>
      <c r="AK118" s="27">
        <f t="shared" si="44"/>
        <v>2.6118377587152803</v>
      </c>
      <c r="AL118" s="27">
        <f t="shared" si="44"/>
        <v>2.9016662405842144</v>
      </c>
      <c r="AM118" s="27">
        <f t="shared" si="44"/>
        <v>2.8907775397210789</v>
      </c>
      <c r="AN118" s="27">
        <f t="shared" si="44"/>
        <v>2.8836569985958613</v>
      </c>
      <c r="AO118" s="27">
        <f t="shared" si="44"/>
        <v>16.577605777834293</v>
      </c>
      <c r="AP118" s="27">
        <f t="shared" si="44"/>
        <v>16.590496691718773</v>
      </c>
      <c r="AQ118" s="27">
        <f t="shared" si="44"/>
        <v>16.638724789719664</v>
      </c>
      <c r="AR118" s="27">
        <f t="shared" si="44"/>
        <v>16.62032608983484</v>
      </c>
      <c r="AS118" s="27">
        <f t="shared" si="44"/>
        <v>16.610805352510695</v>
      </c>
      <c r="AT118" s="27">
        <f t="shared" si="44"/>
        <v>16.607591740323656</v>
      </c>
      <c r="AU118" s="27">
        <f t="shared" si="44"/>
        <v>16.613588932821521</v>
      </c>
      <c r="AV118" s="27">
        <f t="shared" si="44"/>
        <v>16.618207381042073</v>
      </c>
      <c r="AW118" s="27">
        <f t="shared" si="44"/>
        <v>16.61410389930656</v>
      </c>
      <c r="AX118" s="27">
        <f t="shared" si="44"/>
        <v>16.612859461200898</v>
      </c>
      <c r="AY118" s="27">
        <f t="shared" si="44"/>
        <v>16.613270282938945</v>
      </c>
      <c r="AZ118" s="27">
        <f t="shared" si="44"/>
        <v>16.614405991462</v>
      </c>
      <c r="BA118" s="27">
        <f t="shared" si="44"/>
        <v>16.614569403190096</v>
      </c>
      <c r="BB118" s="27">
        <f t="shared" si="44"/>
        <v>16.6138418076197</v>
      </c>
      <c r="BC118" s="27">
        <f t="shared" si="44"/>
        <v>16.613789389282328</v>
      </c>
      <c r="BD118" s="27">
        <f t="shared" si="44"/>
        <v>16.613975374898615</v>
      </c>
      <c r="BE118" s="27">
        <f t="shared" si="44"/>
        <v>16.614116393290548</v>
      </c>
      <c r="BF118" s="27">
        <f t="shared" si="44"/>
        <v>16.614058473656254</v>
      </c>
      <c r="BG118" s="27">
        <f t="shared" si="44"/>
        <v>16.613956287749488</v>
      </c>
      <c r="BH118" s="27">
        <f t="shared" si="44"/>
        <v>16.613979183775449</v>
      </c>
    </row>
    <row r="119" spans="1:60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</row>
    <row r="120" spans="1:60" ht="12" thickBot="1">
      <c r="A120" s="3" t="s">
        <v>191</v>
      </c>
    </row>
    <row r="121" spans="1:60" ht="12" thickBot="1">
      <c r="A121" s="18"/>
      <c r="B121" s="19">
        <f t="shared" ref="B121:BH121" si="45">B2</f>
        <v>1992</v>
      </c>
      <c r="C121" s="19">
        <f t="shared" si="45"/>
        <v>1993</v>
      </c>
      <c r="D121" s="19">
        <f t="shared" si="45"/>
        <v>1994</v>
      </c>
      <c r="E121" s="19">
        <f t="shared" si="45"/>
        <v>1995</v>
      </c>
      <c r="F121" s="19">
        <f t="shared" si="45"/>
        <v>1996</v>
      </c>
      <c r="G121" s="19">
        <f t="shared" si="45"/>
        <v>1997</v>
      </c>
      <c r="H121" s="19">
        <f t="shared" si="45"/>
        <v>1998</v>
      </c>
      <c r="I121" s="19">
        <f t="shared" si="45"/>
        <v>1999</v>
      </c>
      <c r="J121" s="19">
        <f t="shared" si="45"/>
        <v>2000</v>
      </c>
      <c r="K121" s="19">
        <f t="shared" si="45"/>
        <v>2001</v>
      </c>
      <c r="L121" s="19">
        <f t="shared" si="45"/>
        <v>2002</v>
      </c>
      <c r="M121" s="19">
        <f t="shared" si="45"/>
        <v>2003</v>
      </c>
      <c r="N121" s="19">
        <f t="shared" si="45"/>
        <v>2004</v>
      </c>
      <c r="O121" s="19">
        <f t="shared" si="45"/>
        <v>2005</v>
      </c>
      <c r="P121" s="19">
        <f t="shared" si="45"/>
        <v>2006</v>
      </c>
      <c r="Q121" s="19">
        <f t="shared" si="45"/>
        <v>2007</v>
      </c>
      <c r="R121" s="19">
        <f t="shared" si="45"/>
        <v>2008</v>
      </c>
      <c r="S121" s="19">
        <f t="shared" si="45"/>
        <v>2009</v>
      </c>
      <c r="T121" s="19">
        <f t="shared" si="45"/>
        <v>2010</v>
      </c>
      <c r="U121" s="19">
        <f t="shared" si="45"/>
        <v>2011</v>
      </c>
      <c r="V121" s="19">
        <f t="shared" si="45"/>
        <v>2012</v>
      </c>
      <c r="W121" s="19">
        <f t="shared" si="45"/>
        <v>2013</v>
      </c>
      <c r="X121" s="19">
        <f t="shared" si="45"/>
        <v>2014</v>
      </c>
      <c r="Y121" s="19">
        <f t="shared" si="45"/>
        <v>2015</v>
      </c>
      <c r="Z121" s="19">
        <f t="shared" si="45"/>
        <v>2016</v>
      </c>
      <c r="AA121" s="19">
        <f t="shared" si="45"/>
        <v>2017</v>
      </c>
      <c r="AB121" s="19">
        <f t="shared" si="45"/>
        <v>2018</v>
      </c>
      <c r="AC121" s="19">
        <f t="shared" si="45"/>
        <v>2019</v>
      </c>
      <c r="AD121" s="19">
        <f t="shared" si="45"/>
        <v>2020</v>
      </c>
      <c r="AE121" s="19">
        <f t="shared" si="45"/>
        <v>2021</v>
      </c>
      <c r="AF121" s="19">
        <f t="shared" si="45"/>
        <v>2022</v>
      </c>
      <c r="AG121" s="19">
        <f t="shared" si="45"/>
        <v>2023</v>
      </c>
      <c r="AH121" s="19">
        <f t="shared" si="45"/>
        <v>2024</v>
      </c>
      <c r="AI121" s="19">
        <f t="shared" si="45"/>
        <v>2025</v>
      </c>
      <c r="AJ121" s="19">
        <f t="shared" si="45"/>
        <v>2026</v>
      </c>
      <c r="AK121" s="19">
        <f t="shared" si="45"/>
        <v>2027</v>
      </c>
      <c r="AL121" s="19">
        <f t="shared" si="45"/>
        <v>2028</v>
      </c>
      <c r="AM121" s="19">
        <f t="shared" si="45"/>
        <v>2029</v>
      </c>
      <c r="AN121" s="19">
        <f t="shared" si="45"/>
        <v>2030</v>
      </c>
      <c r="AO121" s="19">
        <f t="shared" si="45"/>
        <v>2031</v>
      </c>
      <c r="AP121" s="19">
        <f t="shared" si="45"/>
        <v>2032</v>
      </c>
      <c r="AQ121" s="19">
        <f t="shared" si="45"/>
        <v>2033</v>
      </c>
      <c r="AR121" s="19">
        <f t="shared" si="45"/>
        <v>2034</v>
      </c>
      <c r="AS121" s="19">
        <f t="shared" si="45"/>
        <v>2035</v>
      </c>
      <c r="AT121" s="19">
        <f t="shared" si="45"/>
        <v>2036</v>
      </c>
      <c r="AU121" s="19">
        <f t="shared" si="45"/>
        <v>2037</v>
      </c>
      <c r="AV121" s="19">
        <f t="shared" si="45"/>
        <v>2038</v>
      </c>
      <c r="AW121" s="19">
        <f t="shared" si="45"/>
        <v>2039</v>
      </c>
      <c r="AX121" s="19">
        <f t="shared" si="45"/>
        <v>2040</v>
      </c>
      <c r="AY121" s="19">
        <f t="shared" si="45"/>
        <v>2041</v>
      </c>
      <c r="AZ121" s="19">
        <f t="shared" si="45"/>
        <v>2042</v>
      </c>
      <c r="BA121" s="19">
        <f t="shared" si="45"/>
        <v>2043</v>
      </c>
      <c r="BB121" s="19">
        <f t="shared" si="45"/>
        <v>2044</v>
      </c>
      <c r="BC121" s="19">
        <f t="shared" si="45"/>
        <v>2045</v>
      </c>
      <c r="BD121" s="19">
        <f t="shared" si="45"/>
        <v>2046</v>
      </c>
      <c r="BE121" s="19">
        <f t="shared" si="45"/>
        <v>2047</v>
      </c>
      <c r="BF121" s="19">
        <f t="shared" si="45"/>
        <v>2048</v>
      </c>
      <c r="BG121" s="19">
        <f t="shared" si="45"/>
        <v>2049</v>
      </c>
      <c r="BH121" s="19">
        <f t="shared" si="45"/>
        <v>2050</v>
      </c>
    </row>
    <row r="122" spans="1:60">
      <c r="A122" s="3" t="s">
        <v>17</v>
      </c>
      <c r="AD122" s="3">
        <f>'[4]RD Plant List'!$AW6/1000</f>
        <v>0</v>
      </c>
      <c r="AE122" s="3">
        <f>'[4]RD Plant List'!$AW18/1000</f>
        <v>0</v>
      </c>
      <c r="AF122" s="3">
        <f>'[4]RD Plant List'!$AW30/1000</f>
        <v>0</v>
      </c>
      <c r="AG122" s="3">
        <f>'[4]RD Plant List'!$AW42/1000</f>
        <v>0</v>
      </c>
      <c r="AH122" s="3">
        <f>'[4]RD Plant List'!$AW54/1000</f>
        <v>0</v>
      </c>
      <c r="AI122" s="3">
        <f>'[4]RD Plant List'!$AW66/1000</f>
        <v>0</v>
      </c>
      <c r="AJ122" s="3">
        <f>'[4]RD Plant List'!$AW78/1000</f>
        <v>0</v>
      </c>
      <c r="AK122" s="3">
        <f>'[4]RD Plant List'!$AW90/1000</f>
        <v>0</v>
      </c>
      <c r="AL122" s="3">
        <f>'[4]RD Plant List'!$AW102/1000</f>
        <v>0</v>
      </c>
      <c r="AM122" s="3">
        <f>'[4]RD Plant List'!$AW114/1000</f>
        <v>0</v>
      </c>
      <c r="AN122" s="3">
        <f>'[4]RD Plant List'!$AW126/1000</f>
        <v>0</v>
      </c>
      <c r="AO122" s="3">
        <f>'[4]RD Plant List'!$AW138/1000</f>
        <v>0</v>
      </c>
      <c r="AP122" s="3">
        <f>'[4]RD Plant List'!$AW150/1000</f>
        <v>0</v>
      </c>
      <c r="AQ122" s="3">
        <f>'[4]RD Plant List'!$AW162/1000</f>
        <v>0</v>
      </c>
      <c r="AR122" s="3">
        <f>'[4]RD Plant List'!$AW174/1000</f>
        <v>0</v>
      </c>
      <c r="AS122" s="3">
        <f>'[4]RD Plant List'!$AW186/1000</f>
        <v>0</v>
      </c>
      <c r="AT122" s="3">
        <f>'[4]RD Plant List'!$AW198/1000</f>
        <v>0</v>
      </c>
      <c r="AU122" s="3">
        <f>'[4]RD Plant List'!$AW210/1000</f>
        <v>0</v>
      </c>
      <c r="AV122" s="3">
        <f>'[4]RD Plant List'!$AW222/1000</f>
        <v>0</v>
      </c>
      <c r="AW122" s="3">
        <f>'[4]RD Plant List'!$AW234/1000</f>
        <v>0</v>
      </c>
      <c r="AX122" s="3">
        <f>'[4]RD Plant List'!$AW246/1000</f>
        <v>0</v>
      </c>
      <c r="AY122" s="3">
        <f>'[4]RD Plant List'!$AW246/1000</f>
        <v>0</v>
      </c>
      <c r="AZ122" s="3">
        <f>'[4]RD Plant List'!$AW246/1000</f>
        <v>0</v>
      </c>
      <c r="BA122" s="3">
        <f>'[4]RD Plant List'!$AW246/1000</f>
        <v>0</v>
      </c>
      <c r="BB122" s="3">
        <f>'[4]RD Plant List'!$AW246/1000</f>
        <v>0</v>
      </c>
      <c r="BC122" s="3">
        <f>'[4]RD Plant List'!$AW246/1000</f>
        <v>0</v>
      </c>
      <c r="BD122" s="3">
        <f>'[4]RD Plant List'!$AW246/1000</f>
        <v>0</v>
      </c>
      <c r="BE122" s="3">
        <f>'[4]RD Plant List'!$AW246/1000</f>
        <v>0</v>
      </c>
      <c r="BF122" s="3">
        <f>'[4]RD Plant List'!$AW246/1000</f>
        <v>0</v>
      </c>
      <c r="BG122" s="3">
        <f>'[4]RD Plant List'!$AW246/1000</f>
        <v>0</v>
      </c>
      <c r="BH122" s="3">
        <f>'[4]RD Plant List'!$AW246/1000</f>
        <v>0</v>
      </c>
    </row>
    <row r="123" spans="1:60">
      <c r="A123" s="3" t="s">
        <v>18</v>
      </c>
      <c r="AD123" s="3">
        <f>'[4]RD Plant List'!$AW7/1000</f>
        <v>0</v>
      </c>
      <c r="AE123" s="3">
        <f>'[4]RD Plant List'!$AW19/1000</f>
        <v>0</v>
      </c>
      <c r="AF123" s="3">
        <f>'[4]RD Plant List'!$AW31/1000</f>
        <v>0</v>
      </c>
      <c r="AG123" s="3">
        <f>'[4]RD Plant List'!$AW43/1000</f>
        <v>0</v>
      </c>
      <c r="AH123" s="3">
        <f>'[4]RD Plant List'!$AW55/1000</f>
        <v>0</v>
      </c>
      <c r="AI123" s="3">
        <f>'[4]RD Plant List'!$AW67/1000</f>
        <v>0</v>
      </c>
      <c r="AJ123" s="3">
        <f>'[4]RD Plant List'!$AW79/1000</f>
        <v>0</v>
      </c>
      <c r="AK123" s="3">
        <f>'[4]RD Plant List'!$AW91/1000</f>
        <v>0</v>
      </c>
      <c r="AL123" s="3">
        <f>'[4]RD Plant List'!$AW103/1000</f>
        <v>0</v>
      </c>
      <c r="AM123" s="3">
        <f>'[4]RD Plant List'!$AW115/1000</f>
        <v>0</v>
      </c>
      <c r="AN123" s="3">
        <f>'[4]RD Plant List'!$AW127/1000</f>
        <v>0</v>
      </c>
      <c r="AO123" s="3">
        <f>'[4]RD Plant List'!$AW139/1000</f>
        <v>0</v>
      </c>
      <c r="AP123" s="3">
        <f>'[4]RD Plant List'!$AW151/1000</f>
        <v>0</v>
      </c>
      <c r="AQ123" s="3">
        <f>'[4]RD Plant List'!$AW163/1000</f>
        <v>0</v>
      </c>
      <c r="AR123" s="3">
        <f>'[4]RD Plant List'!$AW175/1000</f>
        <v>0</v>
      </c>
      <c r="AS123" s="3">
        <f>'[4]RD Plant List'!$AW187/1000</f>
        <v>0</v>
      </c>
      <c r="AT123" s="3">
        <f>'[4]RD Plant List'!$AW199/1000</f>
        <v>0</v>
      </c>
      <c r="AU123" s="3">
        <f>'[4]RD Plant List'!$AW211/1000</f>
        <v>0</v>
      </c>
      <c r="AV123" s="3">
        <f>'[4]RD Plant List'!$AW223/1000</f>
        <v>0</v>
      </c>
      <c r="AW123" s="3">
        <f>'[4]RD Plant List'!$AW235/1000</f>
        <v>0</v>
      </c>
      <c r="AX123" s="3">
        <f>'[4]RD Plant List'!$AW247/1000</f>
        <v>0</v>
      </c>
      <c r="AY123" s="3">
        <f>'[4]RD Plant List'!$AW247/1000</f>
        <v>0</v>
      </c>
      <c r="AZ123" s="3">
        <f>'[4]RD Plant List'!$AW247/1000</f>
        <v>0</v>
      </c>
      <c r="BA123" s="3">
        <f>'[4]RD Plant List'!$AW247/1000</f>
        <v>0</v>
      </c>
      <c r="BB123" s="3">
        <f>'[4]RD Plant List'!$AW247/1000</f>
        <v>0</v>
      </c>
      <c r="BC123" s="3">
        <f>'[4]RD Plant List'!$AW247/1000</f>
        <v>0</v>
      </c>
      <c r="BD123" s="3">
        <f>'[4]RD Plant List'!$AW247/1000</f>
        <v>0</v>
      </c>
      <c r="BE123" s="3">
        <f>'[4]RD Plant List'!$AW247/1000</f>
        <v>0</v>
      </c>
      <c r="BF123" s="3">
        <f>'[4]RD Plant List'!$AW247/1000</f>
        <v>0</v>
      </c>
      <c r="BG123" s="3">
        <f>'[4]RD Plant List'!$AW247/1000</f>
        <v>0</v>
      </c>
      <c r="BH123" s="3">
        <f>'[4]RD Plant List'!$AW247/1000</f>
        <v>0</v>
      </c>
    </row>
    <row r="124" spans="1:60">
      <c r="A124" s="3" t="s">
        <v>19</v>
      </c>
      <c r="AD124" s="3">
        <f>'[4]RD Plant List'!$AW8/1000</f>
        <v>0</v>
      </c>
      <c r="AE124" s="3">
        <f>'[4]RD Plant List'!$AW20/1000</f>
        <v>0</v>
      </c>
      <c r="AF124" s="3">
        <f>'[4]RD Plant List'!$AW32/1000</f>
        <v>0</v>
      </c>
      <c r="AG124" s="3">
        <f>'[4]RD Plant List'!$AW44/1000</f>
        <v>0</v>
      </c>
      <c r="AH124" s="3">
        <f>'[4]RD Plant List'!$AW56/1000</f>
        <v>0</v>
      </c>
      <c r="AI124" s="3">
        <f>'[4]RD Plant List'!$AW68/1000</f>
        <v>0</v>
      </c>
      <c r="AJ124" s="3">
        <f>'[4]RD Plant List'!$AW80/1000</f>
        <v>0</v>
      </c>
      <c r="AK124" s="3">
        <f>'[4]RD Plant List'!$AW92/1000</f>
        <v>0</v>
      </c>
      <c r="AL124" s="3">
        <f>'[4]RD Plant List'!$AW104/1000</f>
        <v>0</v>
      </c>
      <c r="AM124" s="3">
        <f>'[4]RD Plant List'!$AW116/1000</f>
        <v>0</v>
      </c>
      <c r="AN124" s="3">
        <f>'[4]RD Plant List'!$AW128/1000</f>
        <v>0</v>
      </c>
      <c r="AO124" s="3">
        <f>'[4]RD Plant List'!$AW140/1000</f>
        <v>0</v>
      </c>
      <c r="AP124" s="3">
        <f>'[4]RD Plant List'!$AW152/1000</f>
        <v>0</v>
      </c>
      <c r="AQ124" s="3">
        <f>'[4]RD Plant List'!$AW164/1000</f>
        <v>0</v>
      </c>
      <c r="AR124" s="3">
        <f>'[4]RD Plant List'!$AW176/1000</f>
        <v>0</v>
      </c>
      <c r="AS124" s="3">
        <f>'[4]RD Plant List'!$AW188/1000</f>
        <v>0</v>
      </c>
      <c r="AT124" s="3">
        <f>'[4]RD Plant List'!$AW200/1000</f>
        <v>0</v>
      </c>
      <c r="AU124" s="3">
        <f>'[4]RD Plant List'!$AW212/1000</f>
        <v>0</v>
      </c>
      <c r="AV124" s="3">
        <f>'[4]RD Plant List'!$AW224/1000</f>
        <v>0</v>
      </c>
      <c r="AW124" s="3">
        <f>'[4]RD Plant List'!$AW236/1000</f>
        <v>0</v>
      </c>
      <c r="AX124" s="3">
        <f>'[4]RD Plant List'!$AW248/1000</f>
        <v>0</v>
      </c>
      <c r="AY124" s="3">
        <f>'[4]RD Plant List'!$AW248/1000</f>
        <v>0</v>
      </c>
      <c r="AZ124" s="3">
        <f>'[4]RD Plant List'!$AW248/1000</f>
        <v>0</v>
      </c>
      <c r="BA124" s="3">
        <f>'[4]RD Plant List'!$AW248/1000</f>
        <v>0</v>
      </c>
      <c r="BB124" s="3">
        <f>'[4]RD Plant List'!$AW248/1000</f>
        <v>0</v>
      </c>
      <c r="BC124" s="3">
        <f>'[4]RD Plant List'!$AW248/1000</f>
        <v>0</v>
      </c>
      <c r="BD124" s="3">
        <f>'[4]RD Plant List'!$AW248/1000</f>
        <v>0</v>
      </c>
      <c r="BE124" s="3">
        <f>'[4]RD Plant List'!$AW248/1000</f>
        <v>0</v>
      </c>
      <c r="BF124" s="3">
        <f>'[4]RD Plant List'!$AW248/1000</f>
        <v>0</v>
      </c>
      <c r="BG124" s="3">
        <f>'[4]RD Plant List'!$AW248/1000</f>
        <v>0</v>
      </c>
      <c r="BH124" s="3">
        <f>'[4]RD Plant List'!$AW248/1000</f>
        <v>0</v>
      </c>
    </row>
    <row r="125" spans="1:60">
      <c r="A125" s="3" t="s">
        <v>20</v>
      </c>
      <c r="AD125" s="3">
        <f>'[4]RD Plant List'!$AW9/1000</f>
        <v>0</v>
      </c>
      <c r="AE125" s="3">
        <f>'[4]RD Plant List'!$AW21/1000</f>
        <v>0</v>
      </c>
      <c r="AF125" s="3">
        <f>'[4]RD Plant List'!$AW33/1000</f>
        <v>0</v>
      </c>
      <c r="AG125" s="3">
        <f>'[4]RD Plant List'!$AW45/1000</f>
        <v>0</v>
      </c>
      <c r="AH125" s="3">
        <f>'[4]RD Plant List'!$AW57/1000</f>
        <v>0</v>
      </c>
      <c r="AI125" s="3">
        <f>'[4]RD Plant List'!$AW69/1000</f>
        <v>0</v>
      </c>
      <c r="AJ125" s="3">
        <f>'[4]RD Plant List'!$AW81/1000</f>
        <v>0</v>
      </c>
      <c r="AK125" s="3">
        <f>'[4]RD Plant List'!$AW93/1000</f>
        <v>0</v>
      </c>
      <c r="AL125" s="3">
        <f>'[4]RD Plant List'!$AW105/1000</f>
        <v>0</v>
      </c>
      <c r="AM125" s="3">
        <f>'[4]RD Plant List'!$AW117/1000</f>
        <v>0</v>
      </c>
      <c r="AN125" s="3">
        <f>'[4]RD Plant List'!$AW129/1000</f>
        <v>0</v>
      </c>
      <c r="AO125" s="3">
        <f>'[4]RD Plant List'!$AW141/1000</f>
        <v>0</v>
      </c>
      <c r="AP125" s="3">
        <f>'[4]RD Plant List'!$AW153/1000</f>
        <v>0</v>
      </c>
      <c r="AQ125" s="3">
        <f>'[4]RD Plant List'!$AW165/1000</f>
        <v>0</v>
      </c>
      <c r="AR125" s="3">
        <f>'[4]RD Plant List'!$AW177/1000</f>
        <v>0</v>
      </c>
      <c r="AS125" s="3">
        <f>'[4]RD Plant List'!$AW189/1000</f>
        <v>0</v>
      </c>
      <c r="AT125" s="3">
        <f>'[4]RD Plant List'!$AW201/1000</f>
        <v>0</v>
      </c>
      <c r="AU125" s="3">
        <f>'[4]RD Plant List'!$AW213/1000</f>
        <v>0</v>
      </c>
      <c r="AV125" s="3">
        <f>'[4]RD Plant List'!$AW225/1000</f>
        <v>0</v>
      </c>
      <c r="AW125" s="3">
        <f>'[4]RD Plant List'!$AW237/1000</f>
        <v>0</v>
      </c>
      <c r="AX125" s="3">
        <f>'[4]RD Plant List'!$AW249/1000</f>
        <v>0</v>
      </c>
      <c r="AY125" s="3">
        <f>'[4]RD Plant List'!$AW249/1000</f>
        <v>0</v>
      </c>
      <c r="AZ125" s="3">
        <f>'[4]RD Plant List'!$AW249/1000</f>
        <v>0</v>
      </c>
      <c r="BA125" s="3">
        <f>'[4]RD Plant List'!$AW249/1000</f>
        <v>0</v>
      </c>
      <c r="BB125" s="3">
        <f>'[4]RD Plant List'!$AW249/1000</f>
        <v>0</v>
      </c>
      <c r="BC125" s="3">
        <f>'[4]RD Plant List'!$AW249/1000</f>
        <v>0</v>
      </c>
      <c r="BD125" s="3">
        <f>'[4]RD Plant List'!$AW249/1000</f>
        <v>0</v>
      </c>
      <c r="BE125" s="3">
        <f>'[4]RD Plant List'!$AW249/1000</f>
        <v>0</v>
      </c>
      <c r="BF125" s="3">
        <f>'[4]RD Plant List'!$AW249/1000</f>
        <v>0</v>
      </c>
      <c r="BG125" s="3">
        <f>'[4]RD Plant List'!$AW249/1000</f>
        <v>0</v>
      </c>
      <c r="BH125" s="3">
        <f>'[4]RD Plant List'!$AW249/1000</f>
        <v>0</v>
      </c>
    </row>
    <row r="126" spans="1:60">
      <c r="A126" s="3" t="s">
        <v>21</v>
      </c>
      <c r="AD126" s="3">
        <f>'[4]RD Plant List'!$AW10/1000</f>
        <v>0</v>
      </c>
      <c r="AE126" s="3">
        <f>'[4]RD Plant List'!$AW22/1000</f>
        <v>0</v>
      </c>
      <c r="AF126" s="3">
        <f>'[4]RD Plant List'!$AW34/1000</f>
        <v>0</v>
      </c>
      <c r="AG126" s="3">
        <f>'[4]RD Plant List'!$AW46/1000</f>
        <v>0</v>
      </c>
      <c r="AH126" s="3">
        <f>'[4]RD Plant List'!$AW58/1000</f>
        <v>0</v>
      </c>
      <c r="AI126" s="3">
        <f>'[4]RD Plant List'!$AW70/1000</f>
        <v>0</v>
      </c>
      <c r="AJ126" s="3">
        <f>'[4]RD Plant List'!$AW82/1000</f>
        <v>0</v>
      </c>
      <c r="AK126" s="3">
        <f>'[4]RD Plant List'!$AW94/1000</f>
        <v>0</v>
      </c>
      <c r="AL126" s="3">
        <f>'[4]RD Plant List'!$AW106/1000</f>
        <v>0</v>
      </c>
      <c r="AM126" s="3">
        <f>'[4]RD Plant List'!$AW118/1000</f>
        <v>0</v>
      </c>
      <c r="AN126" s="3">
        <f>'[4]RD Plant List'!$AW130/1000</f>
        <v>0</v>
      </c>
      <c r="AO126" s="3">
        <f>'[4]RD Plant List'!$AW142/1000</f>
        <v>0</v>
      </c>
      <c r="AP126" s="3">
        <f>'[4]RD Plant List'!$AW154/1000</f>
        <v>0</v>
      </c>
      <c r="AQ126" s="3">
        <f>'[4]RD Plant List'!$AW166/1000</f>
        <v>0</v>
      </c>
      <c r="AR126" s="3">
        <f>'[4]RD Plant List'!$AW178/1000</f>
        <v>0</v>
      </c>
      <c r="AS126" s="3">
        <f>'[4]RD Plant List'!$AW190/1000</f>
        <v>0</v>
      </c>
      <c r="AT126" s="3">
        <f>'[4]RD Plant List'!$AW202/1000</f>
        <v>0</v>
      </c>
      <c r="AU126" s="3">
        <f>'[4]RD Plant List'!$AW214/1000</f>
        <v>0</v>
      </c>
      <c r="AV126" s="3">
        <f>'[4]RD Plant List'!$AW226/1000</f>
        <v>0</v>
      </c>
      <c r="AW126" s="3">
        <f>'[4]RD Plant List'!$AW238/1000</f>
        <v>0</v>
      </c>
      <c r="AX126" s="3">
        <f>'[4]RD Plant List'!$AW250/1000</f>
        <v>0</v>
      </c>
      <c r="AY126" s="3">
        <f>'[4]RD Plant List'!$AW250/1000</f>
        <v>0</v>
      </c>
      <c r="AZ126" s="3">
        <f>'[4]RD Plant List'!$AW250/1000</f>
        <v>0</v>
      </c>
      <c r="BA126" s="3">
        <f>'[4]RD Plant List'!$AW250/1000</f>
        <v>0</v>
      </c>
      <c r="BB126" s="3">
        <f>'[4]RD Plant List'!$AW250/1000</f>
        <v>0</v>
      </c>
      <c r="BC126" s="3">
        <f>'[4]RD Plant List'!$AW250/1000</f>
        <v>0</v>
      </c>
      <c r="BD126" s="3">
        <f>'[4]RD Plant List'!$AW250/1000</f>
        <v>0</v>
      </c>
      <c r="BE126" s="3">
        <f>'[4]RD Plant List'!$AW250/1000</f>
        <v>0</v>
      </c>
      <c r="BF126" s="3">
        <f>'[4]RD Plant List'!$AW250/1000</f>
        <v>0</v>
      </c>
      <c r="BG126" s="3">
        <f>'[4]RD Plant List'!$AW250/1000</f>
        <v>0</v>
      </c>
      <c r="BH126" s="3">
        <f>'[4]RD Plant List'!$AW250/1000</f>
        <v>0</v>
      </c>
    </row>
    <row r="127" spans="1:60">
      <c r="A127" s="3" t="s">
        <v>22</v>
      </c>
      <c r="AD127" s="3">
        <f>'[4]RD Plant List'!$AW11/1000</f>
        <v>0</v>
      </c>
      <c r="AE127" s="3">
        <f>'[4]RD Plant List'!$AW23/1000</f>
        <v>0</v>
      </c>
      <c r="AF127" s="3">
        <f>'[4]RD Plant List'!$AW35/1000</f>
        <v>0</v>
      </c>
      <c r="AG127" s="3">
        <f>'[4]RD Plant List'!$AW47/1000</f>
        <v>0</v>
      </c>
      <c r="AH127" s="3">
        <f>'[4]RD Plant List'!$AW59/1000</f>
        <v>0</v>
      </c>
      <c r="AI127" s="3">
        <f>'[4]RD Plant List'!$AW71/1000</f>
        <v>0</v>
      </c>
      <c r="AJ127" s="3">
        <f>'[4]RD Plant List'!$AW83/1000</f>
        <v>0</v>
      </c>
      <c r="AK127" s="3">
        <f>'[4]RD Plant List'!$AW95/1000</f>
        <v>0</v>
      </c>
      <c r="AL127" s="3">
        <f>'[4]RD Plant List'!$AW107/1000</f>
        <v>0</v>
      </c>
      <c r="AM127" s="3">
        <f>'[4]RD Plant List'!$AW119/1000</f>
        <v>0</v>
      </c>
      <c r="AN127" s="3">
        <f>'[4]RD Plant List'!$AW131/1000</f>
        <v>0</v>
      </c>
      <c r="AO127" s="3">
        <f>'[4]RD Plant List'!$AW143/1000</f>
        <v>0</v>
      </c>
      <c r="AP127" s="3">
        <f>'[4]RD Plant List'!$AW155/1000</f>
        <v>0</v>
      </c>
      <c r="AQ127" s="3">
        <f>'[4]RD Plant List'!$AW167/1000</f>
        <v>0</v>
      </c>
      <c r="AR127" s="3">
        <f>'[4]RD Plant List'!$AW179/1000</f>
        <v>0</v>
      </c>
      <c r="AS127" s="3">
        <f>'[4]RD Plant List'!$AW191/1000</f>
        <v>0</v>
      </c>
      <c r="AT127" s="3">
        <f>'[4]RD Plant List'!$AW203/1000</f>
        <v>0</v>
      </c>
      <c r="AU127" s="3">
        <f>'[4]RD Plant List'!$AW215/1000</f>
        <v>0</v>
      </c>
      <c r="AV127" s="3">
        <f>'[4]RD Plant List'!$AW227/1000</f>
        <v>0</v>
      </c>
      <c r="AW127" s="3">
        <f>'[4]RD Plant List'!$AW239/1000</f>
        <v>0</v>
      </c>
      <c r="AX127" s="3">
        <f>'[4]RD Plant List'!$AW251/1000</f>
        <v>0</v>
      </c>
      <c r="AY127" s="3">
        <f>'[4]RD Plant List'!$AW251/1000</f>
        <v>0</v>
      </c>
      <c r="AZ127" s="3">
        <f>'[4]RD Plant List'!$AW251/1000</f>
        <v>0</v>
      </c>
      <c r="BA127" s="3">
        <f>'[4]RD Plant List'!$AW251/1000</f>
        <v>0</v>
      </c>
      <c r="BB127" s="3">
        <f>'[4]RD Plant List'!$AW251/1000</f>
        <v>0</v>
      </c>
      <c r="BC127" s="3">
        <f>'[4]RD Plant List'!$AW251/1000</f>
        <v>0</v>
      </c>
      <c r="BD127" s="3">
        <f>'[4]RD Plant List'!$AW251/1000</f>
        <v>0</v>
      </c>
      <c r="BE127" s="3">
        <f>'[4]RD Plant List'!$AW251/1000</f>
        <v>0</v>
      </c>
      <c r="BF127" s="3">
        <f>'[4]RD Plant List'!$AW251/1000</f>
        <v>0</v>
      </c>
      <c r="BG127" s="3">
        <f>'[4]RD Plant List'!$AW251/1000</f>
        <v>0</v>
      </c>
      <c r="BH127" s="3">
        <f>'[4]RD Plant List'!$AW251/1000</f>
        <v>0</v>
      </c>
    </row>
    <row r="128" spans="1:60">
      <c r="A128" s="3" t="s">
        <v>23</v>
      </c>
      <c r="AD128" s="3">
        <f>'[4]RD Plant List'!$AW12/1000</f>
        <v>0</v>
      </c>
      <c r="AE128" s="3">
        <f>'[4]RD Plant List'!$AW24/1000</f>
        <v>0</v>
      </c>
      <c r="AF128" s="3">
        <f>'[4]RD Plant List'!$AW36/1000</f>
        <v>0</v>
      </c>
      <c r="AG128" s="3">
        <f>'[4]RD Plant List'!$AW48/1000</f>
        <v>0</v>
      </c>
      <c r="AH128" s="3">
        <f>'[4]RD Plant List'!$AW60/1000</f>
        <v>0</v>
      </c>
      <c r="AI128" s="3">
        <f>'[4]RD Plant List'!$AW72/1000</f>
        <v>0</v>
      </c>
      <c r="AJ128" s="3">
        <f>'[4]RD Plant List'!$AW84/1000</f>
        <v>0</v>
      </c>
      <c r="AK128" s="3">
        <f>'[4]RD Plant List'!$AW96/1000</f>
        <v>0</v>
      </c>
      <c r="AL128" s="3">
        <f>'[4]RD Plant List'!$AW108/1000</f>
        <v>0</v>
      </c>
      <c r="AM128" s="3">
        <f>'[4]RD Plant List'!$AW120/1000</f>
        <v>0</v>
      </c>
      <c r="AN128" s="3">
        <f>'[4]RD Plant List'!$AW132/1000</f>
        <v>0</v>
      </c>
      <c r="AO128" s="3">
        <f>'[4]RD Plant List'!$AW144/1000</f>
        <v>0</v>
      </c>
      <c r="AP128" s="3">
        <f>'[4]RD Plant List'!$AW156/1000</f>
        <v>0</v>
      </c>
      <c r="AQ128" s="3">
        <f>'[4]RD Plant List'!$AW168/1000</f>
        <v>0</v>
      </c>
      <c r="AR128" s="3">
        <f>'[4]RD Plant List'!$AW180/1000</f>
        <v>0</v>
      </c>
      <c r="AS128" s="3">
        <f>'[4]RD Plant List'!$AW192/1000</f>
        <v>0</v>
      </c>
      <c r="AT128" s="3">
        <f>'[4]RD Plant List'!$AW204/1000</f>
        <v>0</v>
      </c>
      <c r="AU128" s="3">
        <f>'[4]RD Plant List'!$AW216/1000</f>
        <v>0</v>
      </c>
      <c r="AV128" s="3">
        <f>'[4]RD Plant List'!$AW228/1000</f>
        <v>0</v>
      </c>
      <c r="AW128" s="3">
        <f>'[4]RD Plant List'!$AW240/1000</f>
        <v>0</v>
      </c>
      <c r="AX128" s="3">
        <f>'[4]RD Plant List'!$AW252/1000</f>
        <v>0</v>
      </c>
      <c r="AY128" s="3">
        <f>'[4]RD Plant List'!$AW252/1000</f>
        <v>0</v>
      </c>
      <c r="AZ128" s="3">
        <f>'[4]RD Plant List'!$AW252/1000</f>
        <v>0</v>
      </c>
      <c r="BA128" s="3">
        <f>'[4]RD Plant List'!$AW252/1000</f>
        <v>0</v>
      </c>
      <c r="BB128" s="3">
        <f>'[4]RD Plant List'!$AW252/1000</f>
        <v>0</v>
      </c>
      <c r="BC128" s="3">
        <f>'[4]RD Plant List'!$AW252/1000</f>
        <v>0</v>
      </c>
      <c r="BD128" s="3">
        <f>'[4]RD Plant List'!$AW252/1000</f>
        <v>0</v>
      </c>
      <c r="BE128" s="3">
        <f>'[4]RD Plant List'!$AW252/1000</f>
        <v>0</v>
      </c>
      <c r="BF128" s="3">
        <f>'[4]RD Plant List'!$AW252/1000</f>
        <v>0</v>
      </c>
      <c r="BG128" s="3">
        <f>'[4]RD Plant List'!$AW252/1000</f>
        <v>0</v>
      </c>
      <c r="BH128" s="3">
        <f>'[4]RD Plant List'!$AW252/1000</f>
        <v>0</v>
      </c>
    </row>
    <row r="129" spans="1:60">
      <c r="A129" s="3" t="s">
        <v>24</v>
      </c>
      <c r="AD129" s="3">
        <f>'[4]RD Plant List'!$AW13/1000</f>
        <v>0</v>
      </c>
      <c r="AE129" s="3">
        <f>'[4]RD Plant List'!$AW25/1000</f>
        <v>0</v>
      </c>
      <c r="AF129" s="3">
        <f>'[4]RD Plant List'!$AW37/1000</f>
        <v>0</v>
      </c>
      <c r="AG129" s="3">
        <f>'[4]RD Plant List'!$AW49/1000</f>
        <v>0</v>
      </c>
      <c r="AH129" s="3">
        <f>'[4]RD Plant List'!$AW61/1000</f>
        <v>0</v>
      </c>
      <c r="AI129" s="3">
        <f>'[4]RD Plant List'!$AW73/1000</f>
        <v>0</v>
      </c>
      <c r="AJ129" s="3">
        <f>'[4]RD Plant List'!$AW85/1000</f>
        <v>0</v>
      </c>
      <c r="AK129" s="3">
        <f>'[4]RD Plant List'!$AW97/1000</f>
        <v>0</v>
      </c>
      <c r="AL129" s="3">
        <f>'[4]RD Plant List'!$AW109/1000</f>
        <v>0</v>
      </c>
      <c r="AM129" s="3">
        <f>'[4]RD Plant List'!$AW121/1000</f>
        <v>0</v>
      </c>
      <c r="AN129" s="3">
        <f>'[4]RD Plant List'!$AW133/1000</f>
        <v>0</v>
      </c>
      <c r="AO129" s="3">
        <f>'[4]RD Plant List'!$AW145/1000</f>
        <v>0</v>
      </c>
      <c r="AP129" s="3">
        <f>'[4]RD Plant List'!$AW157/1000</f>
        <v>0</v>
      </c>
      <c r="AQ129" s="3">
        <f>'[4]RD Plant List'!$AW169/1000</f>
        <v>0</v>
      </c>
      <c r="AR129" s="3">
        <f>'[4]RD Plant List'!$AW181/1000</f>
        <v>0</v>
      </c>
      <c r="AS129" s="3">
        <f>'[4]RD Plant List'!$AW193/1000</f>
        <v>0</v>
      </c>
      <c r="AT129" s="3">
        <f>'[4]RD Plant List'!$AW205/1000</f>
        <v>0</v>
      </c>
      <c r="AU129" s="3">
        <f>'[4]RD Plant List'!$AW217/1000</f>
        <v>0</v>
      </c>
      <c r="AV129" s="3">
        <f>'[4]RD Plant List'!$AW229/1000</f>
        <v>0</v>
      </c>
      <c r="AW129" s="3">
        <f>'[4]RD Plant List'!$AW241/1000</f>
        <v>0</v>
      </c>
      <c r="AX129" s="3">
        <f>'[4]RD Plant List'!$AW253/1000</f>
        <v>0</v>
      </c>
      <c r="AY129" s="3">
        <f>'[4]RD Plant List'!$AW253/1000</f>
        <v>0</v>
      </c>
      <c r="AZ129" s="3">
        <f>'[4]RD Plant List'!$AW253/1000</f>
        <v>0</v>
      </c>
      <c r="BA129" s="3">
        <f>'[4]RD Plant List'!$AW253/1000</f>
        <v>0</v>
      </c>
      <c r="BB129" s="3">
        <f>'[4]RD Plant List'!$AW253/1000</f>
        <v>0</v>
      </c>
      <c r="BC129" s="3">
        <f>'[4]RD Plant List'!$AW253/1000</f>
        <v>0</v>
      </c>
      <c r="BD129" s="3">
        <f>'[4]RD Plant List'!$AW253/1000</f>
        <v>0</v>
      </c>
      <c r="BE129" s="3">
        <f>'[4]RD Plant List'!$AW253/1000</f>
        <v>0</v>
      </c>
      <c r="BF129" s="3">
        <f>'[4]RD Plant List'!$AW253/1000</f>
        <v>0</v>
      </c>
      <c r="BG129" s="3">
        <f>'[4]RD Plant List'!$AW253/1000</f>
        <v>0</v>
      </c>
      <c r="BH129" s="3">
        <f>'[4]RD Plant List'!$AW253/1000</f>
        <v>0</v>
      </c>
    </row>
    <row r="130" spans="1:60">
      <c r="A130" s="3" t="s">
        <v>25</v>
      </c>
      <c r="AD130" s="3">
        <f>'[4]RD Plant List'!$AW14/1000</f>
        <v>0</v>
      </c>
      <c r="AE130" s="3">
        <f>'[4]RD Plant List'!$AW26/1000</f>
        <v>0</v>
      </c>
      <c r="AF130" s="3">
        <f>'[4]RD Plant List'!$AW38/1000</f>
        <v>0</v>
      </c>
      <c r="AG130" s="3">
        <f>'[4]RD Plant List'!$AW50/1000</f>
        <v>0</v>
      </c>
      <c r="AH130" s="3">
        <f>'[4]RD Plant List'!$AW62/1000</f>
        <v>0</v>
      </c>
      <c r="AI130" s="3">
        <f>'[4]RD Plant List'!$AW74/1000</f>
        <v>0</v>
      </c>
      <c r="AJ130" s="3">
        <f>'[4]RD Plant List'!$AW86/1000</f>
        <v>0</v>
      </c>
      <c r="AK130" s="3">
        <f>'[4]RD Plant List'!$AW98/1000</f>
        <v>0</v>
      </c>
      <c r="AL130" s="3">
        <f>'[4]RD Plant List'!$AW110/1000</f>
        <v>0</v>
      </c>
      <c r="AM130" s="3">
        <f>'[4]RD Plant List'!$AW122/1000</f>
        <v>0</v>
      </c>
      <c r="AN130" s="3">
        <f>'[4]RD Plant List'!$AW134/1000</f>
        <v>0</v>
      </c>
      <c r="AO130" s="3">
        <f>'[4]RD Plant List'!$AW146/1000</f>
        <v>0</v>
      </c>
      <c r="AP130" s="3">
        <f>'[4]RD Plant List'!$AW158/1000</f>
        <v>0</v>
      </c>
      <c r="AQ130" s="3">
        <f>'[4]RD Plant List'!$AW170/1000</f>
        <v>0</v>
      </c>
      <c r="AR130" s="3">
        <f>'[4]RD Plant List'!$AW182/1000</f>
        <v>0</v>
      </c>
      <c r="AS130" s="3">
        <f>'[4]RD Plant List'!$AW194/1000</f>
        <v>0</v>
      </c>
      <c r="AT130" s="3">
        <f>'[4]RD Plant List'!$AW206/1000</f>
        <v>0</v>
      </c>
      <c r="AU130" s="3">
        <f>'[4]RD Plant List'!$AW218/1000</f>
        <v>0</v>
      </c>
      <c r="AV130" s="3">
        <f>'[4]RD Plant List'!$AW230/1000</f>
        <v>0</v>
      </c>
      <c r="AW130" s="3">
        <f>'[4]RD Plant List'!$AW242/1000</f>
        <v>0</v>
      </c>
      <c r="AX130" s="3">
        <f>'[4]RD Plant List'!$AW254/1000</f>
        <v>0</v>
      </c>
      <c r="AY130" s="3">
        <f>'[4]RD Plant List'!$AW254/1000</f>
        <v>0</v>
      </c>
      <c r="AZ130" s="3">
        <f>'[4]RD Plant List'!$AW254/1000</f>
        <v>0</v>
      </c>
      <c r="BA130" s="3">
        <f>'[4]RD Plant List'!$AW254/1000</f>
        <v>0</v>
      </c>
      <c r="BB130" s="3">
        <f>'[4]RD Plant List'!$AW254/1000</f>
        <v>0</v>
      </c>
      <c r="BC130" s="3">
        <f>'[4]RD Plant List'!$AW254/1000</f>
        <v>0</v>
      </c>
      <c r="BD130" s="3">
        <f>'[4]RD Plant List'!$AW254/1000</f>
        <v>0</v>
      </c>
      <c r="BE130" s="3">
        <f>'[4]RD Plant List'!$AW254/1000</f>
        <v>0</v>
      </c>
      <c r="BF130" s="3">
        <f>'[4]RD Plant List'!$AW254/1000</f>
        <v>0</v>
      </c>
      <c r="BG130" s="3">
        <f>'[4]RD Plant List'!$AW254/1000</f>
        <v>0</v>
      </c>
      <c r="BH130" s="3">
        <f>'[4]RD Plant List'!$AW254/1000</f>
        <v>0</v>
      </c>
    </row>
    <row r="131" spans="1:60">
      <c r="A131" s="3" t="s">
        <v>26</v>
      </c>
      <c r="AD131" s="3">
        <f>'[4]RD Plant List'!$AW15/1000</f>
        <v>0</v>
      </c>
      <c r="AE131" s="3">
        <f>'[4]RD Plant List'!$AW27/1000</f>
        <v>0</v>
      </c>
      <c r="AF131" s="3">
        <f>'[4]RD Plant List'!$AW39/1000</f>
        <v>0</v>
      </c>
      <c r="AG131" s="3">
        <f>'[4]RD Plant List'!$AW51/1000</f>
        <v>0</v>
      </c>
      <c r="AH131" s="3">
        <f>'[4]RD Plant List'!$AW63/1000</f>
        <v>0</v>
      </c>
      <c r="AI131" s="3">
        <f>'[4]RD Plant List'!$AW75/1000</f>
        <v>0</v>
      </c>
      <c r="AJ131" s="3">
        <f>'[4]RD Plant List'!$AW87/1000</f>
        <v>0</v>
      </c>
      <c r="AK131" s="3">
        <f>'[4]RD Plant List'!$AW99/1000</f>
        <v>0</v>
      </c>
      <c r="AL131" s="3">
        <f>'[4]RD Plant List'!$AW111/1000</f>
        <v>0</v>
      </c>
      <c r="AM131" s="3">
        <f>'[4]RD Plant List'!$AW123/1000</f>
        <v>0</v>
      </c>
      <c r="AN131" s="3">
        <f>'[4]RD Plant List'!$AW135/1000</f>
        <v>0</v>
      </c>
      <c r="AO131" s="3">
        <f>'[4]RD Plant List'!$AW147/1000</f>
        <v>0</v>
      </c>
      <c r="AP131" s="3">
        <f>'[4]RD Plant List'!$AW159/1000</f>
        <v>0</v>
      </c>
      <c r="AQ131" s="3">
        <f>'[4]RD Plant List'!$AW171/1000</f>
        <v>0</v>
      </c>
      <c r="AR131" s="3">
        <f>'[4]RD Plant List'!$AW183/1000</f>
        <v>0</v>
      </c>
      <c r="AS131" s="3">
        <f>'[4]RD Plant List'!$AW195/1000</f>
        <v>0</v>
      </c>
      <c r="AT131" s="3">
        <f>'[4]RD Plant List'!$AW207/1000</f>
        <v>0</v>
      </c>
      <c r="AU131" s="3">
        <f>'[4]RD Plant List'!$AW219/1000</f>
        <v>0</v>
      </c>
      <c r="AV131" s="3">
        <f>'[4]RD Plant List'!$AW231/1000</f>
        <v>0</v>
      </c>
      <c r="AW131" s="3">
        <f>'[4]RD Plant List'!$AW243/1000</f>
        <v>0</v>
      </c>
      <c r="AX131" s="3">
        <f>'[4]RD Plant List'!$AW255/1000</f>
        <v>0</v>
      </c>
      <c r="AY131" s="3">
        <f>'[4]RD Plant List'!$AW255/1000</f>
        <v>0</v>
      </c>
      <c r="AZ131" s="3">
        <f>'[4]RD Plant List'!$AW255/1000</f>
        <v>0</v>
      </c>
      <c r="BA131" s="3">
        <f>'[4]RD Plant List'!$AW255/1000</f>
        <v>0</v>
      </c>
      <c r="BB131" s="3">
        <f>'[4]RD Plant List'!$AW255/1000</f>
        <v>0</v>
      </c>
      <c r="BC131" s="3">
        <f>'[4]RD Plant List'!$AW255/1000</f>
        <v>0</v>
      </c>
      <c r="BD131" s="3">
        <f>'[4]RD Plant List'!$AW255/1000</f>
        <v>0</v>
      </c>
      <c r="BE131" s="3">
        <f>'[4]RD Plant List'!$AW255/1000</f>
        <v>0</v>
      </c>
      <c r="BF131" s="3">
        <f>'[4]RD Plant List'!$AW255/1000</f>
        <v>0</v>
      </c>
      <c r="BG131" s="3">
        <f>'[4]RD Plant List'!$AW255/1000</f>
        <v>0</v>
      </c>
      <c r="BH131" s="3">
        <f>'[4]RD Plant List'!$AW255/1000</f>
        <v>0</v>
      </c>
    </row>
    <row r="132" spans="1:60">
      <c r="A132" s="3" t="s">
        <v>27</v>
      </c>
      <c r="AD132" s="3">
        <f>'[4]RD Plant List'!$AW16/1000</f>
        <v>0</v>
      </c>
      <c r="AE132" s="3">
        <f>'[4]RD Plant List'!$AW28/1000</f>
        <v>0</v>
      </c>
      <c r="AF132" s="3">
        <f>'[4]RD Plant List'!$AW40/1000</f>
        <v>0</v>
      </c>
      <c r="AG132" s="3">
        <f>'[4]RD Plant List'!$AW52/1000</f>
        <v>0</v>
      </c>
      <c r="AH132" s="3">
        <f>'[4]RD Plant List'!$AW64/1000</f>
        <v>0</v>
      </c>
      <c r="AI132" s="3">
        <f>'[4]RD Plant List'!$AW76/1000</f>
        <v>0</v>
      </c>
      <c r="AJ132" s="3">
        <f>'[4]RD Plant List'!$AW88/1000</f>
        <v>0</v>
      </c>
      <c r="AK132" s="3">
        <f>'[4]RD Plant List'!$AW100/1000</f>
        <v>0</v>
      </c>
      <c r="AL132" s="3">
        <f>'[4]RD Plant List'!$AW112/1000</f>
        <v>0</v>
      </c>
      <c r="AM132" s="3">
        <f>'[4]RD Plant List'!$AW124/1000</f>
        <v>0</v>
      </c>
      <c r="AN132" s="3">
        <f>'[4]RD Plant List'!$AW136/1000</f>
        <v>0</v>
      </c>
      <c r="AO132" s="3">
        <f>'[4]RD Plant List'!$AW148/1000</f>
        <v>0</v>
      </c>
      <c r="AP132" s="3">
        <f>'[4]RD Plant List'!$AW160/1000</f>
        <v>0</v>
      </c>
      <c r="AQ132" s="3">
        <f>'[4]RD Plant List'!$AW172/1000</f>
        <v>0</v>
      </c>
      <c r="AR132" s="3">
        <f>'[4]RD Plant List'!$AW184/1000</f>
        <v>0</v>
      </c>
      <c r="AS132" s="3">
        <f>'[4]RD Plant List'!$AW196/1000</f>
        <v>0</v>
      </c>
      <c r="AT132" s="3">
        <f>'[4]RD Plant List'!$AW208/1000</f>
        <v>0</v>
      </c>
      <c r="AU132" s="3">
        <f>'[4]RD Plant List'!$AW220/1000</f>
        <v>0</v>
      </c>
      <c r="AV132" s="3">
        <f>'[4]RD Plant List'!$AW232/1000</f>
        <v>0</v>
      </c>
      <c r="AW132" s="3">
        <f>'[4]RD Plant List'!$AW244/1000</f>
        <v>0</v>
      </c>
      <c r="AX132" s="3">
        <f>'[4]RD Plant List'!$AW256/1000</f>
        <v>0</v>
      </c>
      <c r="AY132" s="3">
        <f>'[4]RD Plant List'!$AW256/1000</f>
        <v>0</v>
      </c>
      <c r="AZ132" s="3">
        <f>'[4]RD Plant List'!$AW256/1000</f>
        <v>0</v>
      </c>
      <c r="BA132" s="3">
        <f>'[4]RD Plant List'!$AW256/1000</f>
        <v>0</v>
      </c>
      <c r="BB132" s="3">
        <f>'[4]RD Plant List'!$AW256/1000</f>
        <v>0</v>
      </c>
      <c r="BC132" s="3">
        <f>'[4]RD Plant List'!$AW256/1000</f>
        <v>0</v>
      </c>
      <c r="BD132" s="3">
        <f>'[4]RD Plant List'!$AW256/1000</f>
        <v>0</v>
      </c>
      <c r="BE132" s="3">
        <f>'[4]RD Plant List'!$AW256/1000</f>
        <v>0</v>
      </c>
      <c r="BF132" s="3">
        <f>'[4]RD Plant List'!$AW256/1000</f>
        <v>0</v>
      </c>
      <c r="BG132" s="3">
        <f>'[4]RD Plant List'!$AW256/1000</f>
        <v>0</v>
      </c>
      <c r="BH132" s="3">
        <f>'[4]RD Plant List'!$AW256/1000</f>
        <v>0</v>
      </c>
    </row>
    <row r="133" spans="1:60">
      <c r="A133" s="3" t="s">
        <v>28</v>
      </c>
      <c r="AD133" s="3">
        <f>'[4]RD Plant List'!$AW17/1000</f>
        <v>0</v>
      </c>
      <c r="AE133" s="3">
        <f>'[4]RD Plant List'!$AW29/1000</f>
        <v>0</v>
      </c>
      <c r="AF133" s="3">
        <f>'[4]RD Plant List'!$AW41/1000</f>
        <v>0</v>
      </c>
      <c r="AG133" s="3">
        <f>'[4]RD Plant List'!$AW53/1000</f>
        <v>0</v>
      </c>
      <c r="AH133" s="3">
        <f>'[4]RD Plant List'!$AW65/1000</f>
        <v>0</v>
      </c>
      <c r="AI133" s="3">
        <f>'[4]RD Plant List'!$AW77/1000</f>
        <v>0</v>
      </c>
      <c r="AJ133" s="3">
        <f>'[4]RD Plant List'!$AW89/1000</f>
        <v>0</v>
      </c>
      <c r="AK133" s="3">
        <f>'[4]RD Plant List'!$AW101/1000</f>
        <v>0</v>
      </c>
      <c r="AL133" s="3">
        <f>'[4]RD Plant List'!$AW113/1000</f>
        <v>0</v>
      </c>
      <c r="AM133" s="3">
        <f>'[4]RD Plant List'!$AW125/1000</f>
        <v>0</v>
      </c>
      <c r="AN133" s="3">
        <f>'[4]RD Plant List'!$AW137/1000</f>
        <v>0</v>
      </c>
      <c r="AO133" s="3">
        <f>'[4]RD Plant List'!$AW149/1000</f>
        <v>0</v>
      </c>
      <c r="AP133" s="3">
        <f>'[4]RD Plant List'!$AW161/1000</f>
        <v>0</v>
      </c>
      <c r="AQ133" s="3">
        <f>'[4]RD Plant List'!$AW173/1000</f>
        <v>0</v>
      </c>
      <c r="AR133" s="3">
        <f>'[4]RD Plant List'!$AW185/1000</f>
        <v>0</v>
      </c>
      <c r="AS133" s="3">
        <f>'[4]RD Plant List'!$AW197/1000</f>
        <v>0</v>
      </c>
      <c r="AT133" s="3">
        <f>'[4]RD Plant List'!$AW209/1000</f>
        <v>0</v>
      </c>
      <c r="AU133" s="3">
        <f>'[4]RD Plant List'!$AW221/1000</f>
        <v>0</v>
      </c>
      <c r="AV133" s="3">
        <f>'[4]RD Plant List'!$AW233/1000</f>
        <v>0</v>
      </c>
      <c r="AW133" s="3">
        <f>'[4]RD Plant List'!$AW245/1000</f>
        <v>0</v>
      </c>
      <c r="AX133" s="3">
        <f>'[4]RD Plant List'!$AW257/1000</f>
        <v>0</v>
      </c>
      <c r="AY133" s="3">
        <f>'[4]RD Plant List'!$AW257/1000</f>
        <v>0</v>
      </c>
      <c r="AZ133" s="3">
        <f>'[4]RD Plant List'!$AW257/1000</f>
        <v>0</v>
      </c>
      <c r="BA133" s="3">
        <f>'[4]RD Plant List'!$AW257/1000</f>
        <v>0</v>
      </c>
      <c r="BB133" s="3">
        <f>'[4]RD Plant List'!$AW257/1000</f>
        <v>0</v>
      </c>
      <c r="BC133" s="3">
        <f>'[4]RD Plant List'!$AW257/1000</f>
        <v>0</v>
      </c>
      <c r="BD133" s="3">
        <f>'[4]RD Plant List'!$AW257/1000</f>
        <v>0</v>
      </c>
      <c r="BE133" s="3">
        <f>'[4]RD Plant List'!$AW257/1000</f>
        <v>0</v>
      </c>
      <c r="BF133" s="3">
        <f>'[4]RD Plant List'!$AW257/1000</f>
        <v>0</v>
      </c>
      <c r="BG133" s="3">
        <f>'[4]RD Plant List'!$AW257/1000</f>
        <v>0</v>
      </c>
      <c r="BH133" s="3">
        <f>'[4]RD Plant List'!$AW257/1000</f>
        <v>0</v>
      </c>
    </row>
    <row r="134" spans="1:60" ht="12" thickBot="1">
      <c r="A134" s="3" t="s">
        <v>29</v>
      </c>
      <c r="AD134" s="3">
        <f>SUM(AD122:AD133)</f>
        <v>0</v>
      </c>
      <c r="AE134" s="3">
        <f t="shared" ref="AE134:BH134" si="46">SUM(AE122:AE133)</f>
        <v>0</v>
      </c>
      <c r="AF134" s="3">
        <f t="shared" si="46"/>
        <v>0</v>
      </c>
      <c r="AG134" s="3">
        <f t="shared" si="46"/>
        <v>0</v>
      </c>
      <c r="AH134" s="3">
        <f t="shared" si="46"/>
        <v>0</v>
      </c>
      <c r="AI134" s="3">
        <f t="shared" si="46"/>
        <v>0</v>
      </c>
      <c r="AJ134" s="3">
        <f t="shared" si="46"/>
        <v>0</v>
      </c>
      <c r="AK134" s="3">
        <f t="shared" si="46"/>
        <v>0</v>
      </c>
      <c r="AL134" s="3">
        <f t="shared" si="46"/>
        <v>0</v>
      </c>
      <c r="AM134" s="3">
        <f t="shared" si="46"/>
        <v>0</v>
      </c>
      <c r="AN134" s="3">
        <f t="shared" si="46"/>
        <v>0</v>
      </c>
      <c r="AO134" s="3">
        <f t="shared" si="46"/>
        <v>0</v>
      </c>
      <c r="AP134" s="3">
        <f t="shared" si="46"/>
        <v>0</v>
      </c>
      <c r="AQ134" s="3">
        <f t="shared" si="46"/>
        <v>0</v>
      </c>
      <c r="AR134" s="3">
        <f t="shared" si="46"/>
        <v>0</v>
      </c>
      <c r="AS134" s="3">
        <f t="shared" si="46"/>
        <v>0</v>
      </c>
      <c r="AT134" s="3">
        <f t="shared" si="46"/>
        <v>0</v>
      </c>
      <c r="AU134" s="3">
        <f t="shared" si="46"/>
        <v>0</v>
      </c>
      <c r="AV134" s="3">
        <f t="shared" si="46"/>
        <v>0</v>
      </c>
      <c r="AW134" s="3">
        <f t="shared" si="46"/>
        <v>0</v>
      </c>
      <c r="AX134" s="3">
        <f t="shared" si="46"/>
        <v>0</v>
      </c>
      <c r="AY134" s="3">
        <f t="shared" si="46"/>
        <v>0</v>
      </c>
      <c r="AZ134" s="3">
        <f t="shared" si="46"/>
        <v>0</v>
      </c>
      <c r="BA134" s="3">
        <f t="shared" si="46"/>
        <v>0</v>
      </c>
      <c r="BB134" s="3">
        <f t="shared" si="46"/>
        <v>0</v>
      </c>
      <c r="BC134" s="3">
        <f t="shared" si="46"/>
        <v>0</v>
      </c>
      <c r="BD134" s="3">
        <f t="shared" si="46"/>
        <v>0</v>
      </c>
      <c r="BE134" s="3">
        <f t="shared" si="46"/>
        <v>0</v>
      </c>
      <c r="BF134" s="3">
        <f t="shared" si="46"/>
        <v>0</v>
      </c>
      <c r="BG134" s="3">
        <f t="shared" si="46"/>
        <v>0</v>
      </c>
      <c r="BH134" s="3">
        <f t="shared" si="46"/>
        <v>0</v>
      </c>
    </row>
    <row r="135" spans="1:60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</row>
    <row r="136" spans="1:60" ht="12" thickBot="1">
      <c r="A136" s="3" t="s">
        <v>192</v>
      </c>
    </row>
    <row r="137" spans="1:60" ht="12" thickBot="1">
      <c r="A137" s="18"/>
      <c r="B137" s="19">
        <f t="shared" ref="B137:BH137" si="47">B2</f>
        <v>1992</v>
      </c>
      <c r="C137" s="19">
        <f t="shared" si="47"/>
        <v>1993</v>
      </c>
      <c r="D137" s="19">
        <f t="shared" si="47"/>
        <v>1994</v>
      </c>
      <c r="E137" s="19">
        <f t="shared" si="47"/>
        <v>1995</v>
      </c>
      <c r="F137" s="19">
        <f t="shared" si="47"/>
        <v>1996</v>
      </c>
      <c r="G137" s="19">
        <f t="shared" si="47"/>
        <v>1997</v>
      </c>
      <c r="H137" s="19">
        <f t="shared" si="47"/>
        <v>1998</v>
      </c>
      <c r="I137" s="19">
        <f t="shared" si="47"/>
        <v>1999</v>
      </c>
      <c r="J137" s="19">
        <f t="shared" si="47"/>
        <v>2000</v>
      </c>
      <c r="K137" s="19">
        <f t="shared" si="47"/>
        <v>2001</v>
      </c>
      <c r="L137" s="19">
        <f t="shared" si="47"/>
        <v>2002</v>
      </c>
      <c r="M137" s="19">
        <f t="shared" si="47"/>
        <v>2003</v>
      </c>
      <c r="N137" s="19">
        <f t="shared" si="47"/>
        <v>2004</v>
      </c>
      <c r="O137" s="19">
        <f t="shared" si="47"/>
        <v>2005</v>
      </c>
      <c r="P137" s="19">
        <f t="shared" si="47"/>
        <v>2006</v>
      </c>
      <c r="Q137" s="19">
        <f t="shared" si="47"/>
        <v>2007</v>
      </c>
      <c r="R137" s="19">
        <f t="shared" si="47"/>
        <v>2008</v>
      </c>
      <c r="S137" s="19">
        <f t="shared" si="47"/>
        <v>2009</v>
      </c>
      <c r="T137" s="19">
        <f t="shared" si="47"/>
        <v>2010</v>
      </c>
      <c r="U137" s="19">
        <f t="shared" si="47"/>
        <v>2011</v>
      </c>
      <c r="V137" s="19">
        <f t="shared" si="47"/>
        <v>2012</v>
      </c>
      <c r="W137" s="19">
        <f t="shared" si="47"/>
        <v>2013</v>
      </c>
      <c r="X137" s="19">
        <f t="shared" si="47"/>
        <v>2014</v>
      </c>
      <c r="Y137" s="19">
        <f t="shared" si="47"/>
        <v>2015</v>
      </c>
      <c r="Z137" s="19">
        <f t="shared" si="47"/>
        <v>2016</v>
      </c>
      <c r="AA137" s="19">
        <f t="shared" si="47"/>
        <v>2017</v>
      </c>
      <c r="AB137" s="19">
        <f t="shared" si="47"/>
        <v>2018</v>
      </c>
      <c r="AC137" s="19">
        <f t="shared" si="47"/>
        <v>2019</v>
      </c>
      <c r="AD137" s="19">
        <f t="shared" si="47"/>
        <v>2020</v>
      </c>
      <c r="AE137" s="19">
        <f t="shared" si="47"/>
        <v>2021</v>
      </c>
      <c r="AF137" s="19">
        <f t="shared" si="47"/>
        <v>2022</v>
      </c>
      <c r="AG137" s="19">
        <f t="shared" si="47"/>
        <v>2023</v>
      </c>
      <c r="AH137" s="19">
        <f t="shared" si="47"/>
        <v>2024</v>
      </c>
      <c r="AI137" s="19">
        <f t="shared" si="47"/>
        <v>2025</v>
      </c>
      <c r="AJ137" s="19">
        <f t="shared" si="47"/>
        <v>2026</v>
      </c>
      <c r="AK137" s="19">
        <f t="shared" si="47"/>
        <v>2027</v>
      </c>
      <c r="AL137" s="19">
        <f t="shared" si="47"/>
        <v>2028</v>
      </c>
      <c r="AM137" s="19">
        <f t="shared" si="47"/>
        <v>2029</v>
      </c>
      <c r="AN137" s="19">
        <f t="shared" si="47"/>
        <v>2030</v>
      </c>
      <c r="AO137" s="19">
        <f t="shared" si="47"/>
        <v>2031</v>
      </c>
      <c r="AP137" s="19">
        <f t="shared" si="47"/>
        <v>2032</v>
      </c>
      <c r="AQ137" s="19">
        <f t="shared" si="47"/>
        <v>2033</v>
      </c>
      <c r="AR137" s="19">
        <f t="shared" si="47"/>
        <v>2034</v>
      </c>
      <c r="AS137" s="19">
        <f t="shared" si="47"/>
        <v>2035</v>
      </c>
      <c r="AT137" s="19">
        <f t="shared" si="47"/>
        <v>2036</v>
      </c>
      <c r="AU137" s="19">
        <f t="shared" si="47"/>
        <v>2037</v>
      </c>
      <c r="AV137" s="19">
        <f t="shared" si="47"/>
        <v>2038</v>
      </c>
      <c r="AW137" s="19">
        <f t="shared" si="47"/>
        <v>2039</v>
      </c>
      <c r="AX137" s="19">
        <f t="shared" si="47"/>
        <v>2040</v>
      </c>
      <c r="AY137" s="19">
        <f t="shared" si="47"/>
        <v>2041</v>
      </c>
      <c r="AZ137" s="19">
        <f t="shared" si="47"/>
        <v>2042</v>
      </c>
      <c r="BA137" s="19">
        <f t="shared" si="47"/>
        <v>2043</v>
      </c>
      <c r="BB137" s="19">
        <f t="shared" si="47"/>
        <v>2044</v>
      </c>
      <c r="BC137" s="19">
        <f t="shared" si="47"/>
        <v>2045</v>
      </c>
      <c r="BD137" s="19">
        <f t="shared" si="47"/>
        <v>2046</v>
      </c>
      <c r="BE137" s="19">
        <f t="shared" si="47"/>
        <v>2047</v>
      </c>
      <c r="BF137" s="19">
        <f t="shared" si="47"/>
        <v>2048</v>
      </c>
      <c r="BG137" s="19">
        <f t="shared" si="47"/>
        <v>2049</v>
      </c>
      <c r="BH137" s="19">
        <f t="shared" si="47"/>
        <v>2050</v>
      </c>
    </row>
    <row r="138" spans="1:60">
      <c r="A138" s="3" t="s">
        <v>17</v>
      </c>
    </row>
    <row r="139" spans="1:60">
      <c r="A139" s="3" t="s">
        <v>18</v>
      </c>
    </row>
    <row r="140" spans="1:60">
      <c r="A140" s="3" t="s">
        <v>19</v>
      </c>
    </row>
    <row r="141" spans="1:60">
      <c r="A141" s="3" t="s">
        <v>20</v>
      </c>
    </row>
    <row r="142" spans="1:60">
      <c r="A142" s="3" t="s">
        <v>21</v>
      </c>
    </row>
    <row r="143" spans="1:60">
      <c r="A143" s="3" t="s">
        <v>22</v>
      </c>
    </row>
    <row r="144" spans="1:60">
      <c r="A144" s="3" t="s">
        <v>23</v>
      </c>
    </row>
    <row r="145" spans="1:60">
      <c r="A145" s="3" t="s">
        <v>24</v>
      </c>
    </row>
    <row r="146" spans="1:60">
      <c r="A146" s="3" t="s">
        <v>25</v>
      </c>
    </row>
    <row r="147" spans="1:60">
      <c r="A147" s="3" t="s">
        <v>26</v>
      </c>
    </row>
    <row r="148" spans="1:60">
      <c r="A148" s="3" t="s">
        <v>27</v>
      </c>
    </row>
    <row r="149" spans="1:60">
      <c r="A149" s="3" t="s">
        <v>28</v>
      </c>
    </row>
    <row r="150" spans="1:60" ht="12" thickBot="1">
      <c r="A150" s="3" t="s">
        <v>29</v>
      </c>
    </row>
    <row r="151" spans="1:60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</row>
    <row r="152" spans="1:60" ht="12" thickBot="1">
      <c r="A152" s="3" t="s">
        <v>193</v>
      </c>
    </row>
    <row r="153" spans="1:60" ht="12" thickBot="1">
      <c r="A153" s="18"/>
      <c r="B153" s="19">
        <f t="shared" ref="B153:BH153" si="48">B2</f>
        <v>1992</v>
      </c>
      <c r="C153" s="19">
        <f t="shared" si="48"/>
        <v>1993</v>
      </c>
      <c r="D153" s="19">
        <f t="shared" si="48"/>
        <v>1994</v>
      </c>
      <c r="E153" s="19">
        <f t="shared" si="48"/>
        <v>1995</v>
      </c>
      <c r="F153" s="19">
        <f t="shared" si="48"/>
        <v>1996</v>
      </c>
      <c r="G153" s="19">
        <f t="shared" si="48"/>
        <v>1997</v>
      </c>
      <c r="H153" s="19">
        <f t="shared" si="48"/>
        <v>1998</v>
      </c>
      <c r="I153" s="19">
        <f t="shared" si="48"/>
        <v>1999</v>
      </c>
      <c r="J153" s="19">
        <f t="shared" si="48"/>
        <v>2000</v>
      </c>
      <c r="K153" s="19">
        <f t="shared" si="48"/>
        <v>2001</v>
      </c>
      <c r="L153" s="19">
        <f t="shared" si="48"/>
        <v>2002</v>
      </c>
      <c r="M153" s="19">
        <f t="shared" si="48"/>
        <v>2003</v>
      </c>
      <c r="N153" s="19">
        <f t="shared" si="48"/>
        <v>2004</v>
      </c>
      <c r="O153" s="19">
        <f t="shared" si="48"/>
        <v>2005</v>
      </c>
      <c r="P153" s="19">
        <f t="shared" si="48"/>
        <v>2006</v>
      </c>
      <c r="Q153" s="19">
        <f t="shared" si="48"/>
        <v>2007</v>
      </c>
      <c r="R153" s="19">
        <f t="shared" si="48"/>
        <v>2008</v>
      </c>
      <c r="S153" s="19">
        <f t="shared" si="48"/>
        <v>2009</v>
      </c>
      <c r="T153" s="19">
        <f t="shared" si="48"/>
        <v>2010</v>
      </c>
      <c r="U153" s="19">
        <f t="shared" si="48"/>
        <v>2011</v>
      </c>
      <c r="V153" s="19">
        <f t="shared" si="48"/>
        <v>2012</v>
      </c>
      <c r="W153" s="19">
        <f t="shared" si="48"/>
        <v>2013</v>
      </c>
      <c r="X153" s="19">
        <f t="shared" si="48"/>
        <v>2014</v>
      </c>
      <c r="Y153" s="19">
        <f t="shared" si="48"/>
        <v>2015</v>
      </c>
      <c r="Z153" s="19">
        <f t="shared" si="48"/>
        <v>2016</v>
      </c>
      <c r="AA153" s="19">
        <f t="shared" si="48"/>
        <v>2017</v>
      </c>
      <c r="AB153" s="19">
        <f t="shared" si="48"/>
        <v>2018</v>
      </c>
      <c r="AC153" s="19">
        <f t="shared" si="48"/>
        <v>2019</v>
      </c>
      <c r="AD153" s="19">
        <f t="shared" si="48"/>
        <v>2020</v>
      </c>
      <c r="AE153" s="19">
        <f t="shared" si="48"/>
        <v>2021</v>
      </c>
      <c r="AF153" s="19">
        <f t="shared" si="48"/>
        <v>2022</v>
      </c>
      <c r="AG153" s="19">
        <f t="shared" si="48"/>
        <v>2023</v>
      </c>
      <c r="AH153" s="19">
        <f t="shared" si="48"/>
        <v>2024</v>
      </c>
      <c r="AI153" s="19">
        <f t="shared" si="48"/>
        <v>2025</v>
      </c>
      <c r="AJ153" s="19">
        <f t="shared" si="48"/>
        <v>2026</v>
      </c>
      <c r="AK153" s="19">
        <f t="shared" si="48"/>
        <v>2027</v>
      </c>
      <c r="AL153" s="19">
        <f t="shared" si="48"/>
        <v>2028</v>
      </c>
      <c r="AM153" s="19">
        <f t="shared" si="48"/>
        <v>2029</v>
      </c>
      <c r="AN153" s="19">
        <f t="shared" si="48"/>
        <v>2030</v>
      </c>
      <c r="AO153" s="19">
        <f t="shared" si="48"/>
        <v>2031</v>
      </c>
      <c r="AP153" s="19">
        <f t="shared" si="48"/>
        <v>2032</v>
      </c>
      <c r="AQ153" s="19">
        <f t="shared" si="48"/>
        <v>2033</v>
      </c>
      <c r="AR153" s="19">
        <f t="shared" si="48"/>
        <v>2034</v>
      </c>
      <c r="AS153" s="19">
        <f t="shared" si="48"/>
        <v>2035</v>
      </c>
      <c r="AT153" s="19">
        <f t="shared" si="48"/>
        <v>2036</v>
      </c>
      <c r="AU153" s="19">
        <f t="shared" si="48"/>
        <v>2037</v>
      </c>
      <c r="AV153" s="19">
        <f t="shared" si="48"/>
        <v>2038</v>
      </c>
      <c r="AW153" s="19">
        <f t="shared" si="48"/>
        <v>2039</v>
      </c>
      <c r="AX153" s="19">
        <f t="shared" si="48"/>
        <v>2040</v>
      </c>
      <c r="AY153" s="19">
        <f t="shared" si="48"/>
        <v>2041</v>
      </c>
      <c r="AZ153" s="19">
        <f t="shared" si="48"/>
        <v>2042</v>
      </c>
      <c r="BA153" s="19">
        <f t="shared" si="48"/>
        <v>2043</v>
      </c>
      <c r="BB153" s="19">
        <f t="shared" si="48"/>
        <v>2044</v>
      </c>
      <c r="BC153" s="19">
        <f t="shared" si="48"/>
        <v>2045</v>
      </c>
      <c r="BD153" s="19">
        <f t="shared" si="48"/>
        <v>2046</v>
      </c>
      <c r="BE153" s="19">
        <f t="shared" si="48"/>
        <v>2047</v>
      </c>
      <c r="BF153" s="19">
        <f t="shared" si="48"/>
        <v>2048</v>
      </c>
      <c r="BG153" s="19">
        <f t="shared" si="48"/>
        <v>2049</v>
      </c>
      <c r="BH153" s="19">
        <f t="shared" si="48"/>
        <v>2050</v>
      </c>
    </row>
    <row r="154" spans="1:60">
      <c r="A154" s="3" t="s">
        <v>17</v>
      </c>
      <c r="AD154" s="21">
        <f t="shared" ref="AD154:AI165" si="49">AD74-AD90</f>
        <v>6.3259514090860272</v>
      </c>
      <c r="AE154" s="21">
        <f t="shared" si="49"/>
        <v>6.8350014782039858</v>
      </c>
      <c r="AF154" s="21">
        <f t="shared" si="49"/>
        <v>8.8476119307412731</v>
      </c>
      <c r="AG154" s="21">
        <f t="shared" si="49"/>
        <v>3.8684598309242584</v>
      </c>
      <c r="AH154" s="21">
        <f t="shared" si="49"/>
        <v>6.638786428592919</v>
      </c>
      <c r="AI154" s="21">
        <f t="shared" si="49"/>
        <v>6.0022786458413186</v>
      </c>
      <c r="AJ154" s="56">
        <f t="shared" ref="AI154:AX164" si="50">AJ$166*(SUM(AG154:AI154)/SUM(AG$166:AI$166))</f>
        <v>8.6300712458401172</v>
      </c>
      <c r="AK154" s="56">
        <f t="shared" si="50"/>
        <v>7.9541251160505384</v>
      </c>
      <c r="AL154" s="56">
        <f t="shared" si="50"/>
        <v>7.3990176749466805</v>
      </c>
      <c r="AM154" s="56">
        <f t="shared" si="50"/>
        <v>7.8565701155156784</v>
      </c>
      <c r="AN154" s="56">
        <f t="shared" si="50"/>
        <v>7.3293830231093366</v>
      </c>
      <c r="AO154" s="56">
        <f t="shared" si="50"/>
        <v>6.452848803877627</v>
      </c>
      <c r="AP154" s="56">
        <f t="shared" si="50"/>
        <v>6.1241892290101818</v>
      </c>
      <c r="AQ154" s="56">
        <f t="shared" si="50"/>
        <v>6.0938023640807595</v>
      </c>
      <c r="AR154" s="56">
        <f t="shared" si="50"/>
        <v>6.0883175207506204</v>
      </c>
      <c r="AS154" s="56">
        <f t="shared" si="50"/>
        <v>6.1021030379471872</v>
      </c>
      <c r="AT154" s="56">
        <f t="shared" si="50"/>
        <v>6.0947409742595227</v>
      </c>
      <c r="AU154" s="56">
        <f t="shared" si="50"/>
        <v>6.0950538443191107</v>
      </c>
      <c r="AV154" s="56">
        <f t="shared" si="50"/>
        <v>6.0972992855086066</v>
      </c>
      <c r="AW154" s="56">
        <f t="shared" si="50"/>
        <v>6.0956980346957463</v>
      </c>
      <c r="AX154" s="56">
        <f t="shared" si="50"/>
        <v>6.0960170548411545</v>
      </c>
      <c r="AY154" s="56">
        <f t="shared" ref="AY154:AY164" si="51">AY$166*(SUM(AV154:AX154)/SUM(AV$166:AX$166))</f>
        <v>6.0963381250151691</v>
      </c>
      <c r="AZ154" s="56">
        <f t="shared" ref="AZ154:BH164" si="52">AZ$166*(SUM(AW154:AY154)/SUM(AW$166:AY$166))</f>
        <v>6.0960177381840239</v>
      </c>
      <c r="BA154" s="56">
        <f t="shared" si="52"/>
        <v>6.0961243060134498</v>
      </c>
      <c r="BB154" s="56">
        <f t="shared" si="52"/>
        <v>6.0961600564042149</v>
      </c>
      <c r="BC154" s="56">
        <f t="shared" si="52"/>
        <v>6.0961007002005632</v>
      </c>
      <c r="BD154" s="56">
        <f t="shared" si="52"/>
        <v>6.0961283542060762</v>
      </c>
      <c r="BE154" s="56">
        <f t="shared" si="52"/>
        <v>6.0961297036036184</v>
      </c>
      <c r="BF154" s="56">
        <f t="shared" si="52"/>
        <v>6.096119586003419</v>
      </c>
      <c r="BG154" s="56">
        <f t="shared" si="52"/>
        <v>6.0961258812710373</v>
      </c>
      <c r="BH154" s="56">
        <f t="shared" si="52"/>
        <v>6.0961250569593597</v>
      </c>
    </row>
    <row r="155" spans="1:60">
      <c r="A155" s="3" t="s">
        <v>18</v>
      </c>
      <c r="AD155" s="21">
        <f t="shared" si="49"/>
        <v>8.9479577061215991</v>
      </c>
      <c r="AE155" s="21">
        <f t="shared" si="49"/>
        <v>6.7942420993671329</v>
      </c>
      <c r="AF155" s="21">
        <f t="shared" si="49"/>
        <v>6.0696220097290894</v>
      </c>
      <c r="AG155" s="21">
        <f t="shared" si="49"/>
        <v>5.9594732716050007</v>
      </c>
      <c r="AH155" s="21">
        <f t="shared" si="49"/>
        <v>6.6672806181435229</v>
      </c>
      <c r="AI155" s="21">
        <f t="shared" si="49"/>
        <v>7.584926246005316</v>
      </c>
      <c r="AJ155" s="56">
        <f t="shared" si="50"/>
        <v>10.56530945436673</v>
      </c>
      <c r="AK155" s="56">
        <f t="shared" si="50"/>
        <v>9.2802578524659047</v>
      </c>
      <c r="AL155" s="56">
        <f t="shared" si="50"/>
        <v>8.9858513362745018</v>
      </c>
      <c r="AM155" s="56">
        <f t="shared" si="50"/>
        <v>9.4447750727419937</v>
      </c>
      <c r="AN155" s="56">
        <f t="shared" si="50"/>
        <v>8.7508055562576015</v>
      </c>
      <c r="AO155" s="56">
        <f t="shared" si="50"/>
        <v>7.7661234186497428</v>
      </c>
      <c r="AP155" s="56">
        <f t="shared" si="50"/>
        <v>7.3476520889573589</v>
      </c>
      <c r="AQ155" s="56">
        <f t="shared" si="50"/>
        <v>7.3054839991422558</v>
      </c>
      <c r="AR155" s="56">
        <f t="shared" si="50"/>
        <v>7.3106281000269639</v>
      </c>
      <c r="AS155" s="56">
        <f t="shared" si="50"/>
        <v>7.3212547293755259</v>
      </c>
      <c r="AT155" s="56">
        <f t="shared" si="50"/>
        <v>7.3124556095149158</v>
      </c>
      <c r="AU155" s="56">
        <f t="shared" si="50"/>
        <v>7.3147794796391352</v>
      </c>
      <c r="AV155" s="56">
        <f t="shared" si="50"/>
        <v>7.3161632728431929</v>
      </c>
      <c r="AW155" s="56">
        <f t="shared" si="50"/>
        <v>7.3144661206657489</v>
      </c>
      <c r="AX155" s="56">
        <f t="shared" si="50"/>
        <v>7.3151362910493587</v>
      </c>
      <c r="AY155" s="56">
        <f t="shared" si="51"/>
        <v>7.3152552281860999</v>
      </c>
      <c r="AZ155" s="56">
        <f t="shared" si="52"/>
        <v>7.3149525466337364</v>
      </c>
      <c r="BA155" s="56">
        <f t="shared" si="52"/>
        <v>7.3151146886230656</v>
      </c>
      <c r="BB155" s="56">
        <f t="shared" si="52"/>
        <v>7.3151074878143012</v>
      </c>
      <c r="BC155" s="56">
        <f t="shared" si="52"/>
        <v>7.3150582410237019</v>
      </c>
      <c r="BD155" s="56">
        <f t="shared" si="52"/>
        <v>7.3150934724870238</v>
      </c>
      <c r="BE155" s="56">
        <f t="shared" si="52"/>
        <v>7.3150864004416754</v>
      </c>
      <c r="BF155" s="56">
        <f t="shared" si="52"/>
        <v>7.3150793713174664</v>
      </c>
      <c r="BG155" s="56">
        <f t="shared" si="52"/>
        <v>7.3150864147487225</v>
      </c>
      <c r="BH155" s="56">
        <f t="shared" si="52"/>
        <v>7.3150840621692881</v>
      </c>
    </row>
    <row r="156" spans="1:60">
      <c r="A156" s="3" t="s">
        <v>19</v>
      </c>
      <c r="AD156" s="21">
        <f t="shared" si="49"/>
        <v>8.0402936686266493</v>
      </c>
      <c r="AE156" s="21">
        <f t="shared" si="49"/>
        <v>5.1367992751953446</v>
      </c>
      <c r="AF156" s="21">
        <f t="shared" si="49"/>
        <v>-0.93782188569077174</v>
      </c>
      <c r="AG156" s="21">
        <f t="shared" si="49"/>
        <v>2.4563929370249271</v>
      </c>
      <c r="AH156" s="21">
        <f t="shared" si="49"/>
        <v>5.0236002637328854</v>
      </c>
      <c r="AI156" s="21">
        <f t="shared" si="49"/>
        <v>4.3613189073849981</v>
      </c>
      <c r="AJ156" s="56">
        <f t="shared" si="50"/>
        <v>6.1898429981067142</v>
      </c>
      <c r="AK156" s="56">
        <f t="shared" si="50"/>
        <v>5.8240239299611281</v>
      </c>
      <c r="AL156" s="56">
        <f t="shared" si="50"/>
        <v>5.3642850150621371</v>
      </c>
      <c r="AM156" s="56">
        <f t="shared" si="50"/>
        <v>5.6928428779218896</v>
      </c>
      <c r="AN156" s="56">
        <f t="shared" si="50"/>
        <v>5.330890049351102</v>
      </c>
      <c r="AO156" s="56">
        <f t="shared" si="50"/>
        <v>4.6822908406671795</v>
      </c>
      <c r="AP156" s="56">
        <f t="shared" si="50"/>
        <v>4.4451010663981618</v>
      </c>
      <c r="AQ156" s="56">
        <f t="shared" si="50"/>
        <v>4.4260046805356454</v>
      </c>
      <c r="AR156" s="56">
        <f t="shared" si="50"/>
        <v>4.4195858437829303</v>
      </c>
      <c r="AS156" s="56">
        <f t="shared" si="50"/>
        <v>4.4302305302389122</v>
      </c>
      <c r="AT156" s="56">
        <f t="shared" si="50"/>
        <v>4.4252736848524954</v>
      </c>
      <c r="AU156" s="56">
        <f t="shared" si="50"/>
        <v>4.4250300196247787</v>
      </c>
      <c r="AV156" s="56">
        <f t="shared" si="50"/>
        <v>4.4268447449053951</v>
      </c>
      <c r="AW156" s="56">
        <f t="shared" si="50"/>
        <v>4.4257161497942228</v>
      </c>
      <c r="AX156" s="56">
        <f t="shared" si="50"/>
        <v>4.4258636381081322</v>
      </c>
      <c r="AY156" s="56">
        <f t="shared" si="51"/>
        <v>4.426141510935917</v>
      </c>
      <c r="AZ156" s="56">
        <f t="shared" si="52"/>
        <v>4.4259070996127576</v>
      </c>
      <c r="BA156" s="56">
        <f t="shared" si="52"/>
        <v>4.4259707495522695</v>
      </c>
      <c r="BB156" s="56">
        <f t="shared" si="52"/>
        <v>4.4260064533669814</v>
      </c>
      <c r="BC156" s="56">
        <f t="shared" si="52"/>
        <v>4.4259614341773359</v>
      </c>
      <c r="BD156" s="56">
        <f t="shared" si="52"/>
        <v>4.425979545698862</v>
      </c>
      <c r="BE156" s="56">
        <f t="shared" si="52"/>
        <v>4.4259824777477261</v>
      </c>
      <c r="BF156" s="56">
        <f t="shared" si="52"/>
        <v>4.425974485874641</v>
      </c>
      <c r="BG156" s="56">
        <f t="shared" si="52"/>
        <v>4.42597883644041</v>
      </c>
      <c r="BH156" s="56">
        <f t="shared" si="52"/>
        <v>4.425978600020926</v>
      </c>
    </row>
    <row r="157" spans="1:60">
      <c r="A157" s="3" t="s">
        <v>20</v>
      </c>
      <c r="AD157" s="21">
        <f t="shared" si="49"/>
        <v>6.2766032524313475</v>
      </c>
      <c r="AE157" s="21">
        <f t="shared" si="49"/>
        <v>5.2652688610685088</v>
      </c>
      <c r="AF157" s="21">
        <f t="shared" si="49"/>
        <v>0.44467765254240932</v>
      </c>
      <c r="AG157" s="21">
        <f t="shared" si="49"/>
        <v>2.451320624755736</v>
      </c>
      <c r="AH157" s="21">
        <f t="shared" si="49"/>
        <v>4.8950317337464329</v>
      </c>
      <c r="AI157" s="21">
        <f t="shared" si="49"/>
        <v>3.1965559317791841</v>
      </c>
      <c r="AJ157" s="56">
        <f t="shared" si="50"/>
        <v>5.5111246510767344</v>
      </c>
      <c r="AK157" s="56">
        <f t="shared" si="50"/>
        <v>5.0865959417865856</v>
      </c>
      <c r="AL157" s="56">
        <f t="shared" si="50"/>
        <v>4.5188147235897862</v>
      </c>
      <c r="AM157" s="56">
        <f t="shared" si="50"/>
        <v>4.9519684657346383</v>
      </c>
      <c r="AN157" s="56">
        <f t="shared" si="50"/>
        <v>4.5970670940350553</v>
      </c>
      <c r="AO157" s="56">
        <f t="shared" si="50"/>
        <v>4.0193857952455661</v>
      </c>
      <c r="AP157" s="56">
        <f t="shared" si="50"/>
        <v>3.8401192514194133</v>
      </c>
      <c r="AQ157" s="56">
        <f t="shared" si="50"/>
        <v>3.8132363696020515</v>
      </c>
      <c r="AR157" s="56">
        <f t="shared" si="50"/>
        <v>3.8063287226957714</v>
      </c>
      <c r="AS157" s="56">
        <f t="shared" si="50"/>
        <v>3.8198947812390784</v>
      </c>
      <c r="AT157" s="56">
        <f t="shared" si="50"/>
        <v>3.813153291178967</v>
      </c>
      <c r="AU157" s="56">
        <f t="shared" si="50"/>
        <v>3.813125598371272</v>
      </c>
      <c r="AV157" s="56">
        <f t="shared" si="50"/>
        <v>3.8153912235964396</v>
      </c>
      <c r="AW157" s="56">
        <f t="shared" si="50"/>
        <v>3.8138900377155593</v>
      </c>
      <c r="AX157" s="56">
        <f t="shared" si="50"/>
        <v>3.8141356198944236</v>
      </c>
      <c r="AY157" s="56">
        <f t="shared" si="51"/>
        <v>3.8144722937354745</v>
      </c>
      <c r="AZ157" s="56">
        <f t="shared" si="52"/>
        <v>3.8141659837818196</v>
      </c>
      <c r="BA157" s="56">
        <f t="shared" si="52"/>
        <v>3.8142579658039057</v>
      </c>
      <c r="BB157" s="56">
        <f t="shared" si="52"/>
        <v>3.8142987477737336</v>
      </c>
      <c r="BC157" s="56">
        <f t="shared" si="52"/>
        <v>3.8142408991198193</v>
      </c>
      <c r="BD157" s="56">
        <f t="shared" si="52"/>
        <v>3.8142658708991526</v>
      </c>
      <c r="BE157" s="56">
        <f t="shared" si="52"/>
        <v>3.8142685059309023</v>
      </c>
      <c r="BF157" s="56">
        <f t="shared" si="52"/>
        <v>3.8142584253166247</v>
      </c>
      <c r="BG157" s="56">
        <f t="shared" si="52"/>
        <v>3.8142642673822267</v>
      </c>
      <c r="BH157" s="56">
        <f t="shared" si="52"/>
        <v>3.8142637328765852</v>
      </c>
    </row>
    <row r="158" spans="1:60">
      <c r="A158" s="3" t="s">
        <v>21</v>
      </c>
      <c r="AD158" s="21">
        <f t="shared" si="49"/>
        <v>5.2999067392687769</v>
      </c>
      <c r="AE158" s="21">
        <f t="shared" si="49"/>
        <v>5.3384315598896652</v>
      </c>
      <c r="AF158" s="21">
        <f t="shared" si="49"/>
        <v>-1.2522040176945821</v>
      </c>
      <c r="AG158" s="21">
        <f t="shared" si="49"/>
        <v>1.1870573409070779</v>
      </c>
      <c r="AH158" s="21">
        <f t="shared" si="49"/>
        <v>4.1104083685852011</v>
      </c>
      <c r="AI158" s="56">
        <f t="shared" si="50"/>
        <v>3.3971181193321929</v>
      </c>
      <c r="AJ158" s="56">
        <f t="shared" si="50"/>
        <v>4.5449447107548497</v>
      </c>
      <c r="AK158" s="56">
        <f t="shared" si="50"/>
        <v>4.506899040483332</v>
      </c>
      <c r="AL158" s="56">
        <f t="shared" si="50"/>
        <v>4.0781081989799501</v>
      </c>
      <c r="AM158" s="56">
        <f t="shared" si="50"/>
        <v>4.3011911561059391</v>
      </c>
      <c r="AN158" s="56">
        <f t="shared" si="50"/>
        <v>4.0693258091271227</v>
      </c>
      <c r="AO158" s="56">
        <f t="shared" si="50"/>
        <v>3.5567500469180038</v>
      </c>
      <c r="AP158" s="56">
        <f t="shared" si="50"/>
        <v>3.3756416072125659</v>
      </c>
      <c r="AQ158" s="56">
        <f t="shared" si="50"/>
        <v>3.3678726928339877</v>
      </c>
      <c r="AR158" s="56">
        <f t="shared" si="50"/>
        <v>3.3587818522710511</v>
      </c>
      <c r="AS158" s="56">
        <f t="shared" si="50"/>
        <v>3.3674320507725346</v>
      </c>
      <c r="AT158" s="56">
        <f t="shared" si="50"/>
        <v>3.3646955319591916</v>
      </c>
      <c r="AU158" s="56">
        <f t="shared" si="50"/>
        <v>3.3636364783342594</v>
      </c>
      <c r="AV158" s="56">
        <f t="shared" si="50"/>
        <v>3.365254687021995</v>
      </c>
      <c r="AW158" s="56">
        <f t="shared" si="50"/>
        <v>3.364528899105149</v>
      </c>
      <c r="AX158" s="56">
        <f t="shared" si="50"/>
        <v>3.3644733548204679</v>
      </c>
      <c r="AY158" s="56">
        <f t="shared" si="51"/>
        <v>3.3647523136492046</v>
      </c>
      <c r="AZ158" s="56">
        <f t="shared" si="52"/>
        <v>3.3645848558582738</v>
      </c>
      <c r="BA158" s="56">
        <f t="shared" si="52"/>
        <v>3.3646035081093153</v>
      </c>
      <c r="BB158" s="56">
        <f t="shared" si="52"/>
        <v>3.3646468925389308</v>
      </c>
      <c r="BC158" s="56">
        <f t="shared" si="52"/>
        <v>3.3646117521688397</v>
      </c>
      <c r="BD158" s="56">
        <f t="shared" si="52"/>
        <v>3.3646207176056948</v>
      </c>
      <c r="BE158" s="56">
        <f t="shared" si="52"/>
        <v>3.3646264541044886</v>
      </c>
      <c r="BF158" s="56">
        <f t="shared" si="52"/>
        <v>3.3646196412930074</v>
      </c>
      <c r="BG158" s="56">
        <f t="shared" si="52"/>
        <v>3.3646222710010631</v>
      </c>
      <c r="BH158" s="56">
        <f t="shared" si="52"/>
        <v>3.3646227887995201</v>
      </c>
    </row>
    <row r="159" spans="1:60">
      <c r="A159" s="3" t="s">
        <v>22</v>
      </c>
      <c r="AD159" s="21">
        <f t="shared" si="49"/>
        <v>6.5486262620781499</v>
      </c>
      <c r="AE159" s="21">
        <f t="shared" si="49"/>
        <v>4.4717005198861939</v>
      </c>
      <c r="AF159" s="21">
        <f t="shared" si="49"/>
        <v>-1.1116185373525524</v>
      </c>
      <c r="AG159" s="21">
        <f t="shared" si="49"/>
        <v>2.5990362885263041</v>
      </c>
      <c r="AH159" s="21">
        <f t="shared" si="49"/>
        <v>4.56411146127415</v>
      </c>
      <c r="AI159" s="56">
        <f t="shared" si="50"/>
        <v>5.0819356332269976</v>
      </c>
      <c r="AJ159" s="56">
        <f t="shared" si="50"/>
        <v>6.4009075132428928</v>
      </c>
      <c r="AK159" s="56">
        <f t="shared" si="50"/>
        <v>6.0005954905155496</v>
      </c>
      <c r="AL159" s="56">
        <f t="shared" si="50"/>
        <v>5.7273333465986784</v>
      </c>
      <c r="AM159" s="56">
        <f t="shared" si="50"/>
        <v>5.9387567354618147</v>
      </c>
      <c r="AN159" s="56">
        <f t="shared" si="50"/>
        <v>5.5789533387082244</v>
      </c>
      <c r="AO159" s="56">
        <f t="shared" si="50"/>
        <v>4.9271552630767763</v>
      </c>
      <c r="AP159" s="56">
        <f t="shared" si="50"/>
        <v>4.6542071709189106</v>
      </c>
      <c r="AQ159" s="56">
        <f t="shared" si="50"/>
        <v>4.640912991644055</v>
      </c>
      <c r="AR159" s="56">
        <f t="shared" si="50"/>
        <v>4.6376985083607849</v>
      </c>
      <c r="AS159" s="56">
        <f t="shared" si="50"/>
        <v>4.6442728903079171</v>
      </c>
      <c r="AT159" s="56">
        <f t="shared" si="50"/>
        <v>4.6409614634375851</v>
      </c>
      <c r="AU159" s="56">
        <f t="shared" si="50"/>
        <v>4.6409776207020954</v>
      </c>
      <c r="AV159" s="56">
        <f t="shared" si="50"/>
        <v>4.6420706581491986</v>
      </c>
      <c r="AW159" s="56">
        <f t="shared" si="50"/>
        <v>4.6413365807629594</v>
      </c>
      <c r="AX159" s="56">
        <f t="shared" si="50"/>
        <v>4.6414616198714178</v>
      </c>
      <c r="AY159" s="56">
        <f t="shared" si="51"/>
        <v>4.6416229529278592</v>
      </c>
      <c r="AZ159" s="56">
        <f t="shared" si="52"/>
        <v>4.6414737178540788</v>
      </c>
      <c r="BA159" s="56">
        <f t="shared" si="52"/>
        <v>4.6415194302177856</v>
      </c>
      <c r="BB159" s="56">
        <f t="shared" si="52"/>
        <v>4.6415387003332409</v>
      </c>
      <c r="BC159" s="56">
        <f t="shared" si="52"/>
        <v>4.6415106161350348</v>
      </c>
      <c r="BD159" s="56">
        <f t="shared" si="52"/>
        <v>4.6415229155620201</v>
      </c>
      <c r="BE159" s="56">
        <f t="shared" si="52"/>
        <v>4.6415240773434316</v>
      </c>
      <c r="BF159" s="56">
        <f t="shared" si="52"/>
        <v>4.6415192030134955</v>
      </c>
      <c r="BG159" s="56">
        <f t="shared" si="52"/>
        <v>4.6415220653063152</v>
      </c>
      <c r="BH159" s="56">
        <f t="shared" si="52"/>
        <v>4.6415217818877474</v>
      </c>
    </row>
    <row r="160" spans="1:60">
      <c r="A160" s="3" t="s">
        <v>23</v>
      </c>
      <c r="AD160" s="21">
        <f t="shared" si="49"/>
        <v>8.032646534833237</v>
      </c>
      <c r="AE160" s="21">
        <f t="shared" si="49"/>
        <v>5.9768110538973849</v>
      </c>
      <c r="AF160" s="21">
        <f t="shared" si="49"/>
        <v>-0.44116546268803603</v>
      </c>
      <c r="AG160" s="21">
        <f t="shared" si="49"/>
        <v>1.4090370530466898</v>
      </c>
      <c r="AH160" s="21">
        <f t="shared" si="49"/>
        <v>5.5336208084187453</v>
      </c>
      <c r="AI160" s="56">
        <f t="shared" si="50"/>
        <v>5.4598044115094462</v>
      </c>
      <c r="AJ160" s="56">
        <f t="shared" si="50"/>
        <v>6.4831746312019742</v>
      </c>
      <c r="AK160" s="56">
        <f t="shared" si="50"/>
        <v>6.5351967908993496</v>
      </c>
      <c r="AL160" s="56">
        <f t="shared" si="50"/>
        <v>6.0531955317000801</v>
      </c>
      <c r="AM160" s="56">
        <f t="shared" si="50"/>
        <v>6.2475822779694257</v>
      </c>
      <c r="AN160" s="56">
        <f t="shared" si="50"/>
        <v>5.9482025054427963</v>
      </c>
      <c r="AO160" s="56">
        <f t="shared" si="50"/>
        <v>5.2139943757463723</v>
      </c>
      <c r="AP160" s="56">
        <f t="shared" si="50"/>
        <v>4.9272959884411129</v>
      </c>
      <c r="AQ160" s="56">
        <f t="shared" si="50"/>
        <v>4.9253549600909023</v>
      </c>
      <c r="AR160" s="56">
        <f t="shared" si="50"/>
        <v>4.9130365187864307</v>
      </c>
      <c r="AS160" s="56">
        <f t="shared" si="50"/>
        <v>4.921895822439482</v>
      </c>
      <c r="AT160" s="56">
        <f t="shared" si="50"/>
        <v>4.9200957671056056</v>
      </c>
      <c r="AU160" s="56">
        <f t="shared" si="50"/>
        <v>4.9183427027771724</v>
      </c>
      <c r="AV160" s="56">
        <f t="shared" si="50"/>
        <v>4.9201114307740861</v>
      </c>
      <c r="AW160" s="56">
        <f t="shared" si="50"/>
        <v>4.9195166335522877</v>
      </c>
      <c r="AX160" s="56">
        <f t="shared" si="50"/>
        <v>4.9193235890345157</v>
      </c>
      <c r="AY160" s="56">
        <f t="shared" si="51"/>
        <v>4.9196505511202968</v>
      </c>
      <c r="AZ160" s="56">
        <f t="shared" si="52"/>
        <v>4.9194969245690334</v>
      </c>
      <c r="BA160" s="56">
        <f t="shared" si="52"/>
        <v>4.9194903549079481</v>
      </c>
      <c r="BB160" s="56">
        <f t="shared" si="52"/>
        <v>4.9195459435324258</v>
      </c>
      <c r="BC160" s="56">
        <f t="shared" si="52"/>
        <v>4.9195110743364694</v>
      </c>
      <c r="BD160" s="56">
        <f t="shared" si="52"/>
        <v>4.9195157909256144</v>
      </c>
      <c r="BE160" s="56">
        <f t="shared" si="52"/>
        <v>4.9195242695981696</v>
      </c>
      <c r="BF160" s="56">
        <f t="shared" si="52"/>
        <v>4.9195170449534187</v>
      </c>
      <c r="BG160" s="56">
        <f t="shared" si="52"/>
        <v>4.919519035159067</v>
      </c>
      <c r="BH160" s="56">
        <f t="shared" si="52"/>
        <v>4.9195201165702178</v>
      </c>
    </row>
    <row r="161" spans="1:60">
      <c r="A161" s="3" t="s">
        <v>24</v>
      </c>
      <c r="AD161" s="21">
        <f t="shared" si="49"/>
        <v>8.3067470555261131</v>
      </c>
      <c r="AE161" s="21">
        <f t="shared" si="49"/>
        <v>5.0838999167854961</v>
      </c>
      <c r="AF161" s="21">
        <f t="shared" si="49"/>
        <v>0.47013515369974707</v>
      </c>
      <c r="AG161" s="21">
        <f t="shared" si="49"/>
        <v>2.6682530826974928</v>
      </c>
      <c r="AH161" s="21">
        <f t="shared" si="49"/>
        <v>4.5775090617721084</v>
      </c>
      <c r="AI161" s="56">
        <f t="shared" si="50"/>
        <v>6.4796338322599336</v>
      </c>
      <c r="AJ161" s="56">
        <f t="shared" si="50"/>
        <v>7.174715555751547</v>
      </c>
      <c r="AK161" s="56">
        <f t="shared" si="50"/>
        <v>6.8176180634731329</v>
      </c>
      <c r="AL161" s="56">
        <f t="shared" si="50"/>
        <v>6.7063341651415103</v>
      </c>
      <c r="AM161" s="56">
        <f t="shared" si="50"/>
        <v>6.7805980672923729</v>
      </c>
      <c r="AN161" s="56">
        <f t="shared" si="50"/>
        <v>6.4119632513390581</v>
      </c>
      <c r="AO161" s="56">
        <f t="shared" si="50"/>
        <v>5.6853987096494105</v>
      </c>
      <c r="AP161" s="56">
        <f t="shared" si="50"/>
        <v>5.3428188759285389</v>
      </c>
      <c r="AQ161" s="56">
        <f t="shared" si="50"/>
        <v>5.3388308684439822</v>
      </c>
      <c r="AR161" s="56">
        <f t="shared" si="50"/>
        <v>5.3370810176158461</v>
      </c>
      <c r="AS161" s="56">
        <f t="shared" si="50"/>
        <v>5.3395769206627879</v>
      </c>
      <c r="AT161" s="56">
        <f t="shared" si="50"/>
        <v>5.3384962689075381</v>
      </c>
      <c r="AU161" s="56">
        <f t="shared" si="50"/>
        <v>5.3383847357287237</v>
      </c>
      <c r="AV161" s="56">
        <f t="shared" si="50"/>
        <v>5.3388193084330169</v>
      </c>
      <c r="AW161" s="56">
        <f t="shared" si="50"/>
        <v>5.3385667710230926</v>
      </c>
      <c r="AX161" s="56">
        <f t="shared" si="50"/>
        <v>5.3385902717282772</v>
      </c>
      <c r="AY161" s="56">
        <f t="shared" si="51"/>
        <v>5.3386587837281274</v>
      </c>
      <c r="AZ161" s="56">
        <f t="shared" si="52"/>
        <v>5.3386052754931654</v>
      </c>
      <c r="BA161" s="56">
        <f t="shared" si="52"/>
        <v>5.3386181103165233</v>
      </c>
      <c r="BB161" s="56">
        <f t="shared" si="52"/>
        <v>5.3386273898459393</v>
      </c>
      <c r="BC161" s="56">
        <f t="shared" si="52"/>
        <v>5.3386169252185436</v>
      </c>
      <c r="BD161" s="56">
        <f t="shared" si="52"/>
        <v>5.3386208084603357</v>
      </c>
      <c r="BE161" s="56">
        <f t="shared" si="52"/>
        <v>5.3386217078416065</v>
      </c>
      <c r="BF161" s="56">
        <f t="shared" si="52"/>
        <v>5.3386198138401619</v>
      </c>
      <c r="BG161" s="56">
        <f t="shared" si="52"/>
        <v>5.338620776714035</v>
      </c>
      <c r="BH161" s="56">
        <f t="shared" si="52"/>
        <v>5.3386207661319336</v>
      </c>
    </row>
    <row r="162" spans="1:60">
      <c r="A162" s="3" t="s">
        <v>25</v>
      </c>
      <c r="AD162" s="21">
        <f t="shared" si="49"/>
        <v>7.9350527170863447</v>
      </c>
      <c r="AE162" s="21">
        <f t="shared" si="49"/>
        <v>5.8560941870767342</v>
      </c>
      <c r="AF162" s="21">
        <f t="shared" si="49"/>
        <v>1.0412152907633918</v>
      </c>
      <c r="AG162" s="21">
        <f t="shared" si="49"/>
        <v>2.6131553859791494</v>
      </c>
      <c r="AH162" s="21">
        <f t="shared" si="49"/>
        <v>4.509740292097919</v>
      </c>
      <c r="AI162" s="56">
        <f t="shared" si="50"/>
        <v>6.8560334073619771</v>
      </c>
      <c r="AJ162" s="56">
        <f t="shared" si="50"/>
        <v>7.3072456439209681</v>
      </c>
      <c r="AK162" s="56">
        <f t="shared" si="50"/>
        <v>6.9825856933705905</v>
      </c>
      <c r="AL162" s="56">
        <f t="shared" si="50"/>
        <v>6.927093623248572</v>
      </c>
      <c r="AM162" s="56">
        <f t="shared" si="50"/>
        <v>6.9503719698321129</v>
      </c>
      <c r="AN162" s="56">
        <f t="shared" si="50"/>
        <v>6.587384616774087</v>
      </c>
      <c r="AO162" s="56">
        <f t="shared" si="50"/>
        <v>5.8471000599585068</v>
      </c>
      <c r="AP162" s="56">
        <f t="shared" si="50"/>
        <v>5.4862801829900114</v>
      </c>
      <c r="AQ162" s="56">
        <f t="shared" si="50"/>
        <v>5.4859484264456952</v>
      </c>
      <c r="AR162" s="56">
        <f t="shared" si="50"/>
        <v>5.484563696541592</v>
      </c>
      <c r="AS162" s="56">
        <f t="shared" si="50"/>
        <v>5.4855974353257659</v>
      </c>
      <c r="AT162" s="56">
        <f t="shared" si="50"/>
        <v>5.4853698527710177</v>
      </c>
      <c r="AU162" s="56">
        <f t="shared" si="50"/>
        <v>5.4851769948794589</v>
      </c>
      <c r="AV162" s="56">
        <f t="shared" si="50"/>
        <v>5.4853814276587478</v>
      </c>
      <c r="AW162" s="56">
        <f t="shared" si="50"/>
        <v>5.4853094251030754</v>
      </c>
      <c r="AX162" s="56">
        <f t="shared" si="50"/>
        <v>5.4852892825470949</v>
      </c>
      <c r="AY162" s="56">
        <f t="shared" si="51"/>
        <v>5.4853267117696403</v>
      </c>
      <c r="AZ162" s="56">
        <f t="shared" si="52"/>
        <v>5.4853084731399369</v>
      </c>
      <c r="BA162" s="56">
        <f t="shared" si="52"/>
        <v>5.485308155818891</v>
      </c>
      <c r="BB162" s="56">
        <f t="shared" si="52"/>
        <v>5.4853144469094897</v>
      </c>
      <c r="BC162" s="56">
        <f t="shared" si="52"/>
        <v>5.4853103586227734</v>
      </c>
      <c r="BD162" s="56">
        <f t="shared" si="52"/>
        <v>5.4853109871170505</v>
      </c>
      <c r="BE162" s="56">
        <f t="shared" si="52"/>
        <v>5.4853119308831042</v>
      </c>
      <c r="BF162" s="56">
        <f t="shared" si="52"/>
        <v>5.4853110922076427</v>
      </c>
      <c r="BG162" s="56">
        <f t="shared" si="52"/>
        <v>5.4853113367359336</v>
      </c>
      <c r="BH162" s="56">
        <f t="shared" si="52"/>
        <v>5.4853114532755605</v>
      </c>
    </row>
    <row r="163" spans="1:60">
      <c r="A163" s="3" t="s">
        <v>26</v>
      </c>
      <c r="AD163" s="21">
        <f t="shared" si="49"/>
        <v>8.2402534637466243</v>
      </c>
      <c r="AE163" s="21">
        <f t="shared" si="49"/>
        <v>2.6357699519627857</v>
      </c>
      <c r="AF163" s="21">
        <f t="shared" si="49"/>
        <v>1.9831416557973314</v>
      </c>
      <c r="AG163" s="21">
        <f t="shared" si="49"/>
        <v>2.3280516423314297</v>
      </c>
      <c r="AH163" s="21">
        <f t="shared" si="49"/>
        <v>4.5520491309701505</v>
      </c>
      <c r="AI163" s="56">
        <f t="shared" si="50"/>
        <v>7.4431479953390278</v>
      </c>
      <c r="AJ163" s="56">
        <f t="shared" si="50"/>
        <v>7.4872328582356635</v>
      </c>
      <c r="AK163" s="56">
        <f t="shared" si="50"/>
        <v>7.2852565715570341</v>
      </c>
      <c r="AL163" s="56">
        <f t="shared" si="50"/>
        <v>7.277536397887979</v>
      </c>
      <c r="AM163" s="56">
        <f t="shared" si="50"/>
        <v>7.2232843228609118</v>
      </c>
      <c r="AN163" s="56">
        <f t="shared" si="50"/>
        <v>6.8798138817808185</v>
      </c>
      <c r="AO163" s="56">
        <f t="shared" si="50"/>
        <v>6.1087527435799167</v>
      </c>
      <c r="AP163" s="56">
        <f t="shared" si="50"/>
        <v>5.7203351740249939</v>
      </c>
      <c r="AQ163" s="56">
        <f t="shared" si="50"/>
        <v>5.7272148365466515</v>
      </c>
      <c r="AR163" s="56">
        <f t="shared" si="50"/>
        <v>5.7248813328755102</v>
      </c>
      <c r="AS163" s="56">
        <f t="shared" si="50"/>
        <v>5.7241437811490528</v>
      </c>
      <c r="AT163" s="56">
        <f t="shared" si="50"/>
        <v>5.7254133168570718</v>
      </c>
      <c r="AU163" s="56">
        <f t="shared" si="50"/>
        <v>5.7248128102938791</v>
      </c>
      <c r="AV163" s="56">
        <f t="shared" si="50"/>
        <v>5.7247899694333348</v>
      </c>
      <c r="AW163" s="56">
        <f t="shared" si="50"/>
        <v>5.7250053655280961</v>
      </c>
      <c r="AX163" s="56">
        <f t="shared" si="50"/>
        <v>5.7248693817517715</v>
      </c>
      <c r="AY163" s="56">
        <f t="shared" si="51"/>
        <v>5.7248882389044011</v>
      </c>
      <c r="AZ163" s="56">
        <f t="shared" si="52"/>
        <v>5.7249209953947569</v>
      </c>
      <c r="BA163" s="56">
        <f t="shared" si="52"/>
        <v>5.7248928720169765</v>
      </c>
      <c r="BB163" s="56">
        <f t="shared" si="52"/>
        <v>5.7249007021053782</v>
      </c>
      <c r="BC163" s="56">
        <f t="shared" si="52"/>
        <v>5.724904856505705</v>
      </c>
      <c r="BD163" s="56">
        <f t="shared" si="52"/>
        <v>5.7248994768760193</v>
      </c>
      <c r="BE163" s="56">
        <f t="shared" si="52"/>
        <v>5.7249016784957005</v>
      </c>
      <c r="BF163" s="56">
        <f t="shared" si="52"/>
        <v>5.7249020039591425</v>
      </c>
      <c r="BG163" s="56">
        <f t="shared" si="52"/>
        <v>5.7249010531102869</v>
      </c>
      <c r="BH163" s="56">
        <f t="shared" si="52"/>
        <v>5.7249015785217097</v>
      </c>
    </row>
    <row r="164" spans="1:60">
      <c r="A164" s="3" t="s">
        <v>27</v>
      </c>
      <c r="AD164" s="21">
        <f t="shared" si="49"/>
        <v>8.6262150270340552</v>
      </c>
      <c r="AE164" s="21">
        <f t="shared" si="49"/>
        <v>6.6940522226977865</v>
      </c>
      <c r="AF164" s="21">
        <f t="shared" si="49"/>
        <v>0.35794753936595497</v>
      </c>
      <c r="AG164" s="21">
        <f t="shared" si="49"/>
        <v>5.1714888384304247</v>
      </c>
      <c r="AH164" s="21">
        <f t="shared" si="49"/>
        <v>4.4571931254044435</v>
      </c>
      <c r="AI164" s="56">
        <f t="shared" si="50"/>
        <v>8.3865427310104419</v>
      </c>
      <c r="AJ164" s="56">
        <f t="shared" si="50"/>
        <v>9.4171500099237591</v>
      </c>
      <c r="AK164" s="56">
        <f t="shared" si="50"/>
        <v>8.3242318938180198</v>
      </c>
      <c r="AL164" s="56">
        <f t="shared" si="50"/>
        <v>8.5591477251774517</v>
      </c>
      <c r="AM164" s="56">
        <f t="shared" si="50"/>
        <v>8.6156907405080236</v>
      </c>
      <c r="AN164" s="56">
        <f t="shared" si="50"/>
        <v>8.052338008264261</v>
      </c>
      <c r="AO164" s="56">
        <f t="shared" si="50"/>
        <v>7.2077647068427817</v>
      </c>
      <c r="AP164" s="56">
        <f t="shared" si="50"/>
        <v>6.7573000346080381</v>
      </c>
      <c r="AQ164" s="56">
        <f t="shared" si="50"/>
        <v>6.7400212499127798</v>
      </c>
      <c r="AR164" s="56">
        <f t="shared" si="50"/>
        <v>6.7516584754446516</v>
      </c>
      <c r="AS164" s="56">
        <f t="shared" si="50"/>
        <v>6.749659919988491</v>
      </c>
      <c r="AT164" s="56">
        <f t="shared" si="50"/>
        <v>6.7471132151153075</v>
      </c>
      <c r="AU164" s="56">
        <f t="shared" si="50"/>
        <v>6.7494772035161503</v>
      </c>
      <c r="AV164" s="56">
        <f t="shared" si="50"/>
        <v>6.7487501128733154</v>
      </c>
      <c r="AW164" s="56">
        <f t="shared" si="50"/>
        <v>6.7484468438349241</v>
      </c>
      <c r="AX164" s="56">
        <f t="shared" si="50"/>
        <v>6.7488913867414633</v>
      </c>
      <c r="AY164" s="56">
        <f t="shared" si="51"/>
        <v>6.7486961144832343</v>
      </c>
      <c r="AZ164" s="56">
        <f t="shared" si="52"/>
        <v>6.7486781150198727</v>
      </c>
      <c r="BA164" s="56">
        <f t="shared" si="52"/>
        <v>6.7487552054148576</v>
      </c>
      <c r="BB164" s="56">
        <f t="shared" si="52"/>
        <v>6.7487098116393218</v>
      </c>
      <c r="BC164" s="56">
        <f t="shared" si="52"/>
        <v>6.7487143773580183</v>
      </c>
      <c r="BD164" s="56">
        <f t="shared" si="52"/>
        <v>6.748726464804065</v>
      </c>
      <c r="BE164" s="56">
        <f t="shared" si="52"/>
        <v>6.7487168846004684</v>
      </c>
      <c r="BF164" s="56">
        <f t="shared" si="52"/>
        <v>6.7487192422541842</v>
      </c>
      <c r="BG164" s="56">
        <f t="shared" si="52"/>
        <v>6.7487208638862386</v>
      </c>
      <c r="BH164" s="56">
        <f t="shared" si="52"/>
        <v>6.7487189969136301</v>
      </c>
    </row>
    <row r="165" spans="1:60">
      <c r="A165" s="3" t="s">
        <v>28</v>
      </c>
      <c r="AD165" s="21">
        <f t="shared" si="49"/>
        <v>8.6558490867253468</v>
      </c>
      <c r="AE165" s="21">
        <f t="shared" si="49"/>
        <v>4.8741782701040091</v>
      </c>
      <c r="AF165" s="21">
        <f t="shared" si="49"/>
        <v>1.3514143966145578</v>
      </c>
      <c r="AG165" s="21">
        <f t="shared" si="49"/>
        <v>4.5390080263755355</v>
      </c>
      <c r="AH165" s="21">
        <f t="shared" si="49"/>
        <v>3.5222357801001611</v>
      </c>
      <c r="AI165" s="56">
        <f t="shared" ref="AI165:AX165" si="53">AI166-SUM(AI154:AI164)</f>
        <v>30.750704138949175</v>
      </c>
      <c r="AJ165" s="56">
        <f t="shared" si="53"/>
        <v>20.288280727578055</v>
      </c>
      <c r="AK165" s="56">
        <f t="shared" si="53"/>
        <v>20.402613615618833</v>
      </c>
      <c r="AL165" s="56">
        <f t="shared" si="53"/>
        <v>23.403282261392661</v>
      </c>
      <c r="AM165" s="56">
        <f t="shared" si="53"/>
        <v>20.996368198055194</v>
      </c>
      <c r="AN165" s="56">
        <f t="shared" si="53"/>
        <v>20.463872865810544</v>
      </c>
      <c r="AO165" s="56">
        <f t="shared" si="53"/>
        <v>18.532435235788114</v>
      </c>
      <c r="AP165" s="56">
        <f t="shared" si="53"/>
        <v>16.97905933009072</v>
      </c>
      <c r="AQ165" s="56">
        <f t="shared" si="53"/>
        <v>17.135316560721236</v>
      </c>
      <c r="AR165" s="56">
        <f t="shared" si="53"/>
        <v>17.167438410847851</v>
      </c>
      <c r="AS165" s="56">
        <f t="shared" si="53"/>
        <v>17.093938100553267</v>
      </c>
      <c r="AT165" s="56">
        <f t="shared" si="53"/>
        <v>17.132231024040784</v>
      </c>
      <c r="AU165" s="56">
        <f t="shared" si="53"/>
        <v>17.131202511813967</v>
      </c>
      <c r="AV165" s="56">
        <f t="shared" si="53"/>
        <v>17.119123878802675</v>
      </c>
      <c r="AW165" s="56">
        <f t="shared" si="53"/>
        <v>17.127519138219128</v>
      </c>
      <c r="AX165" s="56">
        <f t="shared" si="53"/>
        <v>17.125948509611923</v>
      </c>
      <c r="AY165" s="56">
        <f t="shared" ref="AY165:BH165" si="54">AY166-SUM(AY154:AY164)</f>
        <v>17.12419717554458</v>
      </c>
      <c r="AZ165" s="56">
        <f t="shared" si="54"/>
        <v>17.125888274458546</v>
      </c>
      <c r="BA165" s="56">
        <f t="shared" si="54"/>
        <v>17.125344653204998</v>
      </c>
      <c r="BB165" s="56">
        <f t="shared" si="54"/>
        <v>17.125143367736037</v>
      </c>
      <c r="BC165" s="56">
        <f t="shared" si="54"/>
        <v>17.125458765133189</v>
      </c>
      <c r="BD165" s="56">
        <f t="shared" si="54"/>
        <v>17.125315595358082</v>
      </c>
      <c r="BE165" s="56">
        <f t="shared" si="54"/>
        <v>17.125305909409107</v>
      </c>
      <c r="BF165" s="56">
        <f t="shared" si="54"/>
        <v>17.125360089966797</v>
      </c>
      <c r="BG165" s="56">
        <f t="shared" si="54"/>
        <v>17.125327198244655</v>
      </c>
      <c r="BH165" s="56">
        <f t="shared" si="54"/>
        <v>17.125331065873517</v>
      </c>
    </row>
    <row r="166" spans="1:60" ht="12" thickBot="1">
      <c r="A166" s="3" t="s">
        <v>29</v>
      </c>
      <c r="AD166" s="21">
        <f>SUM(AD154:AD165)</f>
        <v>91.236102922564271</v>
      </c>
      <c r="AE166" s="21">
        <f>SUM(AE154:AE165)</f>
        <v>64.962249396135022</v>
      </c>
      <c r="AF166" s="21">
        <f>SUM(AF154:AF165)</f>
        <v>16.822955725827814</v>
      </c>
      <c r="AG166" s="21">
        <f>SUM(AG154:AG165)</f>
        <v>37.250734322604025</v>
      </c>
      <c r="AH166" s="21">
        <f>SUM(AH154:AH165)</f>
        <v>59.051567072838637</v>
      </c>
      <c r="AI166" s="56">
        <v>95</v>
      </c>
      <c r="AJ166" s="56">
        <v>100</v>
      </c>
      <c r="AK166" s="56">
        <v>95</v>
      </c>
      <c r="AL166" s="56">
        <v>95</v>
      </c>
      <c r="AM166" s="56">
        <v>95</v>
      </c>
      <c r="AN166" s="56">
        <v>90</v>
      </c>
      <c r="AO166" s="56">
        <v>80</v>
      </c>
      <c r="AP166" s="56">
        <v>75</v>
      </c>
      <c r="AQ166" s="56">
        <v>75</v>
      </c>
      <c r="AR166" s="56">
        <v>75</v>
      </c>
      <c r="AS166" s="56">
        <v>75</v>
      </c>
      <c r="AT166" s="56">
        <v>75</v>
      </c>
      <c r="AU166" s="56">
        <v>75</v>
      </c>
      <c r="AV166" s="56">
        <v>75</v>
      </c>
      <c r="AW166" s="56">
        <v>75</v>
      </c>
      <c r="AX166" s="56">
        <v>75</v>
      </c>
      <c r="AY166" s="56">
        <v>75</v>
      </c>
      <c r="AZ166" s="56">
        <v>75</v>
      </c>
      <c r="BA166" s="56">
        <v>75</v>
      </c>
      <c r="BB166" s="56">
        <v>75</v>
      </c>
      <c r="BC166" s="56">
        <v>75</v>
      </c>
      <c r="BD166" s="56">
        <v>75</v>
      </c>
      <c r="BE166" s="56">
        <v>75</v>
      </c>
      <c r="BF166" s="56">
        <v>75</v>
      </c>
      <c r="BG166" s="56">
        <v>75</v>
      </c>
      <c r="BH166" s="56">
        <v>75</v>
      </c>
    </row>
    <row r="167" spans="1:60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</row>
    <row r="168" spans="1:60" ht="12" thickBot="1">
      <c r="A168" s="3" t="s">
        <v>194</v>
      </c>
    </row>
    <row r="169" spans="1:60" ht="12" thickBot="1">
      <c r="A169" s="18"/>
      <c r="B169" s="19">
        <f t="shared" ref="B169:BH169" si="55">B2</f>
        <v>1992</v>
      </c>
      <c r="C169" s="19">
        <f t="shared" si="55"/>
        <v>1993</v>
      </c>
      <c r="D169" s="19">
        <f t="shared" si="55"/>
        <v>1994</v>
      </c>
      <c r="E169" s="19">
        <f t="shared" si="55"/>
        <v>1995</v>
      </c>
      <c r="F169" s="19">
        <f t="shared" si="55"/>
        <v>1996</v>
      </c>
      <c r="G169" s="19">
        <f t="shared" si="55"/>
        <v>1997</v>
      </c>
      <c r="H169" s="19">
        <f t="shared" si="55"/>
        <v>1998</v>
      </c>
      <c r="I169" s="19">
        <f t="shared" si="55"/>
        <v>1999</v>
      </c>
      <c r="J169" s="19">
        <f t="shared" si="55"/>
        <v>2000</v>
      </c>
      <c r="K169" s="19">
        <f t="shared" si="55"/>
        <v>2001</v>
      </c>
      <c r="L169" s="19">
        <f t="shared" si="55"/>
        <v>2002</v>
      </c>
      <c r="M169" s="19">
        <f t="shared" si="55"/>
        <v>2003</v>
      </c>
      <c r="N169" s="19">
        <f t="shared" si="55"/>
        <v>2004</v>
      </c>
      <c r="O169" s="19">
        <f t="shared" si="55"/>
        <v>2005</v>
      </c>
      <c r="P169" s="19">
        <f t="shared" si="55"/>
        <v>2006</v>
      </c>
      <c r="Q169" s="19">
        <f t="shared" si="55"/>
        <v>2007</v>
      </c>
      <c r="R169" s="19">
        <f t="shared" si="55"/>
        <v>2008</v>
      </c>
      <c r="S169" s="19">
        <f t="shared" si="55"/>
        <v>2009</v>
      </c>
      <c r="T169" s="19">
        <f t="shared" si="55"/>
        <v>2010</v>
      </c>
      <c r="U169" s="19">
        <f t="shared" si="55"/>
        <v>2011</v>
      </c>
      <c r="V169" s="19">
        <f t="shared" si="55"/>
        <v>2012</v>
      </c>
      <c r="W169" s="19">
        <f t="shared" si="55"/>
        <v>2013</v>
      </c>
      <c r="X169" s="19">
        <f t="shared" si="55"/>
        <v>2014</v>
      </c>
      <c r="Y169" s="19">
        <f t="shared" si="55"/>
        <v>2015</v>
      </c>
      <c r="Z169" s="19">
        <f t="shared" si="55"/>
        <v>2016</v>
      </c>
      <c r="AA169" s="19">
        <f t="shared" si="55"/>
        <v>2017</v>
      </c>
      <c r="AB169" s="19">
        <f t="shared" si="55"/>
        <v>2018</v>
      </c>
      <c r="AC169" s="19">
        <f t="shared" si="55"/>
        <v>2019</v>
      </c>
      <c r="AD169" s="19">
        <f t="shared" si="55"/>
        <v>2020</v>
      </c>
      <c r="AE169" s="19">
        <f t="shared" si="55"/>
        <v>2021</v>
      </c>
      <c r="AF169" s="19">
        <f t="shared" si="55"/>
        <v>2022</v>
      </c>
      <c r="AG169" s="19">
        <f t="shared" si="55"/>
        <v>2023</v>
      </c>
      <c r="AH169" s="19">
        <f t="shared" si="55"/>
        <v>2024</v>
      </c>
      <c r="AI169" s="19">
        <f t="shared" si="55"/>
        <v>2025</v>
      </c>
      <c r="AJ169" s="19">
        <f t="shared" si="55"/>
        <v>2026</v>
      </c>
      <c r="AK169" s="19">
        <f t="shared" si="55"/>
        <v>2027</v>
      </c>
      <c r="AL169" s="19">
        <f t="shared" si="55"/>
        <v>2028</v>
      </c>
      <c r="AM169" s="19">
        <f t="shared" si="55"/>
        <v>2029</v>
      </c>
      <c r="AN169" s="19">
        <f t="shared" si="55"/>
        <v>2030</v>
      </c>
      <c r="AO169" s="19">
        <f t="shared" si="55"/>
        <v>2031</v>
      </c>
      <c r="AP169" s="19">
        <f t="shared" si="55"/>
        <v>2032</v>
      </c>
      <c r="AQ169" s="19">
        <f t="shared" si="55"/>
        <v>2033</v>
      </c>
      <c r="AR169" s="19">
        <f t="shared" si="55"/>
        <v>2034</v>
      </c>
      <c r="AS169" s="19">
        <f t="shared" si="55"/>
        <v>2035</v>
      </c>
      <c r="AT169" s="19">
        <f t="shared" si="55"/>
        <v>2036</v>
      </c>
      <c r="AU169" s="19">
        <f t="shared" si="55"/>
        <v>2037</v>
      </c>
      <c r="AV169" s="19">
        <f t="shared" si="55"/>
        <v>2038</v>
      </c>
      <c r="AW169" s="19">
        <f t="shared" si="55"/>
        <v>2039</v>
      </c>
      <c r="AX169" s="19">
        <f t="shared" si="55"/>
        <v>2040</v>
      </c>
      <c r="AY169" s="19">
        <f t="shared" si="55"/>
        <v>2041</v>
      </c>
      <c r="AZ169" s="19">
        <f t="shared" si="55"/>
        <v>2042</v>
      </c>
      <c r="BA169" s="19">
        <f t="shared" si="55"/>
        <v>2043</v>
      </c>
      <c r="BB169" s="19">
        <f t="shared" si="55"/>
        <v>2044</v>
      </c>
      <c r="BC169" s="19">
        <f t="shared" si="55"/>
        <v>2045</v>
      </c>
      <c r="BD169" s="19">
        <f t="shared" si="55"/>
        <v>2046</v>
      </c>
      <c r="BE169" s="19">
        <f t="shared" si="55"/>
        <v>2047</v>
      </c>
      <c r="BF169" s="19">
        <f t="shared" si="55"/>
        <v>2048</v>
      </c>
      <c r="BG169" s="19">
        <f t="shared" si="55"/>
        <v>2049</v>
      </c>
      <c r="BH169" s="19">
        <f t="shared" si="55"/>
        <v>2050</v>
      </c>
    </row>
    <row r="170" spans="1:60">
      <c r="A170" s="3" t="s">
        <v>17</v>
      </c>
      <c r="AD170" s="21">
        <f t="shared" ref="AD170:AI181" si="56">AD26*0.24</f>
        <v>2.699455620966817</v>
      </c>
      <c r="AE170" s="21">
        <f t="shared" si="56"/>
        <v>1.9721711401119473</v>
      </c>
      <c r="AF170" s="21">
        <f t="shared" si="56"/>
        <v>2.3860832496443347</v>
      </c>
      <c r="AG170" s="21">
        <f t="shared" si="56"/>
        <v>2.611196470374638</v>
      </c>
      <c r="AH170" s="21">
        <f t="shared" si="56"/>
        <v>2.5189103133959163</v>
      </c>
      <c r="AI170" s="21">
        <f t="shared" si="56"/>
        <v>2.4110649441307745</v>
      </c>
      <c r="AJ170" s="56">
        <f>AI181+AJ26+AJ42-AJ58-AJ74</f>
        <v>4.221613312703548</v>
      </c>
      <c r="AK170" s="56">
        <f t="shared" ref="AK170:BH170" si="57">AJ181+AK26+AK42-AK58-AK74</f>
        <v>3.939018915020883</v>
      </c>
      <c r="AL170" s="56">
        <f t="shared" si="57"/>
        <v>4.7444075630688038</v>
      </c>
      <c r="AM170" s="56">
        <f t="shared" si="57"/>
        <v>3.980437623432822</v>
      </c>
      <c r="AN170" s="56">
        <f t="shared" si="57"/>
        <v>2.9062445350857882</v>
      </c>
      <c r="AO170" s="56">
        <f t="shared" si="57"/>
        <v>5.3960266514140436</v>
      </c>
      <c r="AP170" s="56">
        <f t="shared" si="57"/>
        <v>3.2088295958699549</v>
      </c>
      <c r="AQ170" s="56">
        <f t="shared" si="57"/>
        <v>4.7111145100134646</v>
      </c>
      <c r="AR170" s="56">
        <f t="shared" si="57"/>
        <v>5.284507002399347</v>
      </c>
      <c r="AS170" s="56">
        <f t="shared" si="57"/>
        <v>4.7980689640707332</v>
      </c>
      <c r="AT170" s="56">
        <f t="shared" si="57"/>
        <v>3.614945744688872</v>
      </c>
      <c r="AU170" s="56">
        <f t="shared" si="57"/>
        <v>3.7024079297307289</v>
      </c>
      <c r="AV170" s="56">
        <f t="shared" si="57"/>
        <v>3.1513431610438936</v>
      </c>
      <c r="AW170" s="56">
        <f t="shared" si="57"/>
        <v>3.8904885483047522</v>
      </c>
      <c r="AX170" s="56">
        <f t="shared" si="57"/>
        <v>4.0134107451496259</v>
      </c>
      <c r="AY170" s="56">
        <f t="shared" si="57"/>
        <v>5.5167192826492011</v>
      </c>
      <c r="AZ170" s="56">
        <f t="shared" si="57"/>
        <v>6.3084035876401012</v>
      </c>
      <c r="BA170" s="56">
        <f t="shared" si="57"/>
        <v>6.1644984820156736</v>
      </c>
      <c r="BB170" s="56">
        <f t="shared" si="57"/>
        <v>5.4853759721459507</v>
      </c>
      <c r="BC170" s="56">
        <f t="shared" si="57"/>
        <v>6.3141023149481352</v>
      </c>
      <c r="BD170" s="56">
        <f t="shared" si="57"/>
        <v>6.4055361802596531</v>
      </c>
      <c r="BE170" s="56">
        <f t="shared" si="57"/>
        <v>5.7883680528466082</v>
      </c>
      <c r="BF170" s="56">
        <f t="shared" si="57"/>
        <v>4.6191021450599159</v>
      </c>
      <c r="BG170" s="56">
        <f t="shared" si="57"/>
        <v>5.0452993617598656</v>
      </c>
      <c r="BH170" s="56">
        <f t="shared" si="57"/>
        <v>4.8111073007927114</v>
      </c>
    </row>
    <row r="171" spans="1:60">
      <c r="A171" s="3" t="s">
        <v>18</v>
      </c>
      <c r="AD171" s="21">
        <f t="shared" si="56"/>
        <v>2.5974191193212035</v>
      </c>
      <c r="AE171" s="21">
        <f t="shared" si="56"/>
        <v>1.8389306845543139</v>
      </c>
      <c r="AF171" s="21">
        <f t="shared" si="56"/>
        <v>2.1819460993487221</v>
      </c>
      <c r="AG171" s="21">
        <f t="shared" si="56"/>
        <v>2.2849305511702824</v>
      </c>
      <c r="AH171" s="21">
        <f t="shared" si="56"/>
        <v>2.4796737290456021</v>
      </c>
      <c r="AI171" s="21">
        <f t="shared" si="56"/>
        <v>2.4035241073927849</v>
      </c>
      <c r="AJ171" s="56">
        <f t="shared" ref="AJ171:BH181" si="58">AJ170+AJ27+AJ43-AJ59-AJ75</f>
        <v>2.0197339664107918</v>
      </c>
      <c r="AK171" s="56">
        <f t="shared" si="58"/>
        <v>2.844926861855896</v>
      </c>
      <c r="AL171" s="56">
        <f t="shared" si="58"/>
        <v>3.6397565964163086</v>
      </c>
      <c r="AM171" s="56">
        <f t="shared" si="58"/>
        <v>2.2029149203050213</v>
      </c>
      <c r="AN171" s="56">
        <f t="shared" si="58"/>
        <v>1.7543777701905032</v>
      </c>
      <c r="AO171" s="56">
        <f t="shared" si="58"/>
        <v>4.3381207593358226</v>
      </c>
      <c r="AP171" s="56">
        <f t="shared" si="58"/>
        <v>2.4569736998856353</v>
      </c>
      <c r="AQ171" s="56">
        <f t="shared" si="58"/>
        <v>3.8646845430988215</v>
      </c>
      <c r="AR171" s="56">
        <f t="shared" si="58"/>
        <v>4.3402986533808079</v>
      </c>
      <c r="AS171" s="56">
        <f t="shared" si="58"/>
        <v>3.7952214663203829</v>
      </c>
      <c r="AT171" s="56">
        <f t="shared" si="58"/>
        <v>2.7388897876153067</v>
      </c>
      <c r="AU171" s="56">
        <f t="shared" si="58"/>
        <v>2.7394122528726719</v>
      </c>
      <c r="AV171" s="56">
        <f t="shared" si="58"/>
        <v>2.2868318355983064</v>
      </c>
      <c r="AW171" s="56">
        <f t="shared" si="58"/>
        <v>2.9624693723471118</v>
      </c>
      <c r="AX171" s="56">
        <f t="shared" si="58"/>
        <v>3.2011750229577984</v>
      </c>
      <c r="AY171" s="56">
        <f t="shared" si="58"/>
        <v>4.6483056157689315</v>
      </c>
      <c r="AZ171" s="56">
        <f t="shared" si="58"/>
        <v>5.3616695882955714</v>
      </c>
      <c r="BA171" s="56">
        <f t="shared" si="58"/>
        <v>5.153919884131664</v>
      </c>
      <c r="BB171" s="56">
        <f t="shared" si="58"/>
        <v>4.6005044331570151</v>
      </c>
      <c r="BC171" s="56">
        <f t="shared" si="58"/>
        <v>5.3696793769881541</v>
      </c>
      <c r="BD171" s="56">
        <f t="shared" si="58"/>
        <v>5.4044369407843043</v>
      </c>
      <c r="BE171" s="56">
        <f t="shared" si="58"/>
        <v>4.7213111656011595</v>
      </c>
      <c r="BF171" s="56">
        <f t="shared" si="58"/>
        <v>3.6842448631988045</v>
      </c>
      <c r="BG171" s="56">
        <f t="shared" si="58"/>
        <v>4.0574545879426953</v>
      </c>
      <c r="BH171" s="56">
        <f t="shared" si="58"/>
        <v>3.7669399962188006</v>
      </c>
    </row>
    <row r="172" spans="1:60">
      <c r="A172" s="3" t="s">
        <v>19</v>
      </c>
      <c r="AD172" s="21">
        <f t="shared" si="56"/>
        <v>2.5524235594658848</v>
      </c>
      <c r="AE172" s="21">
        <f t="shared" si="56"/>
        <v>2.3524131997858637</v>
      </c>
      <c r="AF172" s="21">
        <f t="shared" si="56"/>
        <v>2.5255530920724816</v>
      </c>
      <c r="AG172" s="21">
        <f t="shared" si="56"/>
        <v>2.688949767137141</v>
      </c>
      <c r="AH172" s="21">
        <f t="shared" si="56"/>
        <v>2.6504615645046798</v>
      </c>
      <c r="AI172" s="21">
        <f t="shared" si="56"/>
        <v>2.7208322158174019</v>
      </c>
      <c r="AJ172" s="56">
        <f t="shared" si="58"/>
        <v>4.1366372286904447</v>
      </c>
      <c r="AK172" s="56">
        <f t="shared" si="58"/>
        <v>5.0708955362705543</v>
      </c>
      <c r="AL172" s="56">
        <f t="shared" si="58"/>
        <v>6.1210222078377656</v>
      </c>
      <c r="AM172" s="56">
        <f t="shared" si="58"/>
        <v>4.183714475344205</v>
      </c>
      <c r="AN172" s="56">
        <f t="shared" si="58"/>
        <v>3.7949306106888381</v>
      </c>
      <c r="AO172" s="56">
        <f t="shared" si="58"/>
        <v>6.1084971563208468</v>
      </c>
      <c r="AP172" s="56">
        <f t="shared" si="58"/>
        <v>4.3450038778654516</v>
      </c>
      <c r="AQ172" s="56">
        <f t="shared" si="58"/>
        <v>5.6724198628491802</v>
      </c>
      <c r="AR172" s="56">
        <f t="shared" si="58"/>
        <v>6.0436337307359311</v>
      </c>
      <c r="AS172" s="56">
        <f t="shared" si="58"/>
        <v>5.3894482517153719</v>
      </c>
      <c r="AT172" s="56">
        <f t="shared" si="58"/>
        <v>4.5654467595038284</v>
      </c>
      <c r="AU172" s="56">
        <f t="shared" si="58"/>
        <v>4.4828451416645398</v>
      </c>
      <c r="AV172" s="56">
        <f t="shared" si="58"/>
        <v>4.2170772145118089</v>
      </c>
      <c r="AW172" s="56">
        <f t="shared" si="58"/>
        <v>4.8158936147636888</v>
      </c>
      <c r="AX172" s="56">
        <f t="shared" si="58"/>
        <v>5.2574711847769739</v>
      </c>
      <c r="AY172" s="56">
        <f t="shared" si="58"/>
        <v>6.647523480082782</v>
      </c>
      <c r="AZ172" s="56">
        <f t="shared" si="58"/>
        <v>7.2760632329481254</v>
      </c>
      <c r="BA172" s="56">
        <f t="shared" si="58"/>
        <v>6.9982558657621627</v>
      </c>
      <c r="BB172" s="56">
        <f t="shared" si="58"/>
        <v>6.6592709980260381</v>
      </c>
      <c r="BC172" s="56">
        <f t="shared" si="58"/>
        <v>7.3639160108467028</v>
      </c>
      <c r="BD172" s="56">
        <f t="shared" si="58"/>
        <v>7.3375712027189595</v>
      </c>
      <c r="BE172" s="56">
        <f t="shared" si="58"/>
        <v>6.5826967353082759</v>
      </c>
      <c r="BF172" s="56">
        <f t="shared" si="58"/>
        <v>5.7676807755977464</v>
      </c>
      <c r="BG172" s="56">
        <f t="shared" si="58"/>
        <v>6.0832830579643122</v>
      </c>
      <c r="BH172" s="56">
        <f t="shared" si="58"/>
        <v>5.7316265513561984</v>
      </c>
    </row>
    <row r="173" spans="1:60">
      <c r="A173" s="3" t="s">
        <v>20</v>
      </c>
      <c r="AD173" s="21">
        <f t="shared" si="56"/>
        <v>1.6462188284845967</v>
      </c>
      <c r="AE173" s="21">
        <f t="shared" si="56"/>
        <v>2.2075763913239683</v>
      </c>
      <c r="AF173" s="21">
        <f t="shared" si="56"/>
        <v>2.2698845149189628</v>
      </c>
      <c r="AG173" s="21">
        <f t="shared" si="56"/>
        <v>2.3349580871475495</v>
      </c>
      <c r="AH173" s="21">
        <f t="shared" si="56"/>
        <v>2.391500107792607</v>
      </c>
      <c r="AI173" s="21">
        <f t="shared" si="56"/>
        <v>2.4721470917482709</v>
      </c>
      <c r="AJ173" s="56">
        <f t="shared" si="58"/>
        <v>6.274258128113563</v>
      </c>
      <c r="AK173" s="56">
        <f t="shared" si="58"/>
        <v>7.3285798329869207</v>
      </c>
      <c r="AL173" s="56">
        <f t="shared" si="58"/>
        <v>8.752531324715104</v>
      </c>
      <c r="AM173" s="56">
        <f t="shared" si="58"/>
        <v>6.1420749272027484</v>
      </c>
      <c r="AN173" s="56">
        <f t="shared" si="58"/>
        <v>5.7404006373141083</v>
      </c>
      <c r="AO173" s="56">
        <f t="shared" si="58"/>
        <v>7.8320727659832103</v>
      </c>
      <c r="AP173" s="56">
        <f t="shared" si="58"/>
        <v>6.1272463982869017</v>
      </c>
      <c r="AQ173" s="56">
        <f t="shared" si="58"/>
        <v>7.3593945893597716</v>
      </c>
      <c r="AR173" s="56">
        <f t="shared" si="58"/>
        <v>7.6277405396438942</v>
      </c>
      <c r="AS173" s="56">
        <f t="shared" si="58"/>
        <v>6.8754466659513502</v>
      </c>
      <c r="AT173" s="56">
        <f t="shared" si="58"/>
        <v>6.2784989056810643</v>
      </c>
      <c r="AU173" s="56">
        <f t="shared" si="58"/>
        <v>6.1122810392123359</v>
      </c>
      <c r="AV173" s="56">
        <f t="shared" si="58"/>
        <v>6.0072167545897361</v>
      </c>
      <c r="AW173" s="56">
        <f t="shared" si="58"/>
        <v>6.5378157880729404</v>
      </c>
      <c r="AX173" s="56">
        <f t="shared" si="58"/>
        <v>7.1605617679292157</v>
      </c>
      <c r="AY173" s="56">
        <f t="shared" si="58"/>
        <v>8.50020652458009</v>
      </c>
      <c r="AZ173" s="56">
        <f t="shared" si="58"/>
        <v>9.0510919669950507</v>
      </c>
      <c r="BA173" s="56">
        <f t="shared" si="58"/>
        <v>8.7097993109594256</v>
      </c>
      <c r="BB173" s="56">
        <f t="shared" si="58"/>
        <v>8.5611145826214496</v>
      </c>
      <c r="BC173" s="56">
        <f t="shared" si="58"/>
        <v>9.2078368836090601</v>
      </c>
      <c r="BD173" s="56">
        <f t="shared" si="58"/>
        <v>9.1264628882229388</v>
      </c>
      <c r="BE173" s="56">
        <f t="shared" si="58"/>
        <v>8.3067205098363885</v>
      </c>
      <c r="BF173" s="56">
        <f t="shared" si="58"/>
        <v>7.6886190460456625</v>
      </c>
      <c r="BG173" s="56">
        <f t="shared" si="58"/>
        <v>7.9523531492358872</v>
      </c>
      <c r="BH173" s="56">
        <f t="shared" si="58"/>
        <v>7.5456195952474623</v>
      </c>
    </row>
    <row r="174" spans="1:60">
      <c r="A174" s="3" t="s">
        <v>21</v>
      </c>
      <c r="AD174" s="21">
        <f t="shared" si="56"/>
        <v>1.610317888362429</v>
      </c>
      <c r="AE174" s="21">
        <f t="shared" si="56"/>
        <v>2.4425041037255499</v>
      </c>
      <c r="AF174" s="21">
        <f t="shared" si="56"/>
        <v>2.4624110574204501</v>
      </c>
      <c r="AG174" s="21">
        <f t="shared" si="56"/>
        <v>2.2661568612195597</v>
      </c>
      <c r="AH174" s="21">
        <f t="shared" si="56"/>
        <v>2.3946718207873192</v>
      </c>
      <c r="AI174" s="56">
        <f>AI173+AI30+AI46-AI62-AI78</f>
        <v>7.3380037805192373</v>
      </c>
      <c r="AJ174" s="56">
        <f>AJ173+AJ30+AJ46-AJ62-AJ78</f>
        <v>9.414361336346218</v>
      </c>
      <c r="AK174" s="56">
        <f t="shared" si="58"/>
        <v>10.114584630616573</v>
      </c>
      <c r="AL174" s="56">
        <f t="shared" si="58"/>
        <v>12.13127249320441</v>
      </c>
      <c r="AM174" s="56">
        <f t="shared" si="58"/>
        <v>9.2177707715122601</v>
      </c>
      <c r="AN174" s="56">
        <f t="shared" si="58"/>
        <v>8.8483742024109233</v>
      </c>
      <c r="AO174" s="56">
        <f t="shared" si="58"/>
        <v>10.323839081150867</v>
      </c>
      <c r="AP174" s="56">
        <f t="shared" si="58"/>
        <v>8.7446629592548746</v>
      </c>
      <c r="AQ174" s="56">
        <f t="shared" si="58"/>
        <v>9.9135703030217019</v>
      </c>
      <c r="AR174" s="56">
        <f t="shared" si="58"/>
        <v>10.098683851837368</v>
      </c>
      <c r="AS174" s="56">
        <f t="shared" si="58"/>
        <v>9.2484014998684128</v>
      </c>
      <c r="AT174" s="56">
        <f t="shared" si="58"/>
        <v>8.8228647265202724</v>
      </c>
      <c r="AU174" s="56">
        <f t="shared" si="58"/>
        <v>8.5857695943774939</v>
      </c>
      <c r="AV174" s="56">
        <f t="shared" si="58"/>
        <v>8.6390742630258543</v>
      </c>
      <c r="AW174" s="56">
        <f t="shared" si="58"/>
        <v>9.0997180103813147</v>
      </c>
      <c r="AX174" s="56">
        <f t="shared" si="58"/>
        <v>9.8891131860144217</v>
      </c>
      <c r="AY174" s="56">
        <f t="shared" si="58"/>
        <v>11.1728004075093</v>
      </c>
      <c r="AZ174" s="56">
        <f t="shared" si="58"/>
        <v>11.646530882975224</v>
      </c>
      <c r="BA174" s="56">
        <f t="shared" si="58"/>
        <v>11.241028215472726</v>
      </c>
      <c r="BB174" s="56">
        <f t="shared" si="58"/>
        <v>11.271115231656481</v>
      </c>
      <c r="BC174" s="56">
        <f t="shared" si="58"/>
        <v>11.857354951324318</v>
      </c>
      <c r="BD174" s="56">
        <f t="shared" si="58"/>
        <v>11.719103275411292</v>
      </c>
      <c r="BE174" s="56">
        <f t="shared" si="58"/>
        <v>10.83299321812023</v>
      </c>
      <c r="BF174" s="56">
        <f t="shared" si="58"/>
        <v>10.401040516897577</v>
      </c>
      <c r="BG174" s="56">
        <f t="shared" si="58"/>
        <v>10.611144051125992</v>
      </c>
      <c r="BH174" s="56">
        <f t="shared" si="58"/>
        <v>10.14753676089884</v>
      </c>
    </row>
    <row r="175" spans="1:60">
      <c r="A175" s="3" t="s">
        <v>22</v>
      </c>
      <c r="AD175" s="21">
        <f t="shared" si="56"/>
        <v>2.2706400240817488</v>
      </c>
      <c r="AE175" s="21">
        <f t="shared" si="56"/>
        <v>2.2992210782588165</v>
      </c>
      <c r="AF175" s="21">
        <f t="shared" si="56"/>
        <v>2.3727050355070887</v>
      </c>
      <c r="AG175" s="21">
        <f t="shared" si="56"/>
        <v>2.3965320839145545</v>
      </c>
      <c r="AH175" s="21">
        <f t="shared" si="56"/>
        <v>2.3938379097302818</v>
      </c>
      <c r="AI175" s="56">
        <f t="shared" ref="AI175:AJ181" si="59">AI174+AI31+AI47-AI63-AI79</f>
        <v>10.393036261183301</v>
      </c>
      <c r="AJ175" s="56">
        <f t="shared" si="59"/>
        <v>10.792219125266994</v>
      </c>
      <c r="AK175" s="56">
        <f t="shared" si="58"/>
        <v>11.633254562768656</v>
      </c>
      <c r="AL175" s="56">
        <f t="shared" si="58"/>
        <v>14.023950330066478</v>
      </c>
      <c r="AM175" s="56">
        <f t="shared" si="58"/>
        <v>10.774956272444665</v>
      </c>
      <c r="AN175" s="56">
        <f t="shared" si="58"/>
        <v>10.573901199238655</v>
      </c>
      <c r="AO175" s="56">
        <f t="shared" si="58"/>
        <v>11.472459767507889</v>
      </c>
      <c r="AP175" s="56">
        <f t="shared" si="58"/>
        <v>10.108919589210867</v>
      </c>
      <c r="AQ175" s="56">
        <f t="shared" si="58"/>
        <v>11.222992586405784</v>
      </c>
      <c r="AR175" s="56">
        <f t="shared" si="58"/>
        <v>11.313118717741629</v>
      </c>
      <c r="AS175" s="56">
        <f t="shared" si="58"/>
        <v>10.36601110821867</v>
      </c>
      <c r="AT175" s="56">
        <f t="shared" si="58"/>
        <v>10.092317043270196</v>
      </c>
      <c r="AU175" s="56">
        <f t="shared" si="58"/>
        <v>9.7865879084848739</v>
      </c>
      <c r="AV175" s="56">
        <f t="shared" si="58"/>
        <v>9.9754940997227095</v>
      </c>
      <c r="AW175" s="56">
        <f t="shared" si="58"/>
        <v>10.365024990045319</v>
      </c>
      <c r="AX175" s="56">
        <f t="shared" si="58"/>
        <v>11.299174098823453</v>
      </c>
      <c r="AY175" s="56">
        <f t="shared" si="58"/>
        <v>12.52823285174545</v>
      </c>
      <c r="AZ175" s="56">
        <f t="shared" si="58"/>
        <v>12.925191473203764</v>
      </c>
      <c r="BA175" s="56">
        <f t="shared" si="58"/>
        <v>12.455410481234964</v>
      </c>
      <c r="BB175" s="56">
        <f t="shared" si="58"/>
        <v>12.642133463606944</v>
      </c>
      <c r="BC175" s="56">
        <f t="shared" si="58"/>
        <v>13.168408374737535</v>
      </c>
      <c r="BD175" s="56">
        <f t="shared" si="58"/>
        <v>12.973646731006829</v>
      </c>
      <c r="BE175" s="56">
        <f t="shared" si="58"/>
        <v>12.021501191924335</v>
      </c>
      <c r="BF175" s="56">
        <f t="shared" si="58"/>
        <v>11.753506328635442</v>
      </c>
      <c r="BG175" s="56">
        <f t="shared" si="58"/>
        <v>11.910304690519617</v>
      </c>
      <c r="BH175" s="56">
        <f t="shared" si="58"/>
        <v>11.390168267872079</v>
      </c>
    </row>
    <row r="176" spans="1:60">
      <c r="A176" s="3" t="s">
        <v>23</v>
      </c>
      <c r="AD176" s="21">
        <f t="shared" si="56"/>
        <v>2.6489790559588378</v>
      </c>
      <c r="AE176" s="21">
        <f t="shared" si="56"/>
        <v>2.6748017889472457</v>
      </c>
      <c r="AF176" s="21">
        <f t="shared" si="56"/>
        <v>2.5502069240920524</v>
      </c>
      <c r="AG176" s="21">
        <f t="shared" si="56"/>
        <v>2.614175742356188</v>
      </c>
      <c r="AH176" s="21">
        <f t="shared" si="56"/>
        <v>2.7208949753220839</v>
      </c>
      <c r="AI176" s="56">
        <f t="shared" si="59"/>
        <v>13.996761249138858</v>
      </c>
      <c r="AJ176" s="56">
        <f t="shared" si="59"/>
        <v>12.864645227116075</v>
      </c>
      <c r="AK176" s="56">
        <f t="shared" si="58"/>
        <v>13.357433869130736</v>
      </c>
      <c r="AL176" s="56">
        <f t="shared" si="58"/>
        <v>16.168373700246384</v>
      </c>
      <c r="AM176" s="56">
        <f t="shared" si="58"/>
        <v>12.803778813078132</v>
      </c>
      <c r="AN176" s="56">
        <f t="shared" si="58"/>
        <v>12.632125993561298</v>
      </c>
      <c r="AO176" s="56">
        <f t="shared" si="58"/>
        <v>13.000322533795593</v>
      </c>
      <c r="AP176" s="56">
        <f t="shared" si="58"/>
        <v>11.839494607357086</v>
      </c>
      <c r="AQ176" s="56">
        <f t="shared" si="58"/>
        <v>12.879231558718036</v>
      </c>
      <c r="AR176" s="56">
        <f t="shared" si="58"/>
        <v>12.895252089652754</v>
      </c>
      <c r="AS176" s="56">
        <f t="shared" si="58"/>
        <v>11.833286119082944</v>
      </c>
      <c r="AT176" s="56">
        <f t="shared" si="58"/>
        <v>11.72520115035527</v>
      </c>
      <c r="AU176" s="56">
        <f t="shared" si="58"/>
        <v>11.344423681338363</v>
      </c>
      <c r="AV176" s="56">
        <f t="shared" si="58"/>
        <v>11.68576912446386</v>
      </c>
      <c r="AW176" s="56">
        <f t="shared" si="58"/>
        <v>11.999620017774813</v>
      </c>
      <c r="AX176" s="56">
        <f t="shared" si="58"/>
        <v>13.094755612987367</v>
      </c>
      <c r="AY176" s="56">
        <f t="shared" si="58"/>
        <v>14.263409660573698</v>
      </c>
      <c r="AZ176" s="56">
        <f t="shared" si="58"/>
        <v>14.576042954956005</v>
      </c>
      <c r="BA176" s="56">
        <f t="shared" si="58"/>
        <v>14.036172933419522</v>
      </c>
      <c r="BB176" s="56">
        <f t="shared" si="58"/>
        <v>14.398182188612831</v>
      </c>
      <c r="BC176" s="56">
        <f t="shared" si="58"/>
        <v>14.858439519246103</v>
      </c>
      <c r="BD176" s="56">
        <f t="shared" si="58"/>
        <v>14.601654891870655</v>
      </c>
      <c r="BE176" s="56">
        <f t="shared" si="58"/>
        <v>13.577092219202441</v>
      </c>
      <c r="BF176" s="56">
        <f t="shared" si="58"/>
        <v>13.492362663286094</v>
      </c>
      <c r="BG176" s="56">
        <f t="shared" si="58"/>
        <v>13.590673648791856</v>
      </c>
      <c r="BH176" s="56">
        <f t="shared" si="58"/>
        <v>13.008482381594067</v>
      </c>
    </row>
    <row r="177" spans="1:60">
      <c r="A177" s="3" t="s">
        <v>24</v>
      </c>
      <c r="AD177" s="21">
        <f t="shared" si="56"/>
        <v>2.570448867698754</v>
      </c>
      <c r="AE177" s="21">
        <f t="shared" si="56"/>
        <v>2.4951687943276331</v>
      </c>
      <c r="AF177" s="21">
        <f t="shared" si="56"/>
        <v>2.5399148936103351</v>
      </c>
      <c r="AG177" s="21">
        <f t="shared" si="56"/>
        <v>2.5892938320987957</v>
      </c>
      <c r="AH177" s="21">
        <f t="shared" si="56"/>
        <v>2.796338979926638</v>
      </c>
      <c r="AI177" s="56">
        <f t="shared" si="59"/>
        <v>16.599580733748816</v>
      </c>
      <c r="AJ177" s="56">
        <f t="shared" si="59"/>
        <v>14.3662839254576</v>
      </c>
      <c r="AK177" s="56">
        <f t="shared" si="58"/>
        <v>15.011060197420006</v>
      </c>
      <c r="AL177" s="56">
        <f t="shared" si="58"/>
        <v>17.845882563388194</v>
      </c>
      <c r="AM177" s="56">
        <f t="shared" si="58"/>
        <v>14.189841418435471</v>
      </c>
      <c r="AN177" s="56">
        <f t="shared" si="58"/>
        <v>14.340869391236374</v>
      </c>
      <c r="AO177" s="56">
        <f t="shared" si="58"/>
        <v>14.2315003252561</v>
      </c>
      <c r="AP177" s="56">
        <f t="shared" si="58"/>
        <v>13.322087728511637</v>
      </c>
      <c r="AQ177" s="56">
        <f t="shared" si="58"/>
        <v>14.258732578989093</v>
      </c>
      <c r="AR177" s="56">
        <f t="shared" si="58"/>
        <v>14.18265861574621</v>
      </c>
      <c r="AS177" s="56">
        <f t="shared" si="58"/>
        <v>13.040249531069527</v>
      </c>
      <c r="AT177" s="56">
        <f t="shared" si="58"/>
        <v>13.089015347284921</v>
      </c>
      <c r="AU177" s="56">
        <f t="shared" si="58"/>
        <v>12.62688718742236</v>
      </c>
      <c r="AV177" s="56">
        <f t="shared" si="58"/>
        <v>13.119533176738841</v>
      </c>
      <c r="AW177" s="56">
        <f t="shared" si="58"/>
        <v>13.357405963910736</v>
      </c>
      <c r="AX177" s="56">
        <f t="shared" si="58"/>
        <v>14.614525907908893</v>
      </c>
      <c r="AY177" s="56">
        <f t="shared" si="58"/>
        <v>15.721452473998159</v>
      </c>
      <c r="AZ177" s="56">
        <f t="shared" si="58"/>
        <v>15.948877730978754</v>
      </c>
      <c r="BA177" s="56">
        <f t="shared" si="58"/>
        <v>15.338353912660162</v>
      </c>
      <c r="BB177" s="56">
        <f t="shared" si="58"/>
        <v>15.87462911410036</v>
      </c>
      <c r="BC177" s="56">
        <f t="shared" si="58"/>
        <v>16.268727012496818</v>
      </c>
      <c r="BD177" s="56">
        <f t="shared" si="58"/>
        <v>15.949386256411595</v>
      </c>
      <c r="BE177" s="56">
        <f t="shared" si="58"/>
        <v>14.851943832582776</v>
      </c>
      <c r="BF177" s="56">
        <f t="shared" si="58"/>
        <v>14.949225179776523</v>
      </c>
      <c r="BG177" s="56">
        <f t="shared" si="58"/>
        <v>14.988778088596238</v>
      </c>
      <c r="BH177" s="56">
        <f t="shared" si="58"/>
        <v>14.344202547272433</v>
      </c>
    </row>
    <row r="178" spans="1:60">
      <c r="A178" s="3" t="s">
        <v>25</v>
      </c>
      <c r="AD178" s="21">
        <f t="shared" si="56"/>
        <v>2.3297693072370991</v>
      </c>
      <c r="AE178" s="21">
        <f t="shared" si="56"/>
        <v>2.4711635597968686</v>
      </c>
      <c r="AF178" s="21">
        <f t="shared" si="56"/>
        <v>2.2034923653779686</v>
      </c>
      <c r="AG178" s="21">
        <f t="shared" si="56"/>
        <v>2.3630330927344501</v>
      </c>
      <c r="AH178" s="21">
        <f t="shared" si="56"/>
        <v>2.3575235778020618</v>
      </c>
      <c r="AI178" s="56">
        <f t="shared" si="59"/>
        <v>18.11765501790012</v>
      </c>
      <c r="AJ178" s="56">
        <f t="shared" si="59"/>
        <v>14.877503016765033</v>
      </c>
      <c r="AK178" s="56">
        <f t="shared" si="58"/>
        <v>15.652146616469739</v>
      </c>
      <c r="AL178" s="56">
        <f t="shared" si="58"/>
        <v>18.404387186412659</v>
      </c>
      <c r="AM178" s="56">
        <f t="shared" si="58"/>
        <v>14.706437479553726</v>
      </c>
      <c r="AN178" s="56">
        <f t="shared" si="58"/>
        <v>15.081307534938501</v>
      </c>
      <c r="AO178" s="56">
        <f t="shared" si="58"/>
        <v>14.423885669586259</v>
      </c>
      <c r="AP178" s="56">
        <f t="shared" si="58"/>
        <v>13.792444226669478</v>
      </c>
      <c r="AQ178" s="56">
        <f t="shared" si="58"/>
        <v>14.6550151771551</v>
      </c>
      <c r="AR178" s="56">
        <f t="shared" si="58"/>
        <v>14.498095427429901</v>
      </c>
      <c r="AS178" s="56">
        <f t="shared" si="58"/>
        <v>13.276179615302649</v>
      </c>
      <c r="AT178" s="56">
        <f t="shared" si="58"/>
        <v>13.437188966201088</v>
      </c>
      <c r="AU178" s="56">
        <f t="shared" si="58"/>
        <v>12.906142904898724</v>
      </c>
      <c r="AV178" s="56">
        <f t="shared" si="58"/>
        <v>13.506336908685796</v>
      </c>
      <c r="AW178" s="56">
        <f t="shared" si="58"/>
        <v>13.677413792890389</v>
      </c>
      <c r="AX178" s="56">
        <f t="shared" si="58"/>
        <v>15.049913829561632</v>
      </c>
      <c r="AY178" s="56">
        <f t="shared" si="58"/>
        <v>16.103072277061621</v>
      </c>
      <c r="AZ178" s="56">
        <f t="shared" si="58"/>
        <v>16.255771378764564</v>
      </c>
      <c r="BA178" s="56">
        <f t="shared" si="58"/>
        <v>15.583389939643745</v>
      </c>
      <c r="BB178" s="56">
        <f t="shared" si="58"/>
        <v>16.246817002753176</v>
      </c>
      <c r="BC178" s="56">
        <f t="shared" si="58"/>
        <v>16.582702127332801</v>
      </c>
      <c r="BD178" s="56">
        <f t="shared" si="58"/>
        <v>16.208498916137312</v>
      </c>
      <c r="BE178" s="56">
        <f t="shared" si="58"/>
        <v>15.04712231910441</v>
      </c>
      <c r="BF178" s="56">
        <f t="shared" si="58"/>
        <v>15.278465178437903</v>
      </c>
      <c r="BG178" s="56">
        <f t="shared" si="58"/>
        <v>15.266402642425358</v>
      </c>
      <c r="BH178" s="56">
        <f t="shared" si="58"/>
        <v>14.567046571518741</v>
      </c>
    </row>
    <row r="179" spans="1:60">
      <c r="A179" s="3" t="s">
        <v>26</v>
      </c>
      <c r="AD179" s="21">
        <f t="shared" si="56"/>
        <v>2.318279866006816</v>
      </c>
      <c r="AE179" s="21">
        <f t="shared" si="56"/>
        <v>2.0962171917073817</v>
      </c>
      <c r="AF179" s="21">
        <f t="shared" si="56"/>
        <v>2.3780648740959061</v>
      </c>
      <c r="AG179" s="21">
        <f t="shared" si="56"/>
        <v>2.2228219960333822</v>
      </c>
      <c r="AH179" s="21">
        <f t="shared" si="56"/>
        <v>2.3401967591725237</v>
      </c>
      <c r="AI179" s="56">
        <f t="shared" si="59"/>
        <v>18.700674779892331</v>
      </c>
      <c r="AJ179" s="56">
        <f t="shared" si="59"/>
        <v>15.094676694709818</v>
      </c>
      <c r="AK179" s="56">
        <f t="shared" si="58"/>
        <v>15.893475077053422</v>
      </c>
      <c r="AL179" s="56">
        <f t="shared" si="58"/>
        <v>18.588109815676802</v>
      </c>
      <c r="AM179" s="56">
        <f t="shared" si="58"/>
        <v>14.833229031396879</v>
      </c>
      <c r="AN179" s="56">
        <f t="shared" si="58"/>
        <v>15.430430169027636</v>
      </c>
      <c r="AO179" s="56">
        <f t="shared" si="58"/>
        <v>14.182930154461424</v>
      </c>
      <c r="AP179" s="56">
        <f t="shared" si="58"/>
        <v>13.89427067841409</v>
      </c>
      <c r="AQ179" s="56">
        <f t="shared" si="58"/>
        <v>14.660115634621596</v>
      </c>
      <c r="AR179" s="56">
        <f t="shared" si="58"/>
        <v>14.423988264647193</v>
      </c>
      <c r="AS179" s="56">
        <f t="shared" si="58"/>
        <v>13.119359408715246</v>
      </c>
      <c r="AT179" s="56">
        <f t="shared" si="58"/>
        <v>13.399505475175786</v>
      </c>
      <c r="AU179" s="56">
        <f t="shared" si="58"/>
        <v>12.801383128042335</v>
      </c>
      <c r="AV179" s="56">
        <f t="shared" si="58"/>
        <v>13.511910301030728</v>
      </c>
      <c r="AW179" s="56">
        <f t="shared" si="58"/>
        <v>13.615064825791173</v>
      </c>
      <c r="AX179" s="56">
        <f t="shared" si="58"/>
        <v>15.106888337672469</v>
      </c>
      <c r="AY179" s="56">
        <f t="shared" si="58"/>
        <v>16.106965059799069</v>
      </c>
      <c r="AZ179" s="56">
        <f t="shared" si="58"/>
        <v>16.185492043910465</v>
      </c>
      <c r="BA179" s="56">
        <f t="shared" si="58"/>
        <v>15.451259796019212</v>
      </c>
      <c r="BB179" s="56">
        <f t="shared" si="58"/>
        <v>16.245180833513007</v>
      </c>
      <c r="BC179" s="56">
        <f t="shared" si="58"/>
        <v>16.523221261828127</v>
      </c>
      <c r="BD179" s="56">
        <f t="shared" si="58"/>
        <v>16.094538474699519</v>
      </c>
      <c r="BE179" s="56">
        <f t="shared" si="58"/>
        <v>14.869551587462832</v>
      </c>
      <c r="BF179" s="56">
        <f t="shared" si="58"/>
        <v>15.23823175097623</v>
      </c>
      <c r="BG179" s="56">
        <f t="shared" si="58"/>
        <v>15.174842396870071</v>
      </c>
      <c r="BH179" s="56">
        <f t="shared" si="58"/>
        <v>14.421023519534103</v>
      </c>
    </row>
    <row r="180" spans="1:60">
      <c r="A180" s="3" t="s">
        <v>27</v>
      </c>
      <c r="AD180" s="21">
        <f t="shared" si="56"/>
        <v>2.6488578893949941</v>
      </c>
      <c r="AE180" s="21">
        <f t="shared" si="56"/>
        <v>2.6344176859628892</v>
      </c>
      <c r="AF180" s="21">
        <f t="shared" si="56"/>
        <v>2.5561512131652875</v>
      </c>
      <c r="AG180" s="21">
        <f t="shared" si="56"/>
        <v>2.5869845399408473</v>
      </c>
      <c r="AH180" s="21">
        <f t="shared" si="56"/>
        <v>2.5502568162065753</v>
      </c>
      <c r="AI180" s="56">
        <f t="shared" si="59"/>
        <v>19.821297700249474</v>
      </c>
      <c r="AJ180" s="56">
        <f t="shared" si="59"/>
        <v>14.629248527476436</v>
      </c>
      <c r="AK180" s="56">
        <f t="shared" si="58"/>
        <v>16.162651499973798</v>
      </c>
      <c r="AL180" s="56">
        <f t="shared" si="58"/>
        <v>18.682758381079211</v>
      </c>
      <c r="AM180" s="56">
        <f t="shared" si="58"/>
        <v>14.620142635743489</v>
      </c>
      <c r="AN180" s="56">
        <f t="shared" si="58"/>
        <v>15.72404489059562</v>
      </c>
      <c r="AO180" s="56">
        <f t="shared" si="58"/>
        <v>13.857599653098999</v>
      </c>
      <c r="AP180" s="56">
        <f t="shared" si="58"/>
        <v>13.92842409791167</v>
      </c>
      <c r="AQ180" s="56">
        <f t="shared" si="58"/>
        <v>14.649126653649075</v>
      </c>
      <c r="AR180" s="56">
        <f t="shared" si="58"/>
        <v>14.276683730130189</v>
      </c>
      <c r="AS180" s="56">
        <f t="shared" si="58"/>
        <v>12.900820768592251</v>
      </c>
      <c r="AT180" s="56">
        <f t="shared" si="58"/>
        <v>13.291441906502575</v>
      </c>
      <c r="AU180" s="56">
        <f t="shared" si="58"/>
        <v>12.614412953348442</v>
      </c>
      <c r="AV180" s="56">
        <f t="shared" si="58"/>
        <v>13.426868097826734</v>
      </c>
      <c r="AW180" s="56">
        <f t="shared" si="58"/>
        <v>13.452994116733647</v>
      </c>
      <c r="AX180" s="56">
        <f t="shared" si="58"/>
        <v>15.05739439819502</v>
      </c>
      <c r="AY180" s="56">
        <f t="shared" si="58"/>
        <v>15.997764118638132</v>
      </c>
      <c r="AZ180" s="56">
        <f t="shared" si="58"/>
        <v>15.992785443563379</v>
      </c>
      <c r="BA180" s="56">
        <f t="shared" si="58"/>
        <v>15.18943809937414</v>
      </c>
      <c r="BB180" s="56">
        <f t="shared" si="58"/>
        <v>16.106925430297377</v>
      </c>
      <c r="BC180" s="56">
        <f t="shared" si="58"/>
        <v>16.320420021447276</v>
      </c>
      <c r="BD180" s="56">
        <f t="shared" si="58"/>
        <v>15.830564985391661</v>
      </c>
      <c r="BE180" s="56">
        <f t="shared" si="58"/>
        <v>14.534364518072271</v>
      </c>
      <c r="BF180" s="56">
        <f t="shared" si="58"/>
        <v>15.034319287288131</v>
      </c>
      <c r="BG180" s="56">
        <f t="shared" si="58"/>
        <v>14.913460732222662</v>
      </c>
      <c r="BH180" s="56">
        <f t="shared" si="58"/>
        <v>14.09867781743062</v>
      </c>
    </row>
    <row r="181" spans="1:60" ht="12" thickBot="1">
      <c r="A181" s="3" t="s">
        <v>28</v>
      </c>
      <c r="AD181" s="21">
        <f t="shared" si="56"/>
        <v>2.3752424059028585</v>
      </c>
      <c r="AE181" s="21">
        <f t="shared" si="56"/>
        <v>2.6053804753101777</v>
      </c>
      <c r="AF181" s="21">
        <f t="shared" si="56"/>
        <v>2.6052094166318112</v>
      </c>
      <c r="AG181" s="21">
        <f t="shared" si="56"/>
        <v>2.5897856257990988</v>
      </c>
      <c r="AH181" s="21">
        <f t="shared" si="56"/>
        <v>2.4622186164072875</v>
      </c>
      <c r="AI181" s="56">
        <f t="shared" si="59"/>
        <v>4.1063339704418915</v>
      </c>
      <c r="AJ181" s="56">
        <f t="shared" si="59"/>
        <v>3.4130016607286784</v>
      </c>
      <c r="AK181" s="56">
        <f t="shared" si="58"/>
        <v>4.6012876918729724</v>
      </c>
      <c r="AL181" s="56">
        <f t="shared" si="58"/>
        <v>4.2865237228329782</v>
      </c>
      <c r="AM181" s="56">
        <f t="shared" si="58"/>
        <v>2.8339716847792502</v>
      </c>
      <c r="AN181" s="56">
        <f t="shared" si="58"/>
        <v>5.2636925928664127</v>
      </c>
      <c r="AO181" s="56">
        <f t="shared" si="58"/>
        <v>2.9359749782150892</v>
      </c>
      <c r="AP181" s="56">
        <f t="shared" si="58"/>
        <v>4.5917006113764778</v>
      </c>
      <c r="AQ181" s="56">
        <f t="shared" si="58"/>
        <v>5.214758660966492</v>
      </c>
      <c r="AR181" s="56">
        <f t="shared" si="58"/>
        <v>4.8113401602441002</v>
      </c>
      <c r="AS181" s="56">
        <f t="shared" si="58"/>
        <v>3.4280154940297614</v>
      </c>
      <c r="AT181" s="56">
        <f t="shared" si="58"/>
        <v>3.6125396758829531</v>
      </c>
      <c r="AU181" s="56">
        <f t="shared" si="58"/>
        <v>2.9084124863480127</v>
      </c>
      <c r="AV181" s="56">
        <f t="shared" si="58"/>
        <v>3.7119976709609048</v>
      </c>
      <c r="AW181" s="56">
        <f t="shared" ref="AW181:BH181" si="60">AW180+AW37+AW53-AW69-AW85</f>
        <v>3.6603290694311212</v>
      </c>
      <c r="AX181" s="56">
        <f t="shared" si="60"/>
        <v>5.2211990285403225</v>
      </c>
      <c r="AY181" s="56">
        <f t="shared" si="60"/>
        <v>6.0969940253639194</v>
      </c>
      <c r="AZ181" s="56">
        <f t="shared" si="60"/>
        <v>6.0206166040773361</v>
      </c>
      <c r="BA181" s="56">
        <f t="shared" si="60"/>
        <v>5.1556269188792143</v>
      </c>
      <c r="BB181" s="56">
        <f t="shared" si="60"/>
        <v>6.0470659201444583</v>
      </c>
      <c r="BC181" s="56">
        <f t="shared" si="60"/>
        <v>6.1982026703045996</v>
      </c>
      <c r="BD181" s="56">
        <f t="shared" si="60"/>
        <v>5.650768805043036</v>
      </c>
      <c r="BE181" s="56">
        <f t="shared" si="60"/>
        <v>4.2893222608904438</v>
      </c>
      <c r="BF181" s="56">
        <f t="shared" si="60"/>
        <v>4.7712656093078216</v>
      </c>
      <c r="BG181" s="56">
        <f t="shared" si="60"/>
        <v>4.5964414864394243</v>
      </c>
      <c r="BH181" s="56">
        <f t="shared" si="60"/>
        <v>3.7244487172716383</v>
      </c>
    </row>
    <row r="182" spans="1:60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</row>
    <row r="183" spans="1:60" ht="12" thickBot="1">
      <c r="A183" s="3" t="s">
        <v>157</v>
      </c>
    </row>
    <row r="184" spans="1:60" ht="12" thickBot="1">
      <c r="A184" s="18"/>
    </row>
    <row r="185" spans="1:60">
      <c r="A185" s="3" t="s">
        <v>17</v>
      </c>
    </row>
    <row r="186" spans="1:60">
      <c r="A186" s="3" t="s">
        <v>18</v>
      </c>
    </row>
    <row r="187" spans="1:60">
      <c r="A187" s="3" t="s">
        <v>19</v>
      </c>
    </row>
    <row r="188" spans="1:60">
      <c r="A188" s="3" t="s">
        <v>20</v>
      </c>
    </row>
    <row r="189" spans="1:60">
      <c r="A189" s="3" t="s">
        <v>21</v>
      </c>
    </row>
    <row r="190" spans="1:60">
      <c r="A190" s="3" t="s">
        <v>22</v>
      </c>
    </row>
    <row r="191" spans="1:60">
      <c r="A191" s="3" t="s">
        <v>23</v>
      </c>
    </row>
    <row r="192" spans="1:60">
      <c r="A192" s="3" t="s">
        <v>24</v>
      </c>
    </row>
    <row r="193" spans="1:1">
      <c r="A193" s="3" t="s">
        <v>25</v>
      </c>
    </row>
    <row r="194" spans="1:1">
      <c r="A194" s="3" t="s">
        <v>26</v>
      </c>
    </row>
    <row r="195" spans="1:1">
      <c r="A195" s="3" t="s">
        <v>27</v>
      </c>
    </row>
    <row r="196" spans="1:1">
      <c r="A196" s="3" t="s">
        <v>28</v>
      </c>
    </row>
    <row r="197" spans="1:1" ht="12" thickBot="1">
      <c r="A197" s="3" t="s">
        <v>29</v>
      </c>
    </row>
    <row r="198" spans="1:1">
      <c r="A198" s="22"/>
    </row>
    <row r="199" spans="1:1" ht="12" thickBot="1">
      <c r="A199" s="3" t="s">
        <v>43</v>
      </c>
    </row>
    <row r="200" spans="1:1" ht="12" thickBot="1">
      <c r="A200" s="18"/>
    </row>
    <row r="201" spans="1:1">
      <c r="A201" s="3" t="s">
        <v>17</v>
      </c>
    </row>
    <row r="202" spans="1:1">
      <c r="A202" s="3" t="s">
        <v>18</v>
      </c>
    </row>
    <row r="203" spans="1:1">
      <c r="A203" s="3" t="s">
        <v>19</v>
      </c>
    </row>
    <row r="204" spans="1:1">
      <c r="A204" s="3" t="s">
        <v>20</v>
      </c>
    </row>
    <row r="205" spans="1:1">
      <c r="A205" s="3" t="s">
        <v>21</v>
      </c>
    </row>
    <row r="206" spans="1:1">
      <c r="A206" s="3" t="s">
        <v>22</v>
      </c>
    </row>
    <row r="207" spans="1:1">
      <c r="A207" s="3" t="s">
        <v>23</v>
      </c>
    </row>
    <row r="208" spans="1:1">
      <c r="A208" s="3" t="s">
        <v>24</v>
      </c>
    </row>
    <row r="209" spans="1:1">
      <c r="A209" s="3" t="s">
        <v>25</v>
      </c>
    </row>
    <row r="210" spans="1:1">
      <c r="A210" s="3" t="s">
        <v>26</v>
      </c>
    </row>
    <row r="211" spans="1:1">
      <c r="A211" s="3" t="s">
        <v>27</v>
      </c>
    </row>
    <row r="212" spans="1:1">
      <c r="A212" s="3" t="s">
        <v>28</v>
      </c>
    </row>
    <row r="213" spans="1:1" ht="12" thickBot="1">
      <c r="A213" s="3" t="s">
        <v>29</v>
      </c>
    </row>
    <row r="214" spans="1:1">
      <c r="A214" s="22"/>
    </row>
    <row r="215" spans="1:1" ht="12" thickBot="1">
      <c r="A215" s="3" t="s">
        <v>164</v>
      </c>
    </row>
    <row r="216" spans="1:1" ht="12" thickBot="1">
      <c r="A216" s="18"/>
    </row>
    <row r="217" spans="1:1">
      <c r="A217" s="3" t="s">
        <v>17</v>
      </c>
    </row>
    <row r="218" spans="1:1">
      <c r="A218" s="3" t="s">
        <v>18</v>
      </c>
    </row>
    <row r="219" spans="1:1">
      <c r="A219" s="3" t="s">
        <v>19</v>
      </c>
    </row>
    <row r="220" spans="1:1">
      <c r="A220" s="3" t="s">
        <v>20</v>
      </c>
    </row>
    <row r="221" spans="1:1">
      <c r="A221" s="3" t="s">
        <v>21</v>
      </c>
    </row>
    <row r="222" spans="1:1">
      <c r="A222" s="3" t="s">
        <v>22</v>
      </c>
    </row>
    <row r="223" spans="1:1">
      <c r="A223" s="3" t="s">
        <v>23</v>
      </c>
    </row>
    <row r="224" spans="1:1">
      <c r="A224" s="3" t="s">
        <v>24</v>
      </c>
    </row>
    <row r="225" spans="1:1">
      <c r="A225" s="3" t="s">
        <v>25</v>
      </c>
    </row>
    <row r="226" spans="1:1">
      <c r="A226" s="3" t="s">
        <v>26</v>
      </c>
    </row>
    <row r="227" spans="1:1">
      <c r="A227" s="3" t="s">
        <v>27</v>
      </c>
    </row>
    <row r="228" spans="1:1">
      <c r="A228" s="3" t="s">
        <v>28</v>
      </c>
    </row>
    <row r="229" spans="1:1" ht="12" thickBot="1">
      <c r="A229" s="3" t="s">
        <v>29</v>
      </c>
    </row>
    <row r="230" spans="1:1">
      <c r="A230" s="22"/>
    </row>
    <row r="231" spans="1:1" ht="12" thickBot="1">
      <c r="A231" s="3" t="s">
        <v>195</v>
      </c>
    </row>
    <row r="232" spans="1:1" ht="12" thickBot="1">
      <c r="A232" s="18"/>
    </row>
    <row r="233" spans="1:1">
      <c r="A233" s="3" t="s">
        <v>17</v>
      </c>
    </row>
    <row r="234" spans="1:1">
      <c r="A234" s="3" t="s">
        <v>18</v>
      </c>
    </row>
    <row r="235" spans="1:1">
      <c r="A235" s="3" t="s">
        <v>19</v>
      </c>
    </row>
    <row r="236" spans="1:1">
      <c r="A236" s="3" t="s">
        <v>20</v>
      </c>
    </row>
    <row r="237" spans="1:1">
      <c r="A237" s="3" t="s">
        <v>21</v>
      </c>
    </row>
    <row r="238" spans="1:1">
      <c r="A238" s="3" t="s">
        <v>22</v>
      </c>
    </row>
    <row r="239" spans="1:1">
      <c r="A239" s="3" t="s">
        <v>23</v>
      </c>
    </row>
    <row r="240" spans="1:1">
      <c r="A240" s="3" t="s">
        <v>24</v>
      </c>
    </row>
    <row r="241" spans="1:1">
      <c r="A241" s="3" t="s">
        <v>25</v>
      </c>
    </row>
    <row r="242" spans="1:1">
      <c r="A242" s="3" t="s">
        <v>26</v>
      </c>
    </row>
    <row r="243" spans="1:1">
      <c r="A243" s="3" t="s">
        <v>27</v>
      </c>
    </row>
    <row r="244" spans="1:1">
      <c r="A244" s="3" t="s">
        <v>28</v>
      </c>
    </row>
    <row r="245" spans="1:1" ht="12" thickBot="1">
      <c r="A245" s="3" t="s">
        <v>29</v>
      </c>
    </row>
    <row r="246" spans="1:1">
      <c r="A246" s="22"/>
    </row>
    <row r="247" spans="1:1" ht="12" thickBot="1">
      <c r="A247" s="3" t="s">
        <v>46</v>
      </c>
    </row>
    <row r="248" spans="1:1" ht="12" thickBot="1">
      <c r="A248" s="18" t="s">
        <v>47</v>
      </c>
    </row>
    <row r="249" spans="1:1">
      <c r="A249" s="3" t="s">
        <v>17</v>
      </c>
    </row>
    <row r="250" spans="1:1">
      <c r="A250" s="3" t="s">
        <v>18</v>
      </c>
    </row>
    <row r="251" spans="1:1">
      <c r="A251" s="3" t="s">
        <v>19</v>
      </c>
    </row>
    <row r="252" spans="1:1">
      <c r="A252" s="3" t="s">
        <v>20</v>
      </c>
    </row>
    <row r="253" spans="1:1">
      <c r="A253" s="3" t="s">
        <v>21</v>
      </c>
    </row>
    <row r="254" spans="1:1">
      <c r="A254" s="3" t="s">
        <v>22</v>
      </c>
    </row>
    <row r="255" spans="1:1">
      <c r="A255" s="3" t="s">
        <v>23</v>
      </c>
    </row>
    <row r="256" spans="1:1">
      <c r="A256" s="3" t="s">
        <v>24</v>
      </c>
    </row>
    <row r="257" spans="1:1">
      <c r="A257" s="3" t="s">
        <v>25</v>
      </c>
    </row>
    <row r="258" spans="1:1">
      <c r="A258" s="3" t="s">
        <v>26</v>
      </c>
    </row>
    <row r="259" spans="1:1">
      <c r="A259" s="3" t="s">
        <v>27</v>
      </c>
    </row>
    <row r="260" spans="1:1">
      <c r="A260" s="3" t="s">
        <v>28</v>
      </c>
    </row>
    <row r="261" spans="1:1" ht="12" thickBot="1">
      <c r="A261" s="3" t="s">
        <v>29</v>
      </c>
    </row>
    <row r="262" spans="1:1">
      <c r="A262" s="22"/>
    </row>
    <row r="263" spans="1:1" ht="12" thickBot="1">
      <c r="A263" s="3" t="s">
        <v>196</v>
      </c>
    </row>
    <row r="264" spans="1:1" ht="12" thickBot="1">
      <c r="A264" s="18"/>
    </row>
    <row r="265" spans="1:1">
      <c r="A265" s="3" t="s">
        <v>17</v>
      </c>
    </row>
    <row r="266" spans="1:1">
      <c r="A266" s="3" t="s">
        <v>18</v>
      </c>
    </row>
    <row r="267" spans="1:1">
      <c r="A267" s="3" t="s">
        <v>19</v>
      </c>
    </row>
    <row r="268" spans="1:1">
      <c r="A268" s="3" t="s">
        <v>20</v>
      </c>
    </row>
    <row r="269" spans="1:1">
      <c r="A269" s="3" t="s">
        <v>21</v>
      </c>
    </row>
    <row r="270" spans="1:1">
      <c r="A270" s="3" t="s">
        <v>22</v>
      </c>
    </row>
    <row r="271" spans="1:1">
      <c r="A271" s="3" t="s">
        <v>23</v>
      </c>
    </row>
    <row r="272" spans="1:1">
      <c r="A272" s="3" t="s">
        <v>24</v>
      </c>
    </row>
    <row r="273" spans="1:1">
      <c r="A273" s="3" t="s">
        <v>25</v>
      </c>
    </row>
    <row r="274" spans="1:1">
      <c r="A274" s="3" t="s">
        <v>26</v>
      </c>
    </row>
    <row r="275" spans="1:1">
      <c r="A275" s="3" t="s">
        <v>27</v>
      </c>
    </row>
    <row r="276" spans="1:1">
      <c r="A276" s="3" t="s">
        <v>28</v>
      </c>
    </row>
    <row r="277" spans="1:1" ht="12" thickBot="1">
      <c r="A277" s="3" t="s">
        <v>29</v>
      </c>
    </row>
    <row r="278" spans="1:1">
      <c r="A278" s="22"/>
    </row>
    <row r="279" spans="1:1" ht="12" thickBot="1">
      <c r="A279" s="3" t="s">
        <v>197</v>
      </c>
    </row>
    <row r="280" spans="1:1" ht="12" thickBot="1">
      <c r="A280" s="18"/>
    </row>
    <row r="281" spans="1:1">
      <c r="A281" s="3" t="s">
        <v>17</v>
      </c>
    </row>
    <row r="282" spans="1:1">
      <c r="A282" s="3" t="s">
        <v>18</v>
      </c>
    </row>
    <row r="283" spans="1:1">
      <c r="A283" s="3" t="s">
        <v>19</v>
      </c>
    </row>
    <row r="284" spans="1:1">
      <c r="A284" s="3" t="s">
        <v>20</v>
      </c>
    </row>
    <row r="285" spans="1:1">
      <c r="A285" s="3" t="s">
        <v>21</v>
      </c>
    </row>
    <row r="286" spans="1:1">
      <c r="A286" s="3" t="s">
        <v>22</v>
      </c>
    </row>
    <row r="287" spans="1:1">
      <c r="A287" s="3" t="s">
        <v>23</v>
      </c>
    </row>
    <row r="288" spans="1:1">
      <c r="A288" s="3" t="s">
        <v>24</v>
      </c>
    </row>
    <row r="289" spans="1:1">
      <c r="A289" s="3" t="s">
        <v>25</v>
      </c>
    </row>
    <row r="290" spans="1:1">
      <c r="A290" s="3" t="s">
        <v>26</v>
      </c>
    </row>
    <row r="291" spans="1:1">
      <c r="A291" s="3" t="s">
        <v>27</v>
      </c>
    </row>
    <row r="292" spans="1:1">
      <c r="A292" s="3" t="s">
        <v>28</v>
      </c>
    </row>
    <row r="293" spans="1:1" ht="12" thickBot="1">
      <c r="A293" s="3" t="s">
        <v>29</v>
      </c>
    </row>
    <row r="294" spans="1:1">
      <c r="A294" s="22"/>
    </row>
    <row r="295" spans="1:1" ht="12" thickBot="1">
      <c r="A295" s="3" t="s">
        <v>50</v>
      </c>
    </row>
    <row r="296" spans="1:1" ht="12" thickBot="1">
      <c r="A296" s="18"/>
    </row>
    <row r="297" spans="1:1">
      <c r="A297" s="3" t="s">
        <v>17</v>
      </c>
    </row>
    <row r="298" spans="1:1">
      <c r="A298" s="3" t="s">
        <v>18</v>
      </c>
    </row>
    <row r="299" spans="1:1">
      <c r="A299" s="3" t="s">
        <v>19</v>
      </c>
    </row>
    <row r="300" spans="1:1">
      <c r="A300" s="3" t="s">
        <v>20</v>
      </c>
    </row>
    <row r="301" spans="1:1">
      <c r="A301" s="3" t="s">
        <v>21</v>
      </c>
    </row>
    <row r="302" spans="1:1">
      <c r="A302" s="3" t="s">
        <v>22</v>
      </c>
    </row>
    <row r="303" spans="1:1">
      <c r="A303" s="3" t="s">
        <v>23</v>
      </c>
    </row>
    <row r="304" spans="1:1">
      <c r="A304" s="3" t="s">
        <v>24</v>
      </c>
    </row>
    <row r="305" spans="1:1">
      <c r="A305" s="3" t="s">
        <v>25</v>
      </c>
    </row>
    <row r="306" spans="1:1">
      <c r="A306" s="3" t="s">
        <v>26</v>
      </c>
    </row>
    <row r="307" spans="1:1">
      <c r="A307" s="3" t="s">
        <v>27</v>
      </c>
    </row>
    <row r="308" spans="1:1">
      <c r="A308" s="3" t="s">
        <v>28</v>
      </c>
    </row>
    <row r="309" spans="1:1" ht="12" thickBot="1">
      <c r="A309" s="3" t="s">
        <v>51</v>
      </c>
    </row>
    <row r="310" spans="1:1">
      <c r="A310" s="22"/>
    </row>
    <row r="311" spans="1:1" ht="12" thickBot="1">
      <c r="A311" s="3" t="s">
        <v>52</v>
      </c>
    </row>
    <row r="312" spans="1:1" ht="12" thickBot="1">
      <c r="A312" s="18"/>
    </row>
    <row r="313" spans="1:1">
      <c r="A313" s="3" t="s">
        <v>17</v>
      </c>
    </row>
    <row r="314" spans="1:1">
      <c r="A314" s="3" t="s">
        <v>18</v>
      </c>
    </row>
    <row r="315" spans="1:1">
      <c r="A315" s="3" t="s">
        <v>19</v>
      </c>
    </row>
    <row r="316" spans="1:1">
      <c r="A316" s="3" t="s">
        <v>20</v>
      </c>
    </row>
    <row r="317" spans="1:1">
      <c r="A317" s="3" t="s">
        <v>21</v>
      </c>
    </row>
    <row r="318" spans="1:1">
      <c r="A318" s="3" t="s">
        <v>22</v>
      </c>
    </row>
    <row r="319" spans="1:1">
      <c r="A319" s="3" t="s">
        <v>23</v>
      </c>
    </row>
    <row r="320" spans="1:1">
      <c r="A320" s="3" t="s">
        <v>24</v>
      </c>
    </row>
    <row r="321" spans="1:1">
      <c r="A321" s="3" t="s">
        <v>25</v>
      </c>
    </row>
    <row r="322" spans="1:1">
      <c r="A322" s="3" t="s">
        <v>26</v>
      </c>
    </row>
    <row r="323" spans="1:1">
      <c r="A323" s="3" t="s">
        <v>27</v>
      </c>
    </row>
    <row r="324" spans="1:1">
      <c r="A324" s="3" t="s">
        <v>28</v>
      </c>
    </row>
    <row r="325" spans="1:1" ht="12" thickBot="1">
      <c r="A325" s="3" t="s">
        <v>51</v>
      </c>
    </row>
    <row r="326" spans="1:1">
      <c r="A326" s="2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4693-0BE0-4F7D-98CB-BF895BE520EA}">
  <sheetPr>
    <tabColor theme="9"/>
  </sheetPr>
  <dimension ref="A1:BH354"/>
  <sheetViews>
    <sheetView workbookViewId="0">
      <pane xSplit="1" ySplit="2" topLeftCell="S150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1.25"/>
  <cols>
    <col min="1" max="1" width="69" style="3" bestFit="1" customWidth="1"/>
    <col min="2" max="60" width="11.6640625" style="3" customWidth="1"/>
    <col min="61" max="16384" width="9" style="3"/>
  </cols>
  <sheetData>
    <row r="1" spans="1:60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12" thickBot="1">
      <c r="A2" s="4"/>
      <c r="B2" s="5">
        <v>1992</v>
      </c>
      <c r="C2" s="5" t="str">
        <f>'[5]Canada Rapeseed'!B$2</f>
        <v xml:space="preserve">93/94 </v>
      </c>
      <c r="D2" s="5" t="str">
        <f>'[5]Canada Rapeseed'!C$2</f>
        <v xml:space="preserve">94/95 </v>
      </c>
      <c r="E2" s="5" t="str">
        <f>'[5]Canada Rapeseed'!D$2</f>
        <v xml:space="preserve">95/96 </v>
      </c>
      <c r="F2" s="5" t="str">
        <f>'[5]Canada Rapeseed'!E$2</f>
        <v xml:space="preserve">96/97 </v>
      </c>
      <c r="G2" s="5" t="str">
        <f>'[5]Canada Rapeseed'!F$2</f>
        <v xml:space="preserve">97/98 </v>
      </c>
      <c r="H2" s="5" t="str">
        <f>'[5]Canada Rapeseed'!G$2</f>
        <v xml:space="preserve">98/99 </v>
      </c>
      <c r="I2" s="5" t="str">
        <f>'[5]Canada Rapeseed'!H$2</f>
        <v xml:space="preserve">99/00 </v>
      </c>
      <c r="J2" s="5" t="str">
        <f>'[5]Canada Rapeseed'!I$2</f>
        <v xml:space="preserve">00/01 </v>
      </c>
      <c r="K2" s="5" t="str">
        <f>'[5]Canada Rapeseed'!J$2</f>
        <v xml:space="preserve">01/02 </v>
      </c>
      <c r="L2" s="5" t="str">
        <f>'[5]Canada Rapeseed'!K$2</f>
        <v xml:space="preserve">02/03 </v>
      </c>
      <c r="M2" s="5" t="str">
        <f>'[5]Canada Rapeseed'!L$2</f>
        <v xml:space="preserve">03/04 </v>
      </c>
      <c r="N2" s="5" t="str">
        <f>'[5]Canada Rapeseed'!M$2</f>
        <v xml:space="preserve">04/05 </v>
      </c>
      <c r="O2" s="5" t="str">
        <f>'[5]Canada Rapeseed'!N$2</f>
        <v xml:space="preserve">05/06 </v>
      </c>
      <c r="P2" s="5" t="str">
        <f>'[5]Canada Rapeseed'!O$2</f>
        <v xml:space="preserve">06/07 </v>
      </c>
      <c r="Q2" s="5" t="str">
        <f>'[5]Canada Rapeseed'!P$2</f>
        <v xml:space="preserve">07/08 </v>
      </c>
      <c r="R2" s="5" t="str">
        <f>'[5]Canada Rapeseed'!Q$2</f>
        <v xml:space="preserve">08/09 </v>
      </c>
      <c r="S2" s="5" t="str">
        <f>'[5]Canada Rapeseed'!R$2</f>
        <v xml:space="preserve">09/10 </v>
      </c>
      <c r="T2" s="5" t="str">
        <f>'[5]Canada Rapeseed'!S$2</f>
        <v xml:space="preserve">10/11 </v>
      </c>
      <c r="U2" s="5" t="str">
        <f>'[5]Canada Rapeseed'!T$2</f>
        <v xml:space="preserve">11/12 </v>
      </c>
      <c r="V2" s="5" t="str">
        <f>'[5]Canada Rapeseed'!U$2</f>
        <v xml:space="preserve">12/13 </v>
      </c>
      <c r="W2" s="5" t="str">
        <f>'[5]Canada Rapeseed'!V$2</f>
        <v xml:space="preserve">13/14 </v>
      </c>
      <c r="X2" s="5" t="str">
        <f>'[5]Canada Rapeseed'!W$2</f>
        <v xml:space="preserve">14/15 </v>
      </c>
      <c r="Y2" s="5" t="str">
        <f>'[5]Canada Rapeseed'!X$2</f>
        <v xml:space="preserve">15/16 </v>
      </c>
      <c r="Z2" s="5" t="str">
        <f>'[5]Canada Rapeseed'!Y$2</f>
        <v xml:space="preserve">16/17 </v>
      </c>
      <c r="AA2" s="5" t="str">
        <f>'[5]Canada Rapeseed'!Z$2</f>
        <v xml:space="preserve">17/18 </v>
      </c>
      <c r="AB2" s="5" t="str">
        <f>'[5]Canada Rapeseed'!AA$2</f>
        <v xml:space="preserve">18/19 </v>
      </c>
      <c r="AC2" s="5" t="str">
        <f>'[5]Canada Rapeseed'!AB$2</f>
        <v>19/20</v>
      </c>
      <c r="AD2" s="5" t="str">
        <f>'[5]Canada Rapeseed'!AC$2</f>
        <v>20/21</v>
      </c>
      <c r="AE2" s="5" t="str">
        <f>'[5]Canada Rapeseed'!AD$2</f>
        <v xml:space="preserve">21/22 </v>
      </c>
      <c r="AF2" s="5" t="str">
        <f>'[5]Canada Rapeseed'!AE$2</f>
        <v xml:space="preserve">22/23 </v>
      </c>
      <c r="AG2" s="5" t="str">
        <f>'[5]Canada Rapeseed'!AF$2</f>
        <v xml:space="preserve">23/24 </v>
      </c>
      <c r="AH2" s="5" t="str">
        <f>'[5]Canada Rapeseed'!AG$2</f>
        <v xml:space="preserve">24/25 </v>
      </c>
      <c r="AI2" s="5" t="str">
        <f>'[5]Canada Rapeseed'!AH$2</f>
        <v>25/26</v>
      </c>
      <c r="AJ2" s="5" t="str">
        <f>'[5]Canada Rapeseed'!AI$2</f>
        <v>26/27</v>
      </c>
      <c r="AK2" s="5" t="str">
        <f>'[5]Canada Rapeseed'!AJ$2</f>
        <v>27/28</v>
      </c>
      <c r="AL2" s="5" t="str">
        <f>'[5]Canada Rapeseed'!AK$2</f>
        <v>28/29</v>
      </c>
      <c r="AM2" s="5" t="str">
        <f>'[5]Canada Rapeseed'!AL$2</f>
        <v>29/30</v>
      </c>
      <c r="AN2" s="5" t="str">
        <f>'[5]Canada Rapeseed'!AM$2</f>
        <v>30/31</v>
      </c>
      <c r="AO2" s="5" t="str">
        <f>'[5]Canada Rapeseed'!AN$2</f>
        <v>31/32</v>
      </c>
      <c r="AP2" s="5" t="str">
        <f>'[5]Canada Rapeseed'!AO$2</f>
        <v>32/33</v>
      </c>
      <c r="AQ2" s="5" t="str">
        <f>'[5]Canada Rapeseed'!AP$2</f>
        <v>33/34</v>
      </c>
      <c r="AR2" s="5" t="str">
        <f>'[5]Canada Rapeseed'!AQ$2</f>
        <v>34/35</v>
      </c>
      <c r="AS2" s="5" t="str">
        <f>'[5]Canada Rapeseed'!AR$2</f>
        <v>35/36</v>
      </c>
      <c r="AT2" s="5" t="str">
        <f>'[5]Canada Rapeseed'!AS$2</f>
        <v>36/37</v>
      </c>
      <c r="AU2" s="5" t="str">
        <f>'[5]Canada Rapeseed'!AT$2</f>
        <v>37/38</v>
      </c>
      <c r="AV2" s="5" t="str">
        <f>'[5]Canada Rapeseed'!AU$2</f>
        <v>38/39</v>
      </c>
      <c r="AW2" s="5" t="str">
        <f>'[5]Canada Rapeseed'!AV$2</f>
        <v>39/40</v>
      </c>
      <c r="AX2" s="5" t="str">
        <f>'[5]Canada Rapeseed'!AW$2</f>
        <v>40/41</v>
      </c>
      <c r="AY2" s="5" t="str">
        <f>'[5]Canada Rapeseed'!AX$2</f>
        <v>41/42</v>
      </c>
      <c r="AZ2" s="5" t="str">
        <f>'[5]Canada Rapeseed'!AY$2</f>
        <v>42/43</v>
      </c>
      <c r="BA2" s="5" t="str">
        <f>'[5]Canada Rapeseed'!AZ$2</f>
        <v>43/44</v>
      </c>
      <c r="BB2" s="5" t="str">
        <f>'[5]Canada Rapeseed'!BA$2</f>
        <v>44/45</v>
      </c>
      <c r="BC2" s="5" t="str">
        <f>'[5]Canada Rapeseed'!BB$2</f>
        <v>45/46</v>
      </c>
      <c r="BD2" s="5" t="str">
        <f>'[5]Canada Rapeseed'!BC$2</f>
        <v>46/47</v>
      </c>
      <c r="BE2" s="5" t="str">
        <f>'[5]Canada Rapeseed'!BD$2</f>
        <v>47/48</v>
      </c>
      <c r="BF2" s="5" t="str">
        <f>'[5]Canada Rapeseed'!BE$2</f>
        <v>48/49</v>
      </c>
      <c r="BG2" s="5" t="str">
        <f>'[5]Canada Rapeseed'!BF$2</f>
        <v>49/50</v>
      </c>
      <c r="BH2" s="5" t="str">
        <f>'[5]Canada Rapeseed'!BG$2</f>
        <v>50/51</v>
      </c>
    </row>
    <row r="3" spans="1:60">
      <c r="A3" s="7" t="s">
        <v>1</v>
      </c>
      <c r="C3" s="8">
        <f>B14</f>
        <v>0</v>
      </c>
      <c r="D3" s="8">
        <f t="shared" ref="D3:BH3" si="0">C14</f>
        <v>0</v>
      </c>
      <c r="E3" s="8">
        <f t="shared" si="0"/>
        <v>0</v>
      </c>
      <c r="F3" s="8">
        <f t="shared" si="0"/>
        <v>0</v>
      </c>
      <c r="G3" s="8">
        <f t="shared" si="0"/>
        <v>0</v>
      </c>
      <c r="H3" s="8">
        <f t="shared" si="0"/>
        <v>0</v>
      </c>
      <c r="I3" s="8">
        <f t="shared" si="0"/>
        <v>0</v>
      </c>
      <c r="J3" s="24">
        <f t="shared" si="0"/>
        <v>0.03</v>
      </c>
      <c r="K3" s="24">
        <f t="shared" si="0"/>
        <v>0.28979990700490366</v>
      </c>
      <c r="L3" s="24">
        <f t="shared" si="0"/>
        <v>0.21588648709330147</v>
      </c>
      <c r="M3" s="24">
        <f t="shared" si="0"/>
        <v>0.38417513759453875</v>
      </c>
      <c r="N3" s="24">
        <f t="shared" si="0"/>
        <v>0.48006773710263989</v>
      </c>
      <c r="O3" s="24">
        <f t="shared" si="0"/>
        <v>0.28702174651036683</v>
      </c>
      <c r="P3" s="24">
        <f t="shared" si="0"/>
        <v>0.24186019995526847</v>
      </c>
      <c r="Q3" s="24">
        <f t="shared" si="0"/>
        <v>0.18729741737318187</v>
      </c>
      <c r="R3" s="24">
        <f t="shared" si="0"/>
        <v>0.32569927549817435</v>
      </c>
      <c r="S3" s="24">
        <f t="shared" si="0"/>
        <v>0.63700248285553951</v>
      </c>
      <c r="T3" s="24">
        <f t="shared" si="0"/>
        <v>0.74464317272962555</v>
      </c>
      <c r="U3" s="24">
        <f t="shared" si="0"/>
        <v>0.46524484499765395</v>
      </c>
      <c r="V3" s="24">
        <f t="shared" si="0"/>
        <v>0.41519640752561976</v>
      </c>
      <c r="W3" s="24">
        <f t="shared" si="0"/>
        <v>0.26546928858731739</v>
      </c>
      <c r="X3" s="24">
        <f t="shared" si="0"/>
        <v>0.17238109348678388</v>
      </c>
      <c r="Y3" s="24">
        <f t="shared" si="0"/>
        <v>0.13279744301313876</v>
      </c>
      <c r="Z3" s="24">
        <f t="shared" si="0"/>
        <v>0.14092116123826934</v>
      </c>
      <c r="AA3" s="24">
        <f t="shared" si="0"/>
        <v>9.7066007525683923E-2</v>
      </c>
      <c r="AB3" s="24">
        <f t="shared" si="0"/>
        <v>9.1783675755311697E-2</v>
      </c>
      <c r="AC3" s="24">
        <f t="shared" si="0"/>
        <v>7.9270429640580981E-2</v>
      </c>
      <c r="AD3" s="24">
        <f t="shared" si="0"/>
        <v>0.10420341202461435</v>
      </c>
      <c r="AE3" s="24">
        <f t="shared" si="0"/>
        <v>8.9355230551212875E-2</v>
      </c>
      <c r="AF3" s="24">
        <f t="shared" si="0"/>
        <v>6.3469440751508316E-2</v>
      </c>
      <c r="AG3" s="25">
        <f t="shared" si="0"/>
        <v>5.8768939541791194E-2</v>
      </c>
      <c r="AH3" s="25">
        <f t="shared" si="0"/>
        <v>0.10121378302426656</v>
      </c>
      <c r="AI3" s="144">
        <f t="shared" si="0"/>
        <v>0.24477891126768725</v>
      </c>
      <c r="AJ3" s="144">
        <f t="shared" si="0"/>
        <v>1.1283564292553585</v>
      </c>
      <c r="AK3" s="144">
        <f t="shared" si="0"/>
        <v>1.2040632204744597</v>
      </c>
      <c r="AL3" s="144">
        <f t="shared" si="0"/>
        <v>1.2580948805399412</v>
      </c>
      <c r="AM3" s="144">
        <f t="shared" si="0"/>
        <v>1.119155427989865</v>
      </c>
      <c r="AN3" s="144">
        <f t="shared" si="0"/>
        <v>1.3492012016867889</v>
      </c>
      <c r="AO3" s="144">
        <f t="shared" si="0"/>
        <v>1.0262727764234114</v>
      </c>
      <c r="AP3" s="144">
        <f t="shared" si="0"/>
        <v>2.6860264370512255</v>
      </c>
      <c r="AQ3" s="144">
        <f t="shared" si="0"/>
        <v>2.4427803321946566</v>
      </c>
      <c r="AR3" s="144">
        <f t="shared" si="0"/>
        <v>0.46118651141206257</v>
      </c>
      <c r="AS3" s="144">
        <f t="shared" si="0"/>
        <v>1.2062784351294056</v>
      </c>
      <c r="AT3" s="144">
        <f t="shared" si="0"/>
        <v>1.4899776493299939</v>
      </c>
      <c r="AU3" s="144">
        <f t="shared" si="0"/>
        <v>1.2509143270518628</v>
      </c>
      <c r="AV3" s="144">
        <f t="shared" si="0"/>
        <v>1.4266446693610568</v>
      </c>
      <c r="AW3" s="144">
        <f t="shared" si="0"/>
        <v>2.9536321108425483</v>
      </c>
      <c r="AX3" s="144">
        <f t="shared" si="0"/>
        <v>3.2672281961862808</v>
      </c>
      <c r="AY3" s="144">
        <f t="shared" si="0"/>
        <v>1.3016531221143737</v>
      </c>
      <c r="AZ3" s="144">
        <f t="shared" si="0"/>
        <v>0.48997593879166246</v>
      </c>
      <c r="BA3" s="144">
        <f t="shared" si="0"/>
        <v>0.76409440476081514</v>
      </c>
      <c r="BB3" s="144">
        <f t="shared" si="0"/>
        <v>1.0547144893389699</v>
      </c>
      <c r="BC3" s="144">
        <f t="shared" si="0"/>
        <v>0.79132951630628057</v>
      </c>
      <c r="BD3" s="144">
        <f t="shared" si="0"/>
        <v>1.402198942609175</v>
      </c>
      <c r="BE3" s="144">
        <f t="shared" si="0"/>
        <v>2.3143267656904811</v>
      </c>
      <c r="BF3" s="144">
        <f t="shared" si="0"/>
        <v>1.9534395529484421</v>
      </c>
      <c r="BG3" s="144">
        <f t="shared" si="0"/>
        <v>2.2439640867106228</v>
      </c>
      <c r="BH3" s="144">
        <f t="shared" si="0"/>
        <v>3.1090046179954633</v>
      </c>
    </row>
    <row r="4" spans="1:60">
      <c r="A4" s="7" t="s">
        <v>2</v>
      </c>
      <c r="C4" s="8">
        <f>C33</f>
        <v>0</v>
      </c>
      <c r="D4" s="8">
        <f t="shared" ref="D4:BH4" si="1">D33</f>
        <v>0</v>
      </c>
      <c r="E4" s="8">
        <f t="shared" si="1"/>
        <v>0</v>
      </c>
      <c r="F4" s="8">
        <f t="shared" si="1"/>
        <v>0</v>
      </c>
      <c r="G4" s="8">
        <f t="shared" si="1"/>
        <v>0</v>
      </c>
      <c r="H4" s="8">
        <f t="shared" si="1"/>
        <v>0</v>
      </c>
      <c r="I4" s="8">
        <f t="shared" si="1"/>
        <v>0</v>
      </c>
      <c r="J4" s="24">
        <f t="shared" si="1"/>
        <v>130</v>
      </c>
      <c r="K4" s="24">
        <f t="shared" si="1"/>
        <v>135</v>
      </c>
      <c r="L4" s="24">
        <f t="shared" si="1"/>
        <v>140</v>
      </c>
      <c r="M4" s="24">
        <f t="shared" si="1"/>
        <v>150</v>
      </c>
      <c r="N4" s="24">
        <f t="shared" si="1"/>
        <v>155</v>
      </c>
      <c r="O4" s="24">
        <f t="shared" si="1"/>
        <v>160</v>
      </c>
      <c r="P4" s="24">
        <f t="shared" si="1"/>
        <v>158</v>
      </c>
      <c r="Q4" s="24">
        <f t="shared" si="1"/>
        <v>155</v>
      </c>
      <c r="R4" s="24">
        <f t="shared" si="1"/>
        <v>150</v>
      </c>
      <c r="S4" s="24">
        <f t="shared" si="1"/>
        <v>145</v>
      </c>
      <c r="T4" s="24">
        <f t="shared" si="1"/>
        <v>150</v>
      </c>
      <c r="U4" s="24">
        <f t="shared" si="1"/>
        <v>155</v>
      </c>
      <c r="V4" s="24">
        <f t="shared" si="1"/>
        <v>160</v>
      </c>
      <c r="W4" s="24">
        <f t="shared" si="1"/>
        <v>165</v>
      </c>
      <c r="X4" s="24">
        <f t="shared" si="1"/>
        <v>170</v>
      </c>
      <c r="Y4" s="24">
        <f t="shared" si="1"/>
        <v>175</v>
      </c>
      <c r="Z4" s="24">
        <f t="shared" si="1"/>
        <v>180</v>
      </c>
      <c r="AA4" s="24">
        <f t="shared" si="1"/>
        <v>182</v>
      </c>
      <c r="AB4" s="24">
        <f t="shared" si="1"/>
        <v>185</v>
      </c>
      <c r="AC4" s="24">
        <f t="shared" si="1"/>
        <v>188</v>
      </c>
      <c r="AD4" s="24">
        <f t="shared" si="1"/>
        <v>195</v>
      </c>
      <c r="AE4" s="24">
        <f t="shared" si="1"/>
        <v>198</v>
      </c>
      <c r="AF4" s="24">
        <f t="shared" si="1"/>
        <v>200</v>
      </c>
      <c r="AG4" s="25">
        <f t="shared" si="1"/>
        <v>202</v>
      </c>
      <c r="AH4" s="144">
        <f t="shared" si="1"/>
        <v>205</v>
      </c>
      <c r="AI4" s="144">
        <f t="shared" si="1"/>
        <v>207</v>
      </c>
      <c r="AJ4" s="144">
        <f t="shared" si="1"/>
        <v>208.6</v>
      </c>
      <c r="AK4" s="144">
        <f t="shared" si="1"/>
        <v>210.2</v>
      </c>
      <c r="AL4" s="144">
        <f t="shared" si="1"/>
        <v>211.79999999999998</v>
      </c>
      <c r="AM4" s="144">
        <f t="shared" si="1"/>
        <v>213.39999999999998</v>
      </c>
      <c r="AN4" s="144">
        <f t="shared" si="1"/>
        <v>215</v>
      </c>
      <c r="AO4" s="144">
        <f t="shared" si="1"/>
        <v>216</v>
      </c>
      <c r="AP4" s="144">
        <f t="shared" si="1"/>
        <v>217</v>
      </c>
      <c r="AQ4" s="144">
        <f t="shared" si="1"/>
        <v>218</v>
      </c>
      <c r="AR4" s="144">
        <f t="shared" si="1"/>
        <v>219</v>
      </c>
      <c r="AS4" s="144">
        <f t="shared" si="1"/>
        <v>220</v>
      </c>
      <c r="AT4" s="144">
        <f t="shared" si="1"/>
        <v>221</v>
      </c>
      <c r="AU4" s="144">
        <f t="shared" si="1"/>
        <v>222</v>
      </c>
      <c r="AV4" s="144">
        <f t="shared" si="1"/>
        <v>223</v>
      </c>
      <c r="AW4" s="144">
        <f t="shared" si="1"/>
        <v>224</v>
      </c>
      <c r="AX4" s="144">
        <f t="shared" si="1"/>
        <v>225</v>
      </c>
      <c r="AY4" s="144">
        <f t="shared" si="1"/>
        <v>225.5</v>
      </c>
      <c r="AZ4" s="144">
        <f t="shared" si="1"/>
        <v>226</v>
      </c>
      <c r="BA4" s="144">
        <f t="shared" si="1"/>
        <v>226.5</v>
      </c>
      <c r="BB4" s="144">
        <f t="shared" si="1"/>
        <v>227</v>
      </c>
      <c r="BC4" s="144">
        <f t="shared" si="1"/>
        <v>227.5</v>
      </c>
      <c r="BD4" s="144">
        <f t="shared" si="1"/>
        <v>228</v>
      </c>
      <c r="BE4" s="144">
        <f t="shared" si="1"/>
        <v>228.5</v>
      </c>
      <c r="BF4" s="144">
        <f t="shared" si="1"/>
        <v>229</v>
      </c>
      <c r="BG4" s="144">
        <f t="shared" si="1"/>
        <v>229.5</v>
      </c>
      <c r="BH4" s="144">
        <f t="shared" si="1"/>
        <v>230</v>
      </c>
    </row>
    <row r="5" spans="1:60">
      <c r="A5" s="7" t="s">
        <v>3</v>
      </c>
      <c r="C5" s="8">
        <f>C49</f>
        <v>0</v>
      </c>
      <c r="D5" s="8">
        <f t="shared" ref="D5:AG5" si="2">D49</f>
        <v>0</v>
      </c>
      <c r="E5" s="8">
        <f t="shared" si="2"/>
        <v>0</v>
      </c>
      <c r="F5" s="8">
        <f t="shared" si="2"/>
        <v>0</v>
      </c>
      <c r="G5" s="8">
        <f t="shared" si="2"/>
        <v>0</v>
      </c>
      <c r="H5" s="8">
        <f t="shared" si="2"/>
        <v>0</v>
      </c>
      <c r="I5" s="8">
        <f t="shared" si="2"/>
        <v>0</v>
      </c>
      <c r="J5" s="24">
        <f t="shared" si="2"/>
        <v>0</v>
      </c>
      <c r="K5" s="24">
        <f t="shared" si="2"/>
        <v>0</v>
      </c>
      <c r="L5" s="24">
        <f t="shared" si="2"/>
        <v>0</v>
      </c>
      <c r="M5" s="24">
        <f t="shared" si="2"/>
        <v>0</v>
      </c>
      <c r="N5" s="24">
        <f t="shared" si="2"/>
        <v>0</v>
      </c>
      <c r="O5" s="24">
        <f t="shared" si="2"/>
        <v>0</v>
      </c>
      <c r="P5" s="24">
        <f t="shared" si="2"/>
        <v>0</v>
      </c>
      <c r="Q5" s="24">
        <f t="shared" si="2"/>
        <v>0</v>
      </c>
      <c r="R5" s="24">
        <f t="shared" si="2"/>
        <v>0</v>
      </c>
      <c r="S5" s="24">
        <f t="shared" si="2"/>
        <v>0</v>
      </c>
      <c r="T5" s="24">
        <f t="shared" si="2"/>
        <v>0</v>
      </c>
      <c r="U5" s="24">
        <f t="shared" si="2"/>
        <v>0</v>
      </c>
      <c r="V5" s="24">
        <f t="shared" si="2"/>
        <v>0</v>
      </c>
      <c r="W5" s="24">
        <f t="shared" si="2"/>
        <v>3.9E-2</v>
      </c>
      <c r="X5" s="24">
        <f t="shared" si="2"/>
        <v>0</v>
      </c>
      <c r="Y5" s="24">
        <f t="shared" si="2"/>
        <v>0</v>
      </c>
      <c r="Z5" s="24">
        <f t="shared" si="2"/>
        <v>0</v>
      </c>
      <c r="AA5" s="24">
        <f t="shared" si="2"/>
        <v>0</v>
      </c>
      <c r="AB5" s="24">
        <f t="shared" si="2"/>
        <v>0.22800000000000001</v>
      </c>
      <c r="AC5" s="24">
        <f t="shared" si="2"/>
        <v>0.315</v>
      </c>
      <c r="AD5" s="24">
        <f t="shared" si="2"/>
        <v>0.48199999999999998</v>
      </c>
      <c r="AE5" s="24">
        <f t="shared" si="2"/>
        <v>0.61199999999999988</v>
      </c>
      <c r="AF5" s="24">
        <f t="shared" si="2"/>
        <v>1.0270000000000001</v>
      </c>
      <c r="AG5" s="24">
        <f t="shared" si="2"/>
        <v>1.403</v>
      </c>
      <c r="AH5" s="144">
        <v>1</v>
      </c>
      <c r="AI5" s="144">
        <v>1</v>
      </c>
      <c r="AJ5" s="144">
        <v>1</v>
      </c>
      <c r="AK5" s="144">
        <v>1</v>
      </c>
      <c r="AL5" s="144">
        <v>1</v>
      </c>
      <c r="AM5" s="144">
        <v>1</v>
      </c>
      <c r="AN5" s="144">
        <v>1</v>
      </c>
      <c r="AO5" s="144">
        <v>1</v>
      </c>
      <c r="AP5" s="144">
        <v>1</v>
      </c>
      <c r="AQ5" s="144">
        <v>1</v>
      </c>
      <c r="AR5" s="144">
        <v>1</v>
      </c>
      <c r="AS5" s="144">
        <v>1</v>
      </c>
      <c r="AT5" s="144">
        <v>1</v>
      </c>
      <c r="AU5" s="144">
        <v>2</v>
      </c>
      <c r="AV5" s="144">
        <v>2</v>
      </c>
      <c r="AW5" s="144">
        <v>4</v>
      </c>
      <c r="AX5" s="144">
        <v>5</v>
      </c>
      <c r="AY5" s="144">
        <v>10</v>
      </c>
      <c r="AZ5" s="144">
        <v>15</v>
      </c>
      <c r="BA5" s="144">
        <v>19</v>
      </c>
      <c r="BB5" s="144">
        <v>22.5</v>
      </c>
      <c r="BC5" s="144">
        <v>27.5</v>
      </c>
      <c r="BD5" s="144">
        <v>32</v>
      </c>
      <c r="BE5" s="144">
        <v>35</v>
      </c>
      <c r="BF5" s="144">
        <v>40</v>
      </c>
      <c r="BG5" s="144">
        <v>45</v>
      </c>
      <c r="BH5" s="144">
        <v>50</v>
      </c>
    </row>
    <row r="6" spans="1:60">
      <c r="A6" s="9" t="s">
        <v>4</v>
      </c>
      <c r="B6" s="10"/>
      <c r="C6" s="11">
        <f>SUM(C3:C5)</f>
        <v>0</v>
      </c>
      <c r="D6" s="11">
        <f t="shared" ref="D6:BH6" si="3">SUM(D3:D5)</f>
        <v>0</v>
      </c>
      <c r="E6" s="11">
        <f t="shared" si="3"/>
        <v>0</v>
      </c>
      <c r="F6" s="11">
        <f t="shared" si="3"/>
        <v>0</v>
      </c>
      <c r="G6" s="11">
        <f t="shared" si="3"/>
        <v>0</v>
      </c>
      <c r="H6" s="11">
        <f t="shared" si="3"/>
        <v>0</v>
      </c>
      <c r="I6" s="11">
        <f t="shared" si="3"/>
        <v>0</v>
      </c>
      <c r="J6" s="145">
        <f t="shared" si="3"/>
        <v>130.03</v>
      </c>
      <c r="K6" s="145">
        <f t="shared" si="3"/>
        <v>135.28979990700489</v>
      </c>
      <c r="L6" s="145">
        <f t="shared" si="3"/>
        <v>140.21588648709331</v>
      </c>
      <c r="M6" s="145">
        <f t="shared" si="3"/>
        <v>150.38417513759453</v>
      </c>
      <c r="N6" s="145">
        <f t="shared" si="3"/>
        <v>155.48006773710264</v>
      </c>
      <c r="O6" s="145">
        <f t="shared" si="3"/>
        <v>160.28702174651036</v>
      </c>
      <c r="P6" s="145">
        <f t="shared" si="3"/>
        <v>158.24186019995525</v>
      </c>
      <c r="Q6" s="145">
        <f t="shared" si="3"/>
        <v>155.18729741737317</v>
      </c>
      <c r="R6" s="145">
        <f t="shared" si="3"/>
        <v>150.32569927549818</v>
      </c>
      <c r="S6" s="145">
        <f t="shared" si="3"/>
        <v>145.63700248285554</v>
      </c>
      <c r="T6" s="145">
        <f t="shared" si="3"/>
        <v>150.74464317272964</v>
      </c>
      <c r="U6" s="145">
        <f t="shared" si="3"/>
        <v>155.46524484499764</v>
      </c>
      <c r="V6" s="145">
        <f t="shared" si="3"/>
        <v>160.41519640752563</v>
      </c>
      <c r="W6" s="145">
        <f t="shared" si="3"/>
        <v>165.30446928858731</v>
      </c>
      <c r="X6" s="145">
        <f t="shared" si="3"/>
        <v>170.17238109348679</v>
      </c>
      <c r="Y6" s="145">
        <f t="shared" si="3"/>
        <v>175.13279744301315</v>
      </c>
      <c r="Z6" s="145">
        <f t="shared" si="3"/>
        <v>180.14092116123828</v>
      </c>
      <c r="AA6" s="145">
        <f t="shared" si="3"/>
        <v>182.09706600752568</v>
      </c>
      <c r="AB6" s="145">
        <f t="shared" si="3"/>
        <v>185.31978367575533</v>
      </c>
      <c r="AC6" s="145">
        <f t="shared" si="3"/>
        <v>188.39427042964059</v>
      </c>
      <c r="AD6" s="145">
        <f t="shared" si="3"/>
        <v>195.58620341202462</v>
      </c>
      <c r="AE6" s="145">
        <f t="shared" si="3"/>
        <v>198.7013552305512</v>
      </c>
      <c r="AF6" s="145">
        <f t="shared" si="3"/>
        <v>201.09046944075149</v>
      </c>
      <c r="AG6" s="146">
        <f t="shared" si="3"/>
        <v>203.46176893954177</v>
      </c>
      <c r="AH6" s="147">
        <f t="shared" si="3"/>
        <v>206.10121378302426</v>
      </c>
      <c r="AI6" s="147">
        <f t="shared" si="3"/>
        <v>208.2447789112677</v>
      </c>
      <c r="AJ6" s="147">
        <f t="shared" si="3"/>
        <v>210.72835642925534</v>
      </c>
      <c r="AK6" s="147">
        <f t="shared" si="3"/>
        <v>212.40406322047446</v>
      </c>
      <c r="AL6" s="147">
        <f t="shared" si="3"/>
        <v>214.05809488053993</v>
      </c>
      <c r="AM6" s="147">
        <f t="shared" si="3"/>
        <v>215.51915542798983</v>
      </c>
      <c r="AN6" s="147">
        <f t="shared" si="3"/>
        <v>217.34920120168678</v>
      </c>
      <c r="AO6" s="147">
        <f t="shared" si="3"/>
        <v>218.02627277642341</v>
      </c>
      <c r="AP6" s="147">
        <f t="shared" si="3"/>
        <v>220.68602643705123</v>
      </c>
      <c r="AQ6" s="147">
        <f t="shared" si="3"/>
        <v>221.44278033219464</v>
      </c>
      <c r="AR6" s="147">
        <f t="shared" si="3"/>
        <v>220.46118651141205</v>
      </c>
      <c r="AS6" s="147">
        <f t="shared" si="3"/>
        <v>222.20627843512941</v>
      </c>
      <c r="AT6" s="147">
        <f t="shared" si="3"/>
        <v>223.48997764933</v>
      </c>
      <c r="AU6" s="147">
        <f t="shared" si="3"/>
        <v>225.25091432705187</v>
      </c>
      <c r="AV6" s="147">
        <f t="shared" si="3"/>
        <v>226.42664466936105</v>
      </c>
      <c r="AW6" s="147">
        <f t="shared" si="3"/>
        <v>230.95363211084253</v>
      </c>
      <c r="AX6" s="147">
        <f t="shared" si="3"/>
        <v>233.2672281961863</v>
      </c>
      <c r="AY6" s="147">
        <f t="shared" si="3"/>
        <v>236.80165312211437</v>
      </c>
      <c r="AZ6" s="147">
        <f t="shared" si="3"/>
        <v>241.48997593879167</v>
      </c>
      <c r="BA6" s="147">
        <f t="shared" si="3"/>
        <v>246.26409440476081</v>
      </c>
      <c r="BB6" s="147">
        <f t="shared" si="3"/>
        <v>250.55471448933898</v>
      </c>
      <c r="BC6" s="147">
        <f t="shared" si="3"/>
        <v>255.79132951630629</v>
      </c>
      <c r="BD6" s="147">
        <f t="shared" si="3"/>
        <v>261.40219894260917</v>
      </c>
      <c r="BE6" s="147">
        <f t="shared" si="3"/>
        <v>265.81432676569045</v>
      </c>
      <c r="BF6" s="147">
        <f t="shared" si="3"/>
        <v>270.95343955294845</v>
      </c>
      <c r="BG6" s="147">
        <f t="shared" si="3"/>
        <v>276.74396408671066</v>
      </c>
      <c r="BH6" s="147">
        <f t="shared" si="3"/>
        <v>283.10900461799542</v>
      </c>
    </row>
    <row r="7" spans="1:60">
      <c r="A7" s="7" t="s">
        <v>5</v>
      </c>
      <c r="C7" s="8">
        <f>C13-C12</f>
        <v>0</v>
      </c>
      <c r="D7" s="8">
        <f t="shared" ref="D7:BH7" si="4">D13-D12</f>
        <v>0</v>
      </c>
      <c r="E7" s="8">
        <f t="shared" si="4"/>
        <v>0</v>
      </c>
      <c r="F7" s="8">
        <f t="shared" si="4"/>
        <v>0</v>
      </c>
      <c r="G7" s="8">
        <f t="shared" si="4"/>
        <v>0</v>
      </c>
      <c r="H7" s="8">
        <f t="shared" si="4"/>
        <v>0</v>
      </c>
      <c r="I7" s="8">
        <f t="shared" si="4"/>
        <v>-0.03</v>
      </c>
      <c r="J7" s="24">
        <f t="shared" si="4"/>
        <v>129.74020009299511</v>
      </c>
      <c r="K7" s="24">
        <f t="shared" si="4"/>
        <v>135.07391341991158</v>
      </c>
      <c r="L7" s="24">
        <f t="shared" si="4"/>
        <v>139.83171134949879</v>
      </c>
      <c r="M7" s="24">
        <f t="shared" si="4"/>
        <v>149.90410740049188</v>
      </c>
      <c r="N7" s="24">
        <f t="shared" si="4"/>
        <v>155.19304599059228</v>
      </c>
      <c r="O7" s="24">
        <f t="shared" si="4"/>
        <v>160.04516154655511</v>
      </c>
      <c r="P7" s="24">
        <f t="shared" si="4"/>
        <v>158.05456278258208</v>
      </c>
      <c r="Q7" s="24">
        <f t="shared" si="4"/>
        <v>154.86159814187499</v>
      </c>
      <c r="R7" s="24">
        <f t="shared" si="4"/>
        <v>149.68869679264265</v>
      </c>
      <c r="S7" s="24">
        <f t="shared" si="4"/>
        <v>144.8923593101259</v>
      </c>
      <c r="T7" s="24">
        <f t="shared" si="4"/>
        <v>150.279398327732</v>
      </c>
      <c r="U7" s="24">
        <f t="shared" si="4"/>
        <v>153.96104843747202</v>
      </c>
      <c r="V7" s="24">
        <f t="shared" si="4"/>
        <v>159.3927271189383</v>
      </c>
      <c r="W7" s="24">
        <f t="shared" si="4"/>
        <v>164.61708819510054</v>
      </c>
      <c r="X7" s="24">
        <f t="shared" si="4"/>
        <v>169.62158365047364</v>
      </c>
      <c r="Y7" s="24">
        <f t="shared" si="4"/>
        <v>174.56487628177487</v>
      </c>
      <c r="Z7" s="24">
        <f t="shared" si="4"/>
        <v>179.7828551537126</v>
      </c>
      <c r="AA7" s="24">
        <f t="shared" si="4"/>
        <v>181.02928233177036</v>
      </c>
      <c r="AB7" s="24">
        <f t="shared" si="4"/>
        <v>168.35751324611473</v>
      </c>
      <c r="AC7" s="24">
        <f t="shared" si="4"/>
        <v>181.58945601761596</v>
      </c>
      <c r="AD7" s="24">
        <f t="shared" si="4"/>
        <v>173.87084818147341</v>
      </c>
      <c r="AE7" s="24">
        <f t="shared" si="4"/>
        <v>166.52888578979969</v>
      </c>
      <c r="AF7" s="24">
        <f t="shared" si="4"/>
        <v>168.09370050120972</v>
      </c>
      <c r="AG7" s="25">
        <f t="shared" si="4"/>
        <v>167.96455515651752</v>
      </c>
      <c r="AH7" s="144">
        <f t="shared" si="4"/>
        <v>173.85643487175656</v>
      </c>
      <c r="AI7" s="144">
        <f t="shared" si="4"/>
        <v>178.11642248201235</v>
      </c>
      <c r="AJ7" s="144">
        <f t="shared" si="4"/>
        <v>181.52429320878088</v>
      </c>
      <c r="AK7" s="144">
        <f t="shared" si="4"/>
        <v>183.64596833993451</v>
      </c>
      <c r="AL7" s="144">
        <f t="shared" si="4"/>
        <v>186.43893945255007</v>
      </c>
      <c r="AM7" s="144">
        <f t="shared" si="4"/>
        <v>189.16995422630305</v>
      </c>
      <c r="AN7" s="144">
        <f t="shared" si="4"/>
        <v>192.32292842526337</v>
      </c>
      <c r="AO7" s="144">
        <f t="shared" si="4"/>
        <v>192.34024633937219</v>
      </c>
      <c r="AP7" s="144">
        <f t="shared" si="4"/>
        <v>196.24324610485658</v>
      </c>
      <c r="AQ7" s="144">
        <f t="shared" si="4"/>
        <v>200.98159382078259</v>
      </c>
      <c r="AR7" s="144">
        <f t="shared" si="4"/>
        <v>206.75490807628265</v>
      </c>
      <c r="AS7" s="144">
        <f t="shared" si="4"/>
        <v>210.7163007857994</v>
      </c>
      <c r="AT7" s="144">
        <f t="shared" si="4"/>
        <v>214.73906332227813</v>
      </c>
      <c r="AU7" s="144">
        <f t="shared" si="4"/>
        <v>218.82426965769082</v>
      </c>
      <c r="AV7" s="144">
        <f t="shared" si="4"/>
        <v>222.97301255851852</v>
      </c>
      <c r="AW7" s="144">
        <f t="shared" si="4"/>
        <v>227.18640391465624</v>
      </c>
      <c r="AX7" s="144">
        <f t="shared" si="4"/>
        <v>231.46557507407192</v>
      </c>
      <c r="AY7" s="144">
        <f t="shared" si="4"/>
        <v>235.8116771833227</v>
      </c>
      <c r="AZ7" s="144">
        <f t="shared" si="4"/>
        <v>240.22588153403086</v>
      </c>
      <c r="BA7" s="144">
        <f t="shared" si="4"/>
        <v>244.70937991542183</v>
      </c>
      <c r="BB7" s="144">
        <f t="shared" si="4"/>
        <v>249.26338497303269</v>
      </c>
      <c r="BC7" s="144">
        <f t="shared" si="4"/>
        <v>253.88913057369712</v>
      </c>
      <c r="BD7" s="144">
        <f t="shared" si="4"/>
        <v>258.58787217691872</v>
      </c>
      <c r="BE7" s="144">
        <f t="shared" si="4"/>
        <v>263.360887212742</v>
      </c>
      <c r="BF7" s="144">
        <f t="shared" si="4"/>
        <v>268.20947546623785</v>
      </c>
      <c r="BG7" s="144">
        <f t="shared" si="4"/>
        <v>273.13495946871518</v>
      </c>
      <c r="BH7" s="144">
        <f t="shared" si="4"/>
        <v>278.1386848957813</v>
      </c>
    </row>
    <row r="8" spans="1:60">
      <c r="A8" s="7" t="s">
        <v>6</v>
      </c>
      <c r="C8" s="25">
        <f t="shared" ref="C8:AR8" si="5">C9+C10</f>
        <v>0</v>
      </c>
      <c r="D8" s="25">
        <f t="shared" si="5"/>
        <v>0</v>
      </c>
      <c r="E8" s="25">
        <f t="shared" si="5"/>
        <v>0</v>
      </c>
      <c r="F8" s="25">
        <f t="shared" si="5"/>
        <v>0</v>
      </c>
      <c r="G8" s="25">
        <f t="shared" si="5"/>
        <v>0</v>
      </c>
      <c r="H8" s="25">
        <f t="shared" si="5"/>
        <v>0</v>
      </c>
      <c r="I8" s="25">
        <f t="shared" si="5"/>
        <v>0</v>
      </c>
      <c r="J8" s="25">
        <f t="shared" si="5"/>
        <v>0</v>
      </c>
      <c r="K8" s="25">
        <f t="shared" si="5"/>
        <v>0</v>
      </c>
      <c r="L8" s="25">
        <f t="shared" si="5"/>
        <v>0</v>
      </c>
      <c r="M8" s="25">
        <f t="shared" si="5"/>
        <v>0</v>
      </c>
      <c r="N8" s="25">
        <f t="shared" si="5"/>
        <v>0</v>
      </c>
      <c r="O8" s="25">
        <f t="shared" si="5"/>
        <v>0</v>
      </c>
      <c r="P8" s="25">
        <f t="shared" si="5"/>
        <v>0</v>
      </c>
      <c r="Q8" s="25">
        <f t="shared" si="5"/>
        <v>0</v>
      </c>
      <c r="R8" s="25">
        <f t="shared" si="5"/>
        <v>0</v>
      </c>
      <c r="S8" s="25">
        <f t="shared" si="5"/>
        <v>0</v>
      </c>
      <c r="T8" s="25">
        <f t="shared" si="5"/>
        <v>0</v>
      </c>
      <c r="U8" s="25">
        <f t="shared" si="5"/>
        <v>0</v>
      </c>
      <c r="V8" s="25">
        <f t="shared" si="5"/>
        <v>0</v>
      </c>
      <c r="W8" s="25">
        <f t="shared" si="5"/>
        <v>0</v>
      </c>
      <c r="X8" s="25">
        <f t="shared" si="5"/>
        <v>0</v>
      </c>
      <c r="Y8" s="25">
        <f t="shared" si="5"/>
        <v>0</v>
      </c>
      <c r="Z8" s="25">
        <f t="shared" si="5"/>
        <v>0</v>
      </c>
      <c r="AA8" s="25">
        <f t="shared" si="5"/>
        <v>0</v>
      </c>
      <c r="AB8" s="25">
        <f t="shared" si="5"/>
        <v>1</v>
      </c>
      <c r="AC8" s="25">
        <f t="shared" si="5"/>
        <v>1</v>
      </c>
      <c r="AD8" s="25">
        <f t="shared" si="5"/>
        <v>2</v>
      </c>
      <c r="AE8" s="25">
        <f t="shared" si="5"/>
        <v>2</v>
      </c>
      <c r="AF8" s="25">
        <f t="shared" si="5"/>
        <v>2</v>
      </c>
      <c r="AG8" s="25">
        <f t="shared" si="5"/>
        <v>3</v>
      </c>
      <c r="AH8" s="144">
        <f t="shared" si="5"/>
        <v>3</v>
      </c>
      <c r="AI8" s="144">
        <f t="shared" si="5"/>
        <v>3</v>
      </c>
      <c r="AJ8" s="144">
        <f t="shared" si="5"/>
        <v>3.3333333333333335</v>
      </c>
      <c r="AK8" s="144">
        <f t="shared" si="5"/>
        <v>3.666666666666667</v>
      </c>
      <c r="AL8" s="144">
        <f t="shared" si="5"/>
        <v>4</v>
      </c>
      <c r="AM8" s="144">
        <f t="shared" si="5"/>
        <v>4.333333333333333</v>
      </c>
      <c r="AN8" s="144">
        <f t="shared" si="5"/>
        <v>4.6666666666666661</v>
      </c>
      <c r="AO8" s="144">
        <f t="shared" si="5"/>
        <v>5</v>
      </c>
      <c r="AP8" s="144">
        <f t="shared" si="5"/>
        <v>5.4545454545454541</v>
      </c>
      <c r="AQ8" s="144">
        <f t="shared" si="5"/>
        <v>5.9090909090909083</v>
      </c>
      <c r="AR8" s="144">
        <f t="shared" si="5"/>
        <v>6.3636363636363624</v>
      </c>
      <c r="AS8" s="144">
        <f>AS9+AS10</f>
        <v>6.8181818181818166</v>
      </c>
      <c r="AT8" s="144">
        <f t="shared" ref="AT8:BH8" si="6">AT9+AT10</f>
        <v>7.2727272727272707</v>
      </c>
      <c r="AU8" s="144">
        <f t="shared" si="6"/>
        <v>7.7272727272727249</v>
      </c>
      <c r="AV8" s="144">
        <f t="shared" si="6"/>
        <v>8.1818181818181799</v>
      </c>
      <c r="AW8" s="144">
        <f t="shared" si="6"/>
        <v>8.6363636363636349</v>
      </c>
      <c r="AX8" s="144">
        <f t="shared" si="6"/>
        <v>9.0909090909090899</v>
      </c>
      <c r="AY8" s="144">
        <f t="shared" si="6"/>
        <v>9.545454545454545</v>
      </c>
      <c r="AZ8" s="144">
        <f t="shared" si="6"/>
        <v>10</v>
      </c>
      <c r="BA8" s="144">
        <f t="shared" si="6"/>
        <v>10.454545454545455</v>
      </c>
      <c r="BB8" s="144">
        <f t="shared" si="6"/>
        <v>10.90909090909091</v>
      </c>
      <c r="BC8" s="144">
        <f t="shared" si="6"/>
        <v>11.363636363636365</v>
      </c>
      <c r="BD8" s="144">
        <f t="shared" si="6"/>
        <v>11.81818181818182</v>
      </c>
      <c r="BE8" s="144">
        <f t="shared" si="6"/>
        <v>12.272727272727275</v>
      </c>
      <c r="BF8" s="144">
        <f t="shared" si="6"/>
        <v>12.72727272727273</v>
      </c>
      <c r="BG8" s="144">
        <f t="shared" si="6"/>
        <v>13.181818181818185</v>
      </c>
      <c r="BH8" s="144">
        <f t="shared" si="6"/>
        <v>13.63636363636364</v>
      </c>
    </row>
    <row r="9" spans="1:60">
      <c r="A9" s="7" t="s">
        <v>7</v>
      </c>
      <c r="C9" s="8">
        <f>C113</f>
        <v>0</v>
      </c>
      <c r="D9" s="8">
        <f t="shared" ref="D9:BH9" si="7">D113</f>
        <v>0</v>
      </c>
      <c r="E9" s="8">
        <f t="shared" si="7"/>
        <v>0</v>
      </c>
      <c r="F9" s="8">
        <f t="shared" si="7"/>
        <v>0</v>
      </c>
      <c r="G9" s="8">
        <f t="shared" si="7"/>
        <v>0</v>
      </c>
      <c r="H9" s="8">
        <f t="shared" si="7"/>
        <v>0</v>
      </c>
      <c r="I9" s="8">
        <f t="shared" si="7"/>
        <v>0</v>
      </c>
      <c r="J9" s="24">
        <f t="shared" si="7"/>
        <v>0</v>
      </c>
      <c r="K9" s="24">
        <f t="shared" si="7"/>
        <v>0</v>
      </c>
      <c r="L9" s="24">
        <f t="shared" si="7"/>
        <v>0</v>
      </c>
      <c r="M9" s="24">
        <f t="shared" si="7"/>
        <v>0</v>
      </c>
      <c r="N9" s="24">
        <f t="shared" si="7"/>
        <v>0</v>
      </c>
      <c r="O9" s="24">
        <f t="shared" si="7"/>
        <v>0</v>
      </c>
      <c r="P9" s="24">
        <f t="shared" si="7"/>
        <v>0</v>
      </c>
      <c r="Q9" s="24">
        <f t="shared" si="7"/>
        <v>0</v>
      </c>
      <c r="R9" s="24">
        <f t="shared" si="7"/>
        <v>0</v>
      </c>
      <c r="S9" s="24">
        <f t="shared" si="7"/>
        <v>0</v>
      </c>
      <c r="T9" s="24">
        <f t="shared" si="7"/>
        <v>0</v>
      </c>
      <c r="U9" s="24">
        <f t="shared" si="7"/>
        <v>0</v>
      </c>
      <c r="V9" s="24">
        <f t="shared" si="7"/>
        <v>0</v>
      </c>
      <c r="W9" s="24">
        <f t="shared" si="7"/>
        <v>0</v>
      </c>
      <c r="X9" s="24">
        <f t="shared" si="7"/>
        <v>0</v>
      </c>
      <c r="Y9" s="24">
        <f t="shared" si="7"/>
        <v>0</v>
      </c>
      <c r="Z9" s="24">
        <f t="shared" si="7"/>
        <v>0</v>
      </c>
      <c r="AA9" s="24">
        <f t="shared" si="7"/>
        <v>0</v>
      </c>
      <c r="AB9" s="24">
        <f t="shared" si="7"/>
        <v>1</v>
      </c>
      <c r="AC9" s="24">
        <f t="shared" si="7"/>
        <v>1</v>
      </c>
      <c r="AD9" s="24">
        <f t="shared" si="7"/>
        <v>2</v>
      </c>
      <c r="AE9" s="24">
        <f t="shared" si="7"/>
        <v>2</v>
      </c>
      <c r="AF9" s="24">
        <f t="shared" si="7"/>
        <v>2</v>
      </c>
      <c r="AG9" s="25">
        <f t="shared" si="7"/>
        <v>3</v>
      </c>
      <c r="AH9" s="144">
        <f t="shared" si="7"/>
        <v>3</v>
      </c>
      <c r="AI9" s="144">
        <f t="shared" si="7"/>
        <v>3</v>
      </c>
      <c r="AJ9" s="144">
        <f t="shared" si="7"/>
        <v>3.3333333333333335</v>
      </c>
      <c r="AK9" s="144">
        <f t="shared" si="7"/>
        <v>3.666666666666667</v>
      </c>
      <c r="AL9" s="144">
        <f t="shared" si="7"/>
        <v>4</v>
      </c>
      <c r="AM9" s="144">
        <f t="shared" si="7"/>
        <v>4.333333333333333</v>
      </c>
      <c r="AN9" s="144">
        <f t="shared" si="7"/>
        <v>4.6666666666666661</v>
      </c>
      <c r="AO9" s="144">
        <f t="shared" si="7"/>
        <v>5</v>
      </c>
      <c r="AP9" s="144">
        <f t="shared" si="7"/>
        <v>5.4545454545454541</v>
      </c>
      <c r="AQ9" s="144">
        <f t="shared" si="7"/>
        <v>5.9090909090909083</v>
      </c>
      <c r="AR9" s="144">
        <f t="shared" si="7"/>
        <v>6.3636363636363624</v>
      </c>
      <c r="AS9" s="144">
        <f t="shared" si="7"/>
        <v>6.8181818181818166</v>
      </c>
      <c r="AT9" s="144">
        <f t="shared" si="7"/>
        <v>7.2727272727272707</v>
      </c>
      <c r="AU9" s="144">
        <f t="shared" si="7"/>
        <v>7.7272727272727249</v>
      </c>
      <c r="AV9" s="144">
        <f t="shared" si="7"/>
        <v>8.1818181818181799</v>
      </c>
      <c r="AW9" s="144">
        <f t="shared" si="7"/>
        <v>8.6363636363636349</v>
      </c>
      <c r="AX9" s="144">
        <f t="shared" si="7"/>
        <v>9.0909090909090899</v>
      </c>
      <c r="AY9" s="144">
        <f t="shared" si="7"/>
        <v>9.545454545454545</v>
      </c>
      <c r="AZ9" s="144">
        <f t="shared" si="7"/>
        <v>10</v>
      </c>
      <c r="BA9" s="144">
        <f t="shared" si="7"/>
        <v>10.454545454545455</v>
      </c>
      <c r="BB9" s="144">
        <f t="shared" si="7"/>
        <v>10.90909090909091</v>
      </c>
      <c r="BC9" s="144">
        <f t="shared" si="7"/>
        <v>11.363636363636365</v>
      </c>
      <c r="BD9" s="144">
        <f t="shared" si="7"/>
        <v>11.81818181818182</v>
      </c>
      <c r="BE9" s="144">
        <f t="shared" si="7"/>
        <v>12.272727272727275</v>
      </c>
      <c r="BF9" s="144">
        <f t="shared" si="7"/>
        <v>12.72727272727273</v>
      </c>
      <c r="BG9" s="144">
        <f t="shared" si="7"/>
        <v>13.181818181818185</v>
      </c>
      <c r="BH9" s="144">
        <f t="shared" si="7"/>
        <v>13.63636363636364</v>
      </c>
    </row>
    <row r="10" spans="1:60">
      <c r="A10" s="7" t="s">
        <v>99</v>
      </c>
      <c r="C10" s="8">
        <f>C129</f>
        <v>0</v>
      </c>
      <c r="D10" s="8">
        <f t="shared" ref="D10:BH10" si="8">D129</f>
        <v>0</v>
      </c>
      <c r="E10" s="8">
        <f t="shared" si="8"/>
        <v>0</v>
      </c>
      <c r="F10" s="8">
        <f t="shared" si="8"/>
        <v>0</v>
      </c>
      <c r="G10" s="8">
        <f t="shared" si="8"/>
        <v>0</v>
      </c>
      <c r="H10" s="8">
        <f t="shared" si="8"/>
        <v>0</v>
      </c>
      <c r="I10" s="8">
        <f t="shared" si="8"/>
        <v>0</v>
      </c>
      <c r="J10" s="24">
        <f t="shared" si="8"/>
        <v>0</v>
      </c>
      <c r="K10" s="24">
        <f t="shared" si="8"/>
        <v>0</v>
      </c>
      <c r="L10" s="24">
        <f t="shared" si="8"/>
        <v>0</v>
      </c>
      <c r="M10" s="24">
        <f t="shared" si="8"/>
        <v>0</v>
      </c>
      <c r="N10" s="24">
        <f t="shared" si="8"/>
        <v>0</v>
      </c>
      <c r="O10" s="24">
        <f t="shared" si="8"/>
        <v>0</v>
      </c>
      <c r="P10" s="24">
        <f t="shared" si="8"/>
        <v>0</v>
      </c>
      <c r="Q10" s="24">
        <f t="shared" si="8"/>
        <v>0</v>
      </c>
      <c r="R10" s="24">
        <f t="shared" si="8"/>
        <v>0</v>
      </c>
      <c r="S10" s="24">
        <f t="shared" si="8"/>
        <v>0</v>
      </c>
      <c r="T10" s="24">
        <f t="shared" si="8"/>
        <v>0</v>
      </c>
      <c r="U10" s="24">
        <f t="shared" si="8"/>
        <v>0</v>
      </c>
      <c r="V10" s="24">
        <f t="shared" si="8"/>
        <v>0</v>
      </c>
      <c r="W10" s="24">
        <f t="shared" si="8"/>
        <v>0</v>
      </c>
      <c r="X10" s="24">
        <f t="shared" si="8"/>
        <v>0</v>
      </c>
      <c r="Y10" s="24">
        <f t="shared" si="8"/>
        <v>0</v>
      </c>
      <c r="Z10" s="24">
        <f t="shared" si="8"/>
        <v>0</v>
      </c>
      <c r="AA10" s="24">
        <f t="shared" si="8"/>
        <v>0</v>
      </c>
      <c r="AB10" s="24">
        <f t="shared" si="8"/>
        <v>0</v>
      </c>
      <c r="AC10" s="24">
        <f t="shared" si="8"/>
        <v>0</v>
      </c>
      <c r="AD10" s="24">
        <f t="shared" si="8"/>
        <v>0</v>
      </c>
      <c r="AE10" s="24">
        <f t="shared" si="8"/>
        <v>0</v>
      </c>
      <c r="AF10" s="24">
        <f t="shared" si="8"/>
        <v>0</v>
      </c>
      <c r="AG10" s="25">
        <f t="shared" si="8"/>
        <v>0</v>
      </c>
      <c r="AH10" s="144">
        <f t="shared" si="8"/>
        <v>0</v>
      </c>
      <c r="AI10" s="144">
        <f t="shared" si="8"/>
        <v>0</v>
      </c>
      <c r="AJ10" s="144">
        <f t="shared" si="8"/>
        <v>0</v>
      </c>
      <c r="AK10" s="144">
        <f t="shared" si="8"/>
        <v>0</v>
      </c>
      <c r="AL10" s="144">
        <f t="shared" si="8"/>
        <v>0</v>
      </c>
      <c r="AM10" s="144">
        <f t="shared" si="8"/>
        <v>0</v>
      </c>
      <c r="AN10" s="144">
        <f t="shared" si="8"/>
        <v>0</v>
      </c>
      <c r="AO10" s="144">
        <f t="shared" si="8"/>
        <v>0</v>
      </c>
      <c r="AP10" s="144">
        <f t="shared" si="8"/>
        <v>0</v>
      </c>
      <c r="AQ10" s="144">
        <f t="shared" si="8"/>
        <v>0</v>
      </c>
      <c r="AR10" s="144">
        <f t="shared" si="8"/>
        <v>0</v>
      </c>
      <c r="AS10" s="144">
        <f t="shared" si="8"/>
        <v>0</v>
      </c>
      <c r="AT10" s="144">
        <f t="shared" si="8"/>
        <v>0</v>
      </c>
      <c r="AU10" s="144">
        <f t="shared" si="8"/>
        <v>0</v>
      </c>
      <c r="AV10" s="144">
        <f t="shared" si="8"/>
        <v>0</v>
      </c>
      <c r="AW10" s="144">
        <f t="shared" si="8"/>
        <v>0</v>
      </c>
      <c r="AX10" s="144">
        <f t="shared" si="8"/>
        <v>0</v>
      </c>
      <c r="AY10" s="144">
        <f t="shared" si="8"/>
        <v>0</v>
      </c>
      <c r="AZ10" s="144">
        <f t="shared" si="8"/>
        <v>0</v>
      </c>
      <c r="BA10" s="144">
        <f t="shared" si="8"/>
        <v>0</v>
      </c>
      <c r="BB10" s="144">
        <f t="shared" si="8"/>
        <v>0</v>
      </c>
      <c r="BC10" s="144">
        <f t="shared" si="8"/>
        <v>0</v>
      </c>
      <c r="BD10" s="144">
        <f t="shared" si="8"/>
        <v>0</v>
      </c>
      <c r="BE10" s="144">
        <f t="shared" si="8"/>
        <v>0</v>
      </c>
      <c r="BF10" s="144">
        <f t="shared" si="8"/>
        <v>0</v>
      </c>
      <c r="BG10" s="144">
        <f t="shared" si="8"/>
        <v>0</v>
      </c>
      <c r="BH10" s="144">
        <f t="shared" si="8"/>
        <v>0</v>
      </c>
    </row>
    <row r="11" spans="1:60">
      <c r="A11" s="7" t="s">
        <v>9</v>
      </c>
      <c r="C11" s="8">
        <f t="shared" ref="C11:BH11" si="9">C7-C8</f>
        <v>0</v>
      </c>
      <c r="D11" s="8">
        <f t="shared" si="9"/>
        <v>0</v>
      </c>
      <c r="E11" s="8">
        <f t="shared" si="9"/>
        <v>0</v>
      </c>
      <c r="F11" s="8">
        <f t="shared" si="9"/>
        <v>0</v>
      </c>
      <c r="G11" s="8">
        <f t="shared" si="9"/>
        <v>0</v>
      </c>
      <c r="H11" s="8">
        <f t="shared" si="9"/>
        <v>0</v>
      </c>
      <c r="I11" s="8">
        <f t="shared" si="9"/>
        <v>-0.03</v>
      </c>
      <c r="J11" s="24">
        <f t="shared" si="9"/>
        <v>129.74020009299511</v>
      </c>
      <c r="K11" s="24">
        <f t="shared" si="9"/>
        <v>135.07391341991158</v>
      </c>
      <c r="L11" s="24">
        <f t="shared" si="9"/>
        <v>139.83171134949879</v>
      </c>
      <c r="M11" s="24">
        <f t="shared" si="9"/>
        <v>149.90410740049188</v>
      </c>
      <c r="N11" s="24">
        <f t="shared" si="9"/>
        <v>155.19304599059228</v>
      </c>
      <c r="O11" s="24">
        <f t="shared" si="9"/>
        <v>160.04516154655511</v>
      </c>
      <c r="P11" s="24">
        <f t="shared" si="9"/>
        <v>158.05456278258208</v>
      </c>
      <c r="Q11" s="24">
        <f t="shared" si="9"/>
        <v>154.86159814187499</v>
      </c>
      <c r="R11" s="24">
        <f t="shared" si="9"/>
        <v>149.68869679264265</v>
      </c>
      <c r="S11" s="24">
        <f t="shared" si="9"/>
        <v>144.8923593101259</v>
      </c>
      <c r="T11" s="24">
        <f t="shared" si="9"/>
        <v>150.279398327732</v>
      </c>
      <c r="U11" s="24">
        <f t="shared" si="9"/>
        <v>153.96104843747202</v>
      </c>
      <c r="V11" s="24">
        <f t="shared" si="9"/>
        <v>159.3927271189383</v>
      </c>
      <c r="W11" s="24">
        <f t="shared" si="9"/>
        <v>164.61708819510054</v>
      </c>
      <c r="X11" s="24">
        <f t="shared" si="9"/>
        <v>169.62158365047364</v>
      </c>
      <c r="Y11" s="24">
        <f t="shared" si="9"/>
        <v>174.56487628177487</v>
      </c>
      <c r="Z11" s="24">
        <f t="shared" si="9"/>
        <v>179.7828551537126</v>
      </c>
      <c r="AA11" s="24">
        <f t="shared" si="9"/>
        <v>181.02928233177036</v>
      </c>
      <c r="AB11" s="24">
        <f t="shared" si="9"/>
        <v>167.35751324611473</v>
      </c>
      <c r="AC11" s="24">
        <f t="shared" si="9"/>
        <v>180.58945601761596</v>
      </c>
      <c r="AD11" s="24">
        <f t="shared" si="9"/>
        <v>171.87084818147341</v>
      </c>
      <c r="AE11" s="24">
        <f t="shared" si="9"/>
        <v>164.52888578979969</v>
      </c>
      <c r="AF11" s="24">
        <f t="shared" si="9"/>
        <v>166.09370050120972</v>
      </c>
      <c r="AG11" s="25">
        <f t="shared" si="9"/>
        <v>164.96455515651752</v>
      </c>
      <c r="AH11" s="144">
        <f t="shared" si="9"/>
        <v>170.85643487175656</v>
      </c>
      <c r="AI11" s="144">
        <f t="shared" si="9"/>
        <v>175.11642248201235</v>
      </c>
      <c r="AJ11" s="144">
        <f t="shared" si="9"/>
        <v>178.19095987544753</v>
      </c>
      <c r="AK11" s="144">
        <f t="shared" si="9"/>
        <v>179.97930167326786</v>
      </c>
      <c r="AL11" s="144">
        <f t="shared" si="9"/>
        <v>182.43893945255007</v>
      </c>
      <c r="AM11" s="144">
        <f t="shared" si="9"/>
        <v>184.83662089296971</v>
      </c>
      <c r="AN11" s="144">
        <f t="shared" si="9"/>
        <v>187.65626175859671</v>
      </c>
      <c r="AO11" s="144">
        <f t="shared" si="9"/>
        <v>187.34024633937219</v>
      </c>
      <c r="AP11" s="144">
        <f t="shared" si="9"/>
        <v>190.78870065031111</v>
      </c>
      <c r="AQ11" s="144">
        <f t="shared" si="9"/>
        <v>195.07250291169169</v>
      </c>
      <c r="AR11" s="144">
        <f t="shared" si="9"/>
        <v>200.39127171264627</v>
      </c>
      <c r="AS11" s="144">
        <f t="shared" si="9"/>
        <v>203.89811896761759</v>
      </c>
      <c r="AT11" s="144">
        <f t="shared" si="9"/>
        <v>207.46633604955085</v>
      </c>
      <c r="AU11" s="144">
        <f t="shared" si="9"/>
        <v>211.0969969304181</v>
      </c>
      <c r="AV11" s="144">
        <f t="shared" si="9"/>
        <v>214.79119437670033</v>
      </c>
      <c r="AW11" s="144">
        <f t="shared" si="9"/>
        <v>218.55004027829261</v>
      </c>
      <c r="AX11" s="144">
        <f t="shared" si="9"/>
        <v>222.37466598316283</v>
      </c>
      <c r="AY11" s="144">
        <f t="shared" si="9"/>
        <v>226.26622263786817</v>
      </c>
      <c r="AZ11" s="144">
        <f t="shared" si="9"/>
        <v>230.22588153403086</v>
      </c>
      <c r="BA11" s="144">
        <f t="shared" si="9"/>
        <v>234.25483446087637</v>
      </c>
      <c r="BB11" s="144">
        <f t="shared" si="9"/>
        <v>238.35429406394178</v>
      </c>
      <c r="BC11" s="144">
        <f t="shared" si="9"/>
        <v>242.52549421006074</v>
      </c>
      <c r="BD11" s="144">
        <f t="shared" si="9"/>
        <v>246.76969035873691</v>
      </c>
      <c r="BE11" s="144">
        <f t="shared" si="9"/>
        <v>251.08815994001472</v>
      </c>
      <c r="BF11" s="144">
        <f t="shared" si="9"/>
        <v>255.48220273896513</v>
      </c>
      <c r="BG11" s="144">
        <f t="shared" si="9"/>
        <v>259.95314128689699</v>
      </c>
      <c r="BH11" s="144">
        <f t="shared" si="9"/>
        <v>264.50232125941767</v>
      </c>
    </row>
    <row r="12" spans="1:60">
      <c r="A12" s="7" t="s">
        <v>10</v>
      </c>
      <c r="C12" s="8">
        <f>C65</f>
        <v>0</v>
      </c>
      <c r="D12" s="8">
        <f t="shared" ref="D12:AG12" si="10">D65</f>
        <v>0</v>
      </c>
      <c r="E12" s="8">
        <f t="shared" si="10"/>
        <v>0</v>
      </c>
      <c r="F12" s="8">
        <f t="shared" si="10"/>
        <v>0</v>
      </c>
      <c r="G12" s="8">
        <f t="shared" si="10"/>
        <v>0</v>
      </c>
      <c r="H12" s="8">
        <f t="shared" si="10"/>
        <v>0</v>
      </c>
      <c r="I12" s="8">
        <f t="shared" si="10"/>
        <v>0</v>
      </c>
      <c r="J12" s="24">
        <f t="shared" si="10"/>
        <v>0</v>
      </c>
      <c r="K12" s="24">
        <f t="shared" si="10"/>
        <v>0</v>
      </c>
      <c r="L12" s="24">
        <f t="shared" si="10"/>
        <v>0</v>
      </c>
      <c r="M12" s="24">
        <f t="shared" si="10"/>
        <v>0</v>
      </c>
      <c r="N12" s="24">
        <f t="shared" si="10"/>
        <v>0</v>
      </c>
      <c r="O12" s="24">
        <f t="shared" si="10"/>
        <v>0</v>
      </c>
      <c r="P12" s="24">
        <f t="shared" si="10"/>
        <v>0</v>
      </c>
      <c r="Q12" s="24">
        <f t="shared" si="10"/>
        <v>0</v>
      </c>
      <c r="R12" s="24">
        <f t="shared" si="10"/>
        <v>0</v>
      </c>
      <c r="S12" s="24">
        <f t="shared" si="10"/>
        <v>0</v>
      </c>
      <c r="T12" s="24">
        <f t="shared" si="10"/>
        <v>0</v>
      </c>
      <c r="U12" s="24">
        <f t="shared" si="10"/>
        <v>1.0890000000000002</v>
      </c>
      <c r="V12" s="24">
        <f t="shared" si="10"/>
        <v>0.75700000000000012</v>
      </c>
      <c r="W12" s="24">
        <f t="shared" si="10"/>
        <v>0.51500000000000001</v>
      </c>
      <c r="X12" s="24">
        <f t="shared" si="10"/>
        <v>0.41800000000000015</v>
      </c>
      <c r="Y12" s="24">
        <f t="shared" si="10"/>
        <v>0.42699999999999999</v>
      </c>
      <c r="Z12" s="24">
        <f t="shared" si="10"/>
        <v>0.26099999999999995</v>
      </c>
      <c r="AA12" s="24">
        <f t="shared" si="10"/>
        <v>0.9760000000000002</v>
      </c>
      <c r="AB12" s="24">
        <f t="shared" si="10"/>
        <v>16.883000000000003</v>
      </c>
      <c r="AC12" s="24">
        <f t="shared" si="10"/>
        <v>6.7006109999999994</v>
      </c>
      <c r="AD12" s="24">
        <f t="shared" si="10"/>
        <v>21.626000000000001</v>
      </c>
      <c r="AE12" s="24">
        <f t="shared" si="10"/>
        <v>32.109000000000002</v>
      </c>
      <c r="AF12" s="24">
        <f t="shared" si="10"/>
        <v>32.937999999999995</v>
      </c>
      <c r="AG12" s="24">
        <f t="shared" si="10"/>
        <v>35.396000000000001</v>
      </c>
      <c r="AH12" s="144">
        <v>32</v>
      </c>
      <c r="AI12" s="144">
        <v>29</v>
      </c>
      <c r="AJ12" s="144">
        <v>28</v>
      </c>
      <c r="AK12" s="144">
        <v>27.5</v>
      </c>
      <c r="AL12" s="144">
        <v>26.5</v>
      </c>
      <c r="AM12" s="144">
        <v>25</v>
      </c>
      <c r="AN12" s="144">
        <v>24</v>
      </c>
      <c r="AO12" s="144">
        <v>23</v>
      </c>
      <c r="AP12" s="144">
        <v>22</v>
      </c>
      <c r="AQ12" s="144">
        <v>20</v>
      </c>
      <c r="AR12" s="144">
        <v>12.5</v>
      </c>
      <c r="AS12" s="144">
        <v>10</v>
      </c>
      <c r="AT12" s="144">
        <v>7.5</v>
      </c>
      <c r="AU12" s="144">
        <v>5</v>
      </c>
      <c r="AV12" s="144">
        <v>0.5</v>
      </c>
      <c r="AW12" s="144">
        <v>0.5</v>
      </c>
      <c r="AX12" s="144">
        <v>0.5</v>
      </c>
      <c r="AY12" s="144">
        <v>0.5</v>
      </c>
      <c r="AZ12" s="144">
        <v>0.5</v>
      </c>
      <c r="BA12" s="144">
        <v>0.5</v>
      </c>
      <c r="BB12" s="144">
        <v>0.5</v>
      </c>
      <c r="BC12" s="144">
        <v>0.5</v>
      </c>
      <c r="BD12" s="144">
        <v>0.5</v>
      </c>
      <c r="BE12" s="144">
        <v>0.5</v>
      </c>
      <c r="BF12" s="144">
        <v>0.5</v>
      </c>
      <c r="BG12" s="144">
        <v>0.5</v>
      </c>
      <c r="BH12" s="144">
        <v>0.5</v>
      </c>
    </row>
    <row r="13" spans="1:60">
      <c r="A13" s="9" t="s">
        <v>11</v>
      </c>
      <c r="B13" s="10"/>
      <c r="C13" s="11">
        <f t="shared" ref="C13:BH13" si="11">C6-C14</f>
        <v>0</v>
      </c>
      <c r="D13" s="11">
        <f t="shared" si="11"/>
        <v>0</v>
      </c>
      <c r="E13" s="11">
        <f t="shared" si="11"/>
        <v>0</v>
      </c>
      <c r="F13" s="11">
        <f t="shared" si="11"/>
        <v>0</v>
      </c>
      <c r="G13" s="11">
        <f t="shared" si="11"/>
        <v>0</v>
      </c>
      <c r="H13" s="11">
        <f t="shared" si="11"/>
        <v>0</v>
      </c>
      <c r="I13" s="11">
        <f t="shared" si="11"/>
        <v>-0.03</v>
      </c>
      <c r="J13" s="145">
        <f t="shared" si="11"/>
        <v>129.74020009299511</v>
      </c>
      <c r="K13" s="145">
        <f t="shared" si="11"/>
        <v>135.07391341991158</v>
      </c>
      <c r="L13" s="145">
        <f t="shared" si="11"/>
        <v>139.83171134949879</v>
      </c>
      <c r="M13" s="145">
        <f t="shared" si="11"/>
        <v>149.90410740049188</v>
      </c>
      <c r="N13" s="145">
        <f t="shared" si="11"/>
        <v>155.19304599059228</v>
      </c>
      <c r="O13" s="145">
        <f t="shared" si="11"/>
        <v>160.04516154655511</v>
      </c>
      <c r="P13" s="145">
        <f t="shared" si="11"/>
        <v>158.05456278258208</v>
      </c>
      <c r="Q13" s="145">
        <f t="shared" si="11"/>
        <v>154.86159814187499</v>
      </c>
      <c r="R13" s="145">
        <f t="shared" si="11"/>
        <v>149.68869679264265</v>
      </c>
      <c r="S13" s="145">
        <f t="shared" si="11"/>
        <v>144.8923593101259</v>
      </c>
      <c r="T13" s="145">
        <f t="shared" si="11"/>
        <v>150.279398327732</v>
      </c>
      <c r="U13" s="145">
        <f t="shared" si="11"/>
        <v>155.05004843747201</v>
      </c>
      <c r="V13" s="145">
        <f t="shared" si="11"/>
        <v>160.1497271189383</v>
      </c>
      <c r="W13" s="145">
        <f t="shared" si="11"/>
        <v>165.13208819510052</v>
      </c>
      <c r="X13" s="145">
        <f t="shared" si="11"/>
        <v>170.03958365047365</v>
      </c>
      <c r="Y13" s="145">
        <f t="shared" si="11"/>
        <v>174.99187628177486</v>
      </c>
      <c r="Z13" s="145">
        <f t="shared" si="11"/>
        <v>180.0438551537126</v>
      </c>
      <c r="AA13" s="145">
        <f t="shared" si="11"/>
        <v>182.00528233177036</v>
      </c>
      <c r="AB13" s="145">
        <f t="shared" si="11"/>
        <v>185.24051324611474</v>
      </c>
      <c r="AC13" s="145">
        <f t="shared" si="11"/>
        <v>188.29006701761597</v>
      </c>
      <c r="AD13" s="145">
        <f t="shared" si="11"/>
        <v>195.49684818147341</v>
      </c>
      <c r="AE13" s="145">
        <f t="shared" si="11"/>
        <v>198.6378857897997</v>
      </c>
      <c r="AF13" s="145">
        <f t="shared" si="11"/>
        <v>201.03170050120971</v>
      </c>
      <c r="AG13" s="146">
        <f t="shared" si="11"/>
        <v>203.36055515651751</v>
      </c>
      <c r="AH13" s="147">
        <f t="shared" si="11"/>
        <v>205.85643487175656</v>
      </c>
      <c r="AI13" s="147">
        <f t="shared" si="11"/>
        <v>207.11642248201235</v>
      </c>
      <c r="AJ13" s="147">
        <f t="shared" si="11"/>
        <v>209.52429320878088</v>
      </c>
      <c r="AK13" s="147">
        <f t="shared" si="11"/>
        <v>211.14596833993451</v>
      </c>
      <c r="AL13" s="147">
        <f t="shared" si="11"/>
        <v>212.93893945255007</v>
      </c>
      <c r="AM13" s="147">
        <f t="shared" si="11"/>
        <v>214.16995422630305</v>
      </c>
      <c r="AN13" s="147">
        <f t="shared" si="11"/>
        <v>216.32292842526337</v>
      </c>
      <c r="AO13" s="147">
        <f t="shared" si="11"/>
        <v>215.34024633937219</v>
      </c>
      <c r="AP13" s="147">
        <f t="shared" si="11"/>
        <v>218.24324610485658</v>
      </c>
      <c r="AQ13" s="147">
        <f t="shared" si="11"/>
        <v>220.98159382078259</v>
      </c>
      <c r="AR13" s="147">
        <f t="shared" si="11"/>
        <v>219.25490807628265</v>
      </c>
      <c r="AS13" s="147">
        <f t="shared" si="11"/>
        <v>220.7163007857994</v>
      </c>
      <c r="AT13" s="147">
        <f t="shared" si="11"/>
        <v>222.23906332227813</v>
      </c>
      <c r="AU13" s="147">
        <f t="shared" si="11"/>
        <v>223.82426965769082</v>
      </c>
      <c r="AV13" s="147">
        <f t="shared" si="11"/>
        <v>223.47301255851852</v>
      </c>
      <c r="AW13" s="147">
        <f t="shared" si="11"/>
        <v>227.68640391465624</v>
      </c>
      <c r="AX13" s="147">
        <f t="shared" si="11"/>
        <v>231.96557507407192</v>
      </c>
      <c r="AY13" s="147">
        <f t="shared" si="11"/>
        <v>236.3116771833227</v>
      </c>
      <c r="AZ13" s="147">
        <f t="shared" si="11"/>
        <v>240.72588153403086</v>
      </c>
      <c r="BA13" s="147">
        <f t="shared" si="11"/>
        <v>245.20937991542183</v>
      </c>
      <c r="BB13" s="147">
        <f t="shared" si="11"/>
        <v>249.76338497303269</v>
      </c>
      <c r="BC13" s="147">
        <f t="shared" si="11"/>
        <v>254.38913057369712</v>
      </c>
      <c r="BD13" s="147">
        <f t="shared" si="11"/>
        <v>259.08787217691872</v>
      </c>
      <c r="BE13" s="147">
        <f t="shared" si="11"/>
        <v>263.860887212742</v>
      </c>
      <c r="BF13" s="147">
        <f t="shared" si="11"/>
        <v>268.70947546623785</v>
      </c>
      <c r="BG13" s="147">
        <f t="shared" si="11"/>
        <v>273.63495946871518</v>
      </c>
      <c r="BH13" s="147">
        <f t="shared" si="11"/>
        <v>278.6386848957813</v>
      </c>
    </row>
    <row r="14" spans="1:60">
      <c r="A14" s="7" t="s">
        <v>12</v>
      </c>
      <c r="C14" s="8">
        <f>C208</f>
        <v>0</v>
      </c>
      <c r="D14" s="8">
        <f t="shared" ref="D14:BH14" si="12">D208</f>
        <v>0</v>
      </c>
      <c r="E14" s="8">
        <f t="shared" si="12"/>
        <v>0</v>
      </c>
      <c r="F14" s="8">
        <f t="shared" si="12"/>
        <v>0</v>
      </c>
      <c r="G14" s="8">
        <f t="shared" si="12"/>
        <v>0</v>
      </c>
      <c r="H14" s="8">
        <f t="shared" si="12"/>
        <v>0</v>
      </c>
      <c r="I14" s="8">
        <f t="shared" si="12"/>
        <v>0.03</v>
      </c>
      <c r="J14" s="24">
        <f t="shared" si="12"/>
        <v>0.28979990700490366</v>
      </c>
      <c r="K14" s="24">
        <f t="shared" si="12"/>
        <v>0.21588648709330147</v>
      </c>
      <c r="L14" s="24">
        <f t="shared" si="12"/>
        <v>0.38417513759453875</v>
      </c>
      <c r="M14" s="24">
        <f t="shared" si="12"/>
        <v>0.48006773710263989</v>
      </c>
      <c r="N14" s="24">
        <f t="shared" si="12"/>
        <v>0.28702174651036683</v>
      </c>
      <c r="O14" s="24">
        <f t="shared" si="12"/>
        <v>0.24186019995526847</v>
      </c>
      <c r="P14" s="24">
        <f t="shared" si="12"/>
        <v>0.18729741737318187</v>
      </c>
      <c r="Q14" s="24">
        <f t="shared" si="12"/>
        <v>0.32569927549817435</v>
      </c>
      <c r="R14" s="24">
        <f t="shared" si="12"/>
        <v>0.63700248285553951</v>
      </c>
      <c r="S14" s="24">
        <f t="shared" si="12"/>
        <v>0.74464317272962555</v>
      </c>
      <c r="T14" s="24">
        <f t="shared" si="12"/>
        <v>0.46524484499765395</v>
      </c>
      <c r="U14" s="24">
        <f t="shared" si="12"/>
        <v>0.41519640752561976</v>
      </c>
      <c r="V14" s="24">
        <f t="shared" si="12"/>
        <v>0.26546928858731739</v>
      </c>
      <c r="W14" s="24">
        <f t="shared" si="12"/>
        <v>0.17238109348678388</v>
      </c>
      <c r="X14" s="24">
        <f t="shared" si="12"/>
        <v>0.13279744301313876</v>
      </c>
      <c r="Y14" s="24">
        <f t="shared" si="12"/>
        <v>0.14092116123826934</v>
      </c>
      <c r="Z14" s="24">
        <f t="shared" si="12"/>
        <v>9.7066007525683923E-2</v>
      </c>
      <c r="AA14" s="24">
        <f t="shared" si="12"/>
        <v>9.1783675755311697E-2</v>
      </c>
      <c r="AB14" s="24">
        <f t="shared" si="12"/>
        <v>7.9270429640580981E-2</v>
      </c>
      <c r="AC14" s="24">
        <f t="shared" si="12"/>
        <v>0.10420341202461435</v>
      </c>
      <c r="AD14" s="24">
        <f t="shared" si="12"/>
        <v>8.9355230551212875E-2</v>
      </c>
      <c r="AE14" s="24">
        <f t="shared" si="12"/>
        <v>6.3469440751508316E-2</v>
      </c>
      <c r="AF14" s="24">
        <f t="shared" si="12"/>
        <v>5.8768939541791194E-2</v>
      </c>
      <c r="AG14" s="25">
        <f t="shared" si="12"/>
        <v>0.10121378302426656</v>
      </c>
      <c r="AH14" s="144">
        <f t="shared" si="12"/>
        <v>0.24477891126768725</v>
      </c>
      <c r="AI14" s="144">
        <f t="shared" si="12"/>
        <v>1.1283564292553585</v>
      </c>
      <c r="AJ14" s="144">
        <f t="shared" si="12"/>
        <v>1.2040632204744597</v>
      </c>
      <c r="AK14" s="144">
        <f t="shared" si="12"/>
        <v>1.2580948805399412</v>
      </c>
      <c r="AL14" s="144">
        <f t="shared" si="12"/>
        <v>1.119155427989865</v>
      </c>
      <c r="AM14" s="144">
        <f t="shared" si="12"/>
        <v>1.3492012016867889</v>
      </c>
      <c r="AN14" s="144">
        <f t="shared" si="12"/>
        <v>1.0262727764234114</v>
      </c>
      <c r="AO14" s="144">
        <f t="shared" si="12"/>
        <v>2.6860264370512255</v>
      </c>
      <c r="AP14" s="144">
        <f t="shared" si="12"/>
        <v>2.4427803321946566</v>
      </c>
      <c r="AQ14" s="144">
        <f t="shared" si="12"/>
        <v>0.46118651141206257</v>
      </c>
      <c r="AR14" s="144">
        <f t="shared" si="12"/>
        <v>1.2062784351294056</v>
      </c>
      <c r="AS14" s="144">
        <f t="shared" si="12"/>
        <v>1.4899776493299939</v>
      </c>
      <c r="AT14" s="144">
        <f t="shared" si="12"/>
        <v>1.2509143270518628</v>
      </c>
      <c r="AU14" s="144">
        <f t="shared" si="12"/>
        <v>1.4266446693610568</v>
      </c>
      <c r="AV14" s="144">
        <f t="shared" si="12"/>
        <v>2.9536321108425483</v>
      </c>
      <c r="AW14" s="144">
        <f t="shared" si="12"/>
        <v>3.2672281961862808</v>
      </c>
      <c r="AX14" s="144">
        <f t="shared" si="12"/>
        <v>1.3016531221143737</v>
      </c>
      <c r="AY14" s="144">
        <f t="shared" si="12"/>
        <v>0.48997593879166246</v>
      </c>
      <c r="AZ14" s="144">
        <f t="shared" si="12"/>
        <v>0.76409440476081514</v>
      </c>
      <c r="BA14" s="144">
        <f t="shared" si="12"/>
        <v>1.0547144893389699</v>
      </c>
      <c r="BB14" s="144">
        <f t="shared" si="12"/>
        <v>0.79132951630628057</v>
      </c>
      <c r="BC14" s="144">
        <f t="shared" si="12"/>
        <v>1.402198942609175</v>
      </c>
      <c r="BD14" s="144">
        <f t="shared" si="12"/>
        <v>2.3143267656904811</v>
      </c>
      <c r="BE14" s="144">
        <f t="shared" si="12"/>
        <v>1.9534395529484421</v>
      </c>
      <c r="BF14" s="144">
        <f t="shared" si="12"/>
        <v>2.2439640867106228</v>
      </c>
      <c r="BG14" s="144">
        <f t="shared" si="12"/>
        <v>3.1090046179954633</v>
      </c>
      <c r="BH14" s="144">
        <f t="shared" si="12"/>
        <v>4.4703197222141355</v>
      </c>
    </row>
    <row r="15" spans="1:60" ht="12" thickBot="1">
      <c r="A15" s="7" t="s">
        <v>13</v>
      </c>
      <c r="C15" s="12" t="e">
        <f>C14/C13</f>
        <v>#DIV/0!</v>
      </c>
      <c r="D15" s="12" t="e">
        <f t="shared" ref="D15:BH15" si="13">D14/D13</f>
        <v>#DIV/0!</v>
      </c>
      <c r="E15" s="12" t="e">
        <f t="shared" si="13"/>
        <v>#DIV/0!</v>
      </c>
      <c r="F15" s="12" t="e">
        <f t="shared" si="13"/>
        <v>#DIV/0!</v>
      </c>
      <c r="G15" s="12" t="e">
        <f t="shared" si="13"/>
        <v>#DIV/0!</v>
      </c>
      <c r="H15" s="12" t="e">
        <f t="shared" si="13"/>
        <v>#DIV/0!</v>
      </c>
      <c r="I15" s="12">
        <f t="shared" si="13"/>
        <v>-1</v>
      </c>
      <c r="J15" s="12">
        <f t="shared" si="13"/>
        <v>2.2336940038413769E-3</v>
      </c>
      <c r="K15" s="12">
        <f t="shared" si="13"/>
        <v>1.5982840922226299E-3</v>
      </c>
      <c r="L15" s="12">
        <f t="shared" si="13"/>
        <v>2.7474106830769028E-3</v>
      </c>
      <c r="M15" s="12">
        <f t="shared" si="13"/>
        <v>3.2024988869722233E-3</v>
      </c>
      <c r="N15" s="12">
        <f t="shared" si="13"/>
        <v>1.8494497912475145E-3</v>
      </c>
      <c r="O15" s="12">
        <f t="shared" si="13"/>
        <v>1.5111996989981757E-3</v>
      </c>
      <c r="P15" s="12">
        <f t="shared" si="13"/>
        <v>1.1850174653345877E-3</v>
      </c>
      <c r="Q15" s="12">
        <f t="shared" si="13"/>
        <v>2.1031635951463449E-3</v>
      </c>
      <c r="R15" s="12">
        <f t="shared" si="13"/>
        <v>4.255514921998097E-3</v>
      </c>
      <c r="S15" s="12">
        <f t="shared" si="13"/>
        <v>5.1392853030697086E-3</v>
      </c>
      <c r="T15" s="12">
        <f t="shared" si="13"/>
        <v>3.0958657685269653E-3</v>
      </c>
      <c r="U15" s="12">
        <f t="shared" si="13"/>
        <v>2.6778218498464939E-3</v>
      </c>
      <c r="V15" s="12">
        <f t="shared" si="13"/>
        <v>1.6576318509126241E-3</v>
      </c>
      <c r="W15" s="12">
        <f t="shared" si="13"/>
        <v>1.0438982233611604E-3</v>
      </c>
      <c r="X15" s="12">
        <f t="shared" si="13"/>
        <v>7.8097958229603583E-4</v>
      </c>
      <c r="Y15" s="12">
        <f t="shared" si="13"/>
        <v>8.0530116158852828E-4</v>
      </c>
      <c r="Z15" s="12">
        <f t="shared" si="13"/>
        <v>5.3912424527242952E-4</v>
      </c>
      <c r="AA15" s="12">
        <f t="shared" si="13"/>
        <v>5.0429127429391194E-4</v>
      </c>
      <c r="AB15" s="12">
        <f t="shared" si="13"/>
        <v>4.2793246602194679E-4</v>
      </c>
      <c r="AC15" s="12">
        <f t="shared" si="13"/>
        <v>5.534195917773258E-4</v>
      </c>
      <c r="AD15" s="12">
        <f t="shared" si="13"/>
        <v>4.5706737158374697E-4</v>
      </c>
      <c r="AE15" s="12">
        <f t="shared" si="13"/>
        <v>3.1952334016821049E-4</v>
      </c>
      <c r="AF15" s="12">
        <f t="shared" si="13"/>
        <v>2.9233667822173921E-4</v>
      </c>
      <c r="AG15" s="148">
        <f t="shared" si="13"/>
        <v>4.9770607159469469E-4</v>
      </c>
      <c r="AH15" s="149">
        <f t="shared" si="13"/>
        <v>1.1890758305426713E-3</v>
      </c>
      <c r="AI15" s="149">
        <f t="shared" si="13"/>
        <v>5.4479331756193987E-3</v>
      </c>
      <c r="AJ15" s="149">
        <f t="shared" si="13"/>
        <v>5.7466521043202786E-3</v>
      </c>
      <c r="AK15" s="149">
        <f t="shared" si="13"/>
        <v>5.9584129899864866E-3</v>
      </c>
      <c r="AL15" s="149">
        <f t="shared" si="13"/>
        <v>5.2557574996246765E-3</v>
      </c>
      <c r="AM15" s="149">
        <f t="shared" si="13"/>
        <v>6.2996754449559864E-3</v>
      </c>
      <c r="AN15" s="149">
        <f t="shared" si="13"/>
        <v>4.7441701344107618E-3</v>
      </c>
      <c r="AO15" s="149">
        <f t="shared" si="13"/>
        <v>1.247340654016945E-2</v>
      </c>
      <c r="AP15" s="149">
        <f t="shared" si="13"/>
        <v>1.119292521437756E-2</v>
      </c>
      <c r="AQ15" s="149">
        <f t="shared" si="13"/>
        <v>2.0869906105668132E-3</v>
      </c>
      <c r="AR15" s="149">
        <f t="shared" si="13"/>
        <v>5.5017169089310427E-3</v>
      </c>
      <c r="AS15" s="149">
        <f t="shared" si="13"/>
        <v>6.7506461644443122E-3</v>
      </c>
      <c r="AT15" s="149">
        <f t="shared" si="13"/>
        <v>5.6286879019007557E-3</v>
      </c>
      <c r="AU15" s="149">
        <f t="shared" si="13"/>
        <v>6.373949847096199E-3</v>
      </c>
      <c r="AV15" s="149">
        <f t="shared" si="13"/>
        <v>1.3216952136755717E-2</v>
      </c>
      <c r="AW15" s="149">
        <f t="shared" si="13"/>
        <v>1.4349685093234364E-2</v>
      </c>
      <c r="AX15" s="149">
        <f t="shared" si="13"/>
        <v>5.6114064412304543E-3</v>
      </c>
      <c r="AY15" s="149">
        <f t="shared" si="13"/>
        <v>2.0734309223811886E-3</v>
      </c>
      <c r="AZ15" s="149">
        <f t="shared" si="13"/>
        <v>3.1741265205536152E-3</v>
      </c>
      <c r="BA15" s="149">
        <f t="shared" si="13"/>
        <v>4.3012811732681859E-3</v>
      </c>
      <c r="BB15" s="149">
        <f t="shared" si="13"/>
        <v>3.1683167506386957E-3</v>
      </c>
      <c r="BC15" s="149">
        <f t="shared" si="13"/>
        <v>5.5120238016732196E-3</v>
      </c>
      <c r="BD15" s="149">
        <f t="shared" si="13"/>
        <v>8.9325939737933315E-3</v>
      </c>
      <c r="BE15" s="149">
        <f t="shared" si="13"/>
        <v>7.4032933550073707E-3</v>
      </c>
      <c r="BF15" s="149">
        <f t="shared" si="13"/>
        <v>8.3508930335155478E-3</v>
      </c>
      <c r="BG15" s="149">
        <f t="shared" si="13"/>
        <v>1.1361869199870703E-2</v>
      </c>
      <c r="BH15" s="149">
        <f t="shared" si="13"/>
        <v>1.6043428154587223E-2</v>
      </c>
    </row>
    <row r="16" spans="1:60" ht="12" thickBot="1">
      <c r="A16" s="13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</row>
    <row r="17" spans="1:60">
      <c r="A17" s="15" t="s">
        <v>15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</row>
    <row r="19" spans="1:60" ht="12" thickBot="1">
      <c r="A19" s="3" t="s">
        <v>16</v>
      </c>
    </row>
    <row r="20" spans="1:60" ht="12" thickBot="1">
      <c r="A20" s="18"/>
      <c r="B20" s="19">
        <f t="shared" ref="B20:BH20" si="14">B2</f>
        <v>1992</v>
      </c>
      <c r="C20" s="19" t="str">
        <f t="shared" si="14"/>
        <v xml:space="preserve">93/94 </v>
      </c>
      <c r="D20" s="19" t="str">
        <f t="shared" si="14"/>
        <v xml:space="preserve">94/95 </v>
      </c>
      <c r="E20" s="19" t="str">
        <f t="shared" si="14"/>
        <v xml:space="preserve">95/96 </v>
      </c>
      <c r="F20" s="19" t="str">
        <f t="shared" si="14"/>
        <v xml:space="preserve">96/97 </v>
      </c>
      <c r="G20" s="19" t="str">
        <f t="shared" si="14"/>
        <v xml:space="preserve">97/98 </v>
      </c>
      <c r="H20" s="19" t="str">
        <f t="shared" si="14"/>
        <v xml:space="preserve">98/99 </v>
      </c>
      <c r="I20" s="19" t="str">
        <f t="shared" si="14"/>
        <v xml:space="preserve">99/00 </v>
      </c>
      <c r="J20" s="19" t="str">
        <f t="shared" si="14"/>
        <v xml:space="preserve">00/01 </v>
      </c>
      <c r="K20" s="19" t="str">
        <f t="shared" si="14"/>
        <v xml:space="preserve">01/02 </v>
      </c>
      <c r="L20" s="19" t="str">
        <f t="shared" si="14"/>
        <v xml:space="preserve">02/03 </v>
      </c>
      <c r="M20" s="19" t="str">
        <f t="shared" si="14"/>
        <v xml:space="preserve">03/04 </v>
      </c>
      <c r="N20" s="19" t="str">
        <f t="shared" si="14"/>
        <v xml:space="preserve">04/05 </v>
      </c>
      <c r="O20" s="19" t="str">
        <f t="shared" si="14"/>
        <v xml:space="preserve">05/06 </v>
      </c>
      <c r="P20" s="19" t="str">
        <f t="shared" si="14"/>
        <v xml:space="preserve">06/07 </v>
      </c>
      <c r="Q20" s="19" t="str">
        <f t="shared" si="14"/>
        <v xml:space="preserve">07/08 </v>
      </c>
      <c r="R20" s="19" t="str">
        <f t="shared" si="14"/>
        <v xml:space="preserve">08/09 </v>
      </c>
      <c r="S20" s="19" t="str">
        <f t="shared" si="14"/>
        <v xml:space="preserve">09/10 </v>
      </c>
      <c r="T20" s="19" t="str">
        <f t="shared" si="14"/>
        <v xml:space="preserve">10/11 </v>
      </c>
      <c r="U20" s="19" t="str">
        <f t="shared" si="14"/>
        <v xml:space="preserve">11/12 </v>
      </c>
      <c r="V20" s="19" t="str">
        <f t="shared" si="14"/>
        <v xml:space="preserve">12/13 </v>
      </c>
      <c r="W20" s="19" t="str">
        <f t="shared" si="14"/>
        <v xml:space="preserve">13/14 </v>
      </c>
      <c r="X20" s="19" t="str">
        <f t="shared" si="14"/>
        <v xml:space="preserve">14/15 </v>
      </c>
      <c r="Y20" s="19" t="str">
        <f t="shared" si="14"/>
        <v xml:space="preserve">15/16 </v>
      </c>
      <c r="Z20" s="19" t="str">
        <f t="shared" si="14"/>
        <v xml:space="preserve">16/17 </v>
      </c>
      <c r="AA20" s="19" t="str">
        <f t="shared" si="14"/>
        <v xml:space="preserve">17/18 </v>
      </c>
      <c r="AB20" s="19" t="str">
        <f t="shared" si="14"/>
        <v xml:space="preserve">18/19 </v>
      </c>
      <c r="AC20" s="19" t="str">
        <f t="shared" si="14"/>
        <v>19/20</v>
      </c>
      <c r="AD20" s="19" t="str">
        <f t="shared" si="14"/>
        <v>20/21</v>
      </c>
      <c r="AE20" s="19" t="str">
        <f t="shared" si="14"/>
        <v xml:space="preserve">21/22 </v>
      </c>
      <c r="AF20" s="19" t="str">
        <f t="shared" si="14"/>
        <v xml:space="preserve">22/23 </v>
      </c>
      <c r="AG20" s="19" t="str">
        <f t="shared" si="14"/>
        <v xml:space="preserve">23/24 </v>
      </c>
      <c r="AH20" s="19" t="str">
        <f t="shared" si="14"/>
        <v xml:space="preserve">24/25 </v>
      </c>
      <c r="AI20" s="19" t="str">
        <f t="shared" si="14"/>
        <v>25/26</v>
      </c>
      <c r="AJ20" s="19" t="str">
        <f t="shared" si="14"/>
        <v>26/27</v>
      </c>
      <c r="AK20" s="19" t="str">
        <f t="shared" si="14"/>
        <v>27/28</v>
      </c>
      <c r="AL20" s="19" t="str">
        <f t="shared" si="14"/>
        <v>28/29</v>
      </c>
      <c r="AM20" s="19" t="str">
        <f t="shared" si="14"/>
        <v>29/30</v>
      </c>
      <c r="AN20" s="19" t="str">
        <f t="shared" si="14"/>
        <v>30/31</v>
      </c>
      <c r="AO20" s="19" t="str">
        <f t="shared" si="14"/>
        <v>31/32</v>
      </c>
      <c r="AP20" s="19" t="str">
        <f t="shared" si="14"/>
        <v>32/33</v>
      </c>
      <c r="AQ20" s="19" t="str">
        <f t="shared" si="14"/>
        <v>33/34</v>
      </c>
      <c r="AR20" s="19" t="str">
        <f t="shared" si="14"/>
        <v>34/35</v>
      </c>
      <c r="AS20" s="19" t="str">
        <f t="shared" si="14"/>
        <v>35/36</v>
      </c>
      <c r="AT20" s="19" t="str">
        <f t="shared" si="14"/>
        <v>36/37</v>
      </c>
      <c r="AU20" s="19" t="str">
        <f t="shared" si="14"/>
        <v>37/38</v>
      </c>
      <c r="AV20" s="19" t="str">
        <f t="shared" si="14"/>
        <v>38/39</v>
      </c>
      <c r="AW20" s="19" t="str">
        <f t="shared" si="14"/>
        <v>39/40</v>
      </c>
      <c r="AX20" s="19" t="str">
        <f t="shared" si="14"/>
        <v>40/41</v>
      </c>
      <c r="AY20" s="19" t="str">
        <f t="shared" si="14"/>
        <v>41/42</v>
      </c>
      <c r="AZ20" s="19" t="str">
        <f t="shared" si="14"/>
        <v>42/43</v>
      </c>
      <c r="BA20" s="19" t="str">
        <f t="shared" si="14"/>
        <v>43/44</v>
      </c>
      <c r="BB20" s="19" t="str">
        <f t="shared" si="14"/>
        <v>44/45</v>
      </c>
      <c r="BC20" s="19" t="str">
        <f t="shared" si="14"/>
        <v>45/46</v>
      </c>
      <c r="BD20" s="19" t="str">
        <f t="shared" si="14"/>
        <v>46/47</v>
      </c>
      <c r="BE20" s="19" t="str">
        <f t="shared" si="14"/>
        <v>47/48</v>
      </c>
      <c r="BF20" s="19" t="str">
        <f t="shared" si="14"/>
        <v>48/49</v>
      </c>
      <c r="BG20" s="19" t="str">
        <f t="shared" si="14"/>
        <v>49/50</v>
      </c>
      <c r="BH20" s="19" t="str">
        <f t="shared" si="14"/>
        <v>50/51</v>
      </c>
    </row>
    <row r="21" spans="1:60">
      <c r="A21" s="3" t="s">
        <v>26</v>
      </c>
      <c r="J21" s="24">
        <f>J$33*(SUM('[2]CWG Complex'!D25:H25)/SUM('[2]CWG Complex'!D$37:H$37))</f>
        <v>11.59373211723036</v>
      </c>
      <c r="K21" s="24">
        <f>K$33*(SUM('[2]CWG Complex'!E25:I25)/SUM('[2]CWG Complex'!E$37:I$37))</f>
        <v>12.088268119175972</v>
      </c>
      <c r="L21" s="24">
        <f>L$33*(SUM('[2]CWG Complex'!F25:J25)/SUM('[2]CWG Complex'!F$37:J$37))</f>
        <v>12.031892171445605</v>
      </c>
      <c r="M21" s="24">
        <f>M$33*(SUM('[2]CWG Complex'!G25:K25)/SUM('[2]CWG Complex'!G$37:K$37))</f>
        <v>12.320465067341166</v>
      </c>
      <c r="N21" s="24">
        <f>N$33*(SUM('[2]CWG Complex'!H25:L25)/SUM('[2]CWG Complex'!H$37:L$37))</f>
        <v>13.046051117122969</v>
      </c>
      <c r="O21" s="24">
        <f>O$33*(SUM('[2]CWG Complex'!I25:M25)/SUM('[2]CWG Complex'!I$37:M$37))</f>
        <v>13.027595576339142</v>
      </c>
      <c r="P21" s="24">
        <f>P$33*(SUM('[2]CWG Complex'!J25:N25)/SUM('[2]CWG Complex'!J$37:N$37))</f>
        <v>12.519591002206488</v>
      </c>
      <c r="Q21" s="24">
        <f>Q$33*(SUM('[2]CWG Complex'!K25:O25)/SUM('[2]CWG Complex'!K$37:O$37))</f>
        <v>12.54834896634212</v>
      </c>
      <c r="R21" s="24">
        <f>R$33*(SUM('[2]CWG Complex'!L25:P25)/SUM('[2]CWG Complex'!L$37:P$37))</f>
        <v>13.027556685171561</v>
      </c>
      <c r="S21" s="24">
        <f>S$33*(SUM('[2]CWG Complex'!M25:Q25)/SUM('[2]CWG Complex'!M$37:Q$37))</f>
        <v>12.330910424620308</v>
      </c>
      <c r="T21" s="24">
        <f>T$33*(SUM('[2]CWG Complex'!N25:R25)/SUM('[2]CWG Complex'!N$37:R$37))</f>
        <v>12.921246792950571</v>
      </c>
      <c r="U21" s="24">
        <f>U$33*(SUM('[2]CWG Complex'!O25:S25)/SUM('[2]CWG Complex'!O$37:S$37))</f>
        <v>13.516244055064863</v>
      </c>
      <c r="V21" s="24">
        <f>V$33*(SUM('[2]CWG Complex'!P25:T25)/SUM('[2]CWG Complex'!P$37:T$37))</f>
        <v>13.933689970199284</v>
      </c>
      <c r="W21" s="24">
        <f>W$33*(SUM('[2]CWG Complex'!Q25:U25)/SUM('[2]CWG Complex'!Q$37:U$37))</f>
        <v>14.08314046787636</v>
      </c>
      <c r="X21" s="24">
        <f>X$33*(SUM('[2]CWG Complex'!R25:V25)/SUM('[2]CWG Complex'!R$37:V$37))</f>
        <v>14.804278198095842</v>
      </c>
      <c r="Y21" s="24">
        <f>Y$33*(SUM('[2]CWG Complex'!S25:W25)/SUM('[2]CWG Complex'!S$37:W$37))</f>
        <v>15.098696315429141</v>
      </c>
      <c r="Z21" s="24">
        <f>Z$33*(SUM('[2]CWG Complex'!T25:X25)/SUM('[2]CWG Complex'!T$37:X$37))</f>
        <v>15.480731929040228</v>
      </c>
      <c r="AA21" s="24">
        <f>AA$33*(SUM('[2]CWG Complex'!U25:Y25)/SUM('[2]CWG Complex'!U$37:Y$37))</f>
        <v>15.765949416777501</v>
      </c>
      <c r="AB21" s="24">
        <f>AB$33*(SUM('[2]CWG Complex'!V25:Z25)/SUM('[2]CWG Complex'!V$37:Z$37))</f>
        <v>15.821644744986672</v>
      </c>
      <c r="AC21" s="24">
        <f>AC$33*(SUM('[2]CWG Complex'!W25:AA25)/SUM('[2]CWG Complex'!W$37:AA$37))</f>
        <v>15.612734409948386</v>
      </c>
      <c r="AD21" s="24">
        <f>AD$33*(SUM('[2]CWG Complex'!X25:AB25)/SUM('[2]CWG Complex'!X$37:AB$37))</f>
        <v>16.339838554585842</v>
      </c>
      <c r="AE21" s="24">
        <f>AE$33*(SUM('[2]CWG Complex'!Y25:AC25)/SUM('[2]CWG Complex'!Y$37:AC$37))</f>
        <v>16.40307321859542</v>
      </c>
      <c r="AF21" s="24">
        <f>AF$33*(SUM('[2]CWG Complex'!Z25:AD25)/SUM('[2]CWG Complex'!Z$37:AD$37))</f>
        <v>16.0803289193532</v>
      </c>
      <c r="AG21" s="24">
        <f>AG$33*(SUM('[2]CWG Complex'!AA25:AE25)/SUM('[2]CWG Complex'!AA$37:AE$37))</f>
        <v>16.103030248022893</v>
      </c>
      <c r="AH21" s="24">
        <f>AH$33*(SUM('[2]CWG Complex'!AB25:AF25)/SUM('[2]CWG Complex'!AB$37:AF$37))</f>
        <v>16.541072646587061</v>
      </c>
      <c r="AI21" s="24">
        <f>AI$33*(SUM('[2]CWG Complex'!AC25:AG25)/SUM('[2]CWG Complex'!AC$37:AG$37))</f>
        <v>16.145436005533622</v>
      </c>
      <c r="AJ21" s="24">
        <f>AJ$33*(SUM('[2]CWG Complex'!AD25:AH25)/SUM('[2]CWG Complex'!AD$37:AH$37))</f>
        <v>16.042102930305255</v>
      </c>
      <c r="AK21" s="24">
        <f>AK$33*(SUM('[2]CWG Complex'!AE25:AI25)/SUM('[2]CWG Complex'!AE$37:AI$37))</f>
        <v>16.213401847784329</v>
      </c>
      <c r="AL21" s="24">
        <f>AL$33*(SUM('[2]CWG Complex'!AF25:AJ25)/SUM('[2]CWG Complex'!AF$37:AJ$37))</f>
        <v>16.090554320238642</v>
      </c>
      <c r="AM21" s="24">
        <f>AM$33*(SUM('[2]CWG Complex'!AG25:AK25)/SUM('[2]CWG Complex'!AG$37:AK$37))</f>
        <v>15.886904785934586</v>
      </c>
      <c r="AN21" s="24">
        <f>AN$33*(SUM('[2]CWG Complex'!AH25:AL25)/SUM('[2]CWG Complex'!AH$37:AL$37))</f>
        <v>16.117200350143776</v>
      </c>
      <c r="AO21" s="24">
        <f>AO$33*(SUM('[2]CWG Complex'!AI25:AM25)/SUM('[2]CWG Complex'!AI$37:AM$37))</f>
        <v>16.202033892126472</v>
      </c>
      <c r="AP21" s="24">
        <f>AP$33*(SUM('[2]CWG Complex'!AJ25:AN25)/SUM('[2]CWG Complex'!AJ$37:AN$37))</f>
        <v>16.227245158233188</v>
      </c>
      <c r="AQ21" s="24">
        <f>AQ$33*(SUM('[2]CWG Complex'!AK25:AO25)/SUM('[2]CWG Complex'!AK$37:AO$37))</f>
        <v>16.289426356837524</v>
      </c>
      <c r="AR21" s="24">
        <f>AR$33*(SUM('[2]CWG Complex'!AL25:AP25)/SUM('[2]CWG Complex'!AL$37:AP$37))</f>
        <v>16.362442028348728</v>
      </c>
      <c r="AS21" s="24">
        <f>AS$33*(SUM('[2]CWG Complex'!AM25:AQ25)/SUM('[2]CWG Complex'!AM$37:AQ$37))</f>
        <v>16.440618747840396</v>
      </c>
      <c r="AT21" s="24">
        <f>AT$33*(SUM('[2]CWG Complex'!AN25:AR25)/SUM('[2]CWG Complex'!AN$37:AR$37))</f>
        <v>16.532078626329149</v>
      </c>
      <c r="AU21" s="24">
        <f>AU$33*(SUM('[2]CWG Complex'!AO25:AS25)/SUM('[2]CWG Complex'!AO$37:AS$37))</f>
        <v>16.601811029890928</v>
      </c>
      <c r="AV21" s="24">
        <f>AV$33*(SUM('[2]CWG Complex'!AP25:AT25)/SUM('[2]CWG Complex'!AP$37:AT$37))</f>
        <v>16.669693669860948</v>
      </c>
      <c r="AW21" s="24">
        <f>AW$33*(SUM('[2]CWG Complex'!AQ25:AU25)/SUM('[2]CWG Complex'!AQ$37:AU$37))</f>
        <v>16.744369970993993</v>
      </c>
      <c r="AX21" s="24">
        <f>AX$33*(SUM('[2]CWG Complex'!AR25:AV25)/SUM('[2]CWG Complex'!AR$37:AV$37))</f>
        <v>16.820181748368995</v>
      </c>
      <c r="AY21" s="24">
        <f>AY$33*(SUM('[2]CWG Complex'!AS25:AW25)/SUM('[2]CWG Complex'!AS$37:AW$37))</f>
        <v>16.858997839064319</v>
      </c>
      <c r="AZ21" s="24">
        <f>AZ$33*(SUM('[2]CWG Complex'!AT25:AX25)/SUM('[2]CWG Complex'!AT$37:AX$37))</f>
        <v>16.897615394096203</v>
      </c>
      <c r="BA21" s="24">
        <f>BA$33*(SUM('[2]CWG Complex'!AU25:AY25)/SUM('[2]CWG Complex'!AU$37:AY$37))</f>
        <v>16.933688032741831</v>
      </c>
      <c r="BB21" s="24">
        <f>BB$33*(SUM('[2]CWG Complex'!AV25:AZ25)/SUM('[2]CWG Complex'!AV$37:AZ$37))</f>
        <v>16.970300823433369</v>
      </c>
      <c r="BC21" s="24">
        <f>BC$33*(SUM('[2]CWG Complex'!AW25:BA25)/SUM('[2]CWG Complex'!AW$37:BA$37))</f>
        <v>17.007904641822062</v>
      </c>
      <c r="BD21" s="24">
        <f>BD$33*(SUM('[2]CWG Complex'!AX25:BB25)/SUM('[2]CWG Complex'!AX$37:BB$37))</f>
        <v>17.045599594521992</v>
      </c>
      <c r="BE21" s="24">
        <f>BE$33*(SUM('[2]CWG Complex'!AY25:BC25)/SUM('[2]CWG Complex'!AY$37:BC$37))</f>
        <v>17.083177995982329</v>
      </c>
      <c r="BF21" s="24">
        <f>BF$33*(SUM('[2]CWG Complex'!AZ25:BD25)/SUM('[2]CWG Complex'!AZ$37:BD$37))</f>
        <v>17.120543400224904</v>
      </c>
      <c r="BG21" s="24">
        <f>BG$33*(SUM('[2]CWG Complex'!BA25:BE25)/SUM('[2]CWG Complex'!BA$37:BE$37))</f>
        <v>17.157702358678478</v>
      </c>
      <c r="BH21" s="24">
        <f>BH$33*(SUM('[2]CWG Complex'!BB25:BF25)/SUM('[2]CWG Complex'!BB$37:BF$37))</f>
        <v>17.195038808771979</v>
      </c>
    </row>
    <row r="22" spans="1:60">
      <c r="A22" s="3" t="s">
        <v>27</v>
      </c>
      <c r="J22" s="24">
        <f>J$33*(SUM('[2]CWG Complex'!D26:H26)/SUM('[2]CWG Complex'!D$37:H$37))</f>
        <v>10.875449693915209</v>
      </c>
      <c r="K22" s="24">
        <f>K$33*(SUM('[2]CWG Complex'!E26:I26)/SUM('[2]CWG Complex'!E$37:I$37))</f>
        <v>11.379763637880902</v>
      </c>
      <c r="L22" s="24">
        <f>L$33*(SUM('[2]CWG Complex'!F26:J26)/SUM('[2]CWG Complex'!F$37:J$37))</f>
        <v>11.622748273066414</v>
      </c>
      <c r="M22" s="24">
        <f>M$33*(SUM('[2]CWG Complex'!G26:K26)/SUM('[2]CWG Complex'!G$37:K$37))</f>
        <v>12.091082811868047</v>
      </c>
      <c r="N22" s="24">
        <f>N$33*(SUM('[2]CWG Complex'!H26:L26)/SUM('[2]CWG Complex'!H$37:L$37))</f>
        <v>12.901173321929049</v>
      </c>
      <c r="O22" s="24">
        <f>O$33*(SUM('[2]CWG Complex'!I26:M26)/SUM('[2]CWG Complex'!I$37:M$37))</f>
        <v>12.769750556675845</v>
      </c>
      <c r="P22" s="24">
        <f>P$33*(SUM('[2]CWG Complex'!J26:N26)/SUM('[2]CWG Complex'!J$37:N$37))</f>
        <v>12.324103319709755</v>
      </c>
      <c r="Q22" s="24">
        <f>Q$33*(SUM('[2]CWG Complex'!K26:O26)/SUM('[2]CWG Complex'!K$37:O$37))</f>
        <v>12.201523373753924</v>
      </c>
      <c r="R22" s="24">
        <f>R$33*(SUM('[2]CWG Complex'!L26:P26)/SUM('[2]CWG Complex'!L$37:P$37))</f>
        <v>12.641294896662432</v>
      </c>
      <c r="S22" s="24">
        <f>S$33*(SUM('[2]CWG Complex'!M26:Q26)/SUM('[2]CWG Complex'!M$37:Q$37))</f>
        <v>12.028741476751742</v>
      </c>
      <c r="T22" s="24">
        <f>T$33*(SUM('[2]CWG Complex'!N26:R26)/SUM('[2]CWG Complex'!N$37:R$37))</f>
        <v>12.297853307325761</v>
      </c>
      <c r="U22" s="24">
        <f>U$33*(SUM('[2]CWG Complex'!O26:S26)/SUM('[2]CWG Complex'!O$37:S$37))</f>
        <v>12.694280142776757</v>
      </c>
      <c r="V22" s="24">
        <f>V$33*(SUM('[2]CWG Complex'!P26:T26)/SUM('[2]CWG Complex'!P$37:T$37))</f>
        <v>13.193616955068016</v>
      </c>
      <c r="W22" s="24">
        <f>W$33*(SUM('[2]CWG Complex'!Q26:U26)/SUM('[2]CWG Complex'!Q$37:U$37))</f>
        <v>13.253445937045377</v>
      </c>
      <c r="X22" s="24">
        <f>X$33*(SUM('[2]CWG Complex'!R26:V26)/SUM('[2]CWG Complex'!R$37:V$37))</f>
        <v>13.707987052878893</v>
      </c>
      <c r="Y22" s="24">
        <f>Y$33*(SUM('[2]CWG Complex'!S26:W26)/SUM('[2]CWG Complex'!S$37:W$37))</f>
        <v>14.037351406114169</v>
      </c>
      <c r="Z22" s="24">
        <f>Z$33*(SUM('[2]CWG Complex'!T26:X26)/SUM('[2]CWG Complex'!T$37:X$37))</f>
        <v>14.688904314921892</v>
      </c>
      <c r="AA22" s="24">
        <f>AA$33*(SUM('[2]CWG Complex'!U26:Y26)/SUM('[2]CWG Complex'!U$37:Y$37))</f>
        <v>15.281346363046747</v>
      </c>
      <c r="AB22" s="24">
        <f>AB$33*(SUM('[2]CWG Complex'!V26:Z26)/SUM('[2]CWG Complex'!V$37:Z$37))</f>
        <v>15.82581955744314</v>
      </c>
      <c r="AC22" s="24">
        <f>AC$33*(SUM('[2]CWG Complex'!W26:AA26)/SUM('[2]CWG Complex'!W$37:AA$37))</f>
        <v>16.219778992653385</v>
      </c>
      <c r="AD22" s="24">
        <f>AD$33*(SUM('[2]CWG Complex'!X26:AB26)/SUM('[2]CWG Complex'!X$37:AB$37))</f>
        <v>17.56505759714442</v>
      </c>
      <c r="AE22" s="24">
        <f>AE$33*(SUM('[2]CWG Complex'!Y26:AC26)/SUM('[2]CWG Complex'!Y$37:AC$37))</f>
        <v>18.216281394454068</v>
      </c>
      <c r="AF22" s="24">
        <f>AF$33*(SUM('[2]CWG Complex'!Z26:AD26)/SUM('[2]CWG Complex'!Z$37:AD$37))</f>
        <v>18.356766260609774</v>
      </c>
      <c r="AG22" s="24">
        <f>AG$33*(SUM('[2]CWG Complex'!AA26:AE26)/SUM('[2]CWG Complex'!AA$37:AE$37))</f>
        <v>18.383317601215001</v>
      </c>
      <c r="AH22" s="24">
        <f>AH$33*(SUM('[2]CWG Complex'!AB26:AF26)/SUM('[2]CWG Complex'!AB$37:AF$37))</f>
        <v>18.957300080153853</v>
      </c>
      <c r="AI22" s="24">
        <f>AI$33*(SUM('[2]CWG Complex'!AC26:AG26)/SUM('[2]CWG Complex'!AC$37:AG$37))</f>
        <v>19.107797243622279</v>
      </c>
      <c r="AJ22" s="24">
        <f>AJ$33*(SUM('[2]CWG Complex'!AD26:AH26)/SUM('[2]CWG Complex'!AD$37:AH$37))</f>
        <v>19.220951708353571</v>
      </c>
      <c r="AK22" s="24">
        <f>AK$33*(SUM('[2]CWG Complex'!AE26:AI26)/SUM('[2]CWG Complex'!AE$37:AI$37))</f>
        <v>19.181747445905806</v>
      </c>
      <c r="AL22" s="24">
        <f>AL$33*(SUM('[2]CWG Complex'!AF26:AJ26)/SUM('[2]CWG Complex'!AF$37:AJ$37))</f>
        <v>19.481031176953479</v>
      </c>
      <c r="AM22" s="24">
        <f>AM$33*(SUM('[2]CWG Complex'!AG26:AK26)/SUM('[2]CWG Complex'!AG$37:AK$37))</f>
        <v>19.483831366712892</v>
      </c>
      <c r="AN22" s="24">
        <f>AN$33*(SUM('[2]CWG Complex'!AH26:AL26)/SUM('[2]CWG Complex'!AH$37:AL$37))</f>
        <v>19.692476851397064</v>
      </c>
      <c r="AO22" s="24">
        <f>AO$33*(SUM('[2]CWG Complex'!AI26:AM26)/SUM('[2]CWG Complex'!AI$37:AM$37))</f>
        <v>19.662816009316145</v>
      </c>
      <c r="AP22" s="24">
        <f>AP$33*(SUM('[2]CWG Complex'!AJ26:AN26)/SUM('[2]CWG Complex'!AJ$37:AN$37))</f>
        <v>19.835216138302421</v>
      </c>
      <c r="AQ22" s="24">
        <f>AQ$33*(SUM('[2]CWG Complex'!AK26:AO26)/SUM('[2]CWG Complex'!AK$37:AO$37))</f>
        <v>19.937406822074728</v>
      </c>
      <c r="AR22" s="24">
        <f>AR$33*(SUM('[2]CWG Complex'!AL26:AP26)/SUM('[2]CWG Complex'!AL$37:AP$37))</f>
        <v>20.044040254984356</v>
      </c>
      <c r="AS22" s="24">
        <f>AS$33*(SUM('[2]CWG Complex'!AM26:AQ26)/SUM('[2]CWG Complex'!AM$37:AQ$37))</f>
        <v>20.138874929357179</v>
      </c>
      <c r="AT22" s="24">
        <f>AT$33*(SUM('[2]CWG Complex'!AN26:AR26)/SUM('[2]CWG Complex'!AN$37:AR$37))</f>
        <v>20.20909908795835</v>
      </c>
      <c r="AU22" s="24">
        <f>AU$33*(SUM('[2]CWG Complex'!AO26:AS26)/SUM('[2]CWG Complex'!AO$37:AS$37))</f>
        <v>20.293449480757506</v>
      </c>
      <c r="AV22" s="24">
        <f>AV$33*(SUM('[2]CWG Complex'!AP26:AT26)/SUM('[2]CWG Complex'!AP$37:AT$37))</f>
        <v>20.396001601934248</v>
      </c>
      <c r="AW22" s="24">
        <f>AW$33*(SUM('[2]CWG Complex'!AQ26:AU26)/SUM('[2]CWG Complex'!AQ$37:AU$37))</f>
        <v>20.4897508448894</v>
      </c>
      <c r="AX22" s="24">
        <f>AX$33*(SUM('[2]CWG Complex'!AR26:AV26)/SUM('[2]CWG Complex'!AR$37:AV$37))</f>
        <v>20.581987450672592</v>
      </c>
      <c r="AY22" s="24">
        <f>AY$33*(SUM('[2]CWG Complex'!AS26:AW26)/SUM('[2]CWG Complex'!AS$37:AW$37))</f>
        <v>20.625941260867954</v>
      </c>
      <c r="AZ22" s="24">
        <f>AZ$33*(SUM('[2]CWG Complex'!AT26:AX26)/SUM('[2]CWG Complex'!AT$37:AX$37))</f>
        <v>20.669004959895787</v>
      </c>
      <c r="BA22" s="24">
        <f>BA$33*(SUM('[2]CWG Complex'!AU26:AY26)/SUM('[2]CWG Complex'!AU$37:AY$37))</f>
        <v>20.71512829761549</v>
      </c>
      <c r="BB22" s="24">
        <f>BB$33*(SUM('[2]CWG Complex'!AV26:AZ26)/SUM('[2]CWG Complex'!AV$37:AZ$37))</f>
        <v>20.76254778471548</v>
      </c>
      <c r="BC22" s="24">
        <f>BC$33*(SUM('[2]CWG Complex'!AW26:BA26)/SUM('[2]CWG Complex'!AW$37:BA$37))</f>
        <v>20.80840281201813</v>
      </c>
      <c r="BD22" s="24">
        <f>BD$33*(SUM('[2]CWG Complex'!AX26:BB26)/SUM('[2]CWG Complex'!AX$37:BB$37))</f>
        <v>20.853893491243888</v>
      </c>
      <c r="BE22" s="24">
        <f>BE$33*(SUM('[2]CWG Complex'!AY26:BC26)/SUM('[2]CWG Complex'!AY$37:BC$37))</f>
        <v>20.89921526834096</v>
      </c>
      <c r="BF22" s="24">
        <f>BF$33*(SUM('[2]CWG Complex'!AZ26:BD26)/SUM('[2]CWG Complex'!AZ$37:BD$37))</f>
        <v>20.944763921695376</v>
      </c>
      <c r="BG22" s="24">
        <f>BG$33*(SUM('[2]CWG Complex'!BA26:BE26)/SUM('[2]CWG Complex'!BA$37:BE$37))</f>
        <v>20.990720606093248</v>
      </c>
      <c r="BH22" s="24">
        <f>BH$33*(SUM('[2]CWG Complex'!BB26:BF26)/SUM('[2]CWG Complex'!BB$37:BF$37))</f>
        <v>21.036648672812458</v>
      </c>
    </row>
    <row r="23" spans="1:60">
      <c r="A23" s="3" t="s">
        <v>28</v>
      </c>
      <c r="J23" s="24">
        <f>J$33*(SUM('[2]CWG Complex'!D27:H27)/SUM('[2]CWG Complex'!D$37:H$37))</f>
        <v>11.662862026060585</v>
      </c>
      <c r="K23" s="24">
        <f>K$33*(SUM('[2]CWG Complex'!E27:I27)/SUM('[2]CWG Complex'!E$37:I$37))</f>
        <v>12.219554421342453</v>
      </c>
      <c r="L23" s="24">
        <f>L$33*(SUM('[2]CWG Complex'!F27:J27)/SUM('[2]CWG Complex'!F$37:J$37))</f>
        <v>12.973111943257758</v>
      </c>
      <c r="M23" s="24">
        <f>M$33*(SUM('[2]CWG Complex'!G27:K27)/SUM('[2]CWG Complex'!G$37:K$37))</f>
        <v>13.165858528104444</v>
      </c>
      <c r="N23" s="24">
        <f>N$33*(SUM('[2]CWG Complex'!H27:L27)/SUM('[2]CWG Complex'!H$37:L$37))</f>
        <v>13.556794238297464</v>
      </c>
      <c r="O23" s="24">
        <f>O$33*(SUM('[2]CWG Complex'!I27:M27)/SUM('[2]CWG Complex'!I$37:M$37))</f>
        <v>13.262793508368469</v>
      </c>
      <c r="P23" s="24">
        <f>P$33*(SUM('[2]CWG Complex'!J27:N27)/SUM('[2]CWG Complex'!J$37:N$37))</f>
        <v>13.000741345977358</v>
      </c>
      <c r="Q23" s="24">
        <f>Q$33*(SUM('[2]CWG Complex'!K27:O27)/SUM('[2]CWG Complex'!K$37:O$37))</f>
        <v>12.170209322120458</v>
      </c>
      <c r="R23" s="24">
        <f>R$33*(SUM('[2]CWG Complex'!L27:P27)/SUM('[2]CWG Complex'!L$37:P$37))</f>
        <v>12.265065881880812</v>
      </c>
      <c r="S23" s="24">
        <f>S$33*(SUM('[2]CWG Complex'!M27:Q27)/SUM('[2]CWG Complex'!M$37:Q$37))</f>
        <v>11.620209059233446</v>
      </c>
      <c r="T23" s="24">
        <f>T$33*(SUM('[2]CWG Complex'!N27:R27)/SUM('[2]CWG Complex'!N$37:R$37))</f>
        <v>12.12783690215536</v>
      </c>
      <c r="U23" s="24">
        <f>U$33*(SUM('[2]CWG Complex'!O27:S27)/SUM('[2]CWG Complex'!O$37:S$37))</f>
        <v>12.69882350864169</v>
      </c>
      <c r="V23" s="24">
        <f>V$33*(SUM('[2]CWG Complex'!P27:T27)/SUM('[2]CWG Complex'!P$37:T$37))</f>
        <v>13.271692326916284</v>
      </c>
      <c r="W23" s="24">
        <f>W$33*(SUM('[2]CWG Complex'!Q27:U27)/SUM('[2]CWG Complex'!Q$37:U$37))</f>
        <v>13.430089027214567</v>
      </c>
      <c r="X23" s="24">
        <f>X$33*(SUM('[2]CWG Complex'!R27:V27)/SUM('[2]CWG Complex'!R$37:V$37))</f>
        <v>14.020109850642484</v>
      </c>
      <c r="Y23" s="24">
        <f>Y$33*(SUM('[2]CWG Complex'!S27:W27)/SUM('[2]CWG Complex'!S$37:W$37))</f>
        <v>14.337766126843833</v>
      </c>
      <c r="Z23" s="24">
        <f>Z$33*(SUM('[2]CWG Complex'!T27:X27)/SUM('[2]CWG Complex'!T$37:X$37))</f>
        <v>14.688184151597499</v>
      </c>
      <c r="AA23" s="24">
        <f>AA$33*(SUM('[2]CWG Complex'!U27:Y27)/SUM('[2]CWG Complex'!U$37:Y$37))</f>
        <v>15.184228663566472</v>
      </c>
      <c r="AB23" s="24">
        <f>AB$33*(SUM('[2]CWG Complex'!V27:Z27)/SUM('[2]CWG Complex'!V$37:Z$37))</f>
        <v>15.571179942429239</v>
      </c>
      <c r="AC23" s="24">
        <f>AC$33*(SUM('[2]CWG Complex'!W27:AA27)/SUM('[2]CWG Complex'!W$37:AA$37))</f>
        <v>16.005430223089427</v>
      </c>
      <c r="AD23" s="24">
        <f>AD$33*(SUM('[2]CWG Complex'!X27:AB27)/SUM('[2]CWG Complex'!X$37:AB$37))</f>
        <v>16.816792859604039</v>
      </c>
      <c r="AE23" s="24">
        <f>AE$33*(SUM('[2]CWG Complex'!Y27:AC27)/SUM('[2]CWG Complex'!Y$37:AC$37))</f>
        <v>17.211596273257619</v>
      </c>
      <c r="AF23" s="24">
        <f>AF$33*(SUM('[2]CWG Complex'!Z27:AD27)/SUM('[2]CWG Complex'!Z$37:AD$37))</f>
        <v>17.340350938178513</v>
      </c>
      <c r="AG23" s="24">
        <f>AG$33*(SUM('[2]CWG Complex'!AA27:AE27)/SUM('[2]CWG Complex'!AA$37:AE$37))</f>
        <v>17.599479327391432</v>
      </c>
      <c r="AH23" s="24">
        <f>AH$33*(SUM('[2]CWG Complex'!AB27:AF27)/SUM('[2]CWG Complex'!AB$37:AF$37))</f>
        <v>17.91172800615993</v>
      </c>
      <c r="AI23" s="24">
        <f>AI$33*(SUM('[2]CWG Complex'!AC27:AG27)/SUM('[2]CWG Complex'!AC$37:AG$37))</f>
        <v>17.828949249697633</v>
      </c>
      <c r="AJ23" s="24">
        <f>AJ$33*(SUM('[2]CWG Complex'!AD27:AH27)/SUM('[2]CWG Complex'!AD$37:AH$37))</f>
        <v>17.511703795032275</v>
      </c>
      <c r="AK23" s="24">
        <f>AK$33*(SUM('[2]CWG Complex'!AE27:AI27)/SUM('[2]CWG Complex'!AE$37:AI$37))</f>
        <v>17.438678127676159</v>
      </c>
      <c r="AL23" s="24">
        <f>AL$33*(SUM('[2]CWG Complex'!AF27:AJ27)/SUM('[2]CWG Complex'!AF$37:AJ$37))</f>
        <v>17.603407423132214</v>
      </c>
      <c r="AM23" s="24">
        <f>AM$33*(SUM('[2]CWG Complex'!AG27:AK27)/SUM('[2]CWG Complex'!AG$37:AK$37))</f>
        <v>17.467800461983902</v>
      </c>
      <c r="AN23" s="24">
        <f>AN$33*(SUM('[2]CWG Complex'!AH27:AL27)/SUM('[2]CWG Complex'!AH$37:AL$37))</f>
        <v>17.813668285532572</v>
      </c>
      <c r="AO23" s="24">
        <f>AO$33*(SUM('[2]CWG Complex'!AI27:AM27)/SUM('[2]CWG Complex'!AI$37:AM$37))</f>
        <v>18.025289062967101</v>
      </c>
      <c r="AP23" s="24">
        <f>AP$33*(SUM('[2]CWG Complex'!AJ27:AN27)/SUM('[2]CWG Complex'!AJ$37:AN$37))</f>
        <v>18.036611603794032</v>
      </c>
      <c r="AQ23" s="24">
        <f>AQ$33*(SUM('[2]CWG Complex'!AK27:AO27)/SUM('[2]CWG Complex'!AK$37:AO$37))</f>
        <v>18.102739143213551</v>
      </c>
      <c r="AR23" s="24">
        <f>AR$33*(SUM('[2]CWG Complex'!AL27:AP27)/SUM('[2]CWG Complex'!AL$37:AP$37))</f>
        <v>18.199592417419463</v>
      </c>
      <c r="AS23" s="24">
        <f>AS$33*(SUM('[2]CWG Complex'!AM27:AQ27)/SUM('[2]CWG Complex'!AM$37:AQ$37))</f>
        <v>18.281704048486962</v>
      </c>
      <c r="AT23" s="24">
        <f>AT$33*(SUM('[2]CWG Complex'!AN27:AR27)/SUM('[2]CWG Complex'!AN$37:AR$37))</f>
        <v>18.366385045899356</v>
      </c>
      <c r="AU23" s="24">
        <f>AU$33*(SUM('[2]CWG Complex'!AO27:AS27)/SUM('[2]CWG Complex'!AO$37:AS$37))</f>
        <v>18.46045089498962</v>
      </c>
      <c r="AV23" s="24">
        <f>AV$33*(SUM('[2]CWG Complex'!AP27:AT27)/SUM('[2]CWG Complex'!AP$37:AT$37))</f>
        <v>18.533283596946408</v>
      </c>
      <c r="AW23" s="24">
        <f>AW$33*(SUM('[2]CWG Complex'!AQ27:AU27)/SUM('[2]CWG Complex'!AQ$37:AU$37))</f>
        <v>18.61546221087649</v>
      </c>
      <c r="AX23" s="24">
        <f>AX$33*(SUM('[2]CWG Complex'!AR27:AV27)/SUM('[2]CWG Complex'!AR$37:AV$37))</f>
        <v>18.700112353484585</v>
      </c>
      <c r="AY23" s="24">
        <f>AY$33*(SUM('[2]CWG Complex'!AS27:AW27)/SUM('[2]CWG Complex'!AS$37:AW$37))</f>
        <v>18.742108110344127</v>
      </c>
      <c r="AZ23" s="24">
        <f>AZ$33*(SUM('[2]CWG Complex'!AT27:AX27)/SUM('[2]CWG Complex'!AT$37:AX$37))</f>
        <v>18.784369159883575</v>
      </c>
      <c r="BA23" s="24">
        <f>BA$33*(SUM('[2]CWG Complex'!AU27:AY27)/SUM('[2]CWG Complex'!AU$37:AY$37))</f>
        <v>18.826292958294175</v>
      </c>
      <c r="BB23" s="24">
        <f>BB$33*(SUM('[2]CWG Complex'!AV27:AZ27)/SUM('[2]CWG Complex'!AV$37:AZ$37))</f>
        <v>18.866508106479873</v>
      </c>
      <c r="BC23" s="24">
        <f>BC$33*(SUM('[2]CWG Complex'!AW27:BA27)/SUM('[2]CWG Complex'!AW$37:BA$37))</f>
        <v>18.908180864249935</v>
      </c>
      <c r="BD23" s="24">
        <f>BD$33*(SUM('[2]CWG Complex'!AX27:BB27)/SUM('[2]CWG Complex'!AX$37:BB$37))</f>
        <v>18.950045371136572</v>
      </c>
      <c r="BE23" s="24">
        <f>BE$33*(SUM('[2]CWG Complex'!AY27:BC27)/SUM('[2]CWG Complex'!AY$37:BC$37))</f>
        <v>18.991704644506392</v>
      </c>
      <c r="BF23" s="24">
        <f>BF$33*(SUM('[2]CWG Complex'!AZ27:BD27)/SUM('[2]CWG Complex'!AZ$37:BD$37))</f>
        <v>19.033300202417163</v>
      </c>
      <c r="BG23" s="24">
        <f>BG$33*(SUM('[2]CWG Complex'!BA27:BE27)/SUM('[2]CWG Complex'!BA$37:BE$37))</f>
        <v>19.074788000176802</v>
      </c>
      <c r="BH23" s="24">
        <f>BH$33*(SUM('[2]CWG Complex'!BB27:BF27)/SUM('[2]CWG Complex'!BB$37:BF$37))</f>
        <v>19.116206378923426</v>
      </c>
    </row>
    <row r="24" spans="1:60">
      <c r="A24" s="3" t="s">
        <v>17</v>
      </c>
      <c r="J24" s="24">
        <f>J$33*(SUM('[2]CWG Complex'!D28:H28)/SUM('[2]CWG Complex'!D$37:H$37))</f>
        <v>10.299045529790991</v>
      </c>
      <c r="K24" s="24">
        <f>K$33*(SUM('[2]CWG Complex'!E28:I28)/SUM('[2]CWG Complex'!E$37:I$37))</f>
        <v>10.530212635879822</v>
      </c>
      <c r="L24" s="24">
        <f>L$33*(SUM('[2]CWG Complex'!F28:J28)/SUM('[2]CWG Complex'!F$37:J$37))</f>
        <v>10.974939487648124</v>
      </c>
      <c r="M24" s="24">
        <f>M$33*(SUM('[2]CWG Complex'!G28:K28)/SUM('[2]CWG Complex'!G$37:K$37))</f>
        <v>12.339466551741401</v>
      </c>
      <c r="N24" s="24">
        <f>N$33*(SUM('[2]CWG Complex'!H28:L28)/SUM('[2]CWG Complex'!H$37:L$37))</f>
        <v>12.754948487156378</v>
      </c>
      <c r="O24" s="24">
        <f>O$33*(SUM('[2]CWG Complex'!I28:M28)/SUM('[2]CWG Complex'!I$37:M$37))</f>
        <v>13.355717411032748</v>
      </c>
      <c r="P24" s="24">
        <f>P$33*(SUM('[2]CWG Complex'!J28:N28)/SUM('[2]CWG Complex'!J$37:N$37))</f>
        <v>13.321766682051633</v>
      </c>
      <c r="Q24" s="24">
        <f>Q$33*(SUM('[2]CWG Complex'!K28:O28)/SUM('[2]CWG Complex'!K$37:O$37))</f>
        <v>13.232628505681049</v>
      </c>
      <c r="R24" s="24">
        <f>R$33*(SUM('[2]CWG Complex'!L28:P28)/SUM('[2]CWG Complex'!L$37:P$37))</f>
        <v>12.142164403718816</v>
      </c>
      <c r="S24" s="24">
        <f>S$33*(SUM('[2]CWG Complex'!M28:Q28)/SUM('[2]CWG Complex'!M$37:Q$37))</f>
        <v>11.927212710267906</v>
      </c>
      <c r="T24" s="24">
        <f>T$33*(SUM('[2]CWG Complex'!N28:R28)/SUM('[2]CWG Complex'!N$37:R$37))</f>
        <v>12.506505324569671</v>
      </c>
      <c r="U24" s="24">
        <f>U$33*(SUM('[2]CWG Complex'!O28:S28)/SUM('[2]CWG Complex'!O$37:S$37))</f>
        <v>12.850598793217783</v>
      </c>
      <c r="V24" s="24">
        <f>V$33*(SUM('[2]CWG Complex'!P28:T28)/SUM('[2]CWG Complex'!P$37:T$37))</f>
        <v>13.012490001569763</v>
      </c>
      <c r="W24" s="24">
        <f>W$33*(SUM('[2]CWG Complex'!Q28:U28)/SUM('[2]CWG Complex'!Q$37:U$37))</f>
        <v>13.802329316769246</v>
      </c>
      <c r="X24" s="24">
        <f>X$33*(SUM('[2]CWG Complex'!R28:V28)/SUM('[2]CWG Complex'!R$37:V$37))</f>
        <v>14.336306450090564</v>
      </c>
      <c r="Y24" s="24">
        <f>Y$33*(SUM('[2]CWG Complex'!S28:W28)/SUM('[2]CWG Complex'!S$37:W$37))</f>
        <v>14.727469542406718</v>
      </c>
      <c r="Z24" s="24">
        <f>Z$33*(SUM('[2]CWG Complex'!T28:X28)/SUM('[2]CWG Complex'!T$37:X$37))</f>
        <v>15.314726545816168</v>
      </c>
      <c r="AA24" s="24">
        <f>AA$33*(SUM('[2]CWG Complex'!U28:Y28)/SUM('[2]CWG Complex'!U$37:Y$37))</f>
        <v>15.53603909539606</v>
      </c>
      <c r="AB24" s="24">
        <f>AB$33*(SUM('[2]CWG Complex'!V28:Z28)/SUM('[2]CWG Complex'!V$37:Z$37))</f>
        <v>15.65903342070059</v>
      </c>
      <c r="AC24" s="24">
        <f>AC$33*(SUM('[2]CWG Complex'!W28:AA28)/SUM('[2]CWG Complex'!W$37:AA$37))</f>
        <v>15.701258002436369</v>
      </c>
      <c r="AD24" s="24">
        <f>AD$33*(SUM('[2]CWG Complex'!X28:AB28)/SUM('[2]CWG Complex'!X$37:AB$37))</f>
        <v>16.382707888507422</v>
      </c>
      <c r="AE24" s="24">
        <f>AE$33*(SUM('[2]CWG Complex'!Y28:AC28)/SUM('[2]CWG Complex'!Y$37:AC$37))</f>
        <v>16.990101415845469</v>
      </c>
      <c r="AF24" s="24">
        <f>AF$33*(SUM('[2]CWG Complex'!Z28:AD28)/SUM('[2]CWG Complex'!Z$37:AD$37))</f>
        <v>16.947329695241589</v>
      </c>
      <c r="AG24" s="24">
        <f>AG$33*(SUM('[2]CWG Complex'!AA28:AE28)/SUM('[2]CWG Complex'!AA$37:AE$37))</f>
        <v>17.224152432124985</v>
      </c>
      <c r="AH24" s="24">
        <f>AH$33*(SUM('[2]CWG Complex'!AB28:AF28)/SUM('[2]CWG Complex'!AB$37:AF$37))</f>
        <v>17.893550968752862</v>
      </c>
      <c r="AI24" s="24">
        <f>AI$33*(SUM('[2]CWG Complex'!AC28:AG28)/SUM('[2]CWG Complex'!AC$37:AG$37))</f>
        <v>17.989081823008412</v>
      </c>
      <c r="AJ24" s="24">
        <f>AJ$33*(SUM('[2]CWG Complex'!AD28:AH28)/SUM('[2]CWG Complex'!AD$37:AH$37))</f>
        <v>17.882954002328194</v>
      </c>
      <c r="AK24" s="24">
        <f>AK$33*(SUM('[2]CWG Complex'!AE28:AI28)/SUM('[2]CWG Complex'!AE$37:AI$37))</f>
        <v>18.259883784119044</v>
      </c>
      <c r="AL24" s="24">
        <f>AL$33*(SUM('[2]CWG Complex'!AF28:AJ28)/SUM('[2]CWG Complex'!AF$37:AJ$37))</f>
        <v>18.348563909467462</v>
      </c>
      <c r="AM24" s="24">
        <f>AM$33*(SUM('[2]CWG Complex'!AG28:AK28)/SUM('[2]CWG Complex'!AG$37:AK$37))</f>
        <v>18.160375799857764</v>
      </c>
      <c r="AN24" s="24">
        <f>AN$33*(SUM('[2]CWG Complex'!AH28:AL28)/SUM('[2]CWG Complex'!AH$37:AL$37))</f>
        <v>18.314754934377643</v>
      </c>
      <c r="AO24" s="24">
        <f>AO$33*(SUM('[2]CWG Complex'!AI28:AM28)/SUM('[2]CWG Complex'!AI$37:AM$37))</f>
        <v>18.344665133596781</v>
      </c>
      <c r="AP24" s="24">
        <f>AP$33*(SUM('[2]CWG Complex'!AJ28:AN28)/SUM('[2]CWG Complex'!AJ$37:AN$37))</f>
        <v>18.445895620316456</v>
      </c>
      <c r="AQ24" s="24">
        <f>AQ$33*(SUM('[2]CWG Complex'!AK28:AO28)/SUM('[2]CWG Complex'!AK$37:AO$37))</f>
        <v>18.537115576487238</v>
      </c>
      <c r="AR24" s="24">
        <f>AR$33*(SUM('[2]CWG Complex'!AL28:AP28)/SUM('[2]CWG Complex'!AL$37:AP$37))</f>
        <v>18.605365264442366</v>
      </c>
      <c r="AS24" s="24">
        <f>AS$33*(SUM('[2]CWG Complex'!AM28:AQ28)/SUM('[2]CWG Complex'!AM$37:AQ$37))</f>
        <v>18.692478086211661</v>
      </c>
      <c r="AT24" s="24">
        <f>AT$33*(SUM('[2]CWG Complex'!AN28:AR28)/SUM('[2]CWG Complex'!AN$37:AR$37))</f>
        <v>18.788141464646554</v>
      </c>
      <c r="AU24" s="24">
        <f>AU$33*(SUM('[2]CWG Complex'!AO28:AS28)/SUM('[2]CWG Complex'!AO$37:AS$37))</f>
        <v>18.866777234823903</v>
      </c>
      <c r="AV24" s="24">
        <f>AV$33*(SUM('[2]CWG Complex'!AP28:AT28)/SUM('[2]CWG Complex'!AP$37:AT$37))</f>
        <v>18.952694086449707</v>
      </c>
      <c r="AW24" s="24">
        <f>AW$33*(SUM('[2]CWG Complex'!AQ28:AU28)/SUM('[2]CWG Complex'!AQ$37:AU$37))</f>
        <v>19.037214255201441</v>
      </c>
      <c r="AX24" s="24">
        <f>AX$33*(SUM('[2]CWG Complex'!AR28:AV28)/SUM('[2]CWG Complex'!AR$37:AV$37))</f>
        <v>19.121152376469727</v>
      </c>
      <c r="AY24" s="24">
        <f>AY$33*(SUM('[2]CWG Complex'!AS28:AW28)/SUM('[2]CWG Complex'!AS$37:AW$37))</f>
        <v>19.164696553539226</v>
      </c>
      <c r="AZ24" s="24">
        <f>AZ$33*(SUM('[2]CWG Complex'!AT28:AX28)/SUM('[2]CWG Complex'!AT$37:AX$37))</f>
        <v>19.207934586876004</v>
      </c>
      <c r="BA24" s="24">
        <f>BA$33*(SUM('[2]CWG Complex'!AU28:AY28)/SUM('[2]CWG Complex'!AU$37:AY$37))</f>
        <v>19.249582263141964</v>
      </c>
      <c r="BB24" s="24">
        <f>BB$33*(SUM('[2]CWG Complex'!AV28:AZ28)/SUM('[2]CWG Complex'!AV$37:AZ$37))</f>
        <v>19.292157803291737</v>
      </c>
      <c r="BC24" s="24">
        <f>BC$33*(SUM('[2]CWG Complex'!AW28:BA28)/SUM('[2]CWG Complex'!AW$37:BA$37))</f>
        <v>19.334600894386313</v>
      </c>
      <c r="BD24" s="24">
        <f>BD$33*(SUM('[2]CWG Complex'!AX28:BB28)/SUM('[2]CWG Complex'!AX$37:BB$37))</f>
        <v>19.377082246626777</v>
      </c>
      <c r="BE24" s="24">
        <f>BE$33*(SUM('[2]CWG Complex'!AY28:BC28)/SUM('[2]CWG Complex'!AY$37:BC$37))</f>
        <v>19.419731442551448</v>
      </c>
      <c r="BF24" s="24">
        <f>BF$33*(SUM('[2]CWG Complex'!AZ28:BD28)/SUM('[2]CWG Complex'!AZ$37:BD$37))</f>
        <v>19.462239542144378</v>
      </c>
      <c r="BG24" s="24">
        <f>BG$33*(SUM('[2]CWG Complex'!BA28:BE28)/SUM('[2]CWG Complex'!BA$37:BE$37))</f>
        <v>19.504627186800651</v>
      </c>
      <c r="BH24" s="24">
        <f>BH$33*(SUM('[2]CWG Complex'!BB28:BF28)/SUM('[2]CWG Complex'!BB$37:BF$37))</f>
        <v>19.547135197430329</v>
      </c>
    </row>
    <row r="25" spans="1:60">
      <c r="A25" s="3" t="s">
        <v>18</v>
      </c>
      <c r="J25" s="24">
        <f>J$33*(SUM('[2]CWG Complex'!D29:H29)/SUM('[2]CWG Complex'!D$37:H$37))</f>
        <v>9.9775063027020696</v>
      </c>
      <c r="K25" s="24">
        <f>K$33*(SUM('[2]CWG Complex'!E29:I29)/SUM('[2]CWG Complex'!E$37:I$37))</f>
        <v>10.183226320850988</v>
      </c>
      <c r="L25" s="24">
        <f>L$33*(SUM('[2]CWG Complex'!F29:J29)/SUM('[2]CWG Complex'!F$37:J$37))</f>
        <v>10.746446751784626</v>
      </c>
      <c r="M25" s="24">
        <f>M$33*(SUM('[2]CWG Complex'!G29:K29)/SUM('[2]CWG Complex'!G$37:K$37))</f>
        <v>11.747983472034134</v>
      </c>
      <c r="N25" s="24">
        <f>N$33*(SUM('[2]CWG Complex'!H29:L29)/SUM('[2]CWG Complex'!H$37:L$37))</f>
        <v>12.055356288771605</v>
      </c>
      <c r="O25" s="24">
        <f>O$33*(SUM('[2]CWG Complex'!I29:M29)/SUM('[2]CWG Complex'!I$37:M$37))</f>
        <v>12.641496003824171</v>
      </c>
      <c r="P25" s="24">
        <f>P$33*(SUM('[2]CWG Complex'!J29:N29)/SUM('[2]CWG Complex'!J$37:N$37))</f>
        <v>12.65072904474248</v>
      </c>
      <c r="Q25" s="24">
        <f>Q$33*(SUM('[2]CWG Complex'!K29:O29)/SUM('[2]CWG Complex'!K$37:O$37))</f>
        <v>12.275494964146274</v>
      </c>
      <c r="R25" s="24">
        <f>R$33*(SUM('[2]CWG Complex'!L29:P29)/SUM('[2]CWG Complex'!L$37:P$37))</f>
        <v>11.540197980068223</v>
      </c>
      <c r="S25" s="24">
        <f>S$33*(SUM('[2]CWG Complex'!M29:Q29)/SUM('[2]CWG Complex'!M$37:Q$37))</f>
        <v>11.366387143023854</v>
      </c>
      <c r="T25" s="24">
        <f>T$33*(SUM('[2]CWG Complex'!N29:R29)/SUM('[2]CWG Complex'!N$37:R$37))</f>
        <v>11.549746628493782</v>
      </c>
      <c r="U25" s="24">
        <f>U$33*(SUM('[2]CWG Complex'!O29:S29)/SUM('[2]CWG Complex'!O$37:S$37))</f>
        <v>11.937786468410945</v>
      </c>
      <c r="V25" s="24">
        <f>V$33*(SUM('[2]CWG Complex'!P29:T29)/SUM('[2]CWG Complex'!P$37:T$37))</f>
        <v>12.431425337161755</v>
      </c>
      <c r="W25" s="24">
        <f>W$33*(SUM('[2]CWG Complex'!Q29:U29)/SUM('[2]CWG Complex'!Q$37:U$37))</f>
        <v>12.943512963115777</v>
      </c>
      <c r="X25" s="24">
        <f>X$33*(SUM('[2]CWG Complex'!R29:V29)/SUM('[2]CWG Complex'!R$37:V$37))</f>
        <v>13.255679431986511</v>
      </c>
      <c r="Y25" s="24">
        <f>Y$33*(SUM('[2]CWG Complex'!S29:W29)/SUM('[2]CWG Complex'!S$37:W$37))</f>
        <v>13.832982340139196</v>
      </c>
      <c r="Z25" s="24">
        <f>Z$33*(SUM('[2]CWG Complex'!T29:X29)/SUM('[2]CWG Complex'!T$37:X$37))</f>
        <v>14.381073577619979</v>
      </c>
      <c r="AA25" s="24">
        <f>AA$33*(SUM('[2]CWG Complex'!U29:Y29)/SUM('[2]CWG Complex'!U$37:Y$37))</f>
        <v>14.885792448507814</v>
      </c>
      <c r="AB25" s="24">
        <f>AB$33*(SUM('[2]CWG Complex'!V29:Z29)/SUM('[2]CWG Complex'!V$37:Z$37))</f>
        <v>15.567428896802262</v>
      </c>
      <c r="AC25" s="24">
        <f>AC$33*(SUM('[2]CWG Complex'!W29:AA29)/SUM('[2]CWG Complex'!W$37:AA$37))</f>
        <v>16.404546382421202</v>
      </c>
      <c r="AD25" s="24">
        <f>AD$33*(SUM('[2]CWG Complex'!X29:AB29)/SUM('[2]CWG Complex'!X$37:AB$37))</f>
        <v>17.592631105839029</v>
      </c>
      <c r="AE25" s="24">
        <f>AE$33*(SUM('[2]CWG Complex'!Y29:AC29)/SUM('[2]CWG Complex'!Y$37:AC$37))</f>
        <v>18.126857250156018</v>
      </c>
      <c r="AF25" s="24">
        <f>AF$33*(SUM('[2]CWG Complex'!Z29:AD29)/SUM('[2]CWG Complex'!Z$37:AD$37))</f>
        <v>18.151488969318638</v>
      </c>
      <c r="AG25" s="24">
        <f>AG$33*(SUM('[2]CWG Complex'!AA29:AE29)/SUM('[2]CWG Complex'!AA$37:AE$37))</f>
        <v>18.213881174100091</v>
      </c>
      <c r="AH25" s="24">
        <f>AH$33*(SUM('[2]CWG Complex'!AB29:AF29)/SUM('[2]CWG Complex'!AB$37:AF$37))</f>
        <v>18.254611602982081</v>
      </c>
      <c r="AI25" s="24">
        <f>AI$33*(SUM('[2]CWG Complex'!AC29:AG29)/SUM('[2]CWG Complex'!AC$37:AG$37))</f>
        <v>18.826236798325649</v>
      </c>
      <c r="AJ25" s="24">
        <f>AJ$33*(SUM('[2]CWG Complex'!AD29:AH29)/SUM('[2]CWG Complex'!AD$37:AH$37))</f>
        <v>19.123173467104266</v>
      </c>
      <c r="AK25" s="24">
        <f>AK$33*(SUM('[2]CWG Complex'!AE29:AI29)/SUM('[2]CWG Complex'!AE$37:AI$37))</f>
        <v>19.544989463286612</v>
      </c>
      <c r="AL25" s="24">
        <f>AL$33*(SUM('[2]CWG Complex'!AF29:AJ29)/SUM('[2]CWG Complex'!AF$37:AJ$37))</f>
        <v>19.997262304288064</v>
      </c>
      <c r="AM25" s="24">
        <f>AM$33*(SUM('[2]CWG Complex'!AG29:AK29)/SUM('[2]CWG Complex'!AG$37:AK$37))</f>
        <v>20.26333465617504</v>
      </c>
      <c r="AN25" s="24">
        <f>AN$33*(SUM('[2]CWG Complex'!AH29:AL29)/SUM('[2]CWG Complex'!AH$37:AL$37))</f>
        <v>20.073507967177932</v>
      </c>
      <c r="AO25" s="24">
        <f>AO$33*(SUM('[2]CWG Complex'!AI29:AM29)/SUM('[2]CWG Complex'!AI$37:AM$37))</f>
        <v>20.231648285576735</v>
      </c>
      <c r="AP25" s="24">
        <f>AP$33*(SUM('[2]CWG Complex'!AJ29:AN29)/SUM('[2]CWG Complex'!AJ$37:AN$37))</f>
        <v>20.364797361520779</v>
      </c>
      <c r="AQ25" s="24">
        <f>AQ$33*(SUM('[2]CWG Complex'!AK29:AO29)/SUM('[2]CWG Complex'!AK$37:AO$37))</f>
        <v>20.481901762911289</v>
      </c>
      <c r="AR25" s="24">
        <f>AR$33*(SUM('[2]CWG Complex'!AL29:AP29)/SUM('[2]CWG Complex'!AL$37:AP$37))</f>
        <v>20.574426601090131</v>
      </c>
      <c r="AS25" s="24">
        <f>AS$33*(SUM('[2]CWG Complex'!AM29:AQ29)/SUM('[2]CWG Complex'!AM$37:AQ$37))</f>
        <v>20.647172772689093</v>
      </c>
      <c r="AT25" s="24">
        <f>AT$33*(SUM('[2]CWG Complex'!AN29:AR29)/SUM('[2]CWG Complex'!AN$37:AR$37))</f>
        <v>20.723256280707542</v>
      </c>
      <c r="AU25" s="24">
        <f>AU$33*(SUM('[2]CWG Complex'!AO29:AS29)/SUM('[2]CWG Complex'!AO$37:AS$37))</f>
        <v>20.831367824449284</v>
      </c>
      <c r="AV25" s="24">
        <f>AV$33*(SUM('[2]CWG Complex'!AP29:AT29)/SUM('[2]CWG Complex'!AP$37:AT$37))</f>
        <v>20.931677059390779</v>
      </c>
      <c r="AW25" s="24">
        <f>AW$33*(SUM('[2]CWG Complex'!AQ29:AU29)/SUM('[2]CWG Complex'!AQ$37:AU$37))</f>
        <v>21.026292168518538</v>
      </c>
      <c r="AX25" s="24">
        <f>AX$33*(SUM('[2]CWG Complex'!AR29:AV29)/SUM('[2]CWG Complex'!AR$37:AV$37))</f>
        <v>21.117623974285284</v>
      </c>
      <c r="AY25" s="24">
        <f>AY$33*(SUM('[2]CWG Complex'!AS29:AW29)/SUM('[2]CWG Complex'!AS$37:AW$37))</f>
        <v>21.161118533645357</v>
      </c>
      <c r="AZ25" s="24">
        <f>AZ$33*(SUM('[2]CWG Complex'!AT29:AX29)/SUM('[2]CWG Complex'!AT$37:AX$37))</f>
        <v>21.20765346419736</v>
      </c>
      <c r="BA25" s="24">
        <f>BA$33*(SUM('[2]CWG Complex'!AU29:AY29)/SUM('[2]CWG Complex'!AU$37:AY$37))</f>
        <v>21.257074904315839</v>
      </c>
      <c r="BB25" s="24">
        <f>BB$33*(SUM('[2]CWG Complex'!AV29:AZ29)/SUM('[2]CWG Complex'!AV$37:AZ$37))</f>
        <v>21.304564231558306</v>
      </c>
      <c r="BC25" s="24">
        <f>BC$33*(SUM('[2]CWG Complex'!AW29:BA29)/SUM('[2]CWG Complex'!AW$37:BA$37))</f>
        <v>21.351110629050524</v>
      </c>
      <c r="BD25" s="24">
        <f>BD$33*(SUM('[2]CWG Complex'!AX29:BB29)/SUM('[2]CWG Complex'!AX$37:BB$37))</f>
        <v>21.397431466661349</v>
      </c>
      <c r="BE25" s="24">
        <f>BE$33*(SUM('[2]CWG Complex'!AY29:BC29)/SUM('[2]CWG Complex'!AY$37:BC$37))</f>
        <v>21.444067513778368</v>
      </c>
      <c r="BF25" s="24">
        <f>BF$33*(SUM('[2]CWG Complex'!AZ29:BD29)/SUM('[2]CWG Complex'!AZ$37:BD$37))</f>
        <v>21.491222476042257</v>
      </c>
      <c r="BG25" s="24">
        <f>BG$33*(SUM('[2]CWG Complex'!BA29:BE29)/SUM('[2]CWG Complex'!BA$37:BE$37))</f>
        <v>21.538477893450242</v>
      </c>
      <c r="BH25" s="24">
        <f>BH$33*(SUM('[2]CWG Complex'!BB29:BF29)/SUM('[2]CWG Complex'!BB$37:BF$37))</f>
        <v>21.585379336836258</v>
      </c>
    </row>
    <row r="26" spans="1:60">
      <c r="A26" s="3" t="s">
        <v>19</v>
      </c>
      <c r="J26" s="24">
        <f>J$33*(SUM('[2]CWG Complex'!D30:H30)/SUM('[2]CWG Complex'!D$37:H$37))</f>
        <v>10.573127635930843</v>
      </c>
      <c r="K26" s="24">
        <f>K$33*(SUM('[2]CWG Complex'!E30:I30)/SUM('[2]CWG Complex'!E$37:I$37))</f>
        <v>10.987839961566033</v>
      </c>
      <c r="L26" s="24">
        <f>L$33*(SUM('[2]CWG Complex'!F30:J30)/SUM('[2]CWG Complex'!F$37:J$37))</f>
        <v>11.570818934475872</v>
      </c>
      <c r="M26" s="24">
        <f>M$33*(SUM('[2]CWG Complex'!G30:K30)/SUM('[2]CWG Complex'!G$37:K$37))</f>
        <v>12.614055010873695</v>
      </c>
      <c r="N26" s="24">
        <f>N$33*(SUM('[2]CWG Complex'!H30:L30)/SUM('[2]CWG Complex'!H$37:L$37))</f>
        <v>13.012548067223664</v>
      </c>
      <c r="O26" s="24">
        <f>O$33*(SUM('[2]CWG Complex'!I30:M30)/SUM('[2]CWG Complex'!I$37:M$37))</f>
        <v>13.37877923145644</v>
      </c>
      <c r="P26" s="24">
        <f>P$33*(SUM('[2]CWG Complex'!J30:N30)/SUM('[2]CWG Complex'!J$37:N$37))</f>
        <v>13.468773735462918</v>
      </c>
      <c r="Q26" s="24">
        <f>Q$33*(SUM('[2]CWG Complex'!K30:O30)/SUM('[2]CWG Complex'!K$37:O$37))</f>
        <v>13.181169713125415</v>
      </c>
      <c r="R26" s="24">
        <f>R$33*(SUM('[2]CWG Complex'!L30:P30)/SUM('[2]CWG Complex'!L$37:P$37))</f>
        <v>12.54598354625109</v>
      </c>
      <c r="S26" s="24">
        <f>S$33*(SUM('[2]CWG Complex'!M30:Q30)/SUM('[2]CWG Complex'!M$37:Q$37))</f>
        <v>12.328493073037357</v>
      </c>
      <c r="T26" s="24">
        <f>T$33*(SUM('[2]CWG Complex'!N30:R30)/SUM('[2]CWG Complex'!N$37:R$37))</f>
        <v>12.914285729961485</v>
      </c>
      <c r="U26" s="24">
        <f>U$33*(SUM('[2]CWG Complex'!O30:S30)/SUM('[2]CWG Complex'!O$37:S$37))</f>
        <v>13.464618334741511</v>
      </c>
      <c r="V26" s="24">
        <f>V$33*(SUM('[2]CWG Complex'!P30:T30)/SUM('[2]CWG Complex'!P$37:T$37))</f>
        <v>13.866296681642947</v>
      </c>
      <c r="W26" s="24">
        <f>W$33*(SUM('[2]CWG Complex'!Q30:U30)/SUM('[2]CWG Complex'!Q$37:U$37))</f>
        <v>14.361785918287113</v>
      </c>
      <c r="X26" s="24">
        <f>X$33*(SUM('[2]CWG Complex'!R30:V30)/SUM('[2]CWG Complex'!R$37:V$37))</f>
        <v>14.439107677852165</v>
      </c>
      <c r="Y26" s="24">
        <f>Y$33*(SUM('[2]CWG Complex'!S30:W30)/SUM('[2]CWG Complex'!S$37:W$37))</f>
        <v>14.770881442770392</v>
      </c>
      <c r="Z26" s="24">
        <f>Z$33*(SUM('[2]CWG Complex'!T30:X30)/SUM('[2]CWG Complex'!T$37:X$37))</f>
        <v>14.911544895697681</v>
      </c>
      <c r="AA26" s="24">
        <f>AA$33*(SUM('[2]CWG Complex'!U30:Y30)/SUM('[2]CWG Complex'!U$37:Y$37))</f>
        <v>15.020003460976108</v>
      </c>
      <c r="AB26" s="24">
        <f>AB$33*(SUM('[2]CWG Complex'!V30:Z30)/SUM('[2]CWG Complex'!V$37:Z$37))</f>
        <v>15.408720681144247</v>
      </c>
      <c r="AC26" s="24">
        <f>AC$33*(SUM('[2]CWG Complex'!W30:AA30)/SUM('[2]CWG Complex'!W$37:AA$37))</f>
        <v>16.045683906806264</v>
      </c>
      <c r="AD26" s="24">
        <f>AD$33*(SUM('[2]CWG Complex'!X30:AB30)/SUM('[2]CWG Complex'!X$37:AB$37))</f>
        <v>17.006408348193634</v>
      </c>
      <c r="AE26" s="24">
        <f>AE$33*(SUM('[2]CWG Complex'!Y30:AC30)/SUM('[2]CWG Complex'!Y$37:AC$37))</f>
        <v>17.516622515459058</v>
      </c>
      <c r="AF26" s="24">
        <f>AF$33*(SUM('[2]CWG Complex'!Z30:AD30)/SUM('[2]CWG Complex'!Z$37:AD$37))</f>
        <v>17.936636949942926</v>
      </c>
      <c r="AG26" s="24">
        <f>AG$33*(SUM('[2]CWG Complex'!AA30:AE30)/SUM('[2]CWG Complex'!AA$37:AE$37))</f>
        <v>18.263046766747141</v>
      </c>
      <c r="AH26" s="24">
        <f>AH$33*(SUM('[2]CWG Complex'!AB30:AF30)/SUM('[2]CWG Complex'!AB$37:AF$37))</f>
        <v>18.412208714870665</v>
      </c>
      <c r="AI26" s="24">
        <f>AI$33*(SUM('[2]CWG Complex'!AC30:AG30)/SUM('[2]CWG Complex'!AC$37:AG$37))</f>
        <v>18.095803052287799</v>
      </c>
      <c r="AJ26" s="24">
        <f>AJ$33*(SUM('[2]CWG Complex'!AD30:AH30)/SUM('[2]CWG Complex'!AD$37:AH$37))</f>
        <v>18.200489236392517</v>
      </c>
      <c r="AK26" s="24">
        <f>AK$33*(SUM('[2]CWG Complex'!AE30:AI30)/SUM('[2]CWG Complex'!AE$37:AI$37))</f>
        <v>18.314373044305107</v>
      </c>
      <c r="AL26" s="24">
        <f>AL$33*(SUM('[2]CWG Complex'!AF30:AJ30)/SUM('[2]CWG Complex'!AF$37:AJ$37))</f>
        <v>18.349718419204763</v>
      </c>
      <c r="AM26" s="24">
        <f>AM$33*(SUM('[2]CWG Complex'!AG30:AK30)/SUM('[2]CWG Complex'!AG$37:AK$37))</f>
        <v>18.447513207889457</v>
      </c>
      <c r="AN26" s="24">
        <f>AN$33*(SUM('[2]CWG Complex'!AH30:AL30)/SUM('[2]CWG Complex'!AH$37:AL$37))</f>
        <v>18.678481641282435</v>
      </c>
      <c r="AO26" s="24">
        <f>AO$33*(SUM('[2]CWG Complex'!AI30:AM30)/SUM('[2]CWG Complex'!AI$37:AM$37))</f>
        <v>18.643629322372327</v>
      </c>
      <c r="AP26" s="24">
        <f>AP$33*(SUM('[2]CWG Complex'!AJ30:AN30)/SUM('[2]CWG Complex'!AJ$37:AN$37))</f>
        <v>18.697906444917972</v>
      </c>
      <c r="AQ26" s="24">
        <f>AQ$33*(SUM('[2]CWG Complex'!AK30:AO30)/SUM('[2]CWG Complex'!AK$37:AO$37))</f>
        <v>18.763110469579789</v>
      </c>
      <c r="AR26" s="24">
        <f>AR$33*(SUM('[2]CWG Complex'!AL30:AP30)/SUM('[2]CWG Complex'!AL$37:AP$37))</f>
        <v>18.84476170115714</v>
      </c>
      <c r="AS26" s="24">
        <f>AS$33*(SUM('[2]CWG Complex'!AM30:AQ30)/SUM('[2]CWG Complex'!AM$37:AQ$37))</f>
        <v>18.969282921157983</v>
      </c>
      <c r="AT26" s="24">
        <f>AT$33*(SUM('[2]CWG Complex'!AN30:AR30)/SUM('[2]CWG Complex'!AN$37:AR$37))</f>
        <v>19.067836004820379</v>
      </c>
      <c r="AU26" s="24">
        <f>AU$33*(SUM('[2]CWG Complex'!AO30:AS30)/SUM('[2]CWG Complex'!AO$37:AS$37))</f>
        <v>19.132424930229845</v>
      </c>
      <c r="AV26" s="24">
        <f>AV$33*(SUM('[2]CWG Complex'!AP30:AT30)/SUM('[2]CWG Complex'!AP$37:AT$37))</f>
        <v>19.213808503528103</v>
      </c>
      <c r="AW26" s="24">
        <f>AW$33*(SUM('[2]CWG Complex'!AQ30:AU30)/SUM('[2]CWG Complex'!AQ$37:AU$37))</f>
        <v>19.299893646748295</v>
      </c>
      <c r="AX26" s="24">
        <f>AX$33*(SUM('[2]CWG Complex'!AR30:AV30)/SUM('[2]CWG Complex'!AR$37:AV$37))</f>
        <v>19.389760386755324</v>
      </c>
      <c r="AY26" s="24">
        <f>AY$33*(SUM('[2]CWG Complex'!AS30:AW30)/SUM('[2]CWG Complex'!AS$37:AW$37))</f>
        <v>19.437307969612977</v>
      </c>
      <c r="AZ26" s="24">
        <f>AZ$33*(SUM('[2]CWG Complex'!AT30:AX30)/SUM('[2]CWG Complex'!AT$37:AX$37))</f>
        <v>19.479371237291499</v>
      </c>
      <c r="BA26" s="24">
        <f>BA$33*(SUM('[2]CWG Complex'!AU30:AY30)/SUM('[2]CWG Complex'!AU$37:AY$37))</f>
        <v>19.519298781613728</v>
      </c>
      <c r="BB26" s="24">
        <f>BB$33*(SUM('[2]CWG Complex'!AV30:AZ30)/SUM('[2]CWG Complex'!AV$37:AZ$37))</f>
        <v>19.562254785007624</v>
      </c>
      <c r="BC26" s="24">
        <f>BC$33*(SUM('[2]CWG Complex'!AW30:BA30)/SUM('[2]CWG Complex'!AW$37:BA$37))</f>
        <v>19.605986558557213</v>
      </c>
      <c r="BD26" s="24">
        <f>BD$33*(SUM('[2]CWG Complex'!AX30:BB30)/SUM('[2]CWG Complex'!AX$37:BB$37))</f>
        <v>19.649805428182457</v>
      </c>
      <c r="BE26" s="24">
        <f>BE$33*(SUM('[2]CWG Complex'!AY30:BC30)/SUM('[2]CWG Complex'!AY$37:BC$37))</f>
        <v>19.693140260766395</v>
      </c>
      <c r="BF26" s="24">
        <f>BF$33*(SUM('[2]CWG Complex'!AZ30:BD30)/SUM('[2]CWG Complex'!AZ$37:BD$37))</f>
        <v>19.735790901379939</v>
      </c>
      <c r="BG26" s="24">
        <f>BG$33*(SUM('[2]CWG Complex'!BA30:BE30)/SUM('[2]CWG Complex'!BA$37:BE$37))</f>
        <v>19.778535415431293</v>
      </c>
      <c r="BH26" s="24">
        <f>BH$33*(SUM('[2]CWG Complex'!BB30:BF30)/SUM('[2]CWG Complex'!BB$37:BF$37))</f>
        <v>19.821740304247577</v>
      </c>
    </row>
    <row r="27" spans="1:60">
      <c r="A27" s="3" t="s">
        <v>20</v>
      </c>
      <c r="J27" s="24">
        <f>J$33*(SUM('[2]CWG Complex'!D31:H31)/SUM('[2]CWG Complex'!D$37:H$37))</f>
        <v>10.602452567905114</v>
      </c>
      <c r="K27" s="24">
        <f>K$33*(SUM('[2]CWG Complex'!E31:I31)/SUM('[2]CWG Complex'!E$37:I$37))</f>
        <v>10.90786662786723</v>
      </c>
      <c r="L27" s="24">
        <f>L$33*(SUM('[2]CWG Complex'!F31:J31)/SUM('[2]CWG Complex'!F$37:J$37))</f>
        <v>11.507933594511869</v>
      </c>
      <c r="M27" s="24">
        <f>M$33*(SUM('[2]CWG Complex'!G31:K31)/SUM('[2]CWG Complex'!G$37:K$37))</f>
        <v>12.329912668722864</v>
      </c>
      <c r="N27" s="24">
        <f>N$33*(SUM('[2]CWG Complex'!H31:L31)/SUM('[2]CWG Complex'!H$37:L$37))</f>
        <v>12.656623028094119</v>
      </c>
      <c r="O27" s="24">
        <f>O$33*(SUM('[2]CWG Complex'!I31:M31)/SUM('[2]CWG Complex'!I$37:M$37))</f>
        <v>13.516385602233626</v>
      </c>
      <c r="P27" s="24">
        <f>P$33*(SUM('[2]CWG Complex'!J31:N31)/SUM('[2]CWG Complex'!J$37:N$37))</f>
        <v>13.425257067140969</v>
      </c>
      <c r="Q27" s="24">
        <f>Q$33*(SUM('[2]CWG Complex'!K31:O31)/SUM('[2]CWG Complex'!K$37:O$37))</f>
        <v>13.137429739453129</v>
      </c>
      <c r="R27" s="24">
        <f>R$33*(SUM('[2]CWG Complex'!L31:P31)/SUM('[2]CWG Complex'!L$37:P$37))</f>
        <v>12.340311684837136</v>
      </c>
      <c r="S27" s="24">
        <f>S$33*(SUM('[2]CWG Complex'!M31:Q31)/SUM('[2]CWG Complex'!M$37:Q$37))</f>
        <v>11.927212710267906</v>
      </c>
      <c r="T27" s="24">
        <f>T$33*(SUM('[2]CWG Complex'!N31:R31)/SUM('[2]CWG Complex'!N$37:R$37))</f>
        <v>12.470910295742257</v>
      </c>
      <c r="U27" s="24">
        <f>U$33*(SUM('[2]CWG Complex'!O31:S31)/SUM('[2]CWG Complex'!O$37:S$37))</f>
        <v>12.787899598040379</v>
      </c>
      <c r="V27" s="24">
        <f>V$33*(SUM('[2]CWG Complex'!P31:T31)/SUM('[2]CWG Complex'!P$37:T$37))</f>
        <v>13.065307507761432</v>
      </c>
      <c r="W27" s="24">
        <f>W$33*(SUM('[2]CWG Complex'!Q31:U31)/SUM('[2]CWG Complex'!Q$37:U$37))</f>
        <v>13.993756903689542</v>
      </c>
      <c r="X27" s="24">
        <f>X$33*(SUM('[2]CWG Complex'!R31:V31)/SUM('[2]CWG Complex'!R$37:V$37))</f>
        <v>14.544991711596836</v>
      </c>
      <c r="Y27" s="24">
        <f>Y$33*(SUM('[2]CWG Complex'!S31:W31)/SUM('[2]CWG Complex'!S$37:W$37))</f>
        <v>14.899397134193732</v>
      </c>
      <c r="Z27" s="24">
        <f>Z$33*(SUM('[2]CWG Complex'!T31:X31)/SUM('[2]CWG Complex'!T$37:X$37))</f>
        <v>15.407027464219661</v>
      </c>
      <c r="AA27" s="24">
        <f>AA$33*(SUM('[2]CWG Complex'!U31:Y31)/SUM('[2]CWG Complex'!U$37:Y$37))</f>
        <v>15.316338944221821</v>
      </c>
      <c r="AB27" s="24">
        <f>AB$33*(SUM('[2]CWG Complex'!V31:Z31)/SUM('[2]CWG Complex'!V$37:Z$37))</f>
        <v>15.310811779688608</v>
      </c>
      <c r="AC27" s="24">
        <f>AC$33*(SUM('[2]CWG Complex'!W31:AA31)/SUM('[2]CWG Complex'!W$37:AA$37))</f>
        <v>15.265981135431096</v>
      </c>
      <c r="AD27" s="24">
        <f>AD$33*(SUM('[2]CWG Complex'!X31:AB31)/SUM('[2]CWG Complex'!X$37:AB$37))</f>
        <v>14.982290112170888</v>
      </c>
      <c r="AE27" s="24">
        <f>AE$33*(SUM('[2]CWG Complex'!Y31:AC31)/SUM('[2]CWG Complex'!Y$37:AC$37))</f>
        <v>15.115900141566138</v>
      </c>
      <c r="AF27" s="24">
        <f>AF$33*(SUM('[2]CWG Complex'!Z31:AD31)/SUM('[2]CWG Complex'!Z$37:AD$37))</f>
        <v>15.783176928320506</v>
      </c>
      <c r="AG27" s="24">
        <f>AG$33*(SUM('[2]CWG Complex'!AA31:AE31)/SUM('[2]CWG Complex'!AA$37:AE$37))</f>
        <v>15.805958842358125</v>
      </c>
      <c r="AH27" s="24">
        <f>AH$33*(SUM('[2]CWG Complex'!AB31:AF31)/SUM('[2]CWG Complex'!AB$37:AF$37))</f>
        <v>15.996671945937651</v>
      </c>
      <c r="AI27" s="24">
        <f>AI$33*(SUM('[2]CWG Complex'!AC31:AG31)/SUM('[2]CWG Complex'!AC$37:AG$37))</f>
        <v>16.771519526075419</v>
      </c>
      <c r="AJ27" s="24">
        <f>AJ$33*(SUM('[2]CWG Complex'!AD31:AH31)/SUM('[2]CWG Complex'!AD$37:AH$37))</f>
        <v>16.853533245728496</v>
      </c>
      <c r="AK27" s="24">
        <f>AK$33*(SUM('[2]CWG Complex'!AE31:AI31)/SUM('[2]CWG Complex'!AE$37:AI$37))</f>
        <v>16.648601156170621</v>
      </c>
      <c r="AL27" s="24">
        <f>AL$33*(SUM('[2]CWG Complex'!AF31:AJ31)/SUM('[2]CWG Complex'!AF$37:AJ$37))</f>
        <v>16.865201899551298</v>
      </c>
      <c r="AM27" s="24">
        <f>AM$33*(SUM('[2]CWG Complex'!AG31:AK31)/SUM('[2]CWG Complex'!AG$37:AK$37))</f>
        <v>17.066034746072116</v>
      </c>
      <c r="AN27" s="24">
        <f>AN$33*(SUM('[2]CWG Complex'!AH31:AL31)/SUM('[2]CWG Complex'!AH$37:AL$37))</f>
        <v>17.158285108741367</v>
      </c>
      <c r="AO27" s="24">
        <f>AO$33*(SUM('[2]CWG Complex'!AI31:AM31)/SUM('[2]CWG Complex'!AI$37:AM$37))</f>
        <v>17.261905922941338</v>
      </c>
      <c r="AP27" s="24">
        <f>AP$33*(SUM('[2]CWG Complex'!AJ31:AN31)/SUM('[2]CWG Complex'!AJ$37:AN$37))</f>
        <v>17.3232778739544</v>
      </c>
      <c r="AQ27" s="24">
        <f>AQ$33*(SUM('[2]CWG Complex'!AK31:AO31)/SUM('[2]CWG Complex'!AK$37:AO$37))</f>
        <v>17.40556893660407</v>
      </c>
      <c r="AR27" s="24">
        <f>AR$33*(SUM('[2]CWG Complex'!AL31:AP31)/SUM('[2]CWG Complex'!AL$37:AP$37))</f>
        <v>17.491490024380536</v>
      </c>
      <c r="AS27" s="24">
        <f>AS$33*(SUM('[2]CWG Complex'!AM31:AQ31)/SUM('[2]CWG Complex'!AM$37:AQ$37))</f>
        <v>17.560179080933324</v>
      </c>
      <c r="AT27" s="24">
        <f>AT$33*(SUM('[2]CWG Complex'!AN31:AR31)/SUM('[2]CWG Complex'!AN$37:AR$37))</f>
        <v>17.643202951778292</v>
      </c>
      <c r="AU27" s="24">
        <f>AU$33*(SUM('[2]CWG Complex'!AO31:AS31)/SUM('[2]CWG Complex'!AO$37:AS$37))</f>
        <v>17.725131612179052</v>
      </c>
      <c r="AV27" s="24">
        <f>AV$33*(SUM('[2]CWG Complex'!AP31:AT31)/SUM('[2]CWG Complex'!AP$37:AT$37))</f>
        <v>17.803510938163853</v>
      </c>
      <c r="AW27" s="24">
        <f>AW$33*(SUM('[2]CWG Complex'!AQ31:AU31)/SUM('[2]CWG Complex'!AQ$37:AU$37))</f>
        <v>17.884189518551018</v>
      </c>
      <c r="AX27" s="24">
        <f>AX$33*(SUM('[2]CWG Complex'!AR31:AV31)/SUM('[2]CWG Complex'!AR$37:AV$37))</f>
        <v>17.963888293649262</v>
      </c>
      <c r="AY27" s="24">
        <f>AY$33*(SUM('[2]CWG Complex'!AS31:AW31)/SUM('[2]CWG Complex'!AS$37:AW$37))</f>
        <v>18.00279747941256</v>
      </c>
      <c r="AZ27" s="24">
        <f>AZ$33*(SUM('[2]CWG Complex'!AT31:AX31)/SUM('[2]CWG Complex'!AT$37:AX$37))</f>
        <v>18.043341434926262</v>
      </c>
      <c r="BA27" s="24">
        <f>BA$33*(SUM('[2]CWG Complex'!AU31:AY31)/SUM('[2]CWG Complex'!AU$37:AY$37))</f>
        <v>18.083471818261973</v>
      </c>
      <c r="BB27" s="24">
        <f>BB$33*(SUM('[2]CWG Complex'!AV31:AZ31)/SUM('[2]CWG Complex'!AV$37:AZ$37))</f>
        <v>18.123244256832752</v>
      </c>
      <c r="BC27" s="24">
        <f>BC$33*(SUM('[2]CWG Complex'!AW31:BA31)/SUM('[2]CWG Complex'!AW$37:BA$37))</f>
        <v>18.163198547014225</v>
      </c>
      <c r="BD27" s="24">
        <f>BD$33*(SUM('[2]CWG Complex'!AX31:BB31)/SUM('[2]CWG Complex'!AX$37:BB$37))</f>
        <v>18.203041479129865</v>
      </c>
      <c r="BE27" s="24">
        <f>BE$33*(SUM('[2]CWG Complex'!AY31:BC31)/SUM('[2]CWG Complex'!AY$37:BC$37))</f>
        <v>18.242900827965038</v>
      </c>
      <c r="BF27" s="24">
        <f>BF$33*(SUM('[2]CWG Complex'!AZ31:BD31)/SUM('[2]CWG Complex'!AZ$37:BD$37))</f>
        <v>18.282916393032679</v>
      </c>
      <c r="BG27" s="24">
        <f>BG$33*(SUM('[2]CWG Complex'!BA31:BE31)/SUM('[2]CWG Complex'!BA$37:BE$37))</f>
        <v>18.322845453145444</v>
      </c>
      <c r="BH27" s="24">
        <f>BH$33*(SUM('[2]CWG Complex'!BB31:BF31)/SUM('[2]CWG Complex'!BB$37:BF$37))</f>
        <v>18.362740342195607</v>
      </c>
    </row>
    <row r="28" spans="1:60">
      <c r="A28" s="3" t="s">
        <v>21</v>
      </c>
      <c r="J28" s="24">
        <f>J$33*(SUM('[2]CWG Complex'!D32:H32)/SUM('[2]CWG Complex'!D$37:H$37))</f>
        <v>11.031528406969143</v>
      </c>
      <c r="K28" s="24">
        <f>K$33*(SUM('[2]CWG Complex'!E32:I32)/SUM('[2]CWG Complex'!E$37:I$37))</f>
        <v>11.349296829871138</v>
      </c>
      <c r="L28" s="24">
        <f>L$33*(SUM('[2]CWG Complex'!F32:J32)/SUM('[2]CWG Complex'!F$37:J$37))</f>
        <v>12.196698961845192</v>
      </c>
      <c r="M28" s="24">
        <f>M$33*(SUM('[2]CWG Complex'!G32:K32)/SUM('[2]CWG Complex'!G$37:K$37))</f>
        <v>13.254977119491393</v>
      </c>
      <c r="N28" s="24">
        <f>N$33*(SUM('[2]CWG Complex'!H32:L32)/SUM('[2]CWG Complex'!H$37:L$37))</f>
        <v>13.384416935019321</v>
      </c>
      <c r="O28" s="24">
        <f>O$33*(SUM('[2]CWG Complex'!I32:M32)/SUM('[2]CWG Complex'!I$37:M$37))</f>
        <v>13.978757668623594</v>
      </c>
      <c r="P28" s="24">
        <f>P$33*(SUM('[2]CWG Complex'!J32:N32)/SUM('[2]CWG Complex'!J$37:N$37))</f>
        <v>13.707994658768607</v>
      </c>
      <c r="Q28" s="24">
        <f>Q$33*(SUM('[2]CWG Complex'!K32:O32)/SUM('[2]CWG Complex'!K$37:O$37))</f>
        <v>13.245493203819956</v>
      </c>
      <c r="R28" s="24">
        <f>R$33*(SUM('[2]CWG Complex'!L32:P32)/SUM('[2]CWG Complex'!L$37:P$37))</f>
        <v>12.794294696006956</v>
      </c>
      <c r="S28" s="24">
        <f>S$33*(SUM('[2]CWG Complex'!M32:Q32)/SUM('[2]CWG Complex'!M$37:Q$37))</f>
        <v>12.011820015671105</v>
      </c>
      <c r="T28" s="24">
        <f>T$33*(SUM('[2]CWG Complex'!N32:R32)/SUM('[2]CWG Complex'!N$37:R$37))</f>
        <v>12.004984033381577</v>
      </c>
      <c r="U28" s="24">
        <f>U$33*(SUM('[2]CWG Complex'!O32:S32)/SUM('[2]CWG Complex'!O$37:S$37))</f>
        <v>12.388230162717873</v>
      </c>
      <c r="V28" s="24">
        <f>V$33*(SUM('[2]CWG Complex'!P32:T32)/SUM('[2]CWG Complex'!P$37:T$37))</f>
        <v>12.769919372180155</v>
      </c>
      <c r="W28" s="24">
        <f>W$33*(SUM('[2]CWG Complex'!Q32:U32)/SUM('[2]CWG Complex'!Q$37:U$37))</f>
        <v>13.190997037062196</v>
      </c>
      <c r="X28" s="24">
        <f>X$33*(SUM('[2]CWG Complex'!R32:V32)/SUM('[2]CWG Complex'!R$37:V$37))</f>
        <v>14.13776690739723</v>
      </c>
      <c r="Y28" s="24">
        <f>Y$33*(SUM('[2]CWG Complex'!S32:W32)/SUM('[2]CWG Complex'!S$37:W$37))</f>
        <v>15.086972460500055</v>
      </c>
      <c r="Z28" s="24">
        <f>Z$33*(SUM('[2]CWG Complex'!T32:X32)/SUM('[2]CWG Complex'!T$37:X$37))</f>
        <v>15.634085111537313</v>
      </c>
      <c r="AA28" s="24">
        <f>AA$33*(SUM('[2]CWG Complex'!U32:Y32)/SUM('[2]CWG Complex'!U$37:Y$37))</f>
        <v>15.578878978692817</v>
      </c>
      <c r="AB28" s="24">
        <f>AB$33*(SUM('[2]CWG Complex'!V32:Z32)/SUM('[2]CWG Complex'!V$37:Z$37))</f>
        <v>15.893381513275461</v>
      </c>
      <c r="AC28" s="24">
        <f>AC$33*(SUM('[2]CWG Complex'!W32:AA32)/SUM('[2]CWG Complex'!W$37:AA$37))</f>
        <v>16.238068163826402</v>
      </c>
      <c r="AD28" s="24">
        <f>AD$33*(SUM('[2]CWG Complex'!X32:AB32)/SUM('[2]CWG Complex'!X$37:AB$37))</f>
        <v>16.546537311580273</v>
      </c>
      <c r="AE28" s="24">
        <f>AE$33*(SUM('[2]CWG Complex'!Y32:AC32)/SUM('[2]CWG Complex'!Y$37:AC$37))</f>
        <v>16.401281090703581</v>
      </c>
      <c r="AF28" s="24">
        <f>AF$33*(SUM('[2]CWG Complex'!Z32:AD32)/SUM('[2]CWG Complex'!Z$37:AD$37))</f>
        <v>16.841397831019165</v>
      </c>
      <c r="AG28" s="24">
        <f>AG$33*(SUM('[2]CWG Complex'!AA32:AE32)/SUM('[2]CWG Complex'!AA$37:AE$37))</f>
        <v>17.012914556445025</v>
      </c>
      <c r="AH28" s="24">
        <f>AH$33*(SUM('[2]CWG Complex'!AB32:AF32)/SUM('[2]CWG Complex'!AB$37:AF$37))</f>
        <v>16.709845968004004</v>
      </c>
      <c r="AI28" s="24">
        <f>AI$33*(SUM('[2]CWG Complex'!AC32:AG32)/SUM('[2]CWG Complex'!AC$37:AG$37))</f>
        <v>17.450364216066411</v>
      </c>
      <c r="AJ28" s="24">
        <f>AJ$33*(SUM('[2]CWG Complex'!AD32:AH32)/SUM('[2]CWG Complex'!AD$37:AH$37))</f>
        <v>18.019126348933941</v>
      </c>
      <c r="AK28" s="24">
        <f>AK$33*(SUM('[2]CWG Complex'!AE32:AI32)/SUM('[2]CWG Complex'!AE$37:AI$37))</f>
        <v>18.216897129653407</v>
      </c>
      <c r="AL28" s="24">
        <f>AL$33*(SUM('[2]CWG Complex'!AF32:AJ32)/SUM('[2]CWG Complex'!AF$37:AJ$37))</f>
        <v>18.447525375257548</v>
      </c>
      <c r="AM28" s="24">
        <f>AM$33*(SUM('[2]CWG Complex'!AG32:AK32)/SUM('[2]CWG Complex'!AG$37:AK$37))</f>
        <v>19.337807333392178</v>
      </c>
      <c r="AN28" s="24">
        <f>AN$33*(SUM('[2]CWG Complex'!AH32:AL32)/SUM('[2]CWG Complex'!AH$37:AL$37))</f>
        <v>19.224458867080099</v>
      </c>
      <c r="AO28" s="24">
        <f>AO$33*(SUM('[2]CWG Complex'!AI32:AM32)/SUM('[2]CWG Complex'!AI$37:AM$37))</f>
        <v>19.460588998722908</v>
      </c>
      <c r="AP28" s="24">
        <f>AP$33*(SUM('[2]CWG Complex'!AJ32:AN32)/SUM('[2]CWG Complex'!AJ$37:AN$37))</f>
        <v>19.579312618457191</v>
      </c>
      <c r="AQ28" s="24">
        <f>AQ$33*(SUM('[2]CWG Complex'!AK32:AO32)/SUM('[2]CWG Complex'!AK$37:AO$37))</f>
        <v>19.66010187756596</v>
      </c>
      <c r="AR28" s="24">
        <f>AR$33*(SUM('[2]CWG Complex'!AL32:AP32)/SUM('[2]CWG Complex'!AL$37:AP$37))</f>
        <v>19.72695742541908</v>
      </c>
      <c r="AS28" s="24">
        <f>AS$33*(SUM('[2]CWG Complex'!AM32:AQ32)/SUM('[2]CWG Complex'!AM$37:AQ$37))</f>
        <v>19.814444005912499</v>
      </c>
      <c r="AT28" s="24">
        <f>AT$33*(SUM('[2]CWG Complex'!AN32:AR32)/SUM('[2]CWG Complex'!AN$37:AR$37))</f>
        <v>19.903246520729102</v>
      </c>
      <c r="AU28" s="24">
        <f>AU$33*(SUM('[2]CWG Complex'!AO32:AS32)/SUM('[2]CWG Complex'!AO$37:AS$37))</f>
        <v>20.009495521234783</v>
      </c>
      <c r="AV28" s="24">
        <f>AV$33*(SUM('[2]CWG Complex'!AP32:AT32)/SUM('[2]CWG Complex'!AP$37:AT$37))</f>
        <v>20.098544216784624</v>
      </c>
      <c r="AW28" s="24">
        <f>AW$33*(SUM('[2]CWG Complex'!AQ32:AU32)/SUM('[2]CWG Complex'!AQ$37:AU$37))</f>
        <v>20.184189410890088</v>
      </c>
      <c r="AX28" s="24">
        <f>AX$33*(SUM('[2]CWG Complex'!AR32:AV32)/SUM('[2]CWG Complex'!AR$37:AV$37))</f>
        <v>20.271990177295603</v>
      </c>
      <c r="AY28" s="24">
        <f>AY$33*(SUM('[2]CWG Complex'!AS32:AW32)/SUM('[2]CWG Complex'!AS$37:AW$37))</f>
        <v>20.317770619469833</v>
      </c>
      <c r="AZ28" s="24">
        <f>AZ$33*(SUM('[2]CWG Complex'!AT32:AX32)/SUM('[2]CWG Complex'!AT$37:AX$37))</f>
        <v>20.363750011201461</v>
      </c>
      <c r="BA28" s="24">
        <f>BA$33*(SUM('[2]CWG Complex'!AU32:AY32)/SUM('[2]CWG Complex'!AU$37:AY$37))</f>
        <v>20.41037539590987</v>
      </c>
      <c r="BB28" s="24">
        <f>BB$33*(SUM('[2]CWG Complex'!AV32:AZ32)/SUM('[2]CWG Complex'!AV$37:AZ$37))</f>
        <v>20.454648869861973</v>
      </c>
      <c r="BC28" s="24">
        <f>BC$33*(SUM('[2]CWG Complex'!AW32:BA32)/SUM('[2]CWG Complex'!AW$37:BA$37))</f>
        <v>20.49901397470483</v>
      </c>
      <c r="BD28" s="24">
        <f>BD$33*(SUM('[2]CWG Complex'!AX32:BB32)/SUM('[2]CWG Complex'!AX$37:BB$37))</f>
        <v>20.543971353775795</v>
      </c>
      <c r="BE28" s="24">
        <f>BE$33*(SUM('[2]CWG Complex'!AY32:BC32)/SUM('[2]CWG Complex'!AY$37:BC$37))</f>
        <v>20.589278404876353</v>
      </c>
      <c r="BF28" s="24">
        <f>BF$33*(SUM('[2]CWG Complex'!AZ32:BD32)/SUM('[2]CWG Complex'!AZ$37:BD$37))</f>
        <v>20.634525596196532</v>
      </c>
      <c r="BG28" s="24">
        <f>BG$33*(SUM('[2]CWG Complex'!BA32:BE32)/SUM('[2]CWG Complex'!BA$37:BE$37))</f>
        <v>20.679652882667085</v>
      </c>
      <c r="BH28" s="24">
        <f>BH$33*(SUM('[2]CWG Complex'!BB32:BF32)/SUM('[2]CWG Complex'!BB$37:BF$37))</f>
        <v>20.724536306461317</v>
      </c>
    </row>
    <row r="29" spans="1:60">
      <c r="A29" s="3" t="s">
        <v>22</v>
      </c>
      <c r="J29" s="24">
        <f>J$33*(SUM('[2]CWG Complex'!D33:H33)/SUM('[2]CWG Complex'!D$37:H$37))</f>
        <v>10.935333075499404</v>
      </c>
      <c r="K29" s="24">
        <f>K$33*(SUM('[2]CWG Complex'!E33:I33)/SUM('[2]CWG Complex'!E$37:I$37))</f>
        <v>11.374485273458404</v>
      </c>
      <c r="L29" s="24">
        <f>L$33*(SUM('[2]CWG Complex'!F33:J33)/SUM('[2]CWG Complex'!F$37:J$37))</f>
        <v>11.859889991524332</v>
      </c>
      <c r="M29" s="24">
        <f>M$33*(SUM('[2]CWG Complex'!G33:K33)/SUM('[2]CWG Complex'!G$37:K$37))</f>
        <v>12.719364138065396</v>
      </c>
      <c r="N29" s="24">
        <f>N$33*(SUM('[2]CWG Complex'!H33:L33)/SUM('[2]CWG Complex'!H$37:L$37))</f>
        <v>12.984625803949976</v>
      </c>
      <c r="O29" s="24">
        <f>O$33*(SUM('[2]CWG Complex'!I33:M33)/SUM('[2]CWG Complex'!I$37:M$37))</f>
        <v>13.665019755960904</v>
      </c>
      <c r="P29" s="24">
        <f>P$33*(SUM('[2]CWG Complex'!J33:N33)/SUM('[2]CWG Complex'!J$37:N$37))</f>
        <v>13.792462135702413</v>
      </c>
      <c r="Q29" s="24">
        <f>Q$33*(SUM('[2]CWG Complex'!K33:O33)/SUM('[2]CWG Complex'!K$37:O$37))</f>
        <v>13.492495408086995</v>
      </c>
      <c r="R29" s="24">
        <f>R$33*(SUM('[2]CWG Complex'!L33:P33)/SUM('[2]CWG Complex'!L$37:P$37))</f>
        <v>12.882081466122669</v>
      </c>
      <c r="S29" s="24">
        <f>S$33*(SUM('[2]CWG Complex'!M33:Q33)/SUM('[2]CWG Complex'!M$37:Q$37))</f>
        <v>12.328493073037359</v>
      </c>
      <c r="T29" s="24">
        <f>T$33*(SUM('[2]CWG Complex'!N33:R33)/SUM('[2]CWG Complex'!N$37:R$37))</f>
        <v>12.570200369162945</v>
      </c>
      <c r="U29" s="24">
        <f>U$33*(SUM('[2]CWG Complex'!O33:S33)/SUM('[2]CWG Complex'!O$37:S$37))</f>
        <v>12.684087978914189</v>
      </c>
      <c r="V29" s="24">
        <f>V$33*(SUM('[2]CWG Complex'!P33:T33)/SUM('[2]CWG Complex'!P$37:T$37))</f>
        <v>12.937311060590108</v>
      </c>
      <c r="W29" s="24">
        <f>W$33*(SUM('[2]CWG Complex'!Q33:U33)/SUM('[2]CWG Complex'!Q$37:U$37))</f>
        <v>13.193437883567588</v>
      </c>
      <c r="X29" s="24">
        <f>X$33*(SUM('[2]CWG Complex'!R33:V33)/SUM('[2]CWG Complex'!R$37:V$37))</f>
        <v>13.558692680801213</v>
      </c>
      <c r="Y29" s="24">
        <f>Y$33*(SUM('[2]CWG Complex'!S33:W33)/SUM('[2]CWG Complex'!S$37:W$37))</f>
        <v>14.118213627861794</v>
      </c>
      <c r="Z29" s="24">
        <f>Z$33*(SUM('[2]CWG Complex'!T33:X33)/SUM('[2]CWG Complex'!T$37:X$37))</f>
        <v>14.704564273257859</v>
      </c>
      <c r="AA29" s="24">
        <f>AA$33*(SUM('[2]CWG Complex'!U33:Y33)/SUM('[2]CWG Complex'!U$37:Y$37))</f>
        <v>15.181568540724442</v>
      </c>
      <c r="AB29" s="24">
        <f>AB$33*(SUM('[2]CWG Complex'!V33:Z33)/SUM('[2]CWG Complex'!V$37:Z$37))</f>
        <v>15.473210996249794</v>
      </c>
      <c r="AC29" s="24">
        <f>AC$33*(SUM('[2]CWG Complex'!W33:AA33)/SUM('[2]CWG Complex'!W$37:AA$37))</f>
        <v>15.879260166751738</v>
      </c>
      <c r="AD29" s="24">
        <f>AD$33*(SUM('[2]CWG Complex'!X33:AB33)/SUM('[2]CWG Complex'!X$37:AB$37))</f>
        <v>16.357625079322958</v>
      </c>
      <c r="AE29" s="24">
        <f>AE$33*(SUM('[2]CWG Complex'!Y33:AC33)/SUM('[2]CWG Complex'!Y$37:AC$37))</f>
        <v>16.138050915945797</v>
      </c>
      <c r="AF29" s="24">
        <f>AF$33*(SUM('[2]CWG Complex'!Z33:AD33)/SUM('[2]CWG Complex'!Z$37:AD$37))</f>
        <v>16.063679869881277</v>
      </c>
      <c r="AG29" s="24">
        <f>AG$33*(SUM('[2]CWG Complex'!AA33:AE33)/SUM('[2]CWG Complex'!AA$37:AE$37))</f>
        <v>16.412965988370335</v>
      </c>
      <c r="AH29" s="24">
        <f>AH$33*(SUM('[2]CWG Complex'!AB33:AF33)/SUM('[2]CWG Complex'!AB$37:AF$37))</f>
        <v>16.37148308514838</v>
      </c>
      <c r="AI29" s="24">
        <f>AI$33*(SUM('[2]CWG Complex'!AC33:AG33)/SUM('[2]CWG Complex'!AC$37:AG$37))</f>
        <v>16.364374361689677</v>
      </c>
      <c r="AJ29" s="24">
        <f>AJ$33*(SUM('[2]CWG Complex'!AD33:AH33)/SUM('[2]CWG Complex'!AD$37:AH$37))</f>
        <v>16.900246830960491</v>
      </c>
      <c r="AK29" s="24">
        <f>AK$33*(SUM('[2]CWG Complex'!AE33:AI33)/SUM('[2]CWG Complex'!AE$37:AI$37))</f>
        <v>17.01484465334142</v>
      </c>
      <c r="AL29" s="24">
        <f>AL$33*(SUM('[2]CWG Complex'!AF33:AJ33)/SUM('[2]CWG Complex'!AF$37:AJ$37))</f>
        <v>17.134428182400956</v>
      </c>
      <c r="AM29" s="24">
        <f>AM$33*(SUM('[2]CWG Complex'!AG33:AK33)/SUM('[2]CWG Complex'!AG$37:AK$37))</f>
        <v>17.507646681742742</v>
      </c>
      <c r="AN29" s="24">
        <f>AN$33*(SUM('[2]CWG Complex'!AH33:AL33)/SUM('[2]CWG Complex'!AH$37:AL$37))</f>
        <v>17.589832632653842</v>
      </c>
      <c r="AO29" s="24">
        <f>AO$33*(SUM('[2]CWG Complex'!AI33:AM33)/SUM('[2]CWG Complex'!AI$37:AM$37))</f>
        <v>17.601537684990511</v>
      </c>
      <c r="AP29" s="24">
        <f>AP$33*(SUM('[2]CWG Complex'!AJ33:AN33)/SUM('[2]CWG Complex'!AJ$37:AN$37))</f>
        <v>17.678608076134118</v>
      </c>
      <c r="AQ29" s="24">
        <f>AQ$33*(SUM('[2]CWG Complex'!AK33:AO33)/SUM('[2]CWG Complex'!AK$37:AO$37))</f>
        <v>17.752528611367129</v>
      </c>
      <c r="AR29" s="24">
        <f>AR$33*(SUM('[2]CWG Complex'!AL33:AP33)/SUM('[2]CWG Complex'!AL$37:AP$37))</f>
        <v>17.836326450931768</v>
      </c>
      <c r="AS29" s="24">
        <f>AS$33*(SUM('[2]CWG Complex'!AM33:AQ33)/SUM('[2]CWG Complex'!AM$37:AQ$37))</f>
        <v>17.940197835940698</v>
      </c>
      <c r="AT29" s="24">
        <f>AT$33*(SUM('[2]CWG Complex'!AN33:AR33)/SUM('[2]CWG Complex'!AN$37:AR$37))</f>
        <v>18.019921739039798</v>
      </c>
      <c r="AU29" s="24">
        <f>AU$33*(SUM('[2]CWG Complex'!AO33:AS33)/SUM('[2]CWG Complex'!AO$37:AS$37))</f>
        <v>18.091482456497829</v>
      </c>
      <c r="AV29" s="24">
        <f>AV$33*(SUM('[2]CWG Complex'!AP33:AT33)/SUM('[2]CWG Complex'!AP$37:AT$37))</f>
        <v>18.172170358022843</v>
      </c>
      <c r="AW29" s="24">
        <f>AW$33*(SUM('[2]CWG Complex'!AQ33:AU33)/SUM('[2]CWG Complex'!AQ$37:AU$37))</f>
        <v>18.253862278297568</v>
      </c>
      <c r="AX29" s="24">
        <f>AX$33*(SUM('[2]CWG Complex'!AR33:AV33)/SUM('[2]CWG Complex'!AR$37:AV$37))</f>
        <v>18.337856799855949</v>
      </c>
      <c r="AY29" s="24">
        <f>AY$33*(SUM('[2]CWG Complex'!AS33:AW33)/SUM('[2]CWG Complex'!AS$37:AW$37))</f>
        <v>18.380546834284171</v>
      </c>
      <c r="AZ29" s="24">
        <f>AZ$33*(SUM('[2]CWG Complex'!AT33:AX33)/SUM('[2]CWG Complex'!AT$37:AX$37))</f>
        <v>18.419931729727939</v>
      </c>
      <c r="BA29" s="24">
        <f>BA$33*(SUM('[2]CWG Complex'!AU33:AY33)/SUM('[2]CWG Complex'!AU$37:AY$37))</f>
        <v>18.459388120046409</v>
      </c>
      <c r="BB29" s="24">
        <f>BB$33*(SUM('[2]CWG Complex'!AV33:AZ33)/SUM('[2]CWG Complex'!AV$37:AZ$37))</f>
        <v>18.500295001983229</v>
      </c>
      <c r="BC29" s="24">
        <f>BC$33*(SUM('[2]CWG Complex'!AW33:BA33)/SUM('[2]CWG Complex'!AW$37:BA$37))</f>
        <v>18.541407566737636</v>
      </c>
      <c r="BD29" s="24">
        <f>BD$33*(SUM('[2]CWG Complex'!AX33:BB33)/SUM('[2]CWG Complex'!AX$37:BB$37))</f>
        <v>18.582526973165319</v>
      </c>
      <c r="BE29" s="24">
        <f>BE$33*(SUM('[2]CWG Complex'!AY33:BC33)/SUM('[2]CWG Complex'!AY$37:BC$37))</f>
        <v>18.623305276782684</v>
      </c>
      <c r="BF29" s="24">
        <f>BF$33*(SUM('[2]CWG Complex'!AZ33:BD33)/SUM('[2]CWG Complex'!AZ$37:BD$37))</f>
        <v>18.663769049717391</v>
      </c>
      <c r="BG29" s="24">
        <f>BG$33*(SUM('[2]CWG Complex'!BA33:BE33)/SUM('[2]CWG Complex'!BA$37:BE$37))</f>
        <v>18.70441092069532</v>
      </c>
      <c r="BH29" s="24">
        <f>BH$33*(SUM('[2]CWG Complex'!BB33:BF33)/SUM('[2]CWG Complex'!BB$37:BF$37))</f>
        <v>18.745247399722707</v>
      </c>
    </row>
    <row r="30" spans="1:60">
      <c r="A30" s="3" t="s">
        <v>23</v>
      </c>
      <c r="J30" s="24">
        <f>J$33*(SUM('[2]CWG Complex'!D34:H34)/SUM('[2]CWG Complex'!D$37:H$37))</f>
        <v>10.85019986099435</v>
      </c>
      <c r="K30" s="24">
        <f>K$33*(SUM('[2]CWG Complex'!E34:I34)/SUM('[2]CWG Complex'!E$37:I$37))</f>
        <v>11.168159403620933</v>
      </c>
      <c r="L30" s="24">
        <f>L$33*(SUM('[2]CWG Complex'!F34:J34)/SUM('[2]CWG Complex'!F$37:J$37))</f>
        <v>11.323438161320167</v>
      </c>
      <c r="M30" s="24">
        <f>M$33*(SUM('[2]CWG Complex'!G34:K34)/SUM('[2]CWG Complex'!G$37:K$37))</f>
        <v>12.374569122943711</v>
      </c>
      <c r="N30" s="24">
        <f>N$33*(SUM('[2]CWG Complex'!H34:L34)/SUM('[2]CWG Complex'!H$37:L$37))</f>
        <v>12.801822815138248</v>
      </c>
      <c r="O30" s="24">
        <f>O$33*(SUM('[2]CWG Complex'!I34:M34)/SUM('[2]CWG Complex'!I$37:M$37))</f>
        <v>13.213519320584828</v>
      </c>
      <c r="P30" s="24">
        <f>P$33*(SUM('[2]CWG Complex'!J34:N34)/SUM('[2]CWG Complex'!J$37:N$37))</f>
        <v>12.956344141082926</v>
      </c>
      <c r="Q30" s="24">
        <f>Q$33*(SUM('[2]CWG Complex'!K34:O34)/SUM('[2]CWG Complex'!K$37:O$37))</f>
        <v>12.82867698411933</v>
      </c>
      <c r="R30" s="24">
        <f>R$33*(SUM('[2]CWG Complex'!L34:P34)/SUM('[2]CWG Complex'!L$37:P$37))</f>
        <v>12.290147816199585</v>
      </c>
      <c r="S30" s="24">
        <f>S$33*(SUM('[2]CWG Complex'!M34:Q34)/SUM('[2]CWG Complex'!M$37:Q$37))</f>
        <v>11.948968874514442</v>
      </c>
      <c r="T30" s="24">
        <f>T$33*(SUM('[2]CWG Complex'!N34:R34)/SUM('[2]CWG Complex'!N$37:R$37))</f>
        <v>12.595300704180188</v>
      </c>
      <c r="U30" s="24">
        <f>U$33*(SUM('[2]CWG Complex'!O34:S34)/SUM('[2]CWG Complex'!O$37:S$37))</f>
        <v>12.895987677388304</v>
      </c>
      <c r="V30" s="24">
        <f>V$33*(SUM('[2]CWG Complex'!P34:T34)/SUM('[2]CWG Complex'!P$37:T$37))</f>
        <v>13.311846263683201</v>
      </c>
      <c r="W30" s="24">
        <f>W$33*(SUM('[2]CWG Complex'!Q34:U34)/SUM('[2]CWG Complex'!Q$37:U$37))</f>
        <v>13.636237504821326</v>
      </c>
      <c r="X30" s="24">
        <f>X$33*(SUM('[2]CWG Complex'!R34:V34)/SUM('[2]CWG Complex'!R$37:V$37))</f>
        <v>13.946883762352607</v>
      </c>
      <c r="Y30" s="24">
        <f>Y$33*(SUM('[2]CWG Complex'!S34:W34)/SUM('[2]CWG Complex'!S$37:W$37))</f>
        <v>14.18177860877765</v>
      </c>
      <c r="Z30" s="24">
        <f>Z$33*(SUM('[2]CWG Complex'!T34:X34)/SUM('[2]CWG Complex'!T$37:X$37))</f>
        <v>14.405530793201372</v>
      </c>
      <c r="AA30" s="24">
        <f>AA$33*(SUM('[2]CWG Complex'!U34:Y34)/SUM('[2]CWG Complex'!U$37:Y$37))</f>
        <v>14.029559146912769</v>
      </c>
      <c r="AB30" s="24">
        <f>AB$33*(SUM('[2]CWG Complex'!V34:Z34)/SUM('[2]CWG Complex'!V$37:Z$37))</f>
        <v>13.720939067180367</v>
      </c>
      <c r="AC30" s="24">
        <f>AC$33*(SUM('[2]CWG Complex'!W34:AA34)/SUM('[2]CWG Complex'!W$37:AA$37))</f>
        <v>13.488152104368474</v>
      </c>
      <c r="AD30" s="24">
        <f>AD$33*(SUM('[2]CWG Complex'!X34:AB34)/SUM('[2]CWG Complex'!X$37:AB$37))</f>
        <v>13.669603563285632</v>
      </c>
      <c r="AE30" s="24">
        <f>AE$33*(SUM('[2]CWG Complex'!Y34:AC34)/SUM('[2]CWG Complex'!Y$37:AC$37))</f>
        <v>13.801511020620055</v>
      </c>
      <c r="AF30" s="24">
        <f>AF$33*(SUM('[2]CWG Complex'!Z34:AD34)/SUM('[2]CWG Complex'!Z$37:AD$37))</f>
        <v>14.085095853243205</v>
      </c>
      <c r="AG30" s="24">
        <f>AG$33*(SUM('[2]CWG Complex'!AA34:AE34)/SUM('[2]CWG Complex'!AA$37:AE$37))</f>
        <v>14.201431017686533</v>
      </c>
      <c r="AH30" s="24">
        <f>AH$33*(SUM('[2]CWG Complex'!AB34:AF34)/SUM('[2]CWG Complex'!AB$37:AF$37))</f>
        <v>14.523138949779339</v>
      </c>
      <c r="AI30" s="24">
        <f>AI$33*(SUM('[2]CWG Complex'!AC34:AG34)/SUM('[2]CWG Complex'!AC$37:AG$37))</f>
        <v>14.557087425100779</v>
      </c>
      <c r="AJ30" s="24">
        <f>AJ$33*(SUM('[2]CWG Complex'!AD34:AH34)/SUM('[2]CWG Complex'!AD$37:AH$37))</f>
        <v>14.660533919213043</v>
      </c>
      <c r="AK30" s="24">
        <f>AK$33*(SUM('[2]CWG Complex'!AE34:AI34)/SUM('[2]CWG Complex'!AE$37:AI$37))</f>
        <v>14.712198690067087</v>
      </c>
      <c r="AL30" s="24">
        <f>AL$33*(SUM('[2]CWG Complex'!AF34:AJ34)/SUM('[2]CWG Complex'!AF$37:AJ$37))</f>
        <v>14.758443809202777</v>
      </c>
      <c r="AM30" s="24">
        <f>AM$33*(SUM('[2]CWG Complex'!AG34:AK34)/SUM('[2]CWG Complex'!AG$37:AK$37))</f>
        <v>14.700798427758848</v>
      </c>
      <c r="AN30" s="24">
        <f>AN$33*(SUM('[2]CWG Complex'!AH34:AL34)/SUM('[2]CWG Complex'!AH$37:AL$37))</f>
        <v>14.724045620456689</v>
      </c>
      <c r="AO30" s="24">
        <f>AO$33*(SUM('[2]CWG Complex'!AI34:AM34)/SUM('[2]CWG Complex'!AI$37:AM$37))</f>
        <v>14.776928080579685</v>
      </c>
      <c r="AP30" s="24">
        <f>AP$33*(SUM('[2]CWG Complex'!AJ34:AN34)/SUM('[2]CWG Complex'!AJ$37:AN$37))</f>
        <v>14.844374711988941</v>
      </c>
      <c r="AQ30" s="24">
        <f>AQ$33*(SUM('[2]CWG Complex'!AK34:AO34)/SUM('[2]CWG Complex'!AK$37:AO$37))</f>
        <v>14.919538379210923</v>
      </c>
      <c r="AR30" s="24">
        <f>AR$33*(SUM('[2]CWG Complex'!AL34:AP34)/SUM('[2]CWG Complex'!AL$37:AP$37))</f>
        <v>14.990061703745067</v>
      </c>
      <c r="AS30" s="24">
        <f>AS$33*(SUM('[2]CWG Complex'!AM34:AQ34)/SUM('[2]CWG Complex'!AM$37:AQ$37))</f>
        <v>15.043936537372984</v>
      </c>
      <c r="AT30" s="24">
        <f>AT$33*(SUM('[2]CWG Complex'!AN34:AR34)/SUM('[2]CWG Complex'!AN$37:AR$37))</f>
        <v>15.112707520044138</v>
      </c>
      <c r="AU30" s="24">
        <f>AU$33*(SUM('[2]CWG Complex'!AO34:AS34)/SUM('[2]CWG Complex'!AO$37:AS$37))</f>
        <v>15.181959971555646</v>
      </c>
      <c r="AV30" s="24">
        <f>AV$33*(SUM('[2]CWG Complex'!AP34:AT34)/SUM('[2]CWG Complex'!AP$37:AT$37))</f>
        <v>15.255248402904463</v>
      </c>
      <c r="AW30" s="24">
        <f>AW$33*(SUM('[2]CWG Complex'!AQ34:AU34)/SUM('[2]CWG Complex'!AQ$37:AU$37))</f>
        <v>15.324199900816421</v>
      </c>
      <c r="AX30" s="24">
        <f>AX$33*(SUM('[2]CWG Complex'!AR34:AV34)/SUM('[2]CWG Complex'!AR$37:AV$37))</f>
        <v>15.390588656876647</v>
      </c>
      <c r="AY30" s="24">
        <f>AY$33*(SUM('[2]CWG Complex'!AS34:AW34)/SUM('[2]CWG Complex'!AS$37:AW$37))</f>
        <v>15.423099478884511</v>
      </c>
      <c r="AZ30" s="24">
        <f>AZ$33*(SUM('[2]CWG Complex'!AT34:AX34)/SUM('[2]CWG Complex'!AT$37:AX$37))</f>
        <v>15.457953560580416</v>
      </c>
      <c r="BA30" s="24">
        <f>BA$33*(SUM('[2]CWG Complex'!AU34:AY34)/SUM('[2]CWG Complex'!AU$37:AY$37))</f>
        <v>15.492838908495747</v>
      </c>
      <c r="BB30" s="24">
        <f>BB$33*(SUM('[2]CWG Complex'!AV34:AZ34)/SUM('[2]CWG Complex'!AV$37:AZ$37))</f>
        <v>15.527511237458977</v>
      </c>
      <c r="BC30" s="24">
        <f>BC$33*(SUM('[2]CWG Complex'!AW34:BA34)/SUM('[2]CWG Complex'!AW$37:BA$37))</f>
        <v>15.561423065653514</v>
      </c>
      <c r="BD30" s="24">
        <f>BD$33*(SUM('[2]CWG Complex'!AX34:BB34)/SUM('[2]CWG Complex'!AX$37:BB$37))</f>
        <v>15.595264330309705</v>
      </c>
      <c r="BE30" s="24">
        <f>BE$33*(SUM('[2]CWG Complex'!AY34:BC34)/SUM('[2]CWG Complex'!AY$37:BC$37))</f>
        <v>15.629388280902194</v>
      </c>
      <c r="BF30" s="24">
        <f>BF$33*(SUM('[2]CWG Complex'!AZ34:BD34)/SUM('[2]CWG Complex'!AZ$37:BD$37))</f>
        <v>15.663767102357642</v>
      </c>
      <c r="BG30" s="24">
        <f>BG$33*(SUM('[2]CWG Complex'!BA34:BE34)/SUM('[2]CWG Complex'!BA$37:BE$37))</f>
        <v>15.698066534738965</v>
      </c>
      <c r="BH30" s="24">
        <f>BH$33*(SUM('[2]CWG Complex'!BB34:BF34)/SUM('[2]CWG Complex'!BB$37:BF$37))</f>
        <v>15.732269102753097</v>
      </c>
    </row>
    <row r="31" spans="1:60">
      <c r="A31" s="3" t="s">
        <v>24</v>
      </c>
      <c r="J31" s="24">
        <f>J$33*(SUM('[2]CWG Complex'!D35:H35)/SUM('[2]CWG Complex'!D$37:H$37))</f>
        <v>10.831664538590603</v>
      </c>
      <c r="K31" s="24">
        <f>K$33*(SUM('[2]CWG Complex'!E35:I35)/SUM('[2]CWG Complex'!E$37:I$37))</f>
        <v>11.512034954376354</v>
      </c>
      <c r="L31" s="24">
        <f>L$33*(SUM('[2]CWG Complex'!F35:J35)/SUM('[2]CWG Complex'!F$37:J$37))</f>
        <v>11.827252868087832</v>
      </c>
      <c r="M31" s="24">
        <f>M$33*(SUM('[2]CWG Complex'!G35:K35)/SUM('[2]CWG Complex'!G$37:K$37))</f>
        <v>12.938792302577463</v>
      </c>
      <c r="N31" s="24">
        <f>N$33*(SUM('[2]CWG Complex'!H35:L35)/SUM('[2]CWG Complex'!H$37:L$37))</f>
        <v>13.327001677419867</v>
      </c>
      <c r="O31" s="24">
        <f>O$33*(SUM('[2]CWG Complex'!I35:M35)/SUM('[2]CWG Complex'!I$37:M$37))</f>
        <v>13.605421153295595</v>
      </c>
      <c r="P31" s="24">
        <f>P$33*(SUM('[2]CWG Complex'!J35:N35)/SUM('[2]CWG Complex'!J$37:N$37))</f>
        <v>13.322443244873224</v>
      </c>
      <c r="Q31" s="24">
        <f>Q$33*(SUM('[2]CWG Complex'!K35:O35)/SUM('[2]CWG Complex'!K$37:O$37))</f>
        <v>13.348410788931226</v>
      </c>
      <c r="R31" s="24">
        <f>R$33*(SUM('[2]CWG Complex'!L35:P35)/SUM('[2]CWG Complex'!L$37:P$37))</f>
        <v>12.729081666778143</v>
      </c>
      <c r="S31" s="24">
        <f>S$33*(SUM('[2]CWG Complex'!M35:Q35)/SUM('[2]CWG Complex'!M$37:Q$37))</f>
        <v>12.367170698364534</v>
      </c>
      <c r="T31" s="24">
        <f>T$33*(SUM('[2]CWG Complex'!N35:R35)/SUM('[2]CWG Complex'!N$37:R$37))</f>
        <v>13.117547734360318</v>
      </c>
      <c r="U31" s="24">
        <f>U$33*(SUM('[2]CWG Complex'!O35:S35)/SUM('[2]CWG Complex'!O$37:S$37))</f>
        <v>13.558713160337199</v>
      </c>
      <c r="V31" s="24">
        <f>V$33*(SUM('[2]CWG Complex'!P35:T35)/SUM('[2]CWG Complex'!P$37:T$37))</f>
        <v>14.0117299051575</v>
      </c>
      <c r="W31" s="24">
        <f>W$33*(SUM('[2]CWG Complex'!Q35:U35)/SUM('[2]CWG Complex'!Q$37:U$37))</f>
        <v>14.481708485432428</v>
      </c>
      <c r="X31" s="24">
        <f>X$33*(SUM('[2]CWG Complex'!R35:V35)/SUM('[2]CWG Complex'!R$37:V$37))</f>
        <v>14.657469708230648</v>
      </c>
      <c r="Y31" s="24">
        <f>Y$33*(SUM('[2]CWG Complex'!S35:W35)/SUM('[2]CWG Complex'!S$37:W$37))</f>
        <v>14.792876136976922</v>
      </c>
      <c r="Z31" s="24">
        <f>Z$33*(SUM('[2]CWG Complex'!T35:X35)/SUM('[2]CWG Complex'!T$37:X$37))</f>
        <v>15.08712354554936</v>
      </c>
      <c r="AA31" s="24">
        <f>AA$33*(SUM('[2]CWG Complex'!U35:Y35)/SUM('[2]CWG Complex'!U$37:Y$37))</f>
        <v>15.068812505884747</v>
      </c>
      <c r="AB31" s="24">
        <f>AB$33*(SUM('[2]CWG Complex'!V35:Z35)/SUM('[2]CWG Complex'!V$37:Z$37))</f>
        <v>15.417333139594808</v>
      </c>
      <c r="AC31" s="24">
        <f>AC$33*(SUM('[2]CWG Complex'!W35:AA35)/SUM('[2]CWG Complex'!W$37:AA$37))</f>
        <v>15.712432738727538</v>
      </c>
      <c r="AD31" s="24">
        <f>AD$33*(SUM('[2]CWG Complex'!X35:AB35)/SUM('[2]CWG Complex'!X$37:AB$37))</f>
        <v>16.166896101540598</v>
      </c>
      <c r="AE31" s="24">
        <f>AE$33*(SUM('[2]CWG Complex'!Y35:AC35)/SUM('[2]CWG Complex'!Y$37:AC$37))</f>
        <v>16.219668672647177</v>
      </c>
      <c r="AF31" s="24">
        <f>AF$33*(SUM('[2]CWG Complex'!Z35:AD35)/SUM('[2]CWG Complex'!Z$37:AD$37))</f>
        <v>16.378151751207096</v>
      </c>
      <c r="AG31" s="24">
        <f>AG$33*(SUM('[2]CWG Complex'!AA35:AE35)/SUM('[2]CWG Complex'!AA$37:AE$37))</f>
        <v>16.817749459964784</v>
      </c>
      <c r="AH31" s="24">
        <f>AH$33*(SUM('[2]CWG Complex'!AB35:AF35)/SUM('[2]CWG Complex'!AB$37:AF$37))</f>
        <v>17.352258258955441</v>
      </c>
      <c r="AI31" s="24">
        <f>AI$33*(SUM('[2]CWG Complex'!AC35:AG35)/SUM('[2]CWG Complex'!AC$37:AG$37))</f>
        <v>17.691786836384516</v>
      </c>
      <c r="AJ31" s="24">
        <f>AJ$33*(SUM('[2]CWG Complex'!AD35:AH35)/SUM('[2]CWG Complex'!AD$37:AH$37))</f>
        <v>17.935283245630337</v>
      </c>
      <c r="AK31" s="24">
        <f>AK$33*(SUM('[2]CWG Complex'!AE35:AI35)/SUM('[2]CWG Complex'!AE$37:AI$37))</f>
        <v>18.045669015621304</v>
      </c>
      <c r="AL31" s="24">
        <f>AL$33*(SUM('[2]CWG Complex'!AF35:AJ35)/SUM('[2]CWG Complex'!AF$37:AJ$37))</f>
        <v>17.676707459791594</v>
      </c>
      <c r="AM31" s="24">
        <f>AM$33*(SUM('[2]CWG Complex'!AG35:AK35)/SUM('[2]CWG Complex'!AG$37:AK$37))</f>
        <v>17.619008125077237</v>
      </c>
      <c r="AN31" s="24">
        <f>AN$33*(SUM('[2]CWG Complex'!AH35:AL35)/SUM('[2]CWG Complex'!AH$37:AL$37))</f>
        <v>17.741613877467557</v>
      </c>
      <c r="AO31" s="24">
        <f>AO$33*(SUM('[2]CWG Complex'!AI35:AM35)/SUM('[2]CWG Complex'!AI$37:AM$37))</f>
        <v>17.794513053574175</v>
      </c>
      <c r="AP31" s="24">
        <f>AP$33*(SUM('[2]CWG Complex'!AJ35:AN35)/SUM('[2]CWG Complex'!AJ$37:AN$37))</f>
        <v>17.873598230250632</v>
      </c>
      <c r="AQ31" s="24">
        <f>AQ$33*(SUM('[2]CWG Complex'!AK35:AO35)/SUM('[2]CWG Complex'!AK$37:AO$37))</f>
        <v>17.935078692337701</v>
      </c>
      <c r="AR31" s="24">
        <f>AR$33*(SUM('[2]CWG Complex'!AL35:AP35)/SUM('[2]CWG Complex'!AL$37:AP$37))</f>
        <v>18.018408264061964</v>
      </c>
      <c r="AS31" s="24">
        <f>AS$33*(SUM('[2]CWG Complex'!AM35:AQ35)/SUM('[2]CWG Complex'!AM$37:AQ$37))</f>
        <v>18.113086258043758</v>
      </c>
      <c r="AT31" s="24">
        <f>AT$33*(SUM('[2]CWG Complex'!AN35:AR35)/SUM('[2]CWG Complex'!AN$37:AR$37))</f>
        <v>18.199183691954694</v>
      </c>
      <c r="AU31" s="24">
        <f>AU$33*(SUM('[2]CWG Complex'!AO35:AS35)/SUM('[2]CWG Complex'!AO$37:AS$37))</f>
        <v>18.277862692467952</v>
      </c>
      <c r="AV31" s="24">
        <f>AV$33*(SUM('[2]CWG Complex'!AP35:AT35)/SUM('[2]CWG Complex'!AP$37:AT$37))</f>
        <v>18.359102298101742</v>
      </c>
      <c r="AW31" s="24">
        <f>AW$33*(SUM('[2]CWG Complex'!AQ35:AU35)/SUM('[2]CWG Complex'!AQ$37:AU$37))</f>
        <v>18.439294205604181</v>
      </c>
      <c r="AX31" s="24">
        <f>AX$33*(SUM('[2]CWG Complex'!AR35:AV35)/SUM('[2]CWG Complex'!AR$37:AV$37))</f>
        <v>18.52234761871529</v>
      </c>
      <c r="AY31" s="24">
        <f>AY$33*(SUM('[2]CWG Complex'!AS35:AW35)/SUM('[2]CWG Complex'!AS$37:AW$37))</f>
        <v>18.565285205064143</v>
      </c>
      <c r="AZ31" s="24">
        <f>AZ$33*(SUM('[2]CWG Complex'!AT35:AX35)/SUM('[2]CWG Complex'!AT$37:AX$37))</f>
        <v>18.606542143646934</v>
      </c>
      <c r="BA31" s="24">
        <f>BA$33*(SUM('[2]CWG Complex'!AU35:AY35)/SUM('[2]CWG Complex'!AU$37:AY$37))</f>
        <v>18.646980587750388</v>
      </c>
      <c r="BB31" s="24">
        <f>BB$33*(SUM('[2]CWG Complex'!AV35:AZ35)/SUM('[2]CWG Complex'!AV$37:AZ$37))</f>
        <v>18.687916637388771</v>
      </c>
      <c r="BC31" s="24">
        <f>BC$33*(SUM('[2]CWG Complex'!AW35:BA35)/SUM('[2]CWG Complex'!AW$37:BA$37))</f>
        <v>18.7289856926506</v>
      </c>
      <c r="BD31" s="24">
        <f>BD$33*(SUM('[2]CWG Complex'!AX35:BB35)/SUM('[2]CWG Complex'!AX$37:BB$37))</f>
        <v>18.770413384218596</v>
      </c>
      <c r="BE31" s="24">
        <f>BE$33*(SUM('[2]CWG Complex'!AY35:BC35)/SUM('[2]CWG Complex'!AY$37:BC$37))</f>
        <v>18.811761473629382</v>
      </c>
      <c r="BF31" s="24">
        <f>BF$33*(SUM('[2]CWG Complex'!AZ35:BD35)/SUM('[2]CWG Complex'!AZ$37:BD$37))</f>
        <v>18.852839435074657</v>
      </c>
      <c r="BG31" s="24">
        <f>BG$33*(SUM('[2]CWG Complex'!BA35:BE35)/SUM('[2]CWG Complex'!BA$37:BE$37))</f>
        <v>18.893888613863236</v>
      </c>
      <c r="BH31" s="24">
        <f>BH$33*(SUM('[2]CWG Complex'!BB35:BF35)/SUM('[2]CWG Complex'!BB$37:BF$37))</f>
        <v>18.935039840614273</v>
      </c>
    </row>
    <row r="32" spans="1:60">
      <c r="A32" s="3" t="s">
        <v>25</v>
      </c>
      <c r="J32" s="24">
        <f>J$33*(SUM('[2]CWG Complex'!D36:H36)/SUM('[2]CWG Complex'!D$37:H$37))</f>
        <v>10.767098244411329</v>
      </c>
      <c r="K32" s="24">
        <f>K$33*(SUM('[2]CWG Complex'!E36:I36)/SUM('[2]CWG Complex'!E$37:I$37))</f>
        <v>11.299291814109758</v>
      </c>
      <c r="L32" s="24">
        <f>L$33*(SUM('[2]CWG Complex'!F36:J36)/SUM('[2]CWG Complex'!F$37:J$37))</f>
        <v>11.364828861032208</v>
      </c>
      <c r="M32" s="24">
        <f>M$33*(SUM('[2]CWG Complex'!G36:K36)/SUM('[2]CWG Complex'!G$37:K$37))</f>
        <v>12.103473206236291</v>
      </c>
      <c r="N32" s="24">
        <f>N$33*(SUM('[2]CWG Complex'!H36:L36)/SUM('[2]CWG Complex'!H$37:L$37))</f>
        <v>12.518638219877342</v>
      </c>
      <c r="O32" s="24">
        <f>O$33*(SUM('[2]CWG Complex'!I36:M36)/SUM('[2]CWG Complex'!I$37:M$37))</f>
        <v>13.584764211604643</v>
      </c>
      <c r="P32" s="24">
        <f>P$33*(SUM('[2]CWG Complex'!J36:N36)/SUM('[2]CWG Complex'!J$37:N$37))</f>
        <v>13.50979362228124</v>
      </c>
      <c r="Q32" s="24">
        <f>Q$33*(SUM('[2]CWG Complex'!K36:O36)/SUM('[2]CWG Complex'!K$37:O$37))</f>
        <v>13.338119030420096</v>
      </c>
      <c r="R32" s="24">
        <f>R$33*(SUM('[2]CWG Complex'!L36:P36)/SUM('[2]CWG Complex'!L$37:P$37))</f>
        <v>12.801819276302588</v>
      </c>
      <c r="S32" s="24">
        <f>S$33*(SUM('[2]CWG Complex'!M36:Q36)/SUM('[2]CWG Complex'!M$37:Q$37))</f>
        <v>12.814380741210007</v>
      </c>
      <c r="T32" s="24">
        <f>T$33*(SUM('[2]CWG Complex'!N36:R36)/SUM('[2]CWG Complex'!N$37:R$37))</f>
        <v>12.923582177716085</v>
      </c>
      <c r="U32" s="24">
        <f>U$33*(SUM('[2]CWG Complex'!O36:S36)/SUM('[2]CWG Complex'!O$37:S$37))</f>
        <v>13.522730119748518</v>
      </c>
      <c r="V32" s="24">
        <f>V$33*(SUM('[2]CWG Complex'!P36:T36)/SUM('[2]CWG Complex'!P$37:T$37))</f>
        <v>14.194674618069573</v>
      </c>
      <c r="W32" s="24">
        <f>W$33*(SUM('[2]CWG Complex'!Q36:U36)/SUM('[2]CWG Complex'!Q$37:U$37))</f>
        <v>14.629558555118496</v>
      </c>
      <c r="X32" s="24">
        <f>X$33*(SUM('[2]CWG Complex'!R36:V36)/SUM('[2]CWG Complex'!R$37:V$37))</f>
        <v>14.590726568075008</v>
      </c>
      <c r="Y32" s="24">
        <f>Y$33*(SUM('[2]CWG Complex'!S36:W36)/SUM('[2]CWG Complex'!S$37:W$37))</f>
        <v>15.115614857986401</v>
      </c>
      <c r="Z32" s="24">
        <f>Z$33*(SUM('[2]CWG Complex'!T36:X36)/SUM('[2]CWG Complex'!T$37:X$37))</f>
        <v>15.296503397540997</v>
      </c>
      <c r="AA32" s="24">
        <f>AA$33*(SUM('[2]CWG Complex'!U36:Y36)/SUM('[2]CWG Complex'!U$37:Y$37))</f>
        <v>15.151482435292683</v>
      </c>
      <c r="AB32" s="24">
        <f>AB$33*(SUM('[2]CWG Complex'!V36:Z36)/SUM('[2]CWG Complex'!V$37:Z$37))</f>
        <v>15.330496260504795</v>
      </c>
      <c r="AC32" s="24">
        <f>AC$33*(SUM('[2]CWG Complex'!W36:AA36)/SUM('[2]CWG Complex'!W$37:AA$37))</f>
        <v>15.426673773539727</v>
      </c>
      <c r="AD32" s="24">
        <f>AD$33*(SUM('[2]CWG Complex'!X36:AB36)/SUM('[2]CWG Complex'!X$37:AB$37))</f>
        <v>15.573611478225278</v>
      </c>
      <c r="AE32" s="24">
        <f>AE$33*(SUM('[2]CWG Complex'!Y36:AC36)/SUM('[2]CWG Complex'!Y$37:AC$37))</f>
        <v>15.859056090749599</v>
      </c>
      <c r="AF32" s="24">
        <f>AF$33*(SUM('[2]CWG Complex'!Z36:AD36)/SUM('[2]CWG Complex'!Z$37:AD$37))</f>
        <v>16.035596033684136</v>
      </c>
      <c r="AG32" s="24">
        <f>AG$33*(SUM('[2]CWG Complex'!AA36:AE36)/SUM('[2]CWG Complex'!AA$37:AE$37))</f>
        <v>15.962072585573646</v>
      </c>
      <c r="AH32" s="24">
        <f>AH$33*(SUM('[2]CWG Complex'!AB36:AF36)/SUM('[2]CWG Complex'!AB$37:AF$37))</f>
        <v>16.076129772668732</v>
      </c>
      <c r="AI32" s="24">
        <f>AI$33*(SUM('[2]CWG Complex'!AC36:AG36)/SUM('[2]CWG Complex'!AC$37:AG$37))</f>
        <v>16.171563462207807</v>
      </c>
      <c r="AJ32" s="24">
        <f>AJ$33*(SUM('[2]CWG Complex'!AD36:AH36)/SUM('[2]CWG Complex'!AD$37:AH$37))</f>
        <v>16.249901270017578</v>
      </c>
      <c r="AK32" s="24">
        <f>AK$33*(SUM('[2]CWG Complex'!AE36:AI36)/SUM('[2]CWG Complex'!AE$37:AI$37))</f>
        <v>16.608715642069097</v>
      </c>
      <c r="AL32" s="24">
        <f>AL$33*(SUM('[2]CWG Complex'!AF36:AJ36)/SUM('[2]CWG Complex'!AF$37:AJ$37))</f>
        <v>17.047155720511178</v>
      </c>
      <c r="AM32" s="24">
        <f>AM$33*(SUM('[2]CWG Complex'!AG36:AK36)/SUM('[2]CWG Complex'!AG$37:AK$37))</f>
        <v>17.45894440740323</v>
      </c>
      <c r="AN32" s="24">
        <f>AN$33*(SUM('[2]CWG Complex'!AH36:AL36)/SUM('[2]CWG Complex'!AH$37:AL$37))</f>
        <v>17.871673863688994</v>
      </c>
      <c r="AO32" s="24">
        <f>AO$33*(SUM('[2]CWG Complex'!AI36:AM36)/SUM('[2]CWG Complex'!AI$37:AM$37))</f>
        <v>17.994444553235802</v>
      </c>
      <c r="AP32" s="24">
        <f>AP$33*(SUM('[2]CWG Complex'!AJ36:AN36)/SUM('[2]CWG Complex'!AJ$37:AN$37))</f>
        <v>18.093156162129869</v>
      </c>
      <c r="AQ32" s="24">
        <f>AQ$33*(SUM('[2]CWG Complex'!AK36:AO36)/SUM('[2]CWG Complex'!AK$37:AO$37))</f>
        <v>18.21548337181007</v>
      </c>
      <c r="AR32" s="24">
        <f>AR$33*(SUM('[2]CWG Complex'!AL36:AP36)/SUM('[2]CWG Complex'!AL$37:AP$37))</f>
        <v>18.306127864019402</v>
      </c>
      <c r="AS32" s="24">
        <f>AS$33*(SUM('[2]CWG Complex'!AM36:AQ36)/SUM('[2]CWG Complex'!AM$37:AQ$37))</f>
        <v>18.358024776053444</v>
      </c>
      <c r="AT32" s="24">
        <f>AT$33*(SUM('[2]CWG Complex'!AN36:AR36)/SUM('[2]CWG Complex'!AN$37:AR$37))</f>
        <v>18.434941066092637</v>
      </c>
      <c r="AU32" s="24">
        <f>AU$33*(SUM('[2]CWG Complex'!AO36:AS36)/SUM('[2]CWG Complex'!AO$37:AS$37))</f>
        <v>18.527786350923616</v>
      </c>
      <c r="AV32" s="24">
        <f>AV$33*(SUM('[2]CWG Complex'!AP36:AT36)/SUM('[2]CWG Complex'!AP$37:AT$37))</f>
        <v>18.61426526791228</v>
      </c>
      <c r="AW32" s="24">
        <f>AW$33*(SUM('[2]CWG Complex'!AQ36:AU36)/SUM('[2]CWG Complex'!AQ$37:AU$37))</f>
        <v>18.70128158861257</v>
      </c>
      <c r="AX32" s="24">
        <f>AX$33*(SUM('[2]CWG Complex'!AR36:AV36)/SUM('[2]CWG Complex'!AR$37:AV$37))</f>
        <v>18.782510163570716</v>
      </c>
      <c r="AY32" s="24">
        <f>AY$33*(SUM('[2]CWG Complex'!AS36:AW36)/SUM('[2]CWG Complex'!AS$37:AW$37))</f>
        <v>18.820330115810822</v>
      </c>
      <c r="AZ32" s="24">
        <f>AZ$33*(SUM('[2]CWG Complex'!AT36:AX36)/SUM('[2]CWG Complex'!AT$37:AX$37))</f>
        <v>18.862532317676564</v>
      </c>
      <c r="BA32" s="24">
        <f>BA$33*(SUM('[2]CWG Complex'!AU36:AY36)/SUM('[2]CWG Complex'!AU$37:AY$37))</f>
        <v>18.90587993181261</v>
      </c>
      <c r="BB32" s="24">
        <f>BB$33*(SUM('[2]CWG Complex'!AV36:AZ36)/SUM('[2]CWG Complex'!AV$37:AZ$37))</f>
        <v>18.948050461987926</v>
      </c>
      <c r="BC32" s="24">
        <f>BC$33*(SUM('[2]CWG Complex'!AW36:BA36)/SUM('[2]CWG Complex'!AW$37:BA$37))</f>
        <v>18.989784753155021</v>
      </c>
      <c r="BD32" s="24">
        <f>BD$33*(SUM('[2]CWG Complex'!AX36:BB36)/SUM('[2]CWG Complex'!AX$37:BB$37))</f>
        <v>19.030924881027694</v>
      </c>
      <c r="BE32" s="24">
        <f>BE$33*(SUM('[2]CWG Complex'!AY36:BC36)/SUM('[2]CWG Complex'!AY$37:BC$37))</f>
        <v>19.072328609918436</v>
      </c>
      <c r="BF32" s="24">
        <f>BF$33*(SUM('[2]CWG Complex'!AZ36:BD36)/SUM('[2]CWG Complex'!AZ$37:BD$37))</f>
        <v>19.114321979717054</v>
      </c>
      <c r="BG32" s="24">
        <f>BG$33*(SUM('[2]CWG Complex'!BA36:BE36)/SUM('[2]CWG Complex'!BA$37:BE$37))</f>
        <v>19.156284134259195</v>
      </c>
      <c r="BH32" s="24">
        <f>BH$33*(SUM('[2]CWG Complex'!BB36:BF36)/SUM('[2]CWG Complex'!BB$37:BF$37))</f>
        <v>19.198018309230964</v>
      </c>
    </row>
    <row r="33" spans="1:60" ht="12" thickBot="1">
      <c r="A33" s="3" t="s">
        <v>29</v>
      </c>
      <c r="J33" s="24">
        <v>130</v>
      </c>
      <c r="K33" s="24">
        <v>135</v>
      </c>
      <c r="L33" s="24">
        <v>140</v>
      </c>
      <c r="M33" s="24">
        <v>150</v>
      </c>
      <c r="N33" s="24">
        <v>155</v>
      </c>
      <c r="O33" s="24">
        <v>160</v>
      </c>
      <c r="P33" s="24">
        <v>158</v>
      </c>
      <c r="Q33" s="24">
        <v>155</v>
      </c>
      <c r="R33" s="24">
        <v>150</v>
      </c>
      <c r="S33" s="24">
        <v>145</v>
      </c>
      <c r="T33" s="24">
        <v>150</v>
      </c>
      <c r="U33" s="24">
        <v>155</v>
      </c>
      <c r="V33" s="24">
        <v>160</v>
      </c>
      <c r="W33" s="24">
        <v>165</v>
      </c>
      <c r="X33" s="24">
        <v>170</v>
      </c>
      <c r="Y33" s="24">
        <v>175</v>
      </c>
      <c r="Z33" s="24">
        <v>180</v>
      </c>
      <c r="AA33" s="24">
        <v>182</v>
      </c>
      <c r="AB33" s="24">
        <v>185</v>
      </c>
      <c r="AC33" s="24">
        <v>188</v>
      </c>
      <c r="AD33" s="24">
        <v>195</v>
      </c>
      <c r="AE33" s="24">
        <v>198</v>
      </c>
      <c r="AF33" s="25">
        <v>200</v>
      </c>
      <c r="AG33" s="25">
        <v>202</v>
      </c>
      <c r="AH33" s="25">
        <v>205</v>
      </c>
      <c r="AI33" s="25">
        <v>207</v>
      </c>
      <c r="AJ33" s="25">
        <v>208.6</v>
      </c>
      <c r="AK33" s="25">
        <v>210.2</v>
      </c>
      <c r="AL33" s="25">
        <v>211.79999999999998</v>
      </c>
      <c r="AM33" s="25">
        <v>213.39999999999998</v>
      </c>
      <c r="AN33" s="25">
        <v>215</v>
      </c>
      <c r="AO33" s="25">
        <v>216</v>
      </c>
      <c r="AP33" s="25">
        <v>217</v>
      </c>
      <c r="AQ33" s="25">
        <v>218</v>
      </c>
      <c r="AR33" s="25">
        <v>219</v>
      </c>
      <c r="AS33" s="25">
        <v>220</v>
      </c>
      <c r="AT33" s="25">
        <v>221</v>
      </c>
      <c r="AU33" s="25">
        <v>222</v>
      </c>
      <c r="AV33" s="25">
        <v>223</v>
      </c>
      <c r="AW33" s="25">
        <v>224</v>
      </c>
      <c r="AX33" s="25">
        <v>225</v>
      </c>
      <c r="AY33" s="25">
        <v>225.5</v>
      </c>
      <c r="AZ33" s="25">
        <v>226</v>
      </c>
      <c r="BA33" s="25">
        <v>226.5</v>
      </c>
      <c r="BB33" s="25">
        <v>227</v>
      </c>
      <c r="BC33" s="25">
        <v>227.5</v>
      </c>
      <c r="BD33" s="25">
        <v>228</v>
      </c>
      <c r="BE33" s="25">
        <v>228.5</v>
      </c>
      <c r="BF33" s="25">
        <v>229</v>
      </c>
      <c r="BG33" s="25">
        <v>229.5</v>
      </c>
      <c r="BH33" s="25">
        <v>230</v>
      </c>
    </row>
    <row r="34" spans="1:60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</row>
    <row r="35" spans="1:60" ht="12" thickBot="1">
      <c r="A35" s="3" t="s">
        <v>199</v>
      </c>
    </row>
    <row r="36" spans="1:60" ht="12" thickBot="1">
      <c r="A36" s="18"/>
      <c r="B36" s="19">
        <f>B20</f>
        <v>1992</v>
      </c>
      <c r="C36" s="19" t="str">
        <f t="shared" ref="C36:BH36" si="15">C20</f>
        <v xml:space="preserve">93/94 </v>
      </c>
      <c r="D36" s="19" t="str">
        <f t="shared" si="15"/>
        <v xml:space="preserve">94/95 </v>
      </c>
      <c r="E36" s="19" t="str">
        <f t="shared" si="15"/>
        <v xml:space="preserve">95/96 </v>
      </c>
      <c r="F36" s="19" t="str">
        <f t="shared" si="15"/>
        <v xml:space="preserve">96/97 </v>
      </c>
      <c r="G36" s="19" t="str">
        <f t="shared" si="15"/>
        <v xml:space="preserve">97/98 </v>
      </c>
      <c r="H36" s="19" t="str">
        <f t="shared" si="15"/>
        <v xml:space="preserve">98/99 </v>
      </c>
      <c r="I36" s="19" t="str">
        <f t="shared" si="15"/>
        <v xml:space="preserve">99/00 </v>
      </c>
      <c r="J36" s="19" t="str">
        <f t="shared" si="15"/>
        <v xml:space="preserve">00/01 </v>
      </c>
      <c r="K36" s="19" t="str">
        <f t="shared" si="15"/>
        <v xml:space="preserve">01/02 </v>
      </c>
      <c r="L36" s="19" t="str">
        <f t="shared" si="15"/>
        <v xml:space="preserve">02/03 </v>
      </c>
      <c r="M36" s="19" t="str">
        <f t="shared" si="15"/>
        <v xml:space="preserve">03/04 </v>
      </c>
      <c r="N36" s="19" t="str">
        <f t="shared" si="15"/>
        <v xml:space="preserve">04/05 </v>
      </c>
      <c r="O36" s="19" t="str">
        <f t="shared" si="15"/>
        <v xml:space="preserve">05/06 </v>
      </c>
      <c r="P36" s="19" t="str">
        <f t="shared" si="15"/>
        <v xml:space="preserve">06/07 </v>
      </c>
      <c r="Q36" s="19" t="str">
        <f t="shared" si="15"/>
        <v xml:space="preserve">07/08 </v>
      </c>
      <c r="R36" s="19" t="str">
        <f t="shared" si="15"/>
        <v xml:space="preserve">08/09 </v>
      </c>
      <c r="S36" s="19" t="str">
        <f t="shared" si="15"/>
        <v xml:space="preserve">09/10 </v>
      </c>
      <c r="T36" s="19" t="str">
        <f t="shared" si="15"/>
        <v xml:space="preserve">10/11 </v>
      </c>
      <c r="U36" s="19" t="str">
        <f t="shared" si="15"/>
        <v xml:space="preserve">11/12 </v>
      </c>
      <c r="V36" s="19" t="str">
        <f t="shared" si="15"/>
        <v xml:space="preserve">12/13 </v>
      </c>
      <c r="W36" s="19" t="str">
        <f t="shared" si="15"/>
        <v xml:space="preserve">13/14 </v>
      </c>
      <c r="X36" s="19" t="str">
        <f t="shared" si="15"/>
        <v xml:space="preserve">14/15 </v>
      </c>
      <c r="Y36" s="19" t="str">
        <f t="shared" si="15"/>
        <v xml:space="preserve">15/16 </v>
      </c>
      <c r="Z36" s="19" t="str">
        <f t="shared" si="15"/>
        <v xml:space="preserve">16/17 </v>
      </c>
      <c r="AA36" s="19" t="str">
        <f t="shared" si="15"/>
        <v xml:space="preserve">17/18 </v>
      </c>
      <c r="AB36" s="19" t="str">
        <f t="shared" si="15"/>
        <v xml:space="preserve">18/19 </v>
      </c>
      <c r="AC36" s="19" t="str">
        <f t="shared" si="15"/>
        <v>19/20</v>
      </c>
      <c r="AD36" s="19" t="str">
        <f t="shared" si="15"/>
        <v>20/21</v>
      </c>
      <c r="AE36" s="19" t="str">
        <f t="shared" si="15"/>
        <v xml:space="preserve">21/22 </v>
      </c>
      <c r="AF36" s="19" t="str">
        <f t="shared" si="15"/>
        <v xml:space="preserve">22/23 </v>
      </c>
      <c r="AG36" s="19" t="str">
        <f t="shared" si="15"/>
        <v xml:space="preserve">23/24 </v>
      </c>
      <c r="AH36" s="19" t="str">
        <f t="shared" si="15"/>
        <v xml:space="preserve">24/25 </v>
      </c>
      <c r="AI36" s="19" t="str">
        <f t="shared" si="15"/>
        <v>25/26</v>
      </c>
      <c r="AJ36" s="19" t="str">
        <f t="shared" si="15"/>
        <v>26/27</v>
      </c>
      <c r="AK36" s="19" t="str">
        <f t="shared" si="15"/>
        <v>27/28</v>
      </c>
      <c r="AL36" s="19" t="str">
        <f t="shared" si="15"/>
        <v>28/29</v>
      </c>
      <c r="AM36" s="19" t="str">
        <f t="shared" si="15"/>
        <v>29/30</v>
      </c>
      <c r="AN36" s="19" t="str">
        <f t="shared" si="15"/>
        <v>30/31</v>
      </c>
      <c r="AO36" s="19" t="str">
        <f t="shared" si="15"/>
        <v>31/32</v>
      </c>
      <c r="AP36" s="19" t="str">
        <f t="shared" si="15"/>
        <v>32/33</v>
      </c>
      <c r="AQ36" s="19" t="str">
        <f t="shared" si="15"/>
        <v>33/34</v>
      </c>
      <c r="AR36" s="19" t="str">
        <f t="shared" si="15"/>
        <v>34/35</v>
      </c>
      <c r="AS36" s="19" t="str">
        <f t="shared" si="15"/>
        <v>35/36</v>
      </c>
      <c r="AT36" s="19" t="str">
        <f t="shared" si="15"/>
        <v>36/37</v>
      </c>
      <c r="AU36" s="19" t="str">
        <f t="shared" si="15"/>
        <v>37/38</v>
      </c>
      <c r="AV36" s="19" t="str">
        <f t="shared" si="15"/>
        <v>38/39</v>
      </c>
      <c r="AW36" s="19" t="str">
        <f t="shared" si="15"/>
        <v>39/40</v>
      </c>
      <c r="AX36" s="19" t="str">
        <f t="shared" si="15"/>
        <v>40/41</v>
      </c>
      <c r="AY36" s="19" t="str">
        <f t="shared" si="15"/>
        <v>41/42</v>
      </c>
      <c r="AZ36" s="19" t="str">
        <f t="shared" si="15"/>
        <v>42/43</v>
      </c>
      <c r="BA36" s="19" t="str">
        <f t="shared" si="15"/>
        <v>43/44</v>
      </c>
      <c r="BB36" s="19" t="str">
        <f t="shared" si="15"/>
        <v>44/45</v>
      </c>
      <c r="BC36" s="19" t="str">
        <f t="shared" si="15"/>
        <v>45/46</v>
      </c>
      <c r="BD36" s="19" t="str">
        <f t="shared" si="15"/>
        <v>46/47</v>
      </c>
      <c r="BE36" s="19" t="str">
        <f t="shared" si="15"/>
        <v>47/48</v>
      </c>
      <c r="BF36" s="19" t="str">
        <f t="shared" si="15"/>
        <v>48/49</v>
      </c>
      <c r="BG36" s="19" t="str">
        <f t="shared" si="15"/>
        <v>49/50</v>
      </c>
      <c r="BH36" s="19" t="str">
        <f t="shared" si="15"/>
        <v>50/51</v>
      </c>
    </row>
    <row r="37" spans="1:60">
      <c r="A37" s="3" t="s">
        <v>26</v>
      </c>
      <c r="C37" s="21">
        <f>'[1]Canada CWG Imports'!AT$290/1000</f>
        <v>0</v>
      </c>
      <c r="D37" s="21">
        <f>'[1]Canada CWG Imports'!BF$290/1000</f>
        <v>0</v>
      </c>
      <c r="E37" s="21">
        <f>'[1]Canada CWG Imports'!BR$290/1000</f>
        <v>0</v>
      </c>
      <c r="F37" s="21">
        <f>'[1]Canada CWG Imports'!CD$290/1000</f>
        <v>0</v>
      </c>
      <c r="G37" s="21">
        <f>'[1]Canada CWG Imports'!CP$290/1000</f>
        <v>0</v>
      </c>
      <c r="H37" s="21">
        <f>'[1]Canada CWG Imports'!DB$290/1000</f>
        <v>0</v>
      </c>
      <c r="I37" s="21">
        <f>'[1]Canada CWG Imports'!DN$290/1000</f>
        <v>0</v>
      </c>
      <c r="J37" s="21">
        <f>'[1]Canada CWG Imports'!DZ$290/1000</f>
        <v>0</v>
      </c>
      <c r="K37" s="21">
        <f>'[1]Canada CWG Imports'!EL$290/1000</f>
        <v>0</v>
      </c>
      <c r="L37" s="21">
        <f>'[1]Canada CWG Imports'!EX$290/1000</f>
        <v>0</v>
      </c>
      <c r="M37" s="21">
        <f>'[1]Canada CWG Imports'!FJ$290/1000</f>
        <v>0</v>
      </c>
      <c r="N37" s="21">
        <f>'[1]Canada CWG Imports'!FV$290/1000</f>
        <v>0</v>
      </c>
      <c r="O37" s="21">
        <f>'[1]Canada CWG Imports'!GH$290/1000</f>
        <v>0</v>
      </c>
      <c r="P37" s="21">
        <f>'[1]Canada CWG Imports'!GT$290/1000</f>
        <v>0</v>
      </c>
      <c r="Q37" s="21">
        <f>'[1]Canada CWG Imports'!HF$290/1000</f>
        <v>0</v>
      </c>
      <c r="R37" s="21">
        <f>'[1]Canada CWG Imports'!HR$290/1000</f>
        <v>0</v>
      </c>
      <c r="S37" s="21">
        <f>'[1]Canada CWG Imports'!ID$290/1000</f>
        <v>0</v>
      </c>
      <c r="T37" s="21">
        <f>'[1]Canada CWG Imports'!IP$290/1000</f>
        <v>0</v>
      </c>
      <c r="U37" s="21">
        <f>'[1]Canada CWG Imports'!JB$290/1000</f>
        <v>0</v>
      </c>
      <c r="V37" s="21">
        <f>'[1]Canada CWG Imports'!JN$290/1000</f>
        <v>0</v>
      </c>
      <c r="W37" s="21">
        <f>'[1]Canada CWG Imports'!JZ$290/1000</f>
        <v>0</v>
      </c>
      <c r="X37" s="21">
        <f>'[1]Canada CWG Imports'!KL$290/1000</f>
        <v>0</v>
      </c>
      <c r="Y37" s="21">
        <f>'[1]Canada CWG Imports'!KX$290/1000</f>
        <v>0</v>
      </c>
      <c r="Z37" s="21">
        <f>'[1]Canada CWG Imports'!LJ$290/1000</f>
        <v>0</v>
      </c>
      <c r="AA37" s="21">
        <f>'[1]Canada CWG Imports'!LV$290/1000</f>
        <v>0</v>
      </c>
      <c r="AB37" s="21">
        <f>'[1]Canada CWG Imports'!MH$290/1000</f>
        <v>0</v>
      </c>
      <c r="AC37" s="21">
        <f>'[1]Canada CWG Imports'!MT$290/1000</f>
        <v>4.2999999999999997E-2</v>
      </c>
      <c r="AD37" s="21">
        <f>'[1]Canada CWG Imports'!NF$290/1000</f>
        <v>0</v>
      </c>
      <c r="AE37" s="21">
        <f>'[1]Canada CWG Imports'!NR$290/1000</f>
        <v>3.6999999999999998E-2</v>
      </c>
      <c r="AF37" s="21">
        <f>'[1]Canada CWG Imports'!OD$290/1000</f>
        <v>0.113</v>
      </c>
      <c r="AG37" s="21">
        <f>'[1]Canada CWG Imports'!$OP$290/1000</f>
        <v>0.16600000000000001</v>
      </c>
      <c r="AH37" s="21">
        <f>'[1]Canada CWG Imports'!PB$290/1000</f>
        <v>3.5000000000000003E-2</v>
      </c>
      <c r="AI37" s="56">
        <f t="shared" ref="AI37:AI47" si="16">AI$49*(SUM(AD37:AH37)/SUM(AD$49:AH$49))</f>
        <v>7.7586206896551713E-2</v>
      </c>
      <c r="AJ37" s="56">
        <f t="shared" ref="AJ37:AJ47" si="17">AJ$49*(SUM(AE37:AI37)/SUM(AE$49:AI$49))</f>
        <v>8.5003214378530687E-2</v>
      </c>
      <c r="AK37" s="56">
        <f t="shared" ref="AK37:AZ47" si="18">AK$49*(SUM(AF37:AJ37)/SUM(AF$49:AJ$49))</f>
        <v>8.7769690842556633E-2</v>
      </c>
      <c r="AL37" s="56">
        <f t="shared" si="18"/>
        <v>8.3538610423401632E-2</v>
      </c>
      <c r="AM37" s="56">
        <f t="shared" si="18"/>
        <v>7.3779544508208145E-2</v>
      </c>
      <c r="AN37" s="56">
        <f t="shared" si="18"/>
        <v>8.1535453409849759E-2</v>
      </c>
      <c r="AO37" s="56">
        <f t="shared" si="18"/>
        <v>8.232530271250936E-2</v>
      </c>
      <c r="AP37" s="56">
        <f t="shared" si="18"/>
        <v>8.1789720379305111E-2</v>
      </c>
      <c r="AQ37" s="56">
        <f t="shared" si="18"/>
        <v>8.0593726286654802E-2</v>
      </c>
      <c r="AR37" s="56">
        <f t="shared" si="18"/>
        <v>8.0004749459305441E-2</v>
      </c>
      <c r="AS37" s="56">
        <f t="shared" si="18"/>
        <v>8.1249790449524892E-2</v>
      </c>
      <c r="AT37" s="56">
        <f t="shared" si="18"/>
        <v>8.119265785745991E-2</v>
      </c>
      <c r="AU37" s="56">
        <f t="shared" si="18"/>
        <v>0.16193225777290005</v>
      </c>
      <c r="AV37" s="56">
        <f t="shared" si="18"/>
        <v>0.16165772727528169</v>
      </c>
      <c r="AW37" s="56">
        <f t="shared" si="18"/>
        <v>0.32344981875112688</v>
      </c>
      <c r="AX37" s="56">
        <f t="shared" si="18"/>
        <v>0.40474112605314672</v>
      </c>
      <c r="AY37" s="56">
        <f t="shared" si="18"/>
        <v>0.80926684836422513</v>
      </c>
      <c r="AZ37" s="56">
        <f t="shared" si="18"/>
        <v>1.2137268118804438</v>
      </c>
      <c r="BA37" s="56">
        <f t="shared" ref="BA37:BH47" si="19">BA$49*(SUM(AV37:AZ37)/SUM(AV$49:AZ$49))</f>
        <v>1.5373334531711185</v>
      </c>
      <c r="BB37" s="56">
        <f t="shared" si="19"/>
        <v>1.8205972888670072</v>
      </c>
      <c r="BC37" s="56">
        <f t="shared" si="19"/>
        <v>2.2252559724369001</v>
      </c>
      <c r="BD37" s="56">
        <f t="shared" si="19"/>
        <v>2.5893379999045774</v>
      </c>
      <c r="BE37" s="56">
        <f t="shared" si="19"/>
        <v>2.8320586501646696</v>
      </c>
      <c r="BF37" s="56">
        <f t="shared" si="19"/>
        <v>3.2366421660424338</v>
      </c>
      <c r="BG37" s="56">
        <f t="shared" si="19"/>
        <v>3.641242952125487</v>
      </c>
      <c r="BH37" s="56">
        <f t="shared" si="19"/>
        <v>4.0458322397420794</v>
      </c>
    </row>
    <row r="38" spans="1:60">
      <c r="A38" s="3" t="s">
        <v>27</v>
      </c>
      <c r="C38" s="21">
        <f>'[1]Canada CWG Imports'!AU$290/1000</f>
        <v>0</v>
      </c>
      <c r="D38" s="21">
        <f>'[1]Canada CWG Imports'!BG$290/1000</f>
        <v>0</v>
      </c>
      <c r="E38" s="21">
        <f>'[1]Canada CWG Imports'!BS$290/1000</f>
        <v>0</v>
      </c>
      <c r="F38" s="21">
        <f>'[1]Canada CWG Imports'!CE$290/1000</f>
        <v>0</v>
      </c>
      <c r="G38" s="21">
        <f>'[1]Canada CWG Imports'!CQ$290/1000</f>
        <v>0</v>
      </c>
      <c r="H38" s="21">
        <f>'[1]Canada CWG Imports'!DC$290/1000</f>
        <v>0</v>
      </c>
      <c r="I38" s="21">
        <f>'[1]Canada CWG Imports'!DO$290/1000</f>
        <v>0</v>
      </c>
      <c r="J38" s="21">
        <f>'[1]Canada CWG Imports'!EA$290/1000</f>
        <v>0</v>
      </c>
      <c r="K38" s="21">
        <f>'[1]Canada CWG Imports'!EM$290/1000</f>
        <v>0</v>
      </c>
      <c r="L38" s="21">
        <f>'[1]Canada CWG Imports'!EY$290/1000</f>
        <v>0</v>
      </c>
      <c r="M38" s="21">
        <f>'[1]Canada CWG Imports'!FK$290/1000</f>
        <v>0</v>
      </c>
      <c r="N38" s="21">
        <f>'[1]Canada CWG Imports'!FW$290/1000</f>
        <v>0</v>
      </c>
      <c r="O38" s="21">
        <f>'[1]Canada CWG Imports'!GI$290/1000</f>
        <v>0</v>
      </c>
      <c r="P38" s="21">
        <f>'[1]Canada CWG Imports'!GU$290/1000</f>
        <v>0</v>
      </c>
      <c r="Q38" s="21">
        <f>'[1]Canada CWG Imports'!HG$290/1000</f>
        <v>0</v>
      </c>
      <c r="R38" s="21">
        <f>'[1]Canada CWG Imports'!HS$290/1000</f>
        <v>0</v>
      </c>
      <c r="S38" s="21">
        <f>'[1]Canada CWG Imports'!IE$290/1000</f>
        <v>0</v>
      </c>
      <c r="T38" s="21">
        <f>'[1]Canada CWG Imports'!IQ$290/1000</f>
        <v>0</v>
      </c>
      <c r="U38" s="21">
        <f>'[1]Canada CWG Imports'!JC$290/1000</f>
        <v>0</v>
      </c>
      <c r="V38" s="21">
        <f>'[1]Canada CWG Imports'!JO$290/1000</f>
        <v>0</v>
      </c>
      <c r="W38" s="21">
        <f>'[1]Canada CWG Imports'!KA$290/1000</f>
        <v>0</v>
      </c>
      <c r="X38" s="21">
        <f>'[1]Canada CWG Imports'!KM$290/1000</f>
        <v>0</v>
      </c>
      <c r="Y38" s="21">
        <f>'[1]Canada CWG Imports'!KY$290/1000</f>
        <v>0</v>
      </c>
      <c r="Z38" s="21">
        <f>'[1]Canada CWG Imports'!LK$290/1000</f>
        <v>0</v>
      </c>
      <c r="AA38" s="21">
        <f>'[1]Canada CWG Imports'!LW$290/1000</f>
        <v>0</v>
      </c>
      <c r="AB38" s="21">
        <f>'[1]Canada CWG Imports'!MI$290/1000</f>
        <v>0</v>
      </c>
      <c r="AC38" s="21">
        <f>'[1]Canada CWG Imports'!MU$290/1000</f>
        <v>3.3000000000000002E-2</v>
      </c>
      <c r="AD38" s="21">
        <f>'[1]Canada CWG Imports'!NG$290/1000</f>
        <v>5.5E-2</v>
      </c>
      <c r="AE38" s="21">
        <f>'[1]Canada CWG Imports'!NS$290/1000</f>
        <v>1.6E-2</v>
      </c>
      <c r="AF38" s="21">
        <f>'[1]Canada CWG Imports'!OE$290/1000</f>
        <v>3.5999999999999997E-2</v>
      </c>
      <c r="AG38" s="21">
        <f>'[1]Canada CWG Imports'!$OQ$290/1000</f>
        <v>0.128</v>
      </c>
      <c r="AH38" s="21">
        <f>'[1]Canada CWG Imports'!PC$290/1000</f>
        <v>0</v>
      </c>
      <c r="AI38" s="56">
        <f t="shared" si="16"/>
        <v>5.1945181255526086E-2</v>
      </c>
      <c r="AJ38" s="56">
        <f t="shared" si="17"/>
        <v>4.6002614291060312E-2</v>
      </c>
      <c r="AK38" s="56">
        <f t="shared" si="18"/>
        <v>4.8240846325338205E-2</v>
      </c>
      <c r="AL38" s="56">
        <f t="shared" si="18"/>
        <v>5.0747481375518155E-2</v>
      </c>
      <c r="AM38" s="56">
        <f t="shared" si="18"/>
        <v>3.9387224649488552E-2</v>
      </c>
      <c r="AN38" s="56">
        <f t="shared" si="18"/>
        <v>4.7264669579386256E-2</v>
      </c>
      <c r="AO38" s="56">
        <f t="shared" si="18"/>
        <v>4.6328567244158292E-2</v>
      </c>
      <c r="AP38" s="56">
        <f t="shared" si="18"/>
        <v>4.6393757834777893E-2</v>
      </c>
      <c r="AQ38" s="56">
        <f t="shared" si="18"/>
        <v>4.6024340136665828E-2</v>
      </c>
      <c r="AR38" s="56">
        <f t="shared" si="18"/>
        <v>4.5079711888895369E-2</v>
      </c>
      <c r="AS38" s="56">
        <f t="shared" si="18"/>
        <v>4.6218209336776728E-2</v>
      </c>
      <c r="AT38" s="56">
        <f t="shared" si="18"/>
        <v>4.6008917288254826E-2</v>
      </c>
      <c r="AU38" s="56">
        <f t="shared" si="18"/>
        <v>9.1889974594148258E-2</v>
      </c>
      <c r="AV38" s="56">
        <f t="shared" si="18"/>
        <v>9.1740384414913667E-2</v>
      </c>
      <c r="AW38" s="56">
        <f t="shared" si="18"/>
        <v>0.18339268429885075</v>
      </c>
      <c r="AX38" s="56">
        <f t="shared" si="18"/>
        <v>0.2296250849664721</v>
      </c>
      <c r="AY38" s="56">
        <f t="shared" si="18"/>
        <v>0.45904074683045692</v>
      </c>
      <c r="AZ38" s="56">
        <f t="shared" si="18"/>
        <v>0.68849274463359234</v>
      </c>
      <c r="BA38" s="56">
        <f t="shared" si="19"/>
        <v>0.87204281271503981</v>
      </c>
      <c r="BB38" s="56">
        <f t="shared" si="19"/>
        <v>1.0327050311792314</v>
      </c>
      <c r="BC38" s="56">
        <f t="shared" si="19"/>
        <v>1.26227170012492</v>
      </c>
      <c r="BD38" s="56">
        <f t="shared" si="19"/>
        <v>1.4687840120794009</v>
      </c>
      <c r="BE38" s="56">
        <f t="shared" si="19"/>
        <v>1.6064687114278144</v>
      </c>
      <c r="BF38" s="56">
        <f t="shared" si="19"/>
        <v>1.8359624316254135</v>
      </c>
      <c r="BG38" s="56">
        <f t="shared" si="19"/>
        <v>2.06546901203602</v>
      </c>
      <c r="BH38" s="56">
        <f t="shared" si="19"/>
        <v>2.2949737791904092</v>
      </c>
    </row>
    <row r="39" spans="1:60">
      <c r="A39" s="3" t="s">
        <v>28</v>
      </c>
      <c r="C39" s="21">
        <f>'[1]Canada CWG Imports'!AV$290/1000</f>
        <v>0</v>
      </c>
      <c r="D39" s="21">
        <f>'[1]Canada CWG Imports'!BH$290/1000</f>
        <v>0</v>
      </c>
      <c r="E39" s="21">
        <f>'[1]Canada CWG Imports'!BT$290/1000</f>
        <v>0</v>
      </c>
      <c r="F39" s="21">
        <f>'[1]Canada CWG Imports'!CF$290/1000</f>
        <v>0</v>
      </c>
      <c r="G39" s="21">
        <f>'[1]Canada CWG Imports'!CR$290/1000</f>
        <v>0</v>
      </c>
      <c r="H39" s="21">
        <f>'[1]Canada CWG Imports'!DD$290/1000</f>
        <v>0</v>
      </c>
      <c r="I39" s="21">
        <f>'[1]Canada CWG Imports'!DP$290/1000</f>
        <v>0</v>
      </c>
      <c r="J39" s="21">
        <f>'[1]Canada CWG Imports'!EB$290/1000</f>
        <v>0</v>
      </c>
      <c r="K39" s="21">
        <f>'[1]Canada CWG Imports'!EN$290/1000</f>
        <v>0</v>
      </c>
      <c r="L39" s="21">
        <f>'[1]Canada CWG Imports'!EZ$290/1000</f>
        <v>0</v>
      </c>
      <c r="M39" s="21">
        <f>'[1]Canada CWG Imports'!FL$290/1000</f>
        <v>0</v>
      </c>
      <c r="N39" s="21">
        <f>'[1]Canada CWG Imports'!FX$290/1000</f>
        <v>0</v>
      </c>
      <c r="O39" s="21">
        <f>'[1]Canada CWG Imports'!GJ$290/1000</f>
        <v>0</v>
      </c>
      <c r="P39" s="21">
        <f>'[1]Canada CWG Imports'!GV$290/1000</f>
        <v>0</v>
      </c>
      <c r="Q39" s="21">
        <f>'[1]Canada CWG Imports'!HH$290/1000</f>
        <v>0</v>
      </c>
      <c r="R39" s="21">
        <f>'[1]Canada CWG Imports'!HT$290/1000</f>
        <v>0</v>
      </c>
      <c r="S39" s="21">
        <f>'[1]Canada CWG Imports'!IF$290/1000</f>
        <v>0</v>
      </c>
      <c r="T39" s="21">
        <f>'[1]Canada CWG Imports'!IR$290/1000</f>
        <v>0</v>
      </c>
      <c r="U39" s="21">
        <f>'[1]Canada CWG Imports'!JD$290/1000</f>
        <v>0</v>
      </c>
      <c r="V39" s="21">
        <f>'[1]Canada CWG Imports'!JP$290/1000</f>
        <v>0</v>
      </c>
      <c r="W39" s="21">
        <f>'[1]Canada CWG Imports'!KB$290/1000</f>
        <v>0</v>
      </c>
      <c r="X39" s="21">
        <f>'[1]Canada CWG Imports'!KN$290/1000</f>
        <v>0</v>
      </c>
      <c r="Y39" s="21">
        <f>'[1]Canada CWG Imports'!KZ$290/1000</f>
        <v>0</v>
      </c>
      <c r="Z39" s="21">
        <f>'[1]Canada CWG Imports'!LL$290/1000</f>
        <v>0</v>
      </c>
      <c r="AA39" s="21">
        <f>'[1]Canada CWG Imports'!LX$290/1000</f>
        <v>0</v>
      </c>
      <c r="AB39" s="21">
        <f>'[1]Canada CWG Imports'!MJ$290/1000</f>
        <v>0</v>
      </c>
      <c r="AC39" s="21">
        <f>'[1]Canada CWG Imports'!MV$290/1000</f>
        <v>0</v>
      </c>
      <c r="AD39" s="21">
        <f>'[1]Canada CWG Imports'!NH$290/1000</f>
        <v>1.6E-2</v>
      </c>
      <c r="AE39" s="21">
        <f>'[1]Canada CWG Imports'!NT$290/1000</f>
        <v>1.7999999999999999E-2</v>
      </c>
      <c r="AF39" s="21">
        <f>'[1]Canada CWG Imports'!OF$290/1000</f>
        <v>3.5999999999999997E-2</v>
      </c>
      <c r="AG39" s="21">
        <f>'[1]Canada CWG Imports'!$OR$290/1000</f>
        <v>3.5999999999999997E-2</v>
      </c>
      <c r="AH39" s="21">
        <f>'[1]Canada CWG Imports'!PD$290/1000</f>
        <v>0</v>
      </c>
      <c r="AI39" s="56">
        <f t="shared" si="16"/>
        <v>2.3430592396109638E-2</v>
      </c>
      <c r="AJ39" s="56">
        <f t="shared" si="17"/>
        <v>2.249714248237002E-2</v>
      </c>
      <c r="AK39" s="56">
        <f t="shared" si="18"/>
        <v>2.1717814894747632E-2</v>
      </c>
      <c r="AL39" s="56">
        <f t="shared" si="18"/>
        <v>1.9182963126638402E-2</v>
      </c>
      <c r="AM39" s="56">
        <f t="shared" si="18"/>
        <v>1.7365702579973139E-2</v>
      </c>
      <c r="AN39" s="56">
        <f t="shared" si="18"/>
        <v>2.0838843095967764E-2</v>
      </c>
      <c r="AO39" s="56">
        <f t="shared" si="18"/>
        <v>2.0320493235939392E-2</v>
      </c>
      <c r="AP39" s="56">
        <f t="shared" si="18"/>
        <v>1.9885163386653262E-2</v>
      </c>
      <c r="AQ39" s="56">
        <f t="shared" si="18"/>
        <v>1.9518633085034393E-2</v>
      </c>
      <c r="AR39" s="56">
        <f t="shared" si="18"/>
        <v>1.9585767076713591E-2</v>
      </c>
      <c r="AS39" s="56">
        <f t="shared" si="18"/>
        <v>2.002977997606168E-2</v>
      </c>
      <c r="AT39" s="56">
        <f t="shared" si="18"/>
        <v>1.9867967352080462E-2</v>
      </c>
      <c r="AU39" s="56">
        <f t="shared" si="18"/>
        <v>3.9554924350617353E-2</v>
      </c>
      <c r="AV39" s="56">
        <f t="shared" si="18"/>
        <v>3.9519023946835825E-2</v>
      </c>
      <c r="AW39" s="56">
        <f t="shared" si="18"/>
        <v>7.9175692972747944E-2</v>
      </c>
      <c r="AX39" s="56">
        <f t="shared" si="18"/>
        <v>9.9073694299171622E-2</v>
      </c>
      <c r="AY39" s="56">
        <f t="shared" si="18"/>
        <v>0.19799378780103799</v>
      </c>
      <c r="AZ39" s="56">
        <f t="shared" si="18"/>
        <v>0.29694595002418095</v>
      </c>
      <c r="BA39" s="56">
        <f t="shared" si="19"/>
        <v>0.37615152310654204</v>
      </c>
      <c r="BB39" s="56">
        <f t="shared" si="19"/>
        <v>0.44547480348269453</v>
      </c>
      <c r="BC39" s="56">
        <f t="shared" si="19"/>
        <v>0.54447683027447191</v>
      </c>
      <c r="BD39" s="56">
        <f t="shared" si="19"/>
        <v>0.63354651734091139</v>
      </c>
      <c r="BE39" s="56">
        <f t="shared" si="19"/>
        <v>0.69293833489662082</v>
      </c>
      <c r="BF39" s="56">
        <f t="shared" si="19"/>
        <v>0.79193764973565905</v>
      </c>
      <c r="BG39" s="56">
        <f t="shared" si="19"/>
        <v>0.89093526183354199</v>
      </c>
      <c r="BH39" s="56">
        <f t="shared" si="19"/>
        <v>0.98992607077470884</v>
      </c>
    </row>
    <row r="40" spans="1:60">
      <c r="A40" s="3" t="s">
        <v>17</v>
      </c>
      <c r="C40" s="21">
        <f>'[1]Canada CWG Imports'!AW$290/1000</f>
        <v>0</v>
      </c>
      <c r="D40" s="21">
        <f>'[1]Canada CWG Imports'!BI$290/1000</f>
        <v>0</v>
      </c>
      <c r="E40" s="21">
        <f>'[1]Canada CWG Imports'!BU$290/1000</f>
        <v>0</v>
      </c>
      <c r="F40" s="21">
        <f>'[1]Canada CWG Imports'!CG$290/1000</f>
        <v>0</v>
      </c>
      <c r="G40" s="21">
        <f>'[1]Canada CWG Imports'!CS$290/1000</f>
        <v>0</v>
      </c>
      <c r="H40" s="21">
        <f>'[1]Canada CWG Imports'!DE$290/1000</f>
        <v>0</v>
      </c>
      <c r="I40" s="21">
        <f>'[1]Canada CWG Imports'!DQ$290/1000</f>
        <v>0</v>
      </c>
      <c r="J40" s="21">
        <f>'[1]Canada CWG Imports'!EC$290/1000</f>
        <v>0</v>
      </c>
      <c r="K40" s="21">
        <f>'[1]Canada CWG Imports'!EO$290/1000</f>
        <v>0</v>
      </c>
      <c r="L40" s="21">
        <f>'[1]Canada CWG Imports'!FA$290/1000</f>
        <v>0</v>
      </c>
      <c r="M40" s="21">
        <f>'[1]Canada CWG Imports'!FM$290/1000</f>
        <v>0</v>
      </c>
      <c r="N40" s="21">
        <f>'[1]Canada CWG Imports'!FY$290/1000</f>
        <v>0</v>
      </c>
      <c r="O40" s="21">
        <f>'[1]Canada CWG Imports'!GK$290/1000</f>
        <v>0</v>
      </c>
      <c r="P40" s="21">
        <f>'[1]Canada CWG Imports'!GW$290/1000</f>
        <v>0</v>
      </c>
      <c r="Q40" s="21">
        <f>'[1]Canada CWG Imports'!HI$290/1000</f>
        <v>0</v>
      </c>
      <c r="R40" s="21">
        <f>'[1]Canada CWG Imports'!HU$290/1000</f>
        <v>0</v>
      </c>
      <c r="S40" s="21">
        <f>'[1]Canada CWG Imports'!IG$290/1000</f>
        <v>0</v>
      </c>
      <c r="T40" s="21">
        <f>'[1]Canada CWG Imports'!IS$290/1000</f>
        <v>0</v>
      </c>
      <c r="U40" s="21">
        <f>'[1]Canada CWG Imports'!JE$290/1000</f>
        <v>0</v>
      </c>
      <c r="V40" s="21">
        <f>'[1]Canada CWG Imports'!JQ$290/1000</f>
        <v>0</v>
      </c>
      <c r="W40" s="21">
        <f>'[1]Canada CWG Imports'!KC$290/1000</f>
        <v>0</v>
      </c>
      <c r="X40" s="21">
        <f>'[1]Canada CWG Imports'!KO$290/1000</f>
        <v>0</v>
      </c>
      <c r="Y40" s="21">
        <f>'[1]Canada CWG Imports'!LA$290/1000</f>
        <v>0</v>
      </c>
      <c r="Z40" s="21">
        <f>'[1]Canada CWG Imports'!LM$290/1000</f>
        <v>0</v>
      </c>
      <c r="AA40" s="21">
        <f>'[1]Canada CWG Imports'!LY$290/1000</f>
        <v>0</v>
      </c>
      <c r="AB40" s="21">
        <f>'[1]Canada CWG Imports'!MK$290/1000</f>
        <v>0</v>
      </c>
      <c r="AC40" s="21">
        <f>'[1]Canada CWG Imports'!MW$290/1000</f>
        <v>0</v>
      </c>
      <c r="AD40" s="21">
        <f>'[1]Canada CWG Imports'!NI$290/1000</f>
        <v>1.7999999999999999E-2</v>
      </c>
      <c r="AE40" s="21">
        <f>'[1]Canada CWG Imports'!NU$290/1000</f>
        <v>0</v>
      </c>
      <c r="AF40" s="21">
        <f>'[1]Canada CWG Imports'!$OG$290/1000</f>
        <v>9.0999999999999998E-2</v>
      </c>
      <c r="AG40" s="21">
        <f>'[1]Canada CWG Imports'!$OS$290/1000</f>
        <v>0.124</v>
      </c>
      <c r="AH40" s="21">
        <f>'[1]Canada CWG Imports'!PE$290/1000</f>
        <v>0</v>
      </c>
      <c r="AI40" s="56">
        <f t="shared" si="16"/>
        <v>5.1503094606542878E-2</v>
      </c>
      <c r="AJ40" s="56">
        <f t="shared" si="17"/>
        <v>5.2856623285708622E-2</v>
      </c>
      <c r="AK40" s="56">
        <f t="shared" si="18"/>
        <v>5.8813944363213903E-2</v>
      </c>
      <c r="AL40" s="56">
        <f t="shared" si="18"/>
        <v>5.3150779614189403E-2</v>
      </c>
      <c r="AM40" s="56">
        <f t="shared" si="18"/>
        <v>4.3264888373930957E-2</v>
      </c>
      <c r="AN40" s="56">
        <f t="shared" si="18"/>
        <v>5.1917866048717155E-2</v>
      </c>
      <c r="AO40" s="56">
        <f t="shared" si="18"/>
        <v>5.2000820337152011E-2</v>
      </c>
      <c r="AP40" s="56">
        <f t="shared" si="18"/>
        <v>5.1829659747440679E-2</v>
      </c>
      <c r="AQ40" s="56">
        <f t="shared" si="18"/>
        <v>5.0432802824286041E-2</v>
      </c>
      <c r="AR40" s="56">
        <f t="shared" si="18"/>
        <v>4.988920746630536E-2</v>
      </c>
      <c r="AS40" s="56">
        <f t="shared" si="18"/>
        <v>5.1214071284780248E-2</v>
      </c>
      <c r="AT40" s="56">
        <f t="shared" si="18"/>
        <v>5.1073312331992873E-2</v>
      </c>
      <c r="AU40" s="56">
        <f t="shared" si="18"/>
        <v>0.10177562146192209</v>
      </c>
      <c r="AV40" s="56">
        <f t="shared" si="18"/>
        <v>0.10146167178976222</v>
      </c>
      <c r="AW40" s="56">
        <f t="shared" si="18"/>
        <v>0.20309364819129302</v>
      </c>
      <c r="AX40" s="56">
        <f t="shared" si="18"/>
        <v>0.25430916252987523</v>
      </c>
      <c r="AY40" s="56">
        <f t="shared" si="18"/>
        <v>0.50836672593203247</v>
      </c>
      <c r="AZ40" s="56">
        <f t="shared" si="18"/>
        <v>0.76239575863362063</v>
      </c>
      <c r="BA40" s="56">
        <f t="shared" si="19"/>
        <v>0.9656364548459746</v>
      </c>
      <c r="BB40" s="56">
        <f t="shared" si="19"/>
        <v>1.1435950826035455</v>
      </c>
      <c r="BC40" s="56">
        <f t="shared" si="19"/>
        <v>1.397808917132711</v>
      </c>
      <c r="BD40" s="56">
        <f t="shared" si="19"/>
        <v>1.6264861069439607</v>
      </c>
      <c r="BE40" s="56">
        <f t="shared" si="19"/>
        <v>1.778942079358564</v>
      </c>
      <c r="BF40" s="56">
        <f t="shared" si="19"/>
        <v>2.033079012024928</v>
      </c>
      <c r="BG40" s="56">
        <f t="shared" si="19"/>
        <v>2.2872356937125282</v>
      </c>
      <c r="BH40" s="56">
        <f t="shared" si="19"/>
        <v>2.5413793340313906</v>
      </c>
    </row>
    <row r="41" spans="1:60">
      <c r="A41" s="3" t="s">
        <v>18</v>
      </c>
      <c r="C41" s="21">
        <f>'[1]Canada CWG Imports'!AX$290/1000</f>
        <v>0</v>
      </c>
      <c r="D41" s="21">
        <f>'[1]Canada CWG Imports'!BJ$290/1000</f>
        <v>0</v>
      </c>
      <c r="E41" s="21">
        <f>'[1]Canada CWG Imports'!BV$290/1000</f>
        <v>0</v>
      </c>
      <c r="F41" s="21">
        <f>'[1]Canada CWG Imports'!CH$290/1000</f>
        <v>0</v>
      </c>
      <c r="G41" s="21">
        <f>'[1]Canada CWG Imports'!CT$290/1000</f>
        <v>0</v>
      </c>
      <c r="H41" s="21">
        <f>'[1]Canada CWG Imports'!DF$290/1000</f>
        <v>0</v>
      </c>
      <c r="I41" s="21">
        <f>'[1]Canada CWG Imports'!DR$290/1000</f>
        <v>0</v>
      </c>
      <c r="J41" s="21">
        <f>'[1]Canada CWG Imports'!ED$290/1000</f>
        <v>0</v>
      </c>
      <c r="K41" s="21">
        <f>'[1]Canada CWG Imports'!EP$290/1000</f>
        <v>0</v>
      </c>
      <c r="L41" s="21">
        <f>'[1]Canada CWG Imports'!FB$290/1000</f>
        <v>0</v>
      </c>
      <c r="M41" s="21">
        <f>'[1]Canada CWG Imports'!FN$290/1000</f>
        <v>0</v>
      </c>
      <c r="N41" s="21">
        <f>'[1]Canada CWG Imports'!FZ$290/1000</f>
        <v>0</v>
      </c>
      <c r="O41" s="21">
        <f>'[1]Canada CWG Imports'!GL$290/1000</f>
        <v>0</v>
      </c>
      <c r="P41" s="21">
        <f>'[1]Canada CWG Imports'!GX$290/1000</f>
        <v>0</v>
      </c>
      <c r="Q41" s="21">
        <f>'[1]Canada CWG Imports'!HJ$290/1000</f>
        <v>0</v>
      </c>
      <c r="R41" s="21">
        <f>'[1]Canada CWG Imports'!HV$290/1000</f>
        <v>0</v>
      </c>
      <c r="S41" s="21">
        <f>'[1]Canada CWG Imports'!IH$290/1000</f>
        <v>0</v>
      </c>
      <c r="T41" s="21">
        <f>'[1]Canada CWG Imports'!IT$290/1000</f>
        <v>0</v>
      </c>
      <c r="U41" s="21">
        <f>'[1]Canada CWG Imports'!JF$290/1000</f>
        <v>0</v>
      </c>
      <c r="V41" s="21">
        <f>'[1]Canada CWG Imports'!JR$290/1000</f>
        <v>0</v>
      </c>
      <c r="W41" s="21">
        <f>'[1]Canada CWG Imports'!KD$290/1000</f>
        <v>2.5999999999999999E-2</v>
      </c>
      <c r="X41" s="21">
        <f>'[1]Canada CWG Imports'!KP$290/1000</f>
        <v>0</v>
      </c>
      <c r="Y41" s="21">
        <f>'[1]Canada CWG Imports'!LB$290/1000</f>
        <v>0</v>
      </c>
      <c r="Z41" s="21">
        <f>'[1]Canada CWG Imports'!LN$290/1000</f>
        <v>0</v>
      </c>
      <c r="AA41" s="21">
        <f>'[1]Canada CWG Imports'!LZ$290/1000</f>
        <v>0</v>
      </c>
      <c r="AB41" s="21">
        <f>'[1]Canada CWG Imports'!ML$290/1000</f>
        <v>0</v>
      </c>
      <c r="AC41" s="21">
        <f>'[1]Canada CWG Imports'!MX$290/1000</f>
        <v>3.7999999999999999E-2</v>
      </c>
      <c r="AD41" s="21">
        <f>'[1]Canada CWG Imports'!NJ$290/1000</f>
        <v>5.1999999999999998E-2</v>
      </c>
      <c r="AE41" s="21">
        <f>'[1]Canada CWG Imports'!NV$290/1000</f>
        <v>2.7E-2</v>
      </c>
      <c r="AF41" s="21">
        <f>'[1]Canada CWG Imports'!$OH$290/1000</f>
        <v>7.0999999999999994E-2</v>
      </c>
      <c r="AG41" s="21">
        <f>'[1]Canada CWG Imports'!$OT$290/1000</f>
        <v>0.124</v>
      </c>
      <c r="AH41" s="21">
        <f>'[1]Canada CWG Imports'!PF$290/1000</f>
        <v>0</v>
      </c>
      <c r="AI41" s="56">
        <f t="shared" si="16"/>
        <v>6.0565870910698504E-2</v>
      </c>
      <c r="AJ41" s="56">
        <f t="shared" si="17"/>
        <v>5.604241787201477E-2</v>
      </c>
      <c r="AK41" s="56">
        <f t="shared" si="18"/>
        <v>5.73864251901866E-2</v>
      </c>
      <c r="AL41" s="56">
        <f t="shared" si="18"/>
        <v>5.5153565421599091E-2</v>
      </c>
      <c r="AM41" s="56">
        <f t="shared" si="18"/>
        <v>4.582965587889979E-2</v>
      </c>
      <c r="AN41" s="56">
        <f t="shared" si="18"/>
        <v>5.4995587054679752E-2</v>
      </c>
      <c r="AO41" s="56">
        <f t="shared" si="18"/>
        <v>5.3881530283475997E-2</v>
      </c>
      <c r="AP41" s="56">
        <f t="shared" si="18"/>
        <v>5.3449352765768246E-2</v>
      </c>
      <c r="AQ41" s="56">
        <f t="shared" si="18"/>
        <v>5.2661938280884578E-2</v>
      </c>
      <c r="AR41" s="56">
        <f t="shared" si="18"/>
        <v>5.2163612852741667E-2</v>
      </c>
      <c r="AS41" s="56">
        <f t="shared" si="18"/>
        <v>5.3430404247510041E-2</v>
      </c>
      <c r="AT41" s="56">
        <f t="shared" si="18"/>
        <v>5.3117367686076111E-2</v>
      </c>
      <c r="AU41" s="56">
        <f t="shared" si="18"/>
        <v>0.10592907033319225</v>
      </c>
      <c r="AV41" s="56">
        <f t="shared" si="18"/>
        <v>0.10576746446680156</v>
      </c>
      <c r="AW41" s="56">
        <f t="shared" si="18"/>
        <v>0.21166166833504094</v>
      </c>
      <c r="AX41" s="56">
        <f t="shared" si="18"/>
        <v>0.26495298753431046</v>
      </c>
      <c r="AY41" s="56">
        <f t="shared" si="18"/>
        <v>0.52959182739672961</v>
      </c>
      <c r="AZ41" s="56">
        <f t="shared" si="18"/>
        <v>0.79428457699961397</v>
      </c>
      <c r="BA41" s="56">
        <f t="shared" si="19"/>
        <v>1.0060808880532623</v>
      </c>
      <c r="BB41" s="56">
        <f t="shared" si="19"/>
        <v>1.1914692233429536</v>
      </c>
      <c r="BC41" s="56">
        <f t="shared" si="19"/>
        <v>1.4562998089718731</v>
      </c>
      <c r="BD41" s="56">
        <f t="shared" si="19"/>
        <v>1.6945451318347005</v>
      </c>
      <c r="BE41" s="56">
        <f t="shared" si="19"/>
        <v>1.8533947157076218</v>
      </c>
      <c r="BF41" s="56">
        <f t="shared" si="19"/>
        <v>2.1181734611501208</v>
      </c>
      <c r="BG41" s="56">
        <f t="shared" si="19"/>
        <v>2.3829599066581348</v>
      </c>
      <c r="BH41" s="56">
        <f t="shared" si="19"/>
        <v>2.6477362184742201</v>
      </c>
    </row>
    <row r="42" spans="1:60">
      <c r="A42" s="3" t="s">
        <v>19</v>
      </c>
      <c r="C42" s="21">
        <f>'[1]Canada CWG Imports'!AY$290/1000</f>
        <v>0</v>
      </c>
      <c r="D42" s="21">
        <f>'[1]Canada CWG Imports'!BK$290/1000</f>
        <v>0</v>
      </c>
      <c r="E42" s="21">
        <f>'[1]Canada CWG Imports'!BW$290/1000</f>
        <v>0</v>
      </c>
      <c r="F42" s="21">
        <f>'[1]Canada CWG Imports'!CI$290/1000</f>
        <v>0</v>
      </c>
      <c r="G42" s="21">
        <f>'[1]Canada CWG Imports'!CU$290/1000</f>
        <v>0</v>
      </c>
      <c r="H42" s="21">
        <f>'[1]Canada CWG Imports'!DG$290/1000</f>
        <v>0</v>
      </c>
      <c r="I42" s="21">
        <f>'[1]Canada CWG Imports'!DS$290/1000</f>
        <v>0</v>
      </c>
      <c r="J42" s="21">
        <f>'[1]Canada CWG Imports'!EE$290/1000</f>
        <v>0</v>
      </c>
      <c r="K42" s="21">
        <f>'[1]Canada CWG Imports'!EQ$290/1000</f>
        <v>0</v>
      </c>
      <c r="L42" s="21">
        <f>'[1]Canada CWG Imports'!FC$290/1000</f>
        <v>0</v>
      </c>
      <c r="M42" s="21">
        <f>'[1]Canada CWG Imports'!FO$290/1000</f>
        <v>0</v>
      </c>
      <c r="N42" s="21">
        <f>'[1]Canada CWG Imports'!GA$290/1000</f>
        <v>0</v>
      </c>
      <c r="O42" s="21">
        <f>'[1]Canada CWG Imports'!GM$290/1000</f>
        <v>0</v>
      </c>
      <c r="P42" s="21">
        <f>'[1]Canada CWG Imports'!GY$290/1000</f>
        <v>0</v>
      </c>
      <c r="Q42" s="21">
        <f>'[1]Canada CWG Imports'!HK$290/1000</f>
        <v>0</v>
      </c>
      <c r="R42" s="21">
        <f>'[1]Canada CWG Imports'!HW$290/1000</f>
        <v>0</v>
      </c>
      <c r="S42" s="21">
        <f>'[1]Canada CWG Imports'!II$290/1000</f>
        <v>0</v>
      </c>
      <c r="T42" s="21">
        <f>'[1]Canada CWG Imports'!IU$290/1000</f>
        <v>0</v>
      </c>
      <c r="U42" s="21">
        <f>'[1]Canada CWG Imports'!JG$290/1000</f>
        <v>0</v>
      </c>
      <c r="V42" s="21">
        <f>'[1]Canada CWG Imports'!JS$290/1000</f>
        <v>0</v>
      </c>
      <c r="W42" s="21">
        <f>'[1]Canada CWG Imports'!KE$290/1000</f>
        <v>1.2999999999999999E-2</v>
      </c>
      <c r="X42" s="21">
        <f>'[1]Canada CWG Imports'!KQ$290/1000</f>
        <v>0</v>
      </c>
      <c r="Y42" s="21">
        <f>'[1]Canada CWG Imports'!LC$290/1000</f>
        <v>0</v>
      </c>
      <c r="Z42" s="21">
        <f>'[1]Canada CWG Imports'!LO$290/1000</f>
        <v>0</v>
      </c>
      <c r="AA42" s="21">
        <f>'[1]Canada CWG Imports'!MA$290/1000</f>
        <v>0</v>
      </c>
      <c r="AB42" s="21">
        <f>'[1]Canada CWG Imports'!MM$290/1000</f>
        <v>2.7E-2</v>
      </c>
      <c r="AC42" s="21">
        <f>'[1]Canada CWG Imports'!MY$290/1000</f>
        <v>5.5E-2</v>
      </c>
      <c r="AD42" s="21">
        <f>'[1]Canada CWG Imports'!NK$290/1000</f>
        <v>3.5000000000000003E-2</v>
      </c>
      <c r="AE42" s="21">
        <f>'[1]Canada CWG Imports'!NW$290/1000</f>
        <v>0.126</v>
      </c>
      <c r="AF42" s="21">
        <f>'[1]Canada CWG Imports'!$OI$290/1000</f>
        <v>7.2999999999999995E-2</v>
      </c>
      <c r="AG42" s="21">
        <f>'[1]Canada CWG Imports'!$OU$290/1000</f>
        <v>0.126</v>
      </c>
      <c r="AH42" s="21">
        <f>'[1]Canada CWG Imports'!PG$290/1000</f>
        <v>0</v>
      </c>
      <c r="AI42" s="56">
        <f t="shared" si="16"/>
        <v>7.9575596816976124E-2</v>
      </c>
      <c r="AJ42" s="56">
        <f t="shared" si="17"/>
        <v>8.024109417234751E-2</v>
      </c>
      <c r="AK42" s="56">
        <f t="shared" si="18"/>
        <v>6.6080421913319282E-2</v>
      </c>
      <c r="AL42" s="56">
        <f t="shared" si="18"/>
        <v>6.5129948714166733E-2</v>
      </c>
      <c r="AM42" s="56">
        <f t="shared" si="18"/>
        <v>5.8205412323361926E-2</v>
      </c>
      <c r="AN42" s="56">
        <f t="shared" si="18"/>
        <v>6.9846494788034313E-2</v>
      </c>
      <c r="AO42" s="56">
        <f t="shared" si="18"/>
        <v>6.7900674382245937E-2</v>
      </c>
      <c r="AP42" s="56">
        <f t="shared" si="18"/>
        <v>6.543259042422564E-2</v>
      </c>
      <c r="AQ42" s="56">
        <f t="shared" si="18"/>
        <v>6.5303024126406914E-2</v>
      </c>
      <c r="AR42" s="56">
        <f t="shared" si="18"/>
        <v>6.533763920885495E-2</v>
      </c>
      <c r="AS42" s="56">
        <f t="shared" si="18"/>
        <v>6.6764084585953537E-2</v>
      </c>
      <c r="AT42" s="56">
        <f t="shared" si="18"/>
        <v>6.6147602545537393E-2</v>
      </c>
      <c r="AU42" s="56">
        <f t="shared" si="18"/>
        <v>0.13159397635639136</v>
      </c>
      <c r="AV42" s="56">
        <f t="shared" si="18"/>
        <v>0.13171544227438139</v>
      </c>
      <c r="AW42" s="56">
        <f t="shared" si="18"/>
        <v>0.2637478542692106</v>
      </c>
      <c r="AX42" s="56">
        <f t="shared" si="18"/>
        <v>0.3299844800157371</v>
      </c>
      <c r="AY42" s="56">
        <f t="shared" si="18"/>
        <v>0.65942096818661278</v>
      </c>
      <c r="AZ42" s="56">
        <f t="shared" si="18"/>
        <v>0.98899742680586944</v>
      </c>
      <c r="BA42" s="56">
        <f t="shared" si="19"/>
        <v>1.2528738127634562</v>
      </c>
      <c r="BB42" s="56">
        <f t="shared" si="19"/>
        <v>1.4837368338852819</v>
      </c>
      <c r="BC42" s="56">
        <f t="shared" si="19"/>
        <v>1.8134667390988299</v>
      </c>
      <c r="BD42" s="56">
        <f t="shared" si="19"/>
        <v>2.1101262232306555</v>
      </c>
      <c r="BE42" s="56">
        <f t="shared" si="19"/>
        <v>2.3079485883831317</v>
      </c>
      <c r="BF42" s="56">
        <f t="shared" si="19"/>
        <v>2.6376918227533395</v>
      </c>
      <c r="BG42" s="56">
        <f t="shared" si="19"/>
        <v>2.9674118428713743</v>
      </c>
      <c r="BH42" s="56">
        <f t="shared" si="19"/>
        <v>3.2971156591468889</v>
      </c>
    </row>
    <row r="43" spans="1:60">
      <c r="A43" s="3" t="s">
        <v>20</v>
      </c>
      <c r="C43" s="21">
        <f>'[1]Canada CWG Imports'!AZ$290/1000</f>
        <v>0</v>
      </c>
      <c r="D43" s="21">
        <f>'[1]Canada CWG Imports'!BL$290/1000</f>
        <v>0</v>
      </c>
      <c r="E43" s="21">
        <f>'[1]Canada CWG Imports'!BX$290/1000</f>
        <v>0</v>
      </c>
      <c r="F43" s="21">
        <f>'[1]Canada CWG Imports'!CJ$290/1000</f>
        <v>0</v>
      </c>
      <c r="G43" s="21">
        <f>'[1]Canada CWG Imports'!CV$290/1000</f>
        <v>0</v>
      </c>
      <c r="H43" s="21">
        <f>'[1]Canada CWG Imports'!DH$290/1000</f>
        <v>0</v>
      </c>
      <c r="I43" s="21">
        <f>'[1]Canada CWG Imports'!DT$290/1000</f>
        <v>0</v>
      </c>
      <c r="J43" s="21">
        <f>'[1]Canada CWG Imports'!EF$290/1000</f>
        <v>0</v>
      </c>
      <c r="K43" s="21">
        <f>'[1]Canada CWG Imports'!ER$290/1000</f>
        <v>0</v>
      </c>
      <c r="L43" s="21">
        <f>'[1]Canada CWG Imports'!FD$290/1000</f>
        <v>0</v>
      </c>
      <c r="M43" s="21">
        <f>'[1]Canada CWG Imports'!FP$290/1000</f>
        <v>0</v>
      </c>
      <c r="N43" s="21">
        <f>'[1]Canada CWG Imports'!GB$290/1000</f>
        <v>0</v>
      </c>
      <c r="O43" s="21">
        <f>'[1]Canada CWG Imports'!GN$290/1000</f>
        <v>0</v>
      </c>
      <c r="P43" s="21">
        <f>'[1]Canada CWG Imports'!GZ$290/1000</f>
        <v>0</v>
      </c>
      <c r="Q43" s="21">
        <f>'[1]Canada CWG Imports'!HL$290/1000</f>
        <v>0</v>
      </c>
      <c r="R43" s="21">
        <f>'[1]Canada CWG Imports'!HX$290/1000</f>
        <v>0</v>
      </c>
      <c r="S43" s="21">
        <f>'[1]Canada CWG Imports'!IJ$290/1000</f>
        <v>0</v>
      </c>
      <c r="T43" s="21">
        <f>'[1]Canada CWG Imports'!IV$290/1000</f>
        <v>0</v>
      </c>
      <c r="U43" s="21">
        <f>'[1]Canada CWG Imports'!JH$290/1000</f>
        <v>0</v>
      </c>
      <c r="V43" s="21">
        <f>'[1]Canada CWG Imports'!JT$290/1000</f>
        <v>0</v>
      </c>
      <c r="W43" s="21">
        <f>'[1]Canada CWG Imports'!KF$290/1000</f>
        <v>0</v>
      </c>
      <c r="X43" s="21">
        <f>'[1]Canada CWG Imports'!KR$290/1000</f>
        <v>0</v>
      </c>
      <c r="Y43" s="21">
        <f>'[1]Canada CWG Imports'!LD$290/1000</f>
        <v>0</v>
      </c>
      <c r="Z43" s="21">
        <f>'[1]Canada CWG Imports'!LP$290/1000</f>
        <v>0</v>
      </c>
      <c r="AA43" s="21">
        <f>'[1]Canada CWG Imports'!MB$290/1000</f>
        <v>0</v>
      </c>
      <c r="AB43" s="21">
        <f>'[1]Canada CWG Imports'!MN$290/1000</f>
        <v>9.1999999999999998E-2</v>
      </c>
      <c r="AC43" s="21">
        <f>'[1]Canada CWG Imports'!MZ$290/1000</f>
        <v>0</v>
      </c>
      <c r="AD43" s="21">
        <f>'[1]Canada CWG Imports'!NL$290/1000</f>
        <v>7.1999999999999995E-2</v>
      </c>
      <c r="AE43" s="21">
        <f>'[1]Canada CWG Imports'!NX$290/1000</f>
        <v>1.7999999999999999E-2</v>
      </c>
      <c r="AF43" s="21">
        <f>'[1]Canada CWG Imports'!$OJ$290/1000</f>
        <v>0.222</v>
      </c>
      <c r="AG43" s="21">
        <f>'[1]Canada CWG Imports'!$OV$290/1000</f>
        <v>8.7999999999999995E-2</v>
      </c>
      <c r="AH43" s="21">
        <f>'[1]Canada CWG Imports'!PH$290/1000</f>
        <v>0</v>
      </c>
      <c r="AI43" s="56">
        <f t="shared" si="16"/>
        <v>8.8417329796640146E-2</v>
      </c>
      <c r="AJ43" s="56">
        <f t="shared" si="17"/>
        <v>8.2589712375374866E-2</v>
      </c>
      <c r="AK43" s="56">
        <f t="shared" si="18"/>
        <v>8.8583249018787294E-2</v>
      </c>
      <c r="AL43" s="56">
        <f t="shared" si="18"/>
        <v>6.4332831980529762E-2</v>
      </c>
      <c r="AM43" s="56">
        <f t="shared" si="18"/>
        <v>6.4784624634266402E-2</v>
      </c>
      <c r="AN43" s="56">
        <f t="shared" si="18"/>
        <v>7.7741549561119699E-2</v>
      </c>
      <c r="AO43" s="56">
        <f t="shared" si="18"/>
        <v>7.5606393514015588E-2</v>
      </c>
      <c r="AP43" s="56">
        <f t="shared" si="18"/>
        <v>7.4209729741743752E-2</v>
      </c>
      <c r="AQ43" s="56">
        <f t="shared" si="18"/>
        <v>7.1335025886335043E-2</v>
      </c>
      <c r="AR43" s="56">
        <f t="shared" si="18"/>
        <v>7.2735464667496114E-2</v>
      </c>
      <c r="AS43" s="56">
        <f t="shared" si="18"/>
        <v>7.4325632674142023E-2</v>
      </c>
      <c r="AT43" s="56">
        <f t="shared" si="18"/>
        <v>7.3642449296746501E-2</v>
      </c>
      <c r="AU43" s="56">
        <f t="shared" si="18"/>
        <v>0.14649932090658538</v>
      </c>
      <c r="AV43" s="56">
        <f t="shared" si="18"/>
        <v>0.14617929781043501</v>
      </c>
      <c r="AW43" s="56">
        <f t="shared" si="18"/>
        <v>0.29336123734594571</v>
      </c>
      <c r="AX43" s="56">
        <f t="shared" si="18"/>
        <v>0.36700396901692733</v>
      </c>
      <c r="AY43" s="56">
        <f t="shared" si="18"/>
        <v>0.733347338840457</v>
      </c>
      <c r="AZ43" s="56">
        <f t="shared" si="18"/>
        <v>1.0998203242958806</v>
      </c>
      <c r="BA43" s="56">
        <f t="shared" si="19"/>
        <v>1.3931814216356462</v>
      </c>
      <c r="BB43" s="56">
        <f t="shared" si="19"/>
        <v>1.6500202179346091</v>
      </c>
      <c r="BC43" s="56">
        <f t="shared" si="19"/>
        <v>2.0166820275859694</v>
      </c>
      <c r="BD43" s="56">
        <f t="shared" si="19"/>
        <v>2.3465706656315106</v>
      </c>
      <c r="BE43" s="56">
        <f t="shared" si="19"/>
        <v>2.5665483879131594</v>
      </c>
      <c r="BF43" s="56">
        <f t="shared" si="19"/>
        <v>2.9332360943237923</v>
      </c>
      <c r="BG43" s="56">
        <f t="shared" si="19"/>
        <v>3.299920908933164</v>
      </c>
      <c r="BH43" s="56">
        <f t="shared" si="19"/>
        <v>3.6665621404979372</v>
      </c>
    </row>
    <row r="44" spans="1:60">
      <c r="A44" s="3" t="s">
        <v>21</v>
      </c>
      <c r="C44" s="21">
        <f>'[1]Canada CWG Imports'!BA$290/1000</f>
        <v>0</v>
      </c>
      <c r="D44" s="21">
        <f>'[1]Canada CWG Imports'!BM$290/1000</f>
        <v>0</v>
      </c>
      <c r="E44" s="21">
        <f>'[1]Canada CWG Imports'!BY$290/1000</f>
        <v>0</v>
      </c>
      <c r="F44" s="21">
        <f>'[1]Canada CWG Imports'!CK$290/1000</f>
        <v>0</v>
      </c>
      <c r="G44" s="21">
        <f>'[1]Canada CWG Imports'!CW$290/1000</f>
        <v>0</v>
      </c>
      <c r="H44" s="21">
        <f>'[1]Canada CWG Imports'!DI$290/1000</f>
        <v>0</v>
      </c>
      <c r="I44" s="21">
        <f>'[1]Canada CWG Imports'!DU$290/1000</f>
        <v>0</v>
      </c>
      <c r="J44" s="21">
        <f>'[1]Canada CWG Imports'!EG$290/1000</f>
        <v>0</v>
      </c>
      <c r="K44" s="21">
        <f>'[1]Canada CWG Imports'!ES$290/1000</f>
        <v>0</v>
      </c>
      <c r="L44" s="21">
        <f>'[1]Canada CWG Imports'!FE$290/1000</f>
        <v>0</v>
      </c>
      <c r="M44" s="21">
        <f>'[1]Canada CWG Imports'!FQ$290/1000</f>
        <v>0</v>
      </c>
      <c r="N44" s="21">
        <f>'[1]Canada CWG Imports'!GC$290/1000</f>
        <v>0</v>
      </c>
      <c r="O44" s="21">
        <f>'[1]Canada CWG Imports'!GO$290/1000</f>
        <v>0</v>
      </c>
      <c r="P44" s="21">
        <f>'[1]Canada CWG Imports'!HA$290/1000</f>
        <v>0</v>
      </c>
      <c r="Q44" s="21">
        <f>'[1]Canada CWG Imports'!HM$290/1000</f>
        <v>0</v>
      </c>
      <c r="R44" s="21">
        <f>'[1]Canada CWG Imports'!HY$290/1000</f>
        <v>0</v>
      </c>
      <c r="S44" s="21">
        <f>'[1]Canada CWG Imports'!IK$290/1000</f>
        <v>0</v>
      </c>
      <c r="T44" s="21">
        <f>'[1]Canada CWG Imports'!IW$290/1000</f>
        <v>0</v>
      </c>
      <c r="U44" s="21">
        <f>'[1]Canada CWG Imports'!JI$290/1000</f>
        <v>0</v>
      </c>
      <c r="V44" s="21">
        <f>'[1]Canada CWG Imports'!JU$290/1000</f>
        <v>0</v>
      </c>
      <c r="W44" s="21">
        <f>'[1]Canada CWG Imports'!KG$290/1000</f>
        <v>0</v>
      </c>
      <c r="X44" s="21">
        <f>'[1]Canada CWG Imports'!KS$290/1000</f>
        <v>0</v>
      </c>
      <c r="Y44" s="21">
        <f>'[1]Canada CWG Imports'!LE$290/1000</f>
        <v>0</v>
      </c>
      <c r="Z44" s="21">
        <f>'[1]Canada CWG Imports'!LQ$290/1000</f>
        <v>0</v>
      </c>
      <c r="AA44" s="21">
        <f>'[1]Canada CWG Imports'!MC$290/1000</f>
        <v>0</v>
      </c>
      <c r="AB44" s="21">
        <f>'[1]Canada CWG Imports'!MO$290/1000</f>
        <v>0</v>
      </c>
      <c r="AC44" s="21">
        <f>'[1]Canada CWG Imports'!NA$290/1000</f>
        <v>3.5999999999999997E-2</v>
      </c>
      <c r="AD44" s="21">
        <f>'[1]Canada CWG Imports'!NM$290/1000</f>
        <v>3.6999999999999998E-2</v>
      </c>
      <c r="AE44" s="21">
        <f>'[1]Canada CWG Imports'!NY$290/1000</f>
        <v>7.1999999999999995E-2</v>
      </c>
      <c r="AF44" s="21">
        <f>'[1]Canada CWG Imports'!$OK$290/1000</f>
        <v>0.14699999999999999</v>
      </c>
      <c r="AG44" s="21">
        <f>'[1]Canada CWG Imports'!$OW$290/1000</f>
        <v>0.104</v>
      </c>
      <c r="AH44" s="56">
        <f>AH$49*(SUM(AC44:AG44)/SUM(AC$49:AG$49))+0.75</f>
        <v>0.8531518624641834</v>
      </c>
      <c r="AI44" s="56">
        <f t="shared" si="16"/>
        <v>0.26815912079225984</v>
      </c>
      <c r="AJ44" s="56">
        <f t="shared" si="17"/>
        <v>0.28645596653241634</v>
      </c>
      <c r="AK44" s="56">
        <f t="shared" si="18"/>
        <v>0.30548194287087654</v>
      </c>
      <c r="AL44" s="56">
        <f t="shared" si="18"/>
        <v>0.33634071676100985</v>
      </c>
      <c r="AM44" s="56">
        <f t="shared" si="18"/>
        <v>0.40991792188414922</v>
      </c>
      <c r="AN44" s="56">
        <f t="shared" si="18"/>
        <v>0.32127113376814237</v>
      </c>
      <c r="AO44" s="56">
        <f t="shared" si="18"/>
        <v>0.33189353636331886</v>
      </c>
      <c r="AP44" s="56">
        <f t="shared" si="18"/>
        <v>0.34098105032949932</v>
      </c>
      <c r="AQ44" s="56">
        <f t="shared" si="18"/>
        <v>0.34808087182122394</v>
      </c>
      <c r="AR44" s="56">
        <f t="shared" si="18"/>
        <v>0.35042890283326678</v>
      </c>
      <c r="AS44" s="56">
        <f t="shared" si="18"/>
        <v>0.33853109902309025</v>
      </c>
      <c r="AT44" s="56">
        <f t="shared" si="18"/>
        <v>0.34198309207407984</v>
      </c>
      <c r="AU44" s="56">
        <f t="shared" si="18"/>
        <v>0.68800200643246412</v>
      </c>
      <c r="AV44" s="56">
        <f t="shared" si="18"/>
        <v>0.68900865739470829</v>
      </c>
      <c r="AW44" s="56">
        <f t="shared" si="18"/>
        <v>1.3759735758614913</v>
      </c>
      <c r="AX44" s="56">
        <f t="shared" si="18"/>
        <v>1.7167492153929169</v>
      </c>
      <c r="AY44" s="56">
        <f t="shared" si="18"/>
        <v>3.4369403908254714</v>
      </c>
      <c r="AZ44" s="56">
        <f t="shared" si="18"/>
        <v>5.1565264212437292</v>
      </c>
      <c r="BA44" s="56">
        <f t="shared" si="19"/>
        <v>6.5313546376013338</v>
      </c>
      <c r="BB44" s="56">
        <f t="shared" si="19"/>
        <v>7.7338631211473814</v>
      </c>
      <c r="BC44" s="56">
        <f t="shared" si="19"/>
        <v>9.4520899177733959</v>
      </c>
      <c r="BD44" s="56">
        <f t="shared" si="19"/>
        <v>10.999412591860871</v>
      </c>
      <c r="BE44" s="56">
        <f t="shared" si="19"/>
        <v>12.030720983939094</v>
      </c>
      <c r="BF44" s="56">
        <f t="shared" si="19"/>
        <v>13.749247427153552</v>
      </c>
      <c r="BG44" s="56">
        <f t="shared" si="19"/>
        <v>15.467770903721933</v>
      </c>
      <c r="BH44" s="56">
        <f t="shared" si="19"/>
        <v>17.18641833550107</v>
      </c>
    </row>
    <row r="45" spans="1:60">
      <c r="A45" s="3" t="s">
        <v>22</v>
      </c>
      <c r="C45" s="21">
        <f>'[1]Canada CWG Imports'!BB$290/1000</f>
        <v>0</v>
      </c>
      <c r="D45" s="21">
        <f>'[1]Canada CWG Imports'!BN$290/1000</f>
        <v>0</v>
      </c>
      <c r="E45" s="21">
        <f>'[1]Canada CWG Imports'!BZ$290/1000</f>
        <v>0</v>
      </c>
      <c r="F45" s="21">
        <f>'[1]Canada CWG Imports'!CL$290/1000</f>
        <v>0</v>
      </c>
      <c r="G45" s="21">
        <f>'[1]Canada CWG Imports'!CX$290/1000</f>
        <v>0</v>
      </c>
      <c r="H45" s="21">
        <f>'[1]Canada CWG Imports'!DJ$290/1000</f>
        <v>0</v>
      </c>
      <c r="I45" s="21">
        <f>'[1]Canada CWG Imports'!DV$290/1000</f>
        <v>0</v>
      </c>
      <c r="J45" s="21">
        <f>'[1]Canada CWG Imports'!EH$290/1000</f>
        <v>0</v>
      </c>
      <c r="K45" s="21">
        <f>'[1]Canada CWG Imports'!ET$290/1000</f>
        <v>0</v>
      </c>
      <c r="L45" s="21">
        <f>'[1]Canada CWG Imports'!FF$290/1000</f>
        <v>0</v>
      </c>
      <c r="M45" s="21">
        <f>'[1]Canada CWG Imports'!FR$290/1000</f>
        <v>0</v>
      </c>
      <c r="N45" s="21">
        <f>'[1]Canada CWG Imports'!GD$290/1000</f>
        <v>0</v>
      </c>
      <c r="O45" s="21">
        <f>'[1]Canada CWG Imports'!GP$290/1000</f>
        <v>0</v>
      </c>
      <c r="P45" s="21">
        <f>'[1]Canada CWG Imports'!HB$290/1000</f>
        <v>0</v>
      </c>
      <c r="Q45" s="21">
        <f>'[1]Canada CWG Imports'!HN$290/1000</f>
        <v>0</v>
      </c>
      <c r="R45" s="21">
        <f>'[1]Canada CWG Imports'!HZ$290/1000</f>
        <v>0</v>
      </c>
      <c r="S45" s="21">
        <f>'[1]Canada CWG Imports'!IL$290/1000</f>
        <v>0</v>
      </c>
      <c r="T45" s="21">
        <f>'[1]Canada CWG Imports'!IX$290/1000</f>
        <v>0</v>
      </c>
      <c r="U45" s="21">
        <f>'[1]Canada CWG Imports'!JJ$290/1000</f>
        <v>0</v>
      </c>
      <c r="V45" s="21">
        <f>'[1]Canada CWG Imports'!JV$290/1000</f>
        <v>0</v>
      </c>
      <c r="W45" s="21">
        <f>'[1]Canada CWG Imports'!KH$290/1000</f>
        <v>0</v>
      </c>
      <c r="X45" s="21">
        <f>'[1]Canada CWG Imports'!KT$290/1000</f>
        <v>0</v>
      </c>
      <c r="Y45" s="21">
        <f>'[1]Canada CWG Imports'!LF$290/1000</f>
        <v>0</v>
      </c>
      <c r="Z45" s="21">
        <f>'[1]Canada CWG Imports'!LR$290/1000</f>
        <v>0</v>
      </c>
      <c r="AA45" s="21">
        <f>'[1]Canada CWG Imports'!MD$290/1000</f>
        <v>0</v>
      </c>
      <c r="AB45" s="21">
        <f>'[1]Canada CWG Imports'!MP$290/1000</f>
        <v>3.5999999999999997E-2</v>
      </c>
      <c r="AC45" s="21">
        <f>'[1]Canada CWG Imports'!NB$290/1000</f>
        <v>5.6000000000000001E-2</v>
      </c>
      <c r="AD45" s="21">
        <f>'[1]Canada CWG Imports'!NN$290/1000</f>
        <v>5.3999999999999999E-2</v>
      </c>
      <c r="AE45" s="21">
        <f>'[1]Canada CWG Imports'!NZ$290/1000</f>
        <v>7.2999999999999995E-2</v>
      </c>
      <c r="AF45" s="21">
        <f>'[1]Canada CWG Imports'!$OL$290/1000</f>
        <v>3.5999999999999997E-2</v>
      </c>
      <c r="AG45" s="21">
        <f>'[1]Canada CWG Imports'!$OX$290/1000</f>
        <v>0.13300000000000001</v>
      </c>
      <c r="AH45" s="56">
        <f>AH$49*(SUM(AC45:AG45)/SUM(AC$49:AG$49))-2</f>
        <v>-1.9083094555873925</v>
      </c>
      <c r="AI45" s="56">
        <f t="shared" si="16"/>
        <v>-0.35639024217227949</v>
      </c>
      <c r="AJ45" s="56">
        <f t="shared" si="17"/>
        <v>-0.40117011062270369</v>
      </c>
      <c r="AK45" s="56">
        <f t="shared" si="18"/>
        <v>-0.45982869399307102</v>
      </c>
      <c r="AL45" s="56">
        <f t="shared" si="18"/>
        <v>-0.553895706528863</v>
      </c>
      <c r="AM45" s="56">
        <f t="shared" si="18"/>
        <v>-0.73591884178086198</v>
      </c>
      <c r="AN45" s="56">
        <f t="shared" si="18"/>
        <v>-0.50144071901955578</v>
      </c>
      <c r="AO45" s="56">
        <f t="shared" si="18"/>
        <v>-0.53045081438901109</v>
      </c>
      <c r="AP45" s="56">
        <f t="shared" si="18"/>
        <v>-0.55630695514227257</v>
      </c>
      <c r="AQ45" s="56">
        <f t="shared" si="18"/>
        <v>-0.57560260737211288</v>
      </c>
      <c r="AR45" s="56">
        <f t="shared" si="18"/>
        <v>-0.57994398754076282</v>
      </c>
      <c r="AS45" s="56">
        <f t="shared" si="18"/>
        <v>-0.54874901669274312</v>
      </c>
      <c r="AT45" s="56">
        <f t="shared" si="18"/>
        <v>-0.55821067622738041</v>
      </c>
      <c r="AU45" s="56">
        <f t="shared" si="18"/>
        <v>-1.1275252971901089</v>
      </c>
      <c r="AV45" s="56">
        <f t="shared" si="18"/>
        <v>-1.130010528341036</v>
      </c>
      <c r="AW45" s="56">
        <f t="shared" si="18"/>
        <v>-2.2539654319954465</v>
      </c>
      <c r="AX45" s="56">
        <f t="shared" si="18"/>
        <v>-2.8092304752233579</v>
      </c>
      <c r="AY45" s="56">
        <f t="shared" si="18"/>
        <v>-5.6278160064123783</v>
      </c>
      <c r="AZ45" s="56">
        <f t="shared" si="18"/>
        <v>-8.4447050472797773</v>
      </c>
      <c r="BA45" s="56">
        <f t="shared" si="19"/>
        <v>-10.695800619327441</v>
      </c>
      <c r="BB45" s="56">
        <f t="shared" si="19"/>
        <v>-12.664323501044606</v>
      </c>
      <c r="BC45" s="56">
        <f t="shared" si="19"/>
        <v>-15.477644480495217</v>
      </c>
      <c r="BD45" s="56">
        <f t="shared" si="19"/>
        <v>-18.012013499424484</v>
      </c>
      <c r="BE45" s="56">
        <f t="shared" si="19"/>
        <v>-19.700922846250023</v>
      </c>
      <c r="BF45" s="56">
        <f t="shared" si="19"/>
        <v>-22.51491321957111</v>
      </c>
      <c r="BG45" s="56">
        <f t="shared" si="19"/>
        <v>-25.328928596212386</v>
      </c>
      <c r="BH45" s="56">
        <f t="shared" si="19"/>
        <v>-28.143293215028752</v>
      </c>
    </row>
    <row r="46" spans="1:60">
      <c r="A46" s="3" t="s">
        <v>23</v>
      </c>
      <c r="C46" s="21">
        <f>'[1]Canada CWG Imports'!BC$290/1000</f>
        <v>0</v>
      </c>
      <c r="D46" s="21">
        <f>'[1]Canada CWG Imports'!BO$290/1000</f>
        <v>0</v>
      </c>
      <c r="E46" s="21">
        <f>'[1]Canada CWG Imports'!CA$290/1000</f>
        <v>0</v>
      </c>
      <c r="F46" s="21">
        <f>'[1]Canada CWG Imports'!CM$290/1000</f>
        <v>0</v>
      </c>
      <c r="G46" s="21">
        <f>'[1]Canada CWG Imports'!CY$290/1000</f>
        <v>0</v>
      </c>
      <c r="H46" s="21">
        <f>'[1]Canada CWG Imports'!DK$290/1000</f>
        <v>0</v>
      </c>
      <c r="I46" s="21">
        <f>'[1]Canada CWG Imports'!DW$290/1000</f>
        <v>0</v>
      </c>
      <c r="J46" s="21">
        <f>'[1]Canada CWG Imports'!EI$290/1000</f>
        <v>0</v>
      </c>
      <c r="K46" s="21">
        <f>'[1]Canada CWG Imports'!EU$290/1000</f>
        <v>0</v>
      </c>
      <c r="L46" s="21">
        <f>'[1]Canada CWG Imports'!FG$290/1000</f>
        <v>0</v>
      </c>
      <c r="M46" s="21">
        <f>'[1]Canada CWG Imports'!FS$290/1000</f>
        <v>0</v>
      </c>
      <c r="N46" s="21">
        <f>'[1]Canada CWG Imports'!GE$290/1000</f>
        <v>0</v>
      </c>
      <c r="O46" s="21">
        <f>'[1]Canada CWG Imports'!GQ$290/1000</f>
        <v>0</v>
      </c>
      <c r="P46" s="21">
        <f>'[1]Canada CWG Imports'!HC$290/1000</f>
        <v>0</v>
      </c>
      <c r="Q46" s="21">
        <f>'[1]Canada CWG Imports'!HO$290/1000</f>
        <v>0</v>
      </c>
      <c r="R46" s="21">
        <f>'[1]Canada CWG Imports'!IA$290/1000</f>
        <v>0</v>
      </c>
      <c r="S46" s="21">
        <f>'[1]Canada CWG Imports'!IM$290/1000</f>
        <v>0</v>
      </c>
      <c r="T46" s="21">
        <f>'[1]Canada CWG Imports'!IY$290/1000</f>
        <v>0</v>
      </c>
      <c r="U46" s="21">
        <f>'[1]Canada CWG Imports'!JK$290/1000</f>
        <v>0</v>
      </c>
      <c r="V46" s="21">
        <f>'[1]Canada CWG Imports'!JW$290/1000</f>
        <v>0</v>
      </c>
      <c r="W46" s="21">
        <f>'[1]Canada CWG Imports'!KI$290/1000</f>
        <v>0</v>
      </c>
      <c r="X46" s="21">
        <f>'[1]Canada CWG Imports'!KU$290/1000</f>
        <v>0</v>
      </c>
      <c r="Y46" s="21">
        <f>'[1]Canada CWG Imports'!LG$290/1000</f>
        <v>0</v>
      </c>
      <c r="Z46" s="21">
        <f>'[1]Canada CWG Imports'!LS$290/1000</f>
        <v>0</v>
      </c>
      <c r="AA46" s="21">
        <f>'[1]Canada CWG Imports'!ME$290/1000</f>
        <v>0</v>
      </c>
      <c r="AB46" s="21">
        <f>'[1]Canada CWG Imports'!MQ$290/1000</f>
        <v>7.0000000000000001E-3</v>
      </c>
      <c r="AC46" s="21">
        <f>'[1]Canada CWG Imports'!NC$290/1000</f>
        <v>1.7999999999999999E-2</v>
      </c>
      <c r="AD46" s="21">
        <f>'[1]Canada CWG Imports'!NO$290/1000</f>
        <v>1.7999999999999999E-2</v>
      </c>
      <c r="AE46" s="21">
        <f>'[1]Canada CWG Imports'!OA$290/1000</f>
        <v>3.5999999999999997E-2</v>
      </c>
      <c r="AF46" s="21">
        <f>'[1]Canada CWG Imports'!$OM$290/1000</f>
        <v>1.7999999999999999E-2</v>
      </c>
      <c r="AG46" s="21">
        <f>'[1]Canada CWG Imports'!$OY$290/1000</f>
        <v>0.14199999999999999</v>
      </c>
      <c r="AH46" s="56">
        <f>AH$49*(SUM(AC46:AG46)/SUM(AC$49:AG$49))</f>
        <v>6.0432404271945815E-2</v>
      </c>
      <c r="AI46" s="56">
        <f t="shared" si="16"/>
        <v>6.0661450988493758E-2</v>
      </c>
      <c r="AJ46" s="56">
        <f t="shared" si="17"/>
        <v>6.2890490928290271E-2</v>
      </c>
      <c r="AK46" s="56">
        <f t="shared" si="18"/>
        <v>6.3348866701423548E-2</v>
      </c>
      <c r="AL46" s="56">
        <f t="shared" si="18"/>
        <v>7.2058710510855703E-2</v>
      </c>
      <c r="AM46" s="56">
        <f t="shared" si="18"/>
        <v>6.3878384680201822E-2</v>
      </c>
      <c r="AN46" s="56">
        <f t="shared" si="18"/>
        <v>6.4567580761853025E-2</v>
      </c>
      <c r="AO46" s="56">
        <f t="shared" si="18"/>
        <v>6.534880671652489E-2</v>
      </c>
      <c r="AP46" s="56">
        <f t="shared" si="18"/>
        <v>6.5840469874171789E-2</v>
      </c>
      <c r="AQ46" s="56">
        <f t="shared" si="18"/>
        <v>6.6338790508721449E-2</v>
      </c>
      <c r="AR46" s="56">
        <f t="shared" si="18"/>
        <v>6.5194806508294595E-2</v>
      </c>
      <c r="AS46" s="56">
        <f t="shared" si="18"/>
        <v>6.5458090873913147E-2</v>
      </c>
      <c r="AT46" s="56">
        <f t="shared" si="18"/>
        <v>6.5636192896325177E-2</v>
      </c>
      <c r="AU46" s="56">
        <f t="shared" si="18"/>
        <v>0.13138734026457047</v>
      </c>
      <c r="AV46" s="56">
        <f t="shared" si="18"/>
        <v>0.13133840701727495</v>
      </c>
      <c r="AW46" s="56">
        <f t="shared" si="18"/>
        <v>0.26229419289164474</v>
      </c>
      <c r="AX46" s="56">
        <f t="shared" si="18"/>
        <v>0.32805711197186427</v>
      </c>
      <c r="AY46" s="56">
        <f t="shared" si="18"/>
        <v>0.65622374645834258</v>
      </c>
      <c r="AZ46" s="56">
        <f t="shared" si="18"/>
        <v>0.98432660778501979</v>
      </c>
      <c r="BA46" s="56">
        <f t="shared" si="19"/>
        <v>1.2467378126766329</v>
      </c>
      <c r="BB46" s="56">
        <f t="shared" si="19"/>
        <v>1.4763563795307331</v>
      </c>
      <c r="BC46" s="56">
        <f t="shared" si="19"/>
        <v>1.8045006378548434</v>
      </c>
      <c r="BD46" s="56">
        <f t="shared" si="19"/>
        <v>2.0997941052955138</v>
      </c>
      <c r="BE46" s="56">
        <f t="shared" si="19"/>
        <v>2.2966383104309998</v>
      </c>
      <c r="BF46" s="56">
        <f t="shared" si="19"/>
        <v>2.6247138958202125</v>
      </c>
      <c r="BG46" s="56">
        <f t="shared" si="19"/>
        <v>2.9528035019232712</v>
      </c>
      <c r="BH46" s="56">
        <f t="shared" si="19"/>
        <v>3.2809054181963346</v>
      </c>
    </row>
    <row r="47" spans="1:60">
      <c r="A47" s="3" t="s">
        <v>24</v>
      </c>
      <c r="C47" s="21">
        <f>'[1]Canada CWG Imports'!BD$290/1000</f>
        <v>0</v>
      </c>
      <c r="D47" s="21">
        <f>'[1]Canada CWG Imports'!BP$290/1000</f>
        <v>0</v>
      </c>
      <c r="E47" s="21">
        <f>'[1]Canada CWG Imports'!CB$290/1000</f>
        <v>0</v>
      </c>
      <c r="F47" s="21">
        <f>'[1]Canada CWG Imports'!CN$290/1000</f>
        <v>0</v>
      </c>
      <c r="G47" s="21">
        <f>'[1]Canada CWG Imports'!CZ$290/1000</f>
        <v>0</v>
      </c>
      <c r="H47" s="21">
        <f>'[1]Canada CWG Imports'!DL$290/1000</f>
        <v>0</v>
      </c>
      <c r="I47" s="21">
        <f>'[1]Canada CWG Imports'!DX$290/1000</f>
        <v>0</v>
      </c>
      <c r="J47" s="21">
        <f>'[1]Canada CWG Imports'!EJ$290/1000</f>
        <v>0</v>
      </c>
      <c r="K47" s="21">
        <f>'[1]Canada CWG Imports'!EV$290/1000</f>
        <v>0</v>
      </c>
      <c r="L47" s="21">
        <f>'[1]Canada CWG Imports'!FH$290/1000</f>
        <v>0</v>
      </c>
      <c r="M47" s="21">
        <f>'[1]Canada CWG Imports'!FT$290/1000</f>
        <v>0</v>
      </c>
      <c r="N47" s="21">
        <f>'[1]Canada CWG Imports'!GF$290/1000</f>
        <v>0</v>
      </c>
      <c r="O47" s="21">
        <f>'[1]Canada CWG Imports'!GR$290/1000</f>
        <v>0</v>
      </c>
      <c r="P47" s="21">
        <f>'[1]Canada CWG Imports'!HD$290/1000</f>
        <v>0</v>
      </c>
      <c r="Q47" s="21">
        <f>'[1]Canada CWG Imports'!HP$290/1000</f>
        <v>0</v>
      </c>
      <c r="R47" s="21">
        <f>'[1]Canada CWG Imports'!IB$290/1000</f>
        <v>0</v>
      </c>
      <c r="S47" s="21">
        <f>'[1]Canada CWG Imports'!IN$290/1000</f>
        <v>0</v>
      </c>
      <c r="T47" s="21">
        <f>'[1]Canada CWG Imports'!IZ$290/1000</f>
        <v>0</v>
      </c>
      <c r="U47" s="21">
        <f>'[1]Canada CWG Imports'!JL$290/1000</f>
        <v>0</v>
      </c>
      <c r="V47" s="21">
        <f>'[1]Canada CWG Imports'!JX$290/1000</f>
        <v>0</v>
      </c>
      <c r="W47" s="21">
        <f>'[1]Canada CWG Imports'!KJ$290/1000</f>
        <v>0</v>
      </c>
      <c r="X47" s="21">
        <f>'[1]Canada CWG Imports'!KV$290/1000</f>
        <v>0</v>
      </c>
      <c r="Y47" s="21">
        <f>'[1]Canada CWG Imports'!LH$290/1000</f>
        <v>0</v>
      </c>
      <c r="Z47" s="21">
        <f>'[1]Canada CWG Imports'!LT$290/1000</f>
        <v>0</v>
      </c>
      <c r="AA47" s="21">
        <f>'[1]Canada CWG Imports'!MF$290/1000</f>
        <v>0</v>
      </c>
      <c r="AB47" s="21">
        <f>'[1]Canada CWG Imports'!MR$290/1000</f>
        <v>0.01</v>
      </c>
      <c r="AC47" s="21">
        <f>'[1]Canada CWG Imports'!ND$290/1000</f>
        <v>3.5999999999999997E-2</v>
      </c>
      <c r="AD47" s="21">
        <f>'[1]Canada CWG Imports'!NP$290/1000</f>
        <v>5.3999999999999999E-2</v>
      </c>
      <c r="AE47" s="21">
        <f>'[1]Canada CWG Imports'!OB$290/1000</f>
        <v>5.1999999999999998E-2</v>
      </c>
      <c r="AF47" s="21">
        <f>'[1]Canada CWG Imports'!$ON$290/1000</f>
        <v>9.1999999999999998E-2</v>
      </c>
      <c r="AG47" s="21">
        <f>'[1]Canada CWG Imports'!$OZ$290/1000</f>
        <v>0.108</v>
      </c>
      <c r="AH47" s="56">
        <f>AH$49*(SUM(AC47:AG47)/SUM(AC$49:AG$49))-2.5</f>
        <v>-2.4109143005991145</v>
      </c>
      <c r="AI47" s="56">
        <f t="shared" si="16"/>
        <v>-0.46527725477434007</v>
      </c>
      <c r="AJ47" s="56">
        <f t="shared" si="17"/>
        <v>-0.52046639337037981</v>
      </c>
      <c r="AK47" s="56">
        <f t="shared" si="18"/>
        <v>-0.5887031213156233</v>
      </c>
      <c r="AL47" s="56">
        <f t="shared" si="18"/>
        <v>-0.71763114381999948</v>
      </c>
      <c r="AM47" s="56">
        <f t="shared" si="18"/>
        <v>-0.94059844277589144</v>
      </c>
      <c r="AN47" s="56">
        <f t="shared" si="18"/>
        <v>-0.64653527121124688</v>
      </c>
      <c r="AO47" s="56">
        <f t="shared" si="18"/>
        <v>-0.68278687449862818</v>
      </c>
      <c r="AP47" s="56">
        <f t="shared" si="18"/>
        <v>-0.7152509707242779</v>
      </c>
      <c r="AQ47" s="56">
        <f t="shared" si="18"/>
        <v>-0.74056054060600884</v>
      </c>
      <c r="AR47" s="56">
        <f t="shared" si="18"/>
        <v>-0.74514641996321074</v>
      </c>
      <c r="AS47" s="56">
        <f t="shared" si="18"/>
        <v>-0.70605601540067453</v>
      </c>
      <c r="AT47" s="56">
        <f t="shared" si="18"/>
        <v>-0.71796016423856002</v>
      </c>
      <c r="AU47" s="56">
        <f t="shared" si="18"/>
        <v>-1.4499896443730929</v>
      </c>
      <c r="AV47" s="56">
        <f t="shared" si="18"/>
        <v>-1.4532375948605158</v>
      </c>
      <c r="AW47" s="56">
        <f t="shared" si="18"/>
        <v>-2.8985084793348883</v>
      </c>
      <c r="AX47" s="56">
        <f t="shared" si="18"/>
        <v>-3.6128759491038656</v>
      </c>
      <c r="AY47" s="56">
        <f t="shared" si="18"/>
        <v>-7.2375513085078023</v>
      </c>
      <c r="AZ47" s="56">
        <f t="shared" si="18"/>
        <v>-10.860106288813151</v>
      </c>
      <c r="BA47" s="56">
        <f t="shared" si="19"/>
        <v>-13.755092021994008</v>
      </c>
      <c r="BB47" s="56">
        <f t="shared" si="19"/>
        <v>-16.286660680650161</v>
      </c>
      <c r="BC47" s="56">
        <f t="shared" si="19"/>
        <v>-19.904725480411148</v>
      </c>
      <c r="BD47" s="56">
        <f t="shared" si="19"/>
        <v>-23.163961116723836</v>
      </c>
      <c r="BE47" s="56">
        <f t="shared" si="19"/>
        <v>-25.335940479316641</v>
      </c>
      <c r="BF47" s="56">
        <f t="shared" si="19"/>
        <v>-28.954817582086996</v>
      </c>
      <c r="BG47" s="56">
        <f t="shared" si="19"/>
        <v>-32.573724460277035</v>
      </c>
      <c r="BH47" s="56">
        <f t="shared" si="19"/>
        <v>-36.193083320004362</v>
      </c>
    </row>
    <row r="48" spans="1:60">
      <c r="A48" s="3" t="s">
        <v>25</v>
      </c>
      <c r="C48" s="21">
        <f>'[1]Canada CWG Imports'!BE$290/1000</f>
        <v>0</v>
      </c>
      <c r="D48" s="21">
        <f>'[1]Canada CWG Imports'!BQ$290/1000</f>
        <v>0</v>
      </c>
      <c r="E48" s="21">
        <f>'[1]Canada CWG Imports'!CC$290/1000</f>
        <v>0</v>
      </c>
      <c r="F48" s="21">
        <f>'[1]Canada CWG Imports'!CO$290/1000</f>
        <v>0</v>
      </c>
      <c r="G48" s="21">
        <f>'[1]Canada CWG Imports'!DA$290/1000</f>
        <v>0</v>
      </c>
      <c r="H48" s="21">
        <f>'[1]Canada CWG Imports'!DM$290/1000</f>
        <v>0</v>
      </c>
      <c r="I48" s="21">
        <f>'[1]Canada CWG Imports'!DY$290/1000</f>
        <v>0</v>
      </c>
      <c r="J48" s="21">
        <f>'[1]Canada CWG Imports'!EK$290/1000</f>
        <v>0</v>
      </c>
      <c r="K48" s="21">
        <f>'[1]Canada CWG Imports'!EW$290/1000</f>
        <v>0</v>
      </c>
      <c r="L48" s="21">
        <f>'[1]Canada CWG Imports'!FI$290/1000</f>
        <v>0</v>
      </c>
      <c r="M48" s="21">
        <f>'[1]Canada CWG Imports'!FU$290/1000</f>
        <v>0</v>
      </c>
      <c r="N48" s="21">
        <f>'[1]Canada CWG Imports'!GG$290/1000</f>
        <v>0</v>
      </c>
      <c r="O48" s="21">
        <f>'[1]Canada CWG Imports'!GS$290/1000</f>
        <v>0</v>
      </c>
      <c r="P48" s="21">
        <f>'[1]Canada CWG Imports'!HE$290/1000</f>
        <v>0</v>
      </c>
      <c r="Q48" s="21">
        <f>'[1]Canada CWG Imports'!HQ$290/1000</f>
        <v>0</v>
      </c>
      <c r="R48" s="21">
        <f>'[1]Canada CWG Imports'!IC$290/1000</f>
        <v>0</v>
      </c>
      <c r="S48" s="21">
        <f>'[1]Canada CWG Imports'!IO$290/1000</f>
        <v>0</v>
      </c>
      <c r="T48" s="21">
        <f>'[1]Canada CWG Imports'!JA$290/1000</f>
        <v>0</v>
      </c>
      <c r="U48" s="21">
        <f>'[1]Canada CWG Imports'!JM$290/1000</f>
        <v>0</v>
      </c>
      <c r="V48" s="21">
        <f>'[1]Canada CWG Imports'!JY$290/1000</f>
        <v>0</v>
      </c>
      <c r="W48" s="21">
        <f>'[1]Canada CWG Imports'!KK$290/1000</f>
        <v>0</v>
      </c>
      <c r="X48" s="21">
        <f>'[1]Canada CWG Imports'!KW$290/1000</f>
        <v>0</v>
      </c>
      <c r="Y48" s="21">
        <f>'[1]Canada CWG Imports'!LI$290/1000</f>
        <v>0</v>
      </c>
      <c r="Z48" s="21">
        <f>'[1]Canada CWG Imports'!LU$290/1000</f>
        <v>0</v>
      </c>
      <c r="AA48" s="21">
        <f>'[1]Canada CWG Imports'!MG$290/1000</f>
        <v>0</v>
      </c>
      <c r="AB48" s="21">
        <f>'[1]Canada CWG Imports'!MS$290/1000</f>
        <v>5.6000000000000001E-2</v>
      </c>
      <c r="AC48" s="21">
        <f>'[1]Canada CWG Imports'!NE$290/1000</f>
        <v>0</v>
      </c>
      <c r="AD48" s="21">
        <f>'[1]Canada CWG Imports'!NQ$290/1000</f>
        <v>7.0999999999999994E-2</v>
      </c>
      <c r="AE48" s="21">
        <f>'[1]Canada CWG Imports'!OC$290/1000</f>
        <v>0.13700000000000001</v>
      </c>
      <c r="AF48" s="21">
        <f>'[1]Canada CWG Imports'!$OO$290/1000</f>
        <v>9.1999999999999998E-2</v>
      </c>
      <c r="AG48" s="21">
        <f>'[1]Canada CWG Imports'!PA$290/1000</f>
        <v>0.124</v>
      </c>
      <c r="AH48" s="56">
        <f t="shared" ref="AH48:AX48" si="20">AH49-SUM(AH37:AH47)</f>
        <v>4.3706394894503777</v>
      </c>
      <c r="AI48" s="56">
        <f t="shared" si="20"/>
        <v>1.0598230524868208</v>
      </c>
      <c r="AJ48" s="56">
        <f t="shared" si="20"/>
        <v>1.1470572276749702</v>
      </c>
      <c r="AK48" s="56">
        <f t="shared" si="20"/>
        <v>1.2511086131882447</v>
      </c>
      <c r="AL48" s="56">
        <f t="shared" si="20"/>
        <v>1.4718912424209538</v>
      </c>
      <c r="AM48" s="56">
        <f t="shared" si="20"/>
        <v>1.8601039250442735</v>
      </c>
      <c r="AN48" s="56">
        <f t="shared" si="20"/>
        <v>1.3579968121630526</v>
      </c>
      <c r="AO48" s="56">
        <f t="shared" si="20"/>
        <v>1.4176315640982988</v>
      </c>
      <c r="AP48" s="56">
        <f t="shared" si="20"/>
        <v>1.4717464313829649</v>
      </c>
      <c r="AQ48" s="56">
        <f t="shared" si="20"/>
        <v>1.5158739950219087</v>
      </c>
      <c r="AR48" s="56">
        <f t="shared" si="20"/>
        <v>1.5246705455420997</v>
      </c>
      <c r="AS48" s="56">
        <f t="shared" si="20"/>
        <v>1.4575838696416652</v>
      </c>
      <c r="AT48" s="56">
        <f t="shared" si="20"/>
        <v>1.4775012811373873</v>
      </c>
      <c r="AU48" s="56">
        <f t="shared" si="20"/>
        <v>2.9789504490904104</v>
      </c>
      <c r="AV48" s="56">
        <f t="shared" si="20"/>
        <v>2.984860046811157</v>
      </c>
      <c r="AW48" s="56">
        <f t="shared" si="20"/>
        <v>5.9563235384129829</v>
      </c>
      <c r="AX48" s="56">
        <f t="shared" si="20"/>
        <v>7.4276095925468022</v>
      </c>
      <c r="AY48" s="56">
        <f t="shared" ref="AY48:BH48" si="21">AY49-SUM(AY37:AY47)</f>
        <v>14.875174934284814</v>
      </c>
      <c r="AZ48" s="56">
        <f t="shared" si="21"/>
        <v>22.319294713790978</v>
      </c>
      <c r="BA48" s="56">
        <f t="shared" si="21"/>
        <v>28.269499824752444</v>
      </c>
      <c r="BB48" s="56">
        <f t="shared" si="21"/>
        <v>33.473166199721334</v>
      </c>
      <c r="BC48" s="56">
        <f t="shared" si="21"/>
        <v>40.909517409652452</v>
      </c>
      <c r="BD48" s="56">
        <f t="shared" si="21"/>
        <v>47.60737126202622</v>
      </c>
      <c r="BE48" s="56">
        <f t="shared" si="21"/>
        <v>52.071204563344992</v>
      </c>
      <c r="BF48" s="56">
        <f t="shared" si="21"/>
        <v>59.509046841028656</v>
      </c>
      <c r="BG48" s="56">
        <f t="shared" si="21"/>
        <v>66.946903072673962</v>
      </c>
      <c r="BH48" s="56">
        <f t="shared" si="21"/>
        <v>74.385527339478074</v>
      </c>
    </row>
    <row r="49" spans="1:60" ht="12" thickBot="1">
      <c r="A49" s="3" t="s">
        <v>29</v>
      </c>
      <c r="C49" s="21">
        <f>SUM(C37:C48)</f>
        <v>0</v>
      </c>
      <c r="D49" s="21">
        <f t="shared" ref="D49:AG49" si="22">SUM(D37:D48)</f>
        <v>0</v>
      </c>
      <c r="E49" s="21">
        <f t="shared" si="22"/>
        <v>0</v>
      </c>
      <c r="F49" s="21">
        <f t="shared" si="22"/>
        <v>0</v>
      </c>
      <c r="G49" s="21">
        <f t="shared" si="22"/>
        <v>0</v>
      </c>
      <c r="H49" s="21">
        <f t="shared" si="22"/>
        <v>0</v>
      </c>
      <c r="I49" s="21">
        <f t="shared" si="22"/>
        <v>0</v>
      </c>
      <c r="J49" s="21">
        <f t="shared" si="22"/>
        <v>0</v>
      </c>
      <c r="K49" s="21">
        <f t="shared" si="22"/>
        <v>0</v>
      </c>
      <c r="L49" s="21">
        <f t="shared" si="22"/>
        <v>0</v>
      </c>
      <c r="M49" s="21">
        <f t="shared" si="22"/>
        <v>0</v>
      </c>
      <c r="N49" s="21">
        <f t="shared" si="22"/>
        <v>0</v>
      </c>
      <c r="O49" s="21">
        <f t="shared" si="22"/>
        <v>0</v>
      </c>
      <c r="P49" s="21">
        <f t="shared" si="22"/>
        <v>0</v>
      </c>
      <c r="Q49" s="21">
        <f t="shared" si="22"/>
        <v>0</v>
      </c>
      <c r="R49" s="21">
        <f t="shared" si="22"/>
        <v>0</v>
      </c>
      <c r="S49" s="21">
        <f t="shared" si="22"/>
        <v>0</v>
      </c>
      <c r="T49" s="21">
        <f t="shared" si="22"/>
        <v>0</v>
      </c>
      <c r="U49" s="21">
        <f t="shared" si="22"/>
        <v>0</v>
      </c>
      <c r="V49" s="21">
        <f t="shared" si="22"/>
        <v>0</v>
      </c>
      <c r="W49" s="21">
        <f t="shared" si="22"/>
        <v>3.9E-2</v>
      </c>
      <c r="X49" s="21">
        <f t="shared" si="22"/>
        <v>0</v>
      </c>
      <c r="Y49" s="21">
        <f t="shared" si="22"/>
        <v>0</v>
      </c>
      <c r="Z49" s="21">
        <f t="shared" si="22"/>
        <v>0</v>
      </c>
      <c r="AA49" s="21">
        <f t="shared" si="22"/>
        <v>0</v>
      </c>
      <c r="AB49" s="21">
        <f t="shared" si="22"/>
        <v>0.22800000000000001</v>
      </c>
      <c r="AC49" s="21">
        <f t="shared" si="22"/>
        <v>0.315</v>
      </c>
      <c r="AD49" s="21">
        <f t="shared" si="22"/>
        <v>0.48199999999999998</v>
      </c>
      <c r="AE49" s="21">
        <f t="shared" si="22"/>
        <v>0.61199999999999988</v>
      </c>
      <c r="AF49" s="21">
        <f t="shared" si="22"/>
        <v>1.0270000000000001</v>
      </c>
      <c r="AG49" s="21">
        <f t="shared" si="22"/>
        <v>1.403</v>
      </c>
      <c r="AH49" s="56">
        <f t="shared" ref="AH49:BH49" si="23">AH5</f>
        <v>1</v>
      </c>
      <c r="AI49" s="56">
        <f t="shared" si="23"/>
        <v>1</v>
      </c>
      <c r="AJ49" s="56">
        <f t="shared" si="23"/>
        <v>1</v>
      </c>
      <c r="AK49" s="56">
        <f t="shared" si="23"/>
        <v>1</v>
      </c>
      <c r="AL49" s="56">
        <f t="shared" si="23"/>
        <v>1</v>
      </c>
      <c r="AM49" s="56">
        <f t="shared" si="23"/>
        <v>1</v>
      </c>
      <c r="AN49" s="56">
        <f t="shared" si="23"/>
        <v>1</v>
      </c>
      <c r="AO49" s="56">
        <f t="shared" si="23"/>
        <v>1</v>
      </c>
      <c r="AP49" s="56">
        <f t="shared" si="23"/>
        <v>1</v>
      </c>
      <c r="AQ49" s="56">
        <f t="shared" si="23"/>
        <v>1</v>
      </c>
      <c r="AR49" s="56">
        <f t="shared" si="23"/>
        <v>1</v>
      </c>
      <c r="AS49" s="56">
        <f t="shared" si="23"/>
        <v>1</v>
      </c>
      <c r="AT49" s="56">
        <f t="shared" si="23"/>
        <v>1</v>
      </c>
      <c r="AU49" s="56">
        <f t="shared" si="23"/>
        <v>2</v>
      </c>
      <c r="AV49" s="56">
        <f t="shared" si="23"/>
        <v>2</v>
      </c>
      <c r="AW49" s="56">
        <f t="shared" si="23"/>
        <v>4</v>
      </c>
      <c r="AX49" s="56">
        <f t="shared" si="23"/>
        <v>5</v>
      </c>
      <c r="AY49" s="56">
        <f t="shared" si="23"/>
        <v>10</v>
      </c>
      <c r="AZ49" s="56">
        <f t="shared" si="23"/>
        <v>15</v>
      </c>
      <c r="BA49" s="56">
        <f t="shared" si="23"/>
        <v>19</v>
      </c>
      <c r="BB49" s="56">
        <f t="shared" si="23"/>
        <v>22.5</v>
      </c>
      <c r="BC49" s="56">
        <f t="shared" si="23"/>
        <v>27.5</v>
      </c>
      <c r="BD49" s="56">
        <f t="shared" si="23"/>
        <v>32</v>
      </c>
      <c r="BE49" s="56">
        <f t="shared" si="23"/>
        <v>35</v>
      </c>
      <c r="BF49" s="56">
        <f t="shared" si="23"/>
        <v>40</v>
      </c>
      <c r="BG49" s="56">
        <f t="shared" si="23"/>
        <v>45</v>
      </c>
      <c r="BH49" s="56">
        <f t="shared" si="23"/>
        <v>50</v>
      </c>
    </row>
    <row r="50" spans="1:6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</row>
    <row r="51" spans="1:60" ht="12" thickBot="1">
      <c r="A51" s="3" t="s">
        <v>200</v>
      </c>
    </row>
    <row r="52" spans="1:60" ht="12" thickBot="1">
      <c r="A52" s="18"/>
      <c r="B52" s="19">
        <f t="shared" ref="B52:BH52" si="24">B2</f>
        <v>1992</v>
      </c>
      <c r="C52" s="19" t="str">
        <f t="shared" si="24"/>
        <v xml:space="preserve">93/94 </v>
      </c>
      <c r="D52" s="19" t="str">
        <f t="shared" si="24"/>
        <v xml:space="preserve">94/95 </v>
      </c>
      <c r="E52" s="19" t="str">
        <f t="shared" si="24"/>
        <v xml:space="preserve">95/96 </v>
      </c>
      <c r="F52" s="19" t="str">
        <f t="shared" si="24"/>
        <v xml:space="preserve">96/97 </v>
      </c>
      <c r="G52" s="19" t="str">
        <f t="shared" si="24"/>
        <v xml:space="preserve">97/98 </v>
      </c>
      <c r="H52" s="19" t="str">
        <f t="shared" si="24"/>
        <v xml:space="preserve">98/99 </v>
      </c>
      <c r="I52" s="19" t="str">
        <f t="shared" si="24"/>
        <v xml:space="preserve">99/00 </v>
      </c>
      <c r="J52" s="19" t="str">
        <f t="shared" si="24"/>
        <v xml:space="preserve">00/01 </v>
      </c>
      <c r="K52" s="19" t="str">
        <f t="shared" si="24"/>
        <v xml:space="preserve">01/02 </v>
      </c>
      <c r="L52" s="19" t="str">
        <f t="shared" si="24"/>
        <v xml:space="preserve">02/03 </v>
      </c>
      <c r="M52" s="19" t="str">
        <f t="shared" si="24"/>
        <v xml:space="preserve">03/04 </v>
      </c>
      <c r="N52" s="19" t="str">
        <f t="shared" si="24"/>
        <v xml:space="preserve">04/05 </v>
      </c>
      <c r="O52" s="19" t="str">
        <f t="shared" si="24"/>
        <v xml:space="preserve">05/06 </v>
      </c>
      <c r="P52" s="19" t="str">
        <f t="shared" si="24"/>
        <v xml:space="preserve">06/07 </v>
      </c>
      <c r="Q52" s="19" t="str">
        <f t="shared" si="24"/>
        <v xml:space="preserve">07/08 </v>
      </c>
      <c r="R52" s="19" t="str">
        <f t="shared" si="24"/>
        <v xml:space="preserve">08/09 </v>
      </c>
      <c r="S52" s="19" t="str">
        <f t="shared" si="24"/>
        <v xml:space="preserve">09/10 </v>
      </c>
      <c r="T52" s="19" t="str">
        <f t="shared" si="24"/>
        <v xml:space="preserve">10/11 </v>
      </c>
      <c r="U52" s="19" t="str">
        <f t="shared" si="24"/>
        <v xml:space="preserve">11/12 </v>
      </c>
      <c r="V52" s="19" t="str">
        <f t="shared" si="24"/>
        <v xml:space="preserve">12/13 </v>
      </c>
      <c r="W52" s="19" t="str">
        <f t="shared" si="24"/>
        <v xml:space="preserve">13/14 </v>
      </c>
      <c r="X52" s="19" t="str">
        <f t="shared" si="24"/>
        <v xml:space="preserve">14/15 </v>
      </c>
      <c r="Y52" s="19" t="str">
        <f t="shared" si="24"/>
        <v xml:space="preserve">15/16 </v>
      </c>
      <c r="Z52" s="19" t="str">
        <f t="shared" si="24"/>
        <v xml:space="preserve">16/17 </v>
      </c>
      <c r="AA52" s="19" t="str">
        <f t="shared" si="24"/>
        <v xml:space="preserve">17/18 </v>
      </c>
      <c r="AB52" s="19" t="str">
        <f t="shared" si="24"/>
        <v xml:space="preserve">18/19 </v>
      </c>
      <c r="AC52" s="19" t="str">
        <f t="shared" si="24"/>
        <v>19/20</v>
      </c>
      <c r="AD52" s="19" t="str">
        <f t="shared" si="24"/>
        <v>20/21</v>
      </c>
      <c r="AE52" s="19" t="str">
        <f t="shared" si="24"/>
        <v xml:space="preserve">21/22 </v>
      </c>
      <c r="AF52" s="19" t="str">
        <f t="shared" si="24"/>
        <v xml:space="preserve">22/23 </v>
      </c>
      <c r="AG52" s="19" t="str">
        <f t="shared" si="24"/>
        <v xml:space="preserve">23/24 </v>
      </c>
      <c r="AH52" s="19" t="str">
        <f t="shared" si="24"/>
        <v xml:space="preserve">24/25 </v>
      </c>
      <c r="AI52" s="19" t="str">
        <f t="shared" si="24"/>
        <v>25/26</v>
      </c>
      <c r="AJ52" s="19" t="str">
        <f t="shared" si="24"/>
        <v>26/27</v>
      </c>
      <c r="AK52" s="19" t="str">
        <f t="shared" si="24"/>
        <v>27/28</v>
      </c>
      <c r="AL52" s="19" t="str">
        <f t="shared" si="24"/>
        <v>28/29</v>
      </c>
      <c r="AM52" s="19" t="str">
        <f t="shared" si="24"/>
        <v>29/30</v>
      </c>
      <c r="AN52" s="19" t="str">
        <f t="shared" si="24"/>
        <v>30/31</v>
      </c>
      <c r="AO52" s="19" t="str">
        <f t="shared" si="24"/>
        <v>31/32</v>
      </c>
      <c r="AP52" s="19" t="str">
        <f t="shared" si="24"/>
        <v>32/33</v>
      </c>
      <c r="AQ52" s="19" t="str">
        <f t="shared" si="24"/>
        <v>33/34</v>
      </c>
      <c r="AR52" s="19" t="str">
        <f t="shared" si="24"/>
        <v>34/35</v>
      </c>
      <c r="AS52" s="19" t="str">
        <f t="shared" si="24"/>
        <v>35/36</v>
      </c>
      <c r="AT52" s="19" t="str">
        <f t="shared" si="24"/>
        <v>36/37</v>
      </c>
      <c r="AU52" s="19" t="str">
        <f t="shared" si="24"/>
        <v>37/38</v>
      </c>
      <c r="AV52" s="19" t="str">
        <f t="shared" si="24"/>
        <v>38/39</v>
      </c>
      <c r="AW52" s="19" t="str">
        <f t="shared" si="24"/>
        <v>39/40</v>
      </c>
      <c r="AX52" s="19" t="str">
        <f t="shared" si="24"/>
        <v>40/41</v>
      </c>
      <c r="AY52" s="19" t="str">
        <f t="shared" si="24"/>
        <v>41/42</v>
      </c>
      <c r="AZ52" s="19" t="str">
        <f t="shared" si="24"/>
        <v>42/43</v>
      </c>
      <c r="BA52" s="19" t="str">
        <f t="shared" si="24"/>
        <v>43/44</v>
      </c>
      <c r="BB52" s="19" t="str">
        <f t="shared" si="24"/>
        <v>44/45</v>
      </c>
      <c r="BC52" s="19" t="str">
        <f t="shared" si="24"/>
        <v>45/46</v>
      </c>
      <c r="BD52" s="19" t="str">
        <f t="shared" si="24"/>
        <v>46/47</v>
      </c>
      <c r="BE52" s="19" t="str">
        <f t="shared" si="24"/>
        <v>47/48</v>
      </c>
      <c r="BF52" s="19" t="str">
        <f t="shared" si="24"/>
        <v>48/49</v>
      </c>
      <c r="BG52" s="19" t="str">
        <f t="shared" si="24"/>
        <v>49/50</v>
      </c>
      <c r="BH52" s="19" t="str">
        <f t="shared" si="24"/>
        <v>50/51</v>
      </c>
    </row>
    <row r="53" spans="1:60">
      <c r="A53" s="3" t="s">
        <v>26</v>
      </c>
      <c r="C53" s="21">
        <f>'[1]Canada CWG Exports'!AT$290/1000</f>
        <v>0</v>
      </c>
      <c r="D53" s="21">
        <f>'[1]Canada CWG Exports'!BF$290/1000</f>
        <v>0</v>
      </c>
      <c r="E53" s="21">
        <f>'[1]Canada CWG Exports'!BR$290/1000</f>
        <v>0</v>
      </c>
      <c r="F53" s="21">
        <f>'[1]Canada CWG Exports'!CD$290/1000</f>
        <v>0</v>
      </c>
      <c r="G53" s="21">
        <f>'[1]Canada CWG Exports'!CP$290/1000</f>
        <v>0</v>
      </c>
      <c r="H53" s="21">
        <f>'[1]Canada CWG Exports'!DB$290/1000</f>
        <v>0</v>
      </c>
      <c r="I53" s="21">
        <f>'[1]Canada CWG Exports'!DN$290/1000</f>
        <v>0</v>
      </c>
      <c r="J53" s="21">
        <f>'[1]Canada CWG Exports'!DZ$290/1000</f>
        <v>0</v>
      </c>
      <c r="K53" s="21">
        <f>'[1]Canada CWG Exports'!EL$290/1000</f>
        <v>0</v>
      </c>
      <c r="L53" s="21">
        <f>'[1]Canada CWG Exports'!EX$290/1000</f>
        <v>0</v>
      </c>
      <c r="M53" s="21">
        <f>'[1]Canada CWG Exports'!FJ$290/1000</f>
        <v>0</v>
      </c>
      <c r="N53" s="21">
        <f>'[1]Canada CWG Exports'!FV$290/1000</f>
        <v>0</v>
      </c>
      <c r="O53" s="21">
        <f>'[1]Canada CWG Exports'!GH$290/1000</f>
        <v>0</v>
      </c>
      <c r="P53" s="21">
        <f>'[1]Canada CWG Exports'!GT$290/1000</f>
        <v>0</v>
      </c>
      <c r="Q53" s="21">
        <f>'[1]Canada CWG Exports'!HF$290/1000</f>
        <v>0</v>
      </c>
      <c r="R53" s="21">
        <f>'[1]Canada CWG Exports'!HR$290/1000</f>
        <v>0</v>
      </c>
      <c r="S53" s="21">
        <f>'[1]Canada CWG Exports'!ID$290/1000</f>
        <v>0</v>
      </c>
      <c r="T53" s="21">
        <f>'[1]Canada CWG Exports'!IP$290/1000</f>
        <v>0</v>
      </c>
      <c r="U53" s="21">
        <f>'[1]Canada CWG Exports'!JB$290/1000</f>
        <v>0</v>
      </c>
      <c r="V53" s="21">
        <f>'[1]Canada CWG Exports'!JN$290/1000</f>
        <v>5.0999999999999997E-2</v>
      </c>
      <c r="W53" s="21">
        <f>'[1]Canada CWG Exports'!JZ$290/1000</f>
        <v>4.7E-2</v>
      </c>
      <c r="X53" s="21">
        <f>'[1]Canada CWG Exports'!KL$290/1000</f>
        <v>0.247</v>
      </c>
      <c r="Y53" s="21">
        <f>'[1]Canada CWG Exports'!KX$290/1000</f>
        <v>0</v>
      </c>
      <c r="Z53" s="21">
        <f>'[1]Canada CWG Exports'!LJ$290/1000</f>
        <v>0</v>
      </c>
      <c r="AA53" s="21">
        <f>'[1]Canada CWG Exports'!LV$290/1000</f>
        <v>1.4E-2</v>
      </c>
      <c r="AB53" s="21">
        <f>'[1]Canada CWG Exports'!MH$290/1000</f>
        <v>1.2999999999999999E-2</v>
      </c>
      <c r="AC53" s="21">
        <f>'[1]Canada CWG Exports'!MT$290/1000</f>
        <v>1.903</v>
      </c>
      <c r="AD53" s="21">
        <f>'[1]Canada CWG Exports'!NF$290/1000</f>
        <v>1.488</v>
      </c>
      <c r="AE53" s="21">
        <f>'[1]Canada CWG Exports'!NR$290/1000</f>
        <v>1.9139999999999999</v>
      </c>
      <c r="AF53" s="21">
        <f>'[1]Canada CWG Exports'!OD$290/1000</f>
        <v>1.821</v>
      </c>
      <c r="AG53" s="21">
        <f>'[1]Canada CWG Exports'!OP$290/1000</f>
        <v>1.0369999999999999</v>
      </c>
      <c r="AH53" s="21">
        <f>'[1]Canada CWG Exports'!PB$290/1000</f>
        <v>3.2959999999999998</v>
      </c>
      <c r="AI53" s="56">
        <f>AI$65*(SUM(AD53:AH53)/SUM(AD$65:AH$65))</f>
        <v>1.7987005822066733</v>
      </c>
      <c r="AJ53" s="56">
        <f t="shared" ref="AJ53:AJ63" si="25">AJ$65*(SUM(AE53:AI53)/SUM(AE$65:AI$65))</f>
        <v>1.7112393618911121</v>
      </c>
      <c r="AK53" s="56">
        <f t="shared" ref="AK53:AK63" si="26">AK$65*(SUM(AF53:AJ53)/SUM(AF$65:AJ$65))</f>
        <v>1.6891348879624817</v>
      </c>
      <c r="AL53" s="56">
        <f t="shared" ref="AL53:BA63" si="27">AL$65*(SUM(AG53:AK53)/SUM(AG$65:AK$65))</f>
        <v>1.6629798220466443</v>
      </c>
      <c r="AM53" s="56">
        <f t="shared" si="27"/>
        <v>1.7758836807879215</v>
      </c>
      <c r="AN53" s="56">
        <f t="shared" si="27"/>
        <v>1.5243420590990882</v>
      </c>
      <c r="AO53" s="56">
        <f t="shared" si="27"/>
        <v>1.4684147761153181</v>
      </c>
      <c r="AP53" s="56">
        <f t="shared" si="27"/>
        <v>1.4179096426369207</v>
      </c>
      <c r="AQ53" s="56">
        <f t="shared" si="27"/>
        <v>1.3028265528109364</v>
      </c>
      <c r="AR53" s="56">
        <f t="shared" si="27"/>
        <v>0.82120358678181848</v>
      </c>
      <c r="AS53" s="56">
        <f t="shared" si="27"/>
        <v>0.64381247462503266</v>
      </c>
      <c r="AT53" s="56">
        <f t="shared" si="27"/>
        <v>0.48464288854028792</v>
      </c>
      <c r="AU53" s="56">
        <f t="shared" si="27"/>
        <v>0.32433299620798578</v>
      </c>
      <c r="AV53" s="56">
        <f t="shared" si="27"/>
        <v>3.2516531808782376E-2</v>
      </c>
      <c r="AW53" s="56">
        <f t="shared" si="27"/>
        <v>3.2486034900900108E-2</v>
      </c>
      <c r="AX53" s="56">
        <f t="shared" si="27"/>
        <v>3.2293423959212531E-2</v>
      </c>
      <c r="AY53" s="56">
        <f t="shared" si="27"/>
        <v>3.236685269347031E-2</v>
      </c>
      <c r="AZ53" s="56">
        <f t="shared" si="27"/>
        <v>3.2428274255025084E-2</v>
      </c>
      <c r="BA53" s="56">
        <f t="shared" si="27"/>
        <v>3.2418223523478083E-2</v>
      </c>
      <c r="BB53" s="56">
        <f t="shared" ref="BB53:BH63" si="28">BB$65*(SUM(AW53:BA53)/SUM(AW$65:BA$65))</f>
        <v>3.2398561866417222E-2</v>
      </c>
      <c r="BC53" s="56">
        <f t="shared" si="28"/>
        <v>3.2381067259520648E-2</v>
      </c>
      <c r="BD53" s="56">
        <f t="shared" si="28"/>
        <v>3.2398595919582267E-2</v>
      </c>
      <c r="BE53" s="56">
        <f t="shared" si="28"/>
        <v>3.2404944564804659E-2</v>
      </c>
      <c r="BF53" s="56">
        <f t="shared" si="28"/>
        <v>3.2400278626760579E-2</v>
      </c>
      <c r="BG53" s="56">
        <f t="shared" si="28"/>
        <v>3.2396689647417078E-2</v>
      </c>
      <c r="BH53" s="56">
        <f t="shared" si="28"/>
        <v>3.2396315203617049E-2</v>
      </c>
    </row>
    <row r="54" spans="1:60">
      <c r="A54" s="3" t="s">
        <v>27</v>
      </c>
      <c r="C54" s="21">
        <f>'[1]Canada CWG Exports'!AU$290/1000</f>
        <v>0</v>
      </c>
      <c r="D54" s="21">
        <f>'[1]Canada CWG Exports'!BG$290/1000</f>
        <v>0</v>
      </c>
      <c r="E54" s="21">
        <f>'[1]Canada CWG Exports'!BS$290/1000</f>
        <v>0</v>
      </c>
      <c r="F54" s="21">
        <f>'[1]Canada CWG Exports'!CE$290/1000</f>
        <v>0</v>
      </c>
      <c r="G54" s="21">
        <f>'[1]Canada CWG Exports'!CQ$290/1000</f>
        <v>0</v>
      </c>
      <c r="H54" s="21">
        <f>'[1]Canada CWG Exports'!DC$290/1000</f>
        <v>0</v>
      </c>
      <c r="I54" s="21">
        <f>'[1]Canada CWG Exports'!DO$290/1000</f>
        <v>0</v>
      </c>
      <c r="J54" s="21">
        <f>'[1]Canada CWG Exports'!EA$290/1000</f>
        <v>0</v>
      </c>
      <c r="K54" s="21">
        <f>'[1]Canada CWG Exports'!EM$290/1000</f>
        <v>0</v>
      </c>
      <c r="L54" s="21">
        <f>'[1]Canada CWG Exports'!EY$290/1000</f>
        <v>0</v>
      </c>
      <c r="M54" s="21">
        <f>'[1]Canada CWG Exports'!FK$290/1000</f>
        <v>0</v>
      </c>
      <c r="N54" s="21">
        <f>'[1]Canada CWG Exports'!FW$290/1000</f>
        <v>0</v>
      </c>
      <c r="O54" s="21">
        <f>'[1]Canada CWG Exports'!GI$290/1000</f>
        <v>0</v>
      </c>
      <c r="P54" s="21">
        <f>'[1]Canada CWG Exports'!GU$290/1000</f>
        <v>0</v>
      </c>
      <c r="Q54" s="21">
        <f>'[1]Canada CWG Exports'!HG$290/1000</f>
        <v>0</v>
      </c>
      <c r="R54" s="21">
        <f>'[1]Canada CWG Exports'!HS$290/1000</f>
        <v>0</v>
      </c>
      <c r="S54" s="21">
        <f>'[1]Canada CWG Exports'!IE$290/1000</f>
        <v>0</v>
      </c>
      <c r="T54" s="21">
        <f>'[1]Canada CWG Exports'!IQ$290/1000</f>
        <v>0</v>
      </c>
      <c r="U54" s="21">
        <f>'[1]Canada CWG Exports'!JC$290/1000</f>
        <v>0</v>
      </c>
      <c r="V54" s="21">
        <f>'[1]Canada CWG Exports'!JO$290/1000</f>
        <v>5.6000000000000001E-2</v>
      </c>
      <c r="W54" s="21">
        <f>'[1]Canada CWG Exports'!KA$290/1000</f>
        <v>8.0000000000000002E-3</v>
      </c>
      <c r="X54" s="21">
        <f>'[1]Canada CWG Exports'!KM$290/1000</f>
        <v>2.1000000000000001E-2</v>
      </c>
      <c r="Y54" s="21">
        <f>'[1]Canada CWG Exports'!KY$290/1000</f>
        <v>6.0000000000000001E-3</v>
      </c>
      <c r="Z54" s="21">
        <f>'[1]Canada CWG Exports'!LK$290/1000</f>
        <v>1.7999999999999999E-2</v>
      </c>
      <c r="AA54" s="21">
        <f>'[1]Canada CWG Exports'!LW$290/1000</f>
        <v>0.34200000000000003</v>
      </c>
      <c r="AB54" s="21">
        <f>'[1]Canada CWG Exports'!MI$290/1000</f>
        <v>0</v>
      </c>
      <c r="AC54" s="21">
        <f>'[1]Canada CWG Exports'!MU$290/1000</f>
        <v>1.0840000000000001</v>
      </c>
      <c r="AD54" s="21">
        <f>'[1]Canada CWG Exports'!NG$290/1000</f>
        <v>1.6419999999999999</v>
      </c>
      <c r="AE54" s="21">
        <f>'[1]Canada CWG Exports'!NS$290/1000</f>
        <v>2.3559999999999999</v>
      </c>
      <c r="AF54" s="21">
        <f>'[1]Canada CWG Exports'!OE$290/1000</f>
        <v>1.91</v>
      </c>
      <c r="AG54" s="21">
        <f>'[1]Canada CWG Exports'!OQ$290/1000</f>
        <v>2.7280000000000002</v>
      </c>
      <c r="AH54" s="21">
        <f>'[1]Canada CWG Exports'!PC$290/1000</f>
        <v>3.5659999999999998</v>
      </c>
      <c r="AI54" s="56">
        <f t="shared" ref="AI54:AI63" si="29">AI$65*(SUM(AD54:AH54)/SUM(AD$65:AH$65))</f>
        <v>2.2967501573970095</v>
      </c>
      <c r="AJ54" s="56">
        <f t="shared" si="25"/>
        <v>2.2298210786910322</v>
      </c>
      <c r="AK54" s="56">
        <f t="shared" si="26"/>
        <v>2.2251433828188514</v>
      </c>
      <c r="AL54" s="56">
        <f t="shared" si="27"/>
        <v>2.2759745970995464</v>
      </c>
      <c r="AM54" s="56">
        <f t="shared" si="27"/>
        <v>2.2016939188822446</v>
      </c>
      <c r="AN54" s="56">
        <f t="shared" si="27"/>
        <v>1.9816558473332975</v>
      </c>
      <c r="AO54" s="56">
        <f t="shared" si="27"/>
        <v>1.9162491829845372</v>
      </c>
      <c r="AP54" s="56">
        <f t="shared" si="27"/>
        <v>1.8509188288937022</v>
      </c>
      <c r="AQ54" s="56">
        <f t="shared" si="27"/>
        <v>1.6973431328121704</v>
      </c>
      <c r="AR54" s="56">
        <f t="shared" si="27"/>
        <v>1.057879485844951</v>
      </c>
      <c r="AS54" s="56">
        <f t="shared" si="27"/>
        <v>0.83783709141563145</v>
      </c>
      <c r="AT54" s="56">
        <f t="shared" si="27"/>
        <v>0.63087666188151359</v>
      </c>
      <c r="AU54" s="56">
        <f t="shared" si="27"/>
        <v>0.42186494450333117</v>
      </c>
      <c r="AV54" s="56">
        <f t="shared" si="27"/>
        <v>4.2234557422341792E-2</v>
      </c>
      <c r="AW54" s="56">
        <f t="shared" si="27"/>
        <v>4.2122432972785478E-2</v>
      </c>
      <c r="AX54" s="56">
        <f t="shared" si="27"/>
        <v>4.2019908259480918E-2</v>
      </c>
      <c r="AY54" s="56">
        <f t="shared" si="27"/>
        <v>4.2111375179980461E-2</v>
      </c>
      <c r="AZ54" s="56">
        <f t="shared" si="27"/>
        <v>4.2168087024137123E-2</v>
      </c>
      <c r="BA54" s="56">
        <f t="shared" si="27"/>
        <v>4.2131272171745157E-2</v>
      </c>
      <c r="BB54" s="56">
        <f t="shared" si="28"/>
        <v>4.2110615121625825E-2</v>
      </c>
      <c r="BC54" s="56">
        <f t="shared" si="28"/>
        <v>4.2108251551393902E-2</v>
      </c>
      <c r="BD54" s="56">
        <f t="shared" si="28"/>
        <v>4.2125920209776499E-2</v>
      </c>
      <c r="BE54" s="56">
        <f t="shared" si="28"/>
        <v>4.2128829215735707E-2</v>
      </c>
      <c r="BF54" s="56">
        <f t="shared" si="28"/>
        <v>4.2120977654055418E-2</v>
      </c>
      <c r="BG54" s="56">
        <f t="shared" si="28"/>
        <v>4.2118918750517473E-2</v>
      </c>
      <c r="BH54" s="56">
        <f t="shared" si="28"/>
        <v>4.2120579476295807E-2</v>
      </c>
    </row>
    <row r="55" spans="1:60">
      <c r="A55" s="3" t="s">
        <v>28</v>
      </c>
      <c r="C55" s="21">
        <f>'[1]Canada CWG Exports'!AV$290/1000</f>
        <v>0</v>
      </c>
      <c r="D55" s="21">
        <f>'[1]Canada CWG Exports'!BH$290/1000</f>
        <v>0</v>
      </c>
      <c r="E55" s="21">
        <f>'[1]Canada CWG Exports'!BT$290/1000</f>
        <v>0</v>
      </c>
      <c r="F55" s="21">
        <f>'[1]Canada CWG Exports'!CF$290/1000</f>
        <v>0</v>
      </c>
      <c r="G55" s="21">
        <f>'[1]Canada CWG Exports'!CR$290/1000</f>
        <v>0</v>
      </c>
      <c r="H55" s="21">
        <f>'[1]Canada CWG Exports'!DD$290/1000</f>
        <v>0</v>
      </c>
      <c r="I55" s="21">
        <f>'[1]Canada CWG Exports'!DP$290/1000</f>
        <v>0</v>
      </c>
      <c r="J55" s="21">
        <f>'[1]Canada CWG Exports'!EB$290/1000</f>
        <v>0</v>
      </c>
      <c r="K55" s="21">
        <f>'[1]Canada CWG Exports'!EN$290/1000</f>
        <v>0</v>
      </c>
      <c r="L55" s="21">
        <f>'[1]Canada CWG Exports'!EZ$290/1000</f>
        <v>0</v>
      </c>
      <c r="M55" s="21">
        <f>'[1]Canada CWG Exports'!FL$290/1000</f>
        <v>0</v>
      </c>
      <c r="N55" s="21">
        <f>'[1]Canada CWG Exports'!FX$290/1000</f>
        <v>0</v>
      </c>
      <c r="O55" s="21">
        <f>'[1]Canada CWG Exports'!GJ$290/1000</f>
        <v>0</v>
      </c>
      <c r="P55" s="21">
        <f>'[1]Canada CWG Exports'!GV$290/1000</f>
        <v>0</v>
      </c>
      <c r="Q55" s="21">
        <f>'[1]Canada CWG Exports'!HH$290/1000</f>
        <v>0</v>
      </c>
      <c r="R55" s="21">
        <f>'[1]Canada CWG Exports'!HT$290/1000</f>
        <v>0</v>
      </c>
      <c r="S55" s="21">
        <f>'[1]Canada CWG Exports'!IF$290/1000</f>
        <v>0</v>
      </c>
      <c r="T55" s="21">
        <f>'[1]Canada CWG Exports'!IR$290/1000</f>
        <v>0</v>
      </c>
      <c r="U55" s="21">
        <f>'[1]Canada CWG Exports'!JD$290/1000</f>
        <v>0</v>
      </c>
      <c r="V55" s="21">
        <f>'[1]Canada CWG Exports'!JP$290/1000</f>
        <v>0.217</v>
      </c>
      <c r="W55" s="21">
        <f>'[1]Canada CWG Exports'!KB$290/1000</f>
        <v>3.2000000000000001E-2</v>
      </c>
      <c r="X55" s="21">
        <f>'[1]Canada CWG Exports'!KN$290/1000</f>
        <v>0</v>
      </c>
      <c r="Y55" s="21">
        <f>'[1]Canada CWG Exports'!KZ$290/1000</f>
        <v>4.5999999999999999E-2</v>
      </c>
      <c r="Z55" s="21">
        <f>'[1]Canada CWG Exports'!LL$290/1000</f>
        <v>0</v>
      </c>
      <c r="AA55" s="21">
        <f>'[1]Canada CWG Exports'!LX$290/1000</f>
        <v>0.19600000000000001</v>
      </c>
      <c r="AB55" s="21">
        <f>'[1]Canada CWG Exports'!MJ$290/1000</f>
        <v>0</v>
      </c>
      <c r="AC55" s="21">
        <f>'[1]Canada CWG Exports'!MV$290/1000</f>
        <v>3.7</v>
      </c>
      <c r="AD55" s="21">
        <f>'[1]Canada CWG Exports'!NH$290/1000</f>
        <v>2</v>
      </c>
      <c r="AE55" s="21">
        <f>'[1]Canada CWG Exports'!NT$290/1000</f>
        <v>2.403</v>
      </c>
      <c r="AF55" s="21">
        <f>'[1]Canada CWG Exports'!OF$290/1000</f>
        <v>5.1589999999999998</v>
      </c>
      <c r="AG55" s="21">
        <f>'[1]Canada CWG Exports'!OR$290/1000</f>
        <v>2.78</v>
      </c>
      <c r="AH55" s="21">
        <f>'[1]Canada CWG Exports'!PD$290/1000</f>
        <v>3.48</v>
      </c>
      <c r="AI55" s="56">
        <f t="shared" si="29"/>
        <v>2.9781331740973198</v>
      </c>
      <c r="AJ55" s="56">
        <f t="shared" si="25"/>
        <v>2.9137449680365517</v>
      </c>
      <c r="AK55" s="56">
        <f t="shared" si="26"/>
        <v>3.0257232950835897</v>
      </c>
      <c r="AL55" s="56">
        <f t="shared" si="27"/>
        <v>2.6479067130553977</v>
      </c>
      <c r="AM55" s="56">
        <f t="shared" si="27"/>
        <v>2.6303335927050453</v>
      </c>
      <c r="AN55" s="56">
        <f t="shared" si="27"/>
        <v>2.5051485428784539</v>
      </c>
      <c r="AO55" s="56">
        <f t="shared" si="27"/>
        <v>2.4093565921409001</v>
      </c>
      <c r="AP55" s="56">
        <f t="shared" si="27"/>
        <v>2.3079866046745594</v>
      </c>
      <c r="AQ55" s="56">
        <f t="shared" si="27"/>
        <v>2.074810298000723</v>
      </c>
      <c r="AR55" s="56">
        <f t="shared" si="27"/>
        <v>1.3078547840350527</v>
      </c>
      <c r="AS55" s="56">
        <f t="shared" si="27"/>
        <v>1.0448430366236146</v>
      </c>
      <c r="AT55" s="56">
        <f t="shared" si="27"/>
        <v>0.78384439846927279</v>
      </c>
      <c r="AU55" s="56">
        <f t="shared" si="27"/>
        <v>0.52217632790300161</v>
      </c>
      <c r="AV55" s="56">
        <f t="shared" si="27"/>
        <v>5.2122989500287861E-2</v>
      </c>
      <c r="AW55" s="56">
        <f t="shared" si="27"/>
        <v>5.2265373753960981E-2</v>
      </c>
      <c r="AX55" s="56">
        <f t="shared" si="27"/>
        <v>5.2239406941492289E-2</v>
      </c>
      <c r="AY55" s="56">
        <f t="shared" si="27"/>
        <v>5.2237446306000558E-2</v>
      </c>
      <c r="AZ55" s="56">
        <f t="shared" si="27"/>
        <v>5.2217253171767383E-2</v>
      </c>
      <c r="BA55" s="56">
        <f t="shared" si="27"/>
        <v>5.2216493934701812E-2</v>
      </c>
      <c r="BB55" s="56">
        <f t="shared" si="28"/>
        <v>5.2235194821584598E-2</v>
      </c>
      <c r="BC55" s="56">
        <f t="shared" si="28"/>
        <v>5.2229159035109329E-2</v>
      </c>
      <c r="BD55" s="56">
        <f t="shared" si="28"/>
        <v>5.2227109453832729E-2</v>
      </c>
      <c r="BE55" s="56">
        <f t="shared" si="28"/>
        <v>5.2225042083399162E-2</v>
      </c>
      <c r="BF55" s="56">
        <f t="shared" si="28"/>
        <v>5.2226599865725531E-2</v>
      </c>
      <c r="BG55" s="56">
        <f t="shared" si="28"/>
        <v>5.2228621051930268E-2</v>
      </c>
      <c r="BH55" s="56">
        <f t="shared" si="28"/>
        <v>5.2227306297999411E-2</v>
      </c>
    </row>
    <row r="56" spans="1:60">
      <c r="A56" s="3" t="s">
        <v>17</v>
      </c>
      <c r="C56" s="21">
        <f>'[1]Canada CWG Exports'!AW$290/1000</f>
        <v>0</v>
      </c>
      <c r="D56" s="21">
        <f>'[1]Canada CWG Exports'!BI$290/1000</f>
        <v>0</v>
      </c>
      <c r="E56" s="21">
        <f>'[1]Canada CWG Exports'!BU$290/1000</f>
        <v>0</v>
      </c>
      <c r="F56" s="21">
        <f>'[1]Canada CWG Exports'!CG$290/1000</f>
        <v>0</v>
      </c>
      <c r="G56" s="21">
        <f>'[1]Canada CWG Exports'!CS$290/1000</f>
        <v>0</v>
      </c>
      <c r="H56" s="21">
        <f>'[1]Canada CWG Exports'!DE$290/1000</f>
        <v>0</v>
      </c>
      <c r="I56" s="21">
        <f>'[1]Canada CWG Exports'!DQ$290/1000</f>
        <v>0</v>
      </c>
      <c r="J56" s="21">
        <f>'[1]Canada CWG Exports'!EC$290/1000</f>
        <v>0</v>
      </c>
      <c r="K56" s="21">
        <f>'[1]Canada CWG Exports'!EO$290/1000</f>
        <v>0</v>
      </c>
      <c r="L56" s="21">
        <f>'[1]Canada CWG Exports'!FA$290/1000</f>
        <v>0</v>
      </c>
      <c r="M56" s="21">
        <f>'[1]Canada CWG Exports'!FM$290/1000</f>
        <v>0</v>
      </c>
      <c r="N56" s="21">
        <f>'[1]Canada CWG Exports'!FY$290/1000</f>
        <v>0</v>
      </c>
      <c r="O56" s="21">
        <f>'[1]Canada CWG Exports'!GK$290/1000</f>
        <v>0</v>
      </c>
      <c r="P56" s="21">
        <f>'[1]Canada CWG Exports'!GW$290/1000</f>
        <v>0</v>
      </c>
      <c r="Q56" s="21">
        <f>'[1]Canada CWG Exports'!HI$290/1000</f>
        <v>0</v>
      </c>
      <c r="R56" s="21">
        <f>'[1]Canada CWG Exports'!HU$290/1000</f>
        <v>0</v>
      </c>
      <c r="S56" s="21">
        <f>'[1]Canada CWG Exports'!IG$290/1000</f>
        <v>0</v>
      </c>
      <c r="T56" s="21">
        <f>'[1]Canada CWG Exports'!IS$290/1000</f>
        <v>0</v>
      </c>
      <c r="U56" s="21">
        <f>'[1]Canada CWG Exports'!JE$290/1000</f>
        <v>0.41099999999999998</v>
      </c>
      <c r="V56" s="21">
        <f>'[1]Canada CWG Exports'!JQ$290/1000</f>
        <v>3.1E-2</v>
      </c>
      <c r="W56" s="21">
        <f>'[1]Canada CWG Exports'!KC$290/1000</f>
        <v>0</v>
      </c>
      <c r="X56" s="21">
        <f>'[1]Canada CWG Exports'!KO$290/1000</f>
        <v>1.4999999999999999E-2</v>
      </c>
      <c r="Y56" s="21">
        <f>'[1]Canada CWG Exports'!LA$290/1000</f>
        <v>0</v>
      </c>
      <c r="Z56" s="21">
        <f>'[1]Canada CWG Exports'!LM$290/1000</f>
        <v>8.0000000000000002E-3</v>
      </c>
      <c r="AA56" s="21">
        <f>'[1]Canada CWG Exports'!LY$290/1000</f>
        <v>6.0000000000000001E-3</v>
      </c>
      <c r="AB56" s="21">
        <f>'[1]Canada CWG Exports'!MK$290/1000</f>
        <v>0.86699999999999999</v>
      </c>
      <c r="AC56" s="21">
        <f>'[1]Canada CWG Exports'!MW$290/1000/1000</f>
        <v>1.89E-3</v>
      </c>
      <c r="AD56" s="21">
        <f>'[1]Canada CWG Exports'!NI$290/1000</f>
        <v>1.206</v>
      </c>
      <c r="AE56" s="21">
        <f>'[1]Canada CWG Exports'!NU$290/1000</f>
        <v>1.4610000000000001</v>
      </c>
      <c r="AF56" s="21">
        <f>'[1]Canada CWG Exports'!OG$290/1000</f>
        <v>1.708</v>
      </c>
      <c r="AG56" s="21">
        <f>'[1]Canada CWG Exports'!OS$290/1000</f>
        <v>3.0880000000000001</v>
      </c>
      <c r="AH56" s="21">
        <f>'[1]Canada CWG Exports'!PE$290/1000</f>
        <v>3.3119999999999998</v>
      </c>
      <c r="AI56" s="56">
        <f t="shared" si="29"/>
        <v>2.0281497251231593</v>
      </c>
      <c r="AJ56" s="56">
        <f t="shared" si="25"/>
        <v>2.0113612377337415</v>
      </c>
      <c r="AK56" s="56">
        <f t="shared" si="26"/>
        <v>2.1232317965510616</v>
      </c>
      <c r="AL56" s="56">
        <f t="shared" si="27"/>
        <v>2.1917146147647797</v>
      </c>
      <c r="AM56" s="56">
        <f t="shared" si="27"/>
        <v>2.0395904500302002</v>
      </c>
      <c r="AN56" s="56">
        <f t="shared" si="27"/>
        <v>1.8342437336828723</v>
      </c>
      <c r="AO56" s="56">
        <f t="shared" si="27"/>
        <v>1.7908645965919163</v>
      </c>
      <c r="AP56" s="56">
        <f t="shared" si="27"/>
        <v>1.7424777318703035</v>
      </c>
      <c r="AQ56" s="56">
        <f t="shared" si="27"/>
        <v>1.5931769505294726</v>
      </c>
      <c r="AR56" s="56">
        <f t="shared" si="27"/>
        <v>0.98688086213868043</v>
      </c>
      <c r="AS56" s="56">
        <f t="shared" si="27"/>
        <v>0.78301910096682215</v>
      </c>
      <c r="AT56" s="56">
        <f t="shared" si="27"/>
        <v>0.59112164932261668</v>
      </c>
      <c r="AU56" s="56">
        <f t="shared" si="27"/>
        <v>0.39560252047415934</v>
      </c>
      <c r="AV56" s="56">
        <f t="shared" si="27"/>
        <v>3.9543646213015926E-2</v>
      </c>
      <c r="AW56" s="56">
        <f t="shared" si="27"/>
        <v>3.9382644776271764E-2</v>
      </c>
      <c r="AX56" s="56">
        <f t="shared" si="27"/>
        <v>3.9333394930912459E-2</v>
      </c>
      <c r="AY56" s="56">
        <f t="shared" si="27"/>
        <v>3.9463709132749152E-2</v>
      </c>
      <c r="AZ56" s="56">
        <f t="shared" si="27"/>
        <v>3.9523279680507763E-2</v>
      </c>
      <c r="BA56" s="56">
        <f t="shared" si="27"/>
        <v>3.9449334946691408E-2</v>
      </c>
      <c r="BB56" s="56">
        <f t="shared" si="28"/>
        <v>3.9430472693426512E-2</v>
      </c>
      <c r="BC56" s="56">
        <f t="shared" si="28"/>
        <v>3.944003827685745E-2</v>
      </c>
      <c r="BD56" s="56">
        <f t="shared" si="28"/>
        <v>3.9461366946046461E-2</v>
      </c>
      <c r="BE56" s="56">
        <f t="shared" si="28"/>
        <v>3.9460898508705919E-2</v>
      </c>
      <c r="BF56" s="56">
        <f t="shared" si="28"/>
        <v>3.944842227434555E-2</v>
      </c>
      <c r="BG56" s="56">
        <f t="shared" si="28"/>
        <v>3.9448239739876385E-2</v>
      </c>
      <c r="BH56" s="56">
        <f t="shared" si="28"/>
        <v>3.9451793149166352E-2</v>
      </c>
    </row>
    <row r="57" spans="1:60">
      <c r="A57" s="3" t="s">
        <v>18</v>
      </c>
      <c r="C57" s="21">
        <f>'[1]Canada CWG Exports'!AX$290/1000</f>
        <v>0</v>
      </c>
      <c r="D57" s="21">
        <f>'[1]Canada CWG Exports'!BJ$290/1000</f>
        <v>0</v>
      </c>
      <c r="E57" s="21">
        <f>'[1]Canada CWG Exports'!BV$290/1000</f>
        <v>0</v>
      </c>
      <c r="F57" s="21">
        <f>'[1]Canada CWG Exports'!CH$290/1000</f>
        <v>0</v>
      </c>
      <c r="G57" s="21">
        <f>'[1]Canada CWG Exports'!CT$290/1000</f>
        <v>0</v>
      </c>
      <c r="H57" s="21">
        <f>'[1]Canada CWG Exports'!DF$290/1000</f>
        <v>0</v>
      </c>
      <c r="I57" s="21">
        <f>'[1]Canada CWG Exports'!DR$290/1000</f>
        <v>0</v>
      </c>
      <c r="J57" s="21">
        <f>'[1]Canada CWG Exports'!ED$290/1000</f>
        <v>0</v>
      </c>
      <c r="K57" s="21">
        <f>'[1]Canada CWG Exports'!EP$290/1000</f>
        <v>0</v>
      </c>
      <c r="L57" s="21">
        <f>'[1]Canada CWG Exports'!FB$290/1000</f>
        <v>0</v>
      </c>
      <c r="M57" s="21">
        <f>'[1]Canada CWG Exports'!FN$290/1000</f>
        <v>0</v>
      </c>
      <c r="N57" s="21">
        <f>'[1]Canada CWG Exports'!FZ$290/1000</f>
        <v>0</v>
      </c>
      <c r="O57" s="21">
        <f>'[1]Canada CWG Exports'!GL$290/1000</f>
        <v>0</v>
      </c>
      <c r="P57" s="21">
        <f>'[1]Canada CWG Exports'!GX$290/1000</f>
        <v>0</v>
      </c>
      <c r="Q57" s="21">
        <f>'[1]Canada CWG Exports'!HJ$290/1000</f>
        <v>0</v>
      </c>
      <c r="R57" s="21">
        <f>'[1]Canada CWG Exports'!HV$290/1000</f>
        <v>0</v>
      </c>
      <c r="S57" s="21">
        <f>'[1]Canada CWG Exports'!IH$290/1000</f>
        <v>0</v>
      </c>
      <c r="T57" s="21">
        <f>'[1]Canada CWG Exports'!IT$290/1000</f>
        <v>0</v>
      </c>
      <c r="U57" s="21">
        <f>'[1]Canada CWG Exports'!JF$290/1000</f>
        <v>0.20100000000000001</v>
      </c>
      <c r="V57" s="21">
        <f>'[1]Canada CWG Exports'!JR$290/1000</f>
        <v>1.6E-2</v>
      </c>
      <c r="W57" s="21">
        <f>'[1]Canada CWG Exports'!KD$290/1000</f>
        <v>0.13700000000000001</v>
      </c>
      <c r="X57" s="21">
        <f>'[1]Canada CWG Exports'!KP$290/1000</f>
        <v>0</v>
      </c>
      <c r="Y57" s="21">
        <f>'[1]Canada CWG Exports'!LB$290/1000</f>
        <v>0.14299999999999999</v>
      </c>
      <c r="Z57" s="21">
        <f>'[1]Canada CWG Exports'!LN$290/1000</f>
        <v>1.2E-2</v>
      </c>
      <c r="AA57" s="21">
        <f>'[1]Canada CWG Exports'!LZ$290/1000</f>
        <v>4.5999999999999999E-2</v>
      </c>
      <c r="AB57" s="21">
        <f>'[1]Canada CWG Exports'!ML$290/1000</f>
        <v>3.9489999999999998</v>
      </c>
      <c r="AC57" s="21">
        <f>'[1]Canada CWG Exports'!MX$290/1000/1000</f>
        <v>1.6069999999999999E-3</v>
      </c>
      <c r="AD57" s="21">
        <f>'[1]Canada CWG Exports'!NJ$290/1000</f>
        <v>1.948</v>
      </c>
      <c r="AE57" s="21">
        <f>'[1]Canada CWG Exports'!NV$290/1000</f>
        <v>3.0590000000000002</v>
      </c>
      <c r="AF57" s="21">
        <f>'[1]Canada CWG Exports'!OH$290/1000</f>
        <v>1.9139999999999999</v>
      </c>
      <c r="AG57" s="21">
        <f>'[1]Canada CWG Exports'!OT$290/1000</f>
        <v>3.3039999999999998</v>
      </c>
      <c r="AH57" s="21">
        <f>'[1]Canada CWG Exports'!PF$290/1000</f>
        <v>1.284</v>
      </c>
      <c r="AI57" s="56">
        <f t="shared" si="29"/>
        <v>2.1663086019900173</v>
      </c>
      <c r="AJ57" s="56">
        <f t="shared" si="25"/>
        <v>2.0339354500084892</v>
      </c>
      <c r="AK57" s="56">
        <f t="shared" si="26"/>
        <v>1.8706173581677126</v>
      </c>
      <c r="AL57" s="56">
        <f t="shared" si="27"/>
        <v>1.8595606689406223</v>
      </c>
      <c r="AM57" s="56">
        <f t="shared" si="27"/>
        <v>1.6109129508928046</v>
      </c>
      <c r="AN57" s="56">
        <f t="shared" si="27"/>
        <v>1.6837650052940552</v>
      </c>
      <c r="AO57" s="56">
        <f t="shared" si="27"/>
        <v>1.5904748318014101</v>
      </c>
      <c r="AP57" s="56">
        <f t="shared" si="27"/>
        <v>1.5042641105724228</v>
      </c>
      <c r="AQ57" s="56">
        <f t="shared" si="27"/>
        <v>1.3691249074690981</v>
      </c>
      <c r="AR57" s="56">
        <f t="shared" si="27"/>
        <v>0.85071730329274042</v>
      </c>
      <c r="AS57" s="56">
        <f t="shared" si="27"/>
        <v>0.68949223235760859</v>
      </c>
      <c r="AT57" s="56">
        <f t="shared" si="27"/>
        <v>0.51463486161370975</v>
      </c>
      <c r="AU57" s="56">
        <f t="shared" si="27"/>
        <v>0.34223843161844297</v>
      </c>
      <c r="AV57" s="56">
        <f t="shared" si="27"/>
        <v>3.4238252148650908E-2</v>
      </c>
      <c r="AW57" s="56">
        <f t="shared" si="27"/>
        <v>3.4243958887762709E-2</v>
      </c>
      <c r="AX57" s="56">
        <f t="shared" si="27"/>
        <v>3.4358462481407982E-2</v>
      </c>
      <c r="AY57" s="56">
        <f t="shared" si="27"/>
        <v>3.4275498812499083E-2</v>
      </c>
      <c r="AZ57" s="56">
        <f t="shared" si="27"/>
        <v>3.4239614567768833E-2</v>
      </c>
      <c r="BA57" s="56">
        <f t="shared" si="27"/>
        <v>3.4271157379617903E-2</v>
      </c>
      <c r="BB57" s="56">
        <f t="shared" si="28"/>
        <v>3.4277738425811298E-2</v>
      </c>
      <c r="BC57" s="56">
        <f t="shared" si="28"/>
        <v>3.4284494333421019E-2</v>
      </c>
      <c r="BD57" s="56">
        <f t="shared" si="28"/>
        <v>3.4269700703823625E-2</v>
      </c>
      <c r="BE57" s="56">
        <f t="shared" si="28"/>
        <v>3.426854108208853E-2</v>
      </c>
      <c r="BF57" s="56">
        <f t="shared" si="28"/>
        <v>3.4274326384952467E-2</v>
      </c>
      <c r="BG57" s="56">
        <f t="shared" si="28"/>
        <v>3.4274960186019388E-2</v>
      </c>
      <c r="BH57" s="56">
        <f t="shared" si="28"/>
        <v>3.4274404538061007E-2</v>
      </c>
    </row>
    <row r="58" spans="1:60">
      <c r="A58" s="3" t="s">
        <v>19</v>
      </c>
      <c r="C58" s="21">
        <f>'[1]Canada CWG Exports'!AY$290/1000</f>
        <v>0</v>
      </c>
      <c r="D58" s="21">
        <f>'[1]Canada CWG Exports'!BK$290/1000</f>
        <v>0</v>
      </c>
      <c r="E58" s="21">
        <f>'[1]Canada CWG Exports'!BW$290/1000</f>
        <v>0</v>
      </c>
      <c r="F58" s="21">
        <f>'[1]Canada CWG Exports'!CI$290/1000</f>
        <v>0</v>
      </c>
      <c r="G58" s="21">
        <f>'[1]Canada CWG Exports'!CU$290/1000</f>
        <v>0</v>
      </c>
      <c r="H58" s="21">
        <f>'[1]Canada CWG Exports'!DG$290/1000</f>
        <v>0</v>
      </c>
      <c r="I58" s="21">
        <f>'[1]Canada CWG Exports'!DS$290/1000</f>
        <v>0</v>
      </c>
      <c r="J58" s="21">
        <f>'[1]Canada CWG Exports'!EE$290/1000</f>
        <v>0</v>
      </c>
      <c r="K58" s="21">
        <f>'[1]Canada CWG Exports'!EQ$290/1000</f>
        <v>0</v>
      </c>
      <c r="L58" s="21">
        <f>'[1]Canada CWG Exports'!FC$290/1000</f>
        <v>0</v>
      </c>
      <c r="M58" s="21">
        <f>'[1]Canada CWG Exports'!FO$290/1000</f>
        <v>0</v>
      </c>
      <c r="N58" s="21">
        <f>'[1]Canada CWG Exports'!GA$290/1000</f>
        <v>0</v>
      </c>
      <c r="O58" s="21">
        <f>'[1]Canada CWG Exports'!GM$290/1000</f>
        <v>0</v>
      </c>
      <c r="P58" s="21">
        <f>'[1]Canada CWG Exports'!GY$290/1000</f>
        <v>0</v>
      </c>
      <c r="Q58" s="21">
        <f>'[1]Canada CWG Exports'!HK$290/1000</f>
        <v>0</v>
      </c>
      <c r="R58" s="21">
        <f>'[1]Canada CWG Exports'!HW$290/1000</f>
        <v>0</v>
      </c>
      <c r="S58" s="21">
        <f>'[1]Canada CWG Exports'!II$290/1000</f>
        <v>0</v>
      </c>
      <c r="T58" s="21">
        <f>'[1]Canada CWG Exports'!IU$290/1000</f>
        <v>0</v>
      </c>
      <c r="U58" s="21">
        <f>'[1]Canada CWG Exports'!JG$290/1000</f>
        <v>4.3999999999999997E-2</v>
      </c>
      <c r="V58" s="21">
        <f>'[1]Canada CWG Exports'!JS$290/1000</f>
        <v>0.19900000000000001</v>
      </c>
      <c r="W58" s="21">
        <f>'[1]Canada CWG Exports'!KE$290/1000</f>
        <v>0</v>
      </c>
      <c r="X58" s="21">
        <f>'[1]Canada CWG Exports'!KQ$290/1000</f>
        <v>7.0000000000000001E-3</v>
      </c>
      <c r="Y58" s="21">
        <f>'[1]Canada CWG Exports'!LC$290/1000</f>
        <v>0.04</v>
      </c>
      <c r="Z58" s="21">
        <f>'[1]Canada CWG Exports'!LO$290/1000</f>
        <v>7.3999999999999996E-2</v>
      </c>
      <c r="AA58" s="21">
        <f>'[1]Canada CWG Exports'!MA$290/1000</f>
        <v>0</v>
      </c>
      <c r="AB58" s="21">
        <f>'[1]Canada CWG Exports'!MM$290/1000</f>
        <v>2.0259999999999998</v>
      </c>
      <c r="AC58" s="21">
        <f>'[1]Canada CWG Exports'!MY$290/1000/1000</f>
        <v>1.3260000000000001E-3</v>
      </c>
      <c r="AD58" s="21">
        <f>'[1]Canada CWG Exports'!NK$290/1000</f>
        <v>4.7699999999999996</v>
      </c>
      <c r="AE58" s="21">
        <f>'[1]Canada CWG Exports'!NW$290/1000</f>
        <v>2.9470000000000001</v>
      </c>
      <c r="AF58" s="21">
        <f>'[1]Canada CWG Exports'!OI$290/1000</f>
        <v>1.9910000000000001</v>
      </c>
      <c r="AG58" s="21">
        <f>'[1]Canada CWG Exports'!OU$290/1000</f>
        <v>4.4770000000000003</v>
      </c>
      <c r="AH58" s="21">
        <f>'[1]Canada CWG Exports'!PG$290/1000</f>
        <v>3.51</v>
      </c>
      <c r="AI58" s="56">
        <f t="shared" si="29"/>
        <v>3.3306830056662919</v>
      </c>
      <c r="AJ58" s="56">
        <f t="shared" si="25"/>
        <v>2.8193178035508275</v>
      </c>
      <c r="AK58" s="56">
        <f t="shared" si="26"/>
        <v>2.8189712474955879</v>
      </c>
      <c r="AL58" s="56">
        <f t="shared" si="27"/>
        <v>2.9581638720103673</v>
      </c>
      <c r="AM58" s="56">
        <f t="shared" si="27"/>
        <v>2.6987999875389992</v>
      </c>
      <c r="AN58" s="56">
        <f t="shared" si="27"/>
        <v>2.5810475146344838</v>
      </c>
      <c r="AO58" s="56">
        <f t="shared" si="27"/>
        <v>2.4362970212236346</v>
      </c>
      <c r="AP58" s="56">
        <f t="shared" si="27"/>
        <v>2.3559694614592668</v>
      </c>
      <c r="AQ58" s="56">
        <f t="shared" si="27"/>
        <v>2.1627017189820337</v>
      </c>
      <c r="AR58" s="56">
        <f t="shared" si="27"/>
        <v>1.3415368096314055</v>
      </c>
      <c r="AS58" s="56">
        <f t="shared" si="27"/>
        <v>1.0716800518158447</v>
      </c>
      <c r="AT58" s="56">
        <f t="shared" si="27"/>
        <v>0.80298729112390155</v>
      </c>
      <c r="AU58" s="56">
        <f t="shared" si="27"/>
        <v>0.5371441203480869</v>
      </c>
      <c r="AV58" s="56">
        <f t="shared" si="27"/>
        <v>5.3782272653647933E-2</v>
      </c>
      <c r="AW58" s="56">
        <f t="shared" si="27"/>
        <v>5.3621556979899808E-2</v>
      </c>
      <c r="AX58" s="56">
        <f t="shared" si="27"/>
        <v>5.3600325381305977E-2</v>
      </c>
      <c r="AY58" s="56">
        <f t="shared" si="27"/>
        <v>5.3611984517387225E-2</v>
      </c>
      <c r="AZ58" s="56">
        <f t="shared" si="27"/>
        <v>5.3697161420023412E-2</v>
      </c>
      <c r="BA58" s="56">
        <f t="shared" si="27"/>
        <v>5.366266019045287E-2</v>
      </c>
      <c r="BB58" s="56">
        <f t="shared" si="28"/>
        <v>5.3638737697813854E-2</v>
      </c>
      <c r="BC58" s="56">
        <f t="shared" si="28"/>
        <v>5.3642173841396669E-2</v>
      </c>
      <c r="BD58" s="56">
        <f t="shared" si="28"/>
        <v>5.3650543533414807E-2</v>
      </c>
      <c r="BE58" s="56">
        <f t="shared" si="28"/>
        <v>5.3658255336620317E-2</v>
      </c>
      <c r="BF58" s="56">
        <f t="shared" si="28"/>
        <v>5.3650474119939708E-2</v>
      </c>
      <c r="BG58" s="56">
        <f t="shared" si="28"/>
        <v>5.3648036905837068E-2</v>
      </c>
      <c r="BH58" s="56">
        <f t="shared" si="28"/>
        <v>5.3649896747441708E-2</v>
      </c>
    </row>
    <row r="59" spans="1:60">
      <c r="A59" s="3" t="s">
        <v>20</v>
      </c>
      <c r="C59" s="21">
        <f>'[1]Canada CWG Exports'!AZ$290/1000</f>
        <v>0</v>
      </c>
      <c r="D59" s="21">
        <f>'[1]Canada CWG Exports'!BL$290/1000</f>
        <v>0</v>
      </c>
      <c r="E59" s="21">
        <f>'[1]Canada CWG Exports'!BX$290/1000</f>
        <v>0</v>
      </c>
      <c r="F59" s="21">
        <f>'[1]Canada CWG Exports'!CJ$290/1000</f>
        <v>0</v>
      </c>
      <c r="G59" s="21">
        <f>'[1]Canada CWG Exports'!CV$290/1000</f>
        <v>0</v>
      </c>
      <c r="H59" s="21">
        <f>'[1]Canada CWG Exports'!DH$290/1000</f>
        <v>0</v>
      </c>
      <c r="I59" s="21">
        <f>'[1]Canada CWG Exports'!DT$290/1000</f>
        <v>0</v>
      </c>
      <c r="J59" s="21">
        <f>'[1]Canada CWG Exports'!EF$290/1000</f>
        <v>0</v>
      </c>
      <c r="K59" s="21">
        <f>'[1]Canada CWG Exports'!ER$290/1000</f>
        <v>0</v>
      </c>
      <c r="L59" s="21">
        <f>'[1]Canada CWG Exports'!FD$290/1000</f>
        <v>0</v>
      </c>
      <c r="M59" s="21">
        <f>'[1]Canada CWG Exports'!FP$290/1000</f>
        <v>0</v>
      </c>
      <c r="N59" s="21">
        <f>'[1]Canada CWG Exports'!GB$290/1000</f>
        <v>0</v>
      </c>
      <c r="O59" s="21">
        <f>'[1]Canada CWG Exports'!GN$290/1000</f>
        <v>0</v>
      </c>
      <c r="P59" s="21">
        <f>'[1]Canada CWG Exports'!GZ$290/1000</f>
        <v>0</v>
      </c>
      <c r="Q59" s="21">
        <f>'[1]Canada CWG Exports'!HL$290/1000</f>
        <v>0</v>
      </c>
      <c r="R59" s="21">
        <f>'[1]Canada CWG Exports'!HX$290/1000</f>
        <v>0</v>
      </c>
      <c r="S59" s="21">
        <f>'[1]Canada CWG Exports'!IJ$290/1000</f>
        <v>0</v>
      </c>
      <c r="T59" s="21">
        <f>'[1]Canada CWG Exports'!IV$290/1000</f>
        <v>0</v>
      </c>
      <c r="U59" s="21">
        <f>'[1]Canada CWG Exports'!JH$290/1000</f>
        <v>2.1999999999999999E-2</v>
      </c>
      <c r="V59" s="21">
        <f>'[1]Canada CWG Exports'!JT$290/1000</f>
        <v>0</v>
      </c>
      <c r="W59" s="21">
        <f>'[1]Canada CWG Exports'!KF$290/1000</f>
        <v>0.14499999999999999</v>
      </c>
      <c r="X59" s="21">
        <f>'[1]Canada CWG Exports'!KR$290/1000</f>
        <v>2.7E-2</v>
      </c>
      <c r="Y59" s="21">
        <f>'[1]Canada CWG Exports'!LD$290/1000</f>
        <v>7.0000000000000001E-3</v>
      </c>
      <c r="Z59" s="21">
        <f>'[1]Canada CWG Exports'!LP$290/1000</f>
        <v>4.5999999999999999E-2</v>
      </c>
      <c r="AA59" s="21">
        <f>'[1]Canada CWG Exports'!MB$290/1000</f>
        <v>8.0000000000000002E-3</v>
      </c>
      <c r="AB59" s="21">
        <f>'[1]Canada CWG Exports'!MN$290/1000</f>
        <v>1.486</v>
      </c>
      <c r="AC59" s="21">
        <f>'[1]Canada CWG Exports'!MZ$290/1000/1000</f>
        <v>1.7669999999999999E-3</v>
      </c>
      <c r="AD59" s="21">
        <f>'[1]Canada CWG Exports'!NL$290/1000</f>
        <v>2.1240000000000001</v>
      </c>
      <c r="AE59" s="21">
        <f>'[1]Canada CWG Exports'!NX$290/1000</f>
        <v>3.2669999999999999</v>
      </c>
      <c r="AF59" s="21">
        <f>'[1]Canada CWG Exports'!OJ$290/1000</f>
        <v>5.452</v>
      </c>
      <c r="AG59" s="21">
        <f>'[1]Canada CWG Exports'!OV$290/1000</f>
        <v>3.198</v>
      </c>
      <c r="AH59" s="21">
        <f>'[1]Canada CWG Exports'!PH$290/1000</f>
        <v>0</v>
      </c>
      <c r="AI59" s="56">
        <f t="shared" si="29"/>
        <v>2.6429002589748749</v>
      </c>
      <c r="AJ59" s="56">
        <f t="shared" si="25"/>
        <v>2.5252083227597137</v>
      </c>
      <c r="AK59" s="56">
        <f t="shared" si="26"/>
        <v>2.4152312023955482</v>
      </c>
      <c r="AL59" s="56">
        <f t="shared" si="27"/>
        <v>1.880928426551381</v>
      </c>
      <c r="AM59" s="56">
        <f t="shared" si="27"/>
        <v>1.6545923445247412</v>
      </c>
      <c r="AN59" s="56">
        <f t="shared" si="27"/>
        <v>1.962151862683458</v>
      </c>
      <c r="AO59" s="56">
        <f t="shared" si="27"/>
        <v>1.83264564622169</v>
      </c>
      <c r="AP59" s="56">
        <f t="shared" si="27"/>
        <v>1.7016038778753177</v>
      </c>
      <c r="AQ59" s="56">
        <f t="shared" si="27"/>
        <v>1.4990742170716329</v>
      </c>
      <c r="AR59" s="56">
        <f t="shared" si="27"/>
        <v>0.94847236276061841</v>
      </c>
      <c r="AS59" s="56">
        <f t="shared" si="27"/>
        <v>0.78265497208007073</v>
      </c>
      <c r="AT59" s="56">
        <f t="shared" si="27"/>
        <v>0.57981009222937119</v>
      </c>
      <c r="AU59" s="56">
        <f t="shared" si="27"/>
        <v>0.38275107791784801</v>
      </c>
      <c r="AV59" s="56">
        <f t="shared" si="27"/>
        <v>3.8116024745995826E-2</v>
      </c>
      <c r="AW59" s="56">
        <f t="shared" si="27"/>
        <v>3.8476120137097239E-2</v>
      </c>
      <c r="AX59" s="56">
        <f t="shared" si="27"/>
        <v>3.8761878449157086E-2</v>
      </c>
      <c r="AY59" s="56">
        <f t="shared" si="27"/>
        <v>3.8496971195695333E-2</v>
      </c>
      <c r="AZ59" s="56">
        <f t="shared" si="27"/>
        <v>3.8328719460413822E-2</v>
      </c>
      <c r="BA59" s="56">
        <f t="shared" si="27"/>
        <v>3.843594279767186E-2</v>
      </c>
      <c r="BB59" s="56">
        <f t="shared" si="28"/>
        <v>3.8499926408007069E-2</v>
      </c>
      <c r="BC59" s="56">
        <f t="shared" si="28"/>
        <v>3.8504687662189035E-2</v>
      </c>
      <c r="BD59" s="56">
        <f t="shared" si="28"/>
        <v>3.8453249504795423E-2</v>
      </c>
      <c r="BE59" s="56">
        <f t="shared" si="28"/>
        <v>3.8444505166615441E-2</v>
      </c>
      <c r="BF59" s="56">
        <f t="shared" si="28"/>
        <v>3.8467662307855768E-2</v>
      </c>
      <c r="BG59" s="56">
        <f t="shared" si="28"/>
        <v>3.8474006209892539E-2</v>
      </c>
      <c r="BH59" s="56">
        <f t="shared" si="28"/>
        <v>3.8468822170269645E-2</v>
      </c>
    </row>
    <row r="60" spans="1:60">
      <c r="A60" s="3" t="s">
        <v>21</v>
      </c>
      <c r="C60" s="21">
        <f>'[1]Canada CWG Exports'!BA$290/1000</f>
        <v>0</v>
      </c>
      <c r="D60" s="21">
        <f>'[1]Canada CWG Exports'!BM$290/1000</f>
        <v>0</v>
      </c>
      <c r="E60" s="21">
        <f>'[1]Canada CWG Exports'!BY$290/1000</f>
        <v>0</v>
      </c>
      <c r="F60" s="21">
        <f>'[1]Canada CWG Exports'!CK$290/1000</f>
        <v>0</v>
      </c>
      <c r="G60" s="21">
        <f>'[1]Canada CWG Exports'!CW$290/1000</f>
        <v>0</v>
      </c>
      <c r="H60" s="21">
        <f>'[1]Canada CWG Exports'!DI$290/1000</f>
        <v>0</v>
      </c>
      <c r="I60" s="21">
        <f>'[1]Canada CWG Exports'!DU$290/1000</f>
        <v>0</v>
      </c>
      <c r="J60" s="21">
        <f>'[1]Canada CWG Exports'!EG$290/1000</f>
        <v>0</v>
      </c>
      <c r="K60" s="21">
        <f>'[1]Canada CWG Exports'!ES$290/1000</f>
        <v>0</v>
      </c>
      <c r="L60" s="21">
        <f>'[1]Canada CWG Exports'!FE$290/1000</f>
        <v>0</v>
      </c>
      <c r="M60" s="21">
        <f>'[1]Canada CWG Exports'!FQ$290/1000</f>
        <v>0</v>
      </c>
      <c r="N60" s="21">
        <f>'[1]Canada CWG Exports'!GC$290/1000</f>
        <v>0</v>
      </c>
      <c r="O60" s="21">
        <f>'[1]Canada CWG Exports'!GO$290/1000</f>
        <v>0</v>
      </c>
      <c r="P60" s="21">
        <f>'[1]Canada CWG Exports'!HA$290/1000</f>
        <v>0</v>
      </c>
      <c r="Q60" s="21">
        <f>'[1]Canada CWG Exports'!HM$290/1000</f>
        <v>0</v>
      </c>
      <c r="R60" s="21">
        <f>'[1]Canada CWG Exports'!HY$290/1000</f>
        <v>0</v>
      </c>
      <c r="S60" s="21">
        <f>'[1]Canada CWG Exports'!IK$290/1000</f>
        <v>0</v>
      </c>
      <c r="T60" s="21">
        <f>'[1]Canada CWG Exports'!IW$290/1000</f>
        <v>0</v>
      </c>
      <c r="U60" s="21">
        <f>'[1]Canada CWG Exports'!JI$290/1000</f>
        <v>5.8000000000000003E-2</v>
      </c>
      <c r="V60" s="21">
        <f>'[1]Canada CWG Exports'!JU$290/1000</f>
        <v>3.9E-2</v>
      </c>
      <c r="W60" s="21">
        <f>'[1]Canada CWG Exports'!KG$290/1000</f>
        <v>1.2E-2</v>
      </c>
      <c r="X60" s="21">
        <f>'[1]Canada CWG Exports'!KS$290/1000</f>
        <v>8.0000000000000002E-3</v>
      </c>
      <c r="Y60" s="21">
        <f>'[1]Canada CWG Exports'!LE$290/1000</f>
        <v>3.3000000000000002E-2</v>
      </c>
      <c r="Z60" s="21">
        <f>'[1]Canada CWG Exports'!LQ$290/1000</f>
        <v>2.9000000000000001E-2</v>
      </c>
      <c r="AA60" s="21">
        <f>'[1]Canada CWG Exports'!MC$290/1000</f>
        <v>0.32</v>
      </c>
      <c r="AB60" s="21">
        <f>'[1]Canada CWG Exports'!MO$290/1000</f>
        <v>2.3679999999999999</v>
      </c>
      <c r="AC60" s="21">
        <f>'[1]Canada CWG Exports'!NA$290/1000/1000</f>
        <v>1.4550000000000001E-3</v>
      </c>
      <c r="AD60" s="21">
        <f>'[1]Canada CWG Exports'!NM$290/1000</f>
        <v>1.151</v>
      </c>
      <c r="AE60" s="21">
        <f>'[1]Canada CWG Exports'!NY$290/1000</f>
        <v>3.7440000000000002</v>
      </c>
      <c r="AF60" s="21">
        <f>'[1]Canada CWG Exports'!OK$290/1000</f>
        <v>5.5979999999999999</v>
      </c>
      <c r="AG60" s="21">
        <f>'[1]Canada CWG Exports'!OW$290/1000</f>
        <v>3.5590000000000002</v>
      </c>
      <c r="AH60" s="56">
        <f>AH$65*(SUM(AC60:AG60)/SUM(AC$65:AG$65))</f>
        <v>3.4923656016946421</v>
      </c>
      <c r="AI60" s="56">
        <f t="shared" si="29"/>
        <v>3.3023294916507839</v>
      </c>
      <c r="AJ60" s="56">
        <f t="shared" si="25"/>
        <v>3.4159391402146388</v>
      </c>
      <c r="AK60" s="56">
        <f t="shared" si="26"/>
        <v>3.3852183343899078</v>
      </c>
      <c r="AL60" s="56">
        <f t="shared" si="27"/>
        <v>2.9928608590790686</v>
      </c>
      <c r="AM60" s="56">
        <f t="shared" si="27"/>
        <v>2.9001247250050772</v>
      </c>
      <c r="AN60" s="56">
        <f t="shared" si="27"/>
        <v>2.8229069206481427</v>
      </c>
      <c r="AO60" s="56">
        <f t="shared" si="27"/>
        <v>2.7243675536240239</v>
      </c>
      <c r="AP60" s="56">
        <f t="shared" si="27"/>
        <v>2.5885755923842608</v>
      </c>
      <c r="AQ60" s="56">
        <f t="shared" si="27"/>
        <v>2.3284374524050744</v>
      </c>
      <c r="AR60" s="56">
        <f t="shared" si="27"/>
        <v>1.4653960793932652</v>
      </c>
      <c r="AS60" s="56">
        <f t="shared" si="27"/>
        <v>1.175338285562046</v>
      </c>
      <c r="AT60" s="56">
        <f t="shared" si="27"/>
        <v>0.8813241397173146</v>
      </c>
      <c r="AU60" s="56">
        <f t="shared" si="27"/>
        <v>0.5860466353793029</v>
      </c>
      <c r="AV60" s="56">
        <f t="shared" si="27"/>
        <v>5.8514023567790938E-2</v>
      </c>
      <c r="AW60" s="56">
        <f t="shared" si="27"/>
        <v>5.8684776952390418E-2</v>
      </c>
      <c r="AX60" s="56">
        <f t="shared" si="27"/>
        <v>5.8721443854869035E-2</v>
      </c>
      <c r="AY60" s="56">
        <f t="shared" si="27"/>
        <v>5.8688964981130999E-2</v>
      </c>
      <c r="AZ60" s="56">
        <f t="shared" si="27"/>
        <v>5.861827462396315E-2</v>
      </c>
      <c r="BA60" s="56">
        <f t="shared" si="27"/>
        <v>5.8645496796028908E-2</v>
      </c>
      <c r="BB60" s="56">
        <f t="shared" si="28"/>
        <v>5.8671791441676502E-2</v>
      </c>
      <c r="BC60" s="56">
        <f t="shared" si="28"/>
        <v>5.8669194339533728E-2</v>
      </c>
      <c r="BD60" s="56">
        <f t="shared" si="28"/>
        <v>5.865874443646666E-2</v>
      </c>
      <c r="BE60" s="56">
        <f t="shared" si="28"/>
        <v>5.8652700327533794E-2</v>
      </c>
      <c r="BF60" s="56">
        <f t="shared" si="28"/>
        <v>5.865958546824792E-2</v>
      </c>
      <c r="BG60" s="56">
        <f t="shared" si="28"/>
        <v>5.8662403202691712E-2</v>
      </c>
      <c r="BH60" s="56">
        <f t="shared" si="28"/>
        <v>5.866052555489476E-2</v>
      </c>
    </row>
    <row r="61" spans="1:60">
      <c r="A61" s="3" t="s">
        <v>22</v>
      </c>
      <c r="C61" s="21">
        <f>'[1]Canada CWG Exports'!BB$290/1000</f>
        <v>0</v>
      </c>
      <c r="D61" s="21">
        <f>'[1]Canada CWG Exports'!BN$290/1000</f>
        <v>0</v>
      </c>
      <c r="E61" s="21">
        <f>'[1]Canada CWG Exports'!BZ$290/1000</f>
        <v>0</v>
      </c>
      <c r="F61" s="21">
        <f>'[1]Canada CWG Exports'!CL$290/1000</f>
        <v>0</v>
      </c>
      <c r="G61" s="21">
        <f>'[1]Canada CWG Exports'!CX$290/1000</f>
        <v>0</v>
      </c>
      <c r="H61" s="21">
        <f>'[1]Canada CWG Exports'!DJ$290/1000</f>
        <v>0</v>
      </c>
      <c r="I61" s="21">
        <f>'[1]Canada CWG Exports'!DV$290/1000</f>
        <v>0</v>
      </c>
      <c r="J61" s="21">
        <f>'[1]Canada CWG Exports'!EH$290/1000</f>
        <v>0</v>
      </c>
      <c r="K61" s="21">
        <f>'[1]Canada CWG Exports'!ET$290/1000</f>
        <v>0</v>
      </c>
      <c r="L61" s="21">
        <f>'[1]Canada CWG Exports'!FF$290/1000</f>
        <v>0</v>
      </c>
      <c r="M61" s="21">
        <f>'[1]Canada CWG Exports'!FR$290/1000</f>
        <v>0</v>
      </c>
      <c r="N61" s="21">
        <f>'[1]Canada CWG Exports'!GD$290/1000</f>
        <v>0</v>
      </c>
      <c r="O61" s="21">
        <f>'[1]Canada CWG Exports'!GP$290/1000</f>
        <v>0</v>
      </c>
      <c r="P61" s="21">
        <f>'[1]Canada CWG Exports'!HB$290/1000</f>
        <v>0</v>
      </c>
      <c r="Q61" s="21">
        <f>'[1]Canada CWG Exports'!HN$290/1000</f>
        <v>0</v>
      </c>
      <c r="R61" s="21">
        <f>'[1]Canada CWG Exports'!HZ$290/1000</f>
        <v>0</v>
      </c>
      <c r="S61" s="21">
        <f>'[1]Canada CWG Exports'!IL$290/1000</f>
        <v>0</v>
      </c>
      <c r="T61" s="21">
        <f>'[1]Canada CWG Exports'!IX$290/1000</f>
        <v>0</v>
      </c>
      <c r="U61" s="21">
        <f>'[1]Canada CWG Exports'!JJ$290/1000</f>
        <v>4.8000000000000001E-2</v>
      </c>
      <c r="V61" s="21">
        <f>'[1]Canada CWG Exports'!JV$290/1000</f>
        <v>0.02</v>
      </c>
      <c r="W61" s="21">
        <f>'[1]Canada CWG Exports'!KH$290/1000</f>
        <v>7.9000000000000001E-2</v>
      </c>
      <c r="X61" s="21">
        <f>'[1]Canada CWG Exports'!KT$290/1000</f>
        <v>2.9000000000000001E-2</v>
      </c>
      <c r="Y61" s="21">
        <f>'[1]Canada CWG Exports'!LF$290/1000</f>
        <v>0</v>
      </c>
      <c r="Z61" s="21">
        <f>'[1]Canada CWG Exports'!LR$290/1000</f>
        <v>1.7999999999999999E-2</v>
      </c>
      <c r="AA61" s="21">
        <f>'[1]Canada CWG Exports'!MD$290/1000</f>
        <v>8.0000000000000002E-3</v>
      </c>
      <c r="AB61" s="21">
        <f>'[1]Canada CWG Exports'!MP$290/1000</f>
        <v>1.599</v>
      </c>
      <c r="AC61" s="21">
        <f>'[1]Canada CWG Exports'!NB$290/1000/1000</f>
        <v>7.85E-4</v>
      </c>
      <c r="AD61" s="21">
        <f>'[1]Canada CWG Exports'!NN$290/1000</f>
        <v>2.3519999999999999</v>
      </c>
      <c r="AE61" s="21">
        <f>'[1]Canada CWG Exports'!NZ$290/1000</f>
        <v>3.641</v>
      </c>
      <c r="AF61" s="21">
        <f>'[1]Canada CWG Exports'!OL$290/1000</f>
        <v>2.9510000000000001</v>
      </c>
      <c r="AG61" s="21">
        <f>'[1]Canada CWG Exports'!OX$290/1000</f>
        <v>3.0680000000000001</v>
      </c>
      <c r="AH61" s="56">
        <f>AH$65*(SUM(AC61:AG61)/SUM(AC$65:AG$65))</f>
        <v>2.9852471946972021</v>
      </c>
      <c r="AI61" s="56">
        <f t="shared" si="29"/>
        <v>2.8228921369400646</v>
      </c>
      <c r="AJ61" s="56">
        <f t="shared" si="25"/>
        <v>2.6827295162121834</v>
      </c>
      <c r="AK61" s="56">
        <f t="shared" si="26"/>
        <v>2.5361421772525956</v>
      </c>
      <c r="AL61" s="56">
        <f t="shared" si="27"/>
        <v>2.4590363944093605</v>
      </c>
      <c r="AM61" s="56">
        <f t="shared" si="27"/>
        <v>2.3577005978166792</v>
      </c>
      <c r="AN61" s="56">
        <f t="shared" si="27"/>
        <v>2.2691472039936853</v>
      </c>
      <c r="AO61" s="56">
        <f t="shared" si="27"/>
        <v>2.160376988265218</v>
      </c>
      <c r="AP61" s="56">
        <f t="shared" si="27"/>
        <v>2.057245031414491</v>
      </c>
      <c r="AQ61" s="56">
        <f t="shared" si="27"/>
        <v>1.876100616746794</v>
      </c>
      <c r="AR61" s="56">
        <f t="shared" si="27"/>
        <v>1.175501144543516</v>
      </c>
      <c r="AS61" s="56">
        <f t="shared" si="27"/>
        <v>0.93974098374026616</v>
      </c>
      <c r="AT61" s="56">
        <f t="shared" si="27"/>
        <v>0.70362555126088167</v>
      </c>
      <c r="AU61" s="56">
        <f t="shared" si="27"/>
        <v>0.46890370331291314</v>
      </c>
      <c r="AV61" s="56">
        <f t="shared" si="27"/>
        <v>4.6944290905494276E-2</v>
      </c>
      <c r="AW61" s="56">
        <f t="shared" si="27"/>
        <v>4.6967826391029172E-2</v>
      </c>
      <c r="AX61" s="56">
        <f t="shared" si="27"/>
        <v>4.694005011937414E-2</v>
      </c>
      <c r="AY61" s="56">
        <f t="shared" si="27"/>
        <v>4.6906479356774729E-2</v>
      </c>
      <c r="AZ61" s="56">
        <f t="shared" si="27"/>
        <v>4.6904453577541819E-2</v>
      </c>
      <c r="BA61" s="56">
        <f t="shared" si="27"/>
        <v>4.6932620070042827E-2</v>
      </c>
      <c r="BB61" s="56">
        <f t="shared" si="28"/>
        <v>4.6930285902952541E-2</v>
      </c>
      <c r="BC61" s="56">
        <f t="shared" si="28"/>
        <v>4.6922777805337205E-2</v>
      </c>
      <c r="BD61" s="56">
        <f t="shared" si="28"/>
        <v>4.6919323342529823E-2</v>
      </c>
      <c r="BE61" s="56">
        <f t="shared" si="28"/>
        <v>4.6921892139680843E-2</v>
      </c>
      <c r="BF61" s="56">
        <f t="shared" si="28"/>
        <v>4.6925379852108651E-2</v>
      </c>
      <c r="BG61" s="56">
        <f t="shared" si="28"/>
        <v>4.6923931808521814E-2</v>
      </c>
      <c r="BH61" s="56">
        <f t="shared" si="28"/>
        <v>4.692266098963567E-2</v>
      </c>
    </row>
    <row r="62" spans="1:60">
      <c r="A62" s="3" t="s">
        <v>23</v>
      </c>
      <c r="C62" s="21">
        <f>'[1]Canada CWG Exports'!BC$290/1000</f>
        <v>0</v>
      </c>
      <c r="D62" s="21">
        <f>'[1]Canada CWG Exports'!BO$290/1000</f>
        <v>0</v>
      </c>
      <c r="E62" s="21">
        <f>'[1]Canada CWG Exports'!CA$290/1000</f>
        <v>0</v>
      </c>
      <c r="F62" s="21">
        <f>'[1]Canada CWG Exports'!CM$290/1000</f>
        <v>0</v>
      </c>
      <c r="G62" s="21">
        <f>'[1]Canada CWG Exports'!CY$290/1000</f>
        <v>0</v>
      </c>
      <c r="H62" s="21">
        <f>'[1]Canada CWG Exports'!DK$290/1000</f>
        <v>0</v>
      </c>
      <c r="I62" s="21">
        <f>'[1]Canada CWG Exports'!DW$290/1000</f>
        <v>0</v>
      </c>
      <c r="J62" s="21">
        <f>'[1]Canada CWG Exports'!EI$290/1000</f>
        <v>0</v>
      </c>
      <c r="K62" s="21">
        <f>'[1]Canada CWG Exports'!EU$290/1000</f>
        <v>0</v>
      </c>
      <c r="L62" s="21">
        <f>'[1]Canada CWG Exports'!FG$290/1000</f>
        <v>0</v>
      </c>
      <c r="M62" s="21">
        <f>'[1]Canada CWG Exports'!FS$290/1000</f>
        <v>0</v>
      </c>
      <c r="N62" s="21">
        <f>'[1]Canada CWG Exports'!GE$290/1000</f>
        <v>0</v>
      </c>
      <c r="O62" s="21">
        <f>'[1]Canada CWG Exports'!GQ$290/1000</f>
        <v>0</v>
      </c>
      <c r="P62" s="21">
        <f>'[1]Canada CWG Exports'!HC$290/1000</f>
        <v>0</v>
      </c>
      <c r="Q62" s="21">
        <f>'[1]Canada CWG Exports'!HO$290/1000</f>
        <v>0</v>
      </c>
      <c r="R62" s="21">
        <f>'[1]Canada CWG Exports'!IA$290/1000</f>
        <v>0</v>
      </c>
      <c r="S62" s="21">
        <f>'[1]Canada CWG Exports'!IM$290/1000</f>
        <v>0</v>
      </c>
      <c r="T62" s="21">
        <f>'[1]Canada CWG Exports'!IY$290/1000</f>
        <v>0</v>
      </c>
      <c r="U62" s="21">
        <f>'[1]Canada CWG Exports'!JK$290/1000</f>
        <v>4.7E-2</v>
      </c>
      <c r="V62" s="21">
        <f>'[1]Canada CWG Exports'!JW$290/1000</f>
        <v>6.6000000000000003E-2</v>
      </c>
      <c r="W62" s="21">
        <f>'[1]Canada CWG Exports'!KI$290/1000</f>
        <v>0</v>
      </c>
      <c r="X62" s="21">
        <f>'[1]Canada CWG Exports'!KU$290/1000</f>
        <v>0</v>
      </c>
      <c r="Y62" s="21">
        <f>'[1]Canada CWG Exports'!LG$290/1000</f>
        <v>7.0000000000000001E-3</v>
      </c>
      <c r="Z62" s="21">
        <f>'[1]Canada CWG Exports'!LS$290/1000</f>
        <v>1.2E-2</v>
      </c>
      <c r="AA62" s="21">
        <f>'[1]Canada CWG Exports'!ME$290/1000</f>
        <v>2.4E-2</v>
      </c>
      <c r="AB62" s="21">
        <f>'[1]Canada CWG Exports'!MQ$290/1000</f>
        <v>2.1230000000000002</v>
      </c>
      <c r="AC62" s="21">
        <f>'[1]Canada CWG Exports'!NC$290/1000/1000</f>
        <v>1.671E-3</v>
      </c>
      <c r="AD62" s="21">
        <f>'[1]Canada CWG Exports'!NO$290/1000</f>
        <v>1.147</v>
      </c>
      <c r="AE62" s="21">
        <f>'[1]Canada CWG Exports'!OA$290/1000</f>
        <v>3.7770000000000001</v>
      </c>
      <c r="AF62" s="21">
        <f>'[1]Canada CWG Exports'!OM$290/1000</f>
        <v>1.7549999999999999</v>
      </c>
      <c r="AG62" s="21">
        <f>'[1]Canada CWG Exports'!OY$290/1000</f>
        <v>2.762</v>
      </c>
      <c r="AH62" s="56">
        <f>AH$65*(SUM(AC62:AG62)/SUM(AC$65:AG$65))</f>
        <v>2.3465588631777416</v>
      </c>
      <c r="AI62" s="56">
        <f t="shared" si="29"/>
        <v>2.2187409993714149</v>
      </c>
      <c r="AJ62" s="56">
        <f t="shared" si="25"/>
        <v>2.230263288909252</v>
      </c>
      <c r="AK62" s="56">
        <f t="shared" si="26"/>
        <v>1.9772934436619307</v>
      </c>
      <c r="AL62" s="56">
        <f t="shared" si="27"/>
        <v>2.0123880798091389</v>
      </c>
      <c r="AM62" s="56">
        <f t="shared" si="27"/>
        <v>1.8855322858268317</v>
      </c>
      <c r="AN62" s="56">
        <f t="shared" si="27"/>
        <v>1.8219208407491592</v>
      </c>
      <c r="AO62" s="56">
        <f t="shared" si="27"/>
        <v>1.7429782640915663</v>
      </c>
      <c r="AP62" s="56">
        <f t="shared" si="27"/>
        <v>1.6482736834210301</v>
      </c>
      <c r="AQ62" s="56">
        <f t="shared" si="27"/>
        <v>1.5122146313523199</v>
      </c>
      <c r="AR62" s="56">
        <f t="shared" si="27"/>
        <v>0.94417979226325732</v>
      </c>
      <c r="AS62" s="56">
        <f t="shared" si="27"/>
        <v>0.75562238540663373</v>
      </c>
      <c r="AT62" s="56">
        <f t="shared" si="27"/>
        <v>0.56599446484584071</v>
      </c>
      <c r="AU62" s="56">
        <f t="shared" si="27"/>
        <v>0.37682534425618619</v>
      </c>
      <c r="AV62" s="56">
        <f t="shared" si="27"/>
        <v>3.7771241982947623E-2</v>
      </c>
      <c r="AW62" s="56">
        <f t="shared" si="27"/>
        <v>3.7752017306406552E-2</v>
      </c>
      <c r="AX62" s="56">
        <f t="shared" si="27"/>
        <v>3.7743945825489678E-2</v>
      </c>
      <c r="AY62" s="56">
        <f t="shared" si="27"/>
        <v>3.7717393364888233E-2</v>
      </c>
      <c r="AZ62" s="56">
        <f t="shared" si="27"/>
        <v>3.7700710195422739E-2</v>
      </c>
      <c r="BA62" s="56">
        <f t="shared" si="27"/>
        <v>3.7737061735030962E-2</v>
      </c>
      <c r="BB62" s="56">
        <f t="shared" si="28"/>
        <v>3.7730225685447635E-2</v>
      </c>
      <c r="BC62" s="56">
        <f t="shared" si="28"/>
        <v>3.7725867361255848E-2</v>
      </c>
      <c r="BD62" s="56">
        <f t="shared" si="28"/>
        <v>3.7722251668409083E-2</v>
      </c>
      <c r="BE62" s="56">
        <f t="shared" si="28"/>
        <v>3.7723223329113251E-2</v>
      </c>
      <c r="BF62" s="56">
        <f t="shared" si="28"/>
        <v>3.7727725955851353E-2</v>
      </c>
      <c r="BG62" s="56">
        <f t="shared" si="28"/>
        <v>3.7725858800015437E-2</v>
      </c>
      <c r="BH62" s="56">
        <f t="shared" si="28"/>
        <v>3.7724985422929E-2</v>
      </c>
    </row>
    <row r="63" spans="1:60">
      <c r="A63" s="3" t="s">
        <v>24</v>
      </c>
      <c r="C63" s="21">
        <f>'[1]Canada CWG Exports'!BD$290/1000</f>
        <v>0</v>
      </c>
      <c r="D63" s="21">
        <f>'[1]Canada CWG Exports'!BP$290/1000</f>
        <v>0</v>
      </c>
      <c r="E63" s="21">
        <f>'[1]Canada CWG Exports'!CB$290/1000</f>
        <v>0</v>
      </c>
      <c r="F63" s="21">
        <f>'[1]Canada CWG Exports'!CN$290/1000</f>
        <v>0</v>
      </c>
      <c r="G63" s="21">
        <f>'[1]Canada CWG Exports'!CZ$290/1000</f>
        <v>0</v>
      </c>
      <c r="H63" s="21">
        <f>'[1]Canada CWG Exports'!DL$290/1000</f>
        <v>0</v>
      </c>
      <c r="I63" s="21">
        <f>'[1]Canada CWG Exports'!DX$290/1000</f>
        <v>0</v>
      </c>
      <c r="J63" s="21">
        <f>'[1]Canada CWG Exports'!EJ$290/1000</f>
        <v>0</v>
      </c>
      <c r="K63" s="21">
        <f>'[1]Canada CWG Exports'!EV$290/1000</f>
        <v>0</v>
      </c>
      <c r="L63" s="21">
        <f>'[1]Canada CWG Exports'!FH$290/1000</f>
        <v>0</v>
      </c>
      <c r="M63" s="21">
        <f>'[1]Canada CWG Exports'!FT$290/1000</f>
        <v>0</v>
      </c>
      <c r="N63" s="21">
        <f>'[1]Canada CWG Exports'!GF$290/1000</f>
        <v>0</v>
      </c>
      <c r="O63" s="21">
        <f>'[1]Canada CWG Exports'!GR$290/1000</f>
        <v>0</v>
      </c>
      <c r="P63" s="21">
        <f>'[1]Canada CWG Exports'!HD$290/1000</f>
        <v>0</v>
      </c>
      <c r="Q63" s="21">
        <f>'[1]Canada CWG Exports'!HP$290/1000</f>
        <v>0</v>
      </c>
      <c r="R63" s="21">
        <f>'[1]Canada CWG Exports'!IB$290/1000</f>
        <v>0</v>
      </c>
      <c r="S63" s="21">
        <f>'[1]Canada CWG Exports'!IN$290/1000</f>
        <v>0</v>
      </c>
      <c r="T63" s="21">
        <f>'[1]Canada CWG Exports'!IZ$290/1000</f>
        <v>0</v>
      </c>
      <c r="U63" s="21">
        <f>'[1]Canada CWG Exports'!JL$290/1000</f>
        <v>0.20899999999999999</v>
      </c>
      <c r="V63" s="21">
        <f>'[1]Canada CWG Exports'!JX$290/1000</f>
        <v>2.5999999999999999E-2</v>
      </c>
      <c r="W63" s="21">
        <f>'[1]Canada CWG Exports'!KJ$290/1000</f>
        <v>3.5999999999999997E-2</v>
      </c>
      <c r="X63" s="21">
        <f>'[1]Canada CWG Exports'!KV$290/1000</f>
        <v>3.4000000000000002E-2</v>
      </c>
      <c r="Y63" s="21">
        <f>'[1]Canada CWG Exports'!LH$290/1000</f>
        <v>3.5999999999999997E-2</v>
      </c>
      <c r="Z63" s="21">
        <f>'[1]Canada CWG Exports'!LT$290/1000</f>
        <v>4.3999999999999997E-2</v>
      </c>
      <c r="AA63" s="21">
        <f>'[1]Canada CWG Exports'!MF$290/1000</f>
        <v>0</v>
      </c>
      <c r="AB63" s="21">
        <f>'[1]Canada CWG Exports'!MR$290/1000</f>
        <v>1.278</v>
      </c>
      <c r="AC63" s="21">
        <f>'[1]Canada CWG Exports'!ND$290/1000/1000</f>
        <v>1.4419999999999999E-3</v>
      </c>
      <c r="AD63" s="21">
        <f>'[1]Canada CWG Exports'!NP$290/1000</f>
        <v>1.228</v>
      </c>
      <c r="AE63" s="21">
        <f>'[1]Canada CWG Exports'!OB$290/1000</f>
        <v>1.458</v>
      </c>
      <c r="AF63" s="21">
        <f>'[1]Canada CWG Exports'!ON$290/1000</f>
        <v>1.554</v>
      </c>
      <c r="AG63" s="21">
        <f>'[1]Canada CWG Exports'!OZ$290/1000</f>
        <v>2.8759999999999999</v>
      </c>
      <c r="AH63" s="56">
        <f>AH$65*(SUM(AC63:AG63)/SUM(AC$65:AG$65))</f>
        <v>1.7687258836248252</v>
      </c>
      <c r="AI63" s="56">
        <f t="shared" si="29"/>
        <v>1.6723484323590072</v>
      </c>
      <c r="AJ63" s="56">
        <f t="shared" si="25"/>
        <v>1.6179957065190023</v>
      </c>
      <c r="AK63" s="56">
        <f t="shared" si="26"/>
        <v>1.6585698299085252</v>
      </c>
      <c r="AL63" s="56">
        <f t="shared" si="27"/>
        <v>1.6737205462217637</v>
      </c>
      <c r="AM63" s="56">
        <f t="shared" si="27"/>
        <v>1.4670210487120845</v>
      </c>
      <c r="AN63" s="56">
        <f t="shared" si="27"/>
        <v>1.4275862759506559</v>
      </c>
      <c r="AO63" s="56">
        <f t="shared" si="27"/>
        <v>1.377347697466998</v>
      </c>
      <c r="AP63" s="56">
        <f t="shared" si="27"/>
        <v>1.3277253869977828</v>
      </c>
      <c r="AQ63" s="56">
        <f t="shared" si="27"/>
        <v>1.2072034780662713</v>
      </c>
      <c r="AR63" s="56">
        <f t="shared" si="27"/>
        <v>0.74636884728002095</v>
      </c>
      <c r="AS63" s="56">
        <f t="shared" si="27"/>
        <v>0.59962873751347079</v>
      </c>
      <c r="AT63" s="56">
        <f t="shared" si="27"/>
        <v>0.45070921262781805</v>
      </c>
      <c r="AU63" s="56">
        <f t="shared" si="27"/>
        <v>0.30080803211703916</v>
      </c>
      <c r="AV63" s="56">
        <f t="shared" si="27"/>
        <v>3.0042893705496551E-2</v>
      </c>
      <c r="AW63" s="56">
        <f t="shared" si="27"/>
        <v>2.9965601735828813E-2</v>
      </c>
      <c r="AX63" s="56">
        <f t="shared" si="27"/>
        <v>3.0024563355311774E-2</v>
      </c>
      <c r="AY63" s="56">
        <f t="shared" si="27"/>
        <v>3.0055367983624799E-2</v>
      </c>
      <c r="AZ63" s="56">
        <f t="shared" si="27"/>
        <v>3.0064032778378651E-2</v>
      </c>
      <c r="BA63" s="56">
        <f t="shared" si="27"/>
        <v>3.003049191172812E-2</v>
      </c>
      <c r="BB63" s="56">
        <f t="shared" si="28"/>
        <v>3.002801155297443E-2</v>
      </c>
      <c r="BC63" s="56">
        <f t="shared" si="28"/>
        <v>3.0040493516403553E-2</v>
      </c>
      <c r="BD63" s="56">
        <f t="shared" si="28"/>
        <v>3.0043679548621909E-2</v>
      </c>
      <c r="BE63" s="56">
        <f t="shared" si="28"/>
        <v>3.0041341861621336E-2</v>
      </c>
      <c r="BF63" s="56">
        <f t="shared" si="28"/>
        <v>3.0036803678269868E-2</v>
      </c>
      <c r="BG63" s="56">
        <f t="shared" si="28"/>
        <v>3.0038066031578214E-2</v>
      </c>
      <c r="BH63" s="56">
        <f t="shared" si="28"/>
        <v>3.0040076927298976E-2</v>
      </c>
    </row>
    <row r="64" spans="1:60">
      <c r="A64" s="3" t="s">
        <v>25</v>
      </c>
      <c r="C64" s="21">
        <f>'[1]Canada CWG Exports'!BE$290/1000</f>
        <v>0</v>
      </c>
      <c r="D64" s="21">
        <f>'[1]Canada CWG Exports'!BQ$290/1000</f>
        <v>0</v>
      </c>
      <c r="E64" s="21">
        <f>'[1]Canada CWG Exports'!CC$290/1000</f>
        <v>0</v>
      </c>
      <c r="F64" s="21">
        <f>'[1]Canada CWG Exports'!CO$290/1000</f>
        <v>0</v>
      </c>
      <c r="G64" s="21">
        <f>'[1]Canada CWG Exports'!DA$290/1000</f>
        <v>0</v>
      </c>
      <c r="H64" s="21">
        <f>'[1]Canada CWG Exports'!DM$290/1000</f>
        <v>0</v>
      </c>
      <c r="I64" s="21">
        <f>'[1]Canada CWG Exports'!DY$290/1000</f>
        <v>0</v>
      </c>
      <c r="J64" s="21">
        <f>'[1]Canada CWG Exports'!EK$290/1000</f>
        <v>0</v>
      </c>
      <c r="K64" s="21">
        <f>'[1]Canada CWG Exports'!EW$290/1000</f>
        <v>0</v>
      </c>
      <c r="L64" s="21">
        <f>'[1]Canada CWG Exports'!FI$290/1000</f>
        <v>0</v>
      </c>
      <c r="M64" s="21">
        <f>'[1]Canada CWG Exports'!FU$290/1000</f>
        <v>0</v>
      </c>
      <c r="N64" s="21">
        <f>'[1]Canada CWG Exports'!GG$290/1000</f>
        <v>0</v>
      </c>
      <c r="O64" s="21">
        <f>'[1]Canada CWG Exports'!GS$290/1000</f>
        <v>0</v>
      </c>
      <c r="P64" s="21">
        <f>'[1]Canada CWG Exports'!HE$290/1000</f>
        <v>0</v>
      </c>
      <c r="Q64" s="21">
        <f>'[1]Canada CWG Exports'!HQ$290/1000</f>
        <v>0</v>
      </c>
      <c r="R64" s="21">
        <f>'[1]Canada CWG Exports'!IC$290/1000</f>
        <v>0</v>
      </c>
      <c r="S64" s="21">
        <f>'[1]Canada CWG Exports'!IO$290/1000</f>
        <v>0</v>
      </c>
      <c r="T64" s="21">
        <f>'[1]Canada CWG Exports'!JA$290/1000</f>
        <v>0</v>
      </c>
      <c r="U64" s="21">
        <f>'[1]Canada CWG Exports'!JM$290/1000</f>
        <v>4.9000000000000002E-2</v>
      </c>
      <c r="V64" s="21">
        <f>'[1]Canada CWG Exports'!JY$290/1000</f>
        <v>3.5999999999999997E-2</v>
      </c>
      <c r="W64" s="21">
        <f>'[1]Canada CWG Exports'!KK$290/1000</f>
        <v>1.9E-2</v>
      </c>
      <c r="X64" s="21">
        <f>'[1]Canada CWG Exports'!KW$290/1000</f>
        <v>0.03</v>
      </c>
      <c r="Y64" s="21">
        <f>'[1]Canada CWG Exports'!LI$290/1000</f>
        <v>0.109</v>
      </c>
      <c r="Z64" s="21">
        <f>'[1]Canada CWG Exports'!LU$290/1000</f>
        <v>0</v>
      </c>
      <c r="AA64" s="21">
        <f>'[1]Canada CWG Exports'!MG$290/1000</f>
        <v>1.2E-2</v>
      </c>
      <c r="AB64" s="21">
        <f>'[1]Canada CWG Exports'!MS$290/1000</f>
        <v>1.1739999999999999</v>
      </c>
      <c r="AC64" s="21">
        <f>'[1]Canada CWG Exports'!NE$290/1000/1000</f>
        <v>1.668E-3</v>
      </c>
      <c r="AD64" s="21">
        <f>'[1]Canada CWG Exports'!NQ$290/1000</f>
        <v>0.56999999999999995</v>
      </c>
      <c r="AE64" s="21">
        <f>'[1]Canada CWG Exports'!OC$290/1000</f>
        <v>2.0819999999999999</v>
      </c>
      <c r="AF64" s="21">
        <f>'[1]Canada CWG Exports'!OO$290/1000</f>
        <v>1.125</v>
      </c>
      <c r="AG64" s="21">
        <f>'[1]Canada CWG Exports'!PA$290/1000</f>
        <v>2.5190000000000001</v>
      </c>
      <c r="AH64" s="56">
        <f t="shared" ref="AH64:AX64" si="30">AH65-SUM(AH53:AH63)</f>
        <v>2.9591024568055886</v>
      </c>
      <c r="AI64" s="56">
        <f t="shared" si="30"/>
        <v>1.7420634342233789</v>
      </c>
      <c r="AJ64" s="56">
        <f t="shared" si="30"/>
        <v>1.80844412547345</v>
      </c>
      <c r="AK64" s="56">
        <f t="shared" si="30"/>
        <v>1.7747230443122071</v>
      </c>
      <c r="AL64" s="56">
        <f t="shared" si="30"/>
        <v>1.8847654060119332</v>
      </c>
      <c r="AM64" s="56">
        <f t="shared" si="30"/>
        <v>1.7778144172773729</v>
      </c>
      <c r="AN64" s="56">
        <f t="shared" si="30"/>
        <v>1.586084193052649</v>
      </c>
      <c r="AO64" s="56">
        <f t="shared" si="30"/>
        <v>1.5506268494727884</v>
      </c>
      <c r="AP64" s="56">
        <f t="shared" si="30"/>
        <v>1.497050047799938</v>
      </c>
      <c r="AQ64" s="56">
        <f t="shared" si="30"/>
        <v>1.3769860437534724</v>
      </c>
      <c r="AR64" s="56">
        <f t="shared" si="30"/>
        <v>0.85400894203467281</v>
      </c>
      <c r="AS64" s="56">
        <f t="shared" si="30"/>
        <v>0.67633064789296071</v>
      </c>
      <c r="AT64" s="56">
        <f t="shared" si="30"/>
        <v>0.51042878836747096</v>
      </c>
      <c r="AU64" s="56">
        <f t="shared" si="30"/>
        <v>0.34130586596170254</v>
      </c>
      <c r="AV64" s="56">
        <f t="shared" si="30"/>
        <v>3.4173275345547927E-2</v>
      </c>
      <c r="AW64" s="56">
        <f t="shared" si="30"/>
        <v>3.4031655205667033E-2</v>
      </c>
      <c r="AX64" s="56">
        <f t="shared" si="30"/>
        <v>3.3963196441986143E-2</v>
      </c>
      <c r="AY64" s="56">
        <f t="shared" ref="AY64:BH64" si="31">AY65-SUM(AY53:AY63)</f>
        <v>3.4067956475799133E-2</v>
      </c>
      <c r="AZ64" s="56">
        <f t="shared" si="31"/>
        <v>3.4110139245050242E-2</v>
      </c>
      <c r="BA64" s="56">
        <f t="shared" si="31"/>
        <v>3.4069244542810073E-2</v>
      </c>
      <c r="BB64" s="56">
        <f t="shared" si="31"/>
        <v>3.4048438382262514E-2</v>
      </c>
      <c r="BC64" s="56">
        <f t="shared" si="31"/>
        <v>3.4051795017581654E-2</v>
      </c>
      <c r="BD64" s="56">
        <f t="shared" si="31"/>
        <v>3.4069514732700701E-2</v>
      </c>
      <c r="BE64" s="56">
        <f t="shared" si="31"/>
        <v>3.4069826384081014E-2</v>
      </c>
      <c r="BF64" s="56">
        <f t="shared" si="31"/>
        <v>3.4061763811887191E-2</v>
      </c>
      <c r="BG64" s="56">
        <f t="shared" si="31"/>
        <v>3.4060267665702582E-2</v>
      </c>
      <c r="BH64" s="56">
        <f t="shared" si="31"/>
        <v>3.406263352239064E-2</v>
      </c>
    </row>
    <row r="65" spans="1:60" ht="12" thickBot="1">
      <c r="A65" s="3" t="s">
        <v>29</v>
      </c>
      <c r="C65" s="21">
        <f>SUM(C53:C64)</f>
        <v>0</v>
      </c>
      <c r="D65" s="21">
        <f t="shared" ref="D65:AG65" si="32">SUM(D53:D64)</f>
        <v>0</v>
      </c>
      <c r="E65" s="21">
        <f t="shared" si="32"/>
        <v>0</v>
      </c>
      <c r="F65" s="21">
        <f t="shared" si="32"/>
        <v>0</v>
      </c>
      <c r="G65" s="21">
        <f t="shared" si="32"/>
        <v>0</v>
      </c>
      <c r="H65" s="21">
        <f t="shared" si="32"/>
        <v>0</v>
      </c>
      <c r="I65" s="21">
        <f t="shared" si="32"/>
        <v>0</v>
      </c>
      <c r="J65" s="21">
        <f t="shared" si="32"/>
        <v>0</v>
      </c>
      <c r="K65" s="21">
        <f t="shared" si="32"/>
        <v>0</v>
      </c>
      <c r="L65" s="21">
        <f t="shared" si="32"/>
        <v>0</v>
      </c>
      <c r="M65" s="21">
        <f t="shared" si="32"/>
        <v>0</v>
      </c>
      <c r="N65" s="21">
        <f t="shared" si="32"/>
        <v>0</v>
      </c>
      <c r="O65" s="21">
        <f t="shared" si="32"/>
        <v>0</v>
      </c>
      <c r="P65" s="21">
        <f t="shared" si="32"/>
        <v>0</v>
      </c>
      <c r="Q65" s="21">
        <f t="shared" si="32"/>
        <v>0</v>
      </c>
      <c r="R65" s="21">
        <f t="shared" si="32"/>
        <v>0</v>
      </c>
      <c r="S65" s="21">
        <f t="shared" si="32"/>
        <v>0</v>
      </c>
      <c r="T65" s="21">
        <f t="shared" si="32"/>
        <v>0</v>
      </c>
      <c r="U65" s="21">
        <f t="shared" si="32"/>
        <v>1.0890000000000002</v>
      </c>
      <c r="V65" s="21">
        <f t="shared" si="32"/>
        <v>0.75700000000000012</v>
      </c>
      <c r="W65" s="21">
        <f t="shared" si="32"/>
        <v>0.51500000000000001</v>
      </c>
      <c r="X65" s="21">
        <f t="shared" si="32"/>
        <v>0.41800000000000015</v>
      </c>
      <c r="Y65" s="21">
        <f t="shared" si="32"/>
        <v>0.42699999999999999</v>
      </c>
      <c r="Z65" s="21">
        <f t="shared" si="32"/>
        <v>0.26099999999999995</v>
      </c>
      <c r="AA65" s="21">
        <f t="shared" si="32"/>
        <v>0.9760000000000002</v>
      </c>
      <c r="AB65" s="21">
        <f t="shared" si="32"/>
        <v>16.883000000000003</v>
      </c>
      <c r="AC65" s="21">
        <f t="shared" si="32"/>
        <v>6.7006109999999994</v>
      </c>
      <c r="AD65" s="21">
        <f t="shared" si="32"/>
        <v>21.626000000000001</v>
      </c>
      <c r="AE65" s="21">
        <f t="shared" si="32"/>
        <v>32.109000000000002</v>
      </c>
      <c r="AF65" s="21">
        <f t="shared" si="32"/>
        <v>32.937999999999995</v>
      </c>
      <c r="AG65" s="21">
        <f t="shared" si="32"/>
        <v>35.396000000000001</v>
      </c>
      <c r="AH65" s="56">
        <f t="shared" ref="AH65:BH65" si="33">AH12</f>
        <v>32</v>
      </c>
      <c r="AI65" s="56">
        <f t="shared" si="33"/>
        <v>29</v>
      </c>
      <c r="AJ65" s="56">
        <f t="shared" si="33"/>
        <v>28</v>
      </c>
      <c r="AK65" s="56">
        <f t="shared" si="33"/>
        <v>27.5</v>
      </c>
      <c r="AL65" s="56">
        <f t="shared" si="33"/>
        <v>26.5</v>
      </c>
      <c r="AM65" s="56">
        <f t="shared" si="33"/>
        <v>25</v>
      </c>
      <c r="AN65" s="56">
        <f t="shared" si="33"/>
        <v>24</v>
      </c>
      <c r="AO65" s="56">
        <f t="shared" si="33"/>
        <v>23</v>
      </c>
      <c r="AP65" s="56">
        <f t="shared" si="33"/>
        <v>22</v>
      </c>
      <c r="AQ65" s="56">
        <f t="shared" si="33"/>
        <v>20</v>
      </c>
      <c r="AR65" s="56">
        <f t="shared" si="33"/>
        <v>12.5</v>
      </c>
      <c r="AS65" s="56">
        <f t="shared" si="33"/>
        <v>10</v>
      </c>
      <c r="AT65" s="56">
        <f t="shared" si="33"/>
        <v>7.5</v>
      </c>
      <c r="AU65" s="56">
        <f t="shared" si="33"/>
        <v>5</v>
      </c>
      <c r="AV65" s="56">
        <f t="shared" si="33"/>
        <v>0.5</v>
      </c>
      <c r="AW65" s="56">
        <f t="shared" si="33"/>
        <v>0.5</v>
      </c>
      <c r="AX65" s="56">
        <f t="shared" si="33"/>
        <v>0.5</v>
      </c>
      <c r="AY65" s="56">
        <f t="shared" si="33"/>
        <v>0.5</v>
      </c>
      <c r="AZ65" s="56">
        <f t="shared" si="33"/>
        <v>0.5</v>
      </c>
      <c r="BA65" s="56">
        <f t="shared" si="33"/>
        <v>0.5</v>
      </c>
      <c r="BB65" s="56">
        <f t="shared" si="33"/>
        <v>0.5</v>
      </c>
      <c r="BC65" s="56">
        <f t="shared" si="33"/>
        <v>0.5</v>
      </c>
      <c r="BD65" s="56">
        <f t="shared" si="33"/>
        <v>0.5</v>
      </c>
      <c r="BE65" s="56">
        <f t="shared" si="33"/>
        <v>0.5</v>
      </c>
      <c r="BF65" s="56">
        <f t="shared" si="33"/>
        <v>0.5</v>
      </c>
      <c r="BG65" s="56">
        <f t="shared" si="33"/>
        <v>0.5</v>
      </c>
      <c r="BH65" s="56">
        <f t="shared" si="33"/>
        <v>0.5</v>
      </c>
    </row>
    <row r="66" spans="1:60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</row>
    <row r="67" spans="1:60" ht="12" thickBot="1">
      <c r="A67" s="3" t="s">
        <v>201</v>
      </c>
    </row>
    <row r="68" spans="1:60" ht="12" thickBot="1">
      <c r="A68" s="18"/>
      <c r="B68" s="19">
        <f t="shared" ref="B68:BH68" si="34">B2</f>
        <v>1992</v>
      </c>
      <c r="C68" s="19" t="str">
        <f t="shared" si="34"/>
        <v xml:space="preserve">93/94 </v>
      </c>
      <c r="D68" s="19" t="str">
        <f t="shared" si="34"/>
        <v xml:space="preserve">94/95 </v>
      </c>
      <c r="E68" s="19" t="str">
        <f t="shared" si="34"/>
        <v xml:space="preserve">95/96 </v>
      </c>
      <c r="F68" s="19" t="str">
        <f t="shared" si="34"/>
        <v xml:space="preserve">96/97 </v>
      </c>
      <c r="G68" s="19" t="str">
        <f t="shared" si="34"/>
        <v xml:space="preserve">97/98 </v>
      </c>
      <c r="H68" s="19" t="str">
        <f t="shared" si="34"/>
        <v xml:space="preserve">98/99 </v>
      </c>
      <c r="I68" s="19" t="str">
        <f t="shared" si="34"/>
        <v xml:space="preserve">99/00 </v>
      </c>
      <c r="J68" s="19" t="str">
        <f t="shared" si="34"/>
        <v xml:space="preserve">00/01 </v>
      </c>
      <c r="K68" s="19" t="str">
        <f t="shared" si="34"/>
        <v xml:space="preserve">01/02 </v>
      </c>
      <c r="L68" s="19" t="str">
        <f t="shared" si="34"/>
        <v xml:space="preserve">02/03 </v>
      </c>
      <c r="M68" s="19" t="str">
        <f t="shared" si="34"/>
        <v xml:space="preserve">03/04 </v>
      </c>
      <c r="N68" s="19" t="str">
        <f t="shared" si="34"/>
        <v xml:space="preserve">04/05 </v>
      </c>
      <c r="O68" s="19" t="str">
        <f t="shared" si="34"/>
        <v xml:space="preserve">05/06 </v>
      </c>
      <c r="P68" s="19" t="str">
        <f t="shared" si="34"/>
        <v xml:space="preserve">06/07 </v>
      </c>
      <c r="Q68" s="19" t="str">
        <f t="shared" si="34"/>
        <v xml:space="preserve">07/08 </v>
      </c>
      <c r="R68" s="19" t="str">
        <f t="shared" si="34"/>
        <v xml:space="preserve">08/09 </v>
      </c>
      <c r="S68" s="19" t="str">
        <f t="shared" si="34"/>
        <v xml:space="preserve">09/10 </v>
      </c>
      <c r="T68" s="19" t="str">
        <f t="shared" si="34"/>
        <v xml:space="preserve">10/11 </v>
      </c>
      <c r="U68" s="19" t="str">
        <f t="shared" si="34"/>
        <v xml:space="preserve">11/12 </v>
      </c>
      <c r="V68" s="19" t="str">
        <f t="shared" si="34"/>
        <v xml:space="preserve">12/13 </v>
      </c>
      <c r="W68" s="19" t="str">
        <f t="shared" si="34"/>
        <v xml:space="preserve">13/14 </v>
      </c>
      <c r="X68" s="19" t="str">
        <f t="shared" si="34"/>
        <v xml:space="preserve">14/15 </v>
      </c>
      <c r="Y68" s="19" t="str">
        <f t="shared" si="34"/>
        <v xml:space="preserve">15/16 </v>
      </c>
      <c r="Z68" s="19" t="str">
        <f t="shared" si="34"/>
        <v xml:space="preserve">16/17 </v>
      </c>
      <c r="AA68" s="19" t="str">
        <f t="shared" si="34"/>
        <v xml:space="preserve">17/18 </v>
      </c>
      <c r="AB68" s="19" t="str">
        <f t="shared" si="34"/>
        <v xml:space="preserve">18/19 </v>
      </c>
      <c r="AC68" s="19" t="str">
        <f t="shared" si="34"/>
        <v>19/20</v>
      </c>
      <c r="AD68" s="19" t="str">
        <f t="shared" si="34"/>
        <v>20/21</v>
      </c>
      <c r="AE68" s="19" t="str">
        <f t="shared" si="34"/>
        <v xml:space="preserve">21/22 </v>
      </c>
      <c r="AF68" s="19" t="str">
        <f t="shared" si="34"/>
        <v xml:space="preserve">22/23 </v>
      </c>
      <c r="AG68" s="19" t="str">
        <f t="shared" si="34"/>
        <v xml:space="preserve">23/24 </v>
      </c>
      <c r="AH68" s="19" t="str">
        <f t="shared" si="34"/>
        <v xml:space="preserve">24/25 </v>
      </c>
      <c r="AI68" s="19" t="str">
        <f t="shared" si="34"/>
        <v>25/26</v>
      </c>
      <c r="AJ68" s="19" t="str">
        <f t="shared" si="34"/>
        <v>26/27</v>
      </c>
      <c r="AK68" s="19" t="str">
        <f t="shared" si="34"/>
        <v>27/28</v>
      </c>
      <c r="AL68" s="19" t="str">
        <f t="shared" si="34"/>
        <v>28/29</v>
      </c>
      <c r="AM68" s="19" t="str">
        <f t="shared" si="34"/>
        <v>29/30</v>
      </c>
      <c r="AN68" s="19" t="str">
        <f t="shared" si="34"/>
        <v>30/31</v>
      </c>
      <c r="AO68" s="19" t="str">
        <f t="shared" si="34"/>
        <v>31/32</v>
      </c>
      <c r="AP68" s="19" t="str">
        <f t="shared" si="34"/>
        <v>32/33</v>
      </c>
      <c r="AQ68" s="19" t="str">
        <f t="shared" si="34"/>
        <v>33/34</v>
      </c>
      <c r="AR68" s="19" t="str">
        <f t="shared" si="34"/>
        <v>34/35</v>
      </c>
      <c r="AS68" s="19" t="str">
        <f t="shared" si="34"/>
        <v>35/36</v>
      </c>
      <c r="AT68" s="19" t="str">
        <f t="shared" si="34"/>
        <v>36/37</v>
      </c>
      <c r="AU68" s="19" t="str">
        <f t="shared" si="34"/>
        <v>37/38</v>
      </c>
      <c r="AV68" s="19" t="str">
        <f t="shared" si="34"/>
        <v>38/39</v>
      </c>
      <c r="AW68" s="19" t="str">
        <f t="shared" si="34"/>
        <v>39/40</v>
      </c>
      <c r="AX68" s="19" t="str">
        <f t="shared" si="34"/>
        <v>40/41</v>
      </c>
      <c r="AY68" s="19" t="str">
        <f t="shared" si="34"/>
        <v>41/42</v>
      </c>
      <c r="AZ68" s="19" t="str">
        <f t="shared" si="34"/>
        <v>42/43</v>
      </c>
      <c r="BA68" s="19" t="str">
        <f t="shared" si="34"/>
        <v>43/44</v>
      </c>
      <c r="BB68" s="19" t="str">
        <f t="shared" si="34"/>
        <v>44/45</v>
      </c>
      <c r="BC68" s="19" t="str">
        <f t="shared" si="34"/>
        <v>45/46</v>
      </c>
      <c r="BD68" s="19" t="str">
        <f t="shared" si="34"/>
        <v>46/47</v>
      </c>
      <c r="BE68" s="19" t="str">
        <f t="shared" si="34"/>
        <v>47/48</v>
      </c>
      <c r="BF68" s="19" t="str">
        <f t="shared" si="34"/>
        <v>48/49</v>
      </c>
      <c r="BG68" s="19" t="str">
        <f t="shared" si="34"/>
        <v>49/50</v>
      </c>
      <c r="BH68" s="19" t="str">
        <f t="shared" si="34"/>
        <v>50/51</v>
      </c>
    </row>
    <row r="69" spans="1:60">
      <c r="A69" s="3" t="s">
        <v>26</v>
      </c>
      <c r="C69" s="8">
        <f t="shared" ref="C69:AH69" si="35">C3+C21+C37-C53-C197</f>
        <v>0</v>
      </c>
      <c r="D69" s="8">
        <f t="shared" si="35"/>
        <v>0</v>
      </c>
      <c r="E69" s="8">
        <f t="shared" si="35"/>
        <v>0</v>
      </c>
      <c r="F69" s="8">
        <f t="shared" si="35"/>
        <v>0</v>
      </c>
      <c r="G69" s="8">
        <f t="shared" si="35"/>
        <v>0</v>
      </c>
      <c r="H69" s="8">
        <f t="shared" si="35"/>
        <v>0</v>
      </c>
      <c r="I69" s="8">
        <f t="shared" si="35"/>
        <v>0</v>
      </c>
      <c r="J69" s="8">
        <f t="shared" si="35"/>
        <v>11.311683094072512</v>
      </c>
      <c r="K69" s="8">
        <f t="shared" si="35"/>
        <v>12.147107202951931</v>
      </c>
      <c r="L69" s="8">
        <f t="shared" si="35"/>
        <v>11.841054203027138</v>
      </c>
      <c r="M69" s="8">
        <f t="shared" si="35"/>
        <v>12.215965781970644</v>
      </c>
      <c r="N69" s="8">
        <f t="shared" si="35"/>
        <v>13.227004820340154</v>
      </c>
      <c r="O69" s="8">
        <f t="shared" si="35"/>
        <v>13.082676832609851</v>
      </c>
      <c r="P69" s="8">
        <f t="shared" si="35"/>
        <v>12.587881780833628</v>
      </c>
      <c r="Q69" s="8">
        <f t="shared" si="35"/>
        <v>12.429232251579073</v>
      </c>
      <c r="R69" s="8">
        <f t="shared" si="35"/>
        <v>12.705021067262276</v>
      </c>
      <c r="S69" s="8">
        <f t="shared" si="35"/>
        <v>12.251364176275352</v>
      </c>
      <c r="T69" s="8">
        <f t="shared" si="35"/>
        <v>13.20072919379078</v>
      </c>
      <c r="U69" s="8">
        <f t="shared" si="35"/>
        <v>13.566491638029841</v>
      </c>
      <c r="V69" s="8">
        <f t="shared" si="35"/>
        <v>14.037298032918724</v>
      </c>
      <c r="W69" s="8">
        <f t="shared" si="35"/>
        <v>14.135667144837086</v>
      </c>
      <c r="X69" s="8">
        <f t="shared" si="35"/>
        <v>14.594918209211588</v>
      </c>
      <c r="Y69" s="8">
        <f t="shared" si="35"/>
        <v>15.090730326855502</v>
      </c>
      <c r="Z69" s="8">
        <f t="shared" si="35"/>
        <v>15.523418035973938</v>
      </c>
      <c r="AA69" s="8">
        <f t="shared" si="35"/>
        <v>15.753509469989863</v>
      </c>
      <c r="AB69" s="8">
        <f t="shared" si="35"/>
        <v>15.818618376550081</v>
      </c>
      <c r="AC69" s="8">
        <f t="shared" si="35"/>
        <v>13.726544633427009</v>
      </c>
      <c r="AD69" s="8">
        <f t="shared" si="35"/>
        <v>14.862290427781071</v>
      </c>
      <c r="AE69" s="8">
        <f t="shared" si="35"/>
        <v>14.549781800453742</v>
      </c>
      <c r="AF69" s="8">
        <f t="shared" si="35"/>
        <v>14.37686547877691</v>
      </c>
      <c r="AG69" s="8">
        <f t="shared" si="35"/>
        <v>15.188691607185079</v>
      </c>
      <c r="AH69" s="8">
        <f t="shared" si="35"/>
        <v>13.265726900584776</v>
      </c>
      <c r="AI69" s="53">
        <f t="shared" ref="AI69:BH80" si="36">AI85+AI149</f>
        <v>15.132103064579827</v>
      </c>
      <c r="AJ69" s="53">
        <f t="shared" si="36"/>
        <v>15.402250153926284</v>
      </c>
      <c r="AK69" s="53">
        <f t="shared" si="36"/>
        <v>15.493798803456663</v>
      </c>
      <c r="AL69" s="53">
        <f t="shared" si="36"/>
        <v>15.688472465343958</v>
      </c>
      <c r="AM69" s="53">
        <f t="shared" si="36"/>
        <v>15.69825046488716</v>
      </c>
      <c r="AN69" s="53">
        <f t="shared" si="36"/>
        <v>16.201997933145748</v>
      </c>
      <c r="AO69" s="53">
        <f t="shared" si="36"/>
        <v>16.177360488150406</v>
      </c>
      <c r="AP69" s="53">
        <f t="shared" si="36"/>
        <v>16.477736559375764</v>
      </c>
      <c r="AQ69" s="53">
        <f t="shared" si="36"/>
        <v>16.860151656394798</v>
      </c>
      <c r="AR69" s="53">
        <f t="shared" si="36"/>
        <v>17.334253498771123</v>
      </c>
      <c r="AS69" s="53">
        <f t="shared" si="36"/>
        <v>17.700663149459892</v>
      </c>
      <c r="AT69" s="53">
        <f t="shared" si="36"/>
        <v>18.028736138316525</v>
      </c>
      <c r="AU69" s="53">
        <f t="shared" si="36"/>
        <v>18.365550177727826</v>
      </c>
      <c r="AV69" s="53">
        <f t="shared" si="36"/>
        <v>18.712193295694959</v>
      </c>
      <c r="AW69" s="53">
        <f t="shared" si="36"/>
        <v>19.06715952703281</v>
      </c>
      <c r="AX69" s="53">
        <f t="shared" si="36"/>
        <v>19.430135030006568</v>
      </c>
      <c r="AY69" s="53">
        <f t="shared" si="36"/>
        <v>19.792387227896192</v>
      </c>
      <c r="AZ69" s="53">
        <f t="shared" si="36"/>
        <v>20.161838299485147</v>
      </c>
      <c r="BA69" s="53">
        <f t="shared" si="36"/>
        <v>20.538163429287156</v>
      </c>
      <c r="BB69" s="53">
        <f t="shared" si="36"/>
        <v>20.920740226707778</v>
      </c>
      <c r="BC69" s="53">
        <f t="shared" si="36"/>
        <v>21.30913240089167</v>
      </c>
      <c r="BD69" s="53">
        <f t="shared" si="36"/>
        <v>21.702877870575257</v>
      </c>
      <c r="BE69" s="53">
        <f t="shared" si="36"/>
        <v>22.103256498030433</v>
      </c>
      <c r="BF69" s="53">
        <f t="shared" si="36"/>
        <v>22.510149131362553</v>
      </c>
      <c r="BG69" s="53">
        <f t="shared" si="36"/>
        <v>22.923479935835648</v>
      </c>
      <c r="BH69" s="53">
        <f t="shared" si="36"/>
        <v>23.343288193087304</v>
      </c>
    </row>
    <row r="70" spans="1:60">
      <c r="A70" s="3" t="s">
        <v>27</v>
      </c>
      <c r="C70" s="8">
        <f t="shared" ref="C70:AH78" si="37">C197+C22+C38-C54-C198</f>
        <v>0</v>
      </c>
      <c r="D70" s="8">
        <f t="shared" si="37"/>
        <v>0</v>
      </c>
      <c r="E70" s="8">
        <f t="shared" si="37"/>
        <v>0</v>
      </c>
      <c r="F70" s="8">
        <f t="shared" si="37"/>
        <v>0</v>
      </c>
      <c r="G70" s="8">
        <f t="shared" si="37"/>
        <v>0</v>
      </c>
      <c r="H70" s="8">
        <f t="shared" si="37"/>
        <v>0</v>
      </c>
      <c r="I70" s="8">
        <f t="shared" si="37"/>
        <v>0</v>
      </c>
      <c r="J70" s="8">
        <f t="shared" si="37"/>
        <v>10.894782496008665</v>
      </c>
      <c r="K70" s="8">
        <f t="shared" si="37"/>
        <v>11.393300463557505</v>
      </c>
      <c r="L70" s="8">
        <f t="shared" si="37"/>
        <v>11.636578918065807</v>
      </c>
      <c r="M70" s="8">
        <f t="shared" si="37"/>
        <v>12.100180945803663</v>
      </c>
      <c r="N70" s="8">
        <f t="shared" si="37"/>
        <v>12.90449501531748</v>
      </c>
      <c r="O70" s="8">
        <f t="shared" si="37"/>
        <v>12.774341173564135</v>
      </c>
      <c r="P70" s="8">
        <f t="shared" si="37"/>
        <v>12.326813526770174</v>
      </c>
      <c r="Q70" s="8">
        <f t="shared" si="37"/>
        <v>12.209992397307587</v>
      </c>
      <c r="R70" s="8">
        <f t="shared" si="37"/>
        <v>12.660514799162382</v>
      </c>
      <c r="S70" s="8">
        <f t="shared" si="37"/>
        <v>12.046300502707451</v>
      </c>
      <c r="T70" s="8">
        <f t="shared" si="37"/>
        <v>12.320295274390602</v>
      </c>
      <c r="U70" s="8">
        <f t="shared" si="37"/>
        <v>12.719517388545592</v>
      </c>
      <c r="V70" s="8">
        <f t="shared" si="37"/>
        <v>13.151457825825243</v>
      </c>
      <c r="W70" s="8">
        <f t="shared" si="37"/>
        <v>13.255222284701103</v>
      </c>
      <c r="X70" s="8">
        <f t="shared" si="37"/>
        <v>13.696964942616152</v>
      </c>
      <c r="Y70" s="8">
        <f t="shared" si="37"/>
        <v>14.041246204208734</v>
      </c>
      <c r="Z70" s="8">
        <f t="shared" si="37"/>
        <v>14.675928962918467</v>
      </c>
      <c r="AA70" s="8">
        <f t="shared" si="37"/>
        <v>14.942281960256038</v>
      </c>
      <c r="AB70" s="8">
        <f t="shared" si="37"/>
        <v>15.825797970459165</v>
      </c>
      <c r="AC70" s="8">
        <f t="shared" si="37"/>
        <v>15.164678554820998</v>
      </c>
      <c r="AD70" s="8">
        <f t="shared" si="37"/>
        <v>15.971027774281778</v>
      </c>
      <c r="AE70" s="8">
        <f t="shared" si="37"/>
        <v>15.869024764032352</v>
      </c>
      <c r="AF70" s="8">
        <f t="shared" si="37"/>
        <v>16.474423333524435</v>
      </c>
      <c r="AG70" s="8">
        <f t="shared" si="37"/>
        <v>15.768858544713305</v>
      </c>
      <c r="AH70" s="8">
        <f t="shared" si="37"/>
        <v>15.37441979008986</v>
      </c>
      <c r="AI70" s="53">
        <f t="shared" si="36"/>
        <v>16.639126598677233</v>
      </c>
      <c r="AJ70" s="53">
        <f t="shared" si="36"/>
        <v>17.014151269827995</v>
      </c>
      <c r="AK70" s="53">
        <f t="shared" si="36"/>
        <v>17.15745791314146</v>
      </c>
      <c r="AL70" s="53">
        <f t="shared" si="36"/>
        <v>17.2568422828307</v>
      </c>
      <c r="AM70" s="53">
        <f t="shared" si="36"/>
        <v>17.461936580699945</v>
      </c>
      <c r="AN70" s="53">
        <f t="shared" si="36"/>
        <v>17.892900433014489</v>
      </c>
      <c r="AO70" s="53">
        <f t="shared" si="36"/>
        <v>17.879959307730019</v>
      </c>
      <c r="AP70" s="53">
        <f t="shared" si="36"/>
        <v>18.213237032592978</v>
      </c>
      <c r="AQ70" s="53">
        <f t="shared" si="36"/>
        <v>18.629082215427218</v>
      </c>
      <c r="AR70" s="53">
        <f t="shared" si="36"/>
        <v>19.169638020013405</v>
      </c>
      <c r="AS70" s="53">
        <f t="shared" si="36"/>
        <v>19.553156013996333</v>
      </c>
      <c r="AT70" s="53">
        <f t="shared" si="36"/>
        <v>19.9166247378548</v>
      </c>
      <c r="AU70" s="53">
        <f t="shared" si="36"/>
        <v>20.286931284786785</v>
      </c>
      <c r="AV70" s="53">
        <f t="shared" si="36"/>
        <v>20.667417347500717</v>
      </c>
      <c r="AW70" s="53">
        <f t="shared" si="36"/>
        <v>21.058031403576454</v>
      </c>
      <c r="AX70" s="53">
        <f t="shared" si="36"/>
        <v>21.453755874836137</v>
      </c>
      <c r="AY70" s="53">
        <f t="shared" si="36"/>
        <v>21.852051291729598</v>
      </c>
      <c r="AZ70" s="53">
        <f t="shared" si="36"/>
        <v>22.257681956325325</v>
      </c>
      <c r="BA70" s="53">
        <f t="shared" si="36"/>
        <v>22.670752636907288</v>
      </c>
      <c r="BB70" s="53">
        <f t="shared" si="36"/>
        <v>23.090686336125714</v>
      </c>
      <c r="BC70" s="53">
        <f t="shared" si="36"/>
        <v>23.51679538035258</v>
      </c>
      <c r="BD70" s="53">
        <f t="shared" si="36"/>
        <v>23.949304066624649</v>
      </c>
      <c r="BE70" s="53">
        <f t="shared" si="36"/>
        <v>24.389018800434577</v>
      </c>
      <c r="BF70" s="53">
        <f t="shared" si="36"/>
        <v>24.835912369459674</v>
      </c>
      <c r="BG70" s="53">
        <f t="shared" si="36"/>
        <v>25.289929763433854</v>
      </c>
      <c r="BH70" s="53">
        <f t="shared" si="36"/>
        <v>25.751125913754237</v>
      </c>
    </row>
    <row r="71" spans="1:60">
      <c r="A71" s="3" t="s">
        <v>28</v>
      </c>
      <c r="C71" s="8">
        <f t="shared" si="37"/>
        <v>0</v>
      </c>
      <c r="D71" s="8">
        <f t="shared" si="37"/>
        <v>0</v>
      </c>
      <c r="E71" s="8">
        <f t="shared" si="37"/>
        <v>0</v>
      </c>
      <c r="F71" s="8">
        <f t="shared" si="37"/>
        <v>0</v>
      </c>
      <c r="G71" s="8">
        <f t="shared" si="37"/>
        <v>0</v>
      </c>
      <c r="H71" s="8">
        <f t="shared" si="37"/>
        <v>0</v>
      </c>
      <c r="I71" s="8">
        <f t="shared" si="37"/>
        <v>0</v>
      </c>
      <c r="J71" s="8">
        <f t="shared" si="37"/>
        <v>11.641668570270518</v>
      </c>
      <c r="K71" s="8">
        <f t="shared" si="37"/>
        <v>12.203509213809317</v>
      </c>
      <c r="L71" s="8">
        <f t="shared" si="37"/>
        <v>12.927464432402823</v>
      </c>
      <c r="M71" s="8">
        <f t="shared" si="37"/>
        <v>13.123229016955477</v>
      </c>
      <c r="N71" s="8">
        <f t="shared" si="37"/>
        <v>13.541762454715284</v>
      </c>
      <c r="O71" s="8">
        <f t="shared" si="37"/>
        <v>13.254015478435418</v>
      </c>
      <c r="P71" s="8">
        <f t="shared" si="37"/>
        <v>12.991360554652212</v>
      </c>
      <c r="Q71" s="8">
        <f t="shared" si="37"/>
        <v>12.170973969962231</v>
      </c>
      <c r="R71" s="8">
        <f t="shared" si="37"/>
        <v>12.28378656613401</v>
      </c>
      <c r="S71" s="8">
        <f t="shared" si="37"/>
        <v>11.64394886232556</v>
      </c>
      <c r="T71" s="8">
        <f t="shared" si="37"/>
        <v>12.13395743862759</v>
      </c>
      <c r="U71" s="8">
        <f t="shared" si="37"/>
        <v>12.698684010983413</v>
      </c>
      <c r="V71" s="8">
        <f t="shared" si="37"/>
        <v>13.053232158650477</v>
      </c>
      <c r="W71" s="8">
        <f t="shared" si="37"/>
        <v>13.396007629547952</v>
      </c>
      <c r="X71" s="8">
        <f t="shared" si="37"/>
        <v>14.017269066171902</v>
      </c>
      <c r="Y71" s="8">
        <f t="shared" si="37"/>
        <v>14.288965394508693</v>
      </c>
      <c r="Z71" s="8">
        <f t="shared" si="37"/>
        <v>14.688188721490162</v>
      </c>
      <c r="AA71" s="8">
        <f t="shared" si="37"/>
        <v>14.988816976919786</v>
      </c>
      <c r="AB71" s="8">
        <f t="shared" si="37"/>
        <v>15.57249662463852</v>
      </c>
      <c r="AC71" s="8">
        <f t="shared" si="37"/>
        <v>12.30687809665438</v>
      </c>
      <c r="AD71" s="8">
        <f t="shared" si="37"/>
        <v>14.8370861070778</v>
      </c>
      <c r="AE71" s="8">
        <f t="shared" si="37"/>
        <v>14.830617118029767</v>
      </c>
      <c r="AF71" s="8">
        <f t="shared" si="37"/>
        <v>12.221076003995082</v>
      </c>
      <c r="AG71" s="8">
        <f t="shared" si="37"/>
        <v>14.860449561460197</v>
      </c>
      <c r="AH71" s="8">
        <f t="shared" si="37"/>
        <v>14.439032599943875</v>
      </c>
      <c r="AI71" s="53">
        <f t="shared" si="36"/>
        <v>14.536703145878281</v>
      </c>
      <c r="AJ71" s="53">
        <f t="shared" si="36"/>
        <v>14.683113002880916</v>
      </c>
      <c r="AK71" s="53">
        <f t="shared" si="36"/>
        <v>14.466318930928393</v>
      </c>
      <c r="AL71" s="53">
        <f t="shared" si="36"/>
        <v>14.949239167743219</v>
      </c>
      <c r="AM71" s="53">
        <f t="shared" si="36"/>
        <v>14.20047789730933</v>
      </c>
      <c r="AN71" s="53">
        <f t="shared" si="36"/>
        <v>14.847835899460573</v>
      </c>
      <c r="AO71" s="53">
        <f t="shared" si="36"/>
        <v>15.082212464530068</v>
      </c>
      <c r="AP71" s="53">
        <f t="shared" si="36"/>
        <v>16.495707764586758</v>
      </c>
      <c r="AQ71" s="53">
        <f t="shared" si="36"/>
        <v>16.184153394955207</v>
      </c>
      <c r="AR71" s="53">
        <f t="shared" si="36"/>
        <v>15.408437367058626</v>
      </c>
      <c r="AS71" s="53">
        <f t="shared" si="36"/>
        <v>16.308041235748362</v>
      </c>
      <c r="AT71" s="53">
        <f t="shared" si="36"/>
        <v>16.777317875067016</v>
      </c>
      <c r="AU71" s="53">
        <f t="shared" si="36"/>
        <v>16.849323483769741</v>
      </c>
      <c r="AV71" s="53">
        <f t="shared" si="36"/>
        <v>17.685334550801144</v>
      </c>
      <c r="AW71" s="53">
        <f t="shared" si="36"/>
        <v>19.019021602840301</v>
      </c>
      <c r="AX71" s="53">
        <f t="shared" si="36"/>
        <v>18.952476364883506</v>
      </c>
      <c r="AY71" s="53">
        <f t="shared" si="36"/>
        <v>17.107439425677306</v>
      </c>
      <c r="AZ71" s="53">
        <f t="shared" si="36"/>
        <v>16.349958463515623</v>
      </c>
      <c r="BA71" s="53">
        <f t="shared" si="36"/>
        <v>16.542769858084871</v>
      </c>
      <c r="BB71" s="53">
        <f t="shared" si="36"/>
        <v>16.67510962131691</v>
      </c>
      <c r="BC71" s="53">
        <f t="shared" si="36"/>
        <v>16.45441990710189</v>
      </c>
      <c r="BD71" s="53">
        <f t="shared" si="36"/>
        <v>17.026264063698108</v>
      </c>
      <c r="BE71" s="53">
        <f t="shared" si="36"/>
        <v>17.657155159859848</v>
      </c>
      <c r="BF71" s="53">
        <f t="shared" si="36"/>
        <v>17.310467156865752</v>
      </c>
      <c r="BG71" s="53">
        <f t="shared" si="36"/>
        <v>17.590149022168433</v>
      </c>
      <c r="BH71" s="53">
        <f t="shared" si="36"/>
        <v>18.3808642909176</v>
      </c>
    </row>
    <row r="72" spans="1:60">
      <c r="A72" s="3" t="s">
        <v>17</v>
      </c>
      <c r="C72" s="8">
        <f t="shared" si="37"/>
        <v>0</v>
      </c>
      <c r="D72" s="8">
        <f t="shared" si="37"/>
        <v>0</v>
      </c>
      <c r="E72" s="8">
        <f t="shared" si="37"/>
        <v>0</v>
      </c>
      <c r="F72" s="8">
        <f t="shared" si="37"/>
        <v>0</v>
      </c>
      <c r="G72" s="8">
        <f t="shared" si="37"/>
        <v>0</v>
      </c>
      <c r="H72" s="8">
        <f t="shared" si="37"/>
        <v>0</v>
      </c>
      <c r="I72" s="8">
        <f t="shared" si="37"/>
        <v>0</v>
      </c>
      <c r="J72" s="8">
        <f t="shared" si="37"/>
        <v>10.335753088765465</v>
      </c>
      <c r="K72" s="8">
        <f t="shared" si="37"/>
        <v>10.56248953159713</v>
      </c>
      <c r="L72" s="8">
        <f t="shared" si="37"/>
        <v>11.04248543906175</v>
      </c>
      <c r="M72" s="8">
        <f t="shared" si="37"/>
        <v>12.372244261023061</v>
      </c>
      <c r="N72" s="8">
        <f t="shared" si="37"/>
        <v>12.773332848448886</v>
      </c>
      <c r="O72" s="8">
        <f t="shared" si="37"/>
        <v>13.354063013994349</v>
      </c>
      <c r="P72" s="8">
        <f t="shared" si="37"/>
        <v>13.317316042905013</v>
      </c>
      <c r="Q72" s="8">
        <f t="shared" si="37"/>
        <v>13.206685630409668</v>
      </c>
      <c r="R72" s="8">
        <f t="shared" si="37"/>
        <v>12.148279827241529</v>
      </c>
      <c r="S72" s="8">
        <f t="shared" si="37"/>
        <v>11.909372739896908</v>
      </c>
      <c r="T72" s="8">
        <f t="shared" si="37"/>
        <v>12.492873381887755</v>
      </c>
      <c r="U72" s="8">
        <f t="shared" si="37"/>
        <v>12.43493874658895</v>
      </c>
      <c r="V72" s="8">
        <f t="shared" si="37"/>
        <v>12.986337612294303</v>
      </c>
      <c r="W72" s="8">
        <f t="shared" si="37"/>
        <v>13.797943183864994</v>
      </c>
      <c r="X72" s="8">
        <f t="shared" si="37"/>
        <v>14.318428587929262</v>
      </c>
      <c r="Y72" s="8">
        <f t="shared" si="37"/>
        <v>14.723836381706635</v>
      </c>
      <c r="Z72" s="8">
        <f t="shared" si="37"/>
        <v>15.302750737281901</v>
      </c>
      <c r="AA72" s="8">
        <f t="shared" si="37"/>
        <v>15.52790792079052</v>
      </c>
      <c r="AB72" s="8">
        <f t="shared" si="37"/>
        <v>14.791579150802889</v>
      </c>
      <c r="AC72" s="8">
        <f t="shared" si="37"/>
        <v>15.701422611466185</v>
      </c>
      <c r="AD72" s="8">
        <f t="shared" si="37"/>
        <v>15.197198496593121</v>
      </c>
      <c r="AE72" s="8">
        <f t="shared" si="37"/>
        <v>15.529987859190445</v>
      </c>
      <c r="AF72" s="8">
        <f t="shared" si="37"/>
        <v>15.331770080844738</v>
      </c>
      <c r="AG72" s="8">
        <f t="shared" si="37"/>
        <v>14.262532339542204</v>
      </c>
      <c r="AH72" s="8">
        <f t="shared" si="37"/>
        <v>14.581677957487313</v>
      </c>
      <c r="AI72" s="53">
        <f t="shared" si="36"/>
        <v>15.687713810300943</v>
      </c>
      <c r="AJ72" s="53">
        <f t="shared" si="36"/>
        <v>16.012166751699453</v>
      </c>
      <c r="AK72" s="53">
        <f t="shared" si="36"/>
        <v>16.022068979309115</v>
      </c>
      <c r="AL72" s="53">
        <f t="shared" si="36"/>
        <v>16.12584959945843</v>
      </c>
      <c r="AM72" s="53">
        <f t="shared" si="36"/>
        <v>16.41691498340797</v>
      </c>
      <c r="AN72" s="53">
        <f t="shared" si="36"/>
        <v>16.795838246757572</v>
      </c>
      <c r="AO72" s="53">
        <f t="shared" si="36"/>
        <v>16.769902679061129</v>
      </c>
      <c r="AP72" s="53">
        <f t="shared" si="36"/>
        <v>17.07160506367509</v>
      </c>
      <c r="AQ72" s="53">
        <f t="shared" si="36"/>
        <v>17.474034457734714</v>
      </c>
      <c r="AR72" s="53">
        <f t="shared" si="36"/>
        <v>17.993850996818711</v>
      </c>
      <c r="AS72" s="53">
        <f t="shared" si="36"/>
        <v>18.348414232006476</v>
      </c>
      <c r="AT72" s="53">
        <f t="shared" si="36"/>
        <v>18.68831379237912</v>
      </c>
      <c r="AU72" s="53">
        <f t="shared" si="36"/>
        <v>19.037315937339482</v>
      </c>
      <c r="AV72" s="53">
        <f t="shared" si="36"/>
        <v>19.398515244411193</v>
      </c>
      <c r="AW72" s="53">
        <f t="shared" si="36"/>
        <v>19.7674787006275</v>
      </c>
      <c r="AX72" s="53">
        <f t="shared" si="36"/>
        <v>20.139031060918413</v>
      </c>
      <c r="AY72" s="53">
        <f t="shared" si="36"/>
        <v>20.514161694941816</v>
      </c>
      <c r="AZ72" s="53">
        <f t="shared" si="36"/>
        <v>20.89671274788887</v>
      </c>
      <c r="BA72" s="53">
        <f t="shared" si="36"/>
        <v>21.286329919630958</v>
      </c>
      <c r="BB72" s="53">
        <f t="shared" si="36"/>
        <v>21.681932502514929</v>
      </c>
      <c r="BC72" s="53">
        <f t="shared" si="36"/>
        <v>22.08314585620861</v>
      </c>
      <c r="BD72" s="53">
        <f t="shared" si="36"/>
        <v>22.490606450588807</v>
      </c>
      <c r="BE72" s="53">
        <f t="shared" si="36"/>
        <v>22.904876427277667</v>
      </c>
      <c r="BF72" s="53">
        <f t="shared" si="36"/>
        <v>23.325827088872835</v>
      </c>
      <c r="BG72" s="53">
        <f t="shared" si="36"/>
        <v>23.753377254739569</v>
      </c>
      <c r="BH72" s="53">
        <f t="shared" si="36"/>
        <v>24.187656266047711</v>
      </c>
    </row>
    <row r="73" spans="1:60">
      <c r="A73" s="3" t="s">
        <v>18</v>
      </c>
      <c r="C73" s="8">
        <f t="shared" si="37"/>
        <v>0</v>
      </c>
      <c r="D73" s="8">
        <f t="shared" si="37"/>
        <v>0</v>
      </c>
      <c r="E73" s="8">
        <f t="shared" si="37"/>
        <v>0</v>
      </c>
      <c r="F73" s="8">
        <f t="shared" si="37"/>
        <v>0</v>
      </c>
      <c r="G73" s="8">
        <f t="shared" si="37"/>
        <v>0</v>
      </c>
      <c r="H73" s="8">
        <f t="shared" si="37"/>
        <v>0</v>
      </c>
      <c r="I73" s="8">
        <f t="shared" si="37"/>
        <v>0</v>
      </c>
      <c r="J73" s="8">
        <f t="shared" si="37"/>
        <v>9.9861606342585922</v>
      </c>
      <c r="K73" s="8">
        <f t="shared" si="37"/>
        <v>10.189855909488347</v>
      </c>
      <c r="L73" s="8">
        <f t="shared" si="37"/>
        <v>10.754170689321485</v>
      </c>
      <c r="M73" s="8">
        <f t="shared" si="37"/>
        <v>11.771443840704448</v>
      </c>
      <c r="N73" s="8">
        <f t="shared" si="37"/>
        <v>12.071396226271085</v>
      </c>
      <c r="O73" s="8">
        <f t="shared" si="37"/>
        <v>12.654211847078354</v>
      </c>
      <c r="P73" s="8">
        <f t="shared" si="37"/>
        <v>12.660032193254011</v>
      </c>
      <c r="Q73" s="8">
        <f t="shared" si="37"/>
        <v>12.2988669028973</v>
      </c>
      <c r="R73" s="8">
        <f t="shared" si="37"/>
        <v>11.570151074873342</v>
      </c>
      <c r="S73" s="8">
        <f t="shared" si="37"/>
        <v>11.398976695197646</v>
      </c>
      <c r="T73" s="8">
        <f t="shared" si="37"/>
        <v>11.584189637029258</v>
      </c>
      <c r="U73" s="8">
        <f t="shared" si="37"/>
        <v>11.76481308690061</v>
      </c>
      <c r="V73" s="8">
        <f t="shared" si="37"/>
        <v>12.426292428323341</v>
      </c>
      <c r="W73" s="8">
        <f t="shared" si="37"/>
        <v>12.842632455210452</v>
      </c>
      <c r="X73" s="8">
        <f t="shared" si="37"/>
        <v>13.265514754729734</v>
      </c>
      <c r="Y73" s="8">
        <f t="shared" si="37"/>
        <v>13.698321542774391</v>
      </c>
      <c r="Z73" s="8">
        <f t="shared" si="37"/>
        <v>14.374998197363592</v>
      </c>
      <c r="AA73" s="8">
        <f t="shared" si="37"/>
        <v>14.843731470821563</v>
      </c>
      <c r="AB73" s="8">
        <f t="shared" si="37"/>
        <v>11.61890256248425</v>
      </c>
      <c r="AC73" s="8">
        <f t="shared" si="37"/>
        <v>16.436188841254165</v>
      </c>
      <c r="AD73" s="8">
        <f t="shared" si="37"/>
        <v>15.689689044379161</v>
      </c>
      <c r="AE73" s="8">
        <f t="shared" si="37"/>
        <v>15.090307845912671</v>
      </c>
      <c r="AF73" s="8">
        <f t="shared" si="37"/>
        <v>16.304075839714461</v>
      </c>
      <c r="AG73" s="8">
        <f t="shared" si="37"/>
        <v>15.027605410748802</v>
      </c>
      <c r="AH73" s="8">
        <f t="shared" si="37"/>
        <v>16.968089154907943</v>
      </c>
      <c r="AI73" s="53">
        <f t="shared" si="36"/>
        <v>16.560168496966128</v>
      </c>
      <c r="AJ73" s="53">
        <f t="shared" si="36"/>
        <v>16.976968594635995</v>
      </c>
      <c r="AK73" s="53">
        <f t="shared" si="36"/>
        <v>17.276556007417295</v>
      </c>
      <c r="AL73" s="53">
        <f t="shared" si="36"/>
        <v>17.436398220066135</v>
      </c>
      <c r="AM73" s="53">
        <f t="shared" si="36"/>
        <v>17.832239126718875</v>
      </c>
      <c r="AN73" s="53">
        <f t="shared" si="36"/>
        <v>18.008094410148875</v>
      </c>
      <c r="AO73" s="53">
        <f t="shared" si="36"/>
        <v>18.033213964633415</v>
      </c>
      <c r="AP73" s="53">
        <f t="shared" si="36"/>
        <v>18.407160650483881</v>
      </c>
      <c r="AQ73" s="53">
        <f t="shared" si="36"/>
        <v>18.840706569999615</v>
      </c>
      <c r="AR73" s="53">
        <f t="shared" si="36"/>
        <v>19.390923511549552</v>
      </c>
      <c r="AS73" s="53">
        <f t="shared" si="36"/>
        <v>19.743061375554884</v>
      </c>
      <c r="AT73" s="53">
        <f t="shared" si="36"/>
        <v>20.122499806390955</v>
      </c>
      <c r="AU73" s="53">
        <f t="shared" si="36"/>
        <v>20.503317670690894</v>
      </c>
      <c r="AV73" s="53">
        <f t="shared" si="36"/>
        <v>20.887937734076864</v>
      </c>
      <c r="AW73" s="53">
        <f t="shared" si="36"/>
        <v>21.280020633933994</v>
      </c>
      <c r="AX73" s="53">
        <f t="shared" si="36"/>
        <v>21.67589332766681</v>
      </c>
      <c r="AY73" s="53">
        <f t="shared" si="36"/>
        <v>22.080977513542891</v>
      </c>
      <c r="AZ73" s="53">
        <f t="shared" si="36"/>
        <v>22.491463244881277</v>
      </c>
      <c r="BA73" s="53">
        <f t="shared" si="36"/>
        <v>22.908197664641119</v>
      </c>
      <c r="BB73" s="53">
        <f t="shared" si="36"/>
        <v>23.331696055891573</v>
      </c>
      <c r="BC73" s="53">
        <f t="shared" si="36"/>
        <v>23.761811222694821</v>
      </c>
      <c r="BD73" s="53">
        <f t="shared" si="36"/>
        <v>24.199138587959116</v>
      </c>
      <c r="BE73" s="53">
        <f t="shared" si="36"/>
        <v>24.643257057600838</v>
      </c>
      <c r="BF73" s="53">
        <f t="shared" si="36"/>
        <v>25.094459302498304</v>
      </c>
      <c r="BG73" s="53">
        <f t="shared" si="36"/>
        <v>25.552921209830242</v>
      </c>
      <c r="BH73" s="53">
        <f t="shared" si="36"/>
        <v>26.018747182729438</v>
      </c>
    </row>
    <row r="74" spans="1:60">
      <c r="A74" s="3" t="s">
        <v>19</v>
      </c>
      <c r="C74" s="8">
        <f t="shared" si="37"/>
        <v>0</v>
      </c>
      <c r="D74" s="8">
        <f t="shared" si="37"/>
        <v>0</v>
      </c>
      <c r="E74" s="8">
        <f t="shared" si="37"/>
        <v>0</v>
      </c>
      <c r="F74" s="8">
        <f t="shared" si="37"/>
        <v>0</v>
      </c>
      <c r="G74" s="8">
        <f t="shared" si="37"/>
        <v>0</v>
      </c>
      <c r="H74" s="8">
        <f t="shared" si="37"/>
        <v>0</v>
      </c>
      <c r="I74" s="8">
        <f t="shared" si="37"/>
        <v>0</v>
      </c>
      <c r="J74" s="8">
        <f t="shared" si="37"/>
        <v>10.557096296468568</v>
      </c>
      <c r="K74" s="8">
        <f t="shared" si="37"/>
        <v>10.97246685542637</v>
      </c>
      <c r="L74" s="8">
        <f t="shared" si="37"/>
        <v>11.542951968717995</v>
      </c>
      <c r="M74" s="8">
        <f t="shared" si="37"/>
        <v>12.579703465929928</v>
      </c>
      <c r="N74" s="8">
        <f t="shared" si="37"/>
        <v>12.990602001591665</v>
      </c>
      <c r="O74" s="8">
        <f t="shared" si="37"/>
        <v>13.365652800545959</v>
      </c>
      <c r="P74" s="8">
        <f t="shared" si="37"/>
        <v>13.457432506858575</v>
      </c>
      <c r="Q74" s="8">
        <f t="shared" si="37"/>
        <v>13.159054330221217</v>
      </c>
      <c r="R74" s="8">
        <f t="shared" si="37"/>
        <v>12.495936917014202</v>
      </c>
      <c r="S74" s="8">
        <f t="shared" si="37"/>
        <v>12.272585134394387</v>
      </c>
      <c r="T74" s="8">
        <f t="shared" si="37"/>
        <v>12.865162756622851</v>
      </c>
      <c r="U74" s="8">
        <f t="shared" si="37"/>
        <v>13.373739109896944</v>
      </c>
      <c r="V74" s="8">
        <f t="shared" si="37"/>
        <v>13.64046166884534</v>
      </c>
      <c r="W74" s="8">
        <f t="shared" si="37"/>
        <v>14.358074310622804</v>
      </c>
      <c r="X74" s="8">
        <f t="shared" si="37"/>
        <v>14.421336710120897</v>
      </c>
      <c r="Y74" s="8">
        <f t="shared" si="37"/>
        <v>14.72213751591668</v>
      </c>
      <c r="Z74" s="8">
        <f t="shared" si="37"/>
        <v>14.834178719022235</v>
      </c>
      <c r="AA74" s="8">
        <f t="shared" si="37"/>
        <v>15.019190446137213</v>
      </c>
      <c r="AB74" s="8">
        <f t="shared" si="37"/>
        <v>13.410541324405164</v>
      </c>
      <c r="AC74" s="8">
        <f t="shared" si="37"/>
        <v>16.101781935145464</v>
      </c>
      <c r="AD74" s="8">
        <f t="shared" si="37"/>
        <v>12.274771862798902</v>
      </c>
      <c r="AE74" s="8">
        <f t="shared" si="37"/>
        <v>14.698064732518935</v>
      </c>
      <c r="AF74" s="8">
        <f t="shared" si="37"/>
        <v>16.019424362229355</v>
      </c>
      <c r="AG74" s="8">
        <f t="shared" si="37"/>
        <v>13.911735013019687</v>
      </c>
      <c r="AH74" s="8">
        <f t="shared" si="37"/>
        <v>14.901107707190278</v>
      </c>
      <c r="AI74" s="53">
        <f t="shared" si="36"/>
        <v>15.040556009937308</v>
      </c>
      <c r="AJ74" s="53">
        <f t="shared" si="36"/>
        <v>15.837949236025286</v>
      </c>
      <c r="AK74" s="53">
        <f t="shared" si="36"/>
        <v>15.98732650253139</v>
      </c>
      <c r="AL74" s="53">
        <f t="shared" si="36"/>
        <v>15.939552901766533</v>
      </c>
      <c r="AM74" s="53">
        <f t="shared" si="36"/>
        <v>16.266185499105731</v>
      </c>
      <c r="AN74" s="53">
        <f t="shared" si="36"/>
        <v>16.54721474577164</v>
      </c>
      <c r="AO74" s="53">
        <f t="shared" si="36"/>
        <v>16.606873402264878</v>
      </c>
      <c r="AP74" s="53">
        <f t="shared" si="36"/>
        <v>16.909536496704217</v>
      </c>
      <c r="AQ74" s="53">
        <f t="shared" si="36"/>
        <v>17.283626924326409</v>
      </c>
      <c r="AR74" s="53">
        <f t="shared" si="36"/>
        <v>17.799993822909123</v>
      </c>
      <c r="AS74" s="53">
        <f t="shared" si="36"/>
        <v>18.145208239185401</v>
      </c>
      <c r="AT74" s="53">
        <f t="shared" si="36"/>
        <v>18.494626808994582</v>
      </c>
      <c r="AU74" s="53">
        <f t="shared" si="36"/>
        <v>18.837728076649253</v>
      </c>
      <c r="AV74" s="53">
        <f t="shared" si="36"/>
        <v>19.191569290698347</v>
      </c>
      <c r="AW74" s="53">
        <f t="shared" si="36"/>
        <v>19.557429331257413</v>
      </c>
      <c r="AX74" s="53">
        <f t="shared" si="36"/>
        <v>19.925571268272506</v>
      </c>
      <c r="AY74" s="53">
        <f t="shared" si="36"/>
        <v>20.298542232368906</v>
      </c>
      <c r="AZ74" s="53">
        <f t="shared" si="36"/>
        <v>20.676473835303579</v>
      </c>
      <c r="BA74" s="53">
        <f t="shared" si="36"/>
        <v>21.061741453075363</v>
      </c>
      <c r="BB74" s="53">
        <f t="shared" si="36"/>
        <v>21.453628144770299</v>
      </c>
      <c r="BC74" s="53">
        <f t="shared" si="36"/>
        <v>21.850996606805882</v>
      </c>
      <c r="BD74" s="53">
        <f t="shared" si="36"/>
        <v>22.254520801178348</v>
      </c>
      <c r="BE74" s="53">
        <f t="shared" si="36"/>
        <v>22.664480160438686</v>
      </c>
      <c r="BF74" s="53">
        <f t="shared" si="36"/>
        <v>23.081185251364122</v>
      </c>
      <c r="BG74" s="53">
        <f t="shared" si="36"/>
        <v>23.504511747672023</v>
      </c>
      <c r="BH74" s="53">
        <f t="shared" si="36"/>
        <v>23.934460140417684</v>
      </c>
    </row>
    <row r="75" spans="1:60">
      <c r="A75" s="3" t="s">
        <v>20</v>
      </c>
      <c r="C75" s="8">
        <f t="shared" si="37"/>
        <v>0</v>
      </c>
      <c r="D75" s="8">
        <f t="shared" si="37"/>
        <v>0</v>
      </c>
      <c r="E75" s="8">
        <f t="shared" si="37"/>
        <v>0</v>
      </c>
      <c r="F75" s="8">
        <f t="shared" si="37"/>
        <v>0</v>
      </c>
      <c r="G75" s="8">
        <f t="shared" si="37"/>
        <v>0</v>
      </c>
      <c r="H75" s="8">
        <f t="shared" si="37"/>
        <v>0</v>
      </c>
      <c r="I75" s="8">
        <f t="shared" si="37"/>
        <v>0</v>
      </c>
      <c r="J75" s="8">
        <f t="shared" si="37"/>
        <v>10.601663277943588</v>
      </c>
      <c r="K75" s="8">
        <f t="shared" si="37"/>
        <v>10.909394614077112</v>
      </c>
      <c r="L75" s="8">
        <f t="shared" si="37"/>
        <v>11.510059362038046</v>
      </c>
      <c r="M75" s="8">
        <f t="shared" si="37"/>
        <v>12.341182786720161</v>
      </c>
      <c r="N75" s="8">
        <f t="shared" si="37"/>
        <v>12.664783518441666</v>
      </c>
      <c r="O75" s="8">
        <f t="shared" si="37"/>
        <v>13.51393568820988</v>
      </c>
      <c r="P75" s="8">
        <f t="shared" si="37"/>
        <v>13.425860374624211</v>
      </c>
      <c r="Q75" s="8">
        <f t="shared" si="37"/>
        <v>13.138497811922933</v>
      </c>
      <c r="R75" s="8">
        <f t="shared" si="37"/>
        <v>12.350545658895554</v>
      </c>
      <c r="S75" s="8">
        <f t="shared" si="37"/>
        <v>11.950531096737084</v>
      </c>
      <c r="T75" s="8">
        <f t="shared" si="37"/>
        <v>12.486871670253789</v>
      </c>
      <c r="U75" s="8">
        <f t="shared" si="37"/>
        <v>12.786677294991771</v>
      </c>
      <c r="V75" s="8">
        <f t="shared" si="37"/>
        <v>13.080287634596168</v>
      </c>
      <c r="W75" s="8">
        <f t="shared" si="37"/>
        <v>13.853093414851665</v>
      </c>
      <c r="X75" s="8">
        <f t="shared" si="37"/>
        <v>14.517028008461725</v>
      </c>
      <c r="Y75" s="8">
        <f t="shared" si="37"/>
        <v>14.891198996993039</v>
      </c>
      <c r="Z75" s="8">
        <f t="shared" si="37"/>
        <v>15.357883313332685</v>
      </c>
      <c r="AA75" s="8">
        <f t="shared" si="37"/>
        <v>15.306543822191671</v>
      </c>
      <c r="AB75" s="8">
        <f t="shared" si="37"/>
        <v>13.917318043840279</v>
      </c>
      <c r="AC75" s="8">
        <f t="shared" si="37"/>
        <v>15.269480837141071</v>
      </c>
      <c r="AD75" s="8">
        <f t="shared" si="37"/>
        <v>12.941903703013038</v>
      </c>
      <c r="AE75" s="8">
        <f t="shared" si="37"/>
        <v>11.876508059313496</v>
      </c>
      <c r="AF75" s="8">
        <f t="shared" si="37"/>
        <v>10.561069155185695</v>
      </c>
      <c r="AG75" s="8">
        <f t="shared" si="37"/>
        <v>12.711538972238966</v>
      </c>
      <c r="AH75" s="8">
        <f t="shared" si="37"/>
        <v>16.013547410868384</v>
      </c>
      <c r="AI75" s="53">
        <f t="shared" si="36"/>
        <v>13.431982493669832</v>
      </c>
      <c r="AJ75" s="53">
        <f t="shared" si="36"/>
        <v>13.725591123715773</v>
      </c>
      <c r="AK75" s="53">
        <f t="shared" si="36"/>
        <v>14.037100927585028</v>
      </c>
      <c r="AL75" s="53">
        <f t="shared" si="36"/>
        <v>14.730669227038556</v>
      </c>
      <c r="AM75" s="53">
        <f t="shared" si="36"/>
        <v>15.063743038512273</v>
      </c>
      <c r="AN75" s="53">
        <f t="shared" si="36"/>
        <v>14.863012883473623</v>
      </c>
      <c r="AO75" s="53">
        <f t="shared" si="36"/>
        <v>14.933081741868513</v>
      </c>
      <c r="AP75" s="53">
        <f t="shared" si="36"/>
        <v>15.312572748716832</v>
      </c>
      <c r="AQ75" s="53">
        <f t="shared" si="36"/>
        <v>15.743577884903713</v>
      </c>
      <c r="AR75" s="53">
        <f t="shared" si="36"/>
        <v>16.16891547654846</v>
      </c>
      <c r="AS75" s="53">
        <f t="shared" si="36"/>
        <v>16.421520199265178</v>
      </c>
      <c r="AT75" s="53">
        <f t="shared" si="36"/>
        <v>16.761535313535518</v>
      </c>
      <c r="AU75" s="53">
        <f t="shared" si="36"/>
        <v>17.09733510046873</v>
      </c>
      <c r="AV75" s="53">
        <f t="shared" si="36"/>
        <v>17.425784257640466</v>
      </c>
      <c r="AW75" s="53">
        <f t="shared" si="36"/>
        <v>17.747341248555848</v>
      </c>
      <c r="AX75" s="53">
        <f t="shared" si="36"/>
        <v>18.077779899879715</v>
      </c>
      <c r="AY75" s="53">
        <f t="shared" si="36"/>
        <v>18.424612044131571</v>
      </c>
      <c r="AZ75" s="53">
        <f t="shared" si="36"/>
        <v>18.772880000949897</v>
      </c>
      <c r="BA75" s="53">
        <f t="shared" si="36"/>
        <v>19.123774021471988</v>
      </c>
      <c r="BB75" s="53">
        <f t="shared" si="36"/>
        <v>19.479395411088607</v>
      </c>
      <c r="BC75" s="53">
        <f t="shared" si="36"/>
        <v>19.84219149288894</v>
      </c>
      <c r="BD75" s="53">
        <f t="shared" si="36"/>
        <v>20.211802742793672</v>
      </c>
      <c r="BE75" s="53">
        <f t="shared" si="36"/>
        <v>20.586211760382877</v>
      </c>
      <c r="BF75" s="53">
        <f t="shared" si="36"/>
        <v>20.96612664543305</v>
      </c>
      <c r="BG75" s="53">
        <f t="shared" si="36"/>
        <v>21.352153946314193</v>
      </c>
      <c r="BH75" s="53">
        <f t="shared" si="36"/>
        <v>21.744585383543129</v>
      </c>
    </row>
    <row r="76" spans="1:60">
      <c r="A76" s="3" t="s">
        <v>21</v>
      </c>
      <c r="C76" s="8">
        <f t="shared" si="37"/>
        <v>0</v>
      </c>
      <c r="D76" s="8">
        <f t="shared" si="37"/>
        <v>0</v>
      </c>
      <c r="E76" s="8">
        <f t="shared" si="37"/>
        <v>0</v>
      </c>
      <c r="F76" s="8">
        <f t="shared" si="37"/>
        <v>0</v>
      </c>
      <c r="G76" s="8">
        <f t="shared" si="37"/>
        <v>0</v>
      </c>
      <c r="H76" s="8">
        <f t="shared" si="37"/>
        <v>0</v>
      </c>
      <c r="I76" s="8">
        <f t="shared" si="37"/>
        <v>0</v>
      </c>
      <c r="J76" s="8">
        <f t="shared" si="37"/>
        <v>11.019979692966896</v>
      </c>
      <c r="K76" s="8">
        <f t="shared" si="37"/>
        <v>11.340862777792891</v>
      </c>
      <c r="L76" s="8">
        <f t="shared" si="37"/>
        <v>12.173416030531293</v>
      </c>
      <c r="M76" s="8">
        <f t="shared" si="37"/>
        <v>13.218285701252393</v>
      </c>
      <c r="N76" s="8">
        <f t="shared" si="37"/>
        <v>13.367730401340793</v>
      </c>
      <c r="O76" s="8">
        <f t="shared" si="37"/>
        <v>13.970525696490041</v>
      </c>
      <c r="P76" s="8">
        <f t="shared" si="37"/>
        <v>13.704074834218599</v>
      </c>
      <c r="Q76" s="8">
        <f t="shared" si="37"/>
        <v>13.242854436541615</v>
      </c>
      <c r="R76" s="8">
        <f t="shared" si="37"/>
        <v>12.771705070341428</v>
      </c>
      <c r="S76" s="8">
        <f t="shared" si="37"/>
        <v>12.006903488403507</v>
      </c>
      <c r="T76" s="8">
        <f t="shared" si="37"/>
        <v>12.02175723052858</v>
      </c>
      <c r="U76" s="8">
        <f t="shared" si="37"/>
        <v>12.34250145056243</v>
      </c>
      <c r="V76" s="8">
        <f t="shared" si="37"/>
        <v>12.736443731161238</v>
      </c>
      <c r="W76" s="8">
        <f t="shared" si="37"/>
        <v>13.188456011719234</v>
      </c>
      <c r="X76" s="8">
        <f t="shared" si="37"/>
        <v>14.133473262421907</v>
      </c>
      <c r="Y76" s="8">
        <f t="shared" si="37"/>
        <v>15.052223717028415</v>
      </c>
      <c r="Z76" s="8">
        <f t="shared" si="37"/>
        <v>15.603644286877552</v>
      </c>
      <c r="AA76" s="8">
        <f t="shared" si="37"/>
        <v>15.257288580558537</v>
      </c>
      <c r="AB76" s="8">
        <f t="shared" si="37"/>
        <v>13.522369180713468</v>
      </c>
      <c r="AC76" s="8">
        <f t="shared" si="37"/>
        <v>16.266046953466951</v>
      </c>
      <c r="AD76" s="8">
        <f t="shared" si="37"/>
        <v>15.423562279081372</v>
      </c>
      <c r="AE76" s="8">
        <f t="shared" si="37"/>
        <v>12.724136874709417</v>
      </c>
      <c r="AF76" s="8">
        <f t="shared" si="37"/>
        <v>11.386519551713429</v>
      </c>
      <c r="AG76" s="8">
        <f t="shared" si="37"/>
        <v>13.550261380260629</v>
      </c>
      <c r="AH76" s="150">
        <f t="shared" ref="AH76:AQ80" si="38">AH92+AH156</f>
        <v>14.054184546633898</v>
      </c>
      <c r="AI76" s="53">
        <f t="shared" si="38"/>
        <v>14.065778423544002</v>
      </c>
      <c r="AJ76" s="53">
        <f t="shared" si="38"/>
        <v>13.976763110933582</v>
      </c>
      <c r="AK76" s="53">
        <f t="shared" si="38"/>
        <v>14.161218171846663</v>
      </c>
      <c r="AL76" s="53">
        <f t="shared" si="38"/>
        <v>14.707252071383516</v>
      </c>
      <c r="AM76" s="53">
        <f t="shared" si="38"/>
        <v>14.860744945175533</v>
      </c>
      <c r="AN76" s="53">
        <f t="shared" si="38"/>
        <v>15.026103120558213</v>
      </c>
      <c r="AO76" s="53">
        <f t="shared" si="38"/>
        <v>14.99708713052115</v>
      </c>
      <c r="AP76" s="53">
        <f t="shared" si="38"/>
        <v>15.33838997895112</v>
      </c>
      <c r="AQ76" s="53">
        <f t="shared" si="38"/>
        <v>15.749117668255368</v>
      </c>
      <c r="AR76" s="53">
        <f t="shared" si="36"/>
        <v>16.180666215249058</v>
      </c>
      <c r="AS76" s="53">
        <f t="shared" si="36"/>
        <v>16.478835173294527</v>
      </c>
      <c r="AT76" s="53">
        <f t="shared" si="36"/>
        <v>16.796434155693216</v>
      </c>
      <c r="AU76" s="53">
        <f t="shared" si="36"/>
        <v>17.125969314521548</v>
      </c>
      <c r="AV76" s="53">
        <f t="shared" si="36"/>
        <v>17.454932709669912</v>
      </c>
      <c r="AW76" s="53">
        <f t="shared" si="36"/>
        <v>17.781408678666896</v>
      </c>
      <c r="AX76" s="53">
        <f t="shared" si="36"/>
        <v>18.116547703328717</v>
      </c>
      <c r="AY76" s="53">
        <f t="shared" si="36"/>
        <v>18.459473416090038</v>
      </c>
      <c r="AZ76" s="53">
        <f t="shared" si="36"/>
        <v>18.807733480881616</v>
      </c>
      <c r="BA76" s="53">
        <f t="shared" si="36"/>
        <v>19.159937412043288</v>
      </c>
      <c r="BB76" s="53">
        <f t="shared" si="36"/>
        <v>19.517036298009312</v>
      </c>
      <c r="BC76" s="53">
        <f t="shared" si="36"/>
        <v>19.880585026373755</v>
      </c>
      <c r="BD76" s="53">
        <f t="shared" si="36"/>
        <v>20.250117447005433</v>
      </c>
      <c r="BE76" s="53">
        <f t="shared" si="36"/>
        <v>20.625253810353556</v>
      </c>
      <c r="BF76" s="53">
        <f t="shared" si="36"/>
        <v>21.006050897992505</v>
      </c>
      <c r="BG76" s="53">
        <f t="shared" si="36"/>
        <v>21.392870316983441</v>
      </c>
      <c r="BH76" s="53">
        <f t="shared" si="36"/>
        <v>21.785949516980928</v>
      </c>
    </row>
    <row r="77" spans="1:60">
      <c r="A77" s="3" t="s">
        <v>22</v>
      </c>
      <c r="C77" s="8">
        <f t="shared" si="37"/>
        <v>0</v>
      </c>
      <c r="D77" s="8">
        <f t="shared" si="37"/>
        <v>0</v>
      </c>
      <c r="E77" s="8">
        <f t="shared" si="37"/>
        <v>0</v>
      </c>
      <c r="F77" s="8">
        <f t="shared" si="37"/>
        <v>0</v>
      </c>
      <c r="G77" s="8">
        <f t="shared" si="37"/>
        <v>0</v>
      </c>
      <c r="H77" s="8">
        <f t="shared" si="37"/>
        <v>0</v>
      </c>
      <c r="I77" s="8">
        <f t="shared" si="37"/>
        <v>0</v>
      </c>
      <c r="J77" s="8">
        <f t="shared" si="37"/>
        <v>10.937922203738177</v>
      </c>
      <c r="K77" s="8">
        <f t="shared" si="37"/>
        <v>11.374004018111533</v>
      </c>
      <c r="L77" s="8">
        <f t="shared" si="37"/>
        <v>11.871275436399772</v>
      </c>
      <c r="M77" s="8">
        <f t="shared" si="37"/>
        <v>12.740608495579526</v>
      </c>
      <c r="N77" s="8">
        <f t="shared" si="37"/>
        <v>12.993792036463724</v>
      </c>
      <c r="O77" s="8">
        <f t="shared" si="37"/>
        <v>13.670605477811367</v>
      </c>
      <c r="P77" s="8">
        <f t="shared" si="37"/>
        <v>13.791291093366455</v>
      </c>
      <c r="Q77" s="8">
        <f t="shared" si="37"/>
        <v>13.486463940022213</v>
      </c>
      <c r="R77" s="8">
        <f t="shared" si="37"/>
        <v>12.877713306463589</v>
      </c>
      <c r="S77" s="8">
        <f t="shared" si="37"/>
        <v>12.310091213835779</v>
      </c>
      <c r="T77" s="8">
        <f t="shared" si="37"/>
        <v>12.549852760975476</v>
      </c>
      <c r="U77" s="8">
        <f t="shared" si="37"/>
        <v>12.627004080815556</v>
      </c>
      <c r="V77" s="8">
        <f t="shared" si="37"/>
        <v>12.914180495527276</v>
      </c>
      <c r="W77" s="8">
        <f t="shared" si="37"/>
        <v>13.114409122905531</v>
      </c>
      <c r="X77" s="8">
        <f t="shared" si="37"/>
        <v>13.53496312269785</v>
      </c>
      <c r="Y77" s="8">
        <f t="shared" si="37"/>
        <v>14.127245256474843</v>
      </c>
      <c r="Z77" s="8">
        <f t="shared" si="37"/>
        <v>14.692462672018598</v>
      </c>
      <c r="AA77" s="8">
        <f t="shared" si="37"/>
        <v>15.175975342340616</v>
      </c>
      <c r="AB77" s="8">
        <f t="shared" si="37"/>
        <v>13.912383600243881</v>
      </c>
      <c r="AC77" s="8">
        <f t="shared" si="37"/>
        <v>15.936898827101709</v>
      </c>
      <c r="AD77" s="8">
        <f t="shared" si="37"/>
        <v>14.060708983084833</v>
      </c>
      <c r="AE77" s="8">
        <f t="shared" si="37"/>
        <v>12.571104387973717</v>
      </c>
      <c r="AF77" s="8">
        <f t="shared" si="37"/>
        <v>13.151530132493447</v>
      </c>
      <c r="AG77" s="8">
        <f t="shared" si="37"/>
        <v>13.481770197621312</v>
      </c>
      <c r="AH77" s="150">
        <f t="shared" si="38"/>
        <v>14.024263272772325</v>
      </c>
      <c r="AI77" s="53">
        <f t="shared" si="38"/>
        <v>14.097260890389657</v>
      </c>
      <c r="AJ77" s="53">
        <f t="shared" si="38"/>
        <v>14.303909844579412</v>
      </c>
      <c r="AK77" s="53">
        <f t="shared" si="38"/>
        <v>14.587422091503939</v>
      </c>
      <c r="AL77" s="53">
        <f t="shared" si="38"/>
        <v>14.851342224574053</v>
      </c>
      <c r="AM77" s="53">
        <f t="shared" si="38"/>
        <v>15.04817090331842</v>
      </c>
      <c r="AN77" s="53">
        <f t="shared" si="38"/>
        <v>15.258724380116043</v>
      </c>
      <c r="AO77" s="53">
        <f t="shared" si="38"/>
        <v>15.267394838082561</v>
      </c>
      <c r="AP77" s="53">
        <f t="shared" si="38"/>
        <v>15.599183936129043</v>
      </c>
      <c r="AQ77" s="53">
        <f t="shared" si="38"/>
        <v>15.978096344718793</v>
      </c>
      <c r="AR77" s="53">
        <f t="shared" si="36"/>
        <v>16.430733551143316</v>
      </c>
      <c r="AS77" s="53">
        <f t="shared" si="36"/>
        <v>16.74244871450863</v>
      </c>
      <c r="AT77" s="53">
        <f t="shared" si="36"/>
        <v>17.06678203210685</v>
      </c>
      <c r="AU77" s="53">
        <f t="shared" si="36"/>
        <v>17.395507289821673</v>
      </c>
      <c r="AV77" s="53">
        <f t="shared" si="36"/>
        <v>17.725561094007496</v>
      </c>
      <c r="AW77" s="53">
        <f t="shared" si="36"/>
        <v>18.06031253989212</v>
      </c>
      <c r="AX77" s="53">
        <f t="shared" si="36"/>
        <v>18.401525154600606</v>
      </c>
      <c r="AY77" s="53">
        <f t="shared" si="36"/>
        <v>18.74895056453402</v>
      </c>
      <c r="AZ77" s="53">
        <f t="shared" si="36"/>
        <v>19.101239663852816</v>
      </c>
      <c r="BA77" s="53">
        <f t="shared" si="36"/>
        <v>19.458491813060061</v>
      </c>
      <c r="BB77" s="53">
        <f t="shared" si="36"/>
        <v>19.821472516443364</v>
      </c>
      <c r="BC77" s="53">
        <f t="shared" si="36"/>
        <v>20.190398906257357</v>
      </c>
      <c r="BD77" s="53">
        <f t="shared" si="36"/>
        <v>20.56516241086603</v>
      </c>
      <c r="BE77" s="53">
        <f t="shared" si="36"/>
        <v>20.945683903921935</v>
      </c>
      <c r="BF77" s="53">
        <f t="shared" si="36"/>
        <v>21.33215174396755</v>
      </c>
      <c r="BG77" s="53">
        <f t="shared" si="36"/>
        <v>21.724773034439153</v>
      </c>
      <c r="BH77" s="53">
        <f t="shared" si="36"/>
        <v>22.123637267590258</v>
      </c>
    </row>
    <row r="78" spans="1:60">
      <c r="A78" s="3" t="s">
        <v>23</v>
      </c>
      <c r="C78" s="8">
        <f t="shared" si="37"/>
        <v>0</v>
      </c>
      <c r="D78" s="8">
        <f t="shared" ref="D78:AG80" si="39">D205+D30+D46-D62-D206</f>
        <v>0</v>
      </c>
      <c r="E78" s="8">
        <f t="shared" si="39"/>
        <v>0</v>
      </c>
      <c r="F78" s="8">
        <f t="shared" si="39"/>
        <v>0</v>
      </c>
      <c r="G78" s="8">
        <f t="shared" si="39"/>
        <v>0</v>
      </c>
      <c r="H78" s="8">
        <f t="shared" si="39"/>
        <v>0</v>
      </c>
      <c r="I78" s="8">
        <f t="shared" si="39"/>
        <v>0</v>
      </c>
      <c r="J78" s="8">
        <f t="shared" si="39"/>
        <v>10.852491248802517</v>
      </c>
      <c r="K78" s="8">
        <f t="shared" si="39"/>
        <v>11.172101506185278</v>
      </c>
      <c r="L78" s="8">
        <f t="shared" si="39"/>
        <v>11.341572306427109</v>
      </c>
      <c r="M78" s="8">
        <f t="shared" si="39"/>
        <v>12.388244946391517</v>
      </c>
      <c r="N78" s="8">
        <f t="shared" si="39"/>
        <v>12.80601404042925</v>
      </c>
      <c r="O78" s="8">
        <f t="shared" si="39"/>
        <v>13.22155773655429</v>
      </c>
      <c r="P78" s="8">
        <f t="shared" si="39"/>
        <v>12.967935934813454</v>
      </c>
      <c r="Q78" s="8">
        <f t="shared" si="39"/>
        <v>12.844886554543429</v>
      </c>
      <c r="R78" s="8">
        <f t="shared" si="39"/>
        <v>12.319601692757953</v>
      </c>
      <c r="S78" s="8">
        <f t="shared" si="39"/>
        <v>11.971023011114809</v>
      </c>
      <c r="T78" s="8">
        <f t="shared" si="39"/>
        <v>12.594397100108663</v>
      </c>
      <c r="U78" s="8">
        <f t="shared" si="39"/>
        <v>12.842481595200526</v>
      </c>
      <c r="V78" s="8">
        <f t="shared" si="39"/>
        <v>13.238841693547476</v>
      </c>
      <c r="W78" s="8">
        <f t="shared" si="39"/>
        <v>13.631019966464329</v>
      </c>
      <c r="X78" s="8">
        <f t="shared" si="39"/>
        <v>13.94335064268307</v>
      </c>
      <c r="Y78" s="8">
        <f t="shared" si="39"/>
        <v>14.174185999677134</v>
      </c>
      <c r="Z78" s="8">
        <f t="shared" si="39"/>
        <v>14.395428350131295</v>
      </c>
      <c r="AA78" s="8">
        <f t="shared" si="39"/>
        <v>14.012537715321521</v>
      </c>
      <c r="AB78" s="8">
        <f t="shared" si="39"/>
        <v>11.613999657672947</v>
      </c>
      <c r="AC78" s="8">
        <f t="shared" si="39"/>
        <v>13.520632455092393</v>
      </c>
      <c r="AD78" s="8">
        <f t="shared" si="39"/>
        <v>12.556026368883934</v>
      </c>
      <c r="AE78" s="8">
        <f t="shared" si="39"/>
        <v>10.069862074024577</v>
      </c>
      <c r="AF78" s="8">
        <f t="shared" si="39"/>
        <v>12.355347176125617</v>
      </c>
      <c r="AG78" s="8">
        <f t="shared" si="39"/>
        <v>11.595454122735914</v>
      </c>
      <c r="AH78" s="150">
        <f t="shared" si="38"/>
        <v>12.189937919135536</v>
      </c>
      <c r="AI78" s="53">
        <f t="shared" si="38"/>
        <v>12.316934409308983</v>
      </c>
      <c r="AJ78" s="53">
        <f t="shared" si="38"/>
        <v>12.440948049431539</v>
      </c>
      <c r="AK78" s="53">
        <f t="shared" si="38"/>
        <v>12.870147216493248</v>
      </c>
      <c r="AL78" s="53">
        <f t="shared" si="38"/>
        <v>12.945059053990931</v>
      </c>
      <c r="AM78" s="53">
        <f t="shared" si="38"/>
        <v>13.150738169590547</v>
      </c>
      <c r="AN78" s="53">
        <f t="shared" si="38"/>
        <v>13.349101408448723</v>
      </c>
      <c r="AO78" s="53">
        <f t="shared" si="38"/>
        <v>13.360641186594004</v>
      </c>
      <c r="AP78" s="53">
        <f t="shared" si="38"/>
        <v>13.667536825658786</v>
      </c>
      <c r="AQ78" s="53">
        <f t="shared" si="38"/>
        <v>13.981139854797078</v>
      </c>
      <c r="AR78" s="53">
        <f t="shared" si="36"/>
        <v>14.387520085254419</v>
      </c>
      <c r="AS78" s="53">
        <f t="shared" si="36"/>
        <v>14.666197591345455</v>
      </c>
      <c r="AT78" s="53">
        <f t="shared" si="36"/>
        <v>14.953933166806566</v>
      </c>
      <c r="AU78" s="53">
        <f t="shared" si="36"/>
        <v>15.24544446391497</v>
      </c>
      <c r="AV78" s="53">
        <f t="shared" si="36"/>
        <v>15.535430400372675</v>
      </c>
      <c r="AW78" s="53">
        <f t="shared" si="36"/>
        <v>15.83351605911248</v>
      </c>
      <c r="AX78" s="53">
        <f t="shared" si="36"/>
        <v>16.136062157686329</v>
      </c>
      <c r="AY78" s="53">
        <f t="shared" si="36"/>
        <v>16.443635493212884</v>
      </c>
      <c r="AZ78" s="53">
        <f t="shared" si="36"/>
        <v>16.755387086025937</v>
      </c>
      <c r="BA78" s="53">
        <f t="shared" si="36"/>
        <v>17.07140171875529</v>
      </c>
      <c r="BB78" s="53">
        <f t="shared" si="36"/>
        <v>17.392898552574707</v>
      </c>
      <c r="BC78" s="53">
        <f t="shared" si="36"/>
        <v>17.719326281441713</v>
      </c>
      <c r="BD78" s="53">
        <f t="shared" si="36"/>
        <v>18.050783993303618</v>
      </c>
      <c r="BE78" s="53">
        <f t="shared" si="36"/>
        <v>18.387272266535728</v>
      </c>
      <c r="BF78" s="53">
        <f t="shared" si="36"/>
        <v>18.728970614638385</v>
      </c>
      <c r="BG78" s="53">
        <f t="shared" si="36"/>
        <v>19.076078503462824</v>
      </c>
      <c r="BH78" s="53">
        <f t="shared" si="36"/>
        <v>19.428580629178771</v>
      </c>
    </row>
    <row r="79" spans="1:60">
      <c r="A79" s="3" t="s">
        <v>24</v>
      </c>
      <c r="C79" s="8">
        <f t="shared" ref="C79:C80" si="40">C206+C31+C47-C63-C207</f>
        <v>0</v>
      </c>
      <c r="D79" s="8">
        <f t="shared" si="39"/>
        <v>0</v>
      </c>
      <c r="E79" s="8">
        <f t="shared" si="39"/>
        <v>0</v>
      </c>
      <c r="F79" s="8">
        <f t="shared" si="39"/>
        <v>0</v>
      </c>
      <c r="G79" s="8">
        <f t="shared" si="39"/>
        <v>0</v>
      </c>
      <c r="H79" s="8">
        <f t="shared" si="39"/>
        <v>0</v>
      </c>
      <c r="I79" s="8">
        <f t="shared" si="39"/>
        <v>0</v>
      </c>
      <c r="J79" s="8">
        <f t="shared" si="39"/>
        <v>10.832163422745552</v>
      </c>
      <c r="K79" s="8">
        <f t="shared" si="39"/>
        <v>11.505464800611746</v>
      </c>
      <c r="L79" s="8">
        <f t="shared" si="39"/>
        <v>11.810221983886992</v>
      </c>
      <c r="M79" s="8">
        <f t="shared" si="39"/>
        <v>12.916413160619429</v>
      </c>
      <c r="N79" s="8">
        <f t="shared" si="39"/>
        <v>13.314960611000753</v>
      </c>
      <c r="O79" s="8">
        <f t="shared" si="39"/>
        <v>13.598443817940646</v>
      </c>
      <c r="P79" s="8">
        <f t="shared" si="39"/>
        <v>13.317367710889531</v>
      </c>
      <c r="Q79" s="8">
        <f t="shared" si="39"/>
        <v>13.335719574878249</v>
      </c>
      <c r="R79" s="8">
        <f t="shared" si="39"/>
        <v>12.707240868482744</v>
      </c>
      <c r="S79" s="8">
        <f t="shared" si="39"/>
        <v>12.342869006441836</v>
      </c>
      <c r="T79" s="8">
        <f t="shared" si="39"/>
        <v>13.098747007497947</v>
      </c>
      <c r="U79" s="8">
        <f t="shared" si="39"/>
        <v>13.32936510655964</v>
      </c>
      <c r="V79" s="8">
        <f t="shared" si="39"/>
        <v>13.972640657436418</v>
      </c>
      <c r="W79" s="8">
        <f t="shared" si="39"/>
        <v>14.435746242785122</v>
      </c>
      <c r="X79" s="8">
        <f t="shared" si="39"/>
        <v>14.617002312915313</v>
      </c>
      <c r="Y79" s="8">
        <f t="shared" si="39"/>
        <v>14.751178944099705</v>
      </c>
      <c r="Z79" s="8">
        <f t="shared" si="39"/>
        <v>15.038798407607084</v>
      </c>
      <c r="AA79" s="8">
        <f t="shared" si="39"/>
        <v>15.062516983731395</v>
      </c>
      <c r="AB79" s="8">
        <f t="shared" si="39"/>
        <v>14.140561480499434</v>
      </c>
      <c r="AC79" s="8">
        <f t="shared" si="39"/>
        <v>15.731966266517718</v>
      </c>
      <c r="AD79" s="8">
        <f t="shared" si="39"/>
        <v>14.978567623472321</v>
      </c>
      <c r="AE79" s="8">
        <f t="shared" si="39"/>
        <v>14.803990977269539</v>
      </c>
      <c r="AF79" s="8">
        <f t="shared" si="39"/>
        <v>14.907747918686599</v>
      </c>
      <c r="AG79" s="8">
        <f t="shared" si="39"/>
        <v>14.033159666520387</v>
      </c>
      <c r="AH79" s="150">
        <f t="shared" si="38"/>
        <v>15.08267174241548</v>
      </c>
      <c r="AI79" s="53">
        <f t="shared" si="38"/>
        <v>15.458554256166922</v>
      </c>
      <c r="AJ79" s="53">
        <f t="shared" si="38"/>
        <v>15.777653785442332</v>
      </c>
      <c r="AK79" s="53">
        <f t="shared" si="38"/>
        <v>15.892417869335565</v>
      </c>
      <c r="AL79" s="53">
        <f t="shared" si="38"/>
        <v>16.058319340505992</v>
      </c>
      <c r="AM79" s="53">
        <f t="shared" si="38"/>
        <v>16.383586989419832</v>
      </c>
      <c r="AN79" s="53">
        <f t="shared" si="38"/>
        <v>16.651186860343039</v>
      </c>
      <c r="AO79" s="53">
        <f t="shared" si="38"/>
        <v>16.644816529210761</v>
      </c>
      <c r="AP79" s="53">
        <f t="shared" si="38"/>
        <v>16.968117599203623</v>
      </c>
      <c r="AQ79" s="53">
        <f t="shared" si="38"/>
        <v>17.374919148264464</v>
      </c>
      <c r="AR79" s="53">
        <f t="shared" si="36"/>
        <v>17.886700608945691</v>
      </c>
      <c r="AS79" s="53">
        <f t="shared" si="36"/>
        <v>18.225493880108566</v>
      </c>
      <c r="AT79" s="53">
        <f t="shared" si="36"/>
        <v>18.569932781538352</v>
      </c>
      <c r="AU79" s="53">
        <f t="shared" si="36"/>
        <v>18.920712107005411</v>
      </c>
      <c r="AV79" s="53">
        <f t="shared" si="36"/>
        <v>19.279470214165592</v>
      </c>
      <c r="AW79" s="53">
        <f t="shared" si="36"/>
        <v>19.644454597769602</v>
      </c>
      <c r="AX79" s="53">
        <f t="shared" si="36"/>
        <v>20.012663613596185</v>
      </c>
      <c r="AY79" s="53">
        <f t="shared" si="36"/>
        <v>20.387068215470475</v>
      </c>
      <c r="AZ79" s="53">
        <f t="shared" si="36"/>
        <v>20.767784235862493</v>
      </c>
      <c r="BA79" s="53">
        <f t="shared" si="36"/>
        <v>21.154805565588401</v>
      </c>
      <c r="BB79" s="53">
        <f t="shared" si="36"/>
        <v>21.547779735515807</v>
      </c>
      <c r="BC79" s="53">
        <f t="shared" si="36"/>
        <v>21.94664915411381</v>
      </c>
      <c r="BD79" s="53">
        <f t="shared" si="36"/>
        <v>22.351976310423332</v>
      </c>
      <c r="BE79" s="53">
        <f t="shared" si="36"/>
        <v>22.763816419201298</v>
      </c>
      <c r="BF79" s="53">
        <f t="shared" si="36"/>
        <v>23.182211927815491</v>
      </c>
      <c r="BG79" s="53">
        <f t="shared" si="36"/>
        <v>23.607215510683808</v>
      </c>
      <c r="BH79" s="53">
        <f t="shared" si="36"/>
        <v>24.0389651741359</v>
      </c>
    </row>
    <row r="80" spans="1:60">
      <c r="A80" s="3" t="s">
        <v>25</v>
      </c>
      <c r="C80" s="8">
        <f t="shared" si="40"/>
        <v>0</v>
      </c>
      <c r="D80" s="8">
        <f t="shared" si="39"/>
        <v>0</v>
      </c>
      <c r="E80" s="8">
        <f t="shared" si="39"/>
        <v>0</v>
      </c>
      <c r="F80" s="8">
        <f t="shared" si="39"/>
        <v>0</v>
      </c>
      <c r="G80" s="8">
        <f t="shared" si="39"/>
        <v>0</v>
      </c>
      <c r="H80" s="8">
        <f t="shared" si="39"/>
        <v>0</v>
      </c>
      <c r="I80" s="8">
        <f t="shared" si="39"/>
        <v>-0.03</v>
      </c>
      <c r="J80" s="8">
        <f t="shared" si="39"/>
        <v>10.768836066954048</v>
      </c>
      <c r="K80" s="8">
        <f t="shared" si="39"/>
        <v>11.303356526302428</v>
      </c>
      <c r="L80" s="8">
        <f t="shared" si="39"/>
        <v>11.380460579618552</v>
      </c>
      <c r="M80" s="8">
        <f t="shared" si="39"/>
        <v>12.136604997541658</v>
      </c>
      <c r="N80" s="8">
        <f t="shared" si="39"/>
        <v>12.537172016231533</v>
      </c>
      <c r="O80" s="8">
        <f t="shared" si="39"/>
        <v>13.58513198332081</v>
      </c>
      <c r="P80" s="8">
        <f t="shared" si="39"/>
        <v>13.507196229396234</v>
      </c>
      <c r="Q80" s="8">
        <f t="shared" si="39"/>
        <v>13.338370341589462</v>
      </c>
      <c r="R80" s="8">
        <f t="shared" si="39"/>
        <v>12.798199944013636</v>
      </c>
      <c r="S80" s="8">
        <f t="shared" si="39"/>
        <v>12.78839338279556</v>
      </c>
      <c r="T80" s="8">
        <f t="shared" si="39"/>
        <v>12.930564876018684</v>
      </c>
      <c r="U80" s="8">
        <f t="shared" si="39"/>
        <v>13.474834928396769</v>
      </c>
      <c r="V80" s="8">
        <f t="shared" si="39"/>
        <v>14.155253179812316</v>
      </c>
      <c r="W80" s="8">
        <f t="shared" si="39"/>
        <v>14.608816427590275</v>
      </c>
      <c r="X80" s="8">
        <f t="shared" si="39"/>
        <v>14.561334030514249</v>
      </c>
      <c r="Y80" s="8">
        <f t="shared" si="39"/>
        <v>15.003606001531105</v>
      </c>
      <c r="Z80" s="8">
        <f t="shared" si="39"/>
        <v>15.295174749695084</v>
      </c>
      <c r="AA80" s="8">
        <f t="shared" si="39"/>
        <v>15.138981642711633</v>
      </c>
      <c r="AB80" s="8">
        <f t="shared" si="39"/>
        <v>14.212945273804635</v>
      </c>
      <c r="AC80" s="8">
        <f t="shared" si="39"/>
        <v>15.426936005527926</v>
      </c>
      <c r="AD80" s="8">
        <f t="shared" si="39"/>
        <v>15.078015511026079</v>
      </c>
      <c r="AE80" s="8">
        <f t="shared" si="39"/>
        <v>13.915499296371046</v>
      </c>
      <c r="AF80" s="8">
        <f t="shared" si="39"/>
        <v>15.003851467919977</v>
      </c>
      <c r="AG80" s="8">
        <f t="shared" si="39"/>
        <v>13.572498340471023</v>
      </c>
      <c r="AH80" s="150">
        <f t="shared" si="38"/>
        <v>12.961775869726921</v>
      </c>
      <c r="AI80" s="53">
        <f t="shared" si="38"/>
        <v>15.149540882593215</v>
      </c>
      <c r="AJ80" s="53">
        <f t="shared" si="38"/>
        <v>15.372828285682296</v>
      </c>
      <c r="AK80" s="53">
        <f t="shared" si="38"/>
        <v>15.694134926385756</v>
      </c>
      <c r="AL80" s="53">
        <f t="shared" si="38"/>
        <v>15.749942897848021</v>
      </c>
      <c r="AM80" s="53">
        <f t="shared" si="38"/>
        <v>16.786965628157443</v>
      </c>
      <c r="AN80" s="53">
        <f t="shared" si="38"/>
        <v>16.880918104024804</v>
      </c>
      <c r="AO80" s="53">
        <f t="shared" si="38"/>
        <v>16.587702606725269</v>
      </c>
      <c r="AP80" s="53">
        <f t="shared" si="38"/>
        <v>15.782461448778479</v>
      </c>
      <c r="AQ80" s="53">
        <f t="shared" si="38"/>
        <v>16.882987701005185</v>
      </c>
      <c r="AR80" s="53">
        <f t="shared" si="36"/>
        <v>18.603274922021171</v>
      </c>
      <c r="AS80" s="53">
        <f t="shared" si="36"/>
        <v>18.383260981325694</v>
      </c>
      <c r="AT80" s="53">
        <f t="shared" si="36"/>
        <v>18.562326713594626</v>
      </c>
      <c r="AU80" s="53">
        <f t="shared" si="36"/>
        <v>19.159134750994458</v>
      </c>
      <c r="AV80" s="53">
        <f t="shared" si="36"/>
        <v>19.008866419479141</v>
      </c>
      <c r="AW80" s="53">
        <f t="shared" ref="AW80:BL80" si="41">AW96+AW160</f>
        <v>18.370229591390853</v>
      </c>
      <c r="AX80" s="53">
        <f t="shared" si="41"/>
        <v>19.144133618396388</v>
      </c>
      <c r="AY80" s="53">
        <f t="shared" si="41"/>
        <v>21.702378063727011</v>
      </c>
      <c r="AZ80" s="53">
        <f t="shared" si="41"/>
        <v>23.186728519058267</v>
      </c>
      <c r="BA80" s="53">
        <f t="shared" si="41"/>
        <v>23.733014422876092</v>
      </c>
      <c r="BB80" s="53">
        <f t="shared" si="41"/>
        <v>24.351009572073711</v>
      </c>
      <c r="BC80" s="53">
        <f t="shared" si="41"/>
        <v>25.333678338566081</v>
      </c>
      <c r="BD80" s="53">
        <f t="shared" si="41"/>
        <v>25.535317431902328</v>
      </c>
      <c r="BE80" s="53">
        <f t="shared" si="41"/>
        <v>25.690604948704582</v>
      </c>
      <c r="BF80" s="53">
        <f t="shared" si="41"/>
        <v>26.835963335967563</v>
      </c>
      <c r="BG80" s="53">
        <f t="shared" si="41"/>
        <v>27.367499223151928</v>
      </c>
      <c r="BH80" s="53">
        <f t="shared" si="41"/>
        <v>27.400824937398351</v>
      </c>
    </row>
    <row r="81" spans="1:60" ht="12" thickBot="1">
      <c r="A81" s="3" t="s">
        <v>29</v>
      </c>
      <c r="C81" s="8">
        <f>SUM(C69:C80)</f>
        <v>0</v>
      </c>
      <c r="D81" s="8">
        <f t="shared" ref="D81:BH81" si="42">SUM(D69:D80)</f>
        <v>0</v>
      </c>
      <c r="E81" s="8">
        <f t="shared" si="42"/>
        <v>0</v>
      </c>
      <c r="F81" s="8">
        <f t="shared" si="42"/>
        <v>0</v>
      </c>
      <c r="G81" s="8">
        <f t="shared" si="42"/>
        <v>0</v>
      </c>
      <c r="H81" s="8">
        <f t="shared" si="42"/>
        <v>0</v>
      </c>
      <c r="I81" s="8">
        <f t="shared" si="42"/>
        <v>-0.03</v>
      </c>
      <c r="J81" s="8">
        <f t="shared" si="42"/>
        <v>129.74020009299511</v>
      </c>
      <c r="K81" s="8">
        <f t="shared" si="42"/>
        <v>135.07391341991161</v>
      </c>
      <c r="L81" s="8">
        <f t="shared" si="42"/>
        <v>139.83171134949879</v>
      </c>
      <c r="M81" s="8">
        <f t="shared" si="42"/>
        <v>149.90410740049194</v>
      </c>
      <c r="N81" s="8">
        <f t="shared" si="42"/>
        <v>155.19304599059228</v>
      </c>
      <c r="O81" s="8">
        <f t="shared" si="42"/>
        <v>160.04516154655514</v>
      </c>
      <c r="P81" s="8">
        <f t="shared" si="42"/>
        <v>158.05456278258208</v>
      </c>
      <c r="Q81" s="8">
        <f t="shared" si="42"/>
        <v>154.86159814187499</v>
      </c>
      <c r="R81" s="8">
        <f t="shared" si="42"/>
        <v>149.68869679264267</v>
      </c>
      <c r="S81" s="8">
        <f t="shared" si="42"/>
        <v>144.89235931012587</v>
      </c>
      <c r="T81" s="8">
        <f t="shared" si="42"/>
        <v>150.27939832773197</v>
      </c>
      <c r="U81" s="8">
        <f t="shared" si="42"/>
        <v>153.96104843747204</v>
      </c>
      <c r="V81" s="8">
        <f t="shared" si="42"/>
        <v>159.39272711893835</v>
      </c>
      <c r="W81" s="8">
        <f t="shared" si="42"/>
        <v>164.61708819510056</v>
      </c>
      <c r="X81" s="8">
        <f t="shared" si="42"/>
        <v>169.62158365047361</v>
      </c>
      <c r="Y81" s="8">
        <f t="shared" si="42"/>
        <v>174.56487628177487</v>
      </c>
      <c r="Z81" s="8">
        <f t="shared" si="42"/>
        <v>179.7828551537126</v>
      </c>
      <c r="AA81" s="8">
        <f t="shared" si="42"/>
        <v>181.02928233177033</v>
      </c>
      <c r="AB81" s="8">
        <f t="shared" si="42"/>
        <v>168.35751324611471</v>
      </c>
      <c r="AC81" s="8">
        <f t="shared" si="42"/>
        <v>181.58945601761599</v>
      </c>
      <c r="AD81" s="8">
        <f t="shared" si="42"/>
        <v>173.87084818147338</v>
      </c>
      <c r="AE81" s="8">
        <f t="shared" si="42"/>
        <v>166.52888578979972</v>
      </c>
      <c r="AF81" s="8">
        <f t="shared" si="42"/>
        <v>168.09370050120975</v>
      </c>
      <c r="AG81" s="8">
        <f t="shared" si="42"/>
        <v>167.96455515651746</v>
      </c>
      <c r="AH81" s="150">
        <f t="shared" si="42"/>
        <v>173.85643487175656</v>
      </c>
      <c r="AI81" s="53">
        <f t="shared" si="42"/>
        <v>178.11642248201233</v>
      </c>
      <c r="AJ81" s="53">
        <f t="shared" si="42"/>
        <v>181.52429320878085</v>
      </c>
      <c r="AK81" s="53">
        <f t="shared" si="42"/>
        <v>183.64596833993451</v>
      </c>
      <c r="AL81" s="53">
        <f t="shared" si="42"/>
        <v>186.43893945255007</v>
      </c>
      <c r="AM81" s="53">
        <f t="shared" si="42"/>
        <v>189.16995422630302</v>
      </c>
      <c r="AN81" s="53">
        <f t="shared" si="42"/>
        <v>192.32292842526334</v>
      </c>
      <c r="AO81" s="53">
        <f t="shared" si="42"/>
        <v>192.34024633937219</v>
      </c>
      <c r="AP81" s="53">
        <f t="shared" si="42"/>
        <v>196.24324610485655</v>
      </c>
      <c r="AQ81" s="53">
        <f t="shared" si="42"/>
        <v>200.98159382078259</v>
      </c>
      <c r="AR81" s="53">
        <f t="shared" si="42"/>
        <v>206.75490807628262</v>
      </c>
      <c r="AS81" s="53">
        <f t="shared" si="42"/>
        <v>210.7163007857994</v>
      </c>
      <c r="AT81" s="53">
        <f t="shared" si="42"/>
        <v>214.7390633222781</v>
      </c>
      <c r="AU81" s="53">
        <f t="shared" si="42"/>
        <v>218.82426965769076</v>
      </c>
      <c r="AV81" s="53">
        <f t="shared" si="42"/>
        <v>222.97301255851852</v>
      </c>
      <c r="AW81" s="53">
        <f t="shared" si="42"/>
        <v>227.18640391465627</v>
      </c>
      <c r="AX81" s="53">
        <f t="shared" si="42"/>
        <v>231.46557507407186</v>
      </c>
      <c r="AY81" s="53">
        <f t="shared" si="42"/>
        <v>235.81167718332273</v>
      </c>
      <c r="AZ81" s="53">
        <f t="shared" si="42"/>
        <v>240.22588153403083</v>
      </c>
      <c r="BA81" s="53">
        <f t="shared" si="42"/>
        <v>244.70937991542186</v>
      </c>
      <c r="BB81" s="53">
        <f t="shared" si="42"/>
        <v>249.26338497303269</v>
      </c>
      <c r="BC81" s="53">
        <f t="shared" si="42"/>
        <v>253.88913057369709</v>
      </c>
      <c r="BD81" s="53">
        <f t="shared" si="42"/>
        <v>258.58787217691872</v>
      </c>
      <c r="BE81" s="53">
        <f t="shared" si="42"/>
        <v>263.36088721274206</v>
      </c>
      <c r="BF81" s="53">
        <f t="shared" si="42"/>
        <v>268.20947546623779</v>
      </c>
      <c r="BG81" s="53">
        <f t="shared" si="42"/>
        <v>273.13495946871512</v>
      </c>
      <c r="BH81" s="53">
        <f t="shared" si="42"/>
        <v>278.13868489578135</v>
      </c>
    </row>
    <row r="82" spans="1:60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</row>
    <row r="83" spans="1:60" ht="12" thickBot="1">
      <c r="A83" s="3" t="s">
        <v>202</v>
      </c>
    </row>
    <row r="84" spans="1:60" ht="12" thickBot="1">
      <c r="A84" s="18"/>
      <c r="B84" s="19">
        <f t="shared" ref="B84:BH84" si="43">B2</f>
        <v>1992</v>
      </c>
      <c r="C84" s="19" t="str">
        <f t="shared" si="43"/>
        <v xml:space="preserve">93/94 </v>
      </c>
      <c r="D84" s="19" t="str">
        <f t="shared" si="43"/>
        <v xml:space="preserve">94/95 </v>
      </c>
      <c r="E84" s="19" t="str">
        <f t="shared" si="43"/>
        <v xml:space="preserve">95/96 </v>
      </c>
      <c r="F84" s="19" t="str">
        <f t="shared" si="43"/>
        <v xml:space="preserve">96/97 </v>
      </c>
      <c r="G84" s="19" t="str">
        <f t="shared" si="43"/>
        <v xml:space="preserve">97/98 </v>
      </c>
      <c r="H84" s="19" t="str">
        <f t="shared" si="43"/>
        <v xml:space="preserve">98/99 </v>
      </c>
      <c r="I84" s="19" t="str">
        <f t="shared" si="43"/>
        <v xml:space="preserve">99/00 </v>
      </c>
      <c r="J84" s="19" t="str">
        <f t="shared" si="43"/>
        <v xml:space="preserve">00/01 </v>
      </c>
      <c r="K84" s="19" t="str">
        <f t="shared" si="43"/>
        <v xml:space="preserve">01/02 </v>
      </c>
      <c r="L84" s="19" t="str">
        <f t="shared" si="43"/>
        <v xml:space="preserve">02/03 </v>
      </c>
      <c r="M84" s="19" t="str">
        <f t="shared" si="43"/>
        <v xml:space="preserve">03/04 </v>
      </c>
      <c r="N84" s="19" t="str">
        <f t="shared" si="43"/>
        <v xml:space="preserve">04/05 </v>
      </c>
      <c r="O84" s="19" t="str">
        <f t="shared" si="43"/>
        <v xml:space="preserve">05/06 </v>
      </c>
      <c r="P84" s="19" t="str">
        <f t="shared" si="43"/>
        <v xml:space="preserve">06/07 </v>
      </c>
      <c r="Q84" s="19" t="str">
        <f t="shared" si="43"/>
        <v xml:space="preserve">07/08 </v>
      </c>
      <c r="R84" s="19" t="str">
        <f t="shared" si="43"/>
        <v xml:space="preserve">08/09 </v>
      </c>
      <c r="S84" s="19" t="str">
        <f t="shared" si="43"/>
        <v xml:space="preserve">09/10 </v>
      </c>
      <c r="T84" s="19" t="str">
        <f t="shared" si="43"/>
        <v xml:space="preserve">10/11 </v>
      </c>
      <c r="U84" s="19" t="str">
        <f t="shared" si="43"/>
        <v xml:space="preserve">11/12 </v>
      </c>
      <c r="V84" s="19" t="str">
        <f t="shared" si="43"/>
        <v xml:space="preserve">12/13 </v>
      </c>
      <c r="W84" s="19" t="str">
        <f t="shared" si="43"/>
        <v xml:space="preserve">13/14 </v>
      </c>
      <c r="X84" s="19" t="str">
        <f t="shared" si="43"/>
        <v xml:space="preserve">14/15 </v>
      </c>
      <c r="Y84" s="19" t="str">
        <f t="shared" si="43"/>
        <v xml:space="preserve">15/16 </v>
      </c>
      <c r="Z84" s="19" t="str">
        <f t="shared" si="43"/>
        <v xml:space="preserve">16/17 </v>
      </c>
      <c r="AA84" s="19" t="str">
        <f t="shared" si="43"/>
        <v xml:space="preserve">17/18 </v>
      </c>
      <c r="AB84" s="19" t="str">
        <f t="shared" si="43"/>
        <v xml:space="preserve">18/19 </v>
      </c>
      <c r="AC84" s="19" t="str">
        <f t="shared" si="43"/>
        <v>19/20</v>
      </c>
      <c r="AD84" s="19" t="str">
        <f t="shared" si="43"/>
        <v>20/21</v>
      </c>
      <c r="AE84" s="19" t="str">
        <f t="shared" si="43"/>
        <v xml:space="preserve">21/22 </v>
      </c>
      <c r="AF84" s="19" t="str">
        <f t="shared" si="43"/>
        <v xml:space="preserve">22/23 </v>
      </c>
      <c r="AG84" s="19" t="str">
        <f t="shared" si="43"/>
        <v xml:space="preserve">23/24 </v>
      </c>
      <c r="AH84" s="19" t="str">
        <f t="shared" si="43"/>
        <v xml:space="preserve">24/25 </v>
      </c>
      <c r="AI84" s="19" t="str">
        <f t="shared" si="43"/>
        <v>25/26</v>
      </c>
      <c r="AJ84" s="19" t="str">
        <f t="shared" si="43"/>
        <v>26/27</v>
      </c>
      <c r="AK84" s="19" t="str">
        <f t="shared" si="43"/>
        <v>27/28</v>
      </c>
      <c r="AL84" s="19" t="str">
        <f t="shared" si="43"/>
        <v>28/29</v>
      </c>
      <c r="AM84" s="19" t="str">
        <f t="shared" si="43"/>
        <v>29/30</v>
      </c>
      <c r="AN84" s="19" t="str">
        <f t="shared" si="43"/>
        <v>30/31</v>
      </c>
      <c r="AO84" s="19" t="str">
        <f t="shared" si="43"/>
        <v>31/32</v>
      </c>
      <c r="AP84" s="19" t="str">
        <f t="shared" si="43"/>
        <v>32/33</v>
      </c>
      <c r="AQ84" s="19" t="str">
        <f t="shared" si="43"/>
        <v>33/34</v>
      </c>
      <c r="AR84" s="19" t="str">
        <f t="shared" si="43"/>
        <v>34/35</v>
      </c>
      <c r="AS84" s="19" t="str">
        <f t="shared" si="43"/>
        <v>35/36</v>
      </c>
      <c r="AT84" s="19" t="str">
        <f t="shared" si="43"/>
        <v>36/37</v>
      </c>
      <c r="AU84" s="19" t="str">
        <f t="shared" si="43"/>
        <v>37/38</v>
      </c>
      <c r="AV84" s="19" t="str">
        <f t="shared" si="43"/>
        <v>38/39</v>
      </c>
      <c r="AW84" s="19" t="str">
        <f t="shared" si="43"/>
        <v>39/40</v>
      </c>
      <c r="AX84" s="19" t="str">
        <f t="shared" si="43"/>
        <v>40/41</v>
      </c>
      <c r="AY84" s="19" t="str">
        <f t="shared" si="43"/>
        <v>41/42</v>
      </c>
      <c r="AZ84" s="19" t="str">
        <f t="shared" si="43"/>
        <v>42/43</v>
      </c>
      <c r="BA84" s="19" t="str">
        <f t="shared" si="43"/>
        <v>43/44</v>
      </c>
      <c r="BB84" s="19" t="str">
        <f t="shared" si="43"/>
        <v>44/45</v>
      </c>
      <c r="BC84" s="19" t="str">
        <f t="shared" si="43"/>
        <v>45/46</v>
      </c>
      <c r="BD84" s="19" t="str">
        <f t="shared" si="43"/>
        <v>46/47</v>
      </c>
      <c r="BE84" s="19" t="str">
        <f t="shared" si="43"/>
        <v>47/48</v>
      </c>
      <c r="BF84" s="19" t="str">
        <f t="shared" si="43"/>
        <v>48/49</v>
      </c>
      <c r="BG84" s="19" t="str">
        <f t="shared" si="43"/>
        <v>49/50</v>
      </c>
      <c r="BH84" s="19" t="str">
        <f t="shared" si="43"/>
        <v>50/51</v>
      </c>
    </row>
    <row r="85" spans="1:60">
      <c r="A85" s="3" t="s">
        <v>26</v>
      </c>
      <c r="C85" s="8">
        <f t="shared" ref="C85:BH89" si="44">C101+C117+C133</f>
        <v>0</v>
      </c>
      <c r="D85" s="8">
        <f t="shared" si="44"/>
        <v>0</v>
      </c>
      <c r="E85" s="8">
        <f t="shared" si="44"/>
        <v>0</v>
      </c>
      <c r="F85" s="8">
        <f t="shared" si="44"/>
        <v>0</v>
      </c>
      <c r="G85" s="8">
        <f t="shared" si="44"/>
        <v>0</v>
      </c>
      <c r="H85" s="8">
        <f t="shared" si="44"/>
        <v>0</v>
      </c>
      <c r="I85" s="8">
        <f t="shared" si="44"/>
        <v>0</v>
      </c>
      <c r="J85" s="8">
        <f t="shared" si="44"/>
        <v>0</v>
      </c>
      <c r="K85" s="8">
        <f t="shared" si="44"/>
        <v>0</v>
      </c>
      <c r="L85" s="8">
        <f t="shared" si="44"/>
        <v>0</v>
      </c>
      <c r="M85" s="8">
        <f t="shared" si="44"/>
        <v>0</v>
      </c>
      <c r="N85" s="8">
        <f t="shared" si="44"/>
        <v>0</v>
      </c>
      <c r="O85" s="8">
        <f t="shared" si="44"/>
        <v>0</v>
      </c>
      <c r="P85" s="8">
        <f t="shared" si="44"/>
        <v>0</v>
      </c>
      <c r="Q85" s="8">
        <f t="shared" si="44"/>
        <v>0</v>
      </c>
      <c r="R85" s="8">
        <f t="shared" si="44"/>
        <v>0</v>
      </c>
      <c r="S85" s="8">
        <f t="shared" si="44"/>
        <v>0</v>
      </c>
      <c r="T85" s="8">
        <f t="shared" si="44"/>
        <v>0</v>
      </c>
      <c r="U85" s="8">
        <f t="shared" si="44"/>
        <v>0</v>
      </c>
      <c r="V85" s="8">
        <f t="shared" si="44"/>
        <v>0</v>
      </c>
      <c r="W85" s="8">
        <f t="shared" si="44"/>
        <v>0</v>
      </c>
      <c r="X85" s="8">
        <f t="shared" si="44"/>
        <v>0</v>
      </c>
      <c r="Y85" s="8">
        <f t="shared" si="44"/>
        <v>0</v>
      </c>
      <c r="Z85" s="8">
        <f t="shared" si="44"/>
        <v>0</v>
      </c>
      <c r="AA85" s="8">
        <f t="shared" si="44"/>
        <v>0</v>
      </c>
      <c r="AB85" s="24">
        <f t="shared" si="44"/>
        <v>8.3333333333333329E-2</v>
      </c>
      <c r="AC85" s="24">
        <f t="shared" si="44"/>
        <v>8.3333333333333329E-2</v>
      </c>
      <c r="AD85" s="24">
        <f t="shared" si="44"/>
        <v>0.16666666666666666</v>
      </c>
      <c r="AE85" s="24">
        <f t="shared" si="44"/>
        <v>0.16666666666666666</v>
      </c>
      <c r="AF85" s="24">
        <f t="shared" si="44"/>
        <v>0.16666666666666666</v>
      </c>
      <c r="AG85" s="24">
        <f t="shared" si="44"/>
        <v>0.25</v>
      </c>
      <c r="AH85" s="24">
        <f t="shared" si="44"/>
        <v>0.25</v>
      </c>
      <c r="AI85" s="24">
        <f t="shared" si="44"/>
        <v>0.25</v>
      </c>
      <c r="AJ85" s="24">
        <f t="shared" si="44"/>
        <v>0.27777777777777779</v>
      </c>
      <c r="AK85" s="24">
        <f t="shared" si="44"/>
        <v>0.30555555555555558</v>
      </c>
      <c r="AL85" s="24">
        <f t="shared" si="44"/>
        <v>0.33333333333333331</v>
      </c>
      <c r="AM85" s="24">
        <f t="shared" si="44"/>
        <v>0.3611111111111111</v>
      </c>
      <c r="AN85" s="24">
        <f t="shared" si="44"/>
        <v>0.38888888888888884</v>
      </c>
      <c r="AO85" s="24">
        <f t="shared" si="44"/>
        <v>0.41666666666666669</v>
      </c>
      <c r="AP85" s="24">
        <f t="shared" si="44"/>
        <v>0.45454545454545453</v>
      </c>
      <c r="AQ85" s="24">
        <f t="shared" si="44"/>
        <v>0.49242424242424238</v>
      </c>
      <c r="AR85" s="24">
        <f t="shared" si="44"/>
        <v>0.53030303030303017</v>
      </c>
      <c r="AS85" s="24">
        <f t="shared" si="44"/>
        <v>0.56818181818181801</v>
      </c>
      <c r="AT85" s="24">
        <f t="shared" si="44"/>
        <v>0.60606060606060586</v>
      </c>
      <c r="AU85" s="24">
        <f t="shared" si="44"/>
        <v>0.6439393939393937</v>
      </c>
      <c r="AV85" s="24">
        <f t="shared" si="44"/>
        <v>0.68181818181818166</v>
      </c>
      <c r="AW85" s="24">
        <f t="shared" si="44"/>
        <v>0.71969696969696961</v>
      </c>
      <c r="AX85" s="24">
        <f t="shared" si="44"/>
        <v>0.75757575757575746</v>
      </c>
      <c r="AY85" s="24">
        <f t="shared" si="44"/>
        <v>0.79545454545454541</v>
      </c>
      <c r="AZ85" s="24">
        <f t="shared" si="44"/>
        <v>0.83333333333333337</v>
      </c>
      <c r="BA85" s="24">
        <f t="shared" si="44"/>
        <v>0.87121212121212122</v>
      </c>
      <c r="BB85" s="24">
        <f t="shared" si="44"/>
        <v>0.90909090909090917</v>
      </c>
      <c r="BC85" s="24">
        <f t="shared" si="44"/>
        <v>0.94696969696969713</v>
      </c>
      <c r="BD85" s="24">
        <f t="shared" si="44"/>
        <v>0.98484848484848497</v>
      </c>
      <c r="BE85" s="24">
        <f t="shared" si="44"/>
        <v>1.0227272727272729</v>
      </c>
      <c r="BF85" s="24">
        <f t="shared" si="44"/>
        <v>1.0606060606060608</v>
      </c>
      <c r="BG85" s="24">
        <f t="shared" si="44"/>
        <v>1.0984848484848488</v>
      </c>
      <c r="BH85" s="24">
        <f t="shared" si="44"/>
        <v>1.1363636363636367</v>
      </c>
    </row>
    <row r="86" spans="1:60">
      <c r="A86" s="3" t="s">
        <v>27</v>
      </c>
      <c r="C86" s="8">
        <f t="shared" si="44"/>
        <v>0</v>
      </c>
      <c r="D86" s="8">
        <f t="shared" si="44"/>
        <v>0</v>
      </c>
      <c r="E86" s="8">
        <f t="shared" si="44"/>
        <v>0</v>
      </c>
      <c r="F86" s="8">
        <f t="shared" si="44"/>
        <v>0</v>
      </c>
      <c r="G86" s="8">
        <f t="shared" si="44"/>
        <v>0</v>
      </c>
      <c r="H86" s="8">
        <f t="shared" si="44"/>
        <v>0</v>
      </c>
      <c r="I86" s="8">
        <f t="shared" si="44"/>
        <v>0</v>
      </c>
      <c r="J86" s="8">
        <f t="shared" si="44"/>
        <v>0</v>
      </c>
      <c r="K86" s="8">
        <f t="shared" si="44"/>
        <v>0</v>
      </c>
      <c r="L86" s="8">
        <f t="shared" si="44"/>
        <v>0</v>
      </c>
      <c r="M86" s="8">
        <f t="shared" si="44"/>
        <v>0</v>
      </c>
      <c r="N86" s="8">
        <f t="shared" si="44"/>
        <v>0</v>
      </c>
      <c r="O86" s="8">
        <f t="shared" si="44"/>
        <v>0</v>
      </c>
      <c r="P86" s="8">
        <f t="shared" si="44"/>
        <v>0</v>
      </c>
      <c r="Q86" s="8">
        <f t="shared" si="44"/>
        <v>0</v>
      </c>
      <c r="R86" s="8">
        <f t="shared" si="44"/>
        <v>0</v>
      </c>
      <c r="S86" s="8">
        <f t="shared" si="44"/>
        <v>0</v>
      </c>
      <c r="T86" s="8">
        <f t="shared" si="44"/>
        <v>0</v>
      </c>
      <c r="U86" s="8">
        <f t="shared" si="44"/>
        <v>0</v>
      </c>
      <c r="V86" s="8">
        <f t="shared" si="44"/>
        <v>0</v>
      </c>
      <c r="W86" s="8">
        <f t="shared" si="44"/>
        <v>0</v>
      </c>
      <c r="X86" s="8">
        <f t="shared" si="44"/>
        <v>0</v>
      </c>
      <c r="Y86" s="8">
        <f t="shared" si="44"/>
        <v>0</v>
      </c>
      <c r="Z86" s="8">
        <f t="shared" si="44"/>
        <v>0</v>
      </c>
      <c r="AA86" s="8">
        <f t="shared" si="44"/>
        <v>0</v>
      </c>
      <c r="AB86" s="24">
        <f t="shared" si="44"/>
        <v>8.3333333333333329E-2</v>
      </c>
      <c r="AC86" s="24">
        <f t="shared" si="44"/>
        <v>8.3333333333333329E-2</v>
      </c>
      <c r="AD86" s="24">
        <f t="shared" si="44"/>
        <v>0.16666666666666666</v>
      </c>
      <c r="AE86" s="24">
        <f t="shared" si="44"/>
        <v>0.16666666666666666</v>
      </c>
      <c r="AF86" s="24">
        <f t="shared" si="44"/>
        <v>0.16666666666666666</v>
      </c>
      <c r="AG86" s="24">
        <f t="shared" si="44"/>
        <v>0.25</v>
      </c>
      <c r="AH86" s="24">
        <f t="shared" si="44"/>
        <v>0.25</v>
      </c>
      <c r="AI86" s="24">
        <f t="shared" si="44"/>
        <v>0.25</v>
      </c>
      <c r="AJ86" s="24">
        <f t="shared" si="44"/>
        <v>0.27777777777777779</v>
      </c>
      <c r="AK86" s="24">
        <f t="shared" si="44"/>
        <v>0.30555555555555558</v>
      </c>
      <c r="AL86" s="24">
        <f t="shared" si="44"/>
        <v>0.33333333333333331</v>
      </c>
      <c r="AM86" s="24">
        <f t="shared" si="44"/>
        <v>0.3611111111111111</v>
      </c>
      <c r="AN86" s="24">
        <f t="shared" si="44"/>
        <v>0.38888888888888884</v>
      </c>
      <c r="AO86" s="24">
        <f t="shared" si="44"/>
        <v>0.41666666666666669</v>
      </c>
      <c r="AP86" s="24">
        <f t="shared" si="44"/>
        <v>0.45454545454545453</v>
      </c>
      <c r="AQ86" s="24">
        <f t="shared" si="44"/>
        <v>0.49242424242424238</v>
      </c>
      <c r="AR86" s="24">
        <f t="shared" si="44"/>
        <v>0.53030303030303017</v>
      </c>
      <c r="AS86" s="24">
        <f t="shared" si="44"/>
        <v>0.56818181818181801</v>
      </c>
      <c r="AT86" s="24">
        <f t="shared" si="44"/>
        <v>0.60606060606060586</v>
      </c>
      <c r="AU86" s="24">
        <f t="shared" si="44"/>
        <v>0.6439393939393937</v>
      </c>
      <c r="AV86" s="24">
        <f t="shared" si="44"/>
        <v>0.68181818181818166</v>
      </c>
      <c r="AW86" s="24">
        <f t="shared" si="44"/>
        <v>0.71969696969696961</v>
      </c>
      <c r="AX86" s="24">
        <f t="shared" si="44"/>
        <v>0.75757575757575746</v>
      </c>
      <c r="AY86" s="24">
        <f t="shared" si="44"/>
        <v>0.79545454545454541</v>
      </c>
      <c r="AZ86" s="24">
        <f t="shared" si="44"/>
        <v>0.83333333333333337</v>
      </c>
      <c r="BA86" s="24">
        <f t="shared" si="44"/>
        <v>0.87121212121212122</v>
      </c>
      <c r="BB86" s="24">
        <f t="shared" si="44"/>
        <v>0.90909090909090917</v>
      </c>
      <c r="BC86" s="24">
        <f t="shared" si="44"/>
        <v>0.94696969696969713</v>
      </c>
      <c r="BD86" s="24">
        <f t="shared" si="44"/>
        <v>0.98484848484848497</v>
      </c>
      <c r="BE86" s="24">
        <f t="shared" si="44"/>
        <v>1.0227272727272729</v>
      </c>
      <c r="BF86" s="24">
        <f t="shared" si="44"/>
        <v>1.0606060606060608</v>
      </c>
      <c r="BG86" s="24">
        <f t="shared" si="44"/>
        <v>1.0984848484848488</v>
      </c>
      <c r="BH86" s="24">
        <f t="shared" si="44"/>
        <v>1.1363636363636367</v>
      </c>
    </row>
    <row r="87" spans="1:60">
      <c r="A87" s="3" t="s">
        <v>28</v>
      </c>
      <c r="C87" s="8">
        <f t="shared" si="44"/>
        <v>0</v>
      </c>
      <c r="D87" s="8">
        <f t="shared" si="44"/>
        <v>0</v>
      </c>
      <c r="E87" s="8">
        <f t="shared" si="44"/>
        <v>0</v>
      </c>
      <c r="F87" s="8">
        <f t="shared" si="44"/>
        <v>0</v>
      </c>
      <c r="G87" s="8">
        <f t="shared" si="44"/>
        <v>0</v>
      </c>
      <c r="H87" s="8">
        <f t="shared" si="44"/>
        <v>0</v>
      </c>
      <c r="I87" s="8">
        <f t="shared" si="44"/>
        <v>0</v>
      </c>
      <c r="J87" s="8">
        <f t="shared" si="44"/>
        <v>0</v>
      </c>
      <c r="K87" s="8">
        <f t="shared" si="44"/>
        <v>0</v>
      </c>
      <c r="L87" s="8">
        <f t="shared" si="44"/>
        <v>0</v>
      </c>
      <c r="M87" s="8">
        <f t="shared" si="44"/>
        <v>0</v>
      </c>
      <c r="N87" s="8">
        <f t="shared" si="44"/>
        <v>0</v>
      </c>
      <c r="O87" s="8">
        <f t="shared" si="44"/>
        <v>0</v>
      </c>
      <c r="P87" s="8">
        <f t="shared" si="44"/>
        <v>0</v>
      </c>
      <c r="Q87" s="8">
        <f t="shared" si="44"/>
        <v>0</v>
      </c>
      <c r="R87" s="8">
        <f t="shared" si="44"/>
        <v>0</v>
      </c>
      <c r="S87" s="8">
        <f t="shared" si="44"/>
        <v>0</v>
      </c>
      <c r="T87" s="8">
        <f t="shared" si="44"/>
        <v>0</v>
      </c>
      <c r="U87" s="8">
        <f t="shared" si="44"/>
        <v>0</v>
      </c>
      <c r="V87" s="8">
        <f t="shared" si="44"/>
        <v>0</v>
      </c>
      <c r="W87" s="8">
        <f t="shared" si="44"/>
        <v>0</v>
      </c>
      <c r="X87" s="8">
        <f t="shared" si="44"/>
        <v>0</v>
      </c>
      <c r="Y87" s="8">
        <f t="shared" si="44"/>
        <v>0</v>
      </c>
      <c r="Z87" s="8">
        <f t="shared" si="44"/>
        <v>0</v>
      </c>
      <c r="AA87" s="8">
        <f t="shared" si="44"/>
        <v>0</v>
      </c>
      <c r="AB87" s="24">
        <f t="shared" si="44"/>
        <v>8.3333333333333329E-2</v>
      </c>
      <c r="AC87" s="24">
        <f t="shared" si="44"/>
        <v>8.3333333333333329E-2</v>
      </c>
      <c r="AD87" s="24">
        <f t="shared" si="44"/>
        <v>0.16666666666666666</v>
      </c>
      <c r="AE87" s="24">
        <f t="shared" si="44"/>
        <v>0.16666666666666666</v>
      </c>
      <c r="AF87" s="24">
        <f t="shared" si="44"/>
        <v>0.16666666666666666</v>
      </c>
      <c r="AG87" s="24">
        <f t="shared" si="44"/>
        <v>0.25</v>
      </c>
      <c r="AH87" s="24">
        <f t="shared" si="44"/>
        <v>0.25</v>
      </c>
      <c r="AI87" s="24">
        <f t="shared" si="44"/>
        <v>0.25</v>
      </c>
      <c r="AJ87" s="24">
        <f t="shared" si="44"/>
        <v>0.27777777777777779</v>
      </c>
      <c r="AK87" s="24">
        <f t="shared" si="44"/>
        <v>0.30555555555555558</v>
      </c>
      <c r="AL87" s="24">
        <f t="shared" si="44"/>
        <v>0.33333333333333331</v>
      </c>
      <c r="AM87" s="24">
        <f t="shared" si="44"/>
        <v>0.3611111111111111</v>
      </c>
      <c r="AN87" s="24">
        <f t="shared" si="44"/>
        <v>0.38888888888888884</v>
      </c>
      <c r="AO87" s="24">
        <f t="shared" si="44"/>
        <v>0.41666666666666669</v>
      </c>
      <c r="AP87" s="24">
        <f t="shared" si="44"/>
        <v>0.45454545454545453</v>
      </c>
      <c r="AQ87" s="24">
        <f t="shared" si="44"/>
        <v>0.49242424242424238</v>
      </c>
      <c r="AR87" s="24">
        <f t="shared" si="44"/>
        <v>0.53030303030303017</v>
      </c>
      <c r="AS87" s="24">
        <f t="shared" si="44"/>
        <v>0.56818181818181801</v>
      </c>
      <c r="AT87" s="24">
        <f t="shared" si="44"/>
        <v>0.60606060606060586</v>
      </c>
      <c r="AU87" s="24">
        <f t="shared" si="44"/>
        <v>0.6439393939393937</v>
      </c>
      <c r="AV87" s="24">
        <f t="shared" si="44"/>
        <v>0.68181818181818166</v>
      </c>
      <c r="AW87" s="24">
        <f t="shared" si="44"/>
        <v>0.71969696969696961</v>
      </c>
      <c r="AX87" s="24">
        <f t="shared" si="44"/>
        <v>0.75757575757575746</v>
      </c>
      <c r="AY87" s="24">
        <f t="shared" si="44"/>
        <v>0.79545454545454541</v>
      </c>
      <c r="AZ87" s="24">
        <f t="shared" si="44"/>
        <v>0.83333333333333337</v>
      </c>
      <c r="BA87" s="24">
        <f t="shared" si="44"/>
        <v>0.87121212121212122</v>
      </c>
      <c r="BB87" s="24">
        <f t="shared" si="44"/>
        <v>0.90909090909090917</v>
      </c>
      <c r="BC87" s="24">
        <f t="shared" si="44"/>
        <v>0.94696969696969713</v>
      </c>
      <c r="BD87" s="24">
        <f t="shared" si="44"/>
        <v>0.98484848484848497</v>
      </c>
      <c r="BE87" s="24">
        <f t="shared" si="44"/>
        <v>1.0227272727272729</v>
      </c>
      <c r="BF87" s="24">
        <f t="shared" si="44"/>
        <v>1.0606060606060608</v>
      </c>
      <c r="BG87" s="24">
        <f t="shared" si="44"/>
        <v>1.0984848484848488</v>
      </c>
      <c r="BH87" s="24">
        <f t="shared" si="44"/>
        <v>1.1363636363636367</v>
      </c>
    </row>
    <row r="88" spans="1:60">
      <c r="A88" s="3" t="s">
        <v>17</v>
      </c>
      <c r="C88" s="8">
        <f t="shared" si="44"/>
        <v>0</v>
      </c>
      <c r="D88" s="8">
        <f t="shared" si="44"/>
        <v>0</v>
      </c>
      <c r="E88" s="8">
        <f t="shared" si="44"/>
        <v>0</v>
      </c>
      <c r="F88" s="8">
        <f t="shared" si="44"/>
        <v>0</v>
      </c>
      <c r="G88" s="8">
        <f t="shared" si="44"/>
        <v>0</v>
      </c>
      <c r="H88" s="8">
        <f t="shared" si="44"/>
        <v>0</v>
      </c>
      <c r="I88" s="8">
        <f t="shared" si="44"/>
        <v>0</v>
      </c>
      <c r="J88" s="8">
        <f t="shared" si="44"/>
        <v>0</v>
      </c>
      <c r="K88" s="8">
        <f t="shared" si="44"/>
        <v>0</v>
      </c>
      <c r="L88" s="8">
        <f t="shared" si="44"/>
        <v>0</v>
      </c>
      <c r="M88" s="8">
        <f t="shared" si="44"/>
        <v>0</v>
      </c>
      <c r="N88" s="8">
        <f t="shared" si="44"/>
        <v>0</v>
      </c>
      <c r="O88" s="8">
        <f t="shared" si="44"/>
        <v>0</v>
      </c>
      <c r="P88" s="8">
        <f t="shared" si="44"/>
        <v>0</v>
      </c>
      <c r="Q88" s="8">
        <f t="shared" si="44"/>
        <v>0</v>
      </c>
      <c r="R88" s="8">
        <f t="shared" si="44"/>
        <v>0</v>
      </c>
      <c r="S88" s="8">
        <f t="shared" si="44"/>
        <v>0</v>
      </c>
      <c r="T88" s="8">
        <f t="shared" si="44"/>
        <v>0</v>
      </c>
      <c r="U88" s="8">
        <f t="shared" si="44"/>
        <v>0</v>
      </c>
      <c r="V88" s="8">
        <f t="shared" si="44"/>
        <v>0</v>
      </c>
      <c r="W88" s="8">
        <f t="shared" si="44"/>
        <v>0</v>
      </c>
      <c r="X88" s="8">
        <f t="shared" si="44"/>
        <v>0</v>
      </c>
      <c r="Y88" s="8">
        <f t="shared" si="44"/>
        <v>0</v>
      </c>
      <c r="Z88" s="8">
        <f t="shared" si="44"/>
        <v>0</v>
      </c>
      <c r="AA88" s="8">
        <f t="shared" si="44"/>
        <v>0</v>
      </c>
      <c r="AB88" s="24">
        <f t="shared" si="44"/>
        <v>8.3333333333333329E-2</v>
      </c>
      <c r="AC88" s="24">
        <f t="shared" si="44"/>
        <v>8.3333333333333329E-2</v>
      </c>
      <c r="AD88" s="24">
        <f t="shared" si="44"/>
        <v>0.16666666666666666</v>
      </c>
      <c r="AE88" s="24">
        <f t="shared" si="44"/>
        <v>0.16666666666666666</v>
      </c>
      <c r="AF88" s="24">
        <f t="shared" si="44"/>
        <v>0.16666666666666666</v>
      </c>
      <c r="AG88" s="24">
        <f t="shared" si="44"/>
        <v>0.25</v>
      </c>
      <c r="AH88" s="24">
        <f t="shared" si="44"/>
        <v>0.25</v>
      </c>
      <c r="AI88" s="24">
        <f t="shared" si="44"/>
        <v>0.25</v>
      </c>
      <c r="AJ88" s="24">
        <f t="shared" si="44"/>
        <v>0.27777777777777779</v>
      </c>
      <c r="AK88" s="24">
        <f t="shared" si="44"/>
        <v>0.30555555555555558</v>
      </c>
      <c r="AL88" s="24">
        <f t="shared" si="44"/>
        <v>0.33333333333333331</v>
      </c>
      <c r="AM88" s="24">
        <f t="shared" si="44"/>
        <v>0.3611111111111111</v>
      </c>
      <c r="AN88" s="24">
        <f t="shared" si="44"/>
        <v>0.38888888888888884</v>
      </c>
      <c r="AO88" s="24">
        <f t="shared" si="44"/>
        <v>0.41666666666666669</v>
      </c>
      <c r="AP88" s="24">
        <f t="shared" si="44"/>
        <v>0.45454545454545453</v>
      </c>
      <c r="AQ88" s="24">
        <f t="shared" si="44"/>
        <v>0.49242424242424238</v>
      </c>
      <c r="AR88" s="24">
        <f t="shared" si="44"/>
        <v>0.53030303030303017</v>
      </c>
      <c r="AS88" s="24">
        <f t="shared" si="44"/>
        <v>0.56818181818181801</v>
      </c>
      <c r="AT88" s="24">
        <f t="shared" si="44"/>
        <v>0.60606060606060586</v>
      </c>
      <c r="AU88" s="24">
        <f t="shared" si="44"/>
        <v>0.6439393939393937</v>
      </c>
      <c r="AV88" s="24">
        <f t="shared" si="44"/>
        <v>0.68181818181818166</v>
      </c>
      <c r="AW88" s="24">
        <f t="shared" si="44"/>
        <v>0.71969696969696961</v>
      </c>
      <c r="AX88" s="24">
        <f t="shared" si="44"/>
        <v>0.75757575757575746</v>
      </c>
      <c r="AY88" s="24">
        <f t="shared" si="44"/>
        <v>0.79545454545454541</v>
      </c>
      <c r="AZ88" s="24">
        <f t="shared" si="44"/>
        <v>0.83333333333333337</v>
      </c>
      <c r="BA88" s="24">
        <f t="shared" si="44"/>
        <v>0.87121212121212122</v>
      </c>
      <c r="BB88" s="24">
        <f t="shared" si="44"/>
        <v>0.90909090909090917</v>
      </c>
      <c r="BC88" s="24">
        <f t="shared" si="44"/>
        <v>0.94696969696969713</v>
      </c>
      <c r="BD88" s="24">
        <f t="shared" si="44"/>
        <v>0.98484848484848497</v>
      </c>
      <c r="BE88" s="24">
        <f t="shared" si="44"/>
        <v>1.0227272727272729</v>
      </c>
      <c r="BF88" s="24">
        <f t="shared" si="44"/>
        <v>1.0606060606060608</v>
      </c>
      <c r="BG88" s="24">
        <f t="shared" si="44"/>
        <v>1.0984848484848488</v>
      </c>
      <c r="BH88" s="24">
        <f t="shared" si="44"/>
        <v>1.1363636363636367</v>
      </c>
    </row>
    <row r="89" spans="1:60">
      <c r="A89" s="3" t="s">
        <v>18</v>
      </c>
      <c r="C89" s="8">
        <f t="shared" si="44"/>
        <v>0</v>
      </c>
      <c r="D89" s="8">
        <f t="shared" si="44"/>
        <v>0</v>
      </c>
      <c r="E89" s="8">
        <f t="shared" si="44"/>
        <v>0</v>
      </c>
      <c r="F89" s="8">
        <f t="shared" si="44"/>
        <v>0</v>
      </c>
      <c r="G89" s="8">
        <f t="shared" si="44"/>
        <v>0</v>
      </c>
      <c r="H89" s="8">
        <f t="shared" si="44"/>
        <v>0</v>
      </c>
      <c r="I89" s="8">
        <f t="shared" si="44"/>
        <v>0</v>
      </c>
      <c r="J89" s="8">
        <f t="shared" si="44"/>
        <v>0</v>
      </c>
      <c r="K89" s="8">
        <f t="shared" si="44"/>
        <v>0</v>
      </c>
      <c r="L89" s="8">
        <f t="shared" si="44"/>
        <v>0</v>
      </c>
      <c r="M89" s="8">
        <f t="shared" si="44"/>
        <v>0</v>
      </c>
      <c r="N89" s="8">
        <f t="shared" si="44"/>
        <v>0</v>
      </c>
      <c r="O89" s="8">
        <f t="shared" si="44"/>
        <v>0</v>
      </c>
      <c r="P89" s="8">
        <f t="shared" si="44"/>
        <v>0</v>
      </c>
      <c r="Q89" s="8">
        <f t="shared" si="44"/>
        <v>0</v>
      </c>
      <c r="R89" s="8">
        <f t="shared" si="44"/>
        <v>0</v>
      </c>
      <c r="S89" s="8">
        <f t="shared" si="44"/>
        <v>0</v>
      </c>
      <c r="T89" s="8">
        <f t="shared" si="44"/>
        <v>0</v>
      </c>
      <c r="U89" s="8">
        <f t="shared" si="44"/>
        <v>0</v>
      </c>
      <c r="V89" s="8">
        <f t="shared" si="44"/>
        <v>0</v>
      </c>
      <c r="W89" s="8">
        <f t="shared" si="44"/>
        <v>0</v>
      </c>
      <c r="X89" s="8">
        <f t="shared" si="44"/>
        <v>0</v>
      </c>
      <c r="Y89" s="8">
        <f t="shared" si="44"/>
        <v>0</v>
      </c>
      <c r="Z89" s="8">
        <f t="shared" ref="D89:BH93" si="45">Z105+Z121+Z137</f>
        <v>0</v>
      </c>
      <c r="AA89" s="8">
        <f t="shared" si="45"/>
        <v>0</v>
      </c>
      <c r="AB89" s="24">
        <f t="shared" si="45"/>
        <v>8.3333333333333329E-2</v>
      </c>
      <c r="AC89" s="24">
        <f t="shared" si="45"/>
        <v>8.3333333333333329E-2</v>
      </c>
      <c r="AD89" s="24">
        <f t="shared" si="45"/>
        <v>0.16666666666666666</v>
      </c>
      <c r="AE89" s="24">
        <f t="shared" si="45"/>
        <v>0.16666666666666666</v>
      </c>
      <c r="AF89" s="24">
        <f t="shared" si="45"/>
        <v>0.16666666666666666</v>
      </c>
      <c r="AG89" s="24">
        <f t="shared" si="45"/>
        <v>0.25</v>
      </c>
      <c r="AH89" s="24">
        <f t="shared" si="45"/>
        <v>0.25</v>
      </c>
      <c r="AI89" s="24">
        <f t="shared" si="45"/>
        <v>0.25</v>
      </c>
      <c r="AJ89" s="24">
        <f t="shared" si="45"/>
        <v>0.27777777777777779</v>
      </c>
      <c r="AK89" s="24">
        <f t="shared" si="45"/>
        <v>0.30555555555555558</v>
      </c>
      <c r="AL89" s="24">
        <f t="shared" si="45"/>
        <v>0.33333333333333331</v>
      </c>
      <c r="AM89" s="24">
        <f t="shared" si="45"/>
        <v>0.3611111111111111</v>
      </c>
      <c r="AN89" s="24">
        <f t="shared" si="45"/>
        <v>0.38888888888888884</v>
      </c>
      <c r="AO89" s="24">
        <f t="shared" si="45"/>
        <v>0.41666666666666669</v>
      </c>
      <c r="AP89" s="24">
        <f t="shared" si="45"/>
        <v>0.45454545454545453</v>
      </c>
      <c r="AQ89" s="24">
        <f t="shared" si="45"/>
        <v>0.49242424242424238</v>
      </c>
      <c r="AR89" s="24">
        <f t="shared" si="45"/>
        <v>0.53030303030303017</v>
      </c>
      <c r="AS89" s="24">
        <f t="shared" si="45"/>
        <v>0.56818181818181801</v>
      </c>
      <c r="AT89" s="24">
        <f t="shared" si="45"/>
        <v>0.60606060606060586</v>
      </c>
      <c r="AU89" s="24">
        <f t="shared" si="45"/>
        <v>0.6439393939393937</v>
      </c>
      <c r="AV89" s="24">
        <f t="shared" si="45"/>
        <v>0.68181818181818166</v>
      </c>
      <c r="AW89" s="24">
        <f t="shared" si="45"/>
        <v>0.71969696969696961</v>
      </c>
      <c r="AX89" s="24">
        <f t="shared" si="45"/>
        <v>0.75757575757575746</v>
      </c>
      <c r="AY89" s="24">
        <f t="shared" si="45"/>
        <v>0.79545454545454541</v>
      </c>
      <c r="AZ89" s="24">
        <f t="shared" si="45"/>
        <v>0.83333333333333337</v>
      </c>
      <c r="BA89" s="24">
        <f t="shared" si="45"/>
        <v>0.87121212121212122</v>
      </c>
      <c r="BB89" s="24">
        <f t="shared" si="45"/>
        <v>0.90909090909090917</v>
      </c>
      <c r="BC89" s="24">
        <f t="shared" si="45"/>
        <v>0.94696969696969713</v>
      </c>
      <c r="BD89" s="24">
        <f t="shared" si="45"/>
        <v>0.98484848484848497</v>
      </c>
      <c r="BE89" s="24">
        <f t="shared" si="45"/>
        <v>1.0227272727272729</v>
      </c>
      <c r="BF89" s="24">
        <f t="shared" si="45"/>
        <v>1.0606060606060608</v>
      </c>
      <c r="BG89" s="24">
        <f t="shared" si="45"/>
        <v>1.0984848484848488</v>
      </c>
      <c r="BH89" s="24">
        <f t="shared" si="45"/>
        <v>1.1363636363636367</v>
      </c>
    </row>
    <row r="90" spans="1:60">
      <c r="A90" s="3" t="s">
        <v>19</v>
      </c>
      <c r="C90" s="8">
        <f t="shared" ref="C90:R96" si="46">C106+C122+C138</f>
        <v>0</v>
      </c>
      <c r="D90" s="8">
        <f t="shared" si="45"/>
        <v>0</v>
      </c>
      <c r="E90" s="8">
        <f t="shared" si="45"/>
        <v>0</v>
      </c>
      <c r="F90" s="8">
        <f t="shared" si="45"/>
        <v>0</v>
      </c>
      <c r="G90" s="8">
        <f t="shared" si="45"/>
        <v>0</v>
      </c>
      <c r="H90" s="8">
        <f t="shared" si="45"/>
        <v>0</v>
      </c>
      <c r="I90" s="8">
        <f t="shared" si="45"/>
        <v>0</v>
      </c>
      <c r="J90" s="8">
        <f t="shared" si="45"/>
        <v>0</v>
      </c>
      <c r="K90" s="8">
        <f t="shared" si="45"/>
        <v>0</v>
      </c>
      <c r="L90" s="8">
        <f t="shared" si="45"/>
        <v>0</v>
      </c>
      <c r="M90" s="8">
        <f t="shared" si="45"/>
        <v>0</v>
      </c>
      <c r="N90" s="8">
        <f t="shared" si="45"/>
        <v>0</v>
      </c>
      <c r="O90" s="8">
        <f t="shared" si="45"/>
        <v>0</v>
      </c>
      <c r="P90" s="8">
        <f t="shared" si="45"/>
        <v>0</v>
      </c>
      <c r="Q90" s="8">
        <f t="shared" si="45"/>
        <v>0</v>
      </c>
      <c r="R90" s="8">
        <f t="shared" si="45"/>
        <v>0</v>
      </c>
      <c r="S90" s="8">
        <f t="shared" si="45"/>
        <v>0</v>
      </c>
      <c r="T90" s="8">
        <f t="shared" si="45"/>
        <v>0</v>
      </c>
      <c r="U90" s="8">
        <f t="shared" si="45"/>
        <v>0</v>
      </c>
      <c r="V90" s="8">
        <f t="shared" si="45"/>
        <v>0</v>
      </c>
      <c r="W90" s="8">
        <f t="shared" si="45"/>
        <v>0</v>
      </c>
      <c r="X90" s="8">
        <f t="shared" si="45"/>
        <v>0</v>
      </c>
      <c r="Y90" s="8">
        <f t="shared" si="45"/>
        <v>0</v>
      </c>
      <c r="Z90" s="8">
        <f t="shared" si="45"/>
        <v>0</v>
      </c>
      <c r="AA90" s="8">
        <f t="shared" si="45"/>
        <v>0</v>
      </c>
      <c r="AB90" s="24">
        <f t="shared" si="45"/>
        <v>8.3333333333333329E-2</v>
      </c>
      <c r="AC90" s="24">
        <f t="shared" si="45"/>
        <v>8.3333333333333329E-2</v>
      </c>
      <c r="AD90" s="24">
        <f t="shared" si="45"/>
        <v>0.16666666666666666</v>
      </c>
      <c r="AE90" s="24">
        <f t="shared" si="45"/>
        <v>0.16666666666666666</v>
      </c>
      <c r="AF90" s="24">
        <f t="shared" si="45"/>
        <v>0.16666666666666666</v>
      </c>
      <c r="AG90" s="24">
        <f t="shared" si="45"/>
        <v>0.25</v>
      </c>
      <c r="AH90" s="24">
        <f t="shared" si="45"/>
        <v>0.25</v>
      </c>
      <c r="AI90" s="24">
        <f t="shared" si="45"/>
        <v>0.25</v>
      </c>
      <c r="AJ90" s="24">
        <f t="shared" si="45"/>
        <v>0.27777777777777779</v>
      </c>
      <c r="AK90" s="24">
        <f t="shared" si="45"/>
        <v>0.30555555555555558</v>
      </c>
      <c r="AL90" s="24">
        <f t="shared" si="45"/>
        <v>0.33333333333333331</v>
      </c>
      <c r="AM90" s="24">
        <f t="shared" si="45"/>
        <v>0.3611111111111111</v>
      </c>
      <c r="AN90" s="24">
        <f t="shared" si="45"/>
        <v>0.38888888888888884</v>
      </c>
      <c r="AO90" s="24">
        <f t="shared" si="45"/>
        <v>0.41666666666666669</v>
      </c>
      <c r="AP90" s="24">
        <f t="shared" si="45"/>
        <v>0.45454545454545453</v>
      </c>
      <c r="AQ90" s="24">
        <f t="shared" si="45"/>
        <v>0.49242424242424238</v>
      </c>
      <c r="AR90" s="24">
        <f t="shared" si="45"/>
        <v>0.53030303030303017</v>
      </c>
      <c r="AS90" s="24">
        <f t="shared" si="45"/>
        <v>0.56818181818181801</v>
      </c>
      <c r="AT90" s="24">
        <f t="shared" si="45"/>
        <v>0.60606060606060586</v>
      </c>
      <c r="AU90" s="24">
        <f t="shared" si="45"/>
        <v>0.6439393939393937</v>
      </c>
      <c r="AV90" s="24">
        <f t="shared" si="45"/>
        <v>0.68181818181818166</v>
      </c>
      <c r="AW90" s="24">
        <f t="shared" si="45"/>
        <v>0.71969696969696961</v>
      </c>
      <c r="AX90" s="24">
        <f t="shared" si="45"/>
        <v>0.75757575757575746</v>
      </c>
      <c r="AY90" s="24">
        <f t="shared" si="45"/>
        <v>0.79545454545454541</v>
      </c>
      <c r="AZ90" s="24">
        <f t="shared" si="45"/>
        <v>0.83333333333333337</v>
      </c>
      <c r="BA90" s="24">
        <f t="shared" si="45"/>
        <v>0.87121212121212122</v>
      </c>
      <c r="BB90" s="24">
        <f t="shared" si="45"/>
        <v>0.90909090909090917</v>
      </c>
      <c r="BC90" s="24">
        <f t="shared" si="45"/>
        <v>0.94696969696969713</v>
      </c>
      <c r="BD90" s="24">
        <f t="shared" si="45"/>
        <v>0.98484848484848497</v>
      </c>
      <c r="BE90" s="24">
        <f t="shared" si="45"/>
        <v>1.0227272727272729</v>
      </c>
      <c r="BF90" s="24">
        <f t="shared" si="45"/>
        <v>1.0606060606060608</v>
      </c>
      <c r="BG90" s="24">
        <f t="shared" si="45"/>
        <v>1.0984848484848488</v>
      </c>
      <c r="BH90" s="24">
        <f t="shared" si="45"/>
        <v>1.1363636363636367</v>
      </c>
    </row>
    <row r="91" spans="1:60">
      <c r="A91" s="3" t="s">
        <v>20</v>
      </c>
      <c r="C91" s="8">
        <f t="shared" si="46"/>
        <v>0</v>
      </c>
      <c r="D91" s="8">
        <f t="shared" si="45"/>
        <v>0</v>
      </c>
      <c r="E91" s="8">
        <f t="shared" si="45"/>
        <v>0</v>
      </c>
      <c r="F91" s="8">
        <f t="shared" si="45"/>
        <v>0</v>
      </c>
      <c r="G91" s="8">
        <f t="shared" si="45"/>
        <v>0</v>
      </c>
      <c r="H91" s="8">
        <f t="shared" si="45"/>
        <v>0</v>
      </c>
      <c r="I91" s="8">
        <f t="shared" si="45"/>
        <v>0</v>
      </c>
      <c r="J91" s="8">
        <f t="shared" si="45"/>
        <v>0</v>
      </c>
      <c r="K91" s="8">
        <f t="shared" si="45"/>
        <v>0</v>
      </c>
      <c r="L91" s="8">
        <f t="shared" si="45"/>
        <v>0</v>
      </c>
      <c r="M91" s="8">
        <f t="shared" si="45"/>
        <v>0</v>
      </c>
      <c r="N91" s="8">
        <f t="shared" si="45"/>
        <v>0</v>
      </c>
      <c r="O91" s="8">
        <f t="shared" si="45"/>
        <v>0</v>
      </c>
      <c r="P91" s="8">
        <f t="shared" si="45"/>
        <v>0</v>
      </c>
      <c r="Q91" s="8">
        <f t="shared" si="45"/>
        <v>0</v>
      </c>
      <c r="R91" s="8">
        <f t="shared" si="45"/>
        <v>0</v>
      </c>
      <c r="S91" s="8">
        <f t="shared" si="45"/>
        <v>0</v>
      </c>
      <c r="T91" s="8">
        <f t="shared" si="45"/>
        <v>0</v>
      </c>
      <c r="U91" s="8">
        <f t="shared" si="45"/>
        <v>0</v>
      </c>
      <c r="V91" s="8">
        <f t="shared" si="45"/>
        <v>0</v>
      </c>
      <c r="W91" s="8">
        <f t="shared" si="45"/>
        <v>0</v>
      </c>
      <c r="X91" s="8">
        <f t="shared" si="45"/>
        <v>0</v>
      </c>
      <c r="Y91" s="8">
        <f t="shared" si="45"/>
        <v>0</v>
      </c>
      <c r="Z91" s="8">
        <f t="shared" si="45"/>
        <v>0</v>
      </c>
      <c r="AA91" s="8">
        <f t="shared" si="45"/>
        <v>0</v>
      </c>
      <c r="AB91" s="24">
        <f t="shared" si="45"/>
        <v>8.3333333333333329E-2</v>
      </c>
      <c r="AC91" s="24">
        <f t="shared" si="45"/>
        <v>8.3333333333333329E-2</v>
      </c>
      <c r="AD91" s="24">
        <f t="shared" si="45"/>
        <v>0.16666666666666666</v>
      </c>
      <c r="AE91" s="24">
        <f t="shared" si="45"/>
        <v>0.16666666666666666</v>
      </c>
      <c r="AF91" s="24">
        <f t="shared" si="45"/>
        <v>0.16666666666666666</v>
      </c>
      <c r="AG91" s="24">
        <f t="shared" si="45"/>
        <v>0.25</v>
      </c>
      <c r="AH91" s="24">
        <f t="shared" si="45"/>
        <v>0.25</v>
      </c>
      <c r="AI91" s="24">
        <f t="shared" si="45"/>
        <v>0.25</v>
      </c>
      <c r="AJ91" s="24">
        <f t="shared" si="45"/>
        <v>0.27777777777777779</v>
      </c>
      <c r="AK91" s="24">
        <f t="shared" si="45"/>
        <v>0.30555555555555558</v>
      </c>
      <c r="AL91" s="24">
        <f t="shared" si="45"/>
        <v>0.33333333333333331</v>
      </c>
      <c r="AM91" s="24">
        <f t="shared" si="45"/>
        <v>0.3611111111111111</v>
      </c>
      <c r="AN91" s="24">
        <f t="shared" si="45"/>
        <v>0.38888888888888884</v>
      </c>
      <c r="AO91" s="24">
        <f t="shared" si="45"/>
        <v>0.41666666666666669</v>
      </c>
      <c r="AP91" s="24">
        <f t="shared" si="45"/>
        <v>0.45454545454545453</v>
      </c>
      <c r="AQ91" s="24">
        <f t="shared" si="45"/>
        <v>0.49242424242424238</v>
      </c>
      <c r="AR91" s="24">
        <f t="shared" si="45"/>
        <v>0.53030303030303017</v>
      </c>
      <c r="AS91" s="24">
        <f t="shared" si="45"/>
        <v>0.56818181818181801</v>
      </c>
      <c r="AT91" s="24">
        <f t="shared" si="45"/>
        <v>0.60606060606060586</v>
      </c>
      <c r="AU91" s="24">
        <f t="shared" si="45"/>
        <v>0.6439393939393937</v>
      </c>
      <c r="AV91" s="24">
        <f t="shared" si="45"/>
        <v>0.68181818181818166</v>
      </c>
      <c r="AW91" s="24">
        <f t="shared" si="45"/>
        <v>0.71969696969696961</v>
      </c>
      <c r="AX91" s="24">
        <f t="shared" si="45"/>
        <v>0.75757575757575746</v>
      </c>
      <c r="AY91" s="24">
        <f t="shared" si="45"/>
        <v>0.79545454545454541</v>
      </c>
      <c r="AZ91" s="24">
        <f t="shared" si="45"/>
        <v>0.83333333333333337</v>
      </c>
      <c r="BA91" s="24">
        <f t="shared" si="45"/>
        <v>0.87121212121212122</v>
      </c>
      <c r="BB91" s="24">
        <f t="shared" si="45"/>
        <v>0.90909090909090917</v>
      </c>
      <c r="BC91" s="24">
        <f t="shared" si="45"/>
        <v>0.94696969696969713</v>
      </c>
      <c r="BD91" s="24">
        <f t="shared" si="45"/>
        <v>0.98484848484848497</v>
      </c>
      <c r="BE91" s="24">
        <f t="shared" si="45"/>
        <v>1.0227272727272729</v>
      </c>
      <c r="BF91" s="24">
        <f t="shared" si="45"/>
        <v>1.0606060606060608</v>
      </c>
      <c r="BG91" s="24">
        <f t="shared" si="45"/>
        <v>1.0984848484848488</v>
      </c>
      <c r="BH91" s="24">
        <f t="shared" si="45"/>
        <v>1.1363636363636367</v>
      </c>
    </row>
    <row r="92" spans="1:60">
      <c r="A92" s="3" t="s">
        <v>21</v>
      </c>
      <c r="C92" s="8">
        <f t="shared" si="46"/>
        <v>0</v>
      </c>
      <c r="D92" s="8">
        <f t="shared" si="45"/>
        <v>0</v>
      </c>
      <c r="E92" s="8">
        <f t="shared" si="45"/>
        <v>0</v>
      </c>
      <c r="F92" s="8">
        <f t="shared" si="45"/>
        <v>0</v>
      </c>
      <c r="G92" s="8">
        <f t="shared" si="45"/>
        <v>0</v>
      </c>
      <c r="H92" s="8">
        <f t="shared" si="45"/>
        <v>0</v>
      </c>
      <c r="I92" s="8">
        <f t="shared" si="45"/>
        <v>0</v>
      </c>
      <c r="J92" s="8">
        <f t="shared" si="45"/>
        <v>0</v>
      </c>
      <c r="K92" s="8">
        <f t="shared" si="45"/>
        <v>0</v>
      </c>
      <c r="L92" s="8">
        <f t="shared" si="45"/>
        <v>0</v>
      </c>
      <c r="M92" s="8">
        <f t="shared" si="45"/>
        <v>0</v>
      </c>
      <c r="N92" s="8">
        <f t="shared" si="45"/>
        <v>0</v>
      </c>
      <c r="O92" s="8">
        <f t="shared" si="45"/>
        <v>0</v>
      </c>
      <c r="P92" s="8">
        <f t="shared" si="45"/>
        <v>0</v>
      </c>
      <c r="Q92" s="8">
        <f t="shared" si="45"/>
        <v>0</v>
      </c>
      <c r="R92" s="8">
        <f t="shared" si="45"/>
        <v>0</v>
      </c>
      <c r="S92" s="8">
        <f t="shared" si="45"/>
        <v>0</v>
      </c>
      <c r="T92" s="8">
        <f t="shared" si="45"/>
        <v>0</v>
      </c>
      <c r="U92" s="8">
        <f t="shared" si="45"/>
        <v>0</v>
      </c>
      <c r="V92" s="8">
        <f t="shared" si="45"/>
        <v>0</v>
      </c>
      <c r="W92" s="8">
        <f t="shared" si="45"/>
        <v>0</v>
      </c>
      <c r="X92" s="8">
        <f t="shared" si="45"/>
        <v>0</v>
      </c>
      <c r="Y92" s="8">
        <f t="shared" si="45"/>
        <v>0</v>
      </c>
      <c r="Z92" s="8">
        <f t="shared" si="45"/>
        <v>0</v>
      </c>
      <c r="AA92" s="8">
        <f t="shared" si="45"/>
        <v>0</v>
      </c>
      <c r="AB92" s="24">
        <f t="shared" si="45"/>
        <v>8.3333333333333329E-2</v>
      </c>
      <c r="AC92" s="24">
        <f t="shared" si="45"/>
        <v>8.3333333333333329E-2</v>
      </c>
      <c r="AD92" s="24">
        <f t="shared" si="45"/>
        <v>0.16666666666666666</v>
      </c>
      <c r="AE92" s="24">
        <f t="shared" si="45"/>
        <v>0.16666666666666666</v>
      </c>
      <c r="AF92" s="24">
        <f t="shared" si="45"/>
        <v>0.16666666666666666</v>
      </c>
      <c r="AG92" s="24">
        <f t="shared" si="45"/>
        <v>0.25</v>
      </c>
      <c r="AH92" s="24">
        <f t="shared" si="45"/>
        <v>0.25</v>
      </c>
      <c r="AI92" s="24">
        <f t="shared" si="45"/>
        <v>0.25</v>
      </c>
      <c r="AJ92" s="24">
        <f t="shared" si="45"/>
        <v>0.27777777777777779</v>
      </c>
      <c r="AK92" s="24">
        <f t="shared" si="45"/>
        <v>0.30555555555555558</v>
      </c>
      <c r="AL92" s="24">
        <f t="shared" si="45"/>
        <v>0.33333333333333331</v>
      </c>
      <c r="AM92" s="24">
        <f t="shared" si="45"/>
        <v>0.3611111111111111</v>
      </c>
      <c r="AN92" s="24">
        <f t="shared" si="45"/>
        <v>0.38888888888888884</v>
      </c>
      <c r="AO92" s="24">
        <f t="shared" si="45"/>
        <v>0.41666666666666669</v>
      </c>
      <c r="AP92" s="24">
        <f t="shared" si="45"/>
        <v>0.45454545454545453</v>
      </c>
      <c r="AQ92" s="24">
        <f t="shared" si="45"/>
        <v>0.49242424242424238</v>
      </c>
      <c r="AR92" s="24">
        <f t="shared" si="45"/>
        <v>0.53030303030303017</v>
      </c>
      <c r="AS92" s="24">
        <f t="shared" si="45"/>
        <v>0.56818181818181801</v>
      </c>
      <c r="AT92" s="24">
        <f t="shared" si="45"/>
        <v>0.60606060606060586</v>
      </c>
      <c r="AU92" s="24">
        <f t="shared" si="45"/>
        <v>0.6439393939393937</v>
      </c>
      <c r="AV92" s="24">
        <f t="shared" si="45"/>
        <v>0.68181818181818166</v>
      </c>
      <c r="AW92" s="24">
        <f t="shared" si="45"/>
        <v>0.71969696969696961</v>
      </c>
      <c r="AX92" s="24">
        <f t="shared" si="45"/>
        <v>0.75757575757575746</v>
      </c>
      <c r="AY92" s="24">
        <f t="shared" si="45"/>
        <v>0.79545454545454541</v>
      </c>
      <c r="AZ92" s="24">
        <f t="shared" si="45"/>
        <v>0.83333333333333337</v>
      </c>
      <c r="BA92" s="24">
        <f t="shared" si="45"/>
        <v>0.87121212121212122</v>
      </c>
      <c r="BB92" s="24">
        <f t="shared" si="45"/>
        <v>0.90909090909090917</v>
      </c>
      <c r="BC92" s="24">
        <f t="shared" si="45"/>
        <v>0.94696969696969713</v>
      </c>
      <c r="BD92" s="24">
        <f t="shared" si="45"/>
        <v>0.98484848484848497</v>
      </c>
      <c r="BE92" s="24">
        <f t="shared" si="45"/>
        <v>1.0227272727272729</v>
      </c>
      <c r="BF92" s="24">
        <f t="shared" si="45"/>
        <v>1.0606060606060608</v>
      </c>
      <c r="BG92" s="24">
        <f t="shared" si="45"/>
        <v>1.0984848484848488</v>
      </c>
      <c r="BH92" s="24">
        <f t="shared" si="45"/>
        <v>1.1363636363636367</v>
      </c>
    </row>
    <row r="93" spans="1:60">
      <c r="A93" s="3" t="s">
        <v>22</v>
      </c>
      <c r="C93" s="8">
        <f t="shared" si="46"/>
        <v>0</v>
      </c>
      <c r="D93" s="8">
        <f t="shared" si="45"/>
        <v>0</v>
      </c>
      <c r="E93" s="8">
        <f t="shared" si="45"/>
        <v>0</v>
      </c>
      <c r="F93" s="8">
        <f t="shared" si="45"/>
        <v>0</v>
      </c>
      <c r="G93" s="8">
        <f t="shared" si="45"/>
        <v>0</v>
      </c>
      <c r="H93" s="8">
        <f t="shared" si="45"/>
        <v>0</v>
      </c>
      <c r="I93" s="8">
        <f t="shared" si="45"/>
        <v>0</v>
      </c>
      <c r="J93" s="8">
        <f t="shared" si="45"/>
        <v>0</v>
      </c>
      <c r="K93" s="8">
        <f t="shared" si="45"/>
        <v>0</v>
      </c>
      <c r="L93" s="8">
        <f t="shared" si="45"/>
        <v>0</v>
      </c>
      <c r="M93" s="8">
        <f t="shared" si="45"/>
        <v>0</v>
      </c>
      <c r="N93" s="8">
        <f t="shared" si="45"/>
        <v>0</v>
      </c>
      <c r="O93" s="8">
        <f t="shared" si="45"/>
        <v>0</v>
      </c>
      <c r="P93" s="8">
        <f t="shared" si="45"/>
        <v>0</v>
      </c>
      <c r="Q93" s="8">
        <f t="shared" si="45"/>
        <v>0</v>
      </c>
      <c r="R93" s="8">
        <f t="shared" si="45"/>
        <v>0</v>
      </c>
      <c r="S93" s="8">
        <f t="shared" si="45"/>
        <v>0</v>
      </c>
      <c r="T93" s="8">
        <f t="shared" si="45"/>
        <v>0</v>
      </c>
      <c r="U93" s="8">
        <f t="shared" si="45"/>
        <v>0</v>
      </c>
      <c r="V93" s="8">
        <f t="shared" si="45"/>
        <v>0</v>
      </c>
      <c r="W93" s="8">
        <f t="shared" si="45"/>
        <v>0</v>
      </c>
      <c r="X93" s="8">
        <f t="shared" si="45"/>
        <v>0</v>
      </c>
      <c r="Y93" s="8">
        <f t="shared" si="45"/>
        <v>0</v>
      </c>
      <c r="Z93" s="8">
        <f t="shared" si="45"/>
        <v>0</v>
      </c>
      <c r="AA93" s="8">
        <f t="shared" si="45"/>
        <v>0</v>
      </c>
      <c r="AB93" s="24">
        <f t="shared" si="45"/>
        <v>8.3333333333333329E-2</v>
      </c>
      <c r="AC93" s="24">
        <f t="shared" si="45"/>
        <v>8.3333333333333329E-2</v>
      </c>
      <c r="AD93" s="24">
        <f t="shared" si="45"/>
        <v>0.16666666666666666</v>
      </c>
      <c r="AE93" s="24">
        <f t="shared" si="45"/>
        <v>0.16666666666666666</v>
      </c>
      <c r="AF93" s="24">
        <f t="shared" si="45"/>
        <v>0.16666666666666666</v>
      </c>
      <c r="AG93" s="24">
        <f t="shared" si="45"/>
        <v>0.25</v>
      </c>
      <c r="AH93" s="24">
        <f t="shared" si="45"/>
        <v>0.25</v>
      </c>
      <c r="AI93" s="24">
        <f t="shared" si="45"/>
        <v>0.25</v>
      </c>
      <c r="AJ93" s="24">
        <f t="shared" si="45"/>
        <v>0.27777777777777779</v>
      </c>
      <c r="AK93" s="24">
        <f t="shared" si="45"/>
        <v>0.30555555555555558</v>
      </c>
      <c r="AL93" s="24">
        <f t="shared" si="45"/>
        <v>0.33333333333333331</v>
      </c>
      <c r="AM93" s="24">
        <f t="shared" si="45"/>
        <v>0.3611111111111111</v>
      </c>
      <c r="AN93" s="24">
        <f t="shared" si="45"/>
        <v>0.38888888888888884</v>
      </c>
      <c r="AO93" s="24">
        <f t="shared" si="45"/>
        <v>0.41666666666666669</v>
      </c>
      <c r="AP93" s="24">
        <f t="shared" si="45"/>
        <v>0.45454545454545453</v>
      </c>
      <c r="AQ93" s="24">
        <f t="shared" si="45"/>
        <v>0.49242424242424238</v>
      </c>
      <c r="AR93" s="24">
        <f t="shared" si="45"/>
        <v>0.53030303030303017</v>
      </c>
      <c r="AS93" s="24">
        <f t="shared" si="45"/>
        <v>0.56818181818181801</v>
      </c>
      <c r="AT93" s="24">
        <f t="shared" si="45"/>
        <v>0.60606060606060586</v>
      </c>
      <c r="AU93" s="24">
        <f t="shared" si="45"/>
        <v>0.6439393939393937</v>
      </c>
      <c r="AV93" s="24">
        <f t="shared" si="45"/>
        <v>0.68181818181818166</v>
      </c>
      <c r="AW93" s="24">
        <f t="shared" si="45"/>
        <v>0.71969696969696961</v>
      </c>
      <c r="AX93" s="24">
        <f t="shared" si="45"/>
        <v>0.75757575757575746</v>
      </c>
      <c r="AY93" s="24">
        <f t="shared" si="45"/>
        <v>0.79545454545454541</v>
      </c>
      <c r="AZ93" s="24">
        <f t="shared" si="45"/>
        <v>0.83333333333333337</v>
      </c>
      <c r="BA93" s="24">
        <f t="shared" ref="BA93:CF93" si="47">BA109+BA125+BA141</f>
        <v>0.87121212121212122</v>
      </c>
      <c r="BB93" s="24">
        <f t="shared" si="47"/>
        <v>0.90909090909090917</v>
      </c>
      <c r="BC93" s="24">
        <f t="shared" si="47"/>
        <v>0.94696969696969713</v>
      </c>
      <c r="BD93" s="24">
        <f t="shared" si="47"/>
        <v>0.98484848484848497</v>
      </c>
      <c r="BE93" s="24">
        <f t="shared" si="47"/>
        <v>1.0227272727272729</v>
      </c>
      <c r="BF93" s="24">
        <f t="shared" si="47"/>
        <v>1.0606060606060608</v>
      </c>
      <c r="BG93" s="24">
        <f t="shared" si="47"/>
        <v>1.0984848484848488</v>
      </c>
      <c r="BH93" s="24">
        <f t="shared" si="47"/>
        <v>1.1363636363636367</v>
      </c>
    </row>
    <row r="94" spans="1:60">
      <c r="A94" s="3" t="s">
        <v>23</v>
      </c>
      <c r="C94" s="8">
        <f t="shared" si="46"/>
        <v>0</v>
      </c>
      <c r="D94" s="8">
        <f t="shared" si="46"/>
        <v>0</v>
      </c>
      <c r="E94" s="8">
        <f t="shared" si="46"/>
        <v>0</v>
      </c>
      <c r="F94" s="8">
        <f t="shared" si="46"/>
        <v>0</v>
      </c>
      <c r="G94" s="8">
        <f t="shared" si="46"/>
        <v>0</v>
      </c>
      <c r="H94" s="8">
        <f t="shared" si="46"/>
        <v>0</v>
      </c>
      <c r="I94" s="8">
        <f t="shared" si="46"/>
        <v>0</v>
      </c>
      <c r="J94" s="8">
        <f t="shared" si="46"/>
        <v>0</v>
      </c>
      <c r="K94" s="8">
        <f t="shared" si="46"/>
        <v>0</v>
      </c>
      <c r="L94" s="8">
        <f t="shared" si="46"/>
        <v>0</v>
      </c>
      <c r="M94" s="8">
        <f t="shared" si="46"/>
        <v>0</v>
      </c>
      <c r="N94" s="8">
        <f t="shared" si="46"/>
        <v>0</v>
      </c>
      <c r="O94" s="8">
        <f t="shared" si="46"/>
        <v>0</v>
      </c>
      <c r="P94" s="8">
        <f t="shared" si="46"/>
        <v>0</v>
      </c>
      <c r="Q94" s="8">
        <f t="shared" si="46"/>
        <v>0</v>
      </c>
      <c r="R94" s="8">
        <f t="shared" si="46"/>
        <v>0</v>
      </c>
      <c r="S94" s="8">
        <f t="shared" ref="D94:BH96" si="48">S110+S126+S142</f>
        <v>0</v>
      </c>
      <c r="T94" s="8">
        <f t="shared" si="48"/>
        <v>0</v>
      </c>
      <c r="U94" s="8">
        <f t="shared" si="48"/>
        <v>0</v>
      </c>
      <c r="V94" s="8">
        <f t="shared" si="48"/>
        <v>0</v>
      </c>
      <c r="W94" s="8">
        <f t="shared" si="48"/>
        <v>0</v>
      </c>
      <c r="X94" s="8">
        <f t="shared" si="48"/>
        <v>0</v>
      </c>
      <c r="Y94" s="8">
        <f t="shared" si="48"/>
        <v>0</v>
      </c>
      <c r="Z94" s="8">
        <f t="shared" si="48"/>
        <v>0</v>
      </c>
      <c r="AA94" s="8">
        <f t="shared" si="48"/>
        <v>0</v>
      </c>
      <c r="AB94" s="24">
        <f t="shared" si="48"/>
        <v>8.3333333333333329E-2</v>
      </c>
      <c r="AC94" s="24">
        <f t="shared" si="48"/>
        <v>8.3333333333333329E-2</v>
      </c>
      <c r="AD94" s="24">
        <f t="shared" si="48"/>
        <v>0.16666666666666666</v>
      </c>
      <c r="AE94" s="24">
        <f t="shared" si="48"/>
        <v>0.16666666666666666</v>
      </c>
      <c r="AF94" s="24">
        <f t="shared" si="48"/>
        <v>0.16666666666666666</v>
      </c>
      <c r="AG94" s="24">
        <f t="shared" si="48"/>
        <v>0.25</v>
      </c>
      <c r="AH94" s="24">
        <f t="shared" si="48"/>
        <v>0.25</v>
      </c>
      <c r="AI94" s="24">
        <f t="shared" si="48"/>
        <v>0.25</v>
      </c>
      <c r="AJ94" s="24">
        <f t="shared" si="48"/>
        <v>0.27777777777777779</v>
      </c>
      <c r="AK94" s="24">
        <f t="shared" si="48"/>
        <v>0.30555555555555558</v>
      </c>
      <c r="AL94" s="24">
        <f t="shared" si="48"/>
        <v>0.33333333333333331</v>
      </c>
      <c r="AM94" s="24">
        <f t="shared" si="48"/>
        <v>0.3611111111111111</v>
      </c>
      <c r="AN94" s="24">
        <f t="shared" si="48"/>
        <v>0.38888888888888884</v>
      </c>
      <c r="AO94" s="24">
        <f t="shared" si="48"/>
        <v>0.41666666666666669</v>
      </c>
      <c r="AP94" s="24">
        <f t="shared" si="48"/>
        <v>0.45454545454545453</v>
      </c>
      <c r="AQ94" s="24">
        <f t="shared" si="48"/>
        <v>0.49242424242424238</v>
      </c>
      <c r="AR94" s="24">
        <f t="shared" si="48"/>
        <v>0.53030303030303017</v>
      </c>
      <c r="AS94" s="24">
        <f t="shared" si="48"/>
        <v>0.56818181818181801</v>
      </c>
      <c r="AT94" s="24">
        <f t="shared" si="48"/>
        <v>0.60606060606060586</v>
      </c>
      <c r="AU94" s="24">
        <f t="shared" si="48"/>
        <v>0.6439393939393937</v>
      </c>
      <c r="AV94" s="24">
        <f t="shared" si="48"/>
        <v>0.68181818181818166</v>
      </c>
      <c r="AW94" s="24">
        <f t="shared" si="48"/>
        <v>0.71969696969696961</v>
      </c>
      <c r="AX94" s="24">
        <f t="shared" si="48"/>
        <v>0.75757575757575746</v>
      </c>
      <c r="AY94" s="24">
        <f t="shared" si="48"/>
        <v>0.79545454545454541</v>
      </c>
      <c r="AZ94" s="24">
        <f t="shared" si="48"/>
        <v>0.83333333333333337</v>
      </c>
      <c r="BA94" s="24">
        <f t="shared" si="48"/>
        <v>0.87121212121212122</v>
      </c>
      <c r="BB94" s="24">
        <f t="shared" si="48"/>
        <v>0.90909090909090917</v>
      </c>
      <c r="BC94" s="24">
        <f t="shared" si="48"/>
        <v>0.94696969696969713</v>
      </c>
      <c r="BD94" s="24">
        <f t="shared" si="48"/>
        <v>0.98484848484848497</v>
      </c>
      <c r="BE94" s="24">
        <f t="shared" si="48"/>
        <v>1.0227272727272729</v>
      </c>
      <c r="BF94" s="24">
        <f t="shared" si="48"/>
        <v>1.0606060606060608</v>
      </c>
      <c r="BG94" s="24">
        <f t="shared" si="48"/>
        <v>1.0984848484848488</v>
      </c>
      <c r="BH94" s="24">
        <f t="shared" si="48"/>
        <v>1.1363636363636367</v>
      </c>
    </row>
    <row r="95" spans="1:60">
      <c r="A95" s="3" t="s">
        <v>24</v>
      </c>
      <c r="C95" s="8">
        <f t="shared" si="46"/>
        <v>0</v>
      </c>
      <c r="D95" s="8">
        <f t="shared" si="48"/>
        <v>0</v>
      </c>
      <c r="E95" s="8">
        <f t="shared" si="48"/>
        <v>0</v>
      </c>
      <c r="F95" s="8">
        <f t="shared" si="48"/>
        <v>0</v>
      </c>
      <c r="G95" s="8">
        <f t="shared" si="48"/>
        <v>0</v>
      </c>
      <c r="H95" s="8">
        <f t="shared" si="48"/>
        <v>0</v>
      </c>
      <c r="I95" s="8">
        <f t="shared" si="48"/>
        <v>0</v>
      </c>
      <c r="J95" s="8">
        <f t="shared" si="48"/>
        <v>0</v>
      </c>
      <c r="K95" s="8">
        <f t="shared" si="48"/>
        <v>0</v>
      </c>
      <c r="L95" s="8">
        <f t="shared" si="48"/>
        <v>0</v>
      </c>
      <c r="M95" s="8">
        <f t="shared" si="48"/>
        <v>0</v>
      </c>
      <c r="N95" s="8">
        <f t="shared" si="48"/>
        <v>0</v>
      </c>
      <c r="O95" s="8">
        <f t="shared" si="48"/>
        <v>0</v>
      </c>
      <c r="P95" s="8">
        <f t="shared" si="48"/>
        <v>0</v>
      </c>
      <c r="Q95" s="8">
        <f t="shared" si="48"/>
        <v>0</v>
      </c>
      <c r="R95" s="8">
        <f t="shared" si="48"/>
        <v>0</v>
      </c>
      <c r="S95" s="8">
        <f t="shared" si="48"/>
        <v>0</v>
      </c>
      <c r="T95" s="8">
        <f t="shared" si="48"/>
        <v>0</v>
      </c>
      <c r="U95" s="8">
        <f t="shared" si="48"/>
        <v>0</v>
      </c>
      <c r="V95" s="8">
        <f t="shared" si="48"/>
        <v>0</v>
      </c>
      <c r="W95" s="8">
        <f t="shared" si="48"/>
        <v>0</v>
      </c>
      <c r="X95" s="8">
        <f t="shared" si="48"/>
        <v>0</v>
      </c>
      <c r="Y95" s="8">
        <f t="shared" si="48"/>
        <v>0</v>
      </c>
      <c r="Z95" s="8">
        <f t="shared" si="48"/>
        <v>0</v>
      </c>
      <c r="AA95" s="8">
        <f t="shared" si="48"/>
        <v>0</v>
      </c>
      <c r="AB95" s="24">
        <f t="shared" si="48"/>
        <v>8.3333333333333329E-2</v>
      </c>
      <c r="AC95" s="24">
        <f t="shared" si="48"/>
        <v>8.3333333333333329E-2</v>
      </c>
      <c r="AD95" s="24">
        <f t="shared" si="48"/>
        <v>0.16666666666666666</v>
      </c>
      <c r="AE95" s="24">
        <f t="shared" si="48"/>
        <v>0.16666666666666666</v>
      </c>
      <c r="AF95" s="24">
        <f t="shared" si="48"/>
        <v>0.16666666666666666</v>
      </c>
      <c r="AG95" s="24">
        <f t="shared" si="48"/>
        <v>0.25</v>
      </c>
      <c r="AH95" s="24">
        <f t="shared" si="48"/>
        <v>0.25</v>
      </c>
      <c r="AI95" s="24">
        <f t="shared" si="48"/>
        <v>0.25</v>
      </c>
      <c r="AJ95" s="24">
        <f t="shared" si="48"/>
        <v>0.27777777777777779</v>
      </c>
      <c r="AK95" s="24">
        <f t="shared" si="48"/>
        <v>0.30555555555555558</v>
      </c>
      <c r="AL95" s="24">
        <f t="shared" si="48"/>
        <v>0.33333333333333331</v>
      </c>
      <c r="AM95" s="24">
        <f t="shared" si="48"/>
        <v>0.3611111111111111</v>
      </c>
      <c r="AN95" s="24">
        <f t="shared" si="48"/>
        <v>0.38888888888888884</v>
      </c>
      <c r="AO95" s="24">
        <f t="shared" si="48"/>
        <v>0.41666666666666669</v>
      </c>
      <c r="AP95" s="24">
        <f t="shared" si="48"/>
        <v>0.45454545454545453</v>
      </c>
      <c r="AQ95" s="24">
        <f t="shared" si="48"/>
        <v>0.49242424242424238</v>
      </c>
      <c r="AR95" s="24">
        <f t="shared" si="48"/>
        <v>0.53030303030303017</v>
      </c>
      <c r="AS95" s="24">
        <f t="shared" si="48"/>
        <v>0.56818181818181801</v>
      </c>
      <c r="AT95" s="24">
        <f t="shared" si="48"/>
        <v>0.60606060606060586</v>
      </c>
      <c r="AU95" s="24">
        <f t="shared" si="48"/>
        <v>0.6439393939393937</v>
      </c>
      <c r="AV95" s="24">
        <f t="shared" si="48"/>
        <v>0.68181818181818166</v>
      </c>
      <c r="AW95" s="24">
        <f t="shared" si="48"/>
        <v>0.71969696969696961</v>
      </c>
      <c r="AX95" s="24">
        <f t="shared" si="48"/>
        <v>0.75757575757575746</v>
      </c>
      <c r="AY95" s="24">
        <f t="shared" si="48"/>
        <v>0.79545454545454541</v>
      </c>
      <c r="AZ95" s="24">
        <f t="shared" si="48"/>
        <v>0.83333333333333337</v>
      </c>
      <c r="BA95" s="24">
        <f t="shared" si="48"/>
        <v>0.87121212121212122</v>
      </c>
      <c r="BB95" s="24">
        <f t="shared" si="48"/>
        <v>0.90909090909090917</v>
      </c>
      <c r="BC95" s="24">
        <f t="shared" si="48"/>
        <v>0.94696969696969713</v>
      </c>
      <c r="BD95" s="24">
        <f t="shared" si="48"/>
        <v>0.98484848484848497</v>
      </c>
      <c r="BE95" s="24">
        <f t="shared" si="48"/>
        <v>1.0227272727272729</v>
      </c>
      <c r="BF95" s="24">
        <f t="shared" si="48"/>
        <v>1.0606060606060608</v>
      </c>
      <c r="BG95" s="24">
        <f t="shared" si="48"/>
        <v>1.0984848484848488</v>
      </c>
      <c r="BH95" s="24">
        <f t="shared" si="48"/>
        <v>1.1363636363636367</v>
      </c>
    </row>
    <row r="96" spans="1:60">
      <c r="A96" s="3" t="s">
        <v>25</v>
      </c>
      <c r="C96" s="8">
        <f t="shared" si="46"/>
        <v>0</v>
      </c>
      <c r="D96" s="8">
        <f t="shared" si="48"/>
        <v>0</v>
      </c>
      <c r="E96" s="8">
        <f t="shared" si="48"/>
        <v>0</v>
      </c>
      <c r="F96" s="8">
        <f t="shared" si="48"/>
        <v>0</v>
      </c>
      <c r="G96" s="8">
        <f t="shared" si="48"/>
        <v>0</v>
      </c>
      <c r="H96" s="8">
        <f t="shared" si="48"/>
        <v>0</v>
      </c>
      <c r="I96" s="8">
        <f t="shared" si="48"/>
        <v>0</v>
      </c>
      <c r="J96" s="8">
        <f t="shared" si="48"/>
        <v>0</v>
      </c>
      <c r="K96" s="8">
        <f t="shared" si="48"/>
        <v>0</v>
      </c>
      <c r="L96" s="8">
        <f t="shared" si="48"/>
        <v>0</v>
      </c>
      <c r="M96" s="8">
        <f t="shared" si="48"/>
        <v>0</v>
      </c>
      <c r="N96" s="8">
        <f t="shared" si="48"/>
        <v>0</v>
      </c>
      <c r="O96" s="8">
        <f t="shared" si="48"/>
        <v>0</v>
      </c>
      <c r="P96" s="8">
        <f t="shared" si="48"/>
        <v>0</v>
      </c>
      <c r="Q96" s="8">
        <f t="shared" si="48"/>
        <v>0</v>
      </c>
      <c r="R96" s="8">
        <f t="shared" si="48"/>
        <v>0</v>
      </c>
      <c r="S96" s="8">
        <f t="shared" si="48"/>
        <v>0</v>
      </c>
      <c r="T96" s="8">
        <f t="shared" si="48"/>
        <v>0</v>
      </c>
      <c r="U96" s="8">
        <f t="shared" si="48"/>
        <v>0</v>
      </c>
      <c r="V96" s="8">
        <f t="shared" si="48"/>
        <v>0</v>
      </c>
      <c r="W96" s="8">
        <f t="shared" si="48"/>
        <v>0</v>
      </c>
      <c r="X96" s="8">
        <f t="shared" si="48"/>
        <v>0</v>
      </c>
      <c r="Y96" s="8">
        <f t="shared" si="48"/>
        <v>0</v>
      </c>
      <c r="Z96" s="8">
        <f t="shared" si="48"/>
        <v>0</v>
      </c>
      <c r="AA96" s="8">
        <f t="shared" si="48"/>
        <v>0</v>
      </c>
      <c r="AB96" s="24">
        <f t="shared" si="48"/>
        <v>8.3333333333333329E-2</v>
      </c>
      <c r="AC96" s="24">
        <f t="shared" si="48"/>
        <v>8.3333333333333329E-2</v>
      </c>
      <c r="AD96" s="24">
        <f t="shared" si="48"/>
        <v>0.16666666666666666</v>
      </c>
      <c r="AE96" s="24">
        <f t="shared" si="48"/>
        <v>0.16666666666666666</v>
      </c>
      <c r="AF96" s="24">
        <f t="shared" si="48"/>
        <v>0.16666666666666666</v>
      </c>
      <c r="AG96" s="24">
        <f t="shared" si="48"/>
        <v>0.25</v>
      </c>
      <c r="AH96" s="24">
        <f t="shared" si="48"/>
        <v>0.25</v>
      </c>
      <c r="AI96" s="24">
        <f t="shared" si="48"/>
        <v>0.25</v>
      </c>
      <c r="AJ96" s="24">
        <f t="shared" si="48"/>
        <v>0.27777777777777779</v>
      </c>
      <c r="AK96" s="24">
        <f t="shared" si="48"/>
        <v>0.30555555555555558</v>
      </c>
      <c r="AL96" s="24">
        <f t="shared" si="48"/>
        <v>0.33333333333333331</v>
      </c>
      <c r="AM96" s="24">
        <f t="shared" si="48"/>
        <v>0.3611111111111111</v>
      </c>
      <c r="AN96" s="24">
        <f t="shared" si="48"/>
        <v>0.38888888888888884</v>
      </c>
      <c r="AO96" s="24">
        <f t="shared" si="48"/>
        <v>0.41666666666666669</v>
      </c>
      <c r="AP96" s="24">
        <f t="shared" si="48"/>
        <v>0.45454545454545453</v>
      </c>
      <c r="AQ96" s="24">
        <f t="shared" si="48"/>
        <v>0.49242424242424238</v>
      </c>
      <c r="AR96" s="24">
        <f t="shared" si="48"/>
        <v>0.53030303030303017</v>
      </c>
      <c r="AS96" s="24">
        <f t="shared" si="48"/>
        <v>0.56818181818181801</v>
      </c>
      <c r="AT96" s="24">
        <f t="shared" si="48"/>
        <v>0.60606060606060586</v>
      </c>
      <c r="AU96" s="24">
        <f t="shared" si="48"/>
        <v>0.6439393939393937</v>
      </c>
      <c r="AV96" s="24">
        <f t="shared" si="48"/>
        <v>0.68181818181818166</v>
      </c>
      <c r="AW96" s="24">
        <f t="shared" si="48"/>
        <v>0.71969696969696961</v>
      </c>
      <c r="AX96" s="24">
        <f t="shared" si="48"/>
        <v>0.75757575757575746</v>
      </c>
      <c r="AY96" s="24">
        <f t="shared" si="48"/>
        <v>0.79545454545454541</v>
      </c>
      <c r="AZ96" s="24">
        <f t="shared" si="48"/>
        <v>0.83333333333333337</v>
      </c>
      <c r="BA96" s="24">
        <f t="shared" si="48"/>
        <v>0.87121212121212122</v>
      </c>
      <c r="BB96" s="24">
        <f t="shared" si="48"/>
        <v>0.90909090909090917</v>
      </c>
      <c r="BC96" s="24">
        <f t="shared" si="48"/>
        <v>0.94696969696969713</v>
      </c>
      <c r="BD96" s="24">
        <f t="shared" si="48"/>
        <v>0.98484848484848497</v>
      </c>
      <c r="BE96" s="24">
        <f t="shared" si="48"/>
        <v>1.0227272727272729</v>
      </c>
      <c r="BF96" s="24">
        <f t="shared" si="48"/>
        <v>1.0606060606060608</v>
      </c>
      <c r="BG96" s="24">
        <f t="shared" si="48"/>
        <v>1.0984848484848488</v>
      </c>
      <c r="BH96" s="24">
        <f t="shared" si="48"/>
        <v>1.1363636363636367</v>
      </c>
    </row>
    <row r="97" spans="1:60" ht="12" thickBot="1">
      <c r="A97" s="3" t="s">
        <v>29</v>
      </c>
      <c r="C97" s="8">
        <f>SUM(C85:C96)</f>
        <v>0</v>
      </c>
      <c r="D97" s="8">
        <f t="shared" ref="D97:I97" si="49">SUM(D85:D96)</f>
        <v>0</v>
      </c>
      <c r="E97" s="8">
        <f t="shared" si="49"/>
        <v>0</v>
      </c>
      <c r="F97" s="8">
        <f t="shared" si="49"/>
        <v>0</v>
      </c>
      <c r="G97" s="8">
        <f t="shared" si="49"/>
        <v>0</v>
      </c>
      <c r="H97" s="8">
        <f t="shared" si="49"/>
        <v>0</v>
      </c>
      <c r="I97" s="8">
        <f t="shared" si="49"/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21">
        <f>SUM(AA85:AA96)</f>
        <v>0</v>
      </c>
      <c r="AB97" s="21">
        <f t="shared" ref="AB97:BH97" si="50">SUM(AB85:AB96)</f>
        <v>1</v>
      </c>
      <c r="AC97" s="21">
        <f t="shared" si="50"/>
        <v>1</v>
      </c>
      <c r="AD97" s="21">
        <f t="shared" si="50"/>
        <v>2</v>
      </c>
      <c r="AE97" s="21">
        <f t="shared" si="50"/>
        <v>2</v>
      </c>
      <c r="AF97" s="21">
        <f t="shared" si="50"/>
        <v>2</v>
      </c>
      <c r="AG97" s="21">
        <f t="shared" si="50"/>
        <v>3</v>
      </c>
      <c r="AH97" s="21">
        <f t="shared" si="50"/>
        <v>3</v>
      </c>
      <c r="AI97" s="21">
        <f t="shared" si="50"/>
        <v>3</v>
      </c>
      <c r="AJ97" s="21">
        <f t="shared" si="50"/>
        <v>3.3333333333333326</v>
      </c>
      <c r="AK97" s="21">
        <f t="shared" si="50"/>
        <v>3.6666666666666661</v>
      </c>
      <c r="AL97" s="21">
        <f t="shared" si="50"/>
        <v>4</v>
      </c>
      <c r="AM97" s="21">
        <f t="shared" si="50"/>
        <v>4.333333333333333</v>
      </c>
      <c r="AN97" s="21">
        <f t="shared" si="50"/>
        <v>4.6666666666666661</v>
      </c>
      <c r="AO97" s="21">
        <f t="shared" si="50"/>
        <v>5</v>
      </c>
      <c r="AP97" s="21">
        <f t="shared" si="50"/>
        <v>5.4545454545454533</v>
      </c>
      <c r="AQ97" s="21">
        <f t="shared" si="50"/>
        <v>5.9090909090909074</v>
      </c>
      <c r="AR97" s="21">
        <f t="shared" si="50"/>
        <v>6.3636363636363624</v>
      </c>
      <c r="AS97" s="21">
        <f t="shared" si="50"/>
        <v>6.8181818181818175</v>
      </c>
      <c r="AT97" s="21">
        <f t="shared" si="50"/>
        <v>7.2727272727272689</v>
      </c>
      <c r="AU97" s="21">
        <f t="shared" si="50"/>
        <v>7.727272727272724</v>
      </c>
      <c r="AV97" s="21">
        <f t="shared" si="50"/>
        <v>8.1818181818181799</v>
      </c>
      <c r="AW97" s="21">
        <f t="shared" si="50"/>
        <v>8.6363636363636349</v>
      </c>
      <c r="AX97" s="21">
        <f t="shared" si="50"/>
        <v>9.0909090909090917</v>
      </c>
      <c r="AY97" s="21">
        <f t="shared" si="50"/>
        <v>9.5454545454545432</v>
      </c>
      <c r="AZ97" s="21">
        <f t="shared" si="50"/>
        <v>10</v>
      </c>
      <c r="BA97" s="21">
        <f t="shared" si="50"/>
        <v>10.454545454545455</v>
      </c>
      <c r="BB97" s="21">
        <f t="shared" si="50"/>
        <v>10.909090909090914</v>
      </c>
      <c r="BC97" s="21">
        <f t="shared" si="50"/>
        <v>11.363636363636365</v>
      </c>
      <c r="BD97" s="21">
        <f t="shared" si="50"/>
        <v>11.818181818181818</v>
      </c>
      <c r="BE97" s="21">
        <f t="shared" si="50"/>
        <v>12.272727272727279</v>
      </c>
      <c r="BF97" s="21">
        <f t="shared" si="50"/>
        <v>12.727272727272728</v>
      </c>
      <c r="BG97" s="21">
        <f t="shared" si="50"/>
        <v>13.181818181818189</v>
      </c>
      <c r="BH97" s="21">
        <f t="shared" si="50"/>
        <v>13.63636363636364</v>
      </c>
    </row>
    <row r="98" spans="1:60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</row>
    <row r="99" spans="1:60" ht="12" thickBot="1">
      <c r="A99" s="3" t="s">
        <v>34</v>
      </c>
    </row>
    <row r="100" spans="1:60" ht="12" thickBot="1">
      <c r="A100" s="18"/>
      <c r="B100" s="19">
        <f t="shared" ref="B100:BH100" si="51">B2</f>
        <v>1992</v>
      </c>
      <c r="C100" s="19" t="str">
        <f t="shared" si="51"/>
        <v xml:space="preserve">93/94 </v>
      </c>
      <c r="D100" s="19" t="str">
        <f t="shared" si="51"/>
        <v xml:space="preserve">94/95 </v>
      </c>
      <c r="E100" s="19" t="str">
        <f t="shared" si="51"/>
        <v xml:space="preserve">95/96 </v>
      </c>
      <c r="F100" s="19" t="str">
        <f t="shared" si="51"/>
        <v xml:space="preserve">96/97 </v>
      </c>
      <c r="G100" s="19" t="str">
        <f t="shared" si="51"/>
        <v xml:space="preserve">97/98 </v>
      </c>
      <c r="H100" s="19" t="str">
        <f t="shared" si="51"/>
        <v xml:space="preserve">98/99 </v>
      </c>
      <c r="I100" s="19" t="str">
        <f t="shared" si="51"/>
        <v xml:space="preserve">99/00 </v>
      </c>
      <c r="J100" s="19" t="str">
        <f t="shared" si="51"/>
        <v xml:space="preserve">00/01 </v>
      </c>
      <c r="K100" s="19" t="str">
        <f t="shared" si="51"/>
        <v xml:space="preserve">01/02 </v>
      </c>
      <c r="L100" s="19" t="str">
        <f t="shared" si="51"/>
        <v xml:space="preserve">02/03 </v>
      </c>
      <c r="M100" s="19" t="str">
        <f t="shared" si="51"/>
        <v xml:space="preserve">03/04 </v>
      </c>
      <c r="N100" s="19" t="str">
        <f t="shared" si="51"/>
        <v xml:space="preserve">04/05 </v>
      </c>
      <c r="O100" s="19" t="str">
        <f t="shared" si="51"/>
        <v xml:space="preserve">05/06 </v>
      </c>
      <c r="P100" s="19" t="str">
        <f t="shared" si="51"/>
        <v xml:space="preserve">06/07 </v>
      </c>
      <c r="Q100" s="19" t="str">
        <f t="shared" si="51"/>
        <v xml:space="preserve">07/08 </v>
      </c>
      <c r="R100" s="19" t="str">
        <f t="shared" si="51"/>
        <v xml:space="preserve">08/09 </v>
      </c>
      <c r="S100" s="19" t="str">
        <f t="shared" si="51"/>
        <v xml:space="preserve">09/10 </v>
      </c>
      <c r="T100" s="19" t="str">
        <f t="shared" si="51"/>
        <v xml:space="preserve">10/11 </v>
      </c>
      <c r="U100" s="19" t="str">
        <f t="shared" si="51"/>
        <v xml:space="preserve">11/12 </v>
      </c>
      <c r="V100" s="19" t="str">
        <f t="shared" si="51"/>
        <v xml:space="preserve">12/13 </v>
      </c>
      <c r="W100" s="19" t="str">
        <f t="shared" si="51"/>
        <v xml:space="preserve">13/14 </v>
      </c>
      <c r="X100" s="19" t="str">
        <f t="shared" si="51"/>
        <v xml:space="preserve">14/15 </v>
      </c>
      <c r="Y100" s="19" t="str">
        <f t="shared" si="51"/>
        <v xml:space="preserve">15/16 </v>
      </c>
      <c r="Z100" s="19" t="str">
        <f t="shared" si="51"/>
        <v xml:space="preserve">16/17 </v>
      </c>
      <c r="AA100" s="19" t="str">
        <f t="shared" si="51"/>
        <v xml:space="preserve">17/18 </v>
      </c>
      <c r="AB100" s="19" t="str">
        <f t="shared" si="51"/>
        <v xml:space="preserve">18/19 </v>
      </c>
      <c r="AC100" s="19" t="str">
        <f t="shared" si="51"/>
        <v>19/20</v>
      </c>
      <c r="AD100" s="19" t="str">
        <f t="shared" si="51"/>
        <v>20/21</v>
      </c>
      <c r="AE100" s="19" t="str">
        <f t="shared" si="51"/>
        <v xml:space="preserve">21/22 </v>
      </c>
      <c r="AF100" s="19" t="str">
        <f t="shared" si="51"/>
        <v xml:space="preserve">22/23 </v>
      </c>
      <c r="AG100" s="19" t="str">
        <f t="shared" si="51"/>
        <v xml:space="preserve">23/24 </v>
      </c>
      <c r="AH100" s="19" t="str">
        <f t="shared" si="51"/>
        <v xml:space="preserve">24/25 </v>
      </c>
      <c r="AI100" s="19" t="str">
        <f t="shared" si="51"/>
        <v>25/26</v>
      </c>
      <c r="AJ100" s="19" t="str">
        <f t="shared" si="51"/>
        <v>26/27</v>
      </c>
      <c r="AK100" s="19" t="str">
        <f t="shared" si="51"/>
        <v>27/28</v>
      </c>
      <c r="AL100" s="19" t="str">
        <f t="shared" si="51"/>
        <v>28/29</v>
      </c>
      <c r="AM100" s="19" t="str">
        <f t="shared" si="51"/>
        <v>29/30</v>
      </c>
      <c r="AN100" s="19" t="str">
        <f t="shared" si="51"/>
        <v>30/31</v>
      </c>
      <c r="AO100" s="19" t="str">
        <f t="shared" si="51"/>
        <v>31/32</v>
      </c>
      <c r="AP100" s="19" t="str">
        <f t="shared" si="51"/>
        <v>32/33</v>
      </c>
      <c r="AQ100" s="19" t="str">
        <f t="shared" si="51"/>
        <v>33/34</v>
      </c>
      <c r="AR100" s="19" t="str">
        <f t="shared" si="51"/>
        <v>34/35</v>
      </c>
      <c r="AS100" s="19" t="str">
        <f t="shared" si="51"/>
        <v>35/36</v>
      </c>
      <c r="AT100" s="19" t="str">
        <f t="shared" si="51"/>
        <v>36/37</v>
      </c>
      <c r="AU100" s="19" t="str">
        <f t="shared" si="51"/>
        <v>37/38</v>
      </c>
      <c r="AV100" s="19" t="str">
        <f t="shared" si="51"/>
        <v>38/39</v>
      </c>
      <c r="AW100" s="19" t="str">
        <f t="shared" si="51"/>
        <v>39/40</v>
      </c>
      <c r="AX100" s="19" t="str">
        <f t="shared" si="51"/>
        <v>40/41</v>
      </c>
      <c r="AY100" s="19" t="str">
        <f t="shared" si="51"/>
        <v>41/42</v>
      </c>
      <c r="AZ100" s="19" t="str">
        <f t="shared" si="51"/>
        <v>42/43</v>
      </c>
      <c r="BA100" s="19" t="str">
        <f t="shared" si="51"/>
        <v>43/44</v>
      </c>
      <c r="BB100" s="19" t="str">
        <f t="shared" si="51"/>
        <v>44/45</v>
      </c>
      <c r="BC100" s="19" t="str">
        <f t="shared" si="51"/>
        <v>45/46</v>
      </c>
      <c r="BD100" s="19" t="str">
        <f t="shared" si="51"/>
        <v>46/47</v>
      </c>
      <c r="BE100" s="19" t="str">
        <f t="shared" si="51"/>
        <v>47/48</v>
      </c>
      <c r="BF100" s="19" t="str">
        <f t="shared" si="51"/>
        <v>48/49</v>
      </c>
      <c r="BG100" s="19" t="str">
        <f t="shared" si="51"/>
        <v>49/50</v>
      </c>
      <c r="BH100" s="19" t="str">
        <f t="shared" si="51"/>
        <v>50/51</v>
      </c>
    </row>
    <row r="101" spans="1:60">
      <c r="A101" s="3" t="s">
        <v>26</v>
      </c>
      <c r="Z101" s="21"/>
      <c r="AA101" s="21"/>
      <c r="AB101" s="21">
        <f>AB$113/12</f>
        <v>8.3333333333333329E-2</v>
      </c>
      <c r="AC101" s="21">
        <f t="shared" ref="AC101:BH109" si="52">AC$113/12</f>
        <v>8.3333333333333329E-2</v>
      </c>
      <c r="AD101" s="21">
        <f t="shared" si="52"/>
        <v>0.16666666666666666</v>
      </c>
      <c r="AE101" s="21">
        <f t="shared" si="52"/>
        <v>0.16666666666666666</v>
      </c>
      <c r="AF101" s="21">
        <f t="shared" si="52"/>
        <v>0.16666666666666666</v>
      </c>
      <c r="AG101" s="21">
        <f t="shared" si="52"/>
        <v>0.25</v>
      </c>
      <c r="AH101" s="21">
        <f t="shared" si="52"/>
        <v>0.25</v>
      </c>
      <c r="AI101" s="21">
        <f t="shared" si="52"/>
        <v>0.25</v>
      </c>
      <c r="AJ101" s="21">
        <f t="shared" si="52"/>
        <v>0.27777777777777779</v>
      </c>
      <c r="AK101" s="21">
        <f t="shared" si="52"/>
        <v>0.30555555555555558</v>
      </c>
      <c r="AL101" s="21">
        <f t="shared" si="52"/>
        <v>0.33333333333333331</v>
      </c>
      <c r="AM101" s="21">
        <f t="shared" si="52"/>
        <v>0.3611111111111111</v>
      </c>
      <c r="AN101" s="21">
        <f t="shared" si="52"/>
        <v>0.38888888888888884</v>
      </c>
      <c r="AO101" s="21">
        <f t="shared" si="52"/>
        <v>0.41666666666666669</v>
      </c>
      <c r="AP101" s="21">
        <f t="shared" si="52"/>
        <v>0.45454545454545453</v>
      </c>
      <c r="AQ101" s="21">
        <f t="shared" si="52"/>
        <v>0.49242424242424238</v>
      </c>
      <c r="AR101" s="21">
        <f t="shared" si="52"/>
        <v>0.53030303030303017</v>
      </c>
      <c r="AS101" s="21">
        <f t="shared" si="52"/>
        <v>0.56818181818181801</v>
      </c>
      <c r="AT101" s="21">
        <f t="shared" si="52"/>
        <v>0.60606060606060586</v>
      </c>
      <c r="AU101" s="21">
        <f t="shared" si="52"/>
        <v>0.6439393939393937</v>
      </c>
      <c r="AV101" s="21">
        <f t="shared" si="52"/>
        <v>0.68181818181818166</v>
      </c>
      <c r="AW101" s="21">
        <f t="shared" si="52"/>
        <v>0.71969696969696961</v>
      </c>
      <c r="AX101" s="21">
        <f t="shared" si="52"/>
        <v>0.75757575757575746</v>
      </c>
      <c r="AY101" s="21">
        <f t="shared" si="52"/>
        <v>0.79545454545454541</v>
      </c>
      <c r="AZ101" s="21">
        <f t="shared" si="52"/>
        <v>0.83333333333333337</v>
      </c>
      <c r="BA101" s="21">
        <f t="shared" si="52"/>
        <v>0.87121212121212122</v>
      </c>
      <c r="BB101" s="21">
        <f t="shared" si="52"/>
        <v>0.90909090909090917</v>
      </c>
      <c r="BC101" s="21">
        <f t="shared" si="52"/>
        <v>0.94696969696969713</v>
      </c>
      <c r="BD101" s="21">
        <f t="shared" si="52"/>
        <v>0.98484848484848497</v>
      </c>
      <c r="BE101" s="21">
        <f t="shared" si="52"/>
        <v>1.0227272727272729</v>
      </c>
      <c r="BF101" s="21">
        <f t="shared" si="52"/>
        <v>1.0606060606060608</v>
      </c>
      <c r="BG101" s="21">
        <f t="shared" si="52"/>
        <v>1.0984848484848488</v>
      </c>
      <c r="BH101" s="21">
        <f t="shared" si="52"/>
        <v>1.1363636363636367</v>
      </c>
    </row>
    <row r="102" spans="1:60">
      <c r="A102" s="3" t="s">
        <v>27</v>
      </c>
      <c r="Z102" s="21"/>
      <c r="AA102" s="21"/>
      <c r="AB102" s="21">
        <f t="shared" ref="AB102:AQ112" si="53">AB$113/12</f>
        <v>8.3333333333333329E-2</v>
      </c>
      <c r="AC102" s="21">
        <f t="shared" si="53"/>
        <v>8.3333333333333329E-2</v>
      </c>
      <c r="AD102" s="21">
        <f t="shared" si="53"/>
        <v>0.16666666666666666</v>
      </c>
      <c r="AE102" s="21">
        <f t="shared" si="53"/>
        <v>0.16666666666666666</v>
      </c>
      <c r="AF102" s="21">
        <f t="shared" si="53"/>
        <v>0.16666666666666666</v>
      </c>
      <c r="AG102" s="21">
        <f t="shared" si="53"/>
        <v>0.25</v>
      </c>
      <c r="AH102" s="21">
        <f t="shared" si="53"/>
        <v>0.25</v>
      </c>
      <c r="AI102" s="21">
        <f t="shared" si="53"/>
        <v>0.25</v>
      </c>
      <c r="AJ102" s="21">
        <f t="shared" si="53"/>
        <v>0.27777777777777779</v>
      </c>
      <c r="AK102" s="21">
        <f t="shared" si="53"/>
        <v>0.30555555555555558</v>
      </c>
      <c r="AL102" s="21">
        <f t="shared" si="53"/>
        <v>0.33333333333333331</v>
      </c>
      <c r="AM102" s="21">
        <f t="shared" si="53"/>
        <v>0.3611111111111111</v>
      </c>
      <c r="AN102" s="21">
        <f t="shared" si="53"/>
        <v>0.38888888888888884</v>
      </c>
      <c r="AO102" s="21">
        <f t="shared" si="53"/>
        <v>0.41666666666666669</v>
      </c>
      <c r="AP102" s="21">
        <f t="shared" si="53"/>
        <v>0.45454545454545453</v>
      </c>
      <c r="AQ102" s="21">
        <f t="shared" si="53"/>
        <v>0.49242424242424238</v>
      </c>
      <c r="AR102" s="21">
        <f t="shared" si="52"/>
        <v>0.53030303030303017</v>
      </c>
      <c r="AS102" s="21">
        <f t="shared" si="52"/>
        <v>0.56818181818181801</v>
      </c>
      <c r="AT102" s="21">
        <f t="shared" si="52"/>
        <v>0.60606060606060586</v>
      </c>
      <c r="AU102" s="21">
        <f t="shared" si="52"/>
        <v>0.6439393939393937</v>
      </c>
      <c r="AV102" s="21">
        <f t="shared" si="52"/>
        <v>0.68181818181818166</v>
      </c>
      <c r="AW102" s="21">
        <f t="shared" si="52"/>
        <v>0.71969696969696961</v>
      </c>
      <c r="AX102" s="21">
        <f t="shared" si="52"/>
        <v>0.75757575757575746</v>
      </c>
      <c r="AY102" s="21">
        <f t="shared" si="52"/>
        <v>0.79545454545454541</v>
      </c>
      <c r="AZ102" s="21">
        <f t="shared" si="52"/>
        <v>0.83333333333333337</v>
      </c>
      <c r="BA102" s="21">
        <f t="shared" si="52"/>
        <v>0.87121212121212122</v>
      </c>
      <c r="BB102" s="21">
        <f t="shared" si="52"/>
        <v>0.90909090909090917</v>
      </c>
      <c r="BC102" s="21">
        <f t="shared" si="52"/>
        <v>0.94696969696969713</v>
      </c>
      <c r="BD102" s="21">
        <f t="shared" si="52"/>
        <v>0.98484848484848497</v>
      </c>
      <c r="BE102" s="21">
        <f t="shared" si="52"/>
        <v>1.0227272727272729</v>
      </c>
      <c r="BF102" s="21">
        <f t="shared" si="52"/>
        <v>1.0606060606060608</v>
      </c>
      <c r="BG102" s="21">
        <f t="shared" si="52"/>
        <v>1.0984848484848488</v>
      </c>
      <c r="BH102" s="21">
        <f t="shared" si="52"/>
        <v>1.1363636363636367</v>
      </c>
    </row>
    <row r="103" spans="1:60">
      <c r="A103" s="3" t="s">
        <v>28</v>
      </c>
      <c r="Z103" s="21"/>
      <c r="AA103" s="21"/>
      <c r="AB103" s="21">
        <f t="shared" si="53"/>
        <v>8.3333333333333329E-2</v>
      </c>
      <c r="AC103" s="21">
        <f t="shared" si="52"/>
        <v>8.3333333333333329E-2</v>
      </c>
      <c r="AD103" s="21">
        <f t="shared" si="52"/>
        <v>0.16666666666666666</v>
      </c>
      <c r="AE103" s="21">
        <f t="shared" si="52"/>
        <v>0.16666666666666666</v>
      </c>
      <c r="AF103" s="21">
        <f t="shared" si="52"/>
        <v>0.16666666666666666</v>
      </c>
      <c r="AG103" s="21">
        <f t="shared" si="52"/>
        <v>0.25</v>
      </c>
      <c r="AH103" s="21">
        <f t="shared" si="52"/>
        <v>0.25</v>
      </c>
      <c r="AI103" s="21">
        <f t="shared" si="52"/>
        <v>0.25</v>
      </c>
      <c r="AJ103" s="21">
        <f t="shared" si="52"/>
        <v>0.27777777777777779</v>
      </c>
      <c r="AK103" s="21">
        <f t="shared" si="52"/>
        <v>0.30555555555555558</v>
      </c>
      <c r="AL103" s="21">
        <f t="shared" si="52"/>
        <v>0.33333333333333331</v>
      </c>
      <c r="AM103" s="21">
        <f t="shared" si="52"/>
        <v>0.3611111111111111</v>
      </c>
      <c r="AN103" s="21">
        <f t="shared" si="52"/>
        <v>0.38888888888888884</v>
      </c>
      <c r="AO103" s="21">
        <f t="shared" si="52"/>
        <v>0.41666666666666669</v>
      </c>
      <c r="AP103" s="21">
        <f t="shared" si="52"/>
        <v>0.45454545454545453</v>
      </c>
      <c r="AQ103" s="21">
        <f t="shared" si="52"/>
        <v>0.49242424242424238</v>
      </c>
      <c r="AR103" s="21">
        <f t="shared" si="52"/>
        <v>0.53030303030303017</v>
      </c>
      <c r="AS103" s="21">
        <f t="shared" si="52"/>
        <v>0.56818181818181801</v>
      </c>
      <c r="AT103" s="21">
        <f t="shared" si="52"/>
        <v>0.60606060606060586</v>
      </c>
      <c r="AU103" s="21">
        <f t="shared" si="52"/>
        <v>0.6439393939393937</v>
      </c>
      <c r="AV103" s="21">
        <f t="shared" si="52"/>
        <v>0.68181818181818166</v>
      </c>
      <c r="AW103" s="21">
        <f t="shared" si="52"/>
        <v>0.71969696969696961</v>
      </c>
      <c r="AX103" s="21">
        <f t="shared" si="52"/>
        <v>0.75757575757575746</v>
      </c>
      <c r="AY103" s="21">
        <f t="shared" si="52"/>
        <v>0.79545454545454541</v>
      </c>
      <c r="AZ103" s="21">
        <f t="shared" si="52"/>
        <v>0.83333333333333337</v>
      </c>
      <c r="BA103" s="21">
        <f t="shared" si="52"/>
        <v>0.87121212121212122</v>
      </c>
      <c r="BB103" s="21">
        <f t="shared" si="52"/>
        <v>0.90909090909090917</v>
      </c>
      <c r="BC103" s="21">
        <f t="shared" si="52"/>
        <v>0.94696969696969713</v>
      </c>
      <c r="BD103" s="21">
        <f t="shared" si="52"/>
        <v>0.98484848484848497</v>
      </c>
      <c r="BE103" s="21">
        <f t="shared" si="52"/>
        <v>1.0227272727272729</v>
      </c>
      <c r="BF103" s="21">
        <f t="shared" si="52"/>
        <v>1.0606060606060608</v>
      </c>
      <c r="BG103" s="21">
        <f t="shared" si="52"/>
        <v>1.0984848484848488</v>
      </c>
      <c r="BH103" s="21">
        <f t="shared" si="52"/>
        <v>1.1363636363636367</v>
      </c>
    </row>
    <row r="104" spans="1:60">
      <c r="A104" s="3" t="s">
        <v>17</v>
      </c>
      <c r="Z104" s="21"/>
      <c r="AA104" s="21"/>
      <c r="AB104" s="21">
        <f t="shared" si="53"/>
        <v>8.3333333333333329E-2</v>
      </c>
      <c r="AC104" s="21">
        <f t="shared" si="52"/>
        <v>8.3333333333333329E-2</v>
      </c>
      <c r="AD104" s="21">
        <f t="shared" si="52"/>
        <v>0.16666666666666666</v>
      </c>
      <c r="AE104" s="21">
        <f t="shared" si="52"/>
        <v>0.16666666666666666</v>
      </c>
      <c r="AF104" s="21">
        <f t="shared" si="52"/>
        <v>0.16666666666666666</v>
      </c>
      <c r="AG104" s="21">
        <f t="shared" si="52"/>
        <v>0.25</v>
      </c>
      <c r="AH104" s="21">
        <f t="shared" si="52"/>
        <v>0.25</v>
      </c>
      <c r="AI104" s="21">
        <f t="shared" si="52"/>
        <v>0.25</v>
      </c>
      <c r="AJ104" s="21">
        <f t="shared" si="52"/>
        <v>0.27777777777777779</v>
      </c>
      <c r="AK104" s="21">
        <f t="shared" si="52"/>
        <v>0.30555555555555558</v>
      </c>
      <c r="AL104" s="21">
        <f t="shared" si="52"/>
        <v>0.33333333333333331</v>
      </c>
      <c r="AM104" s="21">
        <f t="shared" si="52"/>
        <v>0.3611111111111111</v>
      </c>
      <c r="AN104" s="21">
        <f t="shared" si="52"/>
        <v>0.38888888888888884</v>
      </c>
      <c r="AO104" s="21">
        <f t="shared" si="52"/>
        <v>0.41666666666666669</v>
      </c>
      <c r="AP104" s="21">
        <f t="shared" si="52"/>
        <v>0.45454545454545453</v>
      </c>
      <c r="AQ104" s="21">
        <f t="shared" si="52"/>
        <v>0.49242424242424238</v>
      </c>
      <c r="AR104" s="21">
        <f t="shared" si="52"/>
        <v>0.53030303030303017</v>
      </c>
      <c r="AS104" s="21">
        <f t="shared" si="52"/>
        <v>0.56818181818181801</v>
      </c>
      <c r="AT104" s="21">
        <f t="shared" si="52"/>
        <v>0.60606060606060586</v>
      </c>
      <c r="AU104" s="21">
        <f t="shared" si="52"/>
        <v>0.6439393939393937</v>
      </c>
      <c r="AV104" s="21">
        <f t="shared" si="52"/>
        <v>0.68181818181818166</v>
      </c>
      <c r="AW104" s="21">
        <f t="shared" si="52"/>
        <v>0.71969696969696961</v>
      </c>
      <c r="AX104" s="21">
        <f t="shared" si="52"/>
        <v>0.75757575757575746</v>
      </c>
      <c r="AY104" s="21">
        <f t="shared" si="52"/>
        <v>0.79545454545454541</v>
      </c>
      <c r="AZ104" s="21">
        <f t="shared" si="52"/>
        <v>0.83333333333333337</v>
      </c>
      <c r="BA104" s="21">
        <f t="shared" si="52"/>
        <v>0.87121212121212122</v>
      </c>
      <c r="BB104" s="21">
        <f t="shared" si="52"/>
        <v>0.90909090909090917</v>
      </c>
      <c r="BC104" s="21">
        <f t="shared" si="52"/>
        <v>0.94696969696969713</v>
      </c>
      <c r="BD104" s="21">
        <f t="shared" si="52"/>
        <v>0.98484848484848497</v>
      </c>
      <c r="BE104" s="21">
        <f t="shared" si="52"/>
        <v>1.0227272727272729</v>
      </c>
      <c r="BF104" s="21">
        <f t="shared" si="52"/>
        <v>1.0606060606060608</v>
      </c>
      <c r="BG104" s="21">
        <f t="shared" si="52"/>
        <v>1.0984848484848488</v>
      </c>
      <c r="BH104" s="21">
        <f t="shared" si="52"/>
        <v>1.1363636363636367</v>
      </c>
    </row>
    <row r="105" spans="1:60">
      <c r="A105" s="3" t="s">
        <v>18</v>
      </c>
      <c r="Z105" s="21"/>
      <c r="AA105" s="21"/>
      <c r="AB105" s="21">
        <f t="shared" si="53"/>
        <v>8.3333333333333329E-2</v>
      </c>
      <c r="AC105" s="21">
        <f t="shared" si="52"/>
        <v>8.3333333333333329E-2</v>
      </c>
      <c r="AD105" s="21">
        <f t="shared" si="52"/>
        <v>0.16666666666666666</v>
      </c>
      <c r="AE105" s="21">
        <f t="shared" si="52"/>
        <v>0.16666666666666666</v>
      </c>
      <c r="AF105" s="21">
        <f t="shared" si="52"/>
        <v>0.16666666666666666</v>
      </c>
      <c r="AG105" s="21">
        <f t="shared" si="52"/>
        <v>0.25</v>
      </c>
      <c r="AH105" s="21">
        <f t="shared" si="52"/>
        <v>0.25</v>
      </c>
      <c r="AI105" s="21">
        <f t="shared" si="52"/>
        <v>0.25</v>
      </c>
      <c r="AJ105" s="21">
        <f t="shared" si="52"/>
        <v>0.27777777777777779</v>
      </c>
      <c r="AK105" s="21">
        <f t="shared" si="52"/>
        <v>0.30555555555555558</v>
      </c>
      <c r="AL105" s="21">
        <f t="shared" si="52"/>
        <v>0.33333333333333331</v>
      </c>
      <c r="AM105" s="21">
        <f t="shared" si="52"/>
        <v>0.3611111111111111</v>
      </c>
      <c r="AN105" s="21">
        <f t="shared" si="52"/>
        <v>0.38888888888888884</v>
      </c>
      <c r="AO105" s="21">
        <f t="shared" si="52"/>
        <v>0.41666666666666669</v>
      </c>
      <c r="AP105" s="21">
        <f t="shared" si="52"/>
        <v>0.45454545454545453</v>
      </c>
      <c r="AQ105" s="21">
        <f t="shared" si="52"/>
        <v>0.49242424242424238</v>
      </c>
      <c r="AR105" s="21">
        <f t="shared" si="52"/>
        <v>0.53030303030303017</v>
      </c>
      <c r="AS105" s="21">
        <f t="shared" si="52"/>
        <v>0.56818181818181801</v>
      </c>
      <c r="AT105" s="21">
        <f t="shared" si="52"/>
        <v>0.60606060606060586</v>
      </c>
      <c r="AU105" s="21">
        <f t="shared" si="52"/>
        <v>0.6439393939393937</v>
      </c>
      <c r="AV105" s="21">
        <f t="shared" si="52"/>
        <v>0.68181818181818166</v>
      </c>
      <c r="AW105" s="21">
        <f t="shared" si="52"/>
        <v>0.71969696969696961</v>
      </c>
      <c r="AX105" s="21">
        <f t="shared" si="52"/>
        <v>0.75757575757575746</v>
      </c>
      <c r="AY105" s="21">
        <f t="shared" si="52"/>
        <v>0.79545454545454541</v>
      </c>
      <c r="AZ105" s="21">
        <f t="shared" si="52"/>
        <v>0.83333333333333337</v>
      </c>
      <c r="BA105" s="21">
        <f t="shared" si="52"/>
        <v>0.87121212121212122</v>
      </c>
      <c r="BB105" s="21">
        <f t="shared" si="52"/>
        <v>0.90909090909090917</v>
      </c>
      <c r="BC105" s="21">
        <f t="shared" si="52"/>
        <v>0.94696969696969713</v>
      </c>
      <c r="BD105" s="21">
        <f t="shared" si="52"/>
        <v>0.98484848484848497</v>
      </c>
      <c r="BE105" s="21">
        <f t="shared" si="52"/>
        <v>1.0227272727272729</v>
      </c>
      <c r="BF105" s="21">
        <f t="shared" si="52"/>
        <v>1.0606060606060608</v>
      </c>
      <c r="BG105" s="21">
        <f t="shared" si="52"/>
        <v>1.0984848484848488</v>
      </c>
      <c r="BH105" s="21">
        <f t="shared" si="52"/>
        <v>1.1363636363636367</v>
      </c>
    </row>
    <row r="106" spans="1:60">
      <c r="A106" s="3" t="s">
        <v>19</v>
      </c>
      <c r="Z106" s="21"/>
      <c r="AA106" s="21"/>
      <c r="AB106" s="21">
        <f t="shared" si="53"/>
        <v>8.3333333333333329E-2</v>
      </c>
      <c r="AC106" s="21">
        <f t="shared" si="52"/>
        <v>8.3333333333333329E-2</v>
      </c>
      <c r="AD106" s="21">
        <f t="shared" si="52"/>
        <v>0.16666666666666666</v>
      </c>
      <c r="AE106" s="21">
        <f t="shared" si="52"/>
        <v>0.16666666666666666</v>
      </c>
      <c r="AF106" s="21">
        <f t="shared" si="52"/>
        <v>0.16666666666666666</v>
      </c>
      <c r="AG106" s="21">
        <f t="shared" si="52"/>
        <v>0.25</v>
      </c>
      <c r="AH106" s="21">
        <f t="shared" si="52"/>
        <v>0.25</v>
      </c>
      <c r="AI106" s="21">
        <f t="shared" si="52"/>
        <v>0.25</v>
      </c>
      <c r="AJ106" s="21">
        <f t="shared" si="52"/>
        <v>0.27777777777777779</v>
      </c>
      <c r="AK106" s="21">
        <f t="shared" si="52"/>
        <v>0.30555555555555558</v>
      </c>
      <c r="AL106" s="21">
        <f t="shared" si="52"/>
        <v>0.33333333333333331</v>
      </c>
      <c r="AM106" s="21">
        <f t="shared" si="52"/>
        <v>0.3611111111111111</v>
      </c>
      <c r="AN106" s="21">
        <f t="shared" si="52"/>
        <v>0.38888888888888884</v>
      </c>
      <c r="AO106" s="21">
        <f t="shared" si="52"/>
        <v>0.41666666666666669</v>
      </c>
      <c r="AP106" s="21">
        <f t="shared" si="52"/>
        <v>0.45454545454545453</v>
      </c>
      <c r="AQ106" s="21">
        <f t="shared" si="52"/>
        <v>0.49242424242424238</v>
      </c>
      <c r="AR106" s="21">
        <f t="shared" si="52"/>
        <v>0.53030303030303017</v>
      </c>
      <c r="AS106" s="21">
        <f t="shared" si="52"/>
        <v>0.56818181818181801</v>
      </c>
      <c r="AT106" s="21">
        <f t="shared" si="52"/>
        <v>0.60606060606060586</v>
      </c>
      <c r="AU106" s="21">
        <f t="shared" si="52"/>
        <v>0.6439393939393937</v>
      </c>
      <c r="AV106" s="21">
        <f t="shared" si="52"/>
        <v>0.68181818181818166</v>
      </c>
      <c r="AW106" s="21">
        <f t="shared" si="52"/>
        <v>0.71969696969696961</v>
      </c>
      <c r="AX106" s="21">
        <f t="shared" si="52"/>
        <v>0.75757575757575746</v>
      </c>
      <c r="AY106" s="21">
        <f t="shared" si="52"/>
        <v>0.79545454545454541</v>
      </c>
      <c r="AZ106" s="21">
        <f t="shared" si="52"/>
        <v>0.83333333333333337</v>
      </c>
      <c r="BA106" s="21">
        <f t="shared" si="52"/>
        <v>0.87121212121212122</v>
      </c>
      <c r="BB106" s="21">
        <f t="shared" si="52"/>
        <v>0.90909090909090917</v>
      </c>
      <c r="BC106" s="21">
        <f t="shared" si="52"/>
        <v>0.94696969696969713</v>
      </c>
      <c r="BD106" s="21">
        <f t="shared" si="52"/>
        <v>0.98484848484848497</v>
      </c>
      <c r="BE106" s="21">
        <f t="shared" si="52"/>
        <v>1.0227272727272729</v>
      </c>
      <c r="BF106" s="21">
        <f t="shared" si="52"/>
        <v>1.0606060606060608</v>
      </c>
      <c r="BG106" s="21">
        <f t="shared" si="52"/>
        <v>1.0984848484848488</v>
      </c>
      <c r="BH106" s="21">
        <f t="shared" si="52"/>
        <v>1.1363636363636367</v>
      </c>
    </row>
    <row r="107" spans="1:60">
      <c r="A107" s="3" t="s">
        <v>20</v>
      </c>
      <c r="Z107" s="21"/>
      <c r="AA107" s="21"/>
      <c r="AB107" s="21">
        <f t="shared" si="53"/>
        <v>8.3333333333333329E-2</v>
      </c>
      <c r="AC107" s="21">
        <f t="shared" si="52"/>
        <v>8.3333333333333329E-2</v>
      </c>
      <c r="AD107" s="21">
        <f t="shared" si="52"/>
        <v>0.16666666666666666</v>
      </c>
      <c r="AE107" s="21">
        <f t="shared" si="52"/>
        <v>0.16666666666666666</v>
      </c>
      <c r="AF107" s="21">
        <f t="shared" si="52"/>
        <v>0.16666666666666666</v>
      </c>
      <c r="AG107" s="21">
        <f t="shared" si="52"/>
        <v>0.25</v>
      </c>
      <c r="AH107" s="21">
        <f t="shared" si="52"/>
        <v>0.25</v>
      </c>
      <c r="AI107" s="21">
        <f t="shared" si="52"/>
        <v>0.25</v>
      </c>
      <c r="AJ107" s="21">
        <f t="shared" si="52"/>
        <v>0.27777777777777779</v>
      </c>
      <c r="AK107" s="21">
        <f t="shared" si="52"/>
        <v>0.30555555555555558</v>
      </c>
      <c r="AL107" s="21">
        <f t="shared" si="52"/>
        <v>0.33333333333333331</v>
      </c>
      <c r="AM107" s="21">
        <f t="shared" si="52"/>
        <v>0.3611111111111111</v>
      </c>
      <c r="AN107" s="21">
        <f t="shared" si="52"/>
        <v>0.38888888888888884</v>
      </c>
      <c r="AO107" s="21">
        <f t="shared" si="52"/>
        <v>0.41666666666666669</v>
      </c>
      <c r="AP107" s="21">
        <f t="shared" si="52"/>
        <v>0.45454545454545453</v>
      </c>
      <c r="AQ107" s="21">
        <f t="shared" si="52"/>
        <v>0.49242424242424238</v>
      </c>
      <c r="AR107" s="21">
        <f t="shared" si="52"/>
        <v>0.53030303030303017</v>
      </c>
      <c r="AS107" s="21">
        <f t="shared" si="52"/>
        <v>0.56818181818181801</v>
      </c>
      <c r="AT107" s="21">
        <f t="shared" si="52"/>
        <v>0.60606060606060586</v>
      </c>
      <c r="AU107" s="21">
        <f t="shared" si="52"/>
        <v>0.6439393939393937</v>
      </c>
      <c r="AV107" s="21">
        <f t="shared" si="52"/>
        <v>0.68181818181818166</v>
      </c>
      <c r="AW107" s="21">
        <f t="shared" si="52"/>
        <v>0.71969696969696961</v>
      </c>
      <c r="AX107" s="21">
        <f t="shared" si="52"/>
        <v>0.75757575757575746</v>
      </c>
      <c r="AY107" s="21">
        <f t="shared" si="52"/>
        <v>0.79545454545454541</v>
      </c>
      <c r="AZ107" s="21">
        <f t="shared" si="52"/>
        <v>0.83333333333333337</v>
      </c>
      <c r="BA107" s="21">
        <f t="shared" si="52"/>
        <v>0.87121212121212122</v>
      </c>
      <c r="BB107" s="21">
        <f t="shared" si="52"/>
        <v>0.90909090909090917</v>
      </c>
      <c r="BC107" s="21">
        <f t="shared" si="52"/>
        <v>0.94696969696969713</v>
      </c>
      <c r="BD107" s="21">
        <f t="shared" si="52"/>
        <v>0.98484848484848497</v>
      </c>
      <c r="BE107" s="21">
        <f t="shared" si="52"/>
        <v>1.0227272727272729</v>
      </c>
      <c r="BF107" s="21">
        <f t="shared" si="52"/>
        <v>1.0606060606060608</v>
      </c>
      <c r="BG107" s="21">
        <f t="shared" si="52"/>
        <v>1.0984848484848488</v>
      </c>
      <c r="BH107" s="21">
        <f t="shared" si="52"/>
        <v>1.1363636363636367</v>
      </c>
    </row>
    <row r="108" spans="1:60">
      <c r="A108" s="3" t="s">
        <v>21</v>
      </c>
      <c r="Z108" s="21"/>
      <c r="AA108" s="21"/>
      <c r="AB108" s="21">
        <f t="shared" si="53"/>
        <v>8.3333333333333329E-2</v>
      </c>
      <c r="AC108" s="21">
        <f t="shared" si="52"/>
        <v>8.3333333333333329E-2</v>
      </c>
      <c r="AD108" s="21">
        <f t="shared" si="52"/>
        <v>0.16666666666666666</v>
      </c>
      <c r="AE108" s="21">
        <f t="shared" si="52"/>
        <v>0.16666666666666666</v>
      </c>
      <c r="AF108" s="21">
        <f t="shared" si="52"/>
        <v>0.16666666666666666</v>
      </c>
      <c r="AG108" s="21">
        <f t="shared" si="52"/>
        <v>0.25</v>
      </c>
      <c r="AH108" s="21">
        <f t="shared" si="52"/>
        <v>0.25</v>
      </c>
      <c r="AI108" s="21">
        <f t="shared" si="52"/>
        <v>0.25</v>
      </c>
      <c r="AJ108" s="21">
        <f t="shared" si="52"/>
        <v>0.27777777777777779</v>
      </c>
      <c r="AK108" s="21">
        <f t="shared" si="52"/>
        <v>0.30555555555555558</v>
      </c>
      <c r="AL108" s="21">
        <f t="shared" si="52"/>
        <v>0.33333333333333331</v>
      </c>
      <c r="AM108" s="21">
        <f t="shared" si="52"/>
        <v>0.3611111111111111</v>
      </c>
      <c r="AN108" s="21">
        <f t="shared" si="52"/>
        <v>0.38888888888888884</v>
      </c>
      <c r="AO108" s="21">
        <f t="shared" si="52"/>
        <v>0.41666666666666669</v>
      </c>
      <c r="AP108" s="21">
        <f t="shared" si="52"/>
        <v>0.45454545454545453</v>
      </c>
      <c r="AQ108" s="21">
        <f t="shared" si="52"/>
        <v>0.49242424242424238</v>
      </c>
      <c r="AR108" s="21">
        <f t="shared" si="52"/>
        <v>0.53030303030303017</v>
      </c>
      <c r="AS108" s="21">
        <f t="shared" si="52"/>
        <v>0.56818181818181801</v>
      </c>
      <c r="AT108" s="21">
        <f t="shared" si="52"/>
        <v>0.60606060606060586</v>
      </c>
      <c r="AU108" s="21">
        <f t="shared" si="52"/>
        <v>0.6439393939393937</v>
      </c>
      <c r="AV108" s="21">
        <f t="shared" si="52"/>
        <v>0.68181818181818166</v>
      </c>
      <c r="AW108" s="21">
        <f t="shared" si="52"/>
        <v>0.71969696969696961</v>
      </c>
      <c r="AX108" s="21">
        <f t="shared" si="52"/>
        <v>0.75757575757575746</v>
      </c>
      <c r="AY108" s="21">
        <f t="shared" si="52"/>
        <v>0.79545454545454541</v>
      </c>
      <c r="AZ108" s="21">
        <f t="shared" si="52"/>
        <v>0.83333333333333337</v>
      </c>
      <c r="BA108" s="21">
        <f t="shared" si="52"/>
        <v>0.87121212121212122</v>
      </c>
      <c r="BB108" s="21">
        <f t="shared" si="52"/>
        <v>0.90909090909090917</v>
      </c>
      <c r="BC108" s="21">
        <f t="shared" si="52"/>
        <v>0.94696969696969713</v>
      </c>
      <c r="BD108" s="21">
        <f t="shared" si="52"/>
        <v>0.98484848484848497</v>
      </c>
      <c r="BE108" s="21">
        <f t="shared" si="52"/>
        <v>1.0227272727272729</v>
      </c>
      <c r="BF108" s="21">
        <f t="shared" si="52"/>
        <v>1.0606060606060608</v>
      </c>
      <c r="BG108" s="21">
        <f t="shared" si="52"/>
        <v>1.0984848484848488</v>
      </c>
      <c r="BH108" s="21">
        <f t="shared" si="52"/>
        <v>1.1363636363636367</v>
      </c>
    </row>
    <row r="109" spans="1:60">
      <c r="A109" s="3" t="s">
        <v>22</v>
      </c>
      <c r="Z109" s="21"/>
      <c r="AA109" s="21"/>
      <c r="AB109" s="21">
        <f t="shared" si="53"/>
        <v>8.3333333333333329E-2</v>
      </c>
      <c r="AC109" s="21">
        <f t="shared" si="52"/>
        <v>8.3333333333333329E-2</v>
      </c>
      <c r="AD109" s="21">
        <f t="shared" si="52"/>
        <v>0.16666666666666666</v>
      </c>
      <c r="AE109" s="21">
        <f t="shared" si="52"/>
        <v>0.16666666666666666</v>
      </c>
      <c r="AF109" s="21">
        <f t="shared" si="52"/>
        <v>0.16666666666666666</v>
      </c>
      <c r="AG109" s="21">
        <f t="shared" si="52"/>
        <v>0.25</v>
      </c>
      <c r="AH109" s="21">
        <f t="shared" si="52"/>
        <v>0.25</v>
      </c>
      <c r="AI109" s="21">
        <f t="shared" si="52"/>
        <v>0.25</v>
      </c>
      <c r="AJ109" s="21">
        <f t="shared" si="52"/>
        <v>0.27777777777777779</v>
      </c>
      <c r="AK109" s="21">
        <f t="shared" si="52"/>
        <v>0.30555555555555558</v>
      </c>
      <c r="AL109" s="21">
        <f t="shared" si="52"/>
        <v>0.33333333333333331</v>
      </c>
      <c r="AM109" s="21">
        <f t="shared" si="52"/>
        <v>0.3611111111111111</v>
      </c>
      <c r="AN109" s="21">
        <f t="shared" si="52"/>
        <v>0.38888888888888884</v>
      </c>
      <c r="AO109" s="21">
        <f t="shared" si="52"/>
        <v>0.41666666666666669</v>
      </c>
      <c r="AP109" s="21">
        <f t="shared" si="52"/>
        <v>0.45454545454545453</v>
      </c>
      <c r="AQ109" s="21">
        <f t="shared" ref="AQ109:BV112" si="54">AQ$113/12</f>
        <v>0.49242424242424238</v>
      </c>
      <c r="AR109" s="21">
        <f t="shared" si="54"/>
        <v>0.53030303030303017</v>
      </c>
      <c r="AS109" s="21">
        <f t="shared" si="54"/>
        <v>0.56818181818181801</v>
      </c>
      <c r="AT109" s="21">
        <f t="shared" si="54"/>
        <v>0.60606060606060586</v>
      </c>
      <c r="AU109" s="21">
        <f t="shared" si="54"/>
        <v>0.6439393939393937</v>
      </c>
      <c r="AV109" s="21">
        <f t="shared" si="54"/>
        <v>0.68181818181818166</v>
      </c>
      <c r="AW109" s="21">
        <f t="shared" si="54"/>
        <v>0.71969696969696961</v>
      </c>
      <c r="AX109" s="21">
        <f t="shared" si="54"/>
        <v>0.75757575757575746</v>
      </c>
      <c r="AY109" s="21">
        <f t="shared" si="54"/>
        <v>0.79545454545454541</v>
      </c>
      <c r="AZ109" s="21">
        <f t="shared" si="54"/>
        <v>0.83333333333333337</v>
      </c>
      <c r="BA109" s="21">
        <f t="shared" si="54"/>
        <v>0.87121212121212122</v>
      </c>
      <c r="BB109" s="21">
        <f t="shared" si="54"/>
        <v>0.90909090909090917</v>
      </c>
      <c r="BC109" s="21">
        <f t="shared" si="54"/>
        <v>0.94696969696969713</v>
      </c>
      <c r="BD109" s="21">
        <f t="shared" si="54"/>
        <v>0.98484848484848497</v>
      </c>
      <c r="BE109" s="21">
        <f t="shared" si="54"/>
        <v>1.0227272727272729</v>
      </c>
      <c r="BF109" s="21">
        <f t="shared" si="54"/>
        <v>1.0606060606060608</v>
      </c>
      <c r="BG109" s="21">
        <f t="shared" si="54"/>
        <v>1.0984848484848488</v>
      </c>
      <c r="BH109" s="21">
        <f t="shared" si="54"/>
        <v>1.1363636363636367</v>
      </c>
    </row>
    <row r="110" spans="1:60">
      <c r="A110" s="3" t="s">
        <v>23</v>
      </c>
      <c r="Z110" s="21"/>
      <c r="AA110" s="21"/>
      <c r="AB110" s="21">
        <f t="shared" si="53"/>
        <v>8.3333333333333329E-2</v>
      </c>
      <c r="AC110" s="21">
        <f t="shared" si="53"/>
        <v>8.3333333333333329E-2</v>
      </c>
      <c r="AD110" s="21">
        <f t="shared" si="53"/>
        <v>0.16666666666666666</v>
      </c>
      <c r="AE110" s="21">
        <f t="shared" si="53"/>
        <v>0.16666666666666666</v>
      </c>
      <c r="AF110" s="21">
        <f t="shared" si="53"/>
        <v>0.16666666666666666</v>
      </c>
      <c r="AG110" s="21">
        <f t="shared" si="53"/>
        <v>0.25</v>
      </c>
      <c r="AH110" s="21">
        <f t="shared" si="53"/>
        <v>0.25</v>
      </c>
      <c r="AI110" s="21">
        <f t="shared" si="53"/>
        <v>0.25</v>
      </c>
      <c r="AJ110" s="21">
        <f t="shared" si="53"/>
        <v>0.27777777777777779</v>
      </c>
      <c r="AK110" s="21">
        <f t="shared" si="53"/>
        <v>0.30555555555555558</v>
      </c>
      <c r="AL110" s="21">
        <f t="shared" si="53"/>
        <v>0.33333333333333331</v>
      </c>
      <c r="AM110" s="21">
        <f t="shared" si="53"/>
        <v>0.3611111111111111</v>
      </c>
      <c r="AN110" s="21">
        <f t="shared" si="53"/>
        <v>0.38888888888888884</v>
      </c>
      <c r="AO110" s="21">
        <f t="shared" si="53"/>
        <v>0.41666666666666669</v>
      </c>
      <c r="AP110" s="21">
        <f t="shared" si="53"/>
        <v>0.45454545454545453</v>
      </c>
      <c r="AQ110" s="21">
        <f t="shared" si="53"/>
        <v>0.49242424242424238</v>
      </c>
      <c r="AR110" s="21">
        <f t="shared" si="54"/>
        <v>0.53030303030303017</v>
      </c>
      <c r="AS110" s="21">
        <f t="shared" si="54"/>
        <v>0.56818181818181801</v>
      </c>
      <c r="AT110" s="21">
        <f t="shared" si="54"/>
        <v>0.60606060606060586</v>
      </c>
      <c r="AU110" s="21">
        <f t="shared" si="54"/>
        <v>0.6439393939393937</v>
      </c>
      <c r="AV110" s="21">
        <f t="shared" si="54"/>
        <v>0.68181818181818166</v>
      </c>
      <c r="AW110" s="21">
        <f t="shared" si="54"/>
        <v>0.71969696969696961</v>
      </c>
      <c r="AX110" s="21">
        <f t="shared" si="54"/>
        <v>0.75757575757575746</v>
      </c>
      <c r="AY110" s="21">
        <f t="shared" si="54"/>
        <v>0.79545454545454541</v>
      </c>
      <c r="AZ110" s="21">
        <f t="shared" si="54"/>
        <v>0.83333333333333337</v>
      </c>
      <c r="BA110" s="21">
        <f t="shared" si="54"/>
        <v>0.87121212121212122</v>
      </c>
      <c r="BB110" s="21">
        <f t="shared" si="54"/>
        <v>0.90909090909090917</v>
      </c>
      <c r="BC110" s="21">
        <f t="shared" si="54"/>
        <v>0.94696969696969713</v>
      </c>
      <c r="BD110" s="21">
        <f t="shared" si="54"/>
        <v>0.98484848484848497</v>
      </c>
      <c r="BE110" s="21">
        <f t="shared" si="54"/>
        <v>1.0227272727272729</v>
      </c>
      <c r="BF110" s="21">
        <f t="shared" si="54"/>
        <v>1.0606060606060608</v>
      </c>
      <c r="BG110" s="21">
        <f t="shared" si="54"/>
        <v>1.0984848484848488</v>
      </c>
      <c r="BH110" s="21">
        <f t="shared" si="54"/>
        <v>1.1363636363636367</v>
      </c>
    </row>
    <row r="111" spans="1:60">
      <c r="A111" s="3" t="s">
        <v>24</v>
      </c>
      <c r="Z111" s="21"/>
      <c r="AA111" s="21"/>
      <c r="AB111" s="21">
        <f t="shared" si="53"/>
        <v>8.3333333333333329E-2</v>
      </c>
      <c r="AC111" s="21">
        <f t="shared" si="53"/>
        <v>8.3333333333333329E-2</v>
      </c>
      <c r="AD111" s="21">
        <f t="shared" si="53"/>
        <v>0.16666666666666666</v>
      </c>
      <c r="AE111" s="21">
        <f t="shared" si="53"/>
        <v>0.16666666666666666</v>
      </c>
      <c r="AF111" s="21">
        <f t="shared" si="53"/>
        <v>0.16666666666666666</v>
      </c>
      <c r="AG111" s="21">
        <f t="shared" si="53"/>
        <v>0.25</v>
      </c>
      <c r="AH111" s="21">
        <f t="shared" si="53"/>
        <v>0.25</v>
      </c>
      <c r="AI111" s="21">
        <f t="shared" si="53"/>
        <v>0.25</v>
      </c>
      <c r="AJ111" s="21">
        <f t="shared" si="53"/>
        <v>0.27777777777777779</v>
      </c>
      <c r="AK111" s="21">
        <f t="shared" si="53"/>
        <v>0.30555555555555558</v>
      </c>
      <c r="AL111" s="21">
        <f t="shared" si="53"/>
        <v>0.33333333333333331</v>
      </c>
      <c r="AM111" s="21">
        <f t="shared" si="53"/>
        <v>0.3611111111111111</v>
      </c>
      <c r="AN111" s="21">
        <f t="shared" si="53"/>
        <v>0.38888888888888884</v>
      </c>
      <c r="AO111" s="21">
        <f t="shared" si="53"/>
        <v>0.41666666666666669</v>
      </c>
      <c r="AP111" s="21">
        <f t="shared" si="53"/>
        <v>0.45454545454545453</v>
      </c>
      <c r="AQ111" s="21">
        <f t="shared" si="53"/>
        <v>0.49242424242424238</v>
      </c>
      <c r="AR111" s="21">
        <f t="shared" si="54"/>
        <v>0.53030303030303017</v>
      </c>
      <c r="AS111" s="21">
        <f t="shared" si="54"/>
        <v>0.56818181818181801</v>
      </c>
      <c r="AT111" s="21">
        <f t="shared" si="54"/>
        <v>0.60606060606060586</v>
      </c>
      <c r="AU111" s="21">
        <f t="shared" si="54"/>
        <v>0.6439393939393937</v>
      </c>
      <c r="AV111" s="21">
        <f t="shared" si="54"/>
        <v>0.68181818181818166</v>
      </c>
      <c r="AW111" s="21">
        <f t="shared" si="54"/>
        <v>0.71969696969696961</v>
      </c>
      <c r="AX111" s="21">
        <f t="shared" si="54"/>
        <v>0.75757575757575746</v>
      </c>
      <c r="AY111" s="21">
        <f t="shared" si="54"/>
        <v>0.79545454545454541</v>
      </c>
      <c r="AZ111" s="21">
        <f t="shared" si="54"/>
        <v>0.83333333333333337</v>
      </c>
      <c r="BA111" s="21">
        <f t="shared" si="54"/>
        <v>0.87121212121212122</v>
      </c>
      <c r="BB111" s="21">
        <f t="shared" si="54"/>
        <v>0.90909090909090917</v>
      </c>
      <c r="BC111" s="21">
        <f t="shared" si="54"/>
        <v>0.94696969696969713</v>
      </c>
      <c r="BD111" s="21">
        <f t="shared" si="54"/>
        <v>0.98484848484848497</v>
      </c>
      <c r="BE111" s="21">
        <f t="shared" si="54"/>
        <v>1.0227272727272729</v>
      </c>
      <c r="BF111" s="21">
        <f t="shared" si="54"/>
        <v>1.0606060606060608</v>
      </c>
      <c r="BG111" s="21">
        <f t="shared" si="54"/>
        <v>1.0984848484848488</v>
      </c>
      <c r="BH111" s="21">
        <f t="shared" si="54"/>
        <v>1.1363636363636367</v>
      </c>
    </row>
    <row r="112" spans="1:60">
      <c r="A112" s="3" t="s">
        <v>25</v>
      </c>
      <c r="Z112" s="21"/>
      <c r="AA112" s="21"/>
      <c r="AB112" s="21">
        <f t="shared" si="53"/>
        <v>8.3333333333333329E-2</v>
      </c>
      <c r="AC112" s="21">
        <f t="shared" si="53"/>
        <v>8.3333333333333329E-2</v>
      </c>
      <c r="AD112" s="21">
        <f t="shared" si="53"/>
        <v>0.16666666666666666</v>
      </c>
      <c r="AE112" s="21">
        <f t="shared" si="53"/>
        <v>0.16666666666666666</v>
      </c>
      <c r="AF112" s="21">
        <f t="shared" si="53"/>
        <v>0.16666666666666666</v>
      </c>
      <c r="AG112" s="21">
        <f t="shared" si="53"/>
        <v>0.25</v>
      </c>
      <c r="AH112" s="21">
        <f t="shared" si="53"/>
        <v>0.25</v>
      </c>
      <c r="AI112" s="21">
        <f t="shared" si="53"/>
        <v>0.25</v>
      </c>
      <c r="AJ112" s="21">
        <f t="shared" si="53"/>
        <v>0.27777777777777779</v>
      </c>
      <c r="AK112" s="21">
        <f t="shared" si="53"/>
        <v>0.30555555555555558</v>
      </c>
      <c r="AL112" s="21">
        <f t="shared" si="53"/>
        <v>0.33333333333333331</v>
      </c>
      <c r="AM112" s="21">
        <f t="shared" si="53"/>
        <v>0.3611111111111111</v>
      </c>
      <c r="AN112" s="21">
        <f t="shared" si="53"/>
        <v>0.38888888888888884</v>
      </c>
      <c r="AO112" s="21">
        <f t="shared" si="53"/>
        <v>0.41666666666666669</v>
      </c>
      <c r="AP112" s="21">
        <f t="shared" si="53"/>
        <v>0.45454545454545453</v>
      </c>
      <c r="AQ112" s="21">
        <f t="shared" si="53"/>
        <v>0.49242424242424238</v>
      </c>
      <c r="AR112" s="21">
        <f t="shared" si="54"/>
        <v>0.53030303030303017</v>
      </c>
      <c r="AS112" s="21">
        <f t="shared" si="54"/>
        <v>0.56818181818181801</v>
      </c>
      <c r="AT112" s="21">
        <f t="shared" si="54"/>
        <v>0.60606060606060586</v>
      </c>
      <c r="AU112" s="21">
        <f t="shared" si="54"/>
        <v>0.6439393939393937</v>
      </c>
      <c r="AV112" s="21">
        <f t="shared" si="54"/>
        <v>0.68181818181818166</v>
      </c>
      <c r="AW112" s="21">
        <f t="shared" si="54"/>
        <v>0.71969696969696961</v>
      </c>
      <c r="AX112" s="21">
        <f t="shared" si="54"/>
        <v>0.75757575757575746</v>
      </c>
      <c r="AY112" s="21">
        <f t="shared" si="54"/>
        <v>0.79545454545454541</v>
      </c>
      <c r="AZ112" s="21">
        <f t="shared" si="54"/>
        <v>0.83333333333333337</v>
      </c>
      <c r="BA112" s="21">
        <f t="shared" si="54"/>
        <v>0.87121212121212122</v>
      </c>
      <c r="BB112" s="21">
        <f t="shared" si="54"/>
        <v>0.90909090909090917</v>
      </c>
      <c r="BC112" s="21">
        <f t="shared" si="54"/>
        <v>0.94696969696969713</v>
      </c>
      <c r="BD112" s="21">
        <f t="shared" si="54"/>
        <v>0.98484848484848497</v>
      </c>
      <c r="BE112" s="21">
        <f t="shared" si="54"/>
        <v>1.0227272727272729</v>
      </c>
      <c r="BF112" s="21">
        <f t="shared" si="54"/>
        <v>1.0606060606060608</v>
      </c>
      <c r="BG112" s="21">
        <f t="shared" si="54"/>
        <v>1.0984848484848488</v>
      </c>
      <c r="BH112" s="21">
        <f t="shared" si="54"/>
        <v>1.1363636363636367</v>
      </c>
    </row>
    <row r="113" spans="1:60" ht="12" thickBot="1">
      <c r="A113" s="3" t="s">
        <v>29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21">
        <v>0</v>
      </c>
      <c r="AA113" s="21">
        <v>0</v>
      </c>
      <c r="AB113" s="21">
        <v>1</v>
      </c>
      <c r="AC113" s="21">
        <v>1</v>
      </c>
      <c r="AD113" s="21">
        <v>2</v>
      </c>
      <c r="AE113" s="21">
        <v>2</v>
      </c>
      <c r="AF113" s="21">
        <v>2</v>
      </c>
      <c r="AG113" s="21">
        <v>3</v>
      </c>
      <c r="AH113" s="21">
        <v>3</v>
      </c>
      <c r="AI113" s="21">
        <v>3</v>
      </c>
      <c r="AJ113" s="21">
        <v>3.3333333333333335</v>
      </c>
      <c r="AK113" s="21">
        <v>3.666666666666667</v>
      </c>
      <c r="AL113" s="21">
        <v>4</v>
      </c>
      <c r="AM113" s="21">
        <v>4.333333333333333</v>
      </c>
      <c r="AN113" s="21">
        <v>4.6666666666666661</v>
      </c>
      <c r="AO113" s="21">
        <v>5</v>
      </c>
      <c r="AP113" s="21">
        <v>5.4545454545454541</v>
      </c>
      <c r="AQ113" s="21">
        <v>5.9090909090909083</v>
      </c>
      <c r="AR113" s="21">
        <v>6.3636363636363624</v>
      </c>
      <c r="AS113" s="21">
        <v>6.8181818181818166</v>
      </c>
      <c r="AT113" s="21">
        <v>7.2727272727272707</v>
      </c>
      <c r="AU113" s="21">
        <v>7.7272727272727249</v>
      </c>
      <c r="AV113" s="21">
        <v>8.1818181818181799</v>
      </c>
      <c r="AW113" s="21">
        <v>8.6363636363636349</v>
      </c>
      <c r="AX113" s="21">
        <v>9.0909090909090899</v>
      </c>
      <c r="AY113" s="21">
        <v>9.545454545454545</v>
      </c>
      <c r="AZ113" s="21">
        <v>10</v>
      </c>
      <c r="BA113" s="21">
        <v>10.454545454545455</v>
      </c>
      <c r="BB113" s="21">
        <v>10.90909090909091</v>
      </c>
      <c r="BC113" s="21">
        <v>11.363636363636365</v>
      </c>
      <c r="BD113" s="21">
        <v>11.81818181818182</v>
      </c>
      <c r="BE113" s="21">
        <v>12.272727272727275</v>
      </c>
      <c r="BF113" s="21">
        <v>12.72727272727273</v>
      </c>
      <c r="BG113" s="21">
        <v>13.181818181818185</v>
      </c>
      <c r="BH113" s="21">
        <v>13.63636363636364</v>
      </c>
    </row>
    <row r="114" spans="1:60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</row>
    <row r="115" spans="1:60" ht="12" thickBot="1">
      <c r="A115" s="3" t="s">
        <v>35</v>
      </c>
    </row>
    <row r="116" spans="1:60" ht="12" thickBot="1">
      <c r="A116" s="18"/>
      <c r="B116" s="19">
        <f t="shared" ref="B116:BH116" si="55">B2</f>
        <v>1992</v>
      </c>
      <c r="C116" s="19" t="str">
        <f t="shared" si="55"/>
        <v xml:space="preserve">93/94 </v>
      </c>
      <c r="D116" s="19" t="str">
        <f t="shared" si="55"/>
        <v xml:space="preserve">94/95 </v>
      </c>
      <c r="E116" s="19" t="str">
        <f t="shared" si="55"/>
        <v xml:space="preserve">95/96 </v>
      </c>
      <c r="F116" s="19" t="str">
        <f t="shared" si="55"/>
        <v xml:space="preserve">96/97 </v>
      </c>
      <c r="G116" s="19" t="str">
        <f t="shared" si="55"/>
        <v xml:space="preserve">97/98 </v>
      </c>
      <c r="H116" s="19" t="str">
        <f t="shared" si="55"/>
        <v xml:space="preserve">98/99 </v>
      </c>
      <c r="I116" s="19" t="str">
        <f t="shared" si="55"/>
        <v xml:space="preserve">99/00 </v>
      </c>
      <c r="J116" s="19" t="str">
        <f t="shared" si="55"/>
        <v xml:space="preserve">00/01 </v>
      </c>
      <c r="K116" s="19" t="str">
        <f t="shared" si="55"/>
        <v xml:space="preserve">01/02 </v>
      </c>
      <c r="L116" s="19" t="str">
        <f t="shared" si="55"/>
        <v xml:space="preserve">02/03 </v>
      </c>
      <c r="M116" s="19" t="str">
        <f t="shared" si="55"/>
        <v xml:space="preserve">03/04 </v>
      </c>
      <c r="N116" s="19" t="str">
        <f t="shared" si="55"/>
        <v xml:space="preserve">04/05 </v>
      </c>
      <c r="O116" s="19" t="str">
        <f t="shared" si="55"/>
        <v xml:space="preserve">05/06 </v>
      </c>
      <c r="P116" s="19" t="str">
        <f t="shared" si="55"/>
        <v xml:space="preserve">06/07 </v>
      </c>
      <c r="Q116" s="19" t="str">
        <f t="shared" si="55"/>
        <v xml:space="preserve">07/08 </v>
      </c>
      <c r="R116" s="19" t="str">
        <f t="shared" si="55"/>
        <v xml:space="preserve">08/09 </v>
      </c>
      <c r="S116" s="19" t="str">
        <f t="shared" si="55"/>
        <v xml:space="preserve">09/10 </v>
      </c>
      <c r="T116" s="19" t="str">
        <f t="shared" si="55"/>
        <v xml:space="preserve">10/11 </v>
      </c>
      <c r="U116" s="19" t="str">
        <f t="shared" si="55"/>
        <v xml:space="preserve">11/12 </v>
      </c>
      <c r="V116" s="19" t="str">
        <f t="shared" si="55"/>
        <v xml:space="preserve">12/13 </v>
      </c>
      <c r="W116" s="19" t="str">
        <f t="shared" si="55"/>
        <v xml:space="preserve">13/14 </v>
      </c>
      <c r="X116" s="19" t="str">
        <f t="shared" si="55"/>
        <v xml:space="preserve">14/15 </v>
      </c>
      <c r="Y116" s="19" t="str">
        <f t="shared" si="55"/>
        <v xml:space="preserve">15/16 </v>
      </c>
      <c r="Z116" s="19" t="str">
        <f t="shared" si="55"/>
        <v xml:space="preserve">16/17 </v>
      </c>
      <c r="AA116" s="19" t="str">
        <f t="shared" si="55"/>
        <v xml:space="preserve">17/18 </v>
      </c>
      <c r="AB116" s="19" t="str">
        <f t="shared" si="55"/>
        <v xml:space="preserve">18/19 </v>
      </c>
      <c r="AC116" s="19" t="str">
        <f t="shared" si="55"/>
        <v>19/20</v>
      </c>
      <c r="AD116" s="19" t="str">
        <f t="shared" si="55"/>
        <v>20/21</v>
      </c>
      <c r="AE116" s="19" t="str">
        <f t="shared" si="55"/>
        <v xml:space="preserve">21/22 </v>
      </c>
      <c r="AF116" s="19" t="str">
        <f t="shared" si="55"/>
        <v xml:space="preserve">22/23 </v>
      </c>
      <c r="AG116" s="19" t="str">
        <f t="shared" si="55"/>
        <v xml:space="preserve">23/24 </v>
      </c>
      <c r="AH116" s="19" t="str">
        <f t="shared" si="55"/>
        <v xml:space="preserve">24/25 </v>
      </c>
      <c r="AI116" s="19" t="str">
        <f t="shared" si="55"/>
        <v>25/26</v>
      </c>
      <c r="AJ116" s="19" t="str">
        <f t="shared" si="55"/>
        <v>26/27</v>
      </c>
      <c r="AK116" s="19" t="str">
        <f t="shared" si="55"/>
        <v>27/28</v>
      </c>
      <c r="AL116" s="19" t="str">
        <f t="shared" si="55"/>
        <v>28/29</v>
      </c>
      <c r="AM116" s="19" t="str">
        <f t="shared" si="55"/>
        <v>29/30</v>
      </c>
      <c r="AN116" s="19" t="str">
        <f t="shared" si="55"/>
        <v>30/31</v>
      </c>
      <c r="AO116" s="19" t="str">
        <f t="shared" si="55"/>
        <v>31/32</v>
      </c>
      <c r="AP116" s="19" t="str">
        <f t="shared" si="55"/>
        <v>32/33</v>
      </c>
      <c r="AQ116" s="19" t="str">
        <f t="shared" si="55"/>
        <v>33/34</v>
      </c>
      <c r="AR116" s="19" t="str">
        <f t="shared" si="55"/>
        <v>34/35</v>
      </c>
      <c r="AS116" s="19" t="str">
        <f t="shared" si="55"/>
        <v>35/36</v>
      </c>
      <c r="AT116" s="19" t="str">
        <f t="shared" si="55"/>
        <v>36/37</v>
      </c>
      <c r="AU116" s="19" t="str">
        <f t="shared" si="55"/>
        <v>37/38</v>
      </c>
      <c r="AV116" s="19" t="str">
        <f t="shared" si="55"/>
        <v>38/39</v>
      </c>
      <c r="AW116" s="19" t="str">
        <f t="shared" si="55"/>
        <v>39/40</v>
      </c>
      <c r="AX116" s="19" t="str">
        <f t="shared" si="55"/>
        <v>40/41</v>
      </c>
      <c r="AY116" s="19" t="str">
        <f t="shared" si="55"/>
        <v>41/42</v>
      </c>
      <c r="AZ116" s="19" t="str">
        <f t="shared" si="55"/>
        <v>42/43</v>
      </c>
      <c r="BA116" s="19" t="str">
        <f t="shared" si="55"/>
        <v>43/44</v>
      </c>
      <c r="BB116" s="19" t="str">
        <f t="shared" si="55"/>
        <v>44/45</v>
      </c>
      <c r="BC116" s="19" t="str">
        <f t="shared" si="55"/>
        <v>45/46</v>
      </c>
      <c r="BD116" s="19" t="str">
        <f t="shared" si="55"/>
        <v>46/47</v>
      </c>
      <c r="BE116" s="19" t="str">
        <f t="shared" si="55"/>
        <v>47/48</v>
      </c>
      <c r="BF116" s="19" t="str">
        <f t="shared" si="55"/>
        <v>48/49</v>
      </c>
      <c r="BG116" s="19" t="str">
        <f t="shared" si="55"/>
        <v>49/50</v>
      </c>
      <c r="BH116" s="19" t="str">
        <f t="shared" si="55"/>
        <v>50/51</v>
      </c>
    </row>
    <row r="117" spans="1:60">
      <c r="A117" s="3" t="s">
        <v>26</v>
      </c>
    </row>
    <row r="118" spans="1:60">
      <c r="A118" s="3" t="s">
        <v>27</v>
      </c>
    </row>
    <row r="119" spans="1:60">
      <c r="A119" s="3" t="s">
        <v>28</v>
      </c>
    </row>
    <row r="120" spans="1:60">
      <c r="A120" s="3" t="s">
        <v>17</v>
      </c>
    </row>
    <row r="121" spans="1:60">
      <c r="A121" s="3" t="s">
        <v>18</v>
      </c>
    </row>
    <row r="122" spans="1:60">
      <c r="A122" s="3" t="s">
        <v>19</v>
      </c>
    </row>
    <row r="123" spans="1:60">
      <c r="A123" s="3" t="s">
        <v>20</v>
      </c>
    </row>
    <row r="124" spans="1:60">
      <c r="A124" s="3" t="s">
        <v>21</v>
      </c>
    </row>
    <row r="125" spans="1:60">
      <c r="A125" s="3" t="s">
        <v>22</v>
      </c>
    </row>
    <row r="126" spans="1:60">
      <c r="A126" s="3" t="s">
        <v>23</v>
      </c>
    </row>
    <row r="127" spans="1:60">
      <c r="A127" s="3" t="s">
        <v>24</v>
      </c>
    </row>
    <row r="128" spans="1:60">
      <c r="A128" s="3" t="s">
        <v>25</v>
      </c>
    </row>
    <row r="129" spans="1:60" ht="12" thickBot="1">
      <c r="A129" s="3" t="s">
        <v>29</v>
      </c>
    </row>
    <row r="130" spans="1:6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</row>
    <row r="131" spans="1:60" ht="12" thickBot="1">
      <c r="A131" s="3" t="s">
        <v>36</v>
      </c>
    </row>
    <row r="132" spans="1:60" ht="12" thickBot="1">
      <c r="A132" s="18"/>
      <c r="B132" s="19">
        <f t="shared" ref="B132:BH132" si="56">B2</f>
        <v>1992</v>
      </c>
      <c r="C132" s="19" t="str">
        <f t="shared" si="56"/>
        <v xml:space="preserve">93/94 </v>
      </c>
      <c r="D132" s="19" t="str">
        <f t="shared" si="56"/>
        <v xml:space="preserve">94/95 </v>
      </c>
      <c r="E132" s="19" t="str">
        <f t="shared" si="56"/>
        <v xml:space="preserve">95/96 </v>
      </c>
      <c r="F132" s="19" t="str">
        <f t="shared" si="56"/>
        <v xml:space="preserve">96/97 </v>
      </c>
      <c r="G132" s="19" t="str">
        <f t="shared" si="56"/>
        <v xml:space="preserve">97/98 </v>
      </c>
      <c r="H132" s="19" t="str">
        <f t="shared" si="56"/>
        <v xml:space="preserve">98/99 </v>
      </c>
      <c r="I132" s="19" t="str">
        <f t="shared" si="56"/>
        <v xml:space="preserve">99/00 </v>
      </c>
      <c r="J132" s="19" t="str">
        <f t="shared" si="56"/>
        <v xml:space="preserve">00/01 </v>
      </c>
      <c r="K132" s="19" t="str">
        <f t="shared" si="56"/>
        <v xml:space="preserve">01/02 </v>
      </c>
      <c r="L132" s="19" t="str">
        <f t="shared" si="56"/>
        <v xml:space="preserve">02/03 </v>
      </c>
      <c r="M132" s="19" t="str">
        <f t="shared" si="56"/>
        <v xml:space="preserve">03/04 </v>
      </c>
      <c r="N132" s="19" t="str">
        <f t="shared" si="56"/>
        <v xml:space="preserve">04/05 </v>
      </c>
      <c r="O132" s="19" t="str">
        <f t="shared" si="56"/>
        <v xml:space="preserve">05/06 </v>
      </c>
      <c r="P132" s="19" t="str">
        <f t="shared" si="56"/>
        <v xml:space="preserve">06/07 </v>
      </c>
      <c r="Q132" s="19" t="str">
        <f t="shared" si="56"/>
        <v xml:space="preserve">07/08 </v>
      </c>
      <c r="R132" s="19" t="str">
        <f t="shared" si="56"/>
        <v xml:space="preserve">08/09 </v>
      </c>
      <c r="S132" s="19" t="str">
        <f t="shared" si="56"/>
        <v xml:space="preserve">09/10 </v>
      </c>
      <c r="T132" s="19" t="str">
        <f t="shared" si="56"/>
        <v xml:space="preserve">10/11 </v>
      </c>
      <c r="U132" s="19" t="str">
        <f t="shared" si="56"/>
        <v xml:space="preserve">11/12 </v>
      </c>
      <c r="V132" s="19" t="str">
        <f t="shared" si="56"/>
        <v xml:space="preserve">12/13 </v>
      </c>
      <c r="W132" s="19" t="str">
        <f t="shared" si="56"/>
        <v xml:space="preserve">13/14 </v>
      </c>
      <c r="X132" s="19" t="str">
        <f t="shared" si="56"/>
        <v xml:space="preserve">14/15 </v>
      </c>
      <c r="Y132" s="19" t="str">
        <f t="shared" si="56"/>
        <v xml:space="preserve">15/16 </v>
      </c>
      <c r="Z132" s="19" t="str">
        <f t="shared" si="56"/>
        <v xml:space="preserve">16/17 </v>
      </c>
      <c r="AA132" s="19" t="str">
        <f t="shared" si="56"/>
        <v xml:space="preserve">17/18 </v>
      </c>
      <c r="AB132" s="19" t="str">
        <f t="shared" si="56"/>
        <v xml:space="preserve">18/19 </v>
      </c>
      <c r="AC132" s="19" t="str">
        <f t="shared" si="56"/>
        <v>19/20</v>
      </c>
      <c r="AD132" s="19" t="str">
        <f t="shared" si="56"/>
        <v>20/21</v>
      </c>
      <c r="AE132" s="19" t="str">
        <f t="shared" si="56"/>
        <v xml:space="preserve">21/22 </v>
      </c>
      <c r="AF132" s="19" t="str">
        <f t="shared" si="56"/>
        <v xml:space="preserve">22/23 </v>
      </c>
      <c r="AG132" s="19" t="str">
        <f t="shared" si="56"/>
        <v xml:space="preserve">23/24 </v>
      </c>
      <c r="AH132" s="19" t="str">
        <f t="shared" si="56"/>
        <v xml:space="preserve">24/25 </v>
      </c>
      <c r="AI132" s="19" t="str">
        <f t="shared" si="56"/>
        <v>25/26</v>
      </c>
      <c r="AJ132" s="19" t="str">
        <f t="shared" si="56"/>
        <v>26/27</v>
      </c>
      <c r="AK132" s="19" t="str">
        <f t="shared" si="56"/>
        <v>27/28</v>
      </c>
      <c r="AL132" s="19" t="str">
        <f t="shared" si="56"/>
        <v>28/29</v>
      </c>
      <c r="AM132" s="19" t="str">
        <f t="shared" si="56"/>
        <v>29/30</v>
      </c>
      <c r="AN132" s="19" t="str">
        <f t="shared" si="56"/>
        <v>30/31</v>
      </c>
      <c r="AO132" s="19" t="str">
        <f t="shared" si="56"/>
        <v>31/32</v>
      </c>
      <c r="AP132" s="19" t="str">
        <f t="shared" si="56"/>
        <v>32/33</v>
      </c>
      <c r="AQ132" s="19" t="str">
        <f t="shared" si="56"/>
        <v>33/34</v>
      </c>
      <c r="AR132" s="19" t="str">
        <f t="shared" si="56"/>
        <v>34/35</v>
      </c>
      <c r="AS132" s="19" t="str">
        <f t="shared" si="56"/>
        <v>35/36</v>
      </c>
      <c r="AT132" s="19" t="str">
        <f t="shared" si="56"/>
        <v>36/37</v>
      </c>
      <c r="AU132" s="19" t="str">
        <f t="shared" si="56"/>
        <v>37/38</v>
      </c>
      <c r="AV132" s="19" t="str">
        <f t="shared" si="56"/>
        <v>38/39</v>
      </c>
      <c r="AW132" s="19" t="str">
        <f t="shared" si="56"/>
        <v>39/40</v>
      </c>
      <c r="AX132" s="19" t="str">
        <f t="shared" si="56"/>
        <v>40/41</v>
      </c>
      <c r="AY132" s="19" t="str">
        <f t="shared" si="56"/>
        <v>41/42</v>
      </c>
      <c r="AZ132" s="19" t="str">
        <f t="shared" si="56"/>
        <v>42/43</v>
      </c>
      <c r="BA132" s="19" t="str">
        <f t="shared" si="56"/>
        <v>43/44</v>
      </c>
      <c r="BB132" s="19" t="str">
        <f t="shared" si="56"/>
        <v>44/45</v>
      </c>
      <c r="BC132" s="19" t="str">
        <f t="shared" si="56"/>
        <v>45/46</v>
      </c>
      <c r="BD132" s="19" t="str">
        <f t="shared" si="56"/>
        <v>46/47</v>
      </c>
      <c r="BE132" s="19" t="str">
        <f t="shared" si="56"/>
        <v>47/48</v>
      </c>
      <c r="BF132" s="19" t="str">
        <f t="shared" si="56"/>
        <v>48/49</v>
      </c>
      <c r="BG132" s="19" t="str">
        <f t="shared" si="56"/>
        <v>49/50</v>
      </c>
      <c r="BH132" s="19" t="str">
        <f t="shared" si="56"/>
        <v>50/51</v>
      </c>
    </row>
    <row r="133" spans="1:60">
      <c r="A133" s="3" t="s">
        <v>26</v>
      </c>
    </row>
    <row r="134" spans="1:60">
      <c r="A134" s="3" t="s">
        <v>27</v>
      </c>
    </row>
    <row r="135" spans="1:60">
      <c r="A135" s="3" t="s">
        <v>28</v>
      </c>
    </row>
    <row r="136" spans="1:60">
      <c r="A136" s="3" t="s">
        <v>17</v>
      </c>
    </row>
    <row r="137" spans="1:60">
      <c r="A137" s="3" t="s">
        <v>18</v>
      </c>
    </row>
    <row r="138" spans="1:60">
      <c r="A138" s="3" t="s">
        <v>19</v>
      </c>
    </row>
    <row r="139" spans="1:60">
      <c r="A139" s="3" t="s">
        <v>20</v>
      </c>
    </row>
    <row r="140" spans="1:60">
      <c r="A140" s="3" t="s">
        <v>21</v>
      </c>
    </row>
    <row r="141" spans="1:60">
      <c r="A141" s="3" t="s">
        <v>22</v>
      </c>
    </row>
    <row r="142" spans="1:60">
      <c r="A142" s="3" t="s">
        <v>23</v>
      </c>
    </row>
    <row r="143" spans="1:60">
      <c r="A143" s="3" t="s">
        <v>24</v>
      </c>
    </row>
    <row r="144" spans="1:60">
      <c r="A144" s="3" t="s">
        <v>25</v>
      </c>
    </row>
    <row r="145" spans="1:60" ht="12" thickBot="1">
      <c r="A145" s="3" t="s">
        <v>29</v>
      </c>
    </row>
    <row r="146" spans="1:60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</row>
    <row r="147" spans="1:60" ht="12" thickBot="1">
      <c r="A147" s="3" t="s">
        <v>37</v>
      </c>
    </row>
    <row r="148" spans="1:60" ht="12" thickBot="1">
      <c r="A148" s="18"/>
      <c r="B148" s="19">
        <f t="shared" ref="B148:BH148" si="57">B2</f>
        <v>1992</v>
      </c>
      <c r="C148" s="19" t="str">
        <f t="shared" si="57"/>
        <v xml:space="preserve">93/94 </v>
      </c>
      <c r="D148" s="19" t="str">
        <f t="shared" si="57"/>
        <v xml:space="preserve">94/95 </v>
      </c>
      <c r="E148" s="19" t="str">
        <f t="shared" si="57"/>
        <v xml:space="preserve">95/96 </v>
      </c>
      <c r="F148" s="19" t="str">
        <f t="shared" si="57"/>
        <v xml:space="preserve">96/97 </v>
      </c>
      <c r="G148" s="19" t="str">
        <f t="shared" si="57"/>
        <v xml:space="preserve">97/98 </v>
      </c>
      <c r="H148" s="19" t="str">
        <f t="shared" si="57"/>
        <v xml:space="preserve">98/99 </v>
      </c>
      <c r="I148" s="19" t="str">
        <f t="shared" si="57"/>
        <v xml:space="preserve">99/00 </v>
      </c>
      <c r="J148" s="19" t="str">
        <f t="shared" si="57"/>
        <v xml:space="preserve">00/01 </v>
      </c>
      <c r="K148" s="19" t="str">
        <f t="shared" si="57"/>
        <v xml:space="preserve">01/02 </v>
      </c>
      <c r="L148" s="19" t="str">
        <f t="shared" si="57"/>
        <v xml:space="preserve">02/03 </v>
      </c>
      <c r="M148" s="19" t="str">
        <f t="shared" si="57"/>
        <v xml:space="preserve">03/04 </v>
      </c>
      <c r="N148" s="19" t="str">
        <f t="shared" si="57"/>
        <v xml:space="preserve">04/05 </v>
      </c>
      <c r="O148" s="19" t="str">
        <f t="shared" si="57"/>
        <v xml:space="preserve">05/06 </v>
      </c>
      <c r="P148" s="19" t="str">
        <f t="shared" si="57"/>
        <v xml:space="preserve">06/07 </v>
      </c>
      <c r="Q148" s="19" t="str">
        <f t="shared" si="57"/>
        <v xml:space="preserve">07/08 </v>
      </c>
      <c r="R148" s="19" t="str">
        <f t="shared" si="57"/>
        <v xml:space="preserve">08/09 </v>
      </c>
      <c r="S148" s="19" t="str">
        <f t="shared" si="57"/>
        <v xml:space="preserve">09/10 </v>
      </c>
      <c r="T148" s="19" t="str">
        <f t="shared" si="57"/>
        <v xml:space="preserve">10/11 </v>
      </c>
      <c r="U148" s="19" t="str">
        <f t="shared" si="57"/>
        <v xml:space="preserve">11/12 </v>
      </c>
      <c r="V148" s="19" t="str">
        <f t="shared" si="57"/>
        <v xml:space="preserve">12/13 </v>
      </c>
      <c r="W148" s="19" t="str">
        <f t="shared" si="57"/>
        <v xml:space="preserve">13/14 </v>
      </c>
      <c r="X148" s="19" t="str">
        <f t="shared" si="57"/>
        <v xml:space="preserve">14/15 </v>
      </c>
      <c r="Y148" s="19" t="str">
        <f t="shared" si="57"/>
        <v xml:space="preserve">15/16 </v>
      </c>
      <c r="Z148" s="19" t="str">
        <f t="shared" si="57"/>
        <v xml:space="preserve">16/17 </v>
      </c>
      <c r="AA148" s="19" t="str">
        <f t="shared" si="57"/>
        <v xml:space="preserve">17/18 </v>
      </c>
      <c r="AB148" s="19" t="str">
        <f t="shared" si="57"/>
        <v xml:space="preserve">18/19 </v>
      </c>
      <c r="AC148" s="19" t="str">
        <f t="shared" si="57"/>
        <v>19/20</v>
      </c>
      <c r="AD148" s="19" t="str">
        <f t="shared" si="57"/>
        <v>20/21</v>
      </c>
      <c r="AE148" s="19" t="str">
        <f t="shared" si="57"/>
        <v xml:space="preserve">21/22 </v>
      </c>
      <c r="AF148" s="19" t="str">
        <f t="shared" si="57"/>
        <v xml:space="preserve">22/23 </v>
      </c>
      <c r="AG148" s="19" t="str">
        <f t="shared" si="57"/>
        <v xml:space="preserve">23/24 </v>
      </c>
      <c r="AH148" s="19" t="str">
        <f t="shared" si="57"/>
        <v xml:space="preserve">24/25 </v>
      </c>
      <c r="AI148" s="19" t="str">
        <f t="shared" si="57"/>
        <v>25/26</v>
      </c>
      <c r="AJ148" s="19" t="str">
        <f t="shared" si="57"/>
        <v>26/27</v>
      </c>
      <c r="AK148" s="19" t="str">
        <f t="shared" si="57"/>
        <v>27/28</v>
      </c>
      <c r="AL148" s="19" t="str">
        <f t="shared" si="57"/>
        <v>28/29</v>
      </c>
      <c r="AM148" s="19" t="str">
        <f t="shared" si="57"/>
        <v>29/30</v>
      </c>
      <c r="AN148" s="19" t="str">
        <f t="shared" si="57"/>
        <v>30/31</v>
      </c>
      <c r="AO148" s="19" t="str">
        <f t="shared" si="57"/>
        <v>31/32</v>
      </c>
      <c r="AP148" s="19" t="str">
        <f t="shared" si="57"/>
        <v>32/33</v>
      </c>
      <c r="AQ148" s="19" t="str">
        <f t="shared" si="57"/>
        <v>33/34</v>
      </c>
      <c r="AR148" s="19" t="str">
        <f t="shared" si="57"/>
        <v>34/35</v>
      </c>
      <c r="AS148" s="19" t="str">
        <f t="shared" si="57"/>
        <v>35/36</v>
      </c>
      <c r="AT148" s="19" t="str">
        <f t="shared" si="57"/>
        <v>36/37</v>
      </c>
      <c r="AU148" s="19" t="str">
        <f t="shared" si="57"/>
        <v>37/38</v>
      </c>
      <c r="AV148" s="19" t="str">
        <f t="shared" si="57"/>
        <v>38/39</v>
      </c>
      <c r="AW148" s="19" t="str">
        <f t="shared" si="57"/>
        <v>39/40</v>
      </c>
      <c r="AX148" s="19" t="str">
        <f t="shared" si="57"/>
        <v>40/41</v>
      </c>
      <c r="AY148" s="19" t="str">
        <f t="shared" si="57"/>
        <v>41/42</v>
      </c>
      <c r="AZ148" s="19" t="str">
        <f t="shared" si="57"/>
        <v>42/43</v>
      </c>
      <c r="BA148" s="19" t="str">
        <f t="shared" si="57"/>
        <v>43/44</v>
      </c>
      <c r="BB148" s="19" t="str">
        <f t="shared" si="57"/>
        <v>44/45</v>
      </c>
      <c r="BC148" s="19" t="str">
        <f t="shared" si="57"/>
        <v>45/46</v>
      </c>
      <c r="BD148" s="19" t="str">
        <f t="shared" si="57"/>
        <v>46/47</v>
      </c>
      <c r="BE148" s="19" t="str">
        <f t="shared" si="57"/>
        <v>47/48</v>
      </c>
      <c r="BF148" s="19" t="str">
        <f t="shared" si="57"/>
        <v>48/49</v>
      </c>
      <c r="BG148" s="19" t="str">
        <f t="shared" si="57"/>
        <v>49/50</v>
      </c>
      <c r="BH148" s="19" t="str">
        <f t="shared" si="57"/>
        <v>50/51</v>
      </c>
    </row>
    <row r="149" spans="1:60">
      <c r="A149" s="3" t="s">
        <v>26</v>
      </c>
      <c r="C149" s="8">
        <f t="shared" ref="C149:AH156" si="58">C69-C85</f>
        <v>0</v>
      </c>
      <c r="D149" s="8">
        <f t="shared" si="58"/>
        <v>0</v>
      </c>
      <c r="E149" s="8">
        <f t="shared" si="58"/>
        <v>0</v>
      </c>
      <c r="F149" s="8">
        <f t="shared" si="58"/>
        <v>0</v>
      </c>
      <c r="G149" s="8">
        <f t="shared" si="58"/>
        <v>0</v>
      </c>
      <c r="H149" s="8">
        <f t="shared" si="58"/>
        <v>0</v>
      </c>
      <c r="I149" s="8">
        <f t="shared" si="58"/>
        <v>0</v>
      </c>
      <c r="J149" s="8">
        <f t="shared" si="58"/>
        <v>11.311683094072512</v>
      </c>
      <c r="K149" s="8">
        <f t="shared" si="58"/>
        <v>12.147107202951931</v>
      </c>
      <c r="L149" s="8">
        <f t="shared" si="58"/>
        <v>11.841054203027138</v>
      </c>
      <c r="M149" s="8">
        <f t="shared" si="58"/>
        <v>12.215965781970644</v>
      </c>
      <c r="N149" s="8">
        <f t="shared" si="58"/>
        <v>13.227004820340154</v>
      </c>
      <c r="O149" s="8">
        <f t="shared" si="58"/>
        <v>13.082676832609851</v>
      </c>
      <c r="P149" s="8">
        <f t="shared" si="58"/>
        <v>12.587881780833628</v>
      </c>
      <c r="Q149" s="8">
        <f t="shared" si="58"/>
        <v>12.429232251579073</v>
      </c>
      <c r="R149" s="8">
        <f t="shared" si="58"/>
        <v>12.705021067262276</v>
      </c>
      <c r="S149" s="8">
        <f t="shared" si="58"/>
        <v>12.251364176275352</v>
      </c>
      <c r="T149" s="8">
        <f t="shared" si="58"/>
        <v>13.20072919379078</v>
      </c>
      <c r="U149" s="8">
        <f t="shared" si="58"/>
        <v>13.566491638029841</v>
      </c>
      <c r="V149" s="8">
        <f t="shared" si="58"/>
        <v>14.037298032918724</v>
      </c>
      <c r="W149" s="8">
        <f t="shared" si="58"/>
        <v>14.135667144837086</v>
      </c>
      <c r="X149" s="8">
        <f t="shared" si="58"/>
        <v>14.594918209211588</v>
      </c>
      <c r="Y149" s="8">
        <f t="shared" si="58"/>
        <v>15.090730326855502</v>
      </c>
      <c r="Z149" s="8">
        <f t="shared" si="58"/>
        <v>15.523418035973938</v>
      </c>
      <c r="AA149" s="8">
        <f t="shared" si="58"/>
        <v>15.753509469989863</v>
      </c>
      <c r="AB149" s="8">
        <f t="shared" si="58"/>
        <v>15.735285043216747</v>
      </c>
      <c r="AC149" s="8">
        <f t="shared" si="58"/>
        <v>13.643211300093675</v>
      </c>
      <c r="AD149" s="8">
        <f t="shared" si="58"/>
        <v>14.695623761114405</v>
      </c>
      <c r="AE149" s="8">
        <f t="shared" si="58"/>
        <v>14.383115133787076</v>
      </c>
      <c r="AF149" s="8">
        <f t="shared" si="58"/>
        <v>14.210198812110244</v>
      </c>
      <c r="AG149" s="8">
        <f t="shared" si="58"/>
        <v>14.938691607185079</v>
      </c>
      <c r="AH149" s="8">
        <f t="shared" si="58"/>
        <v>13.015726900584776</v>
      </c>
      <c r="AI149" s="53">
        <f t="shared" ref="AI149:AI159" si="59">AI$161*(SUM(AD149:AH149)/SUM(AD$161:AH$161))</f>
        <v>14.882103064579827</v>
      </c>
      <c r="AJ149" s="53">
        <f t="shared" ref="AJ149:AJ159" si="60">AJ$161*(SUM(AE149:AI149)/SUM(AE$161:AI$161))</f>
        <v>15.124472376148505</v>
      </c>
      <c r="AK149" s="53">
        <f t="shared" ref="AK149:AZ159" si="61">AK$161*(SUM(AF149:AJ149)/SUM(AF$161:AJ$161))</f>
        <v>15.188243247901108</v>
      </c>
      <c r="AL149" s="53">
        <f t="shared" si="61"/>
        <v>15.355139132010624</v>
      </c>
      <c r="AM149" s="53">
        <f t="shared" si="61"/>
        <v>15.337139353776049</v>
      </c>
      <c r="AN149" s="53">
        <f t="shared" si="61"/>
        <v>15.813109044256858</v>
      </c>
      <c r="AO149" s="53">
        <f t="shared" si="61"/>
        <v>15.760693821483738</v>
      </c>
      <c r="AP149" s="53">
        <f t="shared" si="61"/>
        <v>16.02319110483031</v>
      </c>
      <c r="AQ149" s="53">
        <f t="shared" si="61"/>
        <v>16.367727413970556</v>
      </c>
      <c r="AR149" s="53">
        <f t="shared" si="61"/>
        <v>16.803950468468091</v>
      </c>
      <c r="AS149" s="53">
        <f t="shared" si="61"/>
        <v>17.132481331278075</v>
      </c>
      <c r="AT149" s="53">
        <f t="shared" si="61"/>
        <v>17.422675532255919</v>
      </c>
      <c r="AU149" s="53">
        <f t="shared" si="61"/>
        <v>17.721610783788432</v>
      </c>
      <c r="AV149" s="53">
        <f t="shared" si="61"/>
        <v>18.030375113876776</v>
      </c>
      <c r="AW149" s="53">
        <f t="shared" si="61"/>
        <v>18.347462557335842</v>
      </c>
      <c r="AX149" s="53">
        <f t="shared" si="61"/>
        <v>18.67255927243081</v>
      </c>
      <c r="AY149" s="53">
        <f t="shared" si="61"/>
        <v>18.996932682441646</v>
      </c>
      <c r="AZ149" s="53">
        <f t="shared" si="61"/>
        <v>19.328504966151815</v>
      </c>
      <c r="BA149" s="53">
        <f t="shared" ref="BA149:BH159" si="62">BA$161*(SUM(AV149:AZ149)/SUM(AV$161:AZ$161))</f>
        <v>19.666951308075035</v>
      </c>
      <c r="BB149" s="53">
        <f t="shared" si="62"/>
        <v>20.011649317616868</v>
      </c>
      <c r="BC149" s="53">
        <f t="shared" si="62"/>
        <v>20.362162703921975</v>
      </c>
      <c r="BD149" s="53">
        <f t="shared" si="62"/>
        <v>20.718029385726773</v>
      </c>
      <c r="BE149" s="53">
        <f t="shared" si="62"/>
        <v>21.08052922530316</v>
      </c>
      <c r="BF149" s="53">
        <f t="shared" si="62"/>
        <v>21.449543070756491</v>
      </c>
      <c r="BG149" s="53">
        <f t="shared" si="62"/>
        <v>21.8249950873508</v>
      </c>
      <c r="BH149" s="53">
        <f t="shared" si="62"/>
        <v>22.206924556723667</v>
      </c>
    </row>
    <row r="150" spans="1:60">
      <c r="A150" s="3" t="s">
        <v>27</v>
      </c>
      <c r="C150" s="8">
        <f t="shared" si="58"/>
        <v>0</v>
      </c>
      <c r="D150" s="8">
        <f t="shared" si="58"/>
        <v>0</v>
      </c>
      <c r="E150" s="8">
        <f t="shared" si="58"/>
        <v>0</v>
      </c>
      <c r="F150" s="8">
        <f t="shared" si="58"/>
        <v>0</v>
      </c>
      <c r="G150" s="8">
        <f t="shared" si="58"/>
        <v>0</v>
      </c>
      <c r="H150" s="8">
        <f t="shared" si="58"/>
        <v>0</v>
      </c>
      <c r="I150" s="8">
        <f t="shared" si="58"/>
        <v>0</v>
      </c>
      <c r="J150" s="8">
        <f t="shared" si="58"/>
        <v>10.894782496008665</v>
      </c>
      <c r="K150" s="8">
        <f t="shared" si="58"/>
        <v>11.393300463557505</v>
      </c>
      <c r="L150" s="8">
        <f t="shared" si="58"/>
        <v>11.636578918065807</v>
      </c>
      <c r="M150" s="8">
        <f t="shared" si="58"/>
        <v>12.100180945803663</v>
      </c>
      <c r="N150" s="8">
        <f t="shared" si="58"/>
        <v>12.90449501531748</v>
      </c>
      <c r="O150" s="8">
        <f t="shared" si="58"/>
        <v>12.774341173564135</v>
      </c>
      <c r="P150" s="8">
        <f t="shared" si="58"/>
        <v>12.326813526770174</v>
      </c>
      <c r="Q150" s="8">
        <f t="shared" si="58"/>
        <v>12.209992397307587</v>
      </c>
      <c r="R150" s="8">
        <f t="shared" si="58"/>
        <v>12.660514799162382</v>
      </c>
      <c r="S150" s="8">
        <f t="shared" si="58"/>
        <v>12.046300502707451</v>
      </c>
      <c r="T150" s="8">
        <f t="shared" si="58"/>
        <v>12.320295274390602</v>
      </c>
      <c r="U150" s="8">
        <f t="shared" si="58"/>
        <v>12.719517388545592</v>
      </c>
      <c r="V150" s="8">
        <f t="shared" si="58"/>
        <v>13.151457825825243</v>
      </c>
      <c r="W150" s="8">
        <f t="shared" si="58"/>
        <v>13.255222284701103</v>
      </c>
      <c r="X150" s="8">
        <f t="shared" si="58"/>
        <v>13.696964942616152</v>
      </c>
      <c r="Y150" s="8">
        <f t="shared" si="58"/>
        <v>14.041246204208734</v>
      </c>
      <c r="Z150" s="8">
        <f t="shared" si="58"/>
        <v>14.675928962918467</v>
      </c>
      <c r="AA150" s="8">
        <f t="shared" si="58"/>
        <v>14.942281960256038</v>
      </c>
      <c r="AB150" s="8">
        <f t="shared" si="58"/>
        <v>15.742464637125831</v>
      </c>
      <c r="AC150" s="8">
        <f t="shared" si="58"/>
        <v>15.081345221487664</v>
      </c>
      <c r="AD150" s="8">
        <f t="shared" si="58"/>
        <v>15.804361107615112</v>
      </c>
      <c r="AE150" s="8">
        <f t="shared" si="58"/>
        <v>15.702358097365686</v>
      </c>
      <c r="AF150" s="8">
        <f t="shared" si="58"/>
        <v>16.307756666857767</v>
      </c>
      <c r="AG150" s="8">
        <f t="shared" si="58"/>
        <v>15.518858544713305</v>
      </c>
      <c r="AH150" s="8">
        <f t="shared" si="58"/>
        <v>15.12441979008986</v>
      </c>
      <c r="AI150" s="53">
        <f t="shared" si="59"/>
        <v>16.389126598677233</v>
      </c>
      <c r="AJ150" s="53">
        <f t="shared" si="60"/>
        <v>16.736373492050216</v>
      </c>
      <c r="AK150" s="53">
        <f t="shared" si="61"/>
        <v>16.851902357585903</v>
      </c>
      <c r="AL150" s="53">
        <f t="shared" si="61"/>
        <v>16.923508949497368</v>
      </c>
      <c r="AM150" s="53">
        <f t="shared" si="61"/>
        <v>17.100825469588834</v>
      </c>
      <c r="AN150" s="53">
        <f t="shared" si="61"/>
        <v>17.5040115441256</v>
      </c>
      <c r="AO150" s="53">
        <f t="shared" si="61"/>
        <v>17.463292641063351</v>
      </c>
      <c r="AP150" s="53">
        <f t="shared" si="61"/>
        <v>17.758691578047525</v>
      </c>
      <c r="AQ150" s="53">
        <f t="shared" si="61"/>
        <v>18.136657973002976</v>
      </c>
      <c r="AR150" s="53">
        <f t="shared" si="61"/>
        <v>18.639334989710374</v>
      </c>
      <c r="AS150" s="53">
        <f t="shared" si="61"/>
        <v>18.984974195814516</v>
      </c>
      <c r="AT150" s="53">
        <f t="shared" si="61"/>
        <v>19.310564131794195</v>
      </c>
      <c r="AU150" s="53">
        <f t="shared" si="61"/>
        <v>19.642991890847391</v>
      </c>
      <c r="AV150" s="53">
        <f t="shared" si="61"/>
        <v>19.985599165682537</v>
      </c>
      <c r="AW150" s="53">
        <f t="shared" si="61"/>
        <v>20.338334433879485</v>
      </c>
      <c r="AX150" s="53">
        <f t="shared" si="61"/>
        <v>20.696180117260379</v>
      </c>
      <c r="AY150" s="53">
        <f t="shared" si="61"/>
        <v>21.056596746275051</v>
      </c>
      <c r="AZ150" s="53">
        <f t="shared" si="61"/>
        <v>21.424348622991992</v>
      </c>
      <c r="BA150" s="53">
        <f t="shared" si="62"/>
        <v>21.799540515695167</v>
      </c>
      <c r="BB150" s="53">
        <f t="shared" si="62"/>
        <v>22.181595427034804</v>
      </c>
      <c r="BC150" s="53">
        <f t="shared" si="62"/>
        <v>22.569825683382884</v>
      </c>
      <c r="BD150" s="53">
        <f t="shared" si="62"/>
        <v>22.964455581776164</v>
      </c>
      <c r="BE150" s="53">
        <f t="shared" si="62"/>
        <v>23.366291527707304</v>
      </c>
      <c r="BF150" s="53">
        <f t="shared" si="62"/>
        <v>23.775306308853612</v>
      </c>
      <c r="BG150" s="53">
        <f t="shared" si="62"/>
        <v>24.191444914949006</v>
      </c>
      <c r="BH150" s="53">
        <f t="shared" si="62"/>
        <v>24.6147622773906</v>
      </c>
    </row>
    <row r="151" spans="1:60">
      <c r="A151" s="3" t="s">
        <v>28</v>
      </c>
      <c r="C151" s="8">
        <f t="shared" si="58"/>
        <v>0</v>
      </c>
      <c r="D151" s="8">
        <f t="shared" si="58"/>
        <v>0</v>
      </c>
      <c r="E151" s="8">
        <f t="shared" si="58"/>
        <v>0</v>
      </c>
      <c r="F151" s="8">
        <f t="shared" si="58"/>
        <v>0</v>
      </c>
      <c r="G151" s="8">
        <f t="shared" si="58"/>
        <v>0</v>
      </c>
      <c r="H151" s="8">
        <f t="shared" si="58"/>
        <v>0</v>
      </c>
      <c r="I151" s="8">
        <f t="shared" si="58"/>
        <v>0</v>
      </c>
      <c r="J151" s="8">
        <f t="shared" si="58"/>
        <v>11.641668570270518</v>
      </c>
      <c r="K151" s="8">
        <f t="shared" si="58"/>
        <v>12.203509213809317</v>
      </c>
      <c r="L151" s="8">
        <f t="shared" si="58"/>
        <v>12.927464432402823</v>
      </c>
      <c r="M151" s="8">
        <f t="shared" si="58"/>
        <v>13.123229016955477</v>
      </c>
      <c r="N151" s="8">
        <f t="shared" si="58"/>
        <v>13.541762454715284</v>
      </c>
      <c r="O151" s="8">
        <f t="shared" si="58"/>
        <v>13.254015478435418</v>
      </c>
      <c r="P151" s="8">
        <f t="shared" si="58"/>
        <v>12.991360554652212</v>
      </c>
      <c r="Q151" s="8">
        <f t="shared" si="58"/>
        <v>12.170973969962231</v>
      </c>
      <c r="R151" s="8">
        <f t="shared" si="58"/>
        <v>12.28378656613401</v>
      </c>
      <c r="S151" s="8">
        <f t="shared" si="58"/>
        <v>11.64394886232556</v>
      </c>
      <c r="T151" s="8">
        <f t="shared" si="58"/>
        <v>12.13395743862759</v>
      </c>
      <c r="U151" s="8">
        <f t="shared" si="58"/>
        <v>12.698684010983413</v>
      </c>
      <c r="V151" s="8">
        <f t="shared" si="58"/>
        <v>13.053232158650477</v>
      </c>
      <c r="W151" s="8">
        <f t="shared" si="58"/>
        <v>13.396007629547952</v>
      </c>
      <c r="X151" s="8">
        <f t="shared" si="58"/>
        <v>14.017269066171902</v>
      </c>
      <c r="Y151" s="8">
        <f t="shared" si="58"/>
        <v>14.288965394508693</v>
      </c>
      <c r="Z151" s="8">
        <f t="shared" si="58"/>
        <v>14.688188721490162</v>
      </c>
      <c r="AA151" s="8">
        <f t="shared" si="58"/>
        <v>14.988816976919786</v>
      </c>
      <c r="AB151" s="8">
        <f t="shared" si="58"/>
        <v>15.489163291305186</v>
      </c>
      <c r="AC151" s="8">
        <f t="shared" si="58"/>
        <v>12.223544763321046</v>
      </c>
      <c r="AD151" s="8">
        <f t="shared" si="58"/>
        <v>14.670419440411134</v>
      </c>
      <c r="AE151" s="8">
        <f t="shared" si="58"/>
        <v>14.663950451363101</v>
      </c>
      <c r="AF151" s="8">
        <f t="shared" si="58"/>
        <v>12.054409337328416</v>
      </c>
      <c r="AG151" s="8">
        <f t="shared" si="58"/>
        <v>14.610449561460197</v>
      </c>
      <c r="AH151" s="8">
        <f t="shared" si="58"/>
        <v>14.189032599943875</v>
      </c>
      <c r="AI151" s="53">
        <f>AI$161*(SUM(AD151:AH151)/SUM(AD$161:AH$161))-0.375</f>
        <v>14.286703145878281</v>
      </c>
      <c r="AJ151" s="53">
        <f>AJ$161*(SUM(AE151:AI151)/SUM(AE$161:AI$161))-0.375</f>
        <v>14.405335225103137</v>
      </c>
      <c r="AK151" s="53">
        <f>AK$161*(SUM(AF151:AJ151)/SUM(AF$161:AJ$161))-0.475</f>
        <v>14.160763375372838</v>
      </c>
      <c r="AL151" s="53">
        <f>AL$161*(SUM(AG151:AK151)/SUM(AG$161:AK$161))-0.425</f>
        <v>14.615905834409885</v>
      </c>
      <c r="AM151" s="53">
        <f>AM$161*(SUM(AH151:AL151)/SUM(AH$161:AL$161))-1.1</f>
        <v>13.839366786198219</v>
      </c>
      <c r="AN151" s="53">
        <f>AN$161*(SUM(AI151:AM151)/SUM(AI$161:AM$161))-0.4</f>
        <v>14.458947010571684</v>
      </c>
      <c r="AO151" s="53">
        <f t="shared" si="61"/>
        <v>14.665545797863402</v>
      </c>
      <c r="AP151" s="53">
        <f>AP$161*(SUM(AK151:AO151)/SUM(AK$161:AO$161))+1.2</f>
        <v>16.041162310041305</v>
      </c>
      <c r="AQ151" s="53">
        <f>AQ$161*(SUM(AL151:AP151)/SUM(AL$161:AP$161))+0.3</f>
        <v>15.691729152530963</v>
      </c>
      <c r="AR151" s="53">
        <f>AR$161*(SUM(AM151:AQ151)/SUM(AM$161:AQ$161))-0.95</f>
        <v>14.878134336755597</v>
      </c>
      <c r="AS151" s="53">
        <f>AS$161*(SUM(AN151:AR151)/SUM(AN$161:AR$161))-0.325</f>
        <v>15.739859417566546</v>
      </c>
      <c r="AT151" s="53">
        <f>AT$161*(SUM(AO151:AS151)/SUM(AO$161:AS$161))-0.175</f>
        <v>16.171257269006411</v>
      </c>
      <c r="AU151" s="53">
        <f>AU$161*(SUM(AP151:AT151)/SUM(AP$161:AT$161))-0.41</f>
        <v>16.205384089830346</v>
      </c>
      <c r="AV151" s="53">
        <f>AV$161*(SUM(AQ151:AU151)/SUM(AQ$161:AU$161))+0.4</f>
        <v>17.003516368982964</v>
      </c>
      <c r="AW151" s="53">
        <f>AW$161*(SUM(AR151:AV151)/SUM(AR$161:AV$161))+1.45</f>
        <v>18.299324633143332</v>
      </c>
      <c r="AX151" s="53">
        <f>AX$161*(SUM(AS151:AW151)/SUM(AS$161:AW$161))+0.625</f>
        <v>18.194900607307748</v>
      </c>
      <c r="AY151" s="53">
        <f>AY$161*(SUM(AT151:AX151)/SUM(AT$161:AX$161))-1.775</f>
        <v>16.311984880222759</v>
      </c>
      <c r="AZ151" s="53">
        <f>AZ$161*(SUM(AU151:AY151)/SUM(AU$161:AY$161))-2.6</f>
        <v>15.516625130182289</v>
      </c>
      <c r="BA151" s="53">
        <f>BA$161*(SUM(AV151:AZ151)/SUM(AV$161:AZ$161))-2.3</f>
        <v>15.671557736872749</v>
      </c>
      <c r="BB151" s="53">
        <f>BB$161*(SUM(AW151:BA151)/SUM(AW$161:BA$161))-1.925</f>
        <v>15.766018712226</v>
      </c>
      <c r="BC151" s="53">
        <f>BC$161*(SUM(AX151:BB151)/SUM(AX$161:BB$161))-1.65</f>
        <v>15.507450210132193</v>
      </c>
      <c r="BD151" s="53">
        <f>BD$161*(SUM(AY151:BC151)/SUM(AY$161:BC$161))-0.55</f>
        <v>16.041415578849623</v>
      </c>
      <c r="BE151" s="53">
        <f>BE$161*(SUM(AZ151:BD151)/SUM(AZ$161:BD$161))+0.1</f>
        <v>16.634427887132574</v>
      </c>
      <c r="BF151" s="53">
        <f>BF$161*(SUM(BA151:BE151)/SUM(BA$161:BE$161))-0.52</f>
        <v>16.249861096259689</v>
      </c>
      <c r="BG151" s="53">
        <f>BG$161*(SUM(BB151:BF151)/SUM(BB$161:BF$161))-0.4</f>
        <v>16.491664173683585</v>
      </c>
      <c r="BH151" s="53">
        <f>BH$161*(SUM(BC151:BG151)/SUM(BC$161:BG$161))+0.2</f>
        <v>17.244500654553963</v>
      </c>
    </row>
    <row r="152" spans="1:60">
      <c r="A152" s="3" t="s">
        <v>17</v>
      </c>
      <c r="C152" s="8">
        <f t="shared" si="58"/>
        <v>0</v>
      </c>
      <c r="D152" s="8">
        <f t="shared" si="58"/>
        <v>0</v>
      </c>
      <c r="E152" s="8">
        <f t="shared" si="58"/>
        <v>0</v>
      </c>
      <c r="F152" s="8">
        <f t="shared" si="58"/>
        <v>0</v>
      </c>
      <c r="G152" s="8">
        <f t="shared" si="58"/>
        <v>0</v>
      </c>
      <c r="H152" s="8">
        <f t="shared" si="58"/>
        <v>0</v>
      </c>
      <c r="I152" s="8">
        <f t="shared" si="58"/>
        <v>0</v>
      </c>
      <c r="J152" s="8">
        <f t="shared" si="58"/>
        <v>10.335753088765465</v>
      </c>
      <c r="K152" s="8">
        <f t="shared" si="58"/>
        <v>10.56248953159713</v>
      </c>
      <c r="L152" s="8">
        <f t="shared" si="58"/>
        <v>11.04248543906175</v>
      </c>
      <c r="M152" s="8">
        <f t="shared" si="58"/>
        <v>12.372244261023061</v>
      </c>
      <c r="N152" s="8">
        <f t="shared" si="58"/>
        <v>12.773332848448886</v>
      </c>
      <c r="O152" s="8">
        <f t="shared" si="58"/>
        <v>13.354063013994349</v>
      </c>
      <c r="P152" s="8">
        <f t="shared" si="58"/>
        <v>13.317316042905013</v>
      </c>
      <c r="Q152" s="8">
        <f t="shared" si="58"/>
        <v>13.206685630409668</v>
      </c>
      <c r="R152" s="8">
        <f t="shared" si="58"/>
        <v>12.148279827241529</v>
      </c>
      <c r="S152" s="8">
        <f t="shared" si="58"/>
        <v>11.909372739896908</v>
      </c>
      <c r="T152" s="8">
        <f t="shared" si="58"/>
        <v>12.492873381887755</v>
      </c>
      <c r="U152" s="8">
        <f t="shared" si="58"/>
        <v>12.43493874658895</v>
      </c>
      <c r="V152" s="8">
        <f t="shared" si="58"/>
        <v>12.986337612294303</v>
      </c>
      <c r="W152" s="8">
        <f t="shared" si="58"/>
        <v>13.797943183864994</v>
      </c>
      <c r="X152" s="8">
        <f t="shared" si="58"/>
        <v>14.318428587929262</v>
      </c>
      <c r="Y152" s="8">
        <f t="shared" si="58"/>
        <v>14.723836381706635</v>
      </c>
      <c r="Z152" s="8">
        <f t="shared" si="58"/>
        <v>15.302750737281901</v>
      </c>
      <c r="AA152" s="8">
        <f t="shared" si="58"/>
        <v>15.52790792079052</v>
      </c>
      <c r="AB152" s="8">
        <f t="shared" si="58"/>
        <v>14.708245817469555</v>
      </c>
      <c r="AC152" s="8">
        <f t="shared" si="58"/>
        <v>15.618089278132851</v>
      </c>
      <c r="AD152" s="8">
        <f t="shared" si="58"/>
        <v>15.030531829926455</v>
      </c>
      <c r="AE152" s="8">
        <f t="shared" si="58"/>
        <v>15.363321192523779</v>
      </c>
      <c r="AF152" s="8">
        <f t="shared" si="58"/>
        <v>15.165103414178072</v>
      </c>
      <c r="AG152" s="8">
        <f t="shared" si="58"/>
        <v>14.012532339542204</v>
      </c>
      <c r="AH152" s="8">
        <f t="shared" si="58"/>
        <v>14.331677957487313</v>
      </c>
      <c r="AI152" s="53">
        <f t="shared" si="59"/>
        <v>15.437713810300943</v>
      </c>
      <c r="AJ152" s="53">
        <f t="shared" si="60"/>
        <v>15.734388973921675</v>
      </c>
      <c r="AK152" s="53">
        <f t="shared" si="61"/>
        <v>15.716513423753558</v>
      </c>
      <c r="AL152" s="53">
        <f t="shared" si="61"/>
        <v>15.792516266125098</v>
      </c>
      <c r="AM152" s="53">
        <f t="shared" si="61"/>
        <v>16.05580387229686</v>
      </c>
      <c r="AN152" s="53">
        <f t="shared" si="61"/>
        <v>16.406949357868683</v>
      </c>
      <c r="AO152" s="53">
        <f t="shared" si="61"/>
        <v>16.353236012394461</v>
      </c>
      <c r="AP152" s="53">
        <f t="shared" si="61"/>
        <v>16.617059609129637</v>
      </c>
      <c r="AQ152" s="53">
        <f t="shared" si="61"/>
        <v>16.981610215310472</v>
      </c>
      <c r="AR152" s="53">
        <f t="shared" si="61"/>
        <v>17.46354796651568</v>
      </c>
      <c r="AS152" s="53">
        <f t="shared" si="61"/>
        <v>17.78023241382466</v>
      </c>
      <c r="AT152" s="53">
        <f t="shared" si="61"/>
        <v>18.082253186318514</v>
      </c>
      <c r="AU152" s="53">
        <f t="shared" si="61"/>
        <v>18.393376543400088</v>
      </c>
      <c r="AV152" s="53">
        <f t="shared" si="61"/>
        <v>18.716697062593013</v>
      </c>
      <c r="AW152" s="53">
        <f t="shared" si="61"/>
        <v>19.047781730930531</v>
      </c>
      <c r="AX152" s="53">
        <f t="shared" si="61"/>
        <v>19.381455303342655</v>
      </c>
      <c r="AY152" s="53">
        <f t="shared" si="61"/>
        <v>19.718707149487269</v>
      </c>
      <c r="AZ152" s="53">
        <f t="shared" si="61"/>
        <v>20.063379414555538</v>
      </c>
      <c r="BA152" s="53">
        <f t="shared" si="62"/>
        <v>20.415117798418837</v>
      </c>
      <c r="BB152" s="53">
        <f t="shared" si="62"/>
        <v>20.772841593424019</v>
      </c>
      <c r="BC152" s="53">
        <f t="shared" si="62"/>
        <v>21.136176159238914</v>
      </c>
      <c r="BD152" s="53">
        <f t="shared" si="62"/>
        <v>21.505757965740322</v>
      </c>
      <c r="BE152" s="53">
        <f t="shared" si="62"/>
        <v>21.882149154550394</v>
      </c>
      <c r="BF152" s="53">
        <f t="shared" si="62"/>
        <v>22.265221028266772</v>
      </c>
      <c r="BG152" s="53">
        <f t="shared" si="62"/>
        <v>22.654892406254721</v>
      </c>
      <c r="BH152" s="53">
        <f t="shared" si="62"/>
        <v>23.051292629684074</v>
      </c>
    </row>
    <row r="153" spans="1:60">
      <c r="A153" s="3" t="s">
        <v>18</v>
      </c>
      <c r="C153" s="8">
        <f t="shared" si="58"/>
        <v>0</v>
      </c>
      <c r="D153" s="8">
        <f t="shared" si="58"/>
        <v>0</v>
      </c>
      <c r="E153" s="8">
        <f t="shared" si="58"/>
        <v>0</v>
      </c>
      <c r="F153" s="8">
        <f t="shared" si="58"/>
        <v>0</v>
      </c>
      <c r="G153" s="8">
        <f t="shared" si="58"/>
        <v>0</v>
      </c>
      <c r="H153" s="8">
        <f t="shared" si="58"/>
        <v>0</v>
      </c>
      <c r="I153" s="8">
        <f t="shared" si="58"/>
        <v>0</v>
      </c>
      <c r="J153" s="8">
        <f t="shared" si="58"/>
        <v>9.9861606342585922</v>
      </c>
      <c r="K153" s="8">
        <f t="shared" si="58"/>
        <v>10.189855909488347</v>
      </c>
      <c r="L153" s="8">
        <f t="shared" si="58"/>
        <v>10.754170689321485</v>
      </c>
      <c r="M153" s="8">
        <f t="shared" si="58"/>
        <v>11.771443840704448</v>
      </c>
      <c r="N153" s="8">
        <f t="shared" si="58"/>
        <v>12.071396226271085</v>
      </c>
      <c r="O153" s="8">
        <f t="shared" si="58"/>
        <v>12.654211847078354</v>
      </c>
      <c r="P153" s="8">
        <f t="shared" si="58"/>
        <v>12.660032193254011</v>
      </c>
      <c r="Q153" s="8">
        <f t="shared" si="58"/>
        <v>12.2988669028973</v>
      </c>
      <c r="R153" s="8">
        <f t="shared" si="58"/>
        <v>11.570151074873342</v>
      </c>
      <c r="S153" s="8">
        <f t="shared" si="58"/>
        <v>11.398976695197646</v>
      </c>
      <c r="T153" s="8">
        <f t="shared" si="58"/>
        <v>11.584189637029258</v>
      </c>
      <c r="U153" s="8">
        <f t="shared" si="58"/>
        <v>11.76481308690061</v>
      </c>
      <c r="V153" s="8">
        <f t="shared" si="58"/>
        <v>12.426292428323341</v>
      </c>
      <c r="W153" s="8">
        <f t="shared" si="58"/>
        <v>12.842632455210452</v>
      </c>
      <c r="X153" s="8">
        <f t="shared" si="58"/>
        <v>13.265514754729734</v>
      </c>
      <c r="Y153" s="8">
        <f t="shared" si="58"/>
        <v>13.698321542774391</v>
      </c>
      <c r="Z153" s="8">
        <f t="shared" si="58"/>
        <v>14.374998197363592</v>
      </c>
      <c r="AA153" s="8">
        <f t="shared" si="58"/>
        <v>14.843731470821563</v>
      </c>
      <c r="AB153" s="8">
        <f t="shared" si="58"/>
        <v>11.535569229150916</v>
      </c>
      <c r="AC153" s="8">
        <f t="shared" si="58"/>
        <v>16.352855507920832</v>
      </c>
      <c r="AD153" s="8">
        <f t="shared" si="58"/>
        <v>15.523022377712495</v>
      </c>
      <c r="AE153" s="8">
        <f t="shared" si="58"/>
        <v>14.923641179246005</v>
      </c>
      <c r="AF153" s="8">
        <f t="shared" si="58"/>
        <v>16.137409173047793</v>
      </c>
      <c r="AG153" s="8">
        <f t="shared" si="58"/>
        <v>14.777605410748802</v>
      </c>
      <c r="AH153" s="8">
        <f t="shared" si="58"/>
        <v>16.718089154907943</v>
      </c>
      <c r="AI153" s="53">
        <f t="shared" si="59"/>
        <v>16.310168496966128</v>
      </c>
      <c r="AJ153" s="53">
        <f t="shared" si="60"/>
        <v>16.699190816858216</v>
      </c>
      <c r="AK153" s="53">
        <f t="shared" si="61"/>
        <v>16.971000451861737</v>
      </c>
      <c r="AL153" s="53">
        <f t="shared" si="61"/>
        <v>17.103064886732803</v>
      </c>
      <c r="AM153" s="53">
        <f t="shared" si="61"/>
        <v>17.471128015607764</v>
      </c>
      <c r="AN153" s="53">
        <f t="shared" si="61"/>
        <v>17.619205521259985</v>
      </c>
      <c r="AO153" s="53">
        <f t="shared" si="61"/>
        <v>17.616547297966747</v>
      </c>
      <c r="AP153" s="53">
        <f t="shared" si="61"/>
        <v>17.952615195938428</v>
      </c>
      <c r="AQ153" s="53">
        <f t="shared" si="61"/>
        <v>18.348282327575372</v>
      </c>
      <c r="AR153" s="53">
        <f t="shared" si="61"/>
        <v>18.860620481246521</v>
      </c>
      <c r="AS153" s="53">
        <f t="shared" si="61"/>
        <v>19.174879557373067</v>
      </c>
      <c r="AT153" s="53">
        <f t="shared" si="61"/>
        <v>19.51643920033035</v>
      </c>
      <c r="AU153" s="53">
        <f t="shared" si="61"/>
        <v>19.859378276751499</v>
      </c>
      <c r="AV153" s="53">
        <f t="shared" si="61"/>
        <v>20.206119552258684</v>
      </c>
      <c r="AW153" s="53">
        <f t="shared" si="61"/>
        <v>20.560323664237025</v>
      </c>
      <c r="AX153" s="53">
        <f t="shared" si="61"/>
        <v>20.918317570091052</v>
      </c>
      <c r="AY153" s="53">
        <f t="shared" si="61"/>
        <v>21.285522968088344</v>
      </c>
      <c r="AZ153" s="53">
        <f t="shared" si="61"/>
        <v>21.658129911547945</v>
      </c>
      <c r="BA153" s="53">
        <f t="shared" si="62"/>
        <v>22.036985543428997</v>
      </c>
      <c r="BB153" s="53">
        <f t="shared" si="62"/>
        <v>22.422605146800663</v>
      </c>
      <c r="BC153" s="53">
        <f t="shared" si="62"/>
        <v>22.814841525725125</v>
      </c>
      <c r="BD153" s="53">
        <f t="shared" si="62"/>
        <v>23.214290103110631</v>
      </c>
      <c r="BE153" s="53">
        <f t="shared" si="62"/>
        <v>23.620529784873565</v>
      </c>
      <c r="BF153" s="53">
        <f t="shared" si="62"/>
        <v>24.033853241892242</v>
      </c>
      <c r="BG153" s="53">
        <f t="shared" si="62"/>
        <v>24.454436361345394</v>
      </c>
      <c r="BH153" s="53">
        <f t="shared" si="62"/>
        <v>24.882383546365801</v>
      </c>
    </row>
    <row r="154" spans="1:60">
      <c r="A154" s="3" t="s">
        <v>19</v>
      </c>
      <c r="C154" s="8">
        <f t="shared" si="58"/>
        <v>0</v>
      </c>
      <c r="D154" s="8">
        <f t="shared" si="58"/>
        <v>0</v>
      </c>
      <c r="E154" s="8">
        <f t="shared" si="58"/>
        <v>0</v>
      </c>
      <c r="F154" s="8">
        <f t="shared" si="58"/>
        <v>0</v>
      </c>
      <c r="G154" s="8">
        <f t="shared" si="58"/>
        <v>0</v>
      </c>
      <c r="H154" s="8">
        <f t="shared" si="58"/>
        <v>0</v>
      </c>
      <c r="I154" s="8">
        <f t="shared" si="58"/>
        <v>0</v>
      </c>
      <c r="J154" s="8">
        <f t="shared" si="58"/>
        <v>10.557096296468568</v>
      </c>
      <c r="K154" s="8">
        <f t="shared" si="58"/>
        <v>10.97246685542637</v>
      </c>
      <c r="L154" s="8">
        <f t="shared" si="58"/>
        <v>11.542951968717995</v>
      </c>
      <c r="M154" s="8">
        <f t="shared" si="58"/>
        <v>12.579703465929928</v>
      </c>
      <c r="N154" s="8">
        <f t="shared" si="58"/>
        <v>12.990602001591665</v>
      </c>
      <c r="O154" s="8">
        <f t="shared" si="58"/>
        <v>13.365652800545959</v>
      </c>
      <c r="P154" s="8">
        <f t="shared" si="58"/>
        <v>13.457432506858575</v>
      </c>
      <c r="Q154" s="8">
        <f t="shared" si="58"/>
        <v>13.159054330221217</v>
      </c>
      <c r="R154" s="8">
        <f t="shared" si="58"/>
        <v>12.495936917014202</v>
      </c>
      <c r="S154" s="8">
        <f t="shared" si="58"/>
        <v>12.272585134394387</v>
      </c>
      <c r="T154" s="8">
        <f t="shared" si="58"/>
        <v>12.865162756622851</v>
      </c>
      <c r="U154" s="8">
        <f t="shared" si="58"/>
        <v>13.373739109896944</v>
      </c>
      <c r="V154" s="8">
        <f t="shared" si="58"/>
        <v>13.64046166884534</v>
      </c>
      <c r="W154" s="8">
        <f t="shared" si="58"/>
        <v>14.358074310622804</v>
      </c>
      <c r="X154" s="8">
        <f t="shared" si="58"/>
        <v>14.421336710120897</v>
      </c>
      <c r="Y154" s="8">
        <f t="shared" si="58"/>
        <v>14.72213751591668</v>
      </c>
      <c r="Z154" s="8">
        <f t="shared" si="58"/>
        <v>14.834178719022235</v>
      </c>
      <c r="AA154" s="8">
        <f t="shared" si="58"/>
        <v>15.019190446137213</v>
      </c>
      <c r="AB154" s="8">
        <f t="shared" si="58"/>
        <v>13.32720799107183</v>
      </c>
      <c r="AC154" s="8">
        <f t="shared" si="58"/>
        <v>16.018448601812132</v>
      </c>
      <c r="AD154" s="8">
        <f t="shared" si="58"/>
        <v>12.108105196132236</v>
      </c>
      <c r="AE154" s="8">
        <f t="shared" si="58"/>
        <v>14.531398065852269</v>
      </c>
      <c r="AF154" s="8">
        <f t="shared" si="58"/>
        <v>15.852757695562689</v>
      </c>
      <c r="AG154" s="8">
        <f t="shared" si="58"/>
        <v>13.661735013019687</v>
      </c>
      <c r="AH154" s="8">
        <f t="shared" si="58"/>
        <v>14.651107707190278</v>
      </c>
      <c r="AI154" s="53">
        <f t="shared" si="59"/>
        <v>14.790556009937308</v>
      </c>
      <c r="AJ154" s="53">
        <f t="shared" si="60"/>
        <v>15.560171458247508</v>
      </c>
      <c r="AK154" s="53">
        <f t="shared" si="61"/>
        <v>15.681770946975835</v>
      </c>
      <c r="AL154" s="53">
        <f t="shared" si="61"/>
        <v>15.606219568433199</v>
      </c>
      <c r="AM154" s="53">
        <f t="shared" si="61"/>
        <v>15.90507438799462</v>
      </c>
      <c r="AN154" s="53">
        <f t="shared" si="61"/>
        <v>16.158325856882751</v>
      </c>
      <c r="AO154" s="53">
        <f t="shared" si="61"/>
        <v>16.19020673559821</v>
      </c>
      <c r="AP154" s="53">
        <f t="shared" si="61"/>
        <v>16.454991042158763</v>
      </c>
      <c r="AQ154" s="53">
        <f t="shared" si="61"/>
        <v>16.791202681902167</v>
      </c>
      <c r="AR154" s="53">
        <f t="shared" si="61"/>
        <v>17.269690792606092</v>
      </c>
      <c r="AS154" s="53">
        <f t="shared" si="61"/>
        <v>17.577026421003584</v>
      </c>
      <c r="AT154" s="53">
        <f t="shared" si="61"/>
        <v>17.888566202933976</v>
      </c>
      <c r="AU154" s="53">
        <f t="shared" si="61"/>
        <v>18.193788682709858</v>
      </c>
      <c r="AV154" s="53">
        <f t="shared" si="61"/>
        <v>18.509751108880167</v>
      </c>
      <c r="AW154" s="53">
        <f t="shared" si="61"/>
        <v>18.837732361560445</v>
      </c>
      <c r="AX154" s="53">
        <f t="shared" si="61"/>
        <v>19.167995510696748</v>
      </c>
      <c r="AY154" s="53">
        <f t="shared" si="61"/>
        <v>19.503087686914359</v>
      </c>
      <c r="AZ154" s="53">
        <f t="shared" si="61"/>
        <v>19.843140501970247</v>
      </c>
      <c r="BA154" s="53">
        <f t="shared" si="62"/>
        <v>20.190529331863242</v>
      </c>
      <c r="BB154" s="53">
        <f t="shared" si="62"/>
        <v>20.544537235679389</v>
      </c>
      <c r="BC154" s="53">
        <f t="shared" si="62"/>
        <v>20.904026909836187</v>
      </c>
      <c r="BD154" s="53">
        <f t="shared" si="62"/>
        <v>21.269672316329864</v>
      </c>
      <c r="BE154" s="53">
        <f t="shared" si="62"/>
        <v>21.641752887711412</v>
      </c>
      <c r="BF154" s="53">
        <f t="shared" si="62"/>
        <v>22.02057919075806</v>
      </c>
      <c r="BG154" s="53">
        <f t="shared" si="62"/>
        <v>22.406026899187175</v>
      </c>
      <c r="BH154" s="53">
        <f t="shared" si="62"/>
        <v>22.798096504054048</v>
      </c>
    </row>
    <row r="155" spans="1:60">
      <c r="A155" s="3" t="s">
        <v>20</v>
      </c>
      <c r="C155" s="8">
        <f t="shared" si="58"/>
        <v>0</v>
      </c>
      <c r="D155" s="8">
        <f t="shared" si="58"/>
        <v>0</v>
      </c>
      <c r="E155" s="8">
        <f t="shared" si="58"/>
        <v>0</v>
      </c>
      <c r="F155" s="8">
        <f t="shared" si="58"/>
        <v>0</v>
      </c>
      <c r="G155" s="8">
        <f t="shared" si="58"/>
        <v>0</v>
      </c>
      <c r="H155" s="8">
        <f t="shared" si="58"/>
        <v>0</v>
      </c>
      <c r="I155" s="8">
        <f t="shared" si="58"/>
        <v>0</v>
      </c>
      <c r="J155" s="8">
        <f t="shared" si="58"/>
        <v>10.601663277943588</v>
      </c>
      <c r="K155" s="8">
        <f t="shared" si="58"/>
        <v>10.909394614077112</v>
      </c>
      <c r="L155" s="8">
        <f t="shared" si="58"/>
        <v>11.510059362038046</v>
      </c>
      <c r="M155" s="8">
        <f t="shared" si="58"/>
        <v>12.341182786720161</v>
      </c>
      <c r="N155" s="8">
        <f t="shared" si="58"/>
        <v>12.664783518441666</v>
      </c>
      <c r="O155" s="8">
        <f t="shared" si="58"/>
        <v>13.51393568820988</v>
      </c>
      <c r="P155" s="8">
        <f t="shared" si="58"/>
        <v>13.425860374624211</v>
      </c>
      <c r="Q155" s="8">
        <f t="shared" si="58"/>
        <v>13.138497811922933</v>
      </c>
      <c r="R155" s="8">
        <f t="shared" si="58"/>
        <v>12.350545658895554</v>
      </c>
      <c r="S155" s="8">
        <f t="shared" si="58"/>
        <v>11.950531096737084</v>
      </c>
      <c r="T155" s="8">
        <f t="shared" si="58"/>
        <v>12.486871670253789</v>
      </c>
      <c r="U155" s="8">
        <f t="shared" si="58"/>
        <v>12.786677294991771</v>
      </c>
      <c r="V155" s="8">
        <f t="shared" si="58"/>
        <v>13.080287634596168</v>
      </c>
      <c r="W155" s="8">
        <f t="shared" si="58"/>
        <v>13.853093414851665</v>
      </c>
      <c r="X155" s="8">
        <f t="shared" si="58"/>
        <v>14.517028008461725</v>
      </c>
      <c r="Y155" s="8">
        <f t="shared" si="58"/>
        <v>14.891198996993039</v>
      </c>
      <c r="Z155" s="8">
        <f t="shared" si="58"/>
        <v>15.357883313332685</v>
      </c>
      <c r="AA155" s="8">
        <f t="shared" si="58"/>
        <v>15.306543822191671</v>
      </c>
      <c r="AB155" s="8">
        <f t="shared" si="58"/>
        <v>13.833984710506945</v>
      </c>
      <c r="AC155" s="8">
        <f t="shared" si="58"/>
        <v>15.186147503807737</v>
      </c>
      <c r="AD155" s="8">
        <f t="shared" si="58"/>
        <v>12.775237036346372</v>
      </c>
      <c r="AE155" s="8">
        <f t="shared" si="58"/>
        <v>11.70984139264683</v>
      </c>
      <c r="AF155" s="8">
        <f t="shared" si="58"/>
        <v>10.394402488519029</v>
      </c>
      <c r="AG155" s="8">
        <f t="shared" si="58"/>
        <v>12.461538972238966</v>
      </c>
      <c r="AH155" s="8">
        <f t="shared" si="58"/>
        <v>15.763547410868384</v>
      </c>
      <c r="AI155" s="53">
        <f t="shared" si="59"/>
        <v>13.181982493669832</v>
      </c>
      <c r="AJ155" s="53">
        <f t="shared" si="60"/>
        <v>13.447813345937995</v>
      </c>
      <c r="AK155" s="53">
        <f t="shared" si="61"/>
        <v>13.731545372029473</v>
      </c>
      <c r="AL155" s="53">
        <f t="shared" si="61"/>
        <v>14.397335893705222</v>
      </c>
      <c r="AM155" s="53">
        <f t="shared" si="61"/>
        <v>14.702631927401162</v>
      </c>
      <c r="AN155" s="53">
        <f t="shared" si="61"/>
        <v>14.474123994584733</v>
      </c>
      <c r="AO155" s="53">
        <f t="shared" si="61"/>
        <v>14.516415075201847</v>
      </c>
      <c r="AP155" s="53">
        <f t="shared" si="61"/>
        <v>14.858027294171377</v>
      </c>
      <c r="AQ155" s="53">
        <f t="shared" si="61"/>
        <v>15.251153642479471</v>
      </c>
      <c r="AR155" s="53">
        <f t="shared" si="61"/>
        <v>15.638612446245428</v>
      </c>
      <c r="AS155" s="53">
        <f t="shared" si="61"/>
        <v>15.853338381083359</v>
      </c>
      <c r="AT155" s="53">
        <f t="shared" si="61"/>
        <v>16.155474707474912</v>
      </c>
      <c r="AU155" s="53">
        <f t="shared" si="61"/>
        <v>16.453395706529335</v>
      </c>
      <c r="AV155" s="53">
        <f t="shared" si="61"/>
        <v>16.743966075822286</v>
      </c>
      <c r="AW155" s="53">
        <f t="shared" si="61"/>
        <v>17.02764427885888</v>
      </c>
      <c r="AX155" s="53">
        <f t="shared" si="61"/>
        <v>17.320204142303957</v>
      </c>
      <c r="AY155" s="53">
        <f t="shared" si="61"/>
        <v>17.629157498677024</v>
      </c>
      <c r="AZ155" s="53">
        <f t="shared" si="61"/>
        <v>17.939546667616565</v>
      </c>
      <c r="BA155" s="53">
        <f t="shared" si="62"/>
        <v>18.252561900259867</v>
      </c>
      <c r="BB155" s="53">
        <f t="shared" si="62"/>
        <v>18.570304501997697</v>
      </c>
      <c r="BC155" s="53">
        <f t="shared" si="62"/>
        <v>18.895221795919245</v>
      </c>
      <c r="BD155" s="53">
        <f t="shared" si="62"/>
        <v>19.226954257945188</v>
      </c>
      <c r="BE155" s="53">
        <f t="shared" si="62"/>
        <v>19.563484487655604</v>
      </c>
      <c r="BF155" s="53">
        <f t="shared" si="62"/>
        <v>19.905520584826988</v>
      </c>
      <c r="BG155" s="53">
        <f t="shared" si="62"/>
        <v>20.253669097829345</v>
      </c>
      <c r="BH155" s="53">
        <f t="shared" si="62"/>
        <v>20.608221747179492</v>
      </c>
    </row>
    <row r="156" spans="1:60">
      <c r="A156" s="3" t="s">
        <v>21</v>
      </c>
      <c r="C156" s="8">
        <f t="shared" si="58"/>
        <v>0</v>
      </c>
      <c r="D156" s="8">
        <f t="shared" si="58"/>
        <v>0</v>
      </c>
      <c r="E156" s="8">
        <f t="shared" si="58"/>
        <v>0</v>
      </c>
      <c r="F156" s="8">
        <f t="shared" si="58"/>
        <v>0</v>
      </c>
      <c r="G156" s="8">
        <f t="shared" si="58"/>
        <v>0</v>
      </c>
      <c r="H156" s="8">
        <f t="shared" si="58"/>
        <v>0</v>
      </c>
      <c r="I156" s="8">
        <f t="shared" si="58"/>
        <v>0</v>
      </c>
      <c r="J156" s="8">
        <f t="shared" si="58"/>
        <v>11.019979692966896</v>
      </c>
      <c r="K156" s="8">
        <f t="shared" si="58"/>
        <v>11.340862777792891</v>
      </c>
      <c r="L156" s="8">
        <f t="shared" si="58"/>
        <v>12.173416030531293</v>
      </c>
      <c r="M156" s="8">
        <f t="shared" si="58"/>
        <v>13.218285701252393</v>
      </c>
      <c r="N156" s="8">
        <f t="shared" si="58"/>
        <v>13.367730401340793</v>
      </c>
      <c r="O156" s="8">
        <f t="shared" si="58"/>
        <v>13.970525696490041</v>
      </c>
      <c r="P156" s="8">
        <f t="shared" si="58"/>
        <v>13.704074834218599</v>
      </c>
      <c r="Q156" s="8">
        <f t="shared" si="58"/>
        <v>13.242854436541615</v>
      </c>
      <c r="R156" s="8">
        <f t="shared" si="58"/>
        <v>12.771705070341428</v>
      </c>
      <c r="S156" s="8">
        <f t="shared" si="58"/>
        <v>12.006903488403507</v>
      </c>
      <c r="T156" s="8">
        <f t="shared" si="58"/>
        <v>12.02175723052858</v>
      </c>
      <c r="U156" s="8">
        <f t="shared" si="58"/>
        <v>12.34250145056243</v>
      </c>
      <c r="V156" s="8">
        <f t="shared" si="58"/>
        <v>12.736443731161238</v>
      </c>
      <c r="W156" s="8">
        <f t="shared" si="58"/>
        <v>13.188456011719234</v>
      </c>
      <c r="X156" s="8">
        <f t="shared" si="58"/>
        <v>14.133473262421907</v>
      </c>
      <c r="Y156" s="8">
        <f t="shared" si="58"/>
        <v>15.052223717028415</v>
      </c>
      <c r="Z156" s="8">
        <f t="shared" si="58"/>
        <v>15.603644286877552</v>
      </c>
      <c r="AA156" s="8">
        <f t="shared" si="58"/>
        <v>15.257288580558537</v>
      </c>
      <c r="AB156" s="8">
        <f t="shared" si="58"/>
        <v>13.439035847380135</v>
      </c>
      <c r="AC156" s="8">
        <f t="shared" si="58"/>
        <v>16.182713620133619</v>
      </c>
      <c r="AD156" s="8">
        <f t="shared" si="58"/>
        <v>15.256895612414706</v>
      </c>
      <c r="AE156" s="8">
        <f t="shared" si="58"/>
        <v>12.557470208042751</v>
      </c>
      <c r="AF156" s="8">
        <f t="shared" si="58"/>
        <v>11.219852885046762</v>
      </c>
      <c r="AG156" s="8">
        <f t="shared" si="58"/>
        <v>13.300261380260629</v>
      </c>
      <c r="AH156" s="53">
        <f t="shared" ref="AH156:AH159" si="63">AH$161*(SUM(AC156:AG156)/SUM(AC$161:AG$161))</f>
        <v>13.804184546633898</v>
      </c>
      <c r="AI156" s="53">
        <f t="shared" si="59"/>
        <v>13.815778423544002</v>
      </c>
      <c r="AJ156" s="53">
        <f t="shared" si="60"/>
        <v>13.698985333155804</v>
      </c>
      <c r="AK156" s="53">
        <f t="shared" si="61"/>
        <v>13.855662616291108</v>
      </c>
      <c r="AL156" s="53">
        <f t="shared" si="61"/>
        <v>14.373918738050182</v>
      </c>
      <c r="AM156" s="53">
        <f t="shared" si="61"/>
        <v>14.499633834064422</v>
      </c>
      <c r="AN156" s="53">
        <f t="shared" si="61"/>
        <v>14.637214231669324</v>
      </c>
      <c r="AO156" s="53">
        <f t="shared" si="61"/>
        <v>14.580420463854484</v>
      </c>
      <c r="AP156" s="53">
        <f t="shared" si="61"/>
        <v>14.883844524405665</v>
      </c>
      <c r="AQ156" s="53">
        <f t="shared" si="61"/>
        <v>15.256693425831125</v>
      </c>
      <c r="AR156" s="53">
        <f t="shared" si="61"/>
        <v>15.650363184946027</v>
      </c>
      <c r="AS156" s="53">
        <f t="shared" si="61"/>
        <v>15.910653355112711</v>
      </c>
      <c r="AT156" s="53">
        <f t="shared" si="61"/>
        <v>16.190373549632611</v>
      </c>
      <c r="AU156" s="53">
        <f t="shared" si="61"/>
        <v>16.482029920582153</v>
      </c>
      <c r="AV156" s="53">
        <f t="shared" si="61"/>
        <v>16.773114527851732</v>
      </c>
      <c r="AW156" s="53">
        <f t="shared" si="61"/>
        <v>17.061711708969927</v>
      </c>
      <c r="AX156" s="53">
        <f t="shared" si="61"/>
        <v>17.358971945752959</v>
      </c>
      <c r="AY156" s="53">
        <f t="shared" si="61"/>
        <v>17.664018870635491</v>
      </c>
      <c r="AZ156" s="53">
        <f t="shared" si="61"/>
        <v>17.974400147548284</v>
      </c>
      <c r="BA156" s="53">
        <f t="shared" si="62"/>
        <v>18.288725290831167</v>
      </c>
      <c r="BB156" s="53">
        <f t="shared" si="62"/>
        <v>18.607945388918402</v>
      </c>
      <c r="BC156" s="53">
        <f t="shared" si="62"/>
        <v>18.933615329404059</v>
      </c>
      <c r="BD156" s="53">
        <f t="shared" si="62"/>
        <v>19.265268962156949</v>
      </c>
      <c r="BE156" s="53">
        <f t="shared" si="62"/>
        <v>19.602526537626282</v>
      </c>
      <c r="BF156" s="53">
        <f t="shared" si="62"/>
        <v>19.945444837386443</v>
      </c>
      <c r="BG156" s="53">
        <f t="shared" si="62"/>
        <v>20.294385468498593</v>
      </c>
      <c r="BH156" s="53">
        <f t="shared" si="62"/>
        <v>20.649585880617291</v>
      </c>
    </row>
    <row r="157" spans="1:60">
      <c r="A157" s="3" t="s">
        <v>22</v>
      </c>
      <c r="C157" s="8">
        <f t="shared" ref="C157:AG160" si="64">C77-C93</f>
        <v>0</v>
      </c>
      <c r="D157" s="8">
        <f t="shared" si="64"/>
        <v>0</v>
      </c>
      <c r="E157" s="8">
        <f t="shared" si="64"/>
        <v>0</v>
      </c>
      <c r="F157" s="8">
        <f t="shared" si="64"/>
        <v>0</v>
      </c>
      <c r="G157" s="8">
        <f t="shared" si="64"/>
        <v>0</v>
      </c>
      <c r="H157" s="8">
        <f t="shared" si="64"/>
        <v>0</v>
      </c>
      <c r="I157" s="8">
        <f t="shared" si="64"/>
        <v>0</v>
      </c>
      <c r="J157" s="8">
        <f t="shared" si="64"/>
        <v>10.937922203738177</v>
      </c>
      <c r="K157" s="8">
        <f t="shared" si="64"/>
        <v>11.374004018111533</v>
      </c>
      <c r="L157" s="8">
        <f t="shared" si="64"/>
        <v>11.871275436399772</v>
      </c>
      <c r="M157" s="8">
        <f t="shared" si="64"/>
        <v>12.740608495579526</v>
      </c>
      <c r="N157" s="8">
        <f t="shared" si="64"/>
        <v>12.993792036463724</v>
      </c>
      <c r="O157" s="8">
        <f t="shared" si="64"/>
        <v>13.670605477811367</v>
      </c>
      <c r="P157" s="8">
        <f t="shared" si="64"/>
        <v>13.791291093366455</v>
      </c>
      <c r="Q157" s="8">
        <f t="shared" si="64"/>
        <v>13.486463940022213</v>
      </c>
      <c r="R157" s="8">
        <f t="shared" si="64"/>
        <v>12.877713306463589</v>
      </c>
      <c r="S157" s="8">
        <f t="shared" si="64"/>
        <v>12.310091213835779</v>
      </c>
      <c r="T157" s="8">
        <f t="shared" si="64"/>
        <v>12.549852760975476</v>
      </c>
      <c r="U157" s="8">
        <f t="shared" si="64"/>
        <v>12.627004080815556</v>
      </c>
      <c r="V157" s="8">
        <f t="shared" si="64"/>
        <v>12.914180495527276</v>
      </c>
      <c r="W157" s="8">
        <f t="shared" si="64"/>
        <v>13.114409122905531</v>
      </c>
      <c r="X157" s="8">
        <f t="shared" si="64"/>
        <v>13.53496312269785</v>
      </c>
      <c r="Y157" s="8">
        <f t="shared" si="64"/>
        <v>14.127245256474843</v>
      </c>
      <c r="Z157" s="8">
        <f t="shared" si="64"/>
        <v>14.692462672018598</v>
      </c>
      <c r="AA157" s="8">
        <f t="shared" si="64"/>
        <v>15.175975342340616</v>
      </c>
      <c r="AB157" s="8">
        <f t="shared" si="64"/>
        <v>13.829050266910548</v>
      </c>
      <c r="AC157" s="8">
        <f t="shared" si="64"/>
        <v>15.853565493768375</v>
      </c>
      <c r="AD157" s="8">
        <f t="shared" si="64"/>
        <v>13.894042316418167</v>
      </c>
      <c r="AE157" s="8">
        <f t="shared" si="64"/>
        <v>12.404437721307051</v>
      </c>
      <c r="AF157" s="8">
        <f t="shared" si="64"/>
        <v>12.984863465826781</v>
      </c>
      <c r="AG157" s="8">
        <f t="shared" si="64"/>
        <v>13.231770197621312</v>
      </c>
      <c r="AH157" s="53">
        <f t="shared" si="63"/>
        <v>13.774263272772325</v>
      </c>
      <c r="AI157" s="53">
        <f t="shared" si="59"/>
        <v>13.847260890389657</v>
      </c>
      <c r="AJ157" s="53">
        <f t="shared" si="60"/>
        <v>14.026132066801633</v>
      </c>
      <c r="AK157" s="53">
        <f t="shared" si="61"/>
        <v>14.281866535948383</v>
      </c>
      <c r="AL157" s="53">
        <f t="shared" si="61"/>
        <v>14.518008891240719</v>
      </c>
      <c r="AM157" s="53">
        <f t="shared" si="61"/>
        <v>14.687059792207309</v>
      </c>
      <c r="AN157" s="53">
        <f t="shared" si="61"/>
        <v>14.869835491227153</v>
      </c>
      <c r="AO157" s="53">
        <f t="shared" si="61"/>
        <v>14.850728171415895</v>
      </c>
      <c r="AP157" s="53">
        <f t="shared" si="61"/>
        <v>15.144638481583588</v>
      </c>
      <c r="AQ157" s="53">
        <f t="shared" si="61"/>
        <v>15.485672102294551</v>
      </c>
      <c r="AR157" s="53">
        <f t="shared" si="61"/>
        <v>15.900430520840285</v>
      </c>
      <c r="AS157" s="53">
        <f t="shared" si="61"/>
        <v>16.174266896326813</v>
      </c>
      <c r="AT157" s="53">
        <f t="shared" si="61"/>
        <v>16.460721426046245</v>
      </c>
      <c r="AU157" s="53">
        <f t="shared" si="61"/>
        <v>16.751567895882278</v>
      </c>
      <c r="AV157" s="53">
        <f t="shared" si="61"/>
        <v>17.043742912189316</v>
      </c>
      <c r="AW157" s="53">
        <f t="shared" si="61"/>
        <v>17.340615570195151</v>
      </c>
      <c r="AX157" s="53">
        <f t="shared" si="61"/>
        <v>17.643949397024848</v>
      </c>
      <c r="AY157" s="53">
        <f t="shared" si="61"/>
        <v>17.953496019079473</v>
      </c>
      <c r="AZ157" s="53">
        <f t="shared" si="61"/>
        <v>18.267906330519484</v>
      </c>
      <c r="BA157" s="53">
        <f t="shared" si="62"/>
        <v>18.587279691847939</v>
      </c>
      <c r="BB157" s="53">
        <f t="shared" si="62"/>
        <v>18.912381607352454</v>
      </c>
      <c r="BC157" s="53">
        <f t="shared" si="62"/>
        <v>19.243429209287662</v>
      </c>
      <c r="BD157" s="53">
        <f t="shared" si="62"/>
        <v>19.580313926017546</v>
      </c>
      <c r="BE157" s="53">
        <f t="shared" si="62"/>
        <v>19.922956631194662</v>
      </c>
      <c r="BF157" s="53">
        <f t="shared" si="62"/>
        <v>20.271545683361488</v>
      </c>
      <c r="BG157" s="53">
        <f t="shared" si="62"/>
        <v>20.626288185954305</v>
      </c>
      <c r="BH157" s="53">
        <f t="shared" si="62"/>
        <v>20.987273631226621</v>
      </c>
    </row>
    <row r="158" spans="1:60">
      <c r="A158" s="3" t="s">
        <v>23</v>
      </c>
      <c r="C158" s="8">
        <f t="shared" si="64"/>
        <v>0</v>
      </c>
      <c r="D158" s="8">
        <f t="shared" si="64"/>
        <v>0</v>
      </c>
      <c r="E158" s="8">
        <f t="shared" si="64"/>
        <v>0</v>
      </c>
      <c r="F158" s="8">
        <f t="shared" si="64"/>
        <v>0</v>
      </c>
      <c r="G158" s="8">
        <f t="shared" si="64"/>
        <v>0</v>
      </c>
      <c r="H158" s="8">
        <f t="shared" si="64"/>
        <v>0</v>
      </c>
      <c r="I158" s="8">
        <f t="shared" si="64"/>
        <v>0</v>
      </c>
      <c r="J158" s="8">
        <f t="shared" si="64"/>
        <v>10.852491248802517</v>
      </c>
      <c r="K158" s="8">
        <f t="shared" si="64"/>
        <v>11.172101506185278</v>
      </c>
      <c r="L158" s="8">
        <f t="shared" si="64"/>
        <v>11.341572306427109</v>
      </c>
      <c r="M158" s="8">
        <f t="shared" si="64"/>
        <v>12.388244946391517</v>
      </c>
      <c r="N158" s="8">
        <f t="shared" si="64"/>
        <v>12.80601404042925</v>
      </c>
      <c r="O158" s="8">
        <f t="shared" si="64"/>
        <v>13.22155773655429</v>
      </c>
      <c r="P158" s="8">
        <f t="shared" si="64"/>
        <v>12.967935934813454</v>
      </c>
      <c r="Q158" s="8">
        <f t="shared" si="64"/>
        <v>12.844886554543429</v>
      </c>
      <c r="R158" s="8">
        <f t="shared" si="64"/>
        <v>12.319601692757953</v>
      </c>
      <c r="S158" s="8">
        <f t="shared" si="64"/>
        <v>11.971023011114809</v>
      </c>
      <c r="T158" s="8">
        <f t="shared" si="64"/>
        <v>12.594397100108663</v>
      </c>
      <c r="U158" s="8">
        <f t="shared" si="64"/>
        <v>12.842481595200526</v>
      </c>
      <c r="V158" s="8">
        <f t="shared" si="64"/>
        <v>13.238841693547476</v>
      </c>
      <c r="W158" s="8">
        <f t="shared" si="64"/>
        <v>13.631019966464329</v>
      </c>
      <c r="X158" s="8">
        <f t="shared" si="64"/>
        <v>13.94335064268307</v>
      </c>
      <c r="Y158" s="8">
        <f t="shared" si="64"/>
        <v>14.174185999677134</v>
      </c>
      <c r="Z158" s="8">
        <f t="shared" si="64"/>
        <v>14.395428350131295</v>
      </c>
      <c r="AA158" s="8">
        <f t="shared" si="64"/>
        <v>14.012537715321521</v>
      </c>
      <c r="AB158" s="8">
        <f t="shared" si="64"/>
        <v>11.530666324339613</v>
      </c>
      <c r="AC158" s="8">
        <f t="shared" si="64"/>
        <v>13.437299121759059</v>
      </c>
      <c r="AD158" s="8">
        <f t="shared" si="64"/>
        <v>12.389359702217268</v>
      </c>
      <c r="AE158" s="8">
        <f t="shared" si="64"/>
        <v>9.9031954073579112</v>
      </c>
      <c r="AF158" s="8">
        <f t="shared" si="64"/>
        <v>12.188680509458951</v>
      </c>
      <c r="AG158" s="8">
        <f t="shared" si="64"/>
        <v>11.345454122735914</v>
      </c>
      <c r="AH158" s="53">
        <f t="shared" si="63"/>
        <v>11.939937919135536</v>
      </c>
      <c r="AI158" s="53">
        <f t="shared" si="59"/>
        <v>12.066934409308983</v>
      </c>
      <c r="AJ158" s="53">
        <f t="shared" si="60"/>
        <v>12.16317027165376</v>
      </c>
      <c r="AK158" s="53">
        <f t="shared" si="61"/>
        <v>12.564591660937692</v>
      </c>
      <c r="AL158" s="53">
        <f t="shared" si="61"/>
        <v>12.611725720657597</v>
      </c>
      <c r="AM158" s="53">
        <f t="shared" si="61"/>
        <v>12.789627058479436</v>
      </c>
      <c r="AN158" s="53">
        <f t="shared" si="61"/>
        <v>12.960212519559834</v>
      </c>
      <c r="AO158" s="53">
        <f t="shared" si="61"/>
        <v>12.943974519927337</v>
      </c>
      <c r="AP158" s="53">
        <f t="shared" si="61"/>
        <v>13.212991371113331</v>
      </c>
      <c r="AQ158" s="53">
        <f t="shared" si="61"/>
        <v>13.488715612372836</v>
      </c>
      <c r="AR158" s="53">
        <f t="shared" si="61"/>
        <v>13.85721705495139</v>
      </c>
      <c r="AS158" s="53">
        <f t="shared" si="61"/>
        <v>14.098015773163636</v>
      </c>
      <c r="AT158" s="53">
        <f t="shared" si="61"/>
        <v>14.347872560745961</v>
      </c>
      <c r="AU158" s="53">
        <f t="shared" si="61"/>
        <v>14.601505069975575</v>
      </c>
      <c r="AV158" s="53">
        <f t="shared" si="61"/>
        <v>14.853612218554494</v>
      </c>
      <c r="AW158" s="53">
        <f t="shared" si="61"/>
        <v>15.113819089415511</v>
      </c>
      <c r="AX158" s="53">
        <f t="shared" si="61"/>
        <v>15.378486400110573</v>
      </c>
      <c r="AY158" s="53">
        <f t="shared" si="61"/>
        <v>15.648180947758339</v>
      </c>
      <c r="AZ158" s="53">
        <f t="shared" si="61"/>
        <v>15.922053752692603</v>
      </c>
      <c r="BA158" s="53">
        <f t="shared" si="62"/>
        <v>16.200189597543169</v>
      </c>
      <c r="BB158" s="53">
        <f t="shared" si="62"/>
        <v>16.483807643483797</v>
      </c>
      <c r="BC158" s="53">
        <f t="shared" si="62"/>
        <v>16.772356584472018</v>
      </c>
      <c r="BD158" s="53">
        <f t="shared" si="62"/>
        <v>17.065935508455134</v>
      </c>
      <c r="BE158" s="53">
        <f t="shared" si="62"/>
        <v>17.364544993808455</v>
      </c>
      <c r="BF158" s="53">
        <f t="shared" si="62"/>
        <v>17.668364554032323</v>
      </c>
      <c r="BG158" s="53">
        <f t="shared" si="62"/>
        <v>17.977593654977976</v>
      </c>
      <c r="BH158" s="53">
        <f t="shared" si="62"/>
        <v>18.292216992815135</v>
      </c>
    </row>
    <row r="159" spans="1:60">
      <c r="A159" s="3" t="s">
        <v>24</v>
      </c>
      <c r="C159" s="8">
        <f t="shared" si="64"/>
        <v>0</v>
      </c>
      <c r="D159" s="8">
        <f t="shared" si="64"/>
        <v>0</v>
      </c>
      <c r="E159" s="8">
        <f t="shared" si="64"/>
        <v>0</v>
      </c>
      <c r="F159" s="8">
        <f t="shared" si="64"/>
        <v>0</v>
      </c>
      <c r="G159" s="8">
        <f t="shared" si="64"/>
        <v>0</v>
      </c>
      <c r="H159" s="8">
        <f t="shared" si="64"/>
        <v>0</v>
      </c>
      <c r="I159" s="8">
        <f t="shared" si="64"/>
        <v>0</v>
      </c>
      <c r="J159" s="8">
        <f t="shared" si="64"/>
        <v>10.832163422745552</v>
      </c>
      <c r="K159" s="8">
        <f t="shared" si="64"/>
        <v>11.505464800611746</v>
      </c>
      <c r="L159" s="8">
        <f t="shared" si="64"/>
        <v>11.810221983886992</v>
      </c>
      <c r="M159" s="8">
        <f t="shared" si="64"/>
        <v>12.916413160619429</v>
      </c>
      <c r="N159" s="8">
        <f t="shared" si="64"/>
        <v>13.314960611000753</v>
      </c>
      <c r="O159" s="8">
        <f t="shared" si="64"/>
        <v>13.598443817940646</v>
      </c>
      <c r="P159" s="8">
        <f t="shared" si="64"/>
        <v>13.317367710889531</v>
      </c>
      <c r="Q159" s="8">
        <f t="shared" si="64"/>
        <v>13.335719574878249</v>
      </c>
      <c r="R159" s="8">
        <f t="shared" si="64"/>
        <v>12.707240868482744</v>
      </c>
      <c r="S159" s="8">
        <f t="shared" si="64"/>
        <v>12.342869006441836</v>
      </c>
      <c r="T159" s="8">
        <f t="shared" si="64"/>
        <v>13.098747007497947</v>
      </c>
      <c r="U159" s="8">
        <f t="shared" si="64"/>
        <v>13.32936510655964</v>
      </c>
      <c r="V159" s="8">
        <f t="shared" si="64"/>
        <v>13.972640657436418</v>
      </c>
      <c r="W159" s="8">
        <f t="shared" si="64"/>
        <v>14.435746242785122</v>
      </c>
      <c r="X159" s="8">
        <f t="shared" si="64"/>
        <v>14.617002312915313</v>
      </c>
      <c r="Y159" s="8">
        <f t="shared" si="64"/>
        <v>14.751178944099705</v>
      </c>
      <c r="Z159" s="8">
        <f t="shared" si="64"/>
        <v>15.038798407607084</v>
      </c>
      <c r="AA159" s="8">
        <f t="shared" si="64"/>
        <v>15.062516983731395</v>
      </c>
      <c r="AB159" s="8">
        <f t="shared" si="64"/>
        <v>14.0572281471661</v>
      </c>
      <c r="AC159" s="8">
        <f t="shared" si="64"/>
        <v>15.648632933184384</v>
      </c>
      <c r="AD159" s="8">
        <f t="shared" si="64"/>
        <v>14.811900956805655</v>
      </c>
      <c r="AE159" s="8">
        <f t="shared" si="64"/>
        <v>14.637324310602873</v>
      </c>
      <c r="AF159" s="8">
        <f t="shared" si="64"/>
        <v>14.741081252019933</v>
      </c>
      <c r="AG159" s="8">
        <f t="shared" si="64"/>
        <v>13.783159666520387</v>
      </c>
      <c r="AH159" s="53">
        <f t="shared" si="63"/>
        <v>14.83267174241548</v>
      </c>
      <c r="AI159" s="53">
        <f t="shared" si="59"/>
        <v>15.208554256166922</v>
      </c>
      <c r="AJ159" s="53">
        <f t="shared" si="60"/>
        <v>15.499876007664554</v>
      </c>
      <c r="AK159" s="53">
        <f t="shared" si="61"/>
        <v>15.58686231378001</v>
      </c>
      <c r="AL159" s="53">
        <f t="shared" si="61"/>
        <v>15.72498600717266</v>
      </c>
      <c r="AM159" s="53">
        <f t="shared" si="61"/>
        <v>16.022475878308722</v>
      </c>
      <c r="AN159" s="53">
        <f t="shared" si="61"/>
        <v>16.262297971454149</v>
      </c>
      <c r="AO159" s="53">
        <f t="shared" si="61"/>
        <v>16.228149862544093</v>
      </c>
      <c r="AP159" s="53">
        <f t="shared" si="61"/>
        <v>16.51357214465817</v>
      </c>
      <c r="AQ159" s="53">
        <f t="shared" si="61"/>
        <v>16.882494905840222</v>
      </c>
      <c r="AR159" s="53">
        <f t="shared" si="61"/>
        <v>17.35639757864266</v>
      </c>
      <c r="AS159" s="53">
        <f t="shared" si="61"/>
        <v>17.657312061926749</v>
      </c>
      <c r="AT159" s="53">
        <f t="shared" si="61"/>
        <v>17.963872175477746</v>
      </c>
      <c r="AU159" s="53">
        <f t="shared" si="61"/>
        <v>18.276772713066016</v>
      </c>
      <c r="AV159" s="53">
        <f t="shared" si="61"/>
        <v>18.597652032347412</v>
      </c>
      <c r="AW159" s="53">
        <f t="shared" si="61"/>
        <v>18.924757628072634</v>
      </c>
      <c r="AX159" s="53">
        <f t="shared" si="61"/>
        <v>19.255087856020427</v>
      </c>
      <c r="AY159" s="53">
        <f t="shared" si="61"/>
        <v>19.591613670015928</v>
      </c>
      <c r="AZ159" s="53">
        <f t="shared" si="61"/>
        <v>19.934450902529161</v>
      </c>
      <c r="BA159" s="53">
        <f t="shared" si="62"/>
        <v>20.28359344437628</v>
      </c>
      <c r="BB159" s="53">
        <f t="shared" si="62"/>
        <v>20.638688826424897</v>
      </c>
      <c r="BC159" s="53">
        <f t="shared" si="62"/>
        <v>20.999679457144115</v>
      </c>
      <c r="BD159" s="53">
        <f t="shared" si="62"/>
        <v>21.367127825574848</v>
      </c>
      <c r="BE159" s="53">
        <f t="shared" si="62"/>
        <v>21.741089146474025</v>
      </c>
      <c r="BF159" s="53">
        <f t="shared" si="62"/>
        <v>22.121605867209428</v>
      </c>
      <c r="BG159" s="53">
        <f t="shared" si="62"/>
        <v>22.50873066219896</v>
      </c>
      <c r="BH159" s="53">
        <f t="shared" si="62"/>
        <v>22.902601537772263</v>
      </c>
    </row>
    <row r="160" spans="1:60">
      <c r="A160" s="3" t="s">
        <v>25</v>
      </c>
      <c r="C160" s="8">
        <f t="shared" si="64"/>
        <v>0</v>
      </c>
      <c r="D160" s="8">
        <f t="shared" si="64"/>
        <v>0</v>
      </c>
      <c r="E160" s="8">
        <f t="shared" si="64"/>
        <v>0</v>
      </c>
      <c r="F160" s="8">
        <f t="shared" si="64"/>
        <v>0</v>
      </c>
      <c r="G160" s="8">
        <f t="shared" si="64"/>
        <v>0</v>
      </c>
      <c r="H160" s="8">
        <f t="shared" si="64"/>
        <v>0</v>
      </c>
      <c r="I160" s="8">
        <f t="shared" si="64"/>
        <v>-0.03</v>
      </c>
      <c r="J160" s="8">
        <f t="shared" si="64"/>
        <v>10.768836066954048</v>
      </c>
      <c r="K160" s="8">
        <f t="shared" si="64"/>
        <v>11.303356526302428</v>
      </c>
      <c r="L160" s="8">
        <f t="shared" si="64"/>
        <v>11.380460579618552</v>
      </c>
      <c r="M160" s="8">
        <f t="shared" si="64"/>
        <v>12.136604997541658</v>
      </c>
      <c r="N160" s="8">
        <f t="shared" si="64"/>
        <v>12.537172016231533</v>
      </c>
      <c r="O160" s="8">
        <f t="shared" si="64"/>
        <v>13.58513198332081</v>
      </c>
      <c r="P160" s="8">
        <f t="shared" si="64"/>
        <v>13.507196229396234</v>
      </c>
      <c r="Q160" s="8">
        <f t="shared" si="64"/>
        <v>13.338370341589462</v>
      </c>
      <c r="R160" s="8">
        <f t="shared" si="64"/>
        <v>12.798199944013636</v>
      </c>
      <c r="S160" s="8">
        <f t="shared" si="64"/>
        <v>12.78839338279556</v>
      </c>
      <c r="T160" s="8">
        <f t="shared" si="64"/>
        <v>12.930564876018684</v>
      </c>
      <c r="U160" s="8">
        <f t="shared" si="64"/>
        <v>13.474834928396769</v>
      </c>
      <c r="V160" s="8">
        <f t="shared" si="64"/>
        <v>14.155253179812316</v>
      </c>
      <c r="W160" s="8">
        <f t="shared" si="64"/>
        <v>14.608816427590275</v>
      </c>
      <c r="X160" s="8">
        <f t="shared" si="64"/>
        <v>14.561334030514249</v>
      </c>
      <c r="Y160" s="8">
        <f t="shared" si="64"/>
        <v>15.003606001531105</v>
      </c>
      <c r="Z160" s="8">
        <f t="shared" si="64"/>
        <v>15.295174749695084</v>
      </c>
      <c r="AA160" s="8">
        <f t="shared" si="64"/>
        <v>15.138981642711633</v>
      </c>
      <c r="AB160" s="8">
        <f t="shared" si="64"/>
        <v>14.129611940471301</v>
      </c>
      <c r="AC160" s="8">
        <f t="shared" si="64"/>
        <v>15.343602672194592</v>
      </c>
      <c r="AD160" s="8">
        <f t="shared" si="64"/>
        <v>14.911348844359413</v>
      </c>
      <c r="AE160" s="8">
        <f t="shared" si="64"/>
        <v>13.748832629704379</v>
      </c>
      <c r="AF160" s="8">
        <f t="shared" si="64"/>
        <v>14.837184801253311</v>
      </c>
      <c r="AG160" s="8">
        <f t="shared" si="64"/>
        <v>13.322498340471023</v>
      </c>
      <c r="AH160" s="53">
        <f t="shared" ref="AH160:AQ160" si="65">AH161-SUM(AH149:AH159)</f>
        <v>12.711775869726921</v>
      </c>
      <c r="AI160" s="53">
        <f t="shared" si="65"/>
        <v>14.899540882593215</v>
      </c>
      <c r="AJ160" s="53">
        <f t="shared" si="65"/>
        <v>15.095050507904517</v>
      </c>
      <c r="AK160" s="53">
        <f t="shared" si="65"/>
        <v>15.3885793708302</v>
      </c>
      <c r="AL160" s="53">
        <f t="shared" si="65"/>
        <v>15.416609564514687</v>
      </c>
      <c r="AM160" s="53">
        <f t="shared" si="65"/>
        <v>16.425854517046332</v>
      </c>
      <c r="AN160" s="53">
        <f t="shared" si="65"/>
        <v>16.492029215135915</v>
      </c>
      <c r="AO160" s="53">
        <f t="shared" si="65"/>
        <v>16.171035940058601</v>
      </c>
      <c r="AP160" s="53">
        <f t="shared" si="65"/>
        <v>15.327915994233024</v>
      </c>
      <c r="AQ160" s="53">
        <f t="shared" si="65"/>
        <v>16.390563458580942</v>
      </c>
      <c r="AR160" s="53">
        <f>AR161-SUM(AR149:AR159)</f>
        <v>18.07297189171814</v>
      </c>
      <c r="AS160" s="53">
        <f>AS161-SUM(AS149:AS159)</f>
        <v>17.815079163143878</v>
      </c>
      <c r="AT160" s="53">
        <f>AT161-SUM(AT149:AT159)</f>
        <v>17.95626610753402</v>
      </c>
      <c r="AU160" s="53">
        <f>AU161-SUM(AU149:AU159)</f>
        <v>18.515195357055063</v>
      </c>
      <c r="AV160" s="53">
        <f t="shared" ref="AV160:BH160" si="66">AV161-SUM(AV149:AV159)</f>
        <v>18.327048237660961</v>
      </c>
      <c r="AW160" s="53">
        <f t="shared" si="66"/>
        <v>17.650532621693884</v>
      </c>
      <c r="AX160" s="53">
        <f t="shared" si="66"/>
        <v>18.386557860820631</v>
      </c>
      <c r="AY160" s="53">
        <f t="shared" si="66"/>
        <v>20.906923518272464</v>
      </c>
      <c r="AZ160" s="53">
        <f t="shared" si="66"/>
        <v>22.353395185724935</v>
      </c>
      <c r="BA160" s="53">
        <f t="shared" si="66"/>
        <v>22.861802301663971</v>
      </c>
      <c r="BB160" s="53">
        <f t="shared" si="66"/>
        <v>23.4419186629828</v>
      </c>
      <c r="BC160" s="53">
        <f t="shared" si="66"/>
        <v>24.386708641596385</v>
      </c>
      <c r="BD160" s="53">
        <f t="shared" si="66"/>
        <v>24.550468947053844</v>
      </c>
      <c r="BE160" s="53">
        <f t="shared" si="66"/>
        <v>24.667877675977309</v>
      </c>
      <c r="BF160" s="53">
        <f t="shared" si="66"/>
        <v>25.7753572753615</v>
      </c>
      <c r="BG160" s="53">
        <f t="shared" si="66"/>
        <v>26.26901437466708</v>
      </c>
      <c r="BH160" s="53">
        <f t="shared" si="66"/>
        <v>26.264461301034714</v>
      </c>
    </row>
    <row r="161" spans="1:60" ht="12" thickBot="1">
      <c r="A161" s="3" t="s">
        <v>29</v>
      </c>
      <c r="C161" s="8">
        <f>SUM(C149:C160)</f>
        <v>0</v>
      </c>
      <c r="D161" s="8">
        <f t="shared" ref="D161:AG161" si="67">SUM(D149:D160)</f>
        <v>0</v>
      </c>
      <c r="E161" s="8">
        <f t="shared" si="67"/>
        <v>0</v>
      </c>
      <c r="F161" s="8">
        <f t="shared" si="67"/>
        <v>0</v>
      </c>
      <c r="G161" s="8">
        <f t="shared" si="67"/>
        <v>0</v>
      </c>
      <c r="H161" s="8">
        <f t="shared" si="67"/>
        <v>0</v>
      </c>
      <c r="I161" s="8">
        <f t="shared" si="67"/>
        <v>-0.03</v>
      </c>
      <c r="J161" s="8">
        <f t="shared" si="67"/>
        <v>129.74020009299511</v>
      </c>
      <c r="K161" s="8">
        <f t="shared" si="67"/>
        <v>135.07391341991161</v>
      </c>
      <c r="L161" s="8">
        <f t="shared" si="67"/>
        <v>139.83171134949879</v>
      </c>
      <c r="M161" s="8">
        <f t="shared" si="67"/>
        <v>149.90410740049194</v>
      </c>
      <c r="N161" s="8">
        <f t="shared" si="67"/>
        <v>155.19304599059228</v>
      </c>
      <c r="O161" s="8">
        <f t="shared" si="67"/>
        <v>160.04516154655514</v>
      </c>
      <c r="P161" s="8">
        <f t="shared" si="67"/>
        <v>158.05456278258208</v>
      </c>
      <c r="Q161" s="8">
        <f t="shared" si="67"/>
        <v>154.86159814187499</v>
      </c>
      <c r="R161" s="8">
        <f t="shared" si="67"/>
        <v>149.68869679264267</v>
      </c>
      <c r="S161" s="8">
        <f t="shared" si="67"/>
        <v>144.89235931012587</v>
      </c>
      <c r="T161" s="8">
        <f t="shared" si="67"/>
        <v>150.27939832773197</v>
      </c>
      <c r="U161" s="8">
        <f t="shared" si="67"/>
        <v>153.96104843747204</v>
      </c>
      <c r="V161" s="8">
        <f t="shared" si="67"/>
        <v>159.39272711893835</v>
      </c>
      <c r="W161" s="8">
        <f t="shared" si="67"/>
        <v>164.61708819510056</v>
      </c>
      <c r="X161" s="8">
        <f t="shared" si="67"/>
        <v>169.62158365047361</v>
      </c>
      <c r="Y161" s="8">
        <f t="shared" si="67"/>
        <v>174.56487628177487</v>
      </c>
      <c r="Z161" s="8">
        <f t="shared" si="67"/>
        <v>179.7828551537126</v>
      </c>
      <c r="AA161" s="8">
        <f t="shared" si="67"/>
        <v>181.02928233177033</v>
      </c>
      <c r="AB161" s="8">
        <f t="shared" si="67"/>
        <v>167.35751324611471</v>
      </c>
      <c r="AC161" s="8">
        <f t="shared" si="67"/>
        <v>180.58945601761593</v>
      </c>
      <c r="AD161" s="8">
        <f t="shared" si="67"/>
        <v>171.87084818147343</v>
      </c>
      <c r="AE161" s="8">
        <f t="shared" si="67"/>
        <v>164.52888578979969</v>
      </c>
      <c r="AF161" s="8">
        <f t="shared" si="67"/>
        <v>166.09370050120975</v>
      </c>
      <c r="AG161" s="8">
        <f t="shared" si="67"/>
        <v>164.96455515651749</v>
      </c>
      <c r="AH161" s="53">
        <f>AG161*1.0175+0.13-0.125+3</f>
        <v>170.85643487175656</v>
      </c>
      <c r="AI161" s="53">
        <f>AH161*1.0175+0.905+0.365</f>
        <v>175.11642248201233</v>
      </c>
      <c r="AJ161" s="53">
        <f>AI161*1.0175+0.06-0.05</f>
        <v>178.19095987544753</v>
      </c>
      <c r="AK161" s="53">
        <f>AJ161*1.0175-1.145-0.185</f>
        <v>179.97930167326786</v>
      </c>
      <c r="AL161" s="53">
        <f>AK161*1.0175-0.69</f>
        <v>182.43893945255004</v>
      </c>
      <c r="AM161" s="53">
        <f>AL161*1.0175-0.795</f>
        <v>184.83662089296971</v>
      </c>
      <c r="AN161" s="53">
        <f>AM161*1.0175-0.415</f>
        <v>187.65626175859668</v>
      </c>
      <c r="AO161" s="53">
        <f>AN161*1.0175-0.6-3</f>
        <v>187.34024633937216</v>
      </c>
      <c r="AP161" s="53">
        <f>AO161*1.0175-0.83+1</f>
        <v>190.78870065031117</v>
      </c>
      <c r="AQ161" s="53">
        <f>AP161*1.0175-1.055+2</f>
        <v>195.07250291169163</v>
      </c>
      <c r="AR161" s="53">
        <f>AQ161*1.0175+1.905</f>
        <v>200.39127171264624</v>
      </c>
      <c r="AS161" s="53">
        <f>AR161*1.0175</f>
        <v>203.89811896761756</v>
      </c>
      <c r="AT161" s="53">
        <f>AS161*1.0175</f>
        <v>207.46633604955088</v>
      </c>
      <c r="AU161" s="53">
        <f>AT161*1.0175</f>
        <v>211.09699693041804</v>
      </c>
      <c r="AV161" s="53">
        <f t="shared" ref="AV161:BH161" si="68">AU161*1.0175</f>
        <v>214.79119437670036</v>
      </c>
      <c r="AW161" s="53">
        <f t="shared" si="68"/>
        <v>218.55004027829264</v>
      </c>
      <c r="AX161" s="53">
        <f t="shared" si="68"/>
        <v>222.37466598316277</v>
      </c>
      <c r="AY161" s="53">
        <f t="shared" si="68"/>
        <v>226.26622263786814</v>
      </c>
      <c r="AZ161" s="53">
        <f t="shared" si="68"/>
        <v>230.22588153403086</v>
      </c>
      <c r="BA161" s="53">
        <f t="shared" si="68"/>
        <v>234.25483446087642</v>
      </c>
      <c r="BB161" s="53">
        <f t="shared" si="68"/>
        <v>238.35429406394178</v>
      </c>
      <c r="BC161" s="53">
        <f t="shared" si="68"/>
        <v>242.52549421006077</v>
      </c>
      <c r="BD161" s="53">
        <f t="shared" si="68"/>
        <v>246.76969035873685</v>
      </c>
      <c r="BE161" s="53">
        <f t="shared" si="68"/>
        <v>251.08815994001478</v>
      </c>
      <c r="BF161" s="53">
        <f t="shared" si="68"/>
        <v>255.48220273896504</v>
      </c>
      <c r="BG161" s="53">
        <f t="shared" si="68"/>
        <v>259.95314128689694</v>
      </c>
      <c r="BH161" s="53">
        <f t="shared" si="68"/>
        <v>264.50232125941767</v>
      </c>
    </row>
    <row r="162" spans="1:60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</row>
    <row r="163" spans="1:60" hidden="1">
      <c r="A163" s="28" t="s">
        <v>38</v>
      </c>
    </row>
    <row r="164" spans="1:60" ht="12" hidden="1" thickBot="1">
      <c r="A164" s="29"/>
    </row>
    <row r="165" spans="1:60" hidden="1">
      <c r="A165" s="3" t="s">
        <v>26</v>
      </c>
    </row>
    <row r="166" spans="1:60" hidden="1">
      <c r="A166" s="3" t="s">
        <v>27</v>
      </c>
    </row>
    <row r="167" spans="1:60" hidden="1">
      <c r="A167" s="3" t="s">
        <v>28</v>
      </c>
    </row>
    <row r="168" spans="1:60" hidden="1">
      <c r="A168" s="3" t="s">
        <v>17</v>
      </c>
    </row>
    <row r="169" spans="1:60" hidden="1">
      <c r="A169" s="3" t="s">
        <v>18</v>
      </c>
    </row>
    <row r="170" spans="1:60" hidden="1">
      <c r="A170" s="3" t="s">
        <v>19</v>
      </c>
    </row>
    <row r="171" spans="1:60" hidden="1">
      <c r="A171" s="3" t="s">
        <v>20</v>
      </c>
    </row>
    <row r="172" spans="1:60" hidden="1">
      <c r="A172" s="3" t="s">
        <v>21</v>
      </c>
    </row>
    <row r="173" spans="1:60" hidden="1">
      <c r="A173" s="3" t="s">
        <v>22</v>
      </c>
    </row>
    <row r="174" spans="1:60" hidden="1">
      <c r="A174" s="3" t="s">
        <v>23</v>
      </c>
    </row>
    <row r="175" spans="1:60" hidden="1">
      <c r="A175" s="3" t="s">
        <v>24</v>
      </c>
    </row>
    <row r="176" spans="1:60" hidden="1">
      <c r="A176" s="3" t="s">
        <v>25</v>
      </c>
    </row>
    <row r="177" spans="1:1" hidden="1">
      <c r="A177" s="3" t="s">
        <v>29</v>
      </c>
    </row>
    <row r="178" spans="1:1" hidden="1">
      <c r="A178" s="30"/>
    </row>
    <row r="179" spans="1:1" hidden="1">
      <c r="A179" s="28" t="s">
        <v>39</v>
      </c>
    </row>
    <row r="180" spans="1:1" ht="12" hidden="1" thickBot="1">
      <c r="A180" s="29"/>
    </row>
    <row r="181" spans="1:1" hidden="1">
      <c r="A181" s="3" t="s">
        <v>26</v>
      </c>
    </row>
    <row r="182" spans="1:1" hidden="1">
      <c r="A182" s="3" t="s">
        <v>27</v>
      </c>
    </row>
    <row r="183" spans="1:1" hidden="1">
      <c r="A183" s="3" t="s">
        <v>28</v>
      </c>
    </row>
    <row r="184" spans="1:1" hidden="1">
      <c r="A184" s="3" t="s">
        <v>17</v>
      </c>
    </row>
    <row r="185" spans="1:1" hidden="1">
      <c r="A185" s="3" t="s">
        <v>18</v>
      </c>
    </row>
    <row r="186" spans="1:1" hidden="1">
      <c r="A186" s="3" t="s">
        <v>19</v>
      </c>
    </row>
    <row r="187" spans="1:1" hidden="1">
      <c r="A187" s="3" t="s">
        <v>20</v>
      </c>
    </row>
    <row r="188" spans="1:1" hidden="1">
      <c r="A188" s="3" t="s">
        <v>21</v>
      </c>
    </row>
    <row r="189" spans="1:1" hidden="1">
      <c r="A189" s="3" t="s">
        <v>22</v>
      </c>
    </row>
    <row r="190" spans="1:1" hidden="1">
      <c r="A190" s="3" t="s">
        <v>23</v>
      </c>
    </row>
    <row r="191" spans="1:1" hidden="1">
      <c r="A191" s="3" t="s">
        <v>24</v>
      </c>
    </row>
    <row r="192" spans="1:1" hidden="1">
      <c r="A192" s="3" t="s">
        <v>25</v>
      </c>
    </row>
    <row r="193" spans="1:60" hidden="1">
      <c r="A193" s="3" t="s">
        <v>29</v>
      </c>
    </row>
    <row r="194" spans="1:60" hidden="1">
      <c r="A194" s="30"/>
    </row>
    <row r="195" spans="1:60" ht="12" thickBot="1">
      <c r="A195" s="3" t="s">
        <v>40</v>
      </c>
    </row>
    <row r="196" spans="1:60" ht="12" thickBot="1">
      <c r="A196" s="18"/>
      <c r="B196" s="19">
        <f t="shared" ref="B196:BH196" si="69">B2</f>
        <v>1992</v>
      </c>
      <c r="C196" s="19" t="str">
        <f t="shared" si="69"/>
        <v xml:space="preserve">93/94 </v>
      </c>
      <c r="D196" s="19" t="str">
        <f t="shared" si="69"/>
        <v xml:space="preserve">94/95 </v>
      </c>
      <c r="E196" s="19" t="str">
        <f t="shared" si="69"/>
        <v xml:space="preserve">95/96 </v>
      </c>
      <c r="F196" s="19" t="str">
        <f t="shared" si="69"/>
        <v xml:space="preserve">96/97 </v>
      </c>
      <c r="G196" s="19" t="str">
        <f t="shared" si="69"/>
        <v xml:space="preserve">97/98 </v>
      </c>
      <c r="H196" s="19" t="str">
        <f t="shared" si="69"/>
        <v xml:space="preserve">98/99 </v>
      </c>
      <c r="I196" s="19" t="str">
        <f t="shared" si="69"/>
        <v xml:space="preserve">99/00 </v>
      </c>
      <c r="J196" s="19" t="str">
        <f t="shared" si="69"/>
        <v xml:space="preserve">00/01 </v>
      </c>
      <c r="K196" s="19" t="str">
        <f t="shared" si="69"/>
        <v xml:space="preserve">01/02 </v>
      </c>
      <c r="L196" s="19" t="str">
        <f t="shared" si="69"/>
        <v xml:space="preserve">02/03 </v>
      </c>
      <c r="M196" s="19" t="str">
        <f t="shared" si="69"/>
        <v xml:space="preserve">03/04 </v>
      </c>
      <c r="N196" s="19" t="str">
        <f t="shared" si="69"/>
        <v xml:space="preserve">04/05 </v>
      </c>
      <c r="O196" s="19" t="str">
        <f t="shared" si="69"/>
        <v xml:space="preserve">05/06 </v>
      </c>
      <c r="P196" s="19" t="str">
        <f t="shared" si="69"/>
        <v xml:space="preserve">06/07 </v>
      </c>
      <c r="Q196" s="19" t="str">
        <f t="shared" si="69"/>
        <v xml:space="preserve">07/08 </v>
      </c>
      <c r="R196" s="19" t="str">
        <f t="shared" si="69"/>
        <v xml:space="preserve">08/09 </v>
      </c>
      <c r="S196" s="19" t="str">
        <f t="shared" si="69"/>
        <v xml:space="preserve">09/10 </v>
      </c>
      <c r="T196" s="19" t="str">
        <f t="shared" si="69"/>
        <v xml:space="preserve">10/11 </v>
      </c>
      <c r="U196" s="19" t="str">
        <f t="shared" si="69"/>
        <v xml:space="preserve">11/12 </v>
      </c>
      <c r="V196" s="19" t="str">
        <f t="shared" si="69"/>
        <v xml:space="preserve">12/13 </v>
      </c>
      <c r="W196" s="19" t="str">
        <f t="shared" si="69"/>
        <v xml:space="preserve">13/14 </v>
      </c>
      <c r="X196" s="19" t="str">
        <f t="shared" si="69"/>
        <v xml:space="preserve">14/15 </v>
      </c>
      <c r="Y196" s="19" t="str">
        <f t="shared" si="69"/>
        <v xml:space="preserve">15/16 </v>
      </c>
      <c r="Z196" s="19" t="str">
        <f t="shared" si="69"/>
        <v xml:space="preserve">16/17 </v>
      </c>
      <c r="AA196" s="19" t="str">
        <f t="shared" si="69"/>
        <v xml:space="preserve">17/18 </v>
      </c>
      <c r="AB196" s="19" t="str">
        <f t="shared" si="69"/>
        <v xml:space="preserve">18/19 </v>
      </c>
      <c r="AC196" s="19" t="str">
        <f t="shared" si="69"/>
        <v>19/20</v>
      </c>
      <c r="AD196" s="19" t="str">
        <f t="shared" si="69"/>
        <v>20/21</v>
      </c>
      <c r="AE196" s="19" t="str">
        <f t="shared" si="69"/>
        <v xml:space="preserve">21/22 </v>
      </c>
      <c r="AF196" s="19" t="str">
        <f t="shared" si="69"/>
        <v xml:space="preserve">22/23 </v>
      </c>
      <c r="AG196" s="19" t="str">
        <f t="shared" si="69"/>
        <v xml:space="preserve">23/24 </v>
      </c>
      <c r="AH196" s="19" t="str">
        <f t="shared" si="69"/>
        <v xml:space="preserve">24/25 </v>
      </c>
      <c r="AI196" s="19" t="str">
        <f t="shared" si="69"/>
        <v>25/26</v>
      </c>
      <c r="AJ196" s="19" t="str">
        <f t="shared" si="69"/>
        <v>26/27</v>
      </c>
      <c r="AK196" s="19" t="str">
        <f t="shared" si="69"/>
        <v>27/28</v>
      </c>
      <c r="AL196" s="19" t="str">
        <f t="shared" si="69"/>
        <v>28/29</v>
      </c>
      <c r="AM196" s="19" t="str">
        <f t="shared" si="69"/>
        <v>29/30</v>
      </c>
      <c r="AN196" s="19" t="str">
        <f t="shared" si="69"/>
        <v>30/31</v>
      </c>
      <c r="AO196" s="19" t="str">
        <f t="shared" si="69"/>
        <v>31/32</v>
      </c>
      <c r="AP196" s="19" t="str">
        <f t="shared" si="69"/>
        <v>32/33</v>
      </c>
      <c r="AQ196" s="19" t="str">
        <f t="shared" si="69"/>
        <v>33/34</v>
      </c>
      <c r="AR196" s="19" t="str">
        <f t="shared" si="69"/>
        <v>34/35</v>
      </c>
      <c r="AS196" s="19" t="str">
        <f t="shared" si="69"/>
        <v>35/36</v>
      </c>
      <c r="AT196" s="19" t="str">
        <f t="shared" si="69"/>
        <v>36/37</v>
      </c>
      <c r="AU196" s="19" t="str">
        <f t="shared" si="69"/>
        <v>37/38</v>
      </c>
      <c r="AV196" s="19" t="str">
        <f t="shared" si="69"/>
        <v>38/39</v>
      </c>
      <c r="AW196" s="19" t="str">
        <f t="shared" si="69"/>
        <v>39/40</v>
      </c>
      <c r="AX196" s="19" t="str">
        <f t="shared" si="69"/>
        <v>40/41</v>
      </c>
      <c r="AY196" s="19" t="str">
        <f t="shared" si="69"/>
        <v>41/42</v>
      </c>
      <c r="AZ196" s="19" t="str">
        <f t="shared" si="69"/>
        <v>42/43</v>
      </c>
      <c r="BA196" s="19" t="str">
        <f t="shared" si="69"/>
        <v>43/44</v>
      </c>
      <c r="BB196" s="19" t="str">
        <f t="shared" si="69"/>
        <v>44/45</v>
      </c>
      <c r="BC196" s="19" t="str">
        <f t="shared" si="69"/>
        <v>45/46</v>
      </c>
      <c r="BD196" s="19" t="str">
        <f t="shared" si="69"/>
        <v>46/47</v>
      </c>
      <c r="BE196" s="19" t="str">
        <f t="shared" si="69"/>
        <v>47/48</v>
      </c>
      <c r="BF196" s="19" t="str">
        <f t="shared" si="69"/>
        <v>48/49</v>
      </c>
      <c r="BG196" s="19" t="str">
        <f t="shared" si="69"/>
        <v>49/50</v>
      </c>
      <c r="BH196" s="19" t="str">
        <f t="shared" si="69"/>
        <v>50/51</v>
      </c>
    </row>
    <row r="197" spans="1:60">
      <c r="A197" s="3" t="s">
        <v>26</v>
      </c>
      <c r="I197" s="26"/>
      <c r="J197" s="26">
        <f>J21*'[2]CWG Complex'!I$19</f>
        <v>0.31204902315784688</v>
      </c>
      <c r="K197" s="26">
        <f>K21*'[2]CWG Complex'!J$19</f>
        <v>0.23096082322894343</v>
      </c>
      <c r="L197" s="26">
        <f>L21*'[2]CWG Complex'!K$19</f>
        <v>0.40672445551176956</v>
      </c>
      <c r="M197" s="26">
        <f>M21*'[2]CWG Complex'!L$19</f>
        <v>0.48867442296506108</v>
      </c>
      <c r="N197" s="26">
        <f>N21*'[2]CWG Complex'!M$19</f>
        <v>0.2991140338854561</v>
      </c>
      <c r="O197" s="26">
        <f>O21*'[2]CWG Complex'!N$19</f>
        <v>0.23194049023965901</v>
      </c>
      <c r="P197" s="26">
        <f>P21*'[2]CWG Complex'!O$19</f>
        <v>0.17356942132812886</v>
      </c>
      <c r="Q197" s="26">
        <f>Q21*'[2]CWG Complex'!P$19</f>
        <v>0.30641413213622898</v>
      </c>
      <c r="R197" s="26">
        <f>R21*'[2]CWG Complex'!Q$19</f>
        <v>0.64823489340745943</v>
      </c>
      <c r="S197" s="26">
        <f>S21*'[2]CWG Complex'!R$19</f>
        <v>0.71654873120049434</v>
      </c>
      <c r="T197" s="26">
        <f>T21*'[2]CWG Complex'!S$19</f>
        <v>0.46516077188941662</v>
      </c>
      <c r="U197" s="26">
        <f>U21*'[2]CWG Complex'!T$19</f>
        <v>0.41499726203267678</v>
      </c>
      <c r="V197" s="26">
        <f>V21*'[2]CWG Complex'!U$19</f>
        <v>0.26058834480617987</v>
      </c>
      <c r="W197" s="26">
        <f>W21*'[2]CWG Complex'!V$19</f>
        <v>0.16594261162659124</v>
      </c>
      <c r="X197" s="26">
        <f>X21*'[2]CWG Complex'!W$19</f>
        <v>0.13474108237103785</v>
      </c>
      <c r="Y197" s="26">
        <f>Y21*'[2]CWG Complex'!X$19</f>
        <v>0.14076343158677795</v>
      </c>
      <c r="Z197" s="26">
        <f>Z21*'[2]CWG Complex'!Y$19</f>
        <v>9.82350543045592E-2</v>
      </c>
      <c r="AA197" s="26">
        <f>AA21*'[2]CWG Complex'!Z$19</f>
        <v>9.5505954313321206E-2</v>
      </c>
      <c r="AB197" s="26">
        <f>AB21*'[2]CWG Complex'!AA$19</f>
        <v>8.1810044191905143E-2</v>
      </c>
      <c r="AC197" s="26">
        <f>AC21*'[2]CWG Complex'!AB$19</f>
        <v>0.10546020616195512</v>
      </c>
      <c r="AD197" s="26">
        <f>AD21*'[2]CWG Complex'!AC$19</f>
        <v>9.3751538829386402E-2</v>
      </c>
      <c r="AE197" s="26">
        <f>AE21*'[2]CWG Complex'!AD$19</f>
        <v>6.5646648692891163E-2</v>
      </c>
      <c r="AF197" s="26">
        <f>AF21*'[2]CWG Complex'!AE$19</f>
        <v>5.8932881327796081E-2</v>
      </c>
      <c r="AG197" s="26">
        <f>AG21*'[2]CWG Complex'!AF$19</f>
        <v>0.1021075803796075</v>
      </c>
      <c r="AH197" s="26">
        <f>AH21*'[2]CWG Complex'!AG$19</f>
        <v>0.11555952902655375</v>
      </c>
      <c r="AI197" s="27">
        <f t="shared" ref="AI197:BH197" si="70">AH208+AI21+AI37-AI53-AI69</f>
        <v>-0.46300252308864032</v>
      </c>
      <c r="AJ197" s="27">
        <f t="shared" si="70"/>
        <v>0.14197305812174932</v>
      </c>
      <c r="AK197" s="27">
        <f t="shared" si="70"/>
        <v>0.32230106768220068</v>
      </c>
      <c r="AL197" s="27">
        <f t="shared" si="70"/>
        <v>8.0735523811382492E-2</v>
      </c>
      <c r="AM197" s="27">
        <f t="shared" si="70"/>
        <v>-0.39429438724242161</v>
      </c>
      <c r="AN197" s="27">
        <f t="shared" si="70"/>
        <v>-0.17840298700442148</v>
      </c>
      <c r="AO197" s="27">
        <f t="shared" si="70"/>
        <v>-0.33514329300333223</v>
      </c>
      <c r="AP197" s="27">
        <f t="shared" si="70"/>
        <v>1.0994151136510339</v>
      </c>
      <c r="AQ197" s="27">
        <f t="shared" si="70"/>
        <v>0.64982220611310026</v>
      </c>
      <c r="AR197" s="27">
        <f t="shared" si="70"/>
        <v>-1.2518237963328467</v>
      </c>
      <c r="AS197" s="27">
        <f t="shared" si="70"/>
        <v>-0.61632865066559717</v>
      </c>
      <c r="AT197" s="27">
        <f t="shared" si="70"/>
        <v>-0.41013009334021078</v>
      </c>
      <c r="AU197" s="27">
        <f t="shared" si="70"/>
        <v>-0.67522555922012018</v>
      </c>
      <c r="AV197" s="27">
        <f t="shared" si="70"/>
        <v>-0.48671376100645602</v>
      </c>
      <c r="AW197" s="27">
        <f t="shared" si="70"/>
        <v>0.92180633865395833</v>
      </c>
      <c r="AX197" s="27">
        <f t="shared" si="70"/>
        <v>1.0297226166426405</v>
      </c>
      <c r="AY197" s="27">
        <f t="shared" si="70"/>
        <v>-0.85483627104674653</v>
      </c>
      <c r="AZ197" s="27">
        <f t="shared" si="70"/>
        <v>-1.5929484289718623</v>
      </c>
      <c r="BA197" s="27">
        <f t="shared" si="70"/>
        <v>-1.3354657621368702</v>
      </c>
      <c r="BB197" s="27">
        <f t="shared" si="70"/>
        <v>-1.1075261869348516</v>
      </c>
      <c r="BC197" s="27">
        <f t="shared" si="70"/>
        <v>-1.3170233375859475</v>
      </c>
      <c r="BD197" s="27">
        <f t="shared" si="70"/>
        <v>-0.69813992945909575</v>
      </c>
      <c r="BE197" s="27">
        <f t="shared" si="70"/>
        <v>9.39019692422427E-2</v>
      </c>
      <c r="BF197" s="27">
        <f t="shared" si="70"/>
        <v>-0.23192429077353438</v>
      </c>
      <c r="BG197" s="27">
        <f t="shared" si="70"/>
        <v>8.703277203152382E-2</v>
      </c>
      <c r="BH197" s="27">
        <f t="shared" si="70"/>
        <v>0.97419115821860203</v>
      </c>
    </row>
    <row r="198" spans="1:60">
      <c r="A198" s="3" t="s">
        <v>27</v>
      </c>
      <c r="I198" s="26"/>
      <c r="J198" s="26">
        <f>J22*'[2]CWG Complex'!I$19</f>
        <v>0.29271622106439221</v>
      </c>
      <c r="K198" s="26">
        <f>K22*'[2]CWG Complex'!J$19</f>
        <v>0.2174239975523419</v>
      </c>
      <c r="L198" s="26">
        <f>L22*'[2]CWG Complex'!K$19</f>
        <v>0.3928938105123766</v>
      </c>
      <c r="M198" s="26">
        <f>M22*'[2]CWG Complex'!L$19</f>
        <v>0.47957628902944488</v>
      </c>
      <c r="N198" s="26">
        <f>N22*'[2]CWG Complex'!M$19</f>
        <v>0.29579234049702474</v>
      </c>
      <c r="O198" s="26">
        <f>O22*'[2]CWG Complex'!N$19</f>
        <v>0.22734987335136864</v>
      </c>
      <c r="P198" s="26">
        <f>P22*'[2]CWG Complex'!O$19</f>
        <v>0.17085921426771014</v>
      </c>
      <c r="Q198" s="26">
        <f>Q22*'[2]CWG Complex'!P$19</f>
        <v>0.29794510858256507</v>
      </c>
      <c r="R198" s="26">
        <f>R22*'[2]CWG Complex'!Q$19</f>
        <v>0.62901499090750779</v>
      </c>
      <c r="S198" s="26">
        <f>S22*'[2]CWG Complex'!R$19</f>
        <v>0.69898970524478699</v>
      </c>
      <c r="T198" s="26">
        <f>T22*'[2]CWG Complex'!S$19</f>
        <v>0.44271880482457626</v>
      </c>
      <c r="U198" s="26">
        <f>U22*'[2]CWG Complex'!T$19</f>
        <v>0.38976001626384144</v>
      </c>
      <c r="V198" s="26">
        <f>V22*'[2]CWG Complex'!U$19</f>
        <v>0.2467474740489545</v>
      </c>
      <c r="W198" s="26">
        <f>W22*'[2]CWG Complex'!V$19</f>
        <v>0.15616626397086458</v>
      </c>
      <c r="X198" s="26">
        <f>X22*'[2]CWG Complex'!W$19</f>
        <v>0.12476319263377827</v>
      </c>
      <c r="Y198" s="26">
        <f>Y22*'[2]CWG Complex'!X$19</f>
        <v>0.13086863349221234</v>
      </c>
      <c r="Z198" s="26">
        <f>Z22*'[2]CWG Complex'!Y$19</f>
        <v>9.3210406307984342E-2</v>
      </c>
      <c r="AA198" s="26">
        <f>AA22*'[2]CWG Complex'!Z$19</f>
        <v>9.2570357104030832E-2</v>
      </c>
      <c r="AB198" s="26">
        <f>AB22*'[2]CWG Complex'!AA$19</f>
        <v>8.1831631175879396E-2</v>
      </c>
      <c r="AC198" s="26">
        <f>AC22*'[2]CWG Complex'!AB$19</f>
        <v>0.10956064399434241</v>
      </c>
      <c r="AD198" s="26">
        <f>AD22*'[2]CWG Complex'!AC$19</f>
        <v>0.10078136169203009</v>
      </c>
      <c r="AE198" s="26">
        <f>AE22*'[2]CWG Complex'!AD$19</f>
        <v>7.2903279114605715E-2</v>
      </c>
      <c r="AF198" s="26">
        <f>AF22*'[2]CWG Complex'!AE$19</f>
        <v>6.7275808413135421E-2</v>
      </c>
      <c r="AG198" s="26">
        <f>AG22*'[2]CWG Complex'!AF$19</f>
        <v>0.11656663688130244</v>
      </c>
      <c r="AH198" s="26">
        <f>AH22*'[2]CWG Complex'!AG$19</f>
        <v>0.13243981909054961</v>
      </c>
      <c r="AI198" s="27">
        <f t="shared" ref="AI198:BH208" si="71">AI197+AI22+AI38-AI54-AI70</f>
        <v>-0.23913685428507847</v>
      </c>
      <c r="AJ198" s="27">
        <f t="shared" si="71"/>
        <v>0.16495503224735231</v>
      </c>
      <c r="AK198" s="27">
        <f t="shared" si="71"/>
        <v>0.16968806395303559</v>
      </c>
      <c r="AL198" s="27">
        <f t="shared" si="71"/>
        <v>7.9697302210131937E-2</v>
      </c>
      <c r="AM198" s="27">
        <f t="shared" si="71"/>
        <v>-0.53470629546223236</v>
      </c>
      <c r="AN198" s="27">
        <f t="shared" si="71"/>
        <v>-0.31321774637575572</v>
      </c>
      <c r="AO198" s="27">
        <f t="shared" si="71"/>
        <v>-0.42220720715758375</v>
      </c>
      <c r="AP198" s="27">
        <f t="shared" si="71"/>
        <v>0.91686914830155075</v>
      </c>
      <c r="AQ198" s="27">
        <f t="shared" si="71"/>
        <v>0.30682802008510279</v>
      </c>
      <c r="AR198" s="27">
        <f t="shared" si="71"/>
        <v>-1.3902213353179498</v>
      </c>
      <c r="AS198" s="27">
        <f t="shared" si="71"/>
        <v>-0.8222286173836082</v>
      </c>
      <c r="AT198" s="27">
        <f t="shared" si="71"/>
        <v>-0.70252348782991803</v>
      </c>
      <c r="AU198" s="27">
        <f t="shared" si="71"/>
        <v>-0.99868233315858035</v>
      </c>
      <c r="AV198" s="27">
        <f t="shared" si="71"/>
        <v>-0.70862367958035577</v>
      </c>
      <c r="AW198" s="27">
        <f t="shared" si="71"/>
        <v>0.49479603129297089</v>
      </c>
      <c r="AX198" s="27">
        <f t="shared" si="71"/>
        <v>0.34555936918608765</v>
      </c>
      <c r="AY198" s="27">
        <f t="shared" si="71"/>
        <v>-1.6640169302579153</v>
      </c>
      <c r="AZ198" s="27">
        <f t="shared" si="71"/>
        <v>-2.535300767791945</v>
      </c>
      <c r="BA198" s="27">
        <f t="shared" si="71"/>
        <v>-2.4611785608853722</v>
      </c>
      <c r="BB198" s="27">
        <f t="shared" si="71"/>
        <v>-2.4450703222874814</v>
      </c>
      <c r="BC198" s="27">
        <f t="shared" si="71"/>
        <v>-2.8052524573468709</v>
      </c>
      <c r="BD198" s="27">
        <f t="shared" si="71"/>
        <v>-2.366892412970234</v>
      </c>
      <c r="BE198" s="27">
        <f t="shared" si="71"/>
        <v>-1.8315616806392931</v>
      </c>
      <c r="BF198" s="27">
        <f t="shared" si="71"/>
        <v>-2.3292312845664718</v>
      </c>
      <c r="BG198" s="27">
        <f t="shared" si="71"/>
        <v>-2.188826292023581</v>
      </c>
      <c r="BH198" s="27">
        <f t="shared" si="71"/>
        <v>-1.4874328830090633</v>
      </c>
    </row>
    <row r="199" spans="1:60">
      <c r="A199" s="151" t="s">
        <v>28</v>
      </c>
      <c r="B199" s="151"/>
      <c r="C199" s="151"/>
      <c r="D199" s="151"/>
      <c r="E199" s="151"/>
      <c r="F199" s="151"/>
      <c r="G199" s="151"/>
      <c r="H199" s="151"/>
      <c r="I199" s="152"/>
      <c r="J199" s="152">
        <f>J23*'[2]CWG Complex'!I$19</f>
        <v>0.31390967685445964</v>
      </c>
      <c r="K199" s="152">
        <f>K23*'[2]CWG Complex'!J$19</f>
        <v>0.233469205085477</v>
      </c>
      <c r="L199" s="152">
        <f>L23*'[2]CWG Complex'!K$19</f>
        <v>0.43854132136730978</v>
      </c>
      <c r="M199" s="152">
        <f>M23*'[2]CWG Complex'!L$19</f>
        <v>0.52220580017841212</v>
      </c>
      <c r="N199" s="152">
        <f>N23*'[2]CWG Complex'!M$19</f>
        <v>0.31082412407920368</v>
      </c>
      <c r="O199" s="152">
        <f>O23*'[2]CWG Complex'!N$19</f>
        <v>0.23612790328442024</v>
      </c>
      <c r="P199" s="152">
        <f>P23*'[2]CWG Complex'!O$19</f>
        <v>0.18024000559285619</v>
      </c>
      <c r="Q199" s="152">
        <f>Q23*'[2]CWG Complex'!P$19</f>
        <v>0.29718046074079135</v>
      </c>
      <c r="R199" s="152">
        <f>R23*'[2]CWG Complex'!Q$19</f>
        <v>0.61029430665430817</v>
      </c>
      <c r="S199" s="152">
        <f>S23*'[2]CWG Complex'!R$19</f>
        <v>0.67524990215267111</v>
      </c>
      <c r="T199" s="152">
        <f>T23*'[2]CWG Complex'!S$19</f>
        <v>0.43659826835234716</v>
      </c>
      <c r="U199" s="152">
        <f>U23*'[2]CWG Complex'!T$19</f>
        <v>0.3898995139221168</v>
      </c>
      <c r="V199" s="152">
        <f>V23*'[2]CWG Complex'!U$19</f>
        <v>0.2482076423147607</v>
      </c>
      <c r="W199" s="152">
        <f>W23*'[2]CWG Complex'!V$19</f>
        <v>0.15824766163748083</v>
      </c>
      <c r="X199" s="152">
        <f>X23*'[2]CWG Complex'!W$19</f>
        <v>0.12760397710436139</v>
      </c>
      <c r="Y199" s="152">
        <f>Y23*'[2]CWG Complex'!X$19</f>
        <v>0.13366936582735298</v>
      </c>
      <c r="Z199" s="152">
        <f>Z23*'[2]CWG Complex'!Y$19</f>
        <v>9.3205836415320084E-2</v>
      </c>
      <c r="AA199" s="152">
        <f>AA23*'[2]CWG Complex'!Z$19</f>
        <v>9.1982043750715892E-2</v>
      </c>
      <c r="AB199" s="152">
        <f>AB23*'[2]CWG Complex'!AA$19</f>
        <v>8.0514948966597846E-2</v>
      </c>
      <c r="AC199" s="152">
        <f>AC23*'[2]CWG Complex'!AB$19</f>
        <v>0.10811277042939069</v>
      </c>
      <c r="AD199" s="152">
        <f>AD23*'[2]CWG Complex'!AC$19</f>
        <v>9.6488114218266668E-2</v>
      </c>
      <c r="AE199" s="152">
        <f>AE23*'[2]CWG Complex'!AD$19</f>
        <v>6.8882434342457236E-2</v>
      </c>
      <c r="AF199" s="152">
        <f>AF23*'[2]CWG Complex'!AE$19</f>
        <v>6.3550742596570994E-2</v>
      </c>
      <c r="AG199" s="152">
        <f>AG23*'[2]CWG Complex'!AF$19</f>
        <v>0.11159640281253892</v>
      </c>
      <c r="AH199" s="152">
        <f>AH23*'[2]CWG Complex'!AG$19</f>
        <v>0.12513522530660387</v>
      </c>
      <c r="AI199" s="153">
        <f t="shared" si="71"/>
        <v>9.8406667833064176E-2</v>
      </c>
      <c r="AJ199" s="153">
        <f t="shared" si="71"/>
        <v>0.10229799884452895</v>
      </c>
      <c r="AK199" s="153">
        <f t="shared" si="71"/>
        <v>0.1380417805119567</v>
      </c>
      <c r="AL199" s="153">
        <f t="shared" si="71"/>
        <v>0.10514180767036763</v>
      </c>
      <c r="AM199" s="153">
        <f t="shared" si="71"/>
        <v>0.11964837908726622</v>
      </c>
      <c r="AN199" s="153">
        <f t="shared" si="71"/>
        <v>0.16830493991375839</v>
      </c>
      <c r="AO199" s="153">
        <f t="shared" si="71"/>
        <v>0.1318332923744876</v>
      </c>
      <c r="AP199" s="153">
        <f t="shared" si="71"/>
        <v>0.1696715462209184</v>
      </c>
      <c r="AQ199" s="153">
        <f t="shared" si="71"/>
        <v>0.17012210342775802</v>
      </c>
      <c r="AR199" s="153">
        <f t="shared" si="71"/>
        <v>0.11266469808454715</v>
      </c>
      <c r="AS199" s="153">
        <f t="shared" si="71"/>
        <v>0.12662093870743973</v>
      </c>
      <c r="AT199" s="153">
        <f t="shared" si="71"/>
        <v>0.12256725188522921</v>
      </c>
      <c r="AU199" s="153">
        <f t="shared" si="71"/>
        <v>0.1298236745089163</v>
      </c>
      <c r="AV199" s="153">
        <f t="shared" si="71"/>
        <v>0.12672140101145501</v>
      </c>
      <c r="AW199" s="153">
        <f t="shared" si="71"/>
        <v>0.11814695854794621</v>
      </c>
      <c r="AX199" s="153">
        <f t="shared" si="71"/>
        <v>0.14002964514484617</v>
      </c>
      <c r="AY199" s="153">
        <f t="shared" si="71"/>
        <v>0.11640809590394241</v>
      </c>
      <c r="AZ199" s="153">
        <f t="shared" si="71"/>
        <v>0.14383862542841896</v>
      </c>
      <c r="BA199" s="153">
        <f t="shared" si="71"/>
        <v>0.14627956849577473</v>
      </c>
      <c r="BB199" s="153">
        <f t="shared" si="71"/>
        <v>0.13956777153659417</v>
      </c>
      <c r="BC199" s="153">
        <f t="shared" si="71"/>
        <v>0.14075617104053606</v>
      </c>
      <c r="BD199" s="153">
        <f t="shared" si="71"/>
        <v>0.13820830235530934</v>
      </c>
      <c r="BE199" s="153">
        <f t="shared" si="71"/>
        <v>0.14370109682047172</v>
      </c>
      <c r="BF199" s="153">
        <f t="shared" si="71"/>
        <v>0.13331281085487134</v>
      </c>
      <c r="BG199" s="153">
        <f t="shared" si="71"/>
        <v>0.134519326766398</v>
      </c>
      <c r="BH199" s="153">
        <f t="shared" si="71"/>
        <v>0.18560796947346958</v>
      </c>
    </row>
    <row r="200" spans="1:60">
      <c r="A200" s="3" t="s">
        <v>17</v>
      </c>
      <c r="I200" s="26"/>
      <c r="J200" s="26">
        <f>J24*'[2]CWG Complex'!I$19</f>
        <v>0.27720211787998589</v>
      </c>
      <c r="K200" s="26">
        <f>K24*'[2]CWG Complex'!J$19</f>
        <v>0.20119230936816895</v>
      </c>
      <c r="L200" s="26">
        <f>L24*'[2]CWG Complex'!K$19</f>
        <v>0.37099536995368448</v>
      </c>
      <c r="M200" s="26">
        <f>M24*'[2]CWG Complex'!L$19</f>
        <v>0.48942809089675127</v>
      </c>
      <c r="N200" s="26">
        <f>N24*'[2]CWG Complex'!M$19</f>
        <v>0.29243976278669509</v>
      </c>
      <c r="O200" s="26">
        <f>O24*'[2]CWG Complex'!N$19</f>
        <v>0.23778230032281769</v>
      </c>
      <c r="P200" s="26">
        <f>P24*'[2]CWG Complex'!O$19</f>
        <v>0.18469064473947525</v>
      </c>
      <c r="Q200" s="26">
        <f>Q24*'[2]CWG Complex'!P$19</f>
        <v>0.32312333601217419</v>
      </c>
      <c r="R200" s="26">
        <f>R24*'[2]CWG Complex'!Q$19</f>
        <v>0.60417888313159629</v>
      </c>
      <c r="S200" s="26">
        <f>S24*'[2]CWG Complex'!R$19</f>
        <v>0.69308987252366949</v>
      </c>
      <c r="T200" s="26">
        <f>T24*'[2]CWG Complex'!S$19</f>
        <v>0.45023021103426281</v>
      </c>
      <c r="U200" s="26">
        <f>U24*'[2]CWG Complex'!T$19</f>
        <v>0.39455956055095126</v>
      </c>
      <c r="V200" s="26">
        <f>V24*'[2]CWG Complex'!U$19</f>
        <v>0.24336003159022002</v>
      </c>
      <c r="W200" s="26">
        <f>W24*'[2]CWG Complex'!V$19</f>
        <v>0.16263379454173188</v>
      </c>
      <c r="X200" s="26">
        <f>X24*'[2]CWG Complex'!W$19</f>
        <v>0.13048183926566254</v>
      </c>
      <c r="Y200" s="26">
        <f>Y24*'[2]CWG Complex'!X$19</f>
        <v>0.13730252652743694</v>
      </c>
      <c r="Z200" s="26">
        <f>Z24*'[2]CWG Complex'!Y$19</f>
        <v>9.7181644949587198E-2</v>
      </c>
      <c r="AA200" s="26">
        <f>AA24*'[2]CWG Complex'!Z$19</f>
        <v>9.4113218356256023E-2</v>
      </c>
      <c r="AB200" s="26">
        <f>AB24*'[2]CWG Complex'!AA$19</f>
        <v>8.0969218864300432E-2</v>
      </c>
      <c r="AC200" s="26">
        <f>AC24*'[2]CWG Complex'!AB$19</f>
        <v>0.1060581613995739</v>
      </c>
      <c r="AD200" s="26">
        <f>AD24*'[2]CWG Complex'!AC$19</f>
        <v>9.3997506132570741E-2</v>
      </c>
      <c r="AE200" s="26">
        <f>AE24*'[2]CWG Complex'!AD$19</f>
        <v>6.7995990997478828E-2</v>
      </c>
      <c r="AF200" s="26">
        <f>AF24*'[2]CWG Complex'!AE$19</f>
        <v>6.2110356993423994E-2</v>
      </c>
      <c r="AG200" s="26">
        <f>AG24*'[2]CWG Complex'!AF$19</f>
        <v>0.10921649539531522</v>
      </c>
      <c r="AH200" s="26">
        <f>AH24*'[2]CWG Complex'!AG$19</f>
        <v>0.12500823657215246</v>
      </c>
      <c r="AI200" s="27">
        <f t="shared" si="71"/>
        <v>0.42312805002391407</v>
      </c>
      <c r="AJ200" s="27">
        <f t="shared" si="71"/>
        <v>1.4580635025239985E-2</v>
      </c>
      <c r="AK200" s="27">
        <f t="shared" si="71"/>
        <v>0.31143873313403958</v>
      </c>
      <c r="AL200" s="27">
        <f t="shared" si="71"/>
        <v>0.18929228252880748</v>
      </c>
      <c r="AM200" s="27">
        <f t="shared" si="71"/>
        <v>-0.13321636611921051</v>
      </c>
      <c r="AN200" s="27">
        <f t="shared" si="71"/>
        <v>-9.5104240100326365E-2</v>
      </c>
      <c r="AO200" s="27">
        <f t="shared" si="71"/>
        <v>-3.2268029344624694E-2</v>
      </c>
      <c r="AP200" s="27">
        <f t="shared" si="71"/>
        <v>-0.14668596926057731</v>
      </c>
      <c r="AQ200" s="27">
        <f t="shared" si="71"/>
        <v>-0.30954092552490309</v>
      </c>
      <c r="AR200" s="27">
        <f t="shared" si="71"/>
        <v>-0.21281268896417416</v>
      </c>
      <c r="AS200" s="27">
        <f t="shared" si="71"/>
        <v>-0.26112023676941831</v>
      </c>
      <c r="AT200" s="27">
        <f t="shared" si="71"/>
        <v>-0.31765341283795934</v>
      </c>
      <c r="AU200" s="27">
        <f t="shared" si="71"/>
        <v>-0.33454192701890051</v>
      </c>
      <c r="AV200" s="27">
        <f t="shared" si="71"/>
        <v>-0.25718173137328293</v>
      </c>
      <c r="AW200" s="27">
        <f t="shared" si="71"/>
        <v>-0.44840648346309209</v>
      </c>
      <c r="AX200" s="27">
        <f t="shared" si="71"/>
        <v>-0.66287327170487842</v>
      </c>
      <c r="AY200" s="27">
        <f t="shared" si="71"/>
        <v>-0.76415402869936599</v>
      </c>
      <c r="AZ200" s="27">
        <f t="shared" si="71"/>
        <v>-0.82206705663133661</v>
      </c>
      <c r="BA200" s="27">
        <f t="shared" si="71"/>
        <v>-0.96428096809393793</v>
      </c>
      <c r="BB200" s="27">
        <f t="shared" si="71"/>
        <v>-1.1460423177764767</v>
      </c>
      <c r="BC200" s="27">
        <f t="shared" si="71"/>
        <v>-1.2494199119259086</v>
      </c>
      <c r="BD200" s="27">
        <f t="shared" si="71"/>
        <v>-1.3882911616088052</v>
      </c>
      <c r="BE200" s="27">
        <f t="shared" si="71"/>
        <v>-1.6019627070558897</v>
      </c>
      <c r="BF200" s="27">
        <f t="shared" si="71"/>
        <v>-1.7366441461230053</v>
      </c>
      <c r="BG200" s="27">
        <f t="shared" si="71"/>
        <v>-1.8664432871998677</v>
      </c>
      <c r="BH200" s="27">
        <f t="shared" si="71"/>
        <v>-1.9529855582616875</v>
      </c>
    </row>
    <row r="201" spans="1:60">
      <c r="A201" s="3" t="s">
        <v>18</v>
      </c>
      <c r="I201" s="26"/>
      <c r="J201" s="26">
        <f>J25*'[2]CWG Complex'!I$19</f>
        <v>0.26854778632346232</v>
      </c>
      <c r="K201" s="26">
        <f>K25*'[2]CWG Complex'!J$19</f>
        <v>0.19456272073081005</v>
      </c>
      <c r="L201" s="26">
        <f>L25*'[2]CWG Complex'!K$19</f>
        <v>0.36327143241682491</v>
      </c>
      <c r="M201" s="26">
        <f>M25*'[2]CWG Complex'!L$19</f>
        <v>0.46596772222643751</v>
      </c>
      <c r="N201" s="26">
        <f>N25*'[2]CWG Complex'!M$19</f>
        <v>0.27639982528721591</v>
      </c>
      <c r="O201" s="26">
        <f>O25*'[2]CWG Complex'!N$19</f>
        <v>0.22506645706863468</v>
      </c>
      <c r="P201" s="26">
        <f>P25*'[2]CWG Complex'!O$19</f>
        <v>0.17538749622794503</v>
      </c>
      <c r="Q201" s="26">
        <f>Q25*'[2]CWG Complex'!P$19</f>
        <v>0.2997513972611478</v>
      </c>
      <c r="R201" s="26">
        <f>R25*'[2]CWG Complex'!Q$19</f>
        <v>0.57422578832647686</v>
      </c>
      <c r="S201" s="26">
        <f>S25*'[2]CWG Complex'!R$19</f>
        <v>0.66050032034987716</v>
      </c>
      <c r="T201" s="26">
        <f>T25*'[2]CWG Complex'!S$19</f>
        <v>0.41578720249878809</v>
      </c>
      <c r="U201" s="26">
        <f>U25*'[2]CWG Complex'!T$19</f>
        <v>0.36653294206128517</v>
      </c>
      <c r="V201" s="26">
        <f>V25*'[2]CWG Complex'!U$19</f>
        <v>0.23249294042863339</v>
      </c>
      <c r="W201" s="26">
        <f>W25*'[2]CWG Complex'!V$19</f>
        <v>0.15251430244705613</v>
      </c>
      <c r="X201" s="26">
        <f>X25*'[2]CWG Complex'!W$19</f>
        <v>0.12064651652243989</v>
      </c>
      <c r="Y201" s="26">
        <f>Y25*'[2]CWG Complex'!X$19</f>
        <v>0.12896332389224213</v>
      </c>
      <c r="Z201" s="26">
        <f>Z25*'[2]CWG Complex'!Y$19</f>
        <v>9.1257025205974618E-2</v>
      </c>
      <c r="AA201" s="26">
        <f>AA25*'[2]CWG Complex'!Z$19</f>
        <v>9.0174196042508648E-2</v>
      </c>
      <c r="AB201" s="26">
        <f>AB25*'[2]CWG Complex'!AA$19</f>
        <v>8.0495553182312773E-2</v>
      </c>
      <c r="AC201" s="26">
        <f>AC25*'[2]CWG Complex'!AB$19</f>
        <v>0.11080870256661302</v>
      </c>
      <c r="AD201" s="26">
        <f>AD25*'[2]CWG Complex'!AC$19</f>
        <v>0.1009395675924378</v>
      </c>
      <c r="AE201" s="26">
        <f>AE25*'[2]CWG Complex'!AD$19</f>
        <v>7.2545395240823971E-2</v>
      </c>
      <c r="AF201" s="26">
        <f>AF25*'[2]CWG Complex'!AE$19</f>
        <v>6.652348659760389E-2</v>
      </c>
      <c r="AG201" s="26">
        <f>AG25*'[2]CWG Complex'!AF$19</f>
        <v>0.11549225874660364</v>
      </c>
      <c r="AH201" s="26">
        <f>AH25*'[2]CWG Complex'!AG$19</f>
        <v>0.1275306846462903</v>
      </c>
      <c r="AI201" s="27">
        <f t="shared" si="71"/>
        <v>0.58345362030411607</v>
      </c>
      <c r="AJ201" s="27">
        <f t="shared" si="71"/>
        <v>0.18289247535703623</v>
      </c>
      <c r="AK201" s="27">
        <f t="shared" si="71"/>
        <v>0.76664125602583155</v>
      </c>
      <c r="AL201" s="27">
        <f t="shared" si="71"/>
        <v>0.94574926323171127</v>
      </c>
      <c r="AM201" s="27">
        <f t="shared" si="71"/>
        <v>0.73279586832305199</v>
      </c>
      <c r="AN201" s="27">
        <f t="shared" si="71"/>
        <v>0.34153989868935497</v>
      </c>
      <c r="AO201" s="27">
        <f t="shared" si="71"/>
        <v>0.62957299008076362</v>
      </c>
      <c r="AP201" s="27">
        <f t="shared" si="71"/>
        <v>0.36013598396966628</v>
      </c>
      <c r="AQ201" s="27">
        <f t="shared" si="71"/>
        <v>1.5191298198558911E-2</v>
      </c>
      <c r="AR201" s="27">
        <f t="shared" si="71"/>
        <v>0.17213671013640663</v>
      </c>
      <c r="AS201" s="27">
        <f t="shared" si="71"/>
        <v>6.9293322546926106E-3</v>
      </c>
      <c r="AT201" s="27">
        <f t="shared" si="71"/>
        <v>-0.17841443244900645</v>
      </c>
      <c r="AU201" s="27">
        <f t="shared" si="71"/>
        <v>-0.24280113454576124</v>
      </c>
      <c r="AV201" s="27">
        <f t="shared" si="71"/>
        <v>-0.14191319374121747</v>
      </c>
      <c r="AW201" s="27">
        <f t="shared" si="71"/>
        <v>-0.52471723943127202</v>
      </c>
      <c r="AX201" s="27">
        <f t="shared" si="71"/>
        <v>-0.99054810003350013</v>
      </c>
      <c r="AY201" s="27">
        <f t="shared" si="71"/>
        <v>-1.1886966800126686</v>
      </c>
      <c r="AZ201" s="27">
        <f t="shared" si="71"/>
        <v>-1.3458318748834088</v>
      </c>
      <c r="BA201" s="27">
        <f t="shared" si="71"/>
        <v>-1.6435939977455725</v>
      </c>
      <c r="BB201" s="27">
        <f t="shared" si="71"/>
        <v>-2.0159826571926018</v>
      </c>
      <c r="BC201" s="27">
        <f t="shared" si="71"/>
        <v>-2.2381051909317513</v>
      </c>
      <c r="BD201" s="27">
        <f t="shared" si="71"/>
        <v>-2.5297228517756949</v>
      </c>
      <c r="BE201" s="27">
        <f t="shared" si="71"/>
        <v>-2.9820260762528257</v>
      </c>
      <c r="BF201" s="27">
        <f t="shared" si="71"/>
        <v>-3.2559818378138843</v>
      </c>
      <c r="BG201" s="27">
        <f t="shared" si="71"/>
        <v>-3.5322016571077519</v>
      </c>
      <c r="BH201" s="27">
        <f t="shared" si="71"/>
        <v>-3.772891590218709</v>
      </c>
    </row>
    <row r="202" spans="1:60">
      <c r="A202" s="3" t="s">
        <v>19</v>
      </c>
      <c r="I202" s="26"/>
      <c r="J202" s="26">
        <f>J26*'[2]CWG Complex'!I$19</f>
        <v>0.28457912578573846</v>
      </c>
      <c r="K202" s="26">
        <f>K26*'[2]CWG Complex'!J$19</f>
        <v>0.20993582687047199</v>
      </c>
      <c r="L202" s="26">
        <f>L26*'[2]CWG Complex'!K$19</f>
        <v>0.39113839817470214</v>
      </c>
      <c r="M202" s="26">
        <f>M26*'[2]CWG Complex'!L$19</f>
        <v>0.50031926717020481</v>
      </c>
      <c r="N202" s="26">
        <f>N26*'[2]CWG Complex'!M$19</f>
        <v>0.29834589091921443</v>
      </c>
      <c r="O202" s="26">
        <f>O26*'[2]CWG Complex'!N$19</f>
        <v>0.23819288797911589</v>
      </c>
      <c r="P202" s="26">
        <f>P26*'[2]CWG Complex'!O$19</f>
        <v>0.18672872483228761</v>
      </c>
      <c r="Q202" s="26">
        <f>Q26*'[2]CWG Complex'!P$19</f>
        <v>0.32186678016534476</v>
      </c>
      <c r="R202" s="26">
        <f>R26*'[2]CWG Complex'!Q$19</f>
        <v>0.62427241756336405</v>
      </c>
      <c r="S202" s="26">
        <f>S26*'[2]CWG Complex'!R$19</f>
        <v>0.71640825899284855</v>
      </c>
      <c r="T202" s="26">
        <f>T26*'[2]CWG Complex'!S$19</f>
        <v>0.464910175837421</v>
      </c>
      <c r="U202" s="26">
        <f>U26*'[2]CWG Complex'!T$19</f>
        <v>0.41341216690585214</v>
      </c>
      <c r="V202" s="26">
        <f>V26*'[2]CWG Complex'!U$19</f>
        <v>0.25932795322623936</v>
      </c>
      <c r="W202" s="26">
        <f>W26*'[2]CWG Complex'!V$19</f>
        <v>0.16922591011136456</v>
      </c>
      <c r="X202" s="26">
        <f>X26*'[2]CWG Complex'!W$19</f>
        <v>0.13141748425370739</v>
      </c>
      <c r="Y202" s="26">
        <f>Y26*'[2]CWG Complex'!X$19</f>
        <v>0.13770725074595438</v>
      </c>
      <c r="Z202" s="26">
        <f>Z26*'[2]CWG Complex'!Y$19</f>
        <v>9.4623201881421051E-2</v>
      </c>
      <c r="AA202" s="26">
        <f>AA26*'[2]CWG Complex'!Z$19</f>
        <v>9.0987210881405753E-2</v>
      </c>
      <c r="AB202" s="26">
        <f>AB26*'[2]CWG Complex'!AA$19</f>
        <v>7.967490992139549E-2</v>
      </c>
      <c r="AC202" s="26">
        <f>AC26*'[2]CWG Complex'!AB$19</f>
        <v>0.10838467422741153</v>
      </c>
      <c r="AD202" s="26">
        <f>AD26*'[2]CWG Complex'!AC$19</f>
        <v>9.7576052987170314E-2</v>
      </c>
      <c r="AE202" s="26">
        <f>AE26*'[2]CWG Complex'!AD$19</f>
        <v>7.0103178180947842E-2</v>
      </c>
      <c r="AF202" s="26">
        <f>AF26*'[2]CWG Complex'!AE$19</f>
        <v>6.5736074311175646E-2</v>
      </c>
      <c r="AG202" s="26">
        <f>AG26*'[2]CWG Complex'!AF$19</f>
        <v>0.11580401247405728</v>
      </c>
      <c r="AH202" s="26">
        <f>AH26*'[2]CWG Complex'!AG$19</f>
        <v>0.12863169232668081</v>
      </c>
      <c r="AI202" s="27">
        <f t="shared" si="71"/>
        <v>0.38759325380529219</v>
      </c>
      <c r="AJ202" s="27">
        <f t="shared" si="71"/>
        <v>-0.19364423365421324</v>
      </c>
      <c r="AK202" s="27">
        <f t="shared" si="71"/>
        <v>0.34079697221728189</v>
      </c>
      <c r="AL202" s="27">
        <f t="shared" si="71"/>
        <v>0.46288085737374018</v>
      </c>
      <c r="AM202" s="27">
        <f t="shared" si="71"/>
        <v>0.27352900189114138</v>
      </c>
      <c r="AN202" s="27">
        <f t="shared" si="71"/>
        <v>-3.8394225646300129E-2</v>
      </c>
      <c r="AO202" s="27">
        <f t="shared" si="71"/>
        <v>0.29793256334682638</v>
      </c>
      <c r="AP202" s="27">
        <f t="shared" si="71"/>
        <v>-0.14203093885161877</v>
      </c>
      <c r="AQ202" s="27">
        <f t="shared" si="71"/>
        <v>-0.60272385140368812</v>
      </c>
      <c r="AR202" s="27">
        <f t="shared" si="71"/>
        <v>-5.929458203812743E-2</v>
      </c>
      <c r="AS202" s="27">
        <f t="shared" si="71"/>
        <v>-0.17391195300261586</v>
      </c>
      <c r="AT202" s="27">
        <f t="shared" si="71"/>
        <v>-0.34204492520157359</v>
      </c>
      <c r="AU202" s="27">
        <f t="shared" si="71"/>
        <v>-0.35365442495686494</v>
      </c>
      <c r="AV202" s="27">
        <f t="shared" si="71"/>
        <v>-4.1740811290729596E-2</v>
      </c>
      <c r="AW202" s="27">
        <f t="shared" si="71"/>
        <v>-0.57212662665107672</v>
      </c>
      <c r="AX202" s="27">
        <f t="shared" si="71"/>
        <v>-1.2499748269162509</v>
      </c>
      <c r="AY202" s="27">
        <f t="shared" si="71"/>
        <v>-1.4441219590993732</v>
      </c>
      <c r="AZ202" s="27">
        <f t="shared" si="71"/>
        <v>-1.6076342075096406</v>
      </c>
      <c r="BA202" s="27">
        <f t="shared" si="71"/>
        <v>-1.9868255166342053</v>
      </c>
      <c r="BB202" s="27">
        <f t="shared" si="71"/>
        <v>-2.4772579207678085</v>
      </c>
      <c r="BC202" s="27">
        <f t="shared" si="71"/>
        <v>-2.723290673922989</v>
      </c>
      <c r="BD202" s="27">
        <f t="shared" si="71"/>
        <v>-3.077962545074346</v>
      </c>
      <c r="BE202" s="27">
        <f t="shared" si="71"/>
        <v>-3.6990756428786078</v>
      </c>
      <c r="BF202" s="27">
        <f t="shared" si="71"/>
        <v>-4.0173348391646684</v>
      </c>
      <c r="BG202" s="27">
        <f t="shared" si="71"/>
        <v>-4.3444141833829448</v>
      </c>
      <c r="BH202" s="27">
        <f t="shared" si="71"/>
        <v>-4.6421456639893677</v>
      </c>
    </row>
    <row r="203" spans="1:60">
      <c r="A203" s="3" t="s">
        <v>20</v>
      </c>
      <c r="I203" s="26"/>
      <c r="J203" s="26">
        <f>J27*'[2]CWG Complex'!I$19</f>
        <v>0.28536841574726363</v>
      </c>
      <c r="K203" s="26">
        <f>K27*'[2]CWG Complex'!J$19</f>
        <v>0.20840784066059154</v>
      </c>
      <c r="L203" s="26">
        <f>L27*'[2]CWG Complex'!K$19</f>
        <v>0.38901263064852437</v>
      </c>
      <c r="M203" s="26">
        <f>M27*'[2]CWG Complex'!L$19</f>
        <v>0.48904914917290881</v>
      </c>
      <c r="N203" s="26">
        <f>N27*'[2]CWG Complex'!M$19</f>
        <v>0.2901854005716682</v>
      </c>
      <c r="O203" s="26">
        <f>O27*'[2]CWG Complex'!N$19</f>
        <v>0.24064280200286162</v>
      </c>
      <c r="P203" s="26">
        <f>P27*'[2]CWG Complex'!O$19</f>
        <v>0.18612541734904495</v>
      </c>
      <c r="Q203" s="26">
        <f>Q27*'[2]CWG Complex'!P$19</f>
        <v>0.32079870769553986</v>
      </c>
      <c r="R203" s="26">
        <f>R27*'[2]CWG Complex'!Q$19</f>
        <v>0.61403844350494807</v>
      </c>
      <c r="S203" s="26">
        <f>S27*'[2]CWG Complex'!R$19</f>
        <v>0.69308987252366949</v>
      </c>
      <c r="T203" s="26">
        <f>T27*'[2]CWG Complex'!S$19</f>
        <v>0.4489488013258886</v>
      </c>
      <c r="U203" s="26">
        <f>U27*'[2]CWG Complex'!T$19</f>
        <v>0.39263446995446089</v>
      </c>
      <c r="V203" s="26">
        <f>V27*'[2]CWG Complex'!U$19</f>
        <v>0.24434782639150482</v>
      </c>
      <c r="W203" s="26">
        <f>W27*'[2]CWG Complex'!V$19</f>
        <v>0.16488939894924229</v>
      </c>
      <c r="X203" s="26">
        <f>X27*'[2]CWG Complex'!W$19</f>
        <v>0.13238118738881893</v>
      </c>
      <c r="Y203" s="26">
        <f>Y27*'[2]CWG Complex'!X$19</f>
        <v>0.13890538794664836</v>
      </c>
      <c r="Z203" s="26">
        <f>Z27*'[2]CWG Complex'!Y$19</f>
        <v>9.7767352768396376E-2</v>
      </c>
      <c r="AA203" s="26">
        <f>AA27*'[2]CWG Complex'!Z$19</f>
        <v>9.2782332911555326E-2</v>
      </c>
      <c r="AB203" s="26">
        <f>AB27*'[2]CWG Complex'!AA$19</f>
        <v>7.9168645769724114E-2</v>
      </c>
      <c r="AC203" s="26">
        <f>AC27*'[2]CWG Complex'!AB$19</f>
        <v>0.10311797251743575</v>
      </c>
      <c r="AD203" s="26">
        <f>AD27*'[2]CWG Complex'!AC$19</f>
        <v>8.5962462145019833E-2</v>
      </c>
      <c r="AE203" s="26">
        <f>AE27*'[2]CWG Complex'!AD$19</f>
        <v>6.0495260433592483E-2</v>
      </c>
      <c r="AF203" s="26">
        <f>AF27*'[2]CWG Complex'!AE$19</f>
        <v>5.7843847445984635E-2</v>
      </c>
      <c r="AG203" s="26">
        <f>AG27*'[2]CWG Complex'!AF$19</f>
        <v>0.10022388259321587</v>
      </c>
      <c r="AH203" s="26">
        <f>AH27*'[2]CWG Complex'!AG$19</f>
        <v>0.11175622739594565</v>
      </c>
      <c r="AI203" s="27">
        <f t="shared" si="71"/>
        <v>1.1726473570326466</v>
      </c>
      <c r="AJ203" s="27">
        <f t="shared" si="71"/>
        <v>0.49167927797416766</v>
      </c>
      <c r="AK203" s="27">
        <f t="shared" si="71"/>
        <v>0.62564924742611439</v>
      </c>
      <c r="AL203" s="27">
        <f t="shared" si="71"/>
        <v>0.78081793531563015</v>
      </c>
      <c r="AM203" s="27">
        <f t="shared" si="71"/>
        <v>0.6860129895605116</v>
      </c>
      <c r="AN203" s="27">
        <f t="shared" si="71"/>
        <v>0.372467686499105</v>
      </c>
      <c r="AO203" s="27">
        <f t="shared" si="71"/>
        <v>0.86971749171197565</v>
      </c>
      <c r="AP203" s="27">
        <f t="shared" si="71"/>
        <v>0.24128003825237343</v>
      </c>
      <c r="AQ203" s="27">
        <f t="shared" si="71"/>
        <v>-0.36847199088863114</v>
      </c>
      <c r="AR203" s="27">
        <f t="shared" si="71"/>
        <v>0.38754306770082536</v>
      </c>
      <c r="AS203" s="27">
        <f t="shared" si="71"/>
        <v>0.2564175892596019</v>
      </c>
      <c r="AT203" s="27">
        <f t="shared" si="71"/>
        <v>3.3455070108573182E-2</v>
      </c>
      <c r="AU203" s="27">
        <f t="shared" si="71"/>
        <v>3.7890329742193529E-2</v>
      </c>
      <c r="AV203" s="27">
        <f t="shared" si="71"/>
        <v>0.44404914229709647</v>
      </c>
      <c r="AW203" s="27">
        <f t="shared" si="71"/>
        <v>-0.18039323944705998</v>
      </c>
      <c r="AX203" s="27">
        <f t="shared" si="71"/>
        <v>-1.0356243425789344</v>
      </c>
      <c r="AY203" s="27">
        <f t="shared" si="71"/>
        <v>-1.1710861561736223</v>
      </c>
      <c r="AZ203" s="27">
        <f t="shared" si="71"/>
        <v>-1.2756811686978082</v>
      </c>
      <c r="BA203" s="27">
        <f t="shared" si="71"/>
        <v>-1.6723822410062468</v>
      </c>
      <c r="BB203" s="27">
        <f t="shared" si="71"/>
        <v>-2.2218887834970609</v>
      </c>
      <c r="BC203" s="27">
        <f t="shared" si="71"/>
        <v>-2.424106279873925</v>
      </c>
      <c r="BD203" s="27">
        <f t="shared" si="71"/>
        <v>-2.7786063926114366</v>
      </c>
      <c r="BE203" s="27">
        <f t="shared" si="71"/>
        <v>-3.5142826925499051</v>
      </c>
      <c r="BF203" s="27">
        <f t="shared" si="71"/>
        <v>-3.8057766595491032</v>
      </c>
      <c r="BG203" s="27">
        <f t="shared" si="71"/>
        <v>-4.1122757738284221</v>
      </c>
      <c r="BH203" s="27">
        <f t="shared" si="71"/>
        <v>-4.3958973870092208</v>
      </c>
    </row>
    <row r="204" spans="1:60">
      <c r="A204" s="3" t="s">
        <v>21</v>
      </c>
      <c r="I204" s="26"/>
      <c r="J204" s="26">
        <f>J28*'[2]CWG Complex'!I$19</f>
        <v>0.29691712974951101</v>
      </c>
      <c r="K204" s="26">
        <f>K28*'[2]CWG Complex'!J$19</f>
        <v>0.21684189273883839</v>
      </c>
      <c r="L204" s="26">
        <f>L28*'[2]CWG Complex'!K$19</f>
        <v>0.41229556196242356</v>
      </c>
      <c r="M204" s="26">
        <f>M28*'[2]CWG Complex'!L$19</f>
        <v>0.52574056741190867</v>
      </c>
      <c r="N204" s="26">
        <f>N28*'[2]CWG Complex'!M$19</f>
        <v>0.30687193425019488</v>
      </c>
      <c r="O204" s="26">
        <f>O28*'[2]CWG Complex'!N$19</f>
        <v>0.24887477413641393</v>
      </c>
      <c r="P204" s="26">
        <f>P28*'[2]CWG Complex'!O$19</f>
        <v>0.19004524189905372</v>
      </c>
      <c r="Q204" s="26">
        <f>Q28*'[2]CWG Complex'!P$19</f>
        <v>0.32343747497388148</v>
      </c>
      <c r="R204" s="26">
        <f>R28*'[2]CWG Complex'!Q$19</f>
        <v>0.63662806917047554</v>
      </c>
      <c r="S204" s="26">
        <f>S28*'[2]CWG Complex'!R$19</f>
        <v>0.69800639979126755</v>
      </c>
      <c r="T204" s="26">
        <f>T28*'[2]CWG Complex'!S$19</f>
        <v>0.43217560417888523</v>
      </c>
      <c r="U204" s="26">
        <f>U28*'[2]CWG Complex'!T$19</f>
        <v>0.38036318210990366</v>
      </c>
      <c r="V204" s="26">
        <f>V28*'[2]CWG Complex'!U$19</f>
        <v>0.23882346741042099</v>
      </c>
      <c r="W204" s="26">
        <f>W28*'[2]CWG Complex'!V$19</f>
        <v>0.15543042429220377</v>
      </c>
      <c r="X204" s="26">
        <f>X28*'[2]CWG Complex'!W$19</f>
        <v>0.12867483236414462</v>
      </c>
      <c r="Y204" s="26">
        <f>Y28*'[2]CWG Complex'!X$19</f>
        <v>0.14065413141828875</v>
      </c>
      <c r="Z204" s="26">
        <f>Z28*'[2]CWG Complex'!Y$19</f>
        <v>9.9208177428157671E-2</v>
      </c>
      <c r="AA204" s="26">
        <f>AA28*'[2]CWG Complex'!Z$19</f>
        <v>9.4372731045835892E-2</v>
      </c>
      <c r="AB204" s="26">
        <f>AB28*'[2]CWG Complex'!AA$19</f>
        <v>8.2180978331716989E-2</v>
      </c>
      <c r="AC204" s="26">
        <f>AC28*'[2]CWG Complex'!AB$19</f>
        <v>0.10968418287688489</v>
      </c>
      <c r="AD204" s="26">
        <f>AD28*'[2]CWG Complex'!AC$19</f>
        <v>9.4937494643919873E-2</v>
      </c>
      <c r="AE204" s="26">
        <f>AE28*'[2]CWG Complex'!AD$19</f>
        <v>6.5639476427757637E-2</v>
      </c>
      <c r="AF204" s="26">
        <f>AF28*'[2]CWG Complex'!AE$19</f>
        <v>6.1722126751719245E-2</v>
      </c>
      <c r="AG204" s="26">
        <f>AG28*'[2]CWG Complex'!AF$19</f>
        <v>0.10787705877761047</v>
      </c>
      <c r="AH204" s="27">
        <f t="shared" ref="AH204:AX208" si="72">AH203+AH28+AH44-AH60-AH76</f>
        <v>0.12820390953559446</v>
      </c>
      <c r="AI204" s="27">
        <f t="shared" si="72"/>
        <v>1.523062778696529</v>
      </c>
      <c r="AJ204" s="27">
        <f t="shared" si="72"/>
        <v>1.4045593422923019</v>
      </c>
      <c r="AK204" s="27">
        <f t="shared" si="72"/>
        <v>1.6015918137138279</v>
      </c>
      <c r="AL204" s="27">
        <f t="shared" si="72"/>
        <v>1.8645710968716056</v>
      </c>
      <c r="AM204" s="27">
        <f t="shared" si="72"/>
        <v>2.6728685746562242</v>
      </c>
      <c r="AN204" s="27">
        <f t="shared" si="72"/>
        <v>2.0691876461409873</v>
      </c>
      <c r="AO204" s="27">
        <f t="shared" si="72"/>
        <v>2.9407453426530292</v>
      </c>
      <c r="AP204" s="27">
        <f t="shared" si="72"/>
        <v>2.2346081357036844</v>
      </c>
      <c r="AQ204" s="27">
        <f t="shared" si="72"/>
        <v>1.5621556378381083</v>
      </c>
      <c r="AR204" s="27">
        <f t="shared" si="72"/>
        <v>2.8188671013108468</v>
      </c>
      <c r="AS204" s="27">
        <f t="shared" si="72"/>
        <v>2.7552192353386182</v>
      </c>
      <c r="AT204" s="27">
        <f t="shared" si="72"/>
        <v>2.6009263875012252</v>
      </c>
      <c r="AU204" s="27">
        <f t="shared" si="72"/>
        <v>3.0233719075085865</v>
      </c>
      <c r="AV204" s="27">
        <f t="shared" si="72"/>
        <v>3.7181552832387261</v>
      </c>
      <c r="AW204" s="27">
        <f t="shared" si="72"/>
        <v>3.5396762916852325</v>
      </c>
      <c r="AX204" s="27">
        <f t="shared" si="72"/>
        <v>2.7778459029259999</v>
      </c>
      <c r="AY204" s="27">
        <f t="shared" si="71"/>
        <v>4.0654624730505127</v>
      </c>
      <c r="AZ204" s="27">
        <f t="shared" si="71"/>
        <v>5.3782435082418019</v>
      </c>
      <c r="BA204" s="27">
        <f t="shared" si="71"/>
        <v>6.0507648836656429</v>
      </c>
      <c r="BB204" s="27">
        <f t="shared" si="71"/>
        <v>6.3909151180613044</v>
      </c>
      <c r="BC204" s="27">
        <f t="shared" si="71"/>
        <v>7.5877433918910135</v>
      </c>
      <c r="BD204" s="27">
        <f t="shared" si="71"/>
        <v>8.4560013615833292</v>
      </c>
      <c r="BE204" s="27">
        <f t="shared" si="71"/>
        <v>8.4218101855844516</v>
      </c>
      <c r="BF204" s="27">
        <f t="shared" si="71"/>
        <v>9.5132858803402272</v>
      </c>
      <c r="BG204" s="27">
        <f t="shared" si="71"/>
        <v>10.583615292374464</v>
      </c>
      <c r="BH204" s="27">
        <f t="shared" si="71"/>
        <v>11.670447212417344</v>
      </c>
    </row>
    <row r="205" spans="1:60">
      <c r="A205" s="3" t="s">
        <v>22</v>
      </c>
      <c r="I205" s="26"/>
      <c r="J205" s="26">
        <f>J29*'[2]CWG Complex'!I$19</f>
        <v>0.29432800151073918</v>
      </c>
      <c r="K205" s="26">
        <f>K29*'[2]CWG Complex'!J$19</f>
        <v>0.21732314808570999</v>
      </c>
      <c r="L205" s="26">
        <f>L29*'[2]CWG Complex'!K$19</f>
        <v>0.4009101170869836</v>
      </c>
      <c r="M205" s="26">
        <f>M29*'[2]CWG Complex'!L$19</f>
        <v>0.50449620989777866</v>
      </c>
      <c r="N205" s="26">
        <f>N29*'[2]CWG Complex'!M$19</f>
        <v>0.29770570173644767</v>
      </c>
      <c r="O205" s="26">
        <f>O29*'[2]CWG Complex'!N$19</f>
        <v>0.24328905228595102</v>
      </c>
      <c r="P205" s="26">
        <f>P29*'[2]CWG Complex'!O$19</f>
        <v>0.19121628423501055</v>
      </c>
      <c r="Q205" s="26">
        <f>Q29*'[2]CWG Complex'!P$19</f>
        <v>0.32946894303866248</v>
      </c>
      <c r="R205" s="26">
        <f>R29*'[2]CWG Complex'!Q$19</f>
        <v>0.64099622882955554</v>
      </c>
      <c r="S205" s="26">
        <f>S29*'[2]CWG Complex'!R$19</f>
        <v>0.71640825899284866</v>
      </c>
      <c r="T205" s="26">
        <f>T29*'[2]CWG Complex'!S$19</f>
        <v>0.45252321236635584</v>
      </c>
      <c r="U205" s="26">
        <f>U29*'[2]CWG Complex'!T$19</f>
        <v>0.3894470802085348</v>
      </c>
      <c r="V205" s="26">
        <f>V29*'[2]CWG Complex'!U$19</f>
        <v>0.24195403247325464</v>
      </c>
      <c r="W205" s="26">
        <f>W29*'[2]CWG Complex'!V$19</f>
        <v>0.15545918495425984</v>
      </c>
      <c r="X205" s="26">
        <f>X29*'[2]CWG Complex'!W$19</f>
        <v>0.12340439046750727</v>
      </c>
      <c r="Y205" s="26">
        <f>Y29*'[2]CWG Complex'!X$19</f>
        <v>0.13162250280524004</v>
      </c>
      <c r="Z205" s="26">
        <f>Z29*'[2]CWG Complex'!Y$19</f>
        <v>9.3309778667417492E-2</v>
      </c>
      <c r="AA205" s="26">
        <f>AA29*'[2]CWG Complex'!Z$19</f>
        <v>9.1965929429662169E-2</v>
      </c>
      <c r="AB205" s="26">
        <f>AB29*'[2]CWG Complex'!AA$19</f>
        <v>8.0008374337628599E-2</v>
      </c>
      <c r="AC205" s="26">
        <f>AC29*'[2]CWG Complex'!AB$19</f>
        <v>0.10726052252691182</v>
      </c>
      <c r="AD205" s="26">
        <f>AD29*'[2]CWG Complex'!AC$19</f>
        <v>9.3853590882040469E-2</v>
      </c>
      <c r="AE205" s="26">
        <f>AE29*'[2]CWG Complex'!AD$19</f>
        <v>6.4586004399838942E-2</v>
      </c>
      <c r="AF205" s="26">
        <f>AF29*'[2]CWG Complex'!AE$19</f>
        <v>5.8871864139548855E-2</v>
      </c>
      <c r="AG205" s="26">
        <f>AG29*'[2]CWG Complex'!AF$19</f>
        <v>0.10407284952663187</v>
      </c>
      <c r="AH205" s="27">
        <f t="shared" si="72"/>
        <v>-2.4181329283729429</v>
      </c>
      <c r="AI205" s="27">
        <f t="shared" si="72"/>
        <v>0.61089387088420466</v>
      </c>
      <c r="AJ205" s="27">
        <f t="shared" si="72"/>
        <v>0.91699670183849236</v>
      </c>
      <c r="AK205" s="27">
        <f t="shared" si="72"/>
        <v>1.0330435043056418</v>
      </c>
      <c r="AL205" s="27">
        <f t="shared" si="72"/>
        <v>1.1347249537602853</v>
      </c>
      <c r="AM205" s="27">
        <f t="shared" si="72"/>
        <v>2.0387249134830032</v>
      </c>
      <c r="AN205" s="27">
        <f t="shared" si="72"/>
        <v>1.6297079756655428</v>
      </c>
      <c r="AO205" s="27">
        <f t="shared" si="72"/>
        <v>2.5840603869067547</v>
      </c>
      <c r="AP205" s="27">
        <f t="shared" si="72"/>
        <v>1.7004802891519954</v>
      </c>
      <c r="AQ205" s="27">
        <f t="shared" si="72"/>
        <v>0.88488468036753787</v>
      </c>
      <c r="AR205" s="27">
        <f t="shared" si="72"/>
        <v>2.4690148690150195</v>
      </c>
      <c r="AS205" s="27">
        <f t="shared" si="72"/>
        <v>2.4644783563376791</v>
      </c>
      <c r="AT205" s="27">
        <f t="shared" si="72"/>
        <v>2.2922298669459131</v>
      </c>
      <c r="AU205" s="27">
        <f t="shared" si="72"/>
        <v>2.1229180736817206</v>
      </c>
      <c r="AV205" s="27">
        <f t="shared" si="72"/>
        <v>2.9878097280075444</v>
      </c>
      <c r="AW205" s="27">
        <f t="shared" si="72"/>
        <v>1.4322927717042049</v>
      </c>
      <c r="AX205" s="27">
        <f t="shared" si="72"/>
        <v>-0.14199297716139014</v>
      </c>
      <c r="AY205" s="27">
        <f t="shared" si="71"/>
        <v>-1.9776637429684882</v>
      </c>
      <c r="AZ205" s="27">
        <f t="shared" si="71"/>
        <v>-3.7946739267403942</v>
      </c>
      <c r="BA205" s="27">
        <f t="shared" si="71"/>
        <v>-5.6910720487454931</v>
      </c>
      <c r="BB205" s="27">
        <f t="shared" si="71"/>
        <v>-7.6415161833463898</v>
      </c>
      <c r="BC205" s="27">
        <f t="shared" si="71"/>
        <v>-9.5858152059292614</v>
      </c>
      <c r="BD205" s="27">
        <f t="shared" si="71"/>
        <v>-11.585566898884396</v>
      </c>
      <c r="BE205" s="27">
        <f t="shared" si="71"/>
        <v>-13.648413179944503</v>
      </c>
      <c r="BF205" s="27">
        <f t="shared" si="71"/>
        <v>-15.71693541333315</v>
      </c>
      <c r="BG205" s="27">
        <f t="shared" si="71"/>
        <v>-17.812599349390275</v>
      </c>
      <c r="BH205" s="27">
        <f t="shared" si="71"/>
        <v>-19.898158531468596</v>
      </c>
    </row>
    <row r="206" spans="1:60">
      <c r="A206" s="3" t="s">
        <v>23</v>
      </c>
      <c r="I206" s="26"/>
      <c r="J206" s="26">
        <f>J30*'[2]CWG Complex'!I$19</f>
        <v>0.29203661370257095</v>
      </c>
      <c r="K206" s="26">
        <f>K30*'[2]CWG Complex'!J$19</f>
        <v>0.21338104552136528</v>
      </c>
      <c r="L206" s="26">
        <f>L30*'[2]CWG Complex'!K$19</f>
        <v>0.38277597198004104</v>
      </c>
      <c r="M206" s="26">
        <f>M30*'[2]CWG Complex'!L$19</f>
        <v>0.49082038644997272</v>
      </c>
      <c r="N206" s="26">
        <f>N30*'[2]CWG Complex'!M$19</f>
        <v>0.29351447644544543</v>
      </c>
      <c r="O206" s="26">
        <f>O30*'[2]CWG Complex'!N$19</f>
        <v>0.23525063631648829</v>
      </c>
      <c r="P206" s="26">
        <f>P30*'[2]CWG Complex'!O$19</f>
        <v>0.17962449050448351</v>
      </c>
      <c r="Q206" s="26">
        <f>Q30*'[2]CWG Complex'!P$19</f>
        <v>0.3132593726145636</v>
      </c>
      <c r="R206" s="26">
        <f>R30*'[2]CWG Complex'!Q$19</f>
        <v>0.61154235227118814</v>
      </c>
      <c r="S206" s="26">
        <f>S30*'[2]CWG Complex'!R$19</f>
        <v>0.6943541223924804</v>
      </c>
      <c r="T206" s="26">
        <f>T30*'[2]CWG Complex'!S$19</f>
        <v>0.45342681643788191</v>
      </c>
      <c r="U206" s="26">
        <f>U30*'[2]CWG Complex'!T$19</f>
        <v>0.39595316239631201</v>
      </c>
      <c r="V206" s="26">
        <f>V30*'[2]CWG Complex'!U$19</f>
        <v>0.24895860260897723</v>
      </c>
      <c r="W206" s="26">
        <f>W30*'[2]CWG Complex'!V$19</f>
        <v>0.16067672331125604</v>
      </c>
      <c r="X206" s="26">
        <f>X30*'[2]CWG Complex'!W$19</f>
        <v>0.12693751013704621</v>
      </c>
      <c r="Y206" s="26">
        <f>Y30*'[2]CWG Complex'!X$19</f>
        <v>0.13221511190575694</v>
      </c>
      <c r="Z206" s="26">
        <f>Z30*'[2]CWG Complex'!Y$19</f>
        <v>9.1412221737494512E-2</v>
      </c>
      <c r="AA206" s="26">
        <f>AA30*'[2]CWG Complex'!Z$19</f>
        <v>8.4987361020910868E-2</v>
      </c>
      <c r="AB206" s="26">
        <f>AB30*'[2]CWG Complex'!AA$19</f>
        <v>7.0947783845048601E-2</v>
      </c>
      <c r="AC206" s="26">
        <f>AC30*'[2]CWG Complex'!AB$19</f>
        <v>9.1109171802994285E-2</v>
      </c>
      <c r="AD206" s="26">
        <f>AD30*'[2]CWG Complex'!AC$19</f>
        <v>7.8430785283739562E-2</v>
      </c>
      <c r="AE206" s="26">
        <f>AE30*'[2]CWG Complex'!AD$19</f>
        <v>5.5234950995316744E-2</v>
      </c>
      <c r="AF206" s="26">
        <f>AF30*'[2]CWG Complex'!AE$19</f>
        <v>5.1620541257137588E-2</v>
      </c>
      <c r="AG206" s="26">
        <f>AG30*'[2]CWG Complex'!AF$19</f>
        <v>9.0049744477249352E-2</v>
      </c>
      <c r="AH206" s="27">
        <f t="shared" si="72"/>
        <v>-2.3710583566349346</v>
      </c>
      <c r="AI206" s="27">
        <f t="shared" si="72"/>
        <v>0.6929673382930801</v>
      </c>
      <c r="AJ206" s="27">
        <f t="shared" si="72"/>
        <v>0.96920977363903482</v>
      </c>
      <c r="AK206" s="27">
        <f t="shared" si="72"/>
        <v>0.96115040091897441</v>
      </c>
      <c r="AL206" s="27">
        <f t="shared" si="72"/>
        <v>1.0077803396738485</v>
      </c>
      <c r="AM206" s="27">
        <f t="shared" si="72"/>
        <v>1.767131270504672</v>
      </c>
      <c r="AN206" s="27">
        <f t="shared" si="72"/>
        <v>1.2472989276862023</v>
      </c>
      <c r="AO206" s="27">
        <f t="shared" si="72"/>
        <v>2.3227178235173955</v>
      </c>
      <c r="AP206" s="27">
        <f t="shared" si="72"/>
        <v>1.2948849619352938</v>
      </c>
      <c r="AQ206" s="27">
        <f t="shared" si="72"/>
        <v>0.37740736393778462</v>
      </c>
      <c r="AR206" s="27">
        <f t="shared" si="72"/>
        <v>2.1925715017507059</v>
      </c>
      <c r="AS206" s="27">
        <f t="shared" si="72"/>
        <v>2.1520530078324889</v>
      </c>
      <c r="AT206" s="27">
        <f t="shared" si="72"/>
        <v>1.9506459482339675</v>
      </c>
      <c r="AU206" s="27">
        <f t="shared" si="72"/>
        <v>1.8139955773307808</v>
      </c>
      <c r="AV206" s="27">
        <f t="shared" si="72"/>
        <v>2.8011948955736585</v>
      </c>
      <c r="AW206" s="27">
        <f t="shared" si="72"/>
        <v>1.1475187889933842</v>
      </c>
      <c r="AX206" s="27">
        <f t="shared" si="72"/>
        <v>-0.59715331182469811</v>
      </c>
      <c r="AY206" s="27">
        <f t="shared" si="71"/>
        <v>-2.3796934042034064</v>
      </c>
      <c r="AZ206" s="27">
        <f t="shared" si="71"/>
        <v>-4.1454815545963193</v>
      </c>
      <c r="BA206" s="27">
        <f t="shared" si="71"/>
        <v>-6.0606341080634341</v>
      </c>
      <c r="BB206" s="27">
        <f t="shared" si="71"/>
        <v>-8.068277344616833</v>
      </c>
      <c r="BC206" s="27">
        <f t="shared" si="71"/>
        <v>-9.9769436512238734</v>
      </c>
      <c r="BD206" s="27">
        <f t="shared" si="71"/>
        <v>-11.979014708251205</v>
      </c>
      <c r="BE206" s="27">
        <f t="shared" si="71"/>
        <v>-14.14738207847615</v>
      </c>
      <c r="BF206" s="27">
        <f t="shared" si="71"/>
        <v>-16.195152755749533</v>
      </c>
      <c r="BG206" s="27">
        <f t="shared" si="71"/>
        <v>-18.275533674990879</v>
      </c>
      <c r="BH206" s="27">
        <f t="shared" si="71"/>
        <v>-20.351289625120863</v>
      </c>
    </row>
    <row r="207" spans="1:60">
      <c r="A207" s="3" t="s">
        <v>24</v>
      </c>
      <c r="I207" s="26"/>
      <c r="J207" s="26">
        <f>J31*'[2]CWG Complex'!I$19</f>
        <v>0.29153772954762236</v>
      </c>
      <c r="K207" s="26">
        <f>K31*'[2]CWG Complex'!J$19</f>
        <v>0.2199511992859719</v>
      </c>
      <c r="L207" s="26">
        <f>L31*'[2]CWG Complex'!K$19</f>
        <v>0.39980685618088246</v>
      </c>
      <c r="M207" s="26">
        <f>M31*'[2]CWG Complex'!L$19</f>
        <v>0.51319952840800742</v>
      </c>
      <c r="N207" s="26">
        <f>N31*'[2]CWG Complex'!M$19</f>
        <v>0.3055555428645591</v>
      </c>
      <c r="O207" s="26">
        <f>O31*'[2]CWG Complex'!N$19</f>
        <v>0.24222797167143637</v>
      </c>
      <c r="P207" s="26">
        <f>P31*'[2]CWG Complex'!O$19</f>
        <v>0.18470002448817591</v>
      </c>
      <c r="Q207" s="26">
        <f>Q31*'[2]CWG Complex'!P$19</f>
        <v>0.32595058666754034</v>
      </c>
      <c r="R207" s="26">
        <f>R31*'[2]CWG Complex'!Q$19</f>
        <v>0.63338315056658767</v>
      </c>
      <c r="S207" s="26">
        <f>S31*'[2]CWG Complex'!R$19</f>
        <v>0.718655814315179</v>
      </c>
      <c r="T207" s="26">
        <f>T31*'[2]CWG Complex'!S$19</f>
        <v>0.47222754330025246</v>
      </c>
      <c r="U207" s="26">
        <f>U31*'[2]CWG Complex'!T$19</f>
        <v>0.41630121617387122</v>
      </c>
      <c r="V207" s="26">
        <f>V31*'[2]CWG Complex'!U$19</f>
        <v>0.26204785033006034</v>
      </c>
      <c r="W207" s="26">
        <f>W31*'[2]CWG Complex'!V$19</f>
        <v>0.17063896595856365</v>
      </c>
      <c r="X207" s="26">
        <f>X31*'[2]CWG Complex'!W$19</f>
        <v>0.13340490545237943</v>
      </c>
      <c r="Y207" s="26">
        <f>Y31*'[2]CWG Complex'!X$19</f>
        <v>0.13791230478297406</v>
      </c>
      <c r="Z207" s="26">
        <f>Z31*'[2]CWG Complex'!Y$19</f>
        <v>9.573735967977072E-2</v>
      </c>
      <c r="AA207" s="26">
        <f>AA31*'[2]CWG Complex'!Z$19</f>
        <v>9.1282883174262461E-2</v>
      </c>
      <c r="AB207" s="26">
        <f>AB31*'[2]CWG Complex'!AA$19</f>
        <v>7.9719442940420882E-2</v>
      </c>
      <c r="AC207" s="26">
        <f>AC31*'[2]CWG Complex'!AB$19</f>
        <v>0.10613364401281307</v>
      </c>
      <c r="AD207" s="26">
        <f>AD31*'[2]CWG Complex'!AC$19</f>
        <v>9.2759263352015162E-2</v>
      </c>
      <c r="AE207" s="26">
        <f>AE31*'[2]CWG Complex'!AD$19</f>
        <v>6.4912646372954283E-2</v>
      </c>
      <c r="AF207" s="26">
        <f>AF31*'[2]CWG Complex'!AE$19</f>
        <v>6.0024373777632103E-2</v>
      </c>
      <c r="AG207" s="26">
        <f>AG31*'[2]CWG Complex'!AF$19</f>
        <v>0.10663953792164631</v>
      </c>
      <c r="AH207" s="27">
        <f t="shared" si="72"/>
        <v>-4.2811120243189134</v>
      </c>
      <c r="AI207" s="27">
        <f t="shared" si="72"/>
        <v>0.78857423137732674</v>
      </c>
      <c r="AJ207" s="27">
        <f t="shared" si="72"/>
        <v>0.98837713393765725</v>
      </c>
      <c r="AK207" s="27">
        <f t="shared" si="72"/>
        <v>0.86712859598056191</v>
      </c>
      <c r="AL207" s="27">
        <f t="shared" si="72"/>
        <v>0.23481676891768899</v>
      </c>
      <c r="AM207" s="27">
        <f t="shared" si="72"/>
        <v>0.59493291467410003</v>
      </c>
      <c r="AN207" s="27">
        <f t="shared" si="72"/>
        <v>0.2636043976488196</v>
      </c>
      <c r="AO207" s="27">
        <f t="shared" si="72"/>
        <v>1.4122797759151844</v>
      </c>
      <c r="AP207" s="27">
        <f t="shared" si="72"/>
        <v>0.15738923526023996</v>
      </c>
      <c r="AQ207" s="27">
        <f t="shared" si="72"/>
        <v>-1.0101971106612595</v>
      </c>
      <c r="AR207" s="27">
        <f t="shared" si="72"/>
        <v>0.83276388962374881</v>
      </c>
      <c r="AS207" s="27">
        <f t="shared" si="72"/>
        <v>0.73396063285353819</v>
      </c>
      <c r="AT207" s="27">
        <f t="shared" si="72"/>
        <v>0.41122748178393564</v>
      </c>
      <c r="AU207" s="27">
        <f t="shared" si="72"/>
        <v>-0.57965151369680967</v>
      </c>
      <c r="AV207" s="27">
        <f t="shared" si="72"/>
        <v>0.39754649094379957</v>
      </c>
      <c r="AW207" s="27">
        <f t="shared" si="72"/>
        <v>-2.9861156842427548</v>
      </c>
      <c r="AX207" s="27">
        <f t="shared" si="72"/>
        <v>-5.7303698191647712</v>
      </c>
      <c r="AY207" s="27">
        <f t="shared" si="71"/>
        <v>-11.469083091101167</v>
      </c>
      <c r="AZ207" s="27">
        <f t="shared" si="71"/>
        <v>-17.196893968403408</v>
      </c>
      <c r="BA207" s="27">
        <f t="shared" si="71"/>
        <v>-22.353581599807182</v>
      </c>
      <c r="BB207" s="27">
        <f t="shared" si="71"/>
        <v>-27.244829134947004</v>
      </c>
      <c r="BC207" s="27">
        <f t="shared" si="71"/>
        <v>-33.129373086614635</v>
      </c>
      <c r="BD207" s="27">
        <f t="shared" si="71"/>
        <v>-38.754582430728405</v>
      </c>
      <c r="BE207" s="27">
        <f t="shared" si="71"/>
        <v>-43.465418845226324</v>
      </c>
      <c r="BF207" s="27">
        <f t="shared" si="71"/>
        <v>-49.509379634255637</v>
      </c>
      <c r="BG207" s="27">
        <f t="shared" si="71"/>
        <v>-55.592623098120065</v>
      </c>
      <c r="BH207" s="27">
        <f t="shared" si="71"/>
        <v>-61.678338355574155</v>
      </c>
    </row>
    <row r="208" spans="1:60" ht="12" thickBot="1">
      <c r="A208" s="3" t="s">
        <v>25</v>
      </c>
      <c r="I208" s="26">
        <v>0.03</v>
      </c>
      <c r="J208" s="26">
        <f>J32*'[2]CWG Complex'!I$19</f>
        <v>0.28979990700490366</v>
      </c>
      <c r="K208" s="26">
        <f>K32*'[2]CWG Complex'!J$19</f>
        <v>0.21588648709330147</v>
      </c>
      <c r="L208" s="26">
        <f>L32*'[2]CWG Complex'!K$19</f>
        <v>0.38417513759453875</v>
      </c>
      <c r="M208" s="26">
        <f>M32*'[2]CWG Complex'!L$19</f>
        <v>0.48006773710263989</v>
      </c>
      <c r="N208" s="26">
        <f>N32*'[2]CWG Complex'!M$19</f>
        <v>0.28702174651036683</v>
      </c>
      <c r="O208" s="26">
        <f>O32*'[2]CWG Complex'!N$19</f>
        <v>0.24186019995526847</v>
      </c>
      <c r="P208" s="26">
        <f>P32*'[2]CWG Complex'!O$19</f>
        <v>0.18729741737318187</v>
      </c>
      <c r="Q208" s="26">
        <f>Q32*'[2]CWG Complex'!P$19</f>
        <v>0.32569927549817435</v>
      </c>
      <c r="R208" s="26">
        <f>R32*'[2]CWG Complex'!Q$19</f>
        <v>0.63700248285553951</v>
      </c>
      <c r="S208" s="26">
        <f>S32*'[2]CWG Complex'!R$19</f>
        <v>0.74464317272962555</v>
      </c>
      <c r="T208" s="26">
        <f>T32*'[2]CWG Complex'!S$19</f>
        <v>0.46524484499765395</v>
      </c>
      <c r="U208" s="26">
        <f>U32*'[2]CWG Complex'!T$19</f>
        <v>0.41519640752561976</v>
      </c>
      <c r="V208" s="26">
        <f>V32*'[2]CWG Complex'!U$19</f>
        <v>0.26546928858731739</v>
      </c>
      <c r="W208" s="26">
        <f>W32*'[2]CWG Complex'!V$19</f>
        <v>0.17238109348678388</v>
      </c>
      <c r="X208" s="26">
        <f>X32*'[2]CWG Complex'!W$19</f>
        <v>0.13279744301313876</v>
      </c>
      <c r="Y208" s="26">
        <f>Y32*'[2]CWG Complex'!X$19</f>
        <v>0.14092116123826934</v>
      </c>
      <c r="Z208" s="26">
        <f>Z32*'[2]CWG Complex'!Y$19</f>
        <v>9.7066007525683923E-2</v>
      </c>
      <c r="AA208" s="26">
        <f>AA32*'[2]CWG Complex'!Z$19</f>
        <v>9.1783675755311697E-2</v>
      </c>
      <c r="AB208" s="26">
        <f>AB32*'[2]CWG Complex'!AA$19</f>
        <v>7.9270429640580981E-2</v>
      </c>
      <c r="AC208" s="26">
        <f>AC32*'[2]CWG Complex'!AB$19</f>
        <v>0.10420341202461435</v>
      </c>
      <c r="AD208" s="26">
        <f>AD32*'[2]CWG Complex'!AC$19</f>
        <v>8.9355230551212875E-2</v>
      </c>
      <c r="AE208" s="26">
        <f>AE32*'[2]CWG Complex'!AD$19</f>
        <v>6.3469440751508316E-2</v>
      </c>
      <c r="AF208" s="26">
        <f>AF32*'[2]CWG Complex'!AE$19</f>
        <v>5.8768939541791194E-2</v>
      </c>
      <c r="AG208" s="26">
        <f>AG32*'[2]CWG Complex'!AF$19</f>
        <v>0.10121378302426656</v>
      </c>
      <c r="AH208" s="27">
        <f t="shared" si="72"/>
        <v>0.24477891126768725</v>
      </c>
      <c r="AI208" s="27">
        <f t="shared" si="72"/>
        <v>1.1283564292553585</v>
      </c>
      <c r="AJ208" s="27">
        <f t="shared" si="72"/>
        <v>1.2040632204744597</v>
      </c>
      <c r="AK208" s="27">
        <f t="shared" si="72"/>
        <v>1.2580948805399412</v>
      </c>
      <c r="AL208" s="27">
        <f t="shared" si="72"/>
        <v>1.119155427989865</v>
      </c>
      <c r="AM208" s="27">
        <f t="shared" si="72"/>
        <v>1.3492012016867889</v>
      </c>
      <c r="AN208" s="27">
        <f t="shared" si="72"/>
        <v>1.0262727764234114</v>
      </c>
      <c r="AO208" s="27">
        <f t="shared" si="72"/>
        <v>2.6860264370512255</v>
      </c>
      <c r="AP208" s="27">
        <f t="shared" si="72"/>
        <v>2.4427803321946566</v>
      </c>
      <c r="AQ208" s="27">
        <f t="shared" si="72"/>
        <v>0.46118651141206257</v>
      </c>
      <c r="AR208" s="27">
        <f t="shared" si="72"/>
        <v>1.2062784351294056</v>
      </c>
      <c r="AS208" s="27">
        <f t="shared" si="72"/>
        <v>1.4899776493299939</v>
      </c>
      <c r="AT208" s="27">
        <f t="shared" si="72"/>
        <v>1.2509143270518628</v>
      </c>
      <c r="AU208" s="27">
        <f t="shared" si="72"/>
        <v>1.4266446693610568</v>
      </c>
      <c r="AV208" s="27">
        <f t="shared" si="72"/>
        <v>2.9536321108425483</v>
      </c>
      <c r="AW208" s="27">
        <f t="shared" si="72"/>
        <v>3.2672281961862808</v>
      </c>
      <c r="AX208" s="27">
        <f t="shared" si="72"/>
        <v>1.3016531221143737</v>
      </c>
      <c r="AY208" s="27">
        <f t="shared" si="71"/>
        <v>0.48997593879166246</v>
      </c>
      <c r="AZ208" s="27">
        <f t="shared" si="71"/>
        <v>0.76409440476081514</v>
      </c>
      <c r="BA208" s="27">
        <f t="shared" si="71"/>
        <v>1.0547144893389699</v>
      </c>
      <c r="BB208" s="27">
        <f t="shared" si="71"/>
        <v>0.79132951630628057</v>
      </c>
      <c r="BC208" s="27">
        <f t="shared" si="71"/>
        <v>1.402198942609175</v>
      </c>
      <c r="BD208" s="27">
        <f t="shared" si="71"/>
        <v>2.3143267656904811</v>
      </c>
      <c r="BE208" s="27">
        <f t="shared" si="71"/>
        <v>1.9534395529484421</v>
      </c>
      <c r="BF208" s="27">
        <f t="shared" si="71"/>
        <v>2.2439640867106228</v>
      </c>
      <c r="BG208" s="27">
        <f t="shared" si="71"/>
        <v>3.1090046179954633</v>
      </c>
      <c r="BH208" s="27">
        <f t="shared" si="71"/>
        <v>4.4703197222141355</v>
      </c>
    </row>
    <row r="209" spans="1:60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</row>
    <row r="210" spans="1:60" ht="12" thickBot="1">
      <c r="A210" s="3" t="s">
        <v>203</v>
      </c>
    </row>
    <row r="211" spans="1:60" ht="12" thickBot="1">
      <c r="A211" s="18"/>
      <c r="B211" s="19">
        <f t="shared" ref="B211:BH211" si="73">B2</f>
        <v>1992</v>
      </c>
      <c r="C211" s="19" t="str">
        <f t="shared" si="73"/>
        <v xml:space="preserve">93/94 </v>
      </c>
      <c r="D211" s="19" t="str">
        <f t="shared" si="73"/>
        <v xml:space="preserve">94/95 </v>
      </c>
      <c r="E211" s="19" t="str">
        <f t="shared" si="73"/>
        <v xml:space="preserve">95/96 </v>
      </c>
      <c r="F211" s="19" t="str">
        <f t="shared" si="73"/>
        <v xml:space="preserve">96/97 </v>
      </c>
      <c r="G211" s="19" t="str">
        <f t="shared" si="73"/>
        <v xml:space="preserve">97/98 </v>
      </c>
      <c r="H211" s="19" t="str">
        <f t="shared" si="73"/>
        <v xml:space="preserve">98/99 </v>
      </c>
      <c r="I211" s="19" t="str">
        <f t="shared" si="73"/>
        <v xml:space="preserve">99/00 </v>
      </c>
      <c r="J211" s="19" t="str">
        <f t="shared" si="73"/>
        <v xml:space="preserve">00/01 </v>
      </c>
      <c r="K211" s="19" t="str">
        <f t="shared" si="73"/>
        <v xml:space="preserve">01/02 </v>
      </c>
      <c r="L211" s="19" t="str">
        <f t="shared" si="73"/>
        <v xml:space="preserve">02/03 </v>
      </c>
      <c r="M211" s="19" t="str">
        <f t="shared" si="73"/>
        <v xml:space="preserve">03/04 </v>
      </c>
      <c r="N211" s="19" t="str">
        <f t="shared" si="73"/>
        <v xml:space="preserve">04/05 </v>
      </c>
      <c r="O211" s="19" t="str">
        <f t="shared" si="73"/>
        <v xml:space="preserve">05/06 </v>
      </c>
      <c r="P211" s="19" t="str">
        <f t="shared" si="73"/>
        <v xml:space="preserve">06/07 </v>
      </c>
      <c r="Q211" s="19" t="str">
        <f t="shared" si="73"/>
        <v xml:space="preserve">07/08 </v>
      </c>
      <c r="R211" s="19" t="str">
        <f t="shared" si="73"/>
        <v xml:space="preserve">08/09 </v>
      </c>
      <c r="S211" s="19" t="str">
        <f t="shared" si="73"/>
        <v xml:space="preserve">09/10 </v>
      </c>
      <c r="T211" s="19" t="str">
        <f t="shared" si="73"/>
        <v xml:space="preserve">10/11 </v>
      </c>
      <c r="U211" s="19" t="str">
        <f t="shared" si="73"/>
        <v xml:space="preserve">11/12 </v>
      </c>
      <c r="V211" s="19" t="str">
        <f t="shared" si="73"/>
        <v xml:space="preserve">12/13 </v>
      </c>
      <c r="W211" s="19" t="str">
        <f t="shared" si="73"/>
        <v xml:space="preserve">13/14 </v>
      </c>
      <c r="X211" s="19" t="str">
        <f t="shared" si="73"/>
        <v xml:space="preserve">14/15 </v>
      </c>
      <c r="Y211" s="19" t="str">
        <f t="shared" si="73"/>
        <v xml:space="preserve">15/16 </v>
      </c>
      <c r="Z211" s="19" t="str">
        <f t="shared" si="73"/>
        <v xml:space="preserve">16/17 </v>
      </c>
      <c r="AA211" s="19" t="str">
        <f t="shared" si="73"/>
        <v xml:space="preserve">17/18 </v>
      </c>
      <c r="AB211" s="19" t="str">
        <f t="shared" si="73"/>
        <v xml:space="preserve">18/19 </v>
      </c>
      <c r="AC211" s="19" t="str">
        <f t="shared" si="73"/>
        <v>19/20</v>
      </c>
      <c r="AD211" s="19" t="str">
        <f t="shared" si="73"/>
        <v>20/21</v>
      </c>
      <c r="AE211" s="19" t="str">
        <f t="shared" si="73"/>
        <v xml:space="preserve">21/22 </v>
      </c>
      <c r="AF211" s="19" t="str">
        <f t="shared" si="73"/>
        <v xml:space="preserve">22/23 </v>
      </c>
      <c r="AG211" s="19" t="str">
        <f t="shared" si="73"/>
        <v xml:space="preserve">23/24 </v>
      </c>
      <c r="AH211" s="19" t="str">
        <f t="shared" si="73"/>
        <v xml:space="preserve">24/25 </v>
      </c>
      <c r="AI211" s="19" t="str">
        <f t="shared" si="73"/>
        <v>25/26</v>
      </c>
      <c r="AJ211" s="19" t="str">
        <f t="shared" si="73"/>
        <v>26/27</v>
      </c>
      <c r="AK211" s="19" t="str">
        <f t="shared" si="73"/>
        <v>27/28</v>
      </c>
      <c r="AL211" s="19" t="str">
        <f t="shared" si="73"/>
        <v>28/29</v>
      </c>
      <c r="AM211" s="19" t="str">
        <f t="shared" si="73"/>
        <v>29/30</v>
      </c>
      <c r="AN211" s="19" t="str">
        <f t="shared" si="73"/>
        <v>30/31</v>
      </c>
      <c r="AO211" s="19" t="str">
        <f t="shared" si="73"/>
        <v>31/32</v>
      </c>
      <c r="AP211" s="19" t="str">
        <f t="shared" si="73"/>
        <v>32/33</v>
      </c>
      <c r="AQ211" s="19" t="str">
        <f t="shared" si="73"/>
        <v>33/34</v>
      </c>
      <c r="AR211" s="19" t="str">
        <f t="shared" si="73"/>
        <v>34/35</v>
      </c>
      <c r="AS211" s="19" t="str">
        <f t="shared" si="73"/>
        <v>35/36</v>
      </c>
      <c r="AT211" s="19" t="str">
        <f t="shared" si="73"/>
        <v>36/37</v>
      </c>
      <c r="AU211" s="19" t="str">
        <f t="shared" si="73"/>
        <v>37/38</v>
      </c>
      <c r="AV211" s="19" t="str">
        <f t="shared" si="73"/>
        <v>38/39</v>
      </c>
      <c r="AW211" s="19" t="str">
        <f t="shared" si="73"/>
        <v>39/40</v>
      </c>
      <c r="AX211" s="19" t="str">
        <f t="shared" si="73"/>
        <v>40/41</v>
      </c>
      <c r="AY211" s="19" t="str">
        <f t="shared" si="73"/>
        <v>41/42</v>
      </c>
      <c r="AZ211" s="19" t="str">
        <f t="shared" si="73"/>
        <v>42/43</v>
      </c>
      <c r="BA211" s="19" t="str">
        <f t="shared" si="73"/>
        <v>43/44</v>
      </c>
      <c r="BB211" s="19" t="str">
        <f t="shared" si="73"/>
        <v>44/45</v>
      </c>
      <c r="BC211" s="19" t="str">
        <f t="shared" si="73"/>
        <v>45/46</v>
      </c>
      <c r="BD211" s="19" t="str">
        <f t="shared" si="73"/>
        <v>46/47</v>
      </c>
      <c r="BE211" s="19" t="str">
        <f t="shared" si="73"/>
        <v>47/48</v>
      </c>
      <c r="BF211" s="19" t="str">
        <f t="shared" si="73"/>
        <v>48/49</v>
      </c>
      <c r="BG211" s="19" t="str">
        <f t="shared" si="73"/>
        <v>49/50</v>
      </c>
      <c r="BH211" s="19" t="str">
        <f t="shared" si="73"/>
        <v>50/51</v>
      </c>
    </row>
    <row r="212" spans="1:60">
      <c r="A212" s="3" t="s">
        <v>26</v>
      </c>
      <c r="J212" s="8">
        <f>J$224*(SUM('[2]CWG Complex'!J264:N264)/SUM('[2]CWG Complex'!J$276:N$276))</f>
        <v>1778.6919013192462</v>
      </c>
      <c r="K212" s="8">
        <f>K$224*(SUM('[2]CWG Complex'!K264:O264)/SUM('[2]CWG Complex'!K$276:O$276))</f>
        <v>1859.3028082993683</v>
      </c>
      <c r="L212" s="8">
        <f>L$224*(SUM('[2]CWG Complex'!L264:P264)/SUM('[2]CWG Complex'!L$276:P$276))</f>
        <v>1979.9203395221416</v>
      </c>
      <c r="M212" s="8">
        <f>M$224*(SUM('[2]CWG Complex'!M264:Q264)/SUM('[2]CWG Complex'!M$276:Q$276))</f>
        <v>2014.6761868606775</v>
      </c>
      <c r="N212" s="8">
        <f>N$224*(SUM('[2]CWG Complex'!N264:R264)/SUM('[2]CWG Complex'!N$276:R$276))</f>
        <v>2083.0425898562321</v>
      </c>
      <c r="O212" s="8">
        <f>O$224*(SUM('[2]CWG Complex'!O264:S264)/SUM('[2]CWG Complex'!O$276:S$276))</f>
        <v>2034.2539594443372</v>
      </c>
      <c r="P212" s="8">
        <f>P$224*(SUM('[2]CWG Complex'!P264:T264)/SUM('[2]CWG Complex'!P$276:T$276))</f>
        <v>1975.3980055681559</v>
      </c>
      <c r="Q212" s="8">
        <f>Q$224*(SUM('[2]CWG Complex'!Q264:U264)/SUM('[2]CWG Complex'!Q$276:U$276))</f>
        <v>1949.7640844932171</v>
      </c>
      <c r="R212" s="8">
        <f>R$224*(SUM('[2]CWG Complex'!R264:V264)/SUM('[2]CWG Complex'!R$276:V$276))</f>
        <v>1982.7215718819652</v>
      </c>
      <c r="S212" s="8">
        <f>S$224*(SUM('[2]CWG Complex'!S264:W264)/SUM('[2]CWG Complex'!S$276:W$276))</f>
        <v>1984.8978647817264</v>
      </c>
      <c r="T212" s="8">
        <f>T$224*(SUM('[2]CWG Complex'!T264:X264)/SUM('[2]CWG Complex'!T$276:X$276))</f>
        <v>1947.5507506712861</v>
      </c>
      <c r="U212" s="8">
        <f>U$224*(SUM('[2]CWG Complex'!U264:Y264)/SUM('[2]CWG Complex'!U$276:Y$276))</f>
        <v>1950.3303459625649</v>
      </c>
      <c r="V212" s="8">
        <f>V$224*(SUM('[2]CWG Complex'!V264:Z264)/SUM('[2]CWG Complex'!V$276:Z$276))</f>
        <v>1929.4687911098363</v>
      </c>
      <c r="W212" s="8">
        <f>W$224*(SUM('[2]CWG Complex'!W264:AA264)/SUM('[2]CWG Complex'!W$276:AA$276))</f>
        <v>1905.8593644713856</v>
      </c>
      <c r="X212" s="8">
        <f>X$224*(SUM('[2]CWG Complex'!X264:AB264)/SUM('[2]CWG Complex'!X$276:AB$276))</f>
        <v>1884.787891465259</v>
      </c>
      <c r="Y212" s="8">
        <f>Y$224*(SUM('[2]CWG Complex'!Y264:AC264)/SUM('[2]CWG Complex'!Y$276:AC$276))</f>
        <v>1965.8900140655126</v>
      </c>
      <c r="Z212" s="8">
        <f>Z$224*(SUM('[2]CWG Complex'!Z264:AD264)/SUM('[2]CWG Complex'!Z$276:AD$276))</f>
        <v>1964.3619855657146</v>
      </c>
      <c r="AA212" s="8">
        <f>AA$224*(SUM('[2]CWG Complex'!AA264:AE264)/SUM('[2]CWG Complex'!AA$276:AE$276))</f>
        <v>1974.0400790564377</v>
      </c>
      <c r="AB212" s="8">
        <f>AB$224*(SUM('[2]CWG Complex'!AB264:AF264)/SUM('[2]CWG Complex'!AB$276:AF$276))</f>
        <v>1924.7955029314603</v>
      </c>
      <c r="AC212" s="8">
        <f>AC$224*(SUM('[2]CWG Complex'!AC264:AG264)/SUM('[2]CWG Complex'!AC$276:AG$276))</f>
        <v>1924.937114414005</v>
      </c>
      <c r="AD212" s="8">
        <f>AD$224*(SUM('[2]CWG Complex'!AD264:AH264)/SUM('[2]CWG Complex'!AD$276:AH$276))</f>
        <v>1922.4174553692997</v>
      </c>
      <c r="AE212" s="8">
        <f>AE$224*(SUM('[2]CWG Complex'!AE264:AI264)/SUM('[2]CWG Complex'!AE$276:AI$276))</f>
        <v>1862.2519885102233</v>
      </c>
      <c r="AF212" s="8">
        <f>AF$224*(SUM('[2]CWG Complex'!AF264:AJ264)/SUM('[2]CWG Complex'!AF$276:AJ$276))</f>
        <v>1847.9357994852276</v>
      </c>
      <c r="AG212" s="8">
        <f>AG$224*(SUM('[2]CWG Complex'!AG264:AK264)/SUM('[2]CWG Complex'!AG$276:AK$276))</f>
        <v>1853.6882767850407</v>
      </c>
      <c r="AH212" s="8">
        <f>AH$224*(SUM('[2]CWG Complex'!AH264:AL264)/SUM('[2]CWG Complex'!AH$276:AL$276))</f>
        <v>1883.3345550272352</v>
      </c>
      <c r="AI212" s="8">
        <f>AI$224*(SUM('[2]CWG Complex'!AI264:AM264)/SUM('[2]CWG Complex'!AI$276:AM$276))</f>
        <v>1901.2714405807105</v>
      </c>
      <c r="AJ212" s="8">
        <f>AJ$224*(SUM('[2]CWG Complex'!AJ264:AN264)/SUM('[2]CWG Complex'!AJ$276:AN$276))</f>
        <v>1909.2357684249025</v>
      </c>
      <c r="AK212" s="8">
        <f>AK$224*(SUM('[2]CWG Complex'!AK264:AO264)/SUM('[2]CWG Complex'!AK$276:AO$276))</f>
        <v>1921.7438926271325</v>
      </c>
      <c r="AL212" s="8">
        <f>AL$224*(SUM('[2]CWG Complex'!AL264:AP264)/SUM('[2]CWG Complex'!AL$276:AP$276))</f>
        <v>1935.7741192112251</v>
      </c>
      <c r="AM212" s="8">
        <f>AM$224*(SUM('[2]CWG Complex'!AM264:AQ264)/SUM('[2]CWG Complex'!AM$276:AQ$276))</f>
        <v>1945.6471906938327</v>
      </c>
      <c r="AN212" s="8">
        <f>AN$224*(SUM('[2]CWG Complex'!AN264:AR264)/SUM('[2]CWG Complex'!AN$276:AR$276))</f>
        <v>1948.9263805119592</v>
      </c>
      <c r="AO212" s="8">
        <f>AO$224*(SUM('[2]CWG Complex'!AO264:AS264)/SUM('[2]CWG Complex'!AO$276:AS$276))</f>
        <v>1955.6282203605601</v>
      </c>
      <c r="AP212" s="8">
        <f>AP$224*(SUM('[2]CWG Complex'!AP264:AT264)/SUM('[2]CWG Complex'!AP$276:AT$276))</f>
        <v>1960.8810537813772</v>
      </c>
      <c r="AQ212" s="8">
        <f>AQ$224*(SUM('[2]CWG Complex'!AQ264:AU264)/SUM('[2]CWG Complex'!AQ$276:AU$276))</f>
        <v>1968.9267580940395</v>
      </c>
      <c r="AR212" s="8">
        <f>AR$224*(SUM('[2]CWG Complex'!AR264:AV264)/SUM('[2]CWG Complex'!AR$276:AV$276))</f>
        <v>1973.1580442677762</v>
      </c>
      <c r="AS212" s="8">
        <f>AS$224*(SUM('[2]CWG Complex'!AS264:AW264)/SUM('[2]CWG Complex'!AS$276:AW$276))</f>
        <v>1984.8151482907847</v>
      </c>
      <c r="AT212" s="8">
        <f>AT$224*(SUM('[2]CWG Complex'!AT264:AX264)/SUM('[2]CWG Complex'!AT$276:AX$276))</f>
        <v>2001.7606807098314</v>
      </c>
      <c r="AU212" s="8">
        <f>AU$224*(SUM('[2]CWG Complex'!AU264:AY264)/SUM('[2]CWG Complex'!AU$276:AY$276))</f>
        <v>2012.2288573839026</v>
      </c>
      <c r="AV212" s="8">
        <f>AV$224*(SUM('[2]CWG Complex'!AV264:AZ264)/SUM('[2]CWG Complex'!AV$276:AZ$276))</f>
        <v>2019.8856373174156</v>
      </c>
      <c r="AW212" s="8">
        <f>AW$224*(SUM('[2]CWG Complex'!AW264:BA264)/SUM('[2]CWG Complex'!AW$276:BA$276))</f>
        <v>2027.5071046648582</v>
      </c>
      <c r="AX212" s="8">
        <f>AX$224*(SUM('[2]CWG Complex'!AX264:BB264)/SUM('[2]CWG Complex'!AX$276:BB$276))</f>
        <v>2034.8739282428446</v>
      </c>
      <c r="AY212" s="8">
        <f>AY$224*(SUM('[2]CWG Complex'!AY264:BC264)/SUM('[2]CWG Complex'!AY$276:BC$276))</f>
        <v>2042.6625238649544</v>
      </c>
      <c r="AZ212" s="8">
        <f>AZ$224*(SUM('[2]CWG Complex'!AZ264:BD264)/SUM('[2]CWG Complex'!AZ$276:BD$276))</f>
        <v>2050.6744918915915</v>
      </c>
      <c r="BA212" s="8">
        <f>BA$224*(SUM('[2]CWG Complex'!BA264:BE264)/SUM('[2]CWG Complex'!BA$276:BE$276))</f>
        <v>2059.1845085183522</v>
      </c>
      <c r="BB212" s="8">
        <f>BB$224*(SUM('[2]CWG Complex'!BB264:BF264)/SUM('[2]CWG Complex'!BB$276:BF$276))</f>
        <v>2068.6433634107411</v>
      </c>
      <c r="BC212" s="8">
        <f>BC$224*(SUM('[2]CWG Complex'!BC264:BG264)/SUM('[2]CWG Complex'!BC$276:BG$276))</f>
        <v>2078.6857692029721</v>
      </c>
      <c r="BD212" s="8">
        <f>BD$224*(SUM('[2]CWG Complex'!BD264:BH264)/SUM('[2]CWG Complex'!BD$276:BH$276))</f>
        <v>2088.1301820880667</v>
      </c>
      <c r="BE212" s="8">
        <f>BE$224*(SUM('[2]CWG Complex'!BE264:BI264)/SUM('[2]CWG Complex'!BE$276:BI$276))</f>
        <v>2097.516966680786</v>
      </c>
      <c r="BF212" s="8">
        <f>BF$224*(SUM('[2]CWG Complex'!BF264:BJ264)/SUM('[2]CWG Complex'!BF$276:BJ$276))</f>
        <v>2106.5754610498766</v>
      </c>
      <c r="BG212" s="8">
        <f>BG$224*(SUM('[2]CWG Complex'!BG264:BK264)/SUM('[2]CWG Complex'!BG$276:BK$276))</f>
        <v>2115.4548132582213</v>
      </c>
      <c r="BH212" s="8" t="e">
        <f>BH$224*(SUM('[2]CWG Complex'!BH264:BL264)/SUM('[2]CWG Complex'!BH$276:BL$276))</f>
        <v>#DIV/0!</v>
      </c>
    </row>
    <row r="213" spans="1:60">
      <c r="A213" s="3" t="s">
        <v>27</v>
      </c>
      <c r="J213" s="8">
        <f>J$224*(SUM('[2]CWG Complex'!J265:N265)/SUM('[2]CWG Complex'!J$276:N$276))</f>
        <v>1686.8003976426837</v>
      </c>
      <c r="K213" s="8">
        <f>K$224*(SUM('[2]CWG Complex'!K265:O265)/SUM('[2]CWG Complex'!K$276:O$276))</f>
        <v>1777.8073026551547</v>
      </c>
      <c r="L213" s="8">
        <f>L$224*(SUM('[2]CWG Complex'!L265:P265)/SUM('[2]CWG Complex'!L$276:P$276))</f>
        <v>1901.2563353276664</v>
      </c>
      <c r="M213" s="8">
        <f>M$224*(SUM('[2]CWG Complex'!M265:Q265)/SUM('[2]CWG Complex'!M$276:Q$276))</f>
        <v>1921.1945555774257</v>
      </c>
      <c r="N213" s="8">
        <f>N$224*(SUM('[2]CWG Complex'!N265:R265)/SUM('[2]CWG Complex'!N$276:R$276))</f>
        <v>1953.4591153826509</v>
      </c>
      <c r="O213" s="8">
        <f>O$224*(SUM('[2]CWG Complex'!O265:S265)/SUM('[2]CWG Complex'!O$276:S$276))</f>
        <v>1918.154455975568</v>
      </c>
      <c r="P213" s="8">
        <f>P$224*(SUM('[2]CWG Complex'!P265:T265)/SUM('[2]CWG Complex'!P$276:T$276))</f>
        <v>1878.8587885406778</v>
      </c>
      <c r="Q213" s="8">
        <f>Q$224*(SUM('[2]CWG Complex'!Q265:U265)/SUM('[2]CWG Complex'!Q$276:U$276))</f>
        <v>1849.5106865850228</v>
      </c>
      <c r="R213" s="8">
        <f>R$224*(SUM('[2]CWG Complex'!R265:V265)/SUM('[2]CWG Complex'!R$276:V$276))</f>
        <v>1905.0637030680841</v>
      </c>
      <c r="S213" s="8">
        <f>S$224*(SUM('[2]CWG Complex'!S265:W265)/SUM('[2]CWG Complex'!S$276:W$276))</f>
        <v>1895.5020082348767</v>
      </c>
      <c r="T213" s="8">
        <f>T$224*(SUM('[2]CWG Complex'!T265:X265)/SUM('[2]CWG Complex'!T$276:X$276))</f>
        <v>1833.3575142351133</v>
      </c>
      <c r="U213" s="8">
        <f>U$224*(SUM('[2]CWG Complex'!U265:Y265)/SUM('[2]CWG Complex'!U$276:Y$276))</f>
        <v>1837.2275569265548</v>
      </c>
      <c r="V213" s="8">
        <f>V$224*(SUM('[2]CWG Complex'!V265:Z265)/SUM('[2]CWG Complex'!V$276:Z$276))</f>
        <v>1828.9381162249445</v>
      </c>
      <c r="W213" s="8">
        <f>W$224*(SUM('[2]CWG Complex'!W265:AA265)/SUM('[2]CWG Complex'!W$276:AA$276))</f>
        <v>1815.0908771335135</v>
      </c>
      <c r="X213" s="8">
        <f>X$224*(SUM('[2]CWG Complex'!X265:AB265)/SUM('[2]CWG Complex'!X$276:AB$276))</f>
        <v>1804.6813498043077</v>
      </c>
      <c r="Y213" s="8">
        <f>Y$224*(SUM('[2]CWG Complex'!Y265:AC265)/SUM('[2]CWG Complex'!Y$276:AC$276))</f>
        <v>1867.128906583848</v>
      </c>
      <c r="Z213" s="8">
        <f>Z$224*(SUM('[2]CWG Complex'!Z265:AD265)/SUM('[2]CWG Complex'!Z$276:AD$276))</f>
        <v>1863.8649863610301</v>
      </c>
      <c r="AA213" s="8">
        <f>AA$224*(SUM('[2]CWG Complex'!AA265:AE265)/SUM('[2]CWG Complex'!AA$276:AE$276))</f>
        <v>1888.140136380367</v>
      </c>
      <c r="AB213" s="8">
        <f>AB$224*(SUM('[2]CWG Complex'!AB265:AF265)/SUM('[2]CWG Complex'!AB$276:AF$276))</f>
        <v>1851.1384644834193</v>
      </c>
      <c r="AC213" s="8">
        <f>AC$224*(SUM('[2]CWG Complex'!AC265:AG265)/SUM('[2]CWG Complex'!AC$276:AG$276))</f>
        <v>1930.1201361125231</v>
      </c>
      <c r="AD213" s="8">
        <f>AD$224*(SUM('[2]CWG Complex'!AD265:AH265)/SUM('[2]CWG Complex'!AD$276:AH$276))</f>
        <v>2001.1855277151353</v>
      </c>
      <c r="AE213" s="8">
        <f>AE$224*(SUM('[2]CWG Complex'!AE265:AI265)/SUM('[2]CWG Complex'!AE$276:AI$276))</f>
        <v>1943.2551053061527</v>
      </c>
      <c r="AF213" s="8">
        <f>AF$224*(SUM('[2]CWG Complex'!AF265:AJ265)/SUM('[2]CWG Complex'!AF$276:AJ$276))</f>
        <v>1941.5045470495465</v>
      </c>
      <c r="AG213" s="8">
        <f>AG$224*(SUM('[2]CWG Complex'!AG265:AK265)/SUM('[2]CWG Complex'!AG$276:AK$276))</f>
        <v>1972.7568069443535</v>
      </c>
      <c r="AH213" s="8">
        <f>AH$224*(SUM('[2]CWG Complex'!AH265:AL265)/SUM('[2]CWG Complex'!AH$276:AL$276))</f>
        <v>1975.3364029194925</v>
      </c>
      <c r="AI213" s="8">
        <f>AI$224*(SUM('[2]CWG Complex'!AI265:AM265)/SUM('[2]CWG Complex'!AI$276:AM$276))</f>
        <v>1981.1063409368614</v>
      </c>
      <c r="AJ213" s="8">
        <f>AJ$224*(SUM('[2]CWG Complex'!AJ265:AN265)/SUM('[2]CWG Complex'!AJ$276:AN$276))</f>
        <v>2001.6007587799181</v>
      </c>
      <c r="AK213" s="8">
        <f>AK$224*(SUM('[2]CWG Complex'!AK265:AO265)/SUM('[2]CWG Complex'!AK$276:AO$276))</f>
        <v>2016.9957752905893</v>
      </c>
      <c r="AL213" s="8">
        <f>AL$224*(SUM('[2]CWG Complex'!AL265:AP265)/SUM('[2]CWG Complex'!AL$276:AP$276))</f>
        <v>2033.601481673797</v>
      </c>
      <c r="AM213" s="8">
        <f>AM$224*(SUM('[2]CWG Complex'!AM265:AQ265)/SUM('[2]CWG Complex'!AM$276:AQ$276))</f>
        <v>2043.9516833083717</v>
      </c>
      <c r="AN213" s="8">
        <f>AN$224*(SUM('[2]CWG Complex'!AN265:AR265)/SUM('[2]CWG Complex'!AN$276:AR$276))</f>
        <v>2043.139983995266</v>
      </c>
      <c r="AO213" s="8">
        <f>AO$224*(SUM('[2]CWG Complex'!AO265:AS265)/SUM('[2]CWG Complex'!AO$276:AS$276))</f>
        <v>2049.9897239983252</v>
      </c>
      <c r="AP213" s="8">
        <f>AP$224*(SUM('[2]CWG Complex'!AP265:AT265)/SUM('[2]CWG Complex'!AP$276:AT$276))</f>
        <v>2057.4761856808691</v>
      </c>
      <c r="AQ213" s="8">
        <f>AQ$224*(SUM('[2]CWG Complex'!AQ265:AU265)/SUM('[2]CWG Complex'!AQ$276:AU$276))</f>
        <v>2066.1959705008512</v>
      </c>
      <c r="AR213" s="8">
        <f>AR$224*(SUM('[2]CWG Complex'!AR265:AV265)/SUM('[2]CWG Complex'!AR$276:AV$276))</f>
        <v>2070.583759028465</v>
      </c>
      <c r="AS213" s="8">
        <f>AS$224*(SUM('[2]CWG Complex'!AS265:AW265)/SUM('[2]CWG Complex'!AS$276:AW$276))</f>
        <v>2082.4478924832433</v>
      </c>
      <c r="AT213" s="8">
        <f>AT$224*(SUM('[2]CWG Complex'!AT265:AX265)/SUM('[2]CWG Complex'!AT$276:AX$276))</f>
        <v>2099.8008939355013</v>
      </c>
      <c r="AU213" s="8">
        <f>AU$224*(SUM('[2]CWG Complex'!AU265:AY265)/SUM('[2]CWG Complex'!AU$276:AY$276))</f>
        <v>2110.9866227150483</v>
      </c>
      <c r="AV213" s="8">
        <f>AV$224*(SUM('[2]CWG Complex'!AV265:AZ265)/SUM('[2]CWG Complex'!AV$276:AZ$276))</f>
        <v>2119.2879173649885</v>
      </c>
      <c r="AW213" s="8">
        <f>AW$224*(SUM('[2]CWG Complex'!AW265:BA265)/SUM('[2]CWG Complex'!AW$276:BA$276))</f>
        <v>2127.2688627384118</v>
      </c>
      <c r="AX213" s="8">
        <f>AX$224*(SUM('[2]CWG Complex'!AX265:BB265)/SUM('[2]CWG Complex'!AX$276:BB$276))</f>
        <v>2134.9335071909072</v>
      </c>
      <c r="AY213" s="8">
        <f>AY$224*(SUM('[2]CWG Complex'!AY265:BC265)/SUM('[2]CWG Complex'!AY$276:BC$276))</f>
        <v>2143.0381949590114</v>
      </c>
      <c r="AZ213" s="8">
        <f>AZ$224*(SUM('[2]CWG Complex'!AZ265:BD265)/SUM('[2]CWG Complex'!AZ$276:BD$276))</f>
        <v>2151.427216603171</v>
      </c>
      <c r="BA213" s="8">
        <f>BA$224*(SUM('[2]CWG Complex'!BA265:BE265)/SUM('[2]CWG Complex'!BA$276:BE$276))</f>
        <v>2160.4065676325959</v>
      </c>
      <c r="BB213" s="8">
        <f>BB$224*(SUM('[2]CWG Complex'!BB265:BF265)/SUM('[2]CWG Complex'!BB$276:BF$276))</f>
        <v>2170.3562294100875</v>
      </c>
      <c r="BC213" s="8">
        <f>BC$224*(SUM('[2]CWG Complex'!BC265:BG265)/SUM('[2]CWG Complex'!BC$276:BG$276))</f>
        <v>2180.8780264430538</v>
      </c>
      <c r="BD213" s="8">
        <f>BD$224*(SUM('[2]CWG Complex'!BD265:BH265)/SUM('[2]CWG Complex'!BD$276:BH$276))</f>
        <v>2190.766725688824</v>
      </c>
      <c r="BE213" s="8">
        <f>BE$224*(SUM('[2]CWG Complex'!BE265:BI265)/SUM('[2]CWG Complex'!BE$276:BI$276))</f>
        <v>2200.5978085796337</v>
      </c>
      <c r="BF213" s="8">
        <f>BF$224*(SUM('[2]CWG Complex'!BF265:BJ265)/SUM('[2]CWG Complex'!BF$276:BJ$276))</f>
        <v>2210.099572436216</v>
      </c>
      <c r="BG213" s="8">
        <f>BG$224*(SUM('[2]CWG Complex'!BG265:BK265)/SUM('[2]CWG Complex'!BG$276:BK$276))</f>
        <v>2219.4348232677526</v>
      </c>
      <c r="BH213" s="8" t="e">
        <f>BH$224*(SUM('[2]CWG Complex'!BH265:BL265)/SUM('[2]CWG Complex'!BH$276:BL$276))</f>
        <v>#DIV/0!</v>
      </c>
    </row>
    <row r="214" spans="1:60">
      <c r="A214" s="3" t="s">
        <v>28</v>
      </c>
      <c r="J214" s="8">
        <f>J$224*(SUM('[2]CWG Complex'!J266:N266)/SUM('[2]CWG Complex'!J$276:N$276))</f>
        <v>1719.2590333228557</v>
      </c>
      <c r="K214" s="8">
        <f>K$224*(SUM('[2]CWG Complex'!K266:O266)/SUM('[2]CWG Complex'!K$276:O$276))</f>
        <v>1804.1668313574999</v>
      </c>
      <c r="L214" s="8">
        <f>L$224*(SUM('[2]CWG Complex'!L266:P266)/SUM('[2]CWG Complex'!L$276:P$276))</f>
        <v>1913.6489770450078</v>
      </c>
      <c r="M214" s="8">
        <f>M$224*(SUM('[2]CWG Complex'!M266:Q266)/SUM('[2]CWG Complex'!M$276:Q$276))</f>
        <v>1935.9101302294814</v>
      </c>
      <c r="N214" s="8">
        <f>N$224*(SUM('[2]CWG Complex'!N266:R266)/SUM('[2]CWG Complex'!N$276:R$276))</f>
        <v>1972.1797549205887</v>
      </c>
      <c r="O214" s="8">
        <f>O$224*(SUM('[2]CWG Complex'!O266:S266)/SUM('[2]CWG Complex'!O$276:S$276))</f>
        <v>1930.2040203018303</v>
      </c>
      <c r="P214" s="8">
        <f>P$224*(SUM('[2]CWG Complex'!P266:T266)/SUM('[2]CWG Complex'!P$276:T$276))</f>
        <v>1905.1715812290311</v>
      </c>
      <c r="Q214" s="8">
        <f>Q$224*(SUM('[2]CWG Complex'!Q266:U266)/SUM('[2]CWG Complex'!Q$276:U$276))</f>
        <v>1864.8153075331347</v>
      </c>
      <c r="R214" s="8">
        <f>R$224*(SUM('[2]CWG Complex'!R266:V266)/SUM('[2]CWG Complex'!R$276:V$276))</f>
        <v>1892.3542222953945</v>
      </c>
      <c r="S214" s="8">
        <f>S$224*(SUM('[2]CWG Complex'!S266:W266)/SUM('[2]CWG Complex'!S$276:W$276))</f>
        <v>1908.7779251186021</v>
      </c>
      <c r="T214" s="8">
        <f>T$224*(SUM('[2]CWG Complex'!T266:X266)/SUM('[2]CWG Complex'!T$276:X$276))</f>
        <v>1870.7244705116782</v>
      </c>
      <c r="U214" s="8">
        <f>U$224*(SUM('[2]CWG Complex'!U266:Y266)/SUM('[2]CWG Complex'!U$276:Y$276))</f>
        <v>1872.8307919587389</v>
      </c>
      <c r="V214" s="8">
        <f>V$224*(SUM('[2]CWG Complex'!V266:Z266)/SUM('[2]CWG Complex'!V$276:Z$276))</f>
        <v>1884.5102374597259</v>
      </c>
      <c r="W214" s="8">
        <f>W$224*(SUM('[2]CWG Complex'!W266:AA266)/SUM('[2]CWG Complex'!W$276:AA$276))</f>
        <v>1844.8441208559718</v>
      </c>
      <c r="X214" s="8">
        <f>X$224*(SUM('[2]CWG Complex'!X266:AB266)/SUM('[2]CWG Complex'!X$276:AB$276))</f>
        <v>1799.6931047877538</v>
      </c>
      <c r="Y214" s="8">
        <f>Y$224*(SUM('[2]CWG Complex'!Y266:AC266)/SUM('[2]CWG Complex'!Y$276:AC$276))</f>
        <v>1857.5263239471512</v>
      </c>
      <c r="Z214" s="8">
        <f>Z$224*(SUM('[2]CWG Complex'!Z266:AD266)/SUM('[2]CWG Complex'!Z$276:AD$276))</f>
        <v>1856.3718781156215</v>
      </c>
      <c r="AA214" s="8">
        <f>AA$224*(SUM('[2]CWG Complex'!AA266:AE266)/SUM('[2]CWG Complex'!AA$276:AE$276))</f>
        <v>1862.5288617421918</v>
      </c>
      <c r="AB214" s="8">
        <f>AB$224*(SUM('[2]CWG Complex'!AB266:AF266)/SUM('[2]CWG Complex'!AB$276:AF$276))</f>
        <v>1834.9331827541837</v>
      </c>
      <c r="AC214" s="8">
        <f>AC$224*(SUM('[2]CWG Complex'!AC266:AG266)/SUM('[2]CWG Complex'!AC$276:AG$276))</f>
        <v>1874.5238880988895</v>
      </c>
      <c r="AD214" s="8">
        <f>AD$224*(SUM('[2]CWG Complex'!AD266:AH266)/SUM('[2]CWG Complex'!AD$276:AH$276))</f>
        <v>1865.5548146381338</v>
      </c>
      <c r="AE214" s="8">
        <f>AE$224*(SUM('[2]CWG Complex'!AE266:AI266)/SUM('[2]CWG Complex'!AE$276:AI$276))</f>
        <v>1795.9589036257696</v>
      </c>
      <c r="AF214" s="8">
        <f>AF$224*(SUM('[2]CWG Complex'!AF266:AJ266)/SUM('[2]CWG Complex'!AF$276:AJ$276))</f>
        <v>1791.8552777235598</v>
      </c>
      <c r="AG214" s="8">
        <f>AG$224*(SUM('[2]CWG Complex'!AG266:AK266)/SUM('[2]CWG Complex'!AG$276:AK$276))</f>
        <v>1804.1947205018412</v>
      </c>
      <c r="AH214" s="8">
        <f>AH$224*(SUM('[2]CWG Complex'!AH266:AL266)/SUM('[2]CWG Complex'!AH$276:AL$276))</f>
        <v>1811.8309143913148</v>
      </c>
      <c r="AI214" s="8">
        <f>AI$224*(SUM('[2]CWG Complex'!AI266:AM266)/SUM('[2]CWG Complex'!AI$276:AM$276))</f>
        <v>1842.1532754567829</v>
      </c>
      <c r="AJ214" s="8">
        <f>AJ$224*(SUM('[2]CWG Complex'!AJ266:AN266)/SUM('[2]CWG Complex'!AJ$276:AN$276))</f>
        <v>1848.3315664712029</v>
      </c>
      <c r="AK214" s="8">
        <f>AK$224*(SUM('[2]CWG Complex'!AK266:AO266)/SUM('[2]CWG Complex'!AK$276:AO$276))</f>
        <v>1859.7303726011155</v>
      </c>
      <c r="AL214" s="8">
        <f>AL$224*(SUM('[2]CWG Complex'!AL266:AP266)/SUM('[2]CWG Complex'!AL$276:AP$276))</f>
        <v>1874.3315831517466</v>
      </c>
      <c r="AM214" s="8">
        <f>AM$224*(SUM('[2]CWG Complex'!AM266:AQ266)/SUM('[2]CWG Complex'!AM$276:AQ$276))</f>
        <v>1883.4617075261469</v>
      </c>
      <c r="AN214" s="8">
        <f>AN$224*(SUM('[2]CWG Complex'!AN266:AR266)/SUM('[2]CWG Complex'!AN$276:AR$276))</f>
        <v>1885.0005891993205</v>
      </c>
      <c r="AO214" s="8">
        <f>AO$224*(SUM('[2]CWG Complex'!AO266:AS266)/SUM('[2]CWG Complex'!AO$276:AS$276))</f>
        <v>1893.109438240235</v>
      </c>
      <c r="AP214" s="8">
        <f>AP$224*(SUM('[2]CWG Complex'!AP266:AT266)/SUM('[2]CWG Complex'!AP$276:AT$276))</f>
        <v>1897.9193613566263</v>
      </c>
      <c r="AQ214" s="8">
        <f>AQ$224*(SUM('[2]CWG Complex'!AQ266:AU266)/SUM('[2]CWG Complex'!AQ$276:AU$276))</f>
        <v>1905.6406195411712</v>
      </c>
      <c r="AR214" s="8">
        <f>AR$224*(SUM('[2]CWG Complex'!AR266:AV266)/SUM('[2]CWG Complex'!AR$276:AV$276))</f>
        <v>1909.7761444031848</v>
      </c>
      <c r="AS214" s="8">
        <f>AS$224*(SUM('[2]CWG Complex'!AS266:AW266)/SUM('[2]CWG Complex'!AS$276:AW$276))</f>
        <v>1920.9376786550285</v>
      </c>
      <c r="AT214" s="8">
        <f>AT$224*(SUM('[2]CWG Complex'!AT266:AX266)/SUM('[2]CWG Complex'!AT$276:AX$276))</f>
        <v>1937.2671979609629</v>
      </c>
      <c r="AU214" s="8">
        <f>AU$224*(SUM('[2]CWG Complex'!AU266:AY266)/SUM('[2]CWG Complex'!AU$276:AY$276))</f>
        <v>1947.5855166045853</v>
      </c>
      <c r="AV214" s="8">
        <f>AV$224*(SUM('[2]CWG Complex'!AV266:AZ266)/SUM('[2]CWG Complex'!AV$276:AZ$276))</f>
        <v>1954.9457049065938</v>
      </c>
      <c r="AW214" s="8">
        <f>AW$224*(SUM('[2]CWG Complex'!AW266:BA266)/SUM('[2]CWG Complex'!AW$276:BA$276))</f>
        <v>1962.3086158531867</v>
      </c>
      <c r="AX214" s="8">
        <f>AX$224*(SUM('[2]CWG Complex'!AX266:BB266)/SUM('[2]CWG Complex'!AX$276:BB$276))</f>
        <v>1969.4337780093829</v>
      </c>
      <c r="AY214" s="8">
        <f>AY$224*(SUM('[2]CWG Complex'!AY266:BC266)/SUM('[2]CWG Complex'!AY$276:BC$276))</f>
        <v>1976.9596352709711</v>
      </c>
      <c r="AZ214" s="8">
        <f>AZ$224*(SUM('[2]CWG Complex'!AZ266:BD266)/SUM('[2]CWG Complex'!AZ$276:BD$276))</f>
        <v>1984.7197476178098</v>
      </c>
      <c r="BA214" s="8">
        <f>BA$224*(SUM('[2]CWG Complex'!BA266:BE266)/SUM('[2]CWG Complex'!BA$276:BE$276))</f>
        <v>1992.974603517792</v>
      </c>
      <c r="BB214" s="8">
        <f>BB$224*(SUM('[2]CWG Complex'!BB266:BF266)/SUM('[2]CWG Complex'!BB$276:BF$276))</f>
        <v>2002.1199233252851</v>
      </c>
      <c r="BC214" s="8">
        <f>BC$224*(SUM('[2]CWG Complex'!BC266:BG266)/SUM('[2]CWG Complex'!BC$276:BG$276))</f>
        <v>2011.8368094788743</v>
      </c>
      <c r="BD214" s="8">
        <f>BD$224*(SUM('[2]CWG Complex'!BD266:BH266)/SUM('[2]CWG Complex'!BD$276:BH$276))</f>
        <v>2020.9756061245635</v>
      </c>
      <c r="BE214" s="8">
        <f>BE$224*(SUM('[2]CWG Complex'!BE266:BI266)/SUM('[2]CWG Complex'!BE$276:BI$276))</f>
        <v>2030.0594963665571</v>
      </c>
      <c r="BF214" s="8">
        <f>BF$224*(SUM('[2]CWG Complex'!BF266:BJ266)/SUM('[2]CWG Complex'!BF$276:BJ$276))</f>
        <v>2038.8303466525801</v>
      </c>
      <c r="BG214" s="8">
        <f>BG$224*(SUM('[2]CWG Complex'!BG266:BK266)/SUM('[2]CWG Complex'!BG$276:BK$276))</f>
        <v>2047.4322622573695</v>
      </c>
      <c r="BH214" s="8" t="e">
        <f>BH$224*(SUM('[2]CWG Complex'!BH266:BL266)/SUM('[2]CWG Complex'!BH$276:BL$276))</f>
        <v>#DIV/0!</v>
      </c>
    </row>
    <row r="215" spans="1:60">
      <c r="A215" s="3" t="s">
        <v>17</v>
      </c>
      <c r="J215" s="8">
        <f>J$224*(SUM('[2]CWG Complex'!J267:N267)/SUM('[2]CWG Complex'!J$276:N$276))</f>
        <v>1670.4887946160482</v>
      </c>
      <c r="K215" s="8">
        <f>K$224*(SUM('[2]CWG Complex'!K267:O267)/SUM('[2]CWG Complex'!K$276:O$276))</f>
        <v>1763.0752240288703</v>
      </c>
      <c r="L215" s="8">
        <f>L$224*(SUM('[2]CWG Complex'!L267:P267)/SUM('[2]CWG Complex'!L$276:P$276))</f>
        <v>1901.1615147157238</v>
      </c>
      <c r="M215" s="8">
        <f>M$224*(SUM('[2]CWG Complex'!M267:Q267)/SUM('[2]CWG Complex'!M$276:Q$276))</f>
        <v>1937.9402889398402</v>
      </c>
      <c r="N215" s="8">
        <f>N$224*(SUM('[2]CWG Complex'!N267:R267)/SUM('[2]CWG Complex'!N$276:R$276))</f>
        <v>1967.7389682929825</v>
      </c>
      <c r="O215" s="8">
        <f>O$224*(SUM('[2]CWG Complex'!O267:S267)/SUM('[2]CWG Complex'!O$276:S$276))</f>
        <v>1906.0451614890635</v>
      </c>
      <c r="P215" s="8">
        <f>P$224*(SUM('[2]CWG Complex'!P267:T267)/SUM('[2]CWG Complex'!P$276:T$276))</f>
        <v>1847.8034621021798</v>
      </c>
      <c r="Q215" s="8">
        <f>Q$224*(SUM('[2]CWG Complex'!Q267:U267)/SUM('[2]CWG Complex'!Q$276:U$276))</f>
        <v>1793.8324226317086</v>
      </c>
      <c r="R215" s="8">
        <f>R$224*(SUM('[2]CWG Complex'!R267:V267)/SUM('[2]CWG Complex'!R$276:V$276))</f>
        <v>1830.4516202980844</v>
      </c>
      <c r="S215" s="8">
        <f>S$224*(SUM('[2]CWG Complex'!S267:W267)/SUM('[2]CWG Complex'!S$276:W$276))</f>
        <v>1878.9558919541612</v>
      </c>
      <c r="T215" s="8">
        <f>T$224*(SUM('[2]CWG Complex'!T267:X267)/SUM('[2]CWG Complex'!T$276:X$276))</f>
        <v>1849.3497224447733</v>
      </c>
      <c r="U215" s="8">
        <f>U$224*(SUM('[2]CWG Complex'!U267:Y267)/SUM('[2]CWG Complex'!U$276:Y$276))</f>
        <v>1853.9703142571295</v>
      </c>
      <c r="V215" s="8">
        <f>V$224*(SUM('[2]CWG Complex'!V267:Z267)/SUM('[2]CWG Complex'!V$276:Z$276))</f>
        <v>1857.2224403118423</v>
      </c>
      <c r="W215" s="8">
        <f>W$224*(SUM('[2]CWG Complex'!W267:AA267)/SUM('[2]CWG Complex'!W$276:AA$276))</f>
        <v>1837.171630946287</v>
      </c>
      <c r="X215" s="8">
        <f>X$224*(SUM('[2]CWG Complex'!X267:AB267)/SUM('[2]CWG Complex'!X$276:AB$276))</f>
        <v>1809.7678019528914</v>
      </c>
      <c r="Y215" s="8">
        <f>Y$224*(SUM('[2]CWG Complex'!Y267:AC267)/SUM('[2]CWG Complex'!Y$276:AC$276))</f>
        <v>1881.0449488006655</v>
      </c>
      <c r="Z215" s="8">
        <f>Z$224*(SUM('[2]CWG Complex'!Z267:AD267)/SUM('[2]CWG Complex'!Z$276:AD$276))</f>
        <v>1869.2563691229709</v>
      </c>
      <c r="AA215" s="8">
        <f>AA$224*(SUM('[2]CWG Complex'!AA267:AE267)/SUM('[2]CWG Complex'!AA$276:AE$276))</f>
        <v>1895.2138886973207</v>
      </c>
      <c r="AB215" s="8">
        <f>AB$224*(SUM('[2]CWG Complex'!AB267:AF267)/SUM('[2]CWG Complex'!AB$276:AF$276))</f>
        <v>1865.6305592918757</v>
      </c>
      <c r="AC215" s="8">
        <f>AC$224*(SUM('[2]CWG Complex'!AC267:AG267)/SUM('[2]CWG Complex'!AC$276:AG$276))</f>
        <v>1888.4186509801198</v>
      </c>
      <c r="AD215" s="8">
        <f>AD$224*(SUM('[2]CWG Complex'!AD267:AH267)/SUM('[2]CWG Complex'!AD$276:AH$276))</f>
        <v>1921.9010538646473</v>
      </c>
      <c r="AE215" s="8">
        <f>AE$224*(SUM('[2]CWG Complex'!AE267:AI267)/SUM('[2]CWG Complex'!AE$276:AI$276))</f>
        <v>1879.7023163619438</v>
      </c>
      <c r="AF215" s="8">
        <f>AF$224*(SUM('[2]CWG Complex'!AF267:AJ267)/SUM('[2]CWG Complex'!AF$276:AJ$276))</f>
        <v>1857.2158665930094</v>
      </c>
      <c r="AG215" s="8">
        <f>AG$224*(SUM('[2]CWG Complex'!AG267:AK267)/SUM('[2]CWG Complex'!AG$276:AK$276))</f>
        <v>1867.7774186964664</v>
      </c>
      <c r="AH215" s="8">
        <f>AH$224*(SUM('[2]CWG Complex'!AH267:AL267)/SUM('[2]CWG Complex'!AH$276:AL$276))</f>
        <v>1892.0647664939768</v>
      </c>
      <c r="AI215" s="8">
        <f>AI$224*(SUM('[2]CWG Complex'!AI267:AM267)/SUM('[2]CWG Complex'!AI$276:AM$276))</f>
        <v>1903.7499753380519</v>
      </c>
      <c r="AJ215" s="8">
        <f>AJ$224*(SUM('[2]CWG Complex'!AJ267:AN267)/SUM('[2]CWG Complex'!AJ$276:AN$276))</f>
        <v>1918.013084886662</v>
      </c>
      <c r="AK215" s="8">
        <f>AK$224*(SUM('[2]CWG Complex'!AK267:AO267)/SUM('[2]CWG Complex'!AK$276:AO$276))</f>
        <v>1932.0765307313789</v>
      </c>
      <c r="AL215" s="8">
        <f>AL$224*(SUM('[2]CWG Complex'!AL267:AP267)/SUM('[2]CWG Complex'!AL$276:AP$276))</f>
        <v>1944.9582139254255</v>
      </c>
      <c r="AM215" s="8">
        <f>AM$224*(SUM('[2]CWG Complex'!AM267:AQ267)/SUM('[2]CWG Complex'!AM$276:AQ$276))</f>
        <v>1954.7892389113651</v>
      </c>
      <c r="AN215" s="8">
        <f>AN$224*(SUM('[2]CWG Complex'!AN267:AR267)/SUM('[2]CWG Complex'!AN$276:AR$276))</f>
        <v>1957.1814551421644</v>
      </c>
      <c r="AO215" s="8">
        <f>AO$224*(SUM('[2]CWG Complex'!AO267:AS267)/SUM('[2]CWG Complex'!AO$276:AS$276))</f>
        <v>1963.781908962126</v>
      </c>
      <c r="AP215" s="8">
        <f>AP$224*(SUM('[2]CWG Complex'!AP267:AT267)/SUM('[2]CWG Complex'!AP$276:AT$276))</f>
        <v>1969.9631501627327</v>
      </c>
      <c r="AQ215" s="8">
        <f>AQ$224*(SUM('[2]CWG Complex'!AQ267:AU267)/SUM('[2]CWG Complex'!AQ$276:AU$276))</f>
        <v>1978.0562232230573</v>
      </c>
      <c r="AR215" s="8">
        <f>AR$224*(SUM('[2]CWG Complex'!AR267:AV267)/SUM('[2]CWG Complex'!AR$276:AV$276))</f>
        <v>1982.073003047288</v>
      </c>
      <c r="AS215" s="8">
        <f>AS$224*(SUM('[2]CWG Complex'!AS267:AW267)/SUM('[2]CWG Complex'!AS$276:AW$276))</f>
        <v>1993.7112821528117</v>
      </c>
      <c r="AT215" s="8">
        <f>AT$224*(SUM('[2]CWG Complex'!AT267:AX267)/SUM('[2]CWG Complex'!AT$276:AX$276))</f>
        <v>2010.6637348655624</v>
      </c>
      <c r="AU215" s="8">
        <f>AU$224*(SUM('[2]CWG Complex'!AU267:AY267)/SUM('[2]CWG Complex'!AU$276:AY$276))</f>
        <v>2021.246717815287</v>
      </c>
      <c r="AV215" s="8">
        <f>AV$224*(SUM('[2]CWG Complex'!AV267:AZ267)/SUM('[2]CWG Complex'!AV$276:AZ$276))</f>
        <v>2029.0391965174319</v>
      </c>
      <c r="AW215" s="8">
        <f>AW$224*(SUM('[2]CWG Complex'!AW267:BA267)/SUM('[2]CWG Complex'!AW$276:BA$276))</f>
        <v>2036.6628323137038</v>
      </c>
      <c r="AX215" s="8">
        <f>AX$224*(SUM('[2]CWG Complex'!AX267:BB267)/SUM('[2]CWG Complex'!AX$276:BB$276))</f>
        <v>2044.0233594728022</v>
      </c>
      <c r="AY215" s="8">
        <f>AY$224*(SUM('[2]CWG Complex'!AY267:BC267)/SUM('[2]CWG Complex'!AY$276:BC$276))</f>
        <v>2051.8397454657379</v>
      </c>
      <c r="AZ215" s="8">
        <f>AZ$224*(SUM('[2]CWG Complex'!AZ267:BD267)/SUM('[2]CWG Complex'!AZ$276:BD$276))</f>
        <v>2059.8912206399114</v>
      </c>
      <c r="BA215" s="8">
        <f>BA$224*(SUM('[2]CWG Complex'!BA267:BE267)/SUM('[2]CWG Complex'!BA$276:BE$276))</f>
        <v>2068.4550293176112</v>
      </c>
      <c r="BB215" s="8">
        <f>BB$224*(SUM('[2]CWG Complex'!BB267:BF267)/SUM('[2]CWG Complex'!BB$276:BF$276))</f>
        <v>2077.9632988095073</v>
      </c>
      <c r="BC215" s="8">
        <f>BC$224*(SUM('[2]CWG Complex'!BC267:BG267)/SUM('[2]CWG Complex'!BC$276:BG$276))</f>
        <v>2088.0421182530617</v>
      </c>
      <c r="BD215" s="8">
        <f>BD$224*(SUM('[2]CWG Complex'!BD267:BH267)/SUM('[2]CWG Complex'!BD$276:BH$276))</f>
        <v>2097.5209990881344</v>
      </c>
      <c r="BE215" s="8">
        <f>BE$224*(SUM('[2]CWG Complex'!BE267:BI267)/SUM('[2]CWG Complex'!BE$276:BI$276))</f>
        <v>2106.948225609678</v>
      </c>
      <c r="BF215" s="8">
        <f>BF$224*(SUM('[2]CWG Complex'!BF267:BJ267)/SUM('[2]CWG Complex'!BF$276:BJ$276))</f>
        <v>2116.0499545852263</v>
      </c>
      <c r="BG215" s="8">
        <f>BG$224*(SUM('[2]CWG Complex'!BG267:BK267)/SUM('[2]CWG Complex'!BG$276:BK$276))</f>
        <v>2124.9759049360573</v>
      </c>
      <c r="BH215" s="8" t="e">
        <f>BH$224*(SUM('[2]CWG Complex'!BH267:BL267)/SUM('[2]CWG Complex'!BH$276:BL$276))</f>
        <v>#DIV/0!</v>
      </c>
    </row>
    <row r="216" spans="1:60">
      <c r="A216" s="3" t="s">
        <v>18</v>
      </c>
      <c r="J216" s="8">
        <f>J$224*(SUM('[2]CWG Complex'!J268:N268)/SUM('[2]CWG Complex'!J$276:N$276))</f>
        <v>1501.7276178306247</v>
      </c>
      <c r="K216" s="8">
        <f>K$224*(SUM('[2]CWG Complex'!K268:O268)/SUM('[2]CWG Complex'!K$276:O$276))</f>
        <v>1584.2828062268225</v>
      </c>
      <c r="L216" s="8">
        <f>L$224*(SUM('[2]CWG Complex'!L268:P268)/SUM('[2]CWG Complex'!L$276:P$276))</f>
        <v>1712.7694493273825</v>
      </c>
      <c r="M216" s="8">
        <f>M$224*(SUM('[2]CWG Complex'!M268:Q268)/SUM('[2]CWG Complex'!M$276:Q$276))</f>
        <v>1746.223584059587</v>
      </c>
      <c r="N216" s="8">
        <f>N$224*(SUM('[2]CWG Complex'!N268:R268)/SUM('[2]CWG Complex'!N$276:R$276))</f>
        <v>1781.2878368103088</v>
      </c>
      <c r="O216" s="8">
        <f>O$224*(SUM('[2]CWG Complex'!O268:S268)/SUM('[2]CWG Complex'!O$276:S$276))</f>
        <v>1736.5906968809725</v>
      </c>
      <c r="P216" s="8">
        <f>P$224*(SUM('[2]CWG Complex'!P268:T268)/SUM('[2]CWG Complex'!P$276:T$276))</f>
        <v>1713.0931948423938</v>
      </c>
      <c r="Q216" s="8">
        <f>Q$224*(SUM('[2]CWG Complex'!Q268:U268)/SUM('[2]CWG Complex'!Q$276:U$276))</f>
        <v>1654.5819278080371</v>
      </c>
      <c r="R216" s="8">
        <f>R$224*(SUM('[2]CWG Complex'!R268:V268)/SUM('[2]CWG Complex'!R$276:V$276))</f>
        <v>1683.5379176147519</v>
      </c>
      <c r="S216" s="8">
        <f>S$224*(SUM('[2]CWG Complex'!S268:W268)/SUM('[2]CWG Complex'!S$276:W$276))</f>
        <v>1712.6283994738133</v>
      </c>
      <c r="T216" s="8">
        <f>T$224*(SUM('[2]CWG Complex'!T268:X268)/SUM('[2]CWG Complex'!T$276:X$276))</f>
        <v>1698.5476339372826</v>
      </c>
      <c r="U216" s="8">
        <f>U$224*(SUM('[2]CWG Complex'!U268:Y268)/SUM('[2]CWG Complex'!U$276:Y$276))</f>
        <v>1694.7770685642895</v>
      </c>
      <c r="V216" s="8">
        <f>V$224*(SUM('[2]CWG Complex'!V268:Z268)/SUM('[2]CWG Complex'!V$276:Z$276))</f>
        <v>1710.8070714989453</v>
      </c>
      <c r="W216" s="8">
        <f>W$224*(SUM('[2]CWG Complex'!W268:AA268)/SUM('[2]CWG Complex'!W$276:AA$276))</f>
        <v>1702.4490005750215</v>
      </c>
      <c r="X216" s="8">
        <f>X$224*(SUM('[2]CWG Complex'!X268:AB268)/SUM('[2]CWG Complex'!X$276:AB$276))</f>
        <v>1668.2411653393012</v>
      </c>
      <c r="Y216" s="8">
        <f>Y$224*(SUM('[2]CWG Complex'!Y268:AC268)/SUM('[2]CWG Complex'!Y$276:AC$276))</f>
        <v>1720.611639465134</v>
      </c>
      <c r="Z216" s="8">
        <f>Z$224*(SUM('[2]CWG Complex'!Z268:AD268)/SUM('[2]CWG Complex'!Z$276:AD$276))</f>
        <v>1720.4196837985151</v>
      </c>
      <c r="AA216" s="8">
        <f>AA$224*(SUM('[2]CWG Complex'!AA268:AE268)/SUM('[2]CWG Complex'!AA$276:AE$276))</f>
        <v>1742.7757182810865</v>
      </c>
      <c r="AB216" s="8">
        <f>AB$224*(SUM('[2]CWG Complex'!AB268:AF268)/SUM('[2]CWG Complex'!AB$276:AF$276))</f>
        <v>1734.948394330982</v>
      </c>
      <c r="AC216" s="8">
        <f>AC$224*(SUM('[2]CWG Complex'!AC268:AG268)/SUM('[2]CWG Complex'!AC$276:AG$276))</f>
        <v>1815.8976187737806</v>
      </c>
      <c r="AD216" s="8">
        <f>AD$224*(SUM('[2]CWG Complex'!AD268:AH268)/SUM('[2]CWG Complex'!AD$276:AH$276))</f>
        <v>1857.8713711858077</v>
      </c>
      <c r="AE216" s="8">
        <f>AE$224*(SUM('[2]CWG Complex'!AE268:AI268)/SUM('[2]CWG Complex'!AE$276:AI$276))</f>
        <v>1818.5093806293821</v>
      </c>
      <c r="AF216" s="8">
        <f>AF$224*(SUM('[2]CWG Complex'!AF268:AJ268)/SUM('[2]CWG Complex'!AF$276:AJ$276))</f>
        <v>1822.0051779711785</v>
      </c>
      <c r="AG216" s="8">
        <f>AG$224*(SUM('[2]CWG Complex'!AG268:AK268)/SUM('[2]CWG Complex'!AG$276:AK$276))</f>
        <v>1832.4266982135339</v>
      </c>
      <c r="AH216" s="8">
        <f>AH$224*(SUM('[2]CWG Complex'!AH268:AL268)/SUM('[2]CWG Complex'!AH$276:AL$276))</f>
        <v>1825.4737739605459</v>
      </c>
      <c r="AI216" s="8">
        <f>AI$224*(SUM('[2]CWG Complex'!AI268:AM268)/SUM('[2]CWG Complex'!AI$276:AM$276))</f>
        <v>1847.6370274735691</v>
      </c>
      <c r="AJ216" s="8">
        <f>AJ$224*(SUM('[2]CWG Complex'!AJ268:AN268)/SUM('[2]CWG Complex'!AJ$276:AN$276))</f>
        <v>1864.1770669978393</v>
      </c>
      <c r="AK216" s="8">
        <f>AK$224*(SUM('[2]CWG Complex'!AK268:AO268)/SUM('[2]CWG Complex'!AK$276:AO$276))</f>
        <v>1879.4576293986727</v>
      </c>
      <c r="AL216" s="8">
        <f>AL$224*(SUM('[2]CWG Complex'!AL268:AP268)/SUM('[2]CWG Complex'!AL$276:AP$276))</f>
        <v>1893.6490904353609</v>
      </c>
      <c r="AM216" s="8">
        <f>AM$224*(SUM('[2]CWG Complex'!AM268:AQ268)/SUM('[2]CWG Complex'!AM$276:AQ$276))</f>
        <v>1900.911065004889</v>
      </c>
      <c r="AN216" s="8">
        <f>AN$224*(SUM('[2]CWG Complex'!AN268:AR268)/SUM('[2]CWG Complex'!AN$276:AR$276))</f>
        <v>1900.5263916251558</v>
      </c>
      <c r="AO216" s="8">
        <f>AO$224*(SUM('[2]CWG Complex'!AO268:AS268)/SUM('[2]CWG Complex'!AO$276:AS$276))</f>
        <v>1908.9087255852114</v>
      </c>
      <c r="AP216" s="8">
        <f>AP$224*(SUM('[2]CWG Complex'!AP268:AT268)/SUM('[2]CWG Complex'!AP$276:AT$276))</f>
        <v>1915.4047687168913</v>
      </c>
      <c r="AQ216" s="8">
        <f>AQ$224*(SUM('[2]CWG Complex'!AQ268:AU268)/SUM('[2]CWG Complex'!AQ$276:AU$276))</f>
        <v>1923.3917508077104</v>
      </c>
      <c r="AR216" s="8">
        <f>AR$224*(SUM('[2]CWG Complex'!AR268:AV268)/SUM('[2]CWG Complex'!AR$276:AV$276))</f>
        <v>1927.1696810162564</v>
      </c>
      <c r="AS216" s="8">
        <f>AS$224*(SUM('[2]CWG Complex'!AS268:AW268)/SUM('[2]CWG Complex'!AS$276:AW$276))</f>
        <v>1938.0650078661954</v>
      </c>
      <c r="AT216" s="8">
        <f>AT$224*(SUM('[2]CWG Complex'!AT268:AX268)/SUM('[2]CWG Complex'!AT$276:AX$276))</f>
        <v>1954.4330685935181</v>
      </c>
      <c r="AU216" s="8">
        <f>AU$224*(SUM('[2]CWG Complex'!AU268:AY268)/SUM('[2]CWG Complex'!AU$276:AY$276))</f>
        <v>1965.0372729725743</v>
      </c>
      <c r="AV216" s="8">
        <f>AV$224*(SUM('[2]CWG Complex'!AV268:AZ268)/SUM('[2]CWG Complex'!AV$276:AZ$276))</f>
        <v>1972.6568420615295</v>
      </c>
      <c r="AW216" s="8">
        <f>AW$224*(SUM('[2]CWG Complex'!AW268:BA268)/SUM('[2]CWG Complex'!AW$276:BA$276))</f>
        <v>1980.0384863884301</v>
      </c>
      <c r="AX216" s="8">
        <f>AX$224*(SUM('[2]CWG Complex'!AX268:BB268)/SUM('[2]CWG Complex'!AX$276:BB$276))</f>
        <v>1987.1395074767609</v>
      </c>
      <c r="AY216" s="8">
        <f>AY$224*(SUM('[2]CWG Complex'!AY268:BC268)/SUM('[2]CWG Complex'!AY$276:BC$276))</f>
        <v>1994.6955389667257</v>
      </c>
      <c r="AZ216" s="8">
        <f>AZ$224*(SUM('[2]CWG Complex'!AZ268:BD268)/SUM('[2]CWG Complex'!AZ$276:BD$276))</f>
        <v>2002.5428473543523</v>
      </c>
      <c r="BA216" s="8">
        <f>BA$224*(SUM('[2]CWG Complex'!BA268:BE268)/SUM('[2]CWG Complex'!BA$276:BE$276))</f>
        <v>2010.9101183859832</v>
      </c>
      <c r="BB216" s="8">
        <f>BB$224*(SUM('[2]CWG Complex'!BB268:BF268)/SUM('[2]CWG Complex'!BB$276:BF$276))</f>
        <v>2020.1502018266387</v>
      </c>
      <c r="BC216" s="8">
        <f>BC$224*(SUM('[2]CWG Complex'!BC268:BG268)/SUM('[2]CWG Complex'!BC$276:BG$276))</f>
        <v>2029.9370813349292</v>
      </c>
      <c r="BD216" s="8">
        <f>BD$224*(SUM('[2]CWG Complex'!BD268:BH268)/SUM('[2]CWG Complex'!BD$276:BH$276))</f>
        <v>2039.1387890031797</v>
      </c>
      <c r="BE216" s="8">
        <f>BE$224*(SUM('[2]CWG Complex'!BE268:BI268)/SUM('[2]CWG Complex'!BE$276:BI$276))</f>
        <v>2048.297191738201</v>
      </c>
      <c r="BF216" s="8">
        <f>BF$224*(SUM('[2]CWG Complex'!BF268:BJ268)/SUM('[2]CWG Complex'!BF$276:BJ$276))</f>
        <v>2057.1548164440123</v>
      </c>
      <c r="BG216" s="8">
        <f>BG$224*(SUM('[2]CWG Complex'!BG268:BK268)/SUM('[2]CWG Complex'!BG$276:BK$276))</f>
        <v>2065.850885118688</v>
      </c>
      <c r="BH216" s="8" t="e">
        <f>BH$224*(SUM('[2]CWG Complex'!BH268:BL268)/SUM('[2]CWG Complex'!BH$276:BL$276))</f>
        <v>#DIV/0!</v>
      </c>
    </row>
    <row r="217" spans="1:60">
      <c r="A217" s="3" t="s">
        <v>19</v>
      </c>
      <c r="J217" s="8">
        <f>J$224*(SUM('[2]CWG Complex'!J269:N269)/SUM('[2]CWG Complex'!J$276:N$276))</f>
        <v>1660.2012326884103</v>
      </c>
      <c r="K217" s="8">
        <f>K$224*(SUM('[2]CWG Complex'!K269:O269)/SUM('[2]CWG Complex'!K$276:O$276))</f>
        <v>1772.699175014902</v>
      </c>
      <c r="L217" s="8">
        <f>L$224*(SUM('[2]CWG Complex'!L269:P269)/SUM('[2]CWG Complex'!L$276:P$276))</f>
        <v>1899.970073113491</v>
      </c>
      <c r="M217" s="8">
        <f>M$224*(SUM('[2]CWG Complex'!M269:Q269)/SUM('[2]CWG Complex'!M$276:Q$276))</f>
        <v>1915.5142125191487</v>
      </c>
      <c r="N217" s="8">
        <f>N$224*(SUM('[2]CWG Complex'!N269:R269)/SUM('[2]CWG Complex'!N$276:R$276))</f>
        <v>1972.2086447964184</v>
      </c>
      <c r="O217" s="8">
        <f>O$224*(SUM('[2]CWG Complex'!O269:S269)/SUM('[2]CWG Complex'!O$276:S$276))</f>
        <v>1928.2169969710951</v>
      </c>
      <c r="P217" s="8">
        <f>P$224*(SUM('[2]CWG Complex'!P269:T269)/SUM('[2]CWG Complex'!P$276:T$276))</f>
        <v>1874.7893637980553</v>
      </c>
      <c r="Q217" s="8">
        <f>Q$224*(SUM('[2]CWG Complex'!Q269:U269)/SUM('[2]CWG Complex'!Q$276:U$276))</f>
        <v>1830.2692950891005</v>
      </c>
      <c r="R217" s="8">
        <f>R$224*(SUM('[2]CWG Complex'!R269:V269)/SUM('[2]CWG Complex'!R$276:V$276))</f>
        <v>1835.0028838147357</v>
      </c>
      <c r="S217" s="8">
        <f>S$224*(SUM('[2]CWG Complex'!S269:W269)/SUM('[2]CWG Complex'!S$276:W$276))</f>
        <v>1844.6812364604048</v>
      </c>
      <c r="T217" s="8">
        <f>T$224*(SUM('[2]CWG Complex'!T269:X269)/SUM('[2]CWG Complex'!T$276:X$276))</f>
        <v>1799.9819765991683</v>
      </c>
      <c r="U217" s="8">
        <f>U$224*(SUM('[2]CWG Complex'!U269:Y269)/SUM('[2]CWG Complex'!U$276:Y$276))</f>
        <v>1826.5413296642053</v>
      </c>
      <c r="V217" s="8">
        <f>V$224*(SUM('[2]CWG Complex'!V269:Z269)/SUM('[2]CWG Complex'!V$276:Z$276))</f>
        <v>1854.266200544803</v>
      </c>
      <c r="W217" s="8">
        <f>W$224*(SUM('[2]CWG Complex'!W269:AA269)/SUM('[2]CWG Complex'!W$276:AA$276))</f>
        <v>1862.8598136122164</v>
      </c>
      <c r="X217" s="8">
        <f>X$224*(SUM('[2]CWG Complex'!X269:AB269)/SUM('[2]CWG Complex'!X$276:AB$276))</f>
        <v>1834.0622145453949</v>
      </c>
      <c r="Y217" s="8">
        <f>Y$224*(SUM('[2]CWG Complex'!Y269:AC269)/SUM('[2]CWG Complex'!Y$276:AC$276))</f>
        <v>1910.5989936857297</v>
      </c>
      <c r="Z217" s="8">
        <f>Z$224*(SUM('[2]CWG Complex'!Z269:AD269)/SUM('[2]CWG Complex'!Z$276:AD$276))</f>
        <v>1908.1501360408745</v>
      </c>
      <c r="AA217" s="8">
        <f>AA$224*(SUM('[2]CWG Complex'!AA269:AE269)/SUM('[2]CWG Complex'!AA$276:AE$276))</f>
        <v>1945.3772482911609</v>
      </c>
      <c r="AB217" s="8">
        <f>AB$224*(SUM('[2]CWG Complex'!AB269:AF269)/SUM('[2]CWG Complex'!AB$276:AF$276))</f>
        <v>1894.8947249814455</v>
      </c>
      <c r="AC217" s="8">
        <f>AC$224*(SUM('[2]CWG Complex'!AC269:AG269)/SUM('[2]CWG Complex'!AC$276:AG$276))</f>
        <v>1894.1347638287839</v>
      </c>
      <c r="AD217" s="8">
        <f>AD$224*(SUM('[2]CWG Complex'!AD269:AH269)/SUM('[2]CWG Complex'!AD$276:AH$276))</f>
        <v>1912.3640813689103</v>
      </c>
      <c r="AE217" s="8">
        <f>AE$224*(SUM('[2]CWG Complex'!AE269:AI269)/SUM('[2]CWG Complex'!AE$276:AI$276))</f>
        <v>1843.7318037445013</v>
      </c>
      <c r="AF217" s="8">
        <f>AF$224*(SUM('[2]CWG Complex'!AF269:AJ269)/SUM('[2]CWG Complex'!AF$276:AJ$276))</f>
        <v>1809.7186338178219</v>
      </c>
      <c r="AG217" s="8">
        <f>AG$224*(SUM('[2]CWG Complex'!AG269:AK269)/SUM('[2]CWG Complex'!AG$276:AK$276))</f>
        <v>1843.8469409490438</v>
      </c>
      <c r="AH217" s="8">
        <f>AH$224*(SUM('[2]CWG Complex'!AH269:AL269)/SUM('[2]CWG Complex'!AH$276:AL$276))</f>
        <v>1877.9113535784495</v>
      </c>
      <c r="AI217" s="8">
        <f>AI$224*(SUM('[2]CWG Complex'!AI269:AM269)/SUM('[2]CWG Complex'!AI$276:AM$276))</f>
        <v>1882.3024580243059</v>
      </c>
      <c r="AJ217" s="8">
        <f>AJ$224*(SUM('[2]CWG Complex'!AJ269:AN269)/SUM('[2]CWG Complex'!AJ$276:AN$276))</f>
        <v>1892.0773421599133</v>
      </c>
      <c r="AK217" s="8">
        <f>AK$224*(SUM('[2]CWG Complex'!AK269:AO269)/SUM('[2]CWG Complex'!AK$276:AO$276))</f>
        <v>1903.3225152764362</v>
      </c>
      <c r="AL217" s="8">
        <f>AL$224*(SUM('[2]CWG Complex'!AL269:AP269)/SUM('[2]CWG Complex'!AL$276:AP$276))</f>
        <v>1917.3257144282441</v>
      </c>
      <c r="AM217" s="8">
        <f>AM$224*(SUM('[2]CWG Complex'!AM269:AQ269)/SUM('[2]CWG Complex'!AM$276:AQ$276))</f>
        <v>1930.567459969556</v>
      </c>
      <c r="AN217" s="8">
        <f>AN$224*(SUM('[2]CWG Complex'!AN269:AR269)/SUM('[2]CWG Complex'!AN$276:AR$276))</f>
        <v>1933.0769179340898</v>
      </c>
      <c r="AO217" s="8">
        <f>AO$224*(SUM('[2]CWG Complex'!AO269:AS269)/SUM('[2]CWG Complex'!AO$276:AS$276))</f>
        <v>1938.0633354020138</v>
      </c>
      <c r="AP217" s="8">
        <f>AP$224*(SUM('[2]CWG Complex'!AP269:AT269)/SUM('[2]CWG Complex'!AP$276:AT$276))</f>
        <v>1943.5816894003865</v>
      </c>
      <c r="AQ217" s="8">
        <f>AQ$224*(SUM('[2]CWG Complex'!AQ269:AU269)/SUM('[2]CWG Complex'!AQ$276:AU$276))</f>
        <v>1951.6085338529538</v>
      </c>
      <c r="AR217" s="8">
        <f>AR$224*(SUM('[2]CWG Complex'!AR269:AV269)/SUM('[2]CWG Complex'!AR$276:AV$276))</f>
        <v>1956.0522090807392</v>
      </c>
      <c r="AS217" s="8">
        <f>AS$224*(SUM('[2]CWG Complex'!AS269:AW269)/SUM('[2]CWG Complex'!AS$276:AW$276))</f>
        <v>1967.8810936961247</v>
      </c>
      <c r="AT217" s="8">
        <f>AT$224*(SUM('[2]CWG Complex'!AT269:AX269)/SUM('[2]CWG Complex'!AT$276:AX$276))</f>
        <v>1984.4319174709738</v>
      </c>
      <c r="AU217" s="8">
        <f>AU$224*(SUM('[2]CWG Complex'!AU269:AY269)/SUM('[2]CWG Complex'!AU$276:AY$276))</f>
        <v>1994.6408070425391</v>
      </c>
      <c r="AV217" s="8">
        <f>AV$224*(SUM('[2]CWG Complex'!AV269:AZ269)/SUM('[2]CWG Complex'!AV$276:AZ$276))</f>
        <v>2002.3086751324961</v>
      </c>
      <c r="AW217" s="8">
        <f>AW$224*(SUM('[2]CWG Complex'!AW269:BA269)/SUM('[2]CWG Complex'!AW$276:BA$276))</f>
        <v>2009.903062806683</v>
      </c>
      <c r="AX217" s="8">
        <f>AX$224*(SUM('[2]CWG Complex'!AX269:BB269)/SUM('[2]CWG Complex'!AX$276:BB$276))</f>
        <v>2017.2429646001067</v>
      </c>
      <c r="AY217" s="8">
        <f>AY$224*(SUM('[2]CWG Complex'!AY269:BC269)/SUM('[2]CWG Complex'!AY$276:BC$276))</f>
        <v>2024.9657410590698</v>
      </c>
      <c r="AZ217" s="8">
        <f>AZ$224*(SUM('[2]CWG Complex'!AZ269:BD269)/SUM('[2]CWG Complex'!AZ$276:BD$276))</f>
        <v>2032.8648005297359</v>
      </c>
      <c r="BA217" s="8">
        <f>BA$224*(SUM('[2]CWG Complex'!BA269:BE269)/SUM('[2]CWG Complex'!BA$276:BE$276))</f>
        <v>2041.2915958164629</v>
      </c>
      <c r="BB217" s="8">
        <f>BB$224*(SUM('[2]CWG Complex'!BB269:BF269)/SUM('[2]CWG Complex'!BB$276:BF$276))</f>
        <v>2050.6853366098671</v>
      </c>
      <c r="BC217" s="8">
        <f>BC$224*(SUM('[2]CWG Complex'!BC269:BG269)/SUM('[2]CWG Complex'!BC$276:BG$276))</f>
        <v>2060.6475524756297</v>
      </c>
      <c r="BD217" s="8">
        <f>BD$224*(SUM('[2]CWG Complex'!BD269:BH269)/SUM('[2]CWG Complex'!BD$276:BH$276))</f>
        <v>2070.014505428855</v>
      </c>
      <c r="BE217" s="8">
        <f>BE$224*(SUM('[2]CWG Complex'!BE269:BI269)/SUM('[2]CWG Complex'!BE$276:BI$276))</f>
        <v>2079.3148050215132</v>
      </c>
      <c r="BF217" s="8">
        <f>BF$224*(SUM('[2]CWG Complex'!BF269:BJ269)/SUM('[2]CWG Complex'!BF$276:BJ$276))</f>
        <v>2088.2805982982563</v>
      </c>
      <c r="BG217" s="8">
        <f>BG$224*(SUM('[2]CWG Complex'!BG269:BK269)/SUM('[2]CWG Complex'!BG$276:BK$276))</f>
        <v>2097.0758458149307</v>
      </c>
      <c r="BH217" s="8" t="e">
        <f>BH$224*(SUM('[2]CWG Complex'!BH269:BL269)/SUM('[2]CWG Complex'!BH$276:BL$276))</f>
        <v>#DIV/0!</v>
      </c>
    </row>
    <row r="218" spans="1:60">
      <c r="A218" s="3" t="s">
        <v>20</v>
      </c>
      <c r="J218" s="8">
        <f>J$224*(SUM('[2]CWG Complex'!J270:N270)/SUM('[2]CWG Complex'!J$276:N$276))</f>
        <v>1600.7224380762709</v>
      </c>
      <c r="K218" s="8">
        <f>K$224*(SUM('[2]CWG Complex'!K270:O270)/SUM('[2]CWG Complex'!K$276:O$276))</f>
        <v>1664.2677371602997</v>
      </c>
      <c r="L218" s="8">
        <f>L$224*(SUM('[2]CWG Complex'!L270:P270)/SUM('[2]CWG Complex'!L$276:P$276))</f>
        <v>1794.1873739034895</v>
      </c>
      <c r="M218" s="8">
        <f>M$224*(SUM('[2]CWG Complex'!M270:Q270)/SUM('[2]CWG Complex'!M$276:Q$276))</f>
        <v>1817.0494644013795</v>
      </c>
      <c r="N218" s="8">
        <f>N$224*(SUM('[2]CWG Complex'!N270:R270)/SUM('[2]CWG Complex'!N$276:R$276))</f>
        <v>1853.702374141141</v>
      </c>
      <c r="O218" s="8">
        <f>O$224*(SUM('[2]CWG Complex'!O270:S270)/SUM('[2]CWG Complex'!O$276:S$276))</f>
        <v>1815.1836417281093</v>
      </c>
      <c r="P218" s="8">
        <f>P$224*(SUM('[2]CWG Complex'!P270:T270)/SUM('[2]CWG Complex'!P$276:T$276))</f>
        <v>1767.1919273612782</v>
      </c>
      <c r="Q218" s="8">
        <f>Q$224*(SUM('[2]CWG Complex'!Q270:U270)/SUM('[2]CWG Complex'!Q$276:U$276))</f>
        <v>1713.3876742234438</v>
      </c>
      <c r="R218" s="8">
        <f>R$224*(SUM('[2]CWG Complex'!R270:V270)/SUM('[2]CWG Complex'!R$276:V$276))</f>
        <v>1731.0475357528564</v>
      </c>
      <c r="S218" s="8">
        <f>S$224*(SUM('[2]CWG Complex'!S270:W270)/SUM('[2]CWG Complex'!S$276:W$276))</f>
        <v>1769.6968910986222</v>
      </c>
      <c r="T218" s="8">
        <f>T$224*(SUM('[2]CWG Complex'!T270:X270)/SUM('[2]CWG Complex'!T$276:X$276))</f>
        <v>1746.9639590053041</v>
      </c>
      <c r="U218" s="8">
        <f>U$224*(SUM('[2]CWG Complex'!U270:Y270)/SUM('[2]CWG Complex'!U$276:Y$276))</f>
        <v>1749.864081974664</v>
      </c>
      <c r="V218" s="8">
        <f>V$224*(SUM('[2]CWG Complex'!V270:Z270)/SUM('[2]CWG Complex'!V$276:Z$276))</f>
        <v>1749.9346459594321</v>
      </c>
      <c r="W218" s="8">
        <f>W$224*(SUM('[2]CWG Complex'!W270:AA270)/SUM('[2]CWG Complex'!W$276:AA$276))</f>
        <v>1750.5075324324214</v>
      </c>
      <c r="X218" s="8">
        <f>X$224*(SUM('[2]CWG Complex'!X270:AB270)/SUM('[2]CWG Complex'!X$276:AB$276))</f>
        <v>1649.1009339519542</v>
      </c>
      <c r="Y218" s="8">
        <f>Y$224*(SUM('[2]CWG Complex'!Y270:AC270)/SUM('[2]CWG Complex'!Y$276:AC$276))</f>
        <v>1716.8698844484106</v>
      </c>
      <c r="Z218" s="8">
        <f>Z$224*(SUM('[2]CWG Complex'!Z270:AD270)/SUM('[2]CWG Complex'!Z$276:AD$276))</f>
        <v>1722.29803749147</v>
      </c>
      <c r="AA218" s="8">
        <f>AA$224*(SUM('[2]CWG Complex'!AA270:AE270)/SUM('[2]CWG Complex'!AA$276:AE$276))</f>
        <v>1725.5936862931089</v>
      </c>
      <c r="AB218" s="8">
        <f>AB$224*(SUM('[2]CWG Complex'!AB270:AF270)/SUM('[2]CWG Complex'!AB$276:AF$276))</f>
        <v>1694.3085341655012</v>
      </c>
      <c r="AC218" s="8">
        <f>AC$224*(SUM('[2]CWG Complex'!AC270:AG270)/SUM('[2]CWG Complex'!AC$276:AG$276))</f>
        <v>1782.7962845104828</v>
      </c>
      <c r="AD218" s="8">
        <f>AD$224*(SUM('[2]CWG Complex'!AD270:AH270)/SUM('[2]CWG Complex'!AD$276:AH$276))</f>
        <v>1796.9810794227903</v>
      </c>
      <c r="AE218" s="8">
        <f>AE$224*(SUM('[2]CWG Complex'!AE270:AI270)/SUM('[2]CWG Complex'!AE$276:AI$276))</f>
        <v>1747.6885399550192</v>
      </c>
      <c r="AF218" s="8">
        <f>AF$224*(SUM('[2]CWG Complex'!AF270:AJ270)/SUM('[2]CWG Complex'!AF$276:AJ$276))</f>
        <v>1748.0107045546308</v>
      </c>
      <c r="AG218" s="8">
        <f>AG$224*(SUM('[2]CWG Complex'!AG270:AK270)/SUM('[2]CWG Complex'!AG$276:AK$276))</f>
        <v>1752.3180333530904</v>
      </c>
      <c r="AH218" s="8">
        <f>AH$224*(SUM('[2]CWG Complex'!AH270:AL270)/SUM('[2]CWG Complex'!AH$276:AL$276))</f>
        <v>1764.8782359139718</v>
      </c>
      <c r="AI218" s="8">
        <f>AI$224*(SUM('[2]CWG Complex'!AI270:AM270)/SUM('[2]CWG Complex'!AI$276:AM$276))</f>
        <v>1783.4132571165121</v>
      </c>
      <c r="AJ218" s="8">
        <f>AJ$224*(SUM('[2]CWG Complex'!AJ270:AN270)/SUM('[2]CWG Complex'!AJ$276:AN$276))</f>
        <v>1794.5528986250924</v>
      </c>
      <c r="AK218" s="8">
        <f>AK$224*(SUM('[2]CWG Complex'!AK270:AO270)/SUM('[2]CWG Complex'!AK$276:AO$276))</f>
        <v>1807.901717456233</v>
      </c>
      <c r="AL218" s="8">
        <f>AL$224*(SUM('[2]CWG Complex'!AL270:AP270)/SUM('[2]CWG Complex'!AL$276:AP$276))</f>
        <v>1821.8091962949366</v>
      </c>
      <c r="AM218" s="8">
        <f>AM$224*(SUM('[2]CWG Complex'!AM270:AQ270)/SUM('[2]CWG Complex'!AM$276:AQ$276))</f>
        <v>1829.6141684877041</v>
      </c>
      <c r="AN218" s="8">
        <f>AN$224*(SUM('[2]CWG Complex'!AN270:AR270)/SUM('[2]CWG Complex'!AN$276:AR$276))</f>
        <v>1831.1543224877612</v>
      </c>
      <c r="AO218" s="8">
        <f>AO$224*(SUM('[2]CWG Complex'!AO270:AS270)/SUM('[2]CWG Complex'!AO$276:AS$276))</f>
        <v>1838.2248800684197</v>
      </c>
      <c r="AP218" s="8">
        <f>AP$224*(SUM('[2]CWG Complex'!AP270:AT270)/SUM('[2]CWG Complex'!AP$276:AT$276))</f>
        <v>1843.7818707468525</v>
      </c>
      <c r="AQ218" s="8">
        <f>AQ$224*(SUM('[2]CWG Complex'!AQ270:AU270)/SUM('[2]CWG Complex'!AQ$276:AU$276))</f>
        <v>1851.4571351672244</v>
      </c>
      <c r="AR218" s="8">
        <f>AR$224*(SUM('[2]CWG Complex'!AR270:AV270)/SUM('[2]CWG Complex'!AR$276:AV$276))</f>
        <v>1855.3019808731001</v>
      </c>
      <c r="AS218" s="8">
        <f>AS$224*(SUM('[2]CWG Complex'!AS270:AW270)/SUM('[2]CWG Complex'!AS$276:AW$276))</f>
        <v>1865.9910991908616</v>
      </c>
      <c r="AT218" s="8">
        <f>AT$224*(SUM('[2]CWG Complex'!AT270:AX270)/SUM('[2]CWG Complex'!AT$276:AX$276))</f>
        <v>1881.8493682748133</v>
      </c>
      <c r="AU218" s="8">
        <f>AU$224*(SUM('[2]CWG Complex'!AU270:AY270)/SUM('[2]CWG Complex'!AU$276:AY$276))</f>
        <v>1891.8599171626872</v>
      </c>
      <c r="AV218" s="8">
        <f>AV$224*(SUM('[2]CWG Complex'!AV270:AZ270)/SUM('[2]CWG Complex'!AV$276:AZ$276))</f>
        <v>1899.1285907784538</v>
      </c>
      <c r="AW218" s="8">
        <f>AW$224*(SUM('[2]CWG Complex'!AW270:BA270)/SUM('[2]CWG Complex'!AW$276:BA$276))</f>
        <v>1906.2729180135789</v>
      </c>
      <c r="AX218" s="8">
        <f>AX$224*(SUM('[2]CWG Complex'!AX270:BB270)/SUM('[2]CWG Complex'!AX$276:BB$276))</f>
        <v>1913.1557925489137</v>
      </c>
      <c r="AY218" s="8">
        <f>AY$224*(SUM('[2]CWG Complex'!AY270:BC270)/SUM('[2]CWG Complex'!AY$276:BC$276))</f>
        <v>1920.4500305244762</v>
      </c>
      <c r="AZ218" s="8">
        <f>AZ$224*(SUM('[2]CWG Complex'!AZ270:BD270)/SUM('[2]CWG Complex'!AZ$276:BD$276))</f>
        <v>1927.9946775773537</v>
      </c>
      <c r="BA218" s="8">
        <f>BA$224*(SUM('[2]CWG Complex'!BA270:BE270)/SUM('[2]CWG Complex'!BA$276:BE$276))</f>
        <v>1936.0217195688156</v>
      </c>
      <c r="BB218" s="8">
        <f>BB$224*(SUM('[2]CWG Complex'!BB270:BF270)/SUM('[2]CWG Complex'!BB$276:BF$276))</f>
        <v>1944.9172485599991</v>
      </c>
      <c r="BC218" s="8">
        <f>BC$224*(SUM('[2]CWG Complex'!BC270:BG270)/SUM('[2]CWG Complex'!BC$276:BG$276))</f>
        <v>1954.3502576781652</v>
      </c>
      <c r="BD218" s="8">
        <f>BD$224*(SUM('[2]CWG Complex'!BD270:BH270)/SUM('[2]CWG Complex'!BD$276:BH$276))</f>
        <v>1963.2194689499472</v>
      </c>
      <c r="BE218" s="8">
        <f>BE$224*(SUM('[2]CWG Complex'!BE270:BI270)/SUM('[2]CWG Complex'!BE$276:BI$276))</f>
        <v>1972.0398981858955</v>
      </c>
      <c r="BF218" s="8">
        <f>BF$224*(SUM('[2]CWG Complex'!BF270:BJ270)/SUM('[2]CWG Complex'!BF$276:BJ$276))</f>
        <v>1980.561958367442</v>
      </c>
      <c r="BG218" s="8">
        <f>BG$224*(SUM('[2]CWG Complex'!BG270:BK270)/SUM('[2]CWG Complex'!BG$276:BK$276))</f>
        <v>1988.9216533339604</v>
      </c>
      <c r="BH218" s="8" t="e">
        <f>BH$224*(SUM('[2]CWG Complex'!BH270:BL270)/SUM('[2]CWG Complex'!BH$276:BL$276))</f>
        <v>#DIV/0!</v>
      </c>
    </row>
    <row r="219" spans="1:60">
      <c r="A219" s="3" t="s">
        <v>21</v>
      </c>
      <c r="J219" s="8">
        <f>J$224*(SUM('[2]CWG Complex'!J271:N271)/SUM('[2]CWG Complex'!J$276:N$276))</f>
        <v>1541.8215533789655</v>
      </c>
      <c r="K219" s="8">
        <f>K$224*(SUM('[2]CWG Complex'!K271:O271)/SUM('[2]CWG Complex'!K$276:O$276))</f>
        <v>1618.863041512858</v>
      </c>
      <c r="L219" s="8">
        <f>L$224*(SUM('[2]CWG Complex'!L271:P271)/SUM('[2]CWG Complex'!L$276:P$276))</f>
        <v>1730.2865267249153</v>
      </c>
      <c r="M219" s="8">
        <f>M$224*(SUM('[2]CWG Complex'!M271:Q271)/SUM('[2]CWG Complex'!M$276:Q$276))</f>
        <v>1757.2192517413489</v>
      </c>
      <c r="N219" s="8">
        <f>N$224*(SUM('[2]CWG Complex'!N271:R271)/SUM('[2]CWG Complex'!N$276:R$276))</f>
        <v>1765.7904819899923</v>
      </c>
      <c r="O219" s="8">
        <f>O$224*(SUM('[2]CWG Complex'!O271:S271)/SUM('[2]CWG Complex'!O$276:S$276))</f>
        <v>1703.9461733030823</v>
      </c>
      <c r="P219" s="8">
        <f>P$224*(SUM('[2]CWG Complex'!P271:T271)/SUM('[2]CWG Complex'!P$276:T$276))</f>
        <v>1666.0255666992307</v>
      </c>
      <c r="Q219" s="8">
        <f>Q$224*(SUM('[2]CWG Complex'!Q271:U271)/SUM('[2]CWG Complex'!Q$276:U$276))</f>
        <v>1643.64519349078</v>
      </c>
      <c r="R219" s="8">
        <f>R$224*(SUM('[2]CWG Complex'!R271:V271)/SUM('[2]CWG Complex'!R$276:V$276))</f>
        <v>1688.4568427250106</v>
      </c>
      <c r="S219" s="8">
        <f>S$224*(SUM('[2]CWG Complex'!S271:W271)/SUM('[2]CWG Complex'!S$276:W$276))</f>
        <v>1732.7334917092492</v>
      </c>
      <c r="T219" s="8">
        <f>T$224*(SUM('[2]CWG Complex'!T271:X271)/SUM('[2]CWG Complex'!T$276:X$276))</f>
        <v>1707.2392986504253</v>
      </c>
      <c r="U219" s="8">
        <f>U$224*(SUM('[2]CWG Complex'!U271:Y271)/SUM('[2]CWG Complex'!U$276:Y$276))</f>
        <v>1716.1682972057524</v>
      </c>
      <c r="V219" s="8">
        <f>V$224*(SUM('[2]CWG Complex'!V271:Z271)/SUM('[2]CWG Complex'!V$276:Z$276))</f>
        <v>1730.5116320514287</v>
      </c>
      <c r="W219" s="8">
        <f>W$224*(SUM('[2]CWG Complex'!W271:AA271)/SUM('[2]CWG Complex'!W$276:AA$276))</f>
        <v>1732.2093948006577</v>
      </c>
      <c r="X219" s="8">
        <f>X$224*(SUM('[2]CWG Complex'!X271:AB271)/SUM('[2]CWG Complex'!X$276:AB$276))</f>
        <v>1635.3959593545383</v>
      </c>
      <c r="Y219" s="8">
        <f>Y$224*(SUM('[2]CWG Complex'!Y271:AC271)/SUM('[2]CWG Complex'!Y$276:AC$276))</f>
        <v>1669.267776939223</v>
      </c>
      <c r="Z219" s="8">
        <f>Z$224*(SUM('[2]CWG Complex'!Z271:AD271)/SUM('[2]CWG Complex'!Z$276:AD$276))</f>
        <v>1653.157699485391</v>
      </c>
      <c r="AA219" s="8">
        <f>AA$224*(SUM('[2]CWG Complex'!AA271:AE271)/SUM('[2]CWG Complex'!AA$276:AE$276))</f>
        <v>1676.0467682829794</v>
      </c>
      <c r="AB219" s="8">
        <f>AB$224*(SUM('[2]CWG Complex'!AB271:AF271)/SUM('[2]CWG Complex'!AB$276:AF$276))</f>
        <v>1647.8458382984618</v>
      </c>
      <c r="AC219" s="8">
        <f>AC$224*(SUM('[2]CWG Complex'!AC271:AG271)/SUM('[2]CWG Complex'!AC$276:AG$276))</f>
        <v>1776.918326595445</v>
      </c>
      <c r="AD219" s="8">
        <f>AD$224*(SUM('[2]CWG Complex'!AD271:AH271)/SUM('[2]CWG Complex'!AD$276:AH$276))</f>
        <v>1825.9847699005254</v>
      </c>
      <c r="AE219" s="8">
        <f>AE$224*(SUM('[2]CWG Complex'!AE271:AI271)/SUM('[2]CWG Complex'!AE$276:AI$276))</f>
        <v>1774.9919820295581</v>
      </c>
      <c r="AF219" s="8">
        <f>AF$224*(SUM('[2]CWG Complex'!AF271:AJ271)/SUM('[2]CWG Complex'!AF$276:AJ$276))</f>
        <v>1752.5324502740752</v>
      </c>
      <c r="AG219" s="8">
        <f>AG$224*(SUM('[2]CWG Complex'!AG271:AK271)/SUM('[2]CWG Complex'!AG$276:AK$276))</f>
        <v>1767.6947444327052</v>
      </c>
      <c r="AH219" s="8">
        <f>AH$224*(SUM('[2]CWG Complex'!AH271:AL271)/SUM('[2]CWG Complex'!AH$276:AL$276))</f>
        <v>1768.9480533149108</v>
      </c>
      <c r="AI219" s="8">
        <f>AI$224*(SUM('[2]CWG Complex'!AI271:AM271)/SUM('[2]CWG Complex'!AI$276:AM$276))</f>
        <v>1795.8951527558327</v>
      </c>
      <c r="AJ219" s="8">
        <f>AJ$224*(SUM('[2]CWG Complex'!AJ271:AN271)/SUM('[2]CWG Complex'!AJ$276:AN$276))</f>
        <v>1810.0485574439574</v>
      </c>
      <c r="AK219" s="8">
        <f>AK$224*(SUM('[2]CWG Complex'!AK271:AO271)/SUM('[2]CWG Complex'!AK$276:AO$276))</f>
        <v>1821.3716718171888</v>
      </c>
      <c r="AL219" s="8">
        <f>AL$224*(SUM('[2]CWG Complex'!AL271:AP271)/SUM('[2]CWG Complex'!AL$276:AP$276))</f>
        <v>1833.0160302887552</v>
      </c>
      <c r="AM219" s="8">
        <f>AM$224*(SUM('[2]CWG Complex'!AM271:AQ271)/SUM('[2]CWG Complex'!AM$276:AQ$276))</f>
        <v>1841.9075185335491</v>
      </c>
      <c r="AN219" s="8">
        <f>AN$224*(SUM('[2]CWG Complex'!AN271:AR271)/SUM('[2]CWG Complex'!AN$276:AR$276))</f>
        <v>1842.856693750618</v>
      </c>
      <c r="AO219" s="8">
        <f>AO$224*(SUM('[2]CWG Complex'!AO271:AS271)/SUM('[2]CWG Complex'!AO$276:AS$276))</f>
        <v>1851.1805453708923</v>
      </c>
      <c r="AP219" s="8">
        <f>AP$224*(SUM('[2]CWG Complex'!AP271:AT271)/SUM('[2]CWG Complex'!AP$276:AT$276))</f>
        <v>1856.7927705399854</v>
      </c>
      <c r="AQ219" s="8">
        <f>AQ$224*(SUM('[2]CWG Complex'!AQ271:AU271)/SUM('[2]CWG Complex'!AQ$276:AU$276))</f>
        <v>1864.0527427109785</v>
      </c>
      <c r="AR219" s="8">
        <f>AR$224*(SUM('[2]CWG Complex'!AR271:AV271)/SUM('[2]CWG Complex'!AR$276:AV$276))</f>
        <v>1867.7318997017992</v>
      </c>
      <c r="AS219" s="8">
        <f>AS$224*(SUM('[2]CWG Complex'!AS271:AW271)/SUM('[2]CWG Complex'!AS$276:AW$276))</f>
        <v>1878.6567785951625</v>
      </c>
      <c r="AT219" s="8">
        <f>AT$224*(SUM('[2]CWG Complex'!AT271:AX271)/SUM('[2]CWG Complex'!AT$276:AX$276))</f>
        <v>1894.6430883567768</v>
      </c>
      <c r="AU219" s="8">
        <f>AU$224*(SUM('[2]CWG Complex'!AU271:AY271)/SUM('[2]CWG Complex'!AU$276:AY$276))</f>
        <v>1904.8449863461085</v>
      </c>
      <c r="AV219" s="8">
        <f>AV$224*(SUM('[2]CWG Complex'!AV271:AZ271)/SUM('[2]CWG Complex'!AV$276:AZ$276))</f>
        <v>1912.107493289649</v>
      </c>
      <c r="AW219" s="8">
        <f>AW$224*(SUM('[2]CWG Complex'!AW271:BA271)/SUM('[2]CWG Complex'!AW$276:BA$276))</f>
        <v>1919.2324544066062</v>
      </c>
      <c r="AX219" s="8">
        <f>AX$224*(SUM('[2]CWG Complex'!AX271:BB271)/SUM('[2]CWG Complex'!AX$276:BB$276))</f>
        <v>1926.1605745470042</v>
      </c>
      <c r="AY219" s="8">
        <f>AY$224*(SUM('[2]CWG Complex'!AY271:BC271)/SUM('[2]CWG Complex'!AY$276:BC$276))</f>
        <v>1933.5346414977282</v>
      </c>
      <c r="AZ219" s="8">
        <f>AZ$224*(SUM('[2]CWG Complex'!AZ271:BD271)/SUM('[2]CWG Complex'!AZ$276:BD$276))</f>
        <v>1941.1386838529875</v>
      </c>
      <c r="BA219" s="8">
        <f>BA$224*(SUM('[2]CWG Complex'!BA271:BE271)/SUM('[2]CWG Complex'!BA$276:BE$276))</f>
        <v>1949.2263675458667</v>
      </c>
      <c r="BB219" s="8">
        <f>BB$224*(SUM('[2]CWG Complex'!BB271:BF271)/SUM('[2]CWG Complex'!BB$276:BF$276))</f>
        <v>1958.1690551007698</v>
      </c>
      <c r="BC219" s="8">
        <f>BC$224*(SUM('[2]CWG Complex'!BC271:BG271)/SUM('[2]CWG Complex'!BC$276:BG$276))</f>
        <v>1967.6598649479129</v>
      </c>
      <c r="BD219" s="8">
        <f>BD$224*(SUM('[2]CWG Complex'!BD271:BH271)/SUM('[2]CWG Complex'!BD$276:BH$276))</f>
        <v>1976.5919944569189</v>
      </c>
      <c r="BE219" s="8">
        <f>BE$224*(SUM('[2]CWG Complex'!BE271:BI271)/SUM('[2]CWG Complex'!BE$276:BI$276))</f>
        <v>1985.4806872408337</v>
      </c>
      <c r="BF219" s="8">
        <f>BF$224*(SUM('[2]CWG Complex'!BF271:BJ271)/SUM('[2]CWG Complex'!BF$276:BJ$276))</f>
        <v>1994.0655561496872</v>
      </c>
      <c r="BG219" s="8">
        <f>BG$224*(SUM('[2]CWG Complex'!BG271:BK271)/SUM('[2]CWG Complex'!BG$276:BK$276))</f>
        <v>2002.4856827816798</v>
      </c>
      <c r="BH219" s="8" t="e">
        <f>BH$224*(SUM('[2]CWG Complex'!BH271:BL271)/SUM('[2]CWG Complex'!BH$276:BL$276))</f>
        <v>#DIV/0!</v>
      </c>
    </row>
    <row r="220" spans="1:60">
      <c r="A220" s="3" t="s">
        <v>22</v>
      </c>
      <c r="J220" s="8">
        <f>J$224*(SUM('[2]CWG Complex'!J272:N272)/SUM('[2]CWG Complex'!J$276:N$276))</f>
        <v>1557.5896914525781</v>
      </c>
      <c r="K220" s="8">
        <f>K$224*(SUM('[2]CWG Complex'!K272:O272)/SUM('[2]CWG Complex'!K$276:O$276))</f>
        <v>1648.2635956197112</v>
      </c>
      <c r="L220" s="8">
        <f>L$224*(SUM('[2]CWG Complex'!L272:P272)/SUM('[2]CWG Complex'!L$276:P$276))</f>
        <v>1755.5253000428013</v>
      </c>
      <c r="M220" s="8">
        <f>M$224*(SUM('[2]CWG Complex'!M272:Q272)/SUM('[2]CWG Complex'!M$276:Q$276))</f>
        <v>1774.2151662781714</v>
      </c>
      <c r="N220" s="8">
        <f>N$224*(SUM('[2]CWG Complex'!N272:R272)/SUM('[2]CWG Complex'!N$276:R$276))</f>
        <v>1805.6997818867862</v>
      </c>
      <c r="O220" s="8">
        <f>O$224*(SUM('[2]CWG Complex'!O272:S272)/SUM('[2]CWG Complex'!O$276:S$276))</f>
        <v>1765.9381156134748</v>
      </c>
      <c r="P220" s="8">
        <f>P$224*(SUM('[2]CWG Complex'!P272:T272)/SUM('[2]CWG Complex'!P$276:T$276))</f>
        <v>1715.4433068629439</v>
      </c>
      <c r="Q220" s="8">
        <f>Q$224*(SUM('[2]CWG Complex'!Q272:U272)/SUM('[2]CWG Complex'!Q$276:U$276))</f>
        <v>1660.6478067308869</v>
      </c>
      <c r="R220" s="8">
        <f>R$224*(SUM('[2]CWG Complex'!R272:V272)/SUM('[2]CWG Complex'!R$276:V$276))</f>
        <v>1657.5113469094119</v>
      </c>
      <c r="S220" s="8">
        <f>S$224*(SUM('[2]CWG Complex'!S272:W272)/SUM('[2]CWG Complex'!S$276:W$276))</f>
        <v>1686.2014420556507</v>
      </c>
      <c r="T220" s="8">
        <f>T$224*(SUM('[2]CWG Complex'!T272:X272)/SUM('[2]CWG Complex'!T$276:X$276))</f>
        <v>1661.7151411254158</v>
      </c>
      <c r="U220" s="8">
        <f>U$224*(SUM('[2]CWG Complex'!U272:Y272)/SUM('[2]CWG Complex'!U$276:Y$276))</f>
        <v>1695.6632068755735</v>
      </c>
      <c r="V220" s="8">
        <f>V$224*(SUM('[2]CWG Complex'!V272:Z272)/SUM('[2]CWG Complex'!V$276:Z$276))</f>
        <v>1725.1918822952025</v>
      </c>
      <c r="W220" s="8">
        <f>W$224*(SUM('[2]CWG Complex'!W272:AA272)/SUM('[2]CWG Complex'!W$276:AA$276))</f>
        <v>1732.563344707954</v>
      </c>
      <c r="X220" s="8">
        <f>X$224*(SUM('[2]CWG Complex'!X272:AB272)/SUM('[2]CWG Complex'!X$276:AB$276))</f>
        <v>1700.3142600791396</v>
      </c>
      <c r="Y220" s="8">
        <f>Y$224*(SUM('[2]CWG Complex'!Y272:AC272)/SUM('[2]CWG Complex'!Y$276:AC$276))</f>
        <v>1755.8039922299272</v>
      </c>
      <c r="Z220" s="8">
        <f>Z$224*(SUM('[2]CWG Complex'!Z272:AD272)/SUM('[2]CWG Complex'!Z$276:AD$276))</f>
        <v>1757.2049563908138</v>
      </c>
      <c r="AA220" s="8">
        <f>AA$224*(SUM('[2]CWG Complex'!AA272:AE272)/SUM('[2]CWG Complex'!AA$276:AE$276))</f>
        <v>1796.1983850330037</v>
      </c>
      <c r="AB220" s="8">
        <f>AB$224*(SUM('[2]CWG Complex'!AB272:AF272)/SUM('[2]CWG Complex'!AB$276:AF$276))</f>
        <v>1755.3999798288405</v>
      </c>
      <c r="AC220" s="8">
        <f>AC$224*(SUM('[2]CWG Complex'!AC272:AG272)/SUM('[2]CWG Complex'!AC$276:AG$276))</f>
        <v>1775.9808201642411</v>
      </c>
      <c r="AD220" s="8">
        <f>AD$224*(SUM('[2]CWG Complex'!AD272:AH272)/SUM('[2]CWG Complex'!AD$276:AH$276))</f>
        <v>1805.510381713988</v>
      </c>
      <c r="AE220" s="8">
        <f>AE$224*(SUM('[2]CWG Complex'!AE272:AI272)/SUM('[2]CWG Complex'!AE$276:AI$276))</f>
        <v>1742.1840583303331</v>
      </c>
      <c r="AF220" s="8">
        <f>AF$224*(SUM('[2]CWG Complex'!AF272:AJ272)/SUM('[2]CWG Complex'!AF$276:AJ$276))</f>
        <v>1722.644238790411</v>
      </c>
      <c r="AG220" s="8">
        <f>AG$224*(SUM('[2]CWG Complex'!AG272:AK272)/SUM('[2]CWG Complex'!AG$276:AK$276))</f>
        <v>1753.5705915852639</v>
      </c>
      <c r="AH220" s="8">
        <f>AH$224*(SUM('[2]CWG Complex'!AH272:AL272)/SUM('[2]CWG Complex'!AH$276:AL$276))</f>
        <v>1770.2173006107805</v>
      </c>
      <c r="AI220" s="8">
        <f>AI$224*(SUM('[2]CWG Complex'!AI272:AM272)/SUM('[2]CWG Complex'!AI$276:AM$276))</f>
        <v>1779.5257601785177</v>
      </c>
      <c r="AJ220" s="8">
        <f>AJ$224*(SUM('[2]CWG Complex'!AJ272:AN272)/SUM('[2]CWG Complex'!AJ$276:AN$276))</f>
        <v>1791.1291114777418</v>
      </c>
      <c r="AK220" s="8">
        <f>AK$224*(SUM('[2]CWG Complex'!AK272:AO272)/SUM('[2]CWG Complex'!AK$276:AO$276))</f>
        <v>1802.5469171945217</v>
      </c>
      <c r="AL220" s="8">
        <f>AL$224*(SUM('[2]CWG Complex'!AL272:AP272)/SUM('[2]CWG Complex'!AL$276:AP$276))</f>
        <v>1816.4618536344756</v>
      </c>
      <c r="AM220" s="8">
        <f>AM$224*(SUM('[2]CWG Complex'!AM272:AQ272)/SUM('[2]CWG Complex'!AM$276:AQ$276))</f>
        <v>1827.643776862865</v>
      </c>
      <c r="AN220" s="8">
        <f>AN$224*(SUM('[2]CWG Complex'!AN272:AR272)/SUM('[2]CWG Complex'!AN$276:AR$276))</f>
        <v>1828.6698214526534</v>
      </c>
      <c r="AO220" s="8">
        <f>AO$224*(SUM('[2]CWG Complex'!AO272:AS272)/SUM('[2]CWG Complex'!AO$276:AS$276))</f>
        <v>1834.4330290422429</v>
      </c>
      <c r="AP220" s="8">
        <f>AP$224*(SUM('[2]CWG Complex'!AP272:AT272)/SUM('[2]CWG Complex'!AP$276:AT$276))</f>
        <v>1840.011562485583</v>
      </c>
      <c r="AQ220" s="8">
        <f>AQ$224*(SUM('[2]CWG Complex'!AQ272:AU272)/SUM('[2]CWG Complex'!AQ$276:AU$276))</f>
        <v>1847.6305626808908</v>
      </c>
      <c r="AR220" s="8">
        <f>AR$224*(SUM('[2]CWG Complex'!AR272:AV272)/SUM('[2]CWG Complex'!AR$276:AV$276))</f>
        <v>1851.7337369992913</v>
      </c>
      <c r="AS220" s="8">
        <f>AS$224*(SUM('[2]CWG Complex'!AS272:AW272)/SUM('[2]CWG Complex'!AS$276:AW$276))</f>
        <v>1862.7041395481197</v>
      </c>
      <c r="AT220" s="8">
        <f>AT$224*(SUM('[2]CWG Complex'!AT272:AX272)/SUM('[2]CWG Complex'!AT$276:AX$276))</f>
        <v>1878.32824627426</v>
      </c>
      <c r="AU220" s="8">
        <f>AU$224*(SUM('[2]CWG Complex'!AU272:AY272)/SUM('[2]CWG Complex'!AU$276:AY$276))</f>
        <v>1888.1646113151385</v>
      </c>
      <c r="AV220" s="8">
        <f>AV$224*(SUM('[2]CWG Complex'!AV272:AZ272)/SUM('[2]CWG Complex'!AV$276:AZ$276))</f>
        <v>1895.4522764343353</v>
      </c>
      <c r="AW220" s="8">
        <f>AW$224*(SUM('[2]CWG Complex'!AW272:BA272)/SUM('[2]CWG Complex'!AW$276:BA$276))</f>
        <v>1902.616184101086</v>
      </c>
      <c r="AX220" s="8">
        <f>AX$224*(SUM('[2]CWG Complex'!AX272:BB272)/SUM('[2]CWG Complex'!AX$276:BB$276))</f>
        <v>1909.5315395782804</v>
      </c>
      <c r="AY220" s="8">
        <f>AY$224*(SUM('[2]CWG Complex'!AY272:BC272)/SUM('[2]CWG Complex'!AY$276:BC$276))</f>
        <v>1916.8209638089374</v>
      </c>
      <c r="AZ220" s="8">
        <f>AZ$224*(SUM('[2]CWG Complex'!AZ272:BD272)/SUM('[2]CWG Complex'!AZ$276:BD$276))</f>
        <v>1924.3115857660475</v>
      </c>
      <c r="BA220" s="8">
        <f>BA$224*(SUM('[2]CWG Complex'!BA272:BE272)/SUM('[2]CWG Complex'!BA$276:BE$276))</f>
        <v>1932.311050694462</v>
      </c>
      <c r="BB220" s="8">
        <f>BB$224*(SUM('[2]CWG Complex'!BB272:BF272)/SUM('[2]CWG Complex'!BB$276:BF$276))</f>
        <v>1941.2009999091724</v>
      </c>
      <c r="BC220" s="8">
        <f>BC$224*(SUM('[2]CWG Complex'!BC272:BG272)/SUM('[2]CWG Complex'!BC$276:BG$276))</f>
        <v>1950.6238615935854</v>
      </c>
      <c r="BD220" s="8">
        <f>BD$224*(SUM('[2]CWG Complex'!BD272:BH272)/SUM('[2]CWG Complex'!BD$276:BH$276))</f>
        <v>1959.4831358891963</v>
      </c>
      <c r="BE220" s="8">
        <f>BE$224*(SUM('[2]CWG Complex'!BE272:BI272)/SUM('[2]CWG Complex'!BE$276:BI$276))</f>
        <v>1968.2840800310055</v>
      </c>
      <c r="BF220" s="8">
        <f>BF$224*(SUM('[2]CWG Complex'!BF272:BJ272)/SUM('[2]CWG Complex'!BF$276:BJ$276))</f>
        <v>1976.7769850611519</v>
      </c>
      <c r="BG220" s="8">
        <f>BG$224*(SUM('[2]CWG Complex'!BG272:BK272)/SUM('[2]CWG Complex'!BG$276:BK$276))</f>
        <v>1985.1128483085508</v>
      </c>
      <c r="BH220" s="8" t="e">
        <f>BH$224*(SUM('[2]CWG Complex'!BH272:BL272)/SUM('[2]CWG Complex'!BH$276:BL$276))</f>
        <v>#DIV/0!</v>
      </c>
    </row>
    <row r="221" spans="1:60">
      <c r="A221" s="3" t="s">
        <v>23</v>
      </c>
      <c r="J221" s="8">
        <f>J$224*(SUM('[2]CWG Complex'!J273:N273)/SUM('[2]CWG Complex'!J$276:N$276))</f>
        <v>1524.1665968416903</v>
      </c>
      <c r="K221" s="8">
        <f>K$224*(SUM('[2]CWG Complex'!K273:O273)/SUM('[2]CWG Complex'!K$276:O$276))</f>
        <v>1596.2441728178883</v>
      </c>
      <c r="L221" s="8">
        <f>L$224*(SUM('[2]CWG Complex'!L273:P273)/SUM('[2]CWG Complex'!L$276:P$276))</f>
        <v>1710.967857700477</v>
      </c>
      <c r="M221" s="8">
        <f>M$224*(SUM('[2]CWG Complex'!M273:Q273)/SUM('[2]CWG Complex'!M$276:Q$276))</f>
        <v>1745.2925819843315</v>
      </c>
      <c r="N221" s="8">
        <f>N$224*(SUM('[2]CWG Complex'!N273:R273)/SUM('[2]CWG Complex'!N$276:R$276))</f>
        <v>1789.5668497982062</v>
      </c>
      <c r="O221" s="8">
        <f>O$224*(SUM('[2]CWG Complex'!O273:S273)/SUM('[2]CWG Complex'!O$276:S$276))</f>
        <v>1737.6260196585101</v>
      </c>
      <c r="P221" s="8">
        <f>P$224*(SUM('[2]CWG Complex'!P273:T273)/SUM('[2]CWG Complex'!P$276:T$276))</f>
        <v>1684.8572335611191</v>
      </c>
      <c r="Q221" s="8">
        <f>Q$224*(SUM('[2]CWG Complex'!Q273:U273)/SUM('[2]CWG Complex'!Q$276:U$276))</f>
        <v>1641.9774549589988</v>
      </c>
      <c r="R221" s="8">
        <f>R$224*(SUM('[2]CWG Complex'!R273:V273)/SUM('[2]CWG Complex'!R$276:V$276))</f>
        <v>1653.7186273122029</v>
      </c>
      <c r="S221" s="8">
        <f>S$224*(SUM('[2]CWG Complex'!S273:W273)/SUM('[2]CWG Complex'!S$276:W$276))</f>
        <v>1703.9143717250306</v>
      </c>
      <c r="T221" s="8">
        <f>T$224*(SUM('[2]CWG Complex'!T273:X273)/SUM('[2]CWG Complex'!T$276:X$276))</f>
        <v>1677.9537332017803</v>
      </c>
      <c r="U221" s="8">
        <f>U$224*(SUM('[2]CWG Complex'!U273:Y273)/SUM('[2]CWG Complex'!U$276:Y$276))</f>
        <v>1679.1006810659383</v>
      </c>
      <c r="V221" s="8">
        <f>V$224*(SUM('[2]CWG Complex'!V273:Z273)/SUM('[2]CWG Complex'!V$276:Z$276))</f>
        <v>1675.8249009223146</v>
      </c>
      <c r="W221" s="8">
        <f>W$224*(SUM('[2]CWG Complex'!W273:AA273)/SUM('[2]CWG Complex'!W$276:AA$276))</f>
        <v>1693.0746909090412</v>
      </c>
      <c r="X221" s="8">
        <f>X$224*(SUM('[2]CWG Complex'!X273:AB273)/SUM('[2]CWG Complex'!X$276:AB$276))</f>
        <v>1665.4168636802342</v>
      </c>
      <c r="Y221" s="8">
        <f>Y$224*(SUM('[2]CWG Complex'!Y273:AC273)/SUM('[2]CWG Complex'!Y$276:AC$276))</f>
        <v>1718.8109412594649</v>
      </c>
      <c r="Z221" s="8">
        <f>Z$224*(SUM('[2]CWG Complex'!Z273:AD273)/SUM('[2]CWG Complex'!Z$276:AD$276))</f>
        <v>1709.4236997473258</v>
      </c>
      <c r="AA221" s="8">
        <f>AA$224*(SUM('[2]CWG Complex'!AA273:AE273)/SUM('[2]CWG Complex'!AA$276:AE$276))</f>
        <v>1720.8869334274229</v>
      </c>
      <c r="AB221" s="8">
        <f>AB$224*(SUM('[2]CWG Complex'!AB273:AF273)/SUM('[2]CWG Complex'!AB$276:AF$276))</f>
        <v>1687.5524448884212</v>
      </c>
      <c r="AC221" s="8">
        <f>AC$224*(SUM('[2]CWG Complex'!AC273:AG273)/SUM('[2]CWG Complex'!AC$276:AG$276))</f>
        <v>1709.4825385557351</v>
      </c>
      <c r="AD221" s="8">
        <f>AD$224*(SUM('[2]CWG Complex'!AD273:AH273)/SUM('[2]CWG Complex'!AD$276:AH$276))</f>
        <v>1756.680985976169</v>
      </c>
      <c r="AE221" s="8">
        <f>AE$224*(SUM('[2]CWG Complex'!AE273:AI273)/SUM('[2]CWG Complex'!AE$276:AI$276))</f>
        <v>1721.8482996786838</v>
      </c>
      <c r="AF221" s="8">
        <f>AF$224*(SUM('[2]CWG Complex'!AF273:AJ273)/SUM('[2]CWG Complex'!AF$276:AJ$276))</f>
        <v>1718.981051487727</v>
      </c>
      <c r="AG221" s="8">
        <f>AG$224*(SUM('[2]CWG Complex'!AG273:AK273)/SUM('[2]CWG Complex'!AG$276:AK$276))</f>
        <v>1719.6749322923156</v>
      </c>
      <c r="AH221" s="8">
        <f>AH$224*(SUM('[2]CWG Complex'!AH273:AL273)/SUM('[2]CWG Complex'!AH$276:AL$276))</f>
        <v>1730.2110401150096</v>
      </c>
      <c r="AI221" s="8">
        <f>AI$224*(SUM('[2]CWG Complex'!AI273:AM273)/SUM('[2]CWG Complex'!AI$276:AM$276))</f>
        <v>1744.0145428784106</v>
      </c>
      <c r="AJ221" s="8">
        <f>AJ$224*(SUM('[2]CWG Complex'!AJ273:AN273)/SUM('[2]CWG Complex'!AJ$276:AN$276))</f>
        <v>1760.3717158428062</v>
      </c>
      <c r="AK221" s="8">
        <f>AK$224*(SUM('[2]CWG Complex'!AK273:AO273)/SUM('[2]CWG Complex'!AK$276:AO$276))</f>
        <v>1774.4408426840539</v>
      </c>
      <c r="AL221" s="8">
        <f>AL$224*(SUM('[2]CWG Complex'!AL273:AP273)/SUM('[2]CWG Complex'!AL$276:AP$276))</f>
        <v>1787.0193897370575</v>
      </c>
      <c r="AM221" s="8">
        <f>AM$224*(SUM('[2]CWG Complex'!AM273:AQ273)/SUM('[2]CWG Complex'!AM$276:AQ$276))</f>
        <v>1793.9415412754133</v>
      </c>
      <c r="AN221" s="8">
        <f>AN$224*(SUM('[2]CWG Complex'!AN273:AR273)/SUM('[2]CWG Complex'!AN$276:AR$276))</f>
        <v>1795.1929919729214</v>
      </c>
      <c r="AO221" s="8">
        <f>AO$224*(SUM('[2]CWG Complex'!AO273:AS273)/SUM('[2]CWG Complex'!AO$276:AS$276))</f>
        <v>1802.1244728190936</v>
      </c>
      <c r="AP221" s="8">
        <f>AP$224*(SUM('[2]CWG Complex'!AP273:AT273)/SUM('[2]CWG Complex'!AP$276:AT$276))</f>
        <v>1808.300406031693</v>
      </c>
      <c r="AQ221" s="8">
        <f>AQ$224*(SUM('[2]CWG Complex'!AQ273:AU273)/SUM('[2]CWG Complex'!AQ$276:AU$276))</f>
        <v>1815.7688545701901</v>
      </c>
      <c r="AR221" s="8">
        <f>AR$224*(SUM('[2]CWG Complex'!AR273:AV273)/SUM('[2]CWG Complex'!AR$276:AV$276))</f>
        <v>1819.3112220470205</v>
      </c>
      <c r="AS221" s="8">
        <f>AS$224*(SUM('[2]CWG Complex'!AS273:AW273)/SUM('[2]CWG Complex'!AS$276:AW$276))</f>
        <v>1829.7029496670677</v>
      </c>
      <c r="AT221" s="8">
        <f>AT$224*(SUM('[2]CWG Complex'!AT273:AX273)/SUM('[2]CWG Complex'!AT$276:AX$276))</f>
        <v>1845.2681206023899</v>
      </c>
      <c r="AU221" s="8">
        <f>AU$224*(SUM('[2]CWG Complex'!AU273:AY273)/SUM('[2]CWG Complex'!AU$276:AY$276))</f>
        <v>1855.144445408823</v>
      </c>
      <c r="AV221" s="8">
        <f>AV$224*(SUM('[2]CWG Complex'!AV273:AZ273)/SUM('[2]CWG Complex'!AV$276:AZ$276))</f>
        <v>1862.3427981875432</v>
      </c>
      <c r="AW221" s="8">
        <f>AW$224*(SUM('[2]CWG Complex'!AW273:BA273)/SUM('[2]CWG Complex'!AW$276:BA$276))</f>
        <v>1869.3102887089176</v>
      </c>
      <c r="AX221" s="8">
        <f>AX$224*(SUM('[2]CWG Complex'!AX273:BB273)/SUM('[2]CWG Complex'!AX$276:BB$276))</f>
        <v>1876.024574478784</v>
      </c>
      <c r="AY221" s="8">
        <f>AY$224*(SUM('[2]CWG Complex'!AY273:BC273)/SUM('[2]CWG Complex'!AY$276:BC$276))</f>
        <v>1883.1742521800222</v>
      </c>
      <c r="AZ221" s="8">
        <f>AZ$224*(SUM('[2]CWG Complex'!AZ273:BD273)/SUM('[2]CWG Complex'!AZ$276:BD$276))</f>
        <v>1890.5839945532409</v>
      </c>
      <c r="BA221" s="8">
        <f>BA$224*(SUM('[2]CWG Complex'!BA273:BE273)/SUM('[2]CWG Complex'!BA$276:BE$276))</f>
        <v>1898.4662115989024</v>
      </c>
      <c r="BB221" s="8">
        <f>BB$224*(SUM('[2]CWG Complex'!BB273:BF273)/SUM('[2]CWG Complex'!BB$276:BF$276))</f>
        <v>1907.1919345788303</v>
      </c>
      <c r="BC221" s="8">
        <f>BC$224*(SUM('[2]CWG Complex'!BC273:BG273)/SUM('[2]CWG Complex'!BC$276:BG$276))</f>
        <v>1916.433462572126</v>
      </c>
      <c r="BD221" s="8">
        <f>BD$224*(SUM('[2]CWG Complex'!BD273:BH273)/SUM('[2]CWG Complex'!BD$276:BH$276))</f>
        <v>1925.1241716853599</v>
      </c>
      <c r="BE221" s="8">
        <f>BE$224*(SUM('[2]CWG Complex'!BE273:BI273)/SUM('[2]CWG Complex'!BE$276:BI$276))</f>
        <v>1933.7736692819869</v>
      </c>
      <c r="BF221" s="8">
        <f>BF$224*(SUM('[2]CWG Complex'!BF273:BJ273)/SUM('[2]CWG Complex'!BF$276:BJ$276))</f>
        <v>1942.1349125973118</v>
      </c>
      <c r="BG221" s="8">
        <f>BG$224*(SUM('[2]CWG Complex'!BG273:BK273)/SUM('[2]CWG Complex'!BG$276:BK$276))</f>
        <v>1950.3377612378929</v>
      </c>
      <c r="BH221" s="8" t="e">
        <f>BH$224*(SUM('[2]CWG Complex'!BH273:BL273)/SUM('[2]CWG Complex'!BH$276:BL$276))</f>
        <v>#DIV/0!</v>
      </c>
    </row>
    <row r="222" spans="1:60">
      <c r="A222" s="3" t="s">
        <v>24</v>
      </c>
      <c r="J222" s="8">
        <f>J$224*(SUM('[2]CWG Complex'!J274:N274)/SUM('[2]CWG Complex'!J$276:N$276))</f>
        <v>1661.605821686715</v>
      </c>
      <c r="K222" s="8">
        <f>K$224*(SUM('[2]CWG Complex'!K274:O274)/SUM('[2]CWG Complex'!K$276:O$276))</f>
        <v>1759.5889766043554</v>
      </c>
      <c r="L222" s="8">
        <f>L$224*(SUM('[2]CWG Complex'!L274:P274)/SUM('[2]CWG Complex'!L$276:P$276))</f>
        <v>1874.5622717482299</v>
      </c>
      <c r="M222" s="8">
        <f>M$224*(SUM('[2]CWG Complex'!M274:Q274)/SUM('[2]CWG Complex'!M$276:Q$276))</f>
        <v>1890.2254072503151</v>
      </c>
      <c r="N222" s="8">
        <f>N$224*(SUM('[2]CWG Complex'!N274:R274)/SUM('[2]CWG Complex'!N$276:R$276))</f>
        <v>1907.0949918003778</v>
      </c>
      <c r="O222" s="8">
        <f>O$224*(SUM('[2]CWG Complex'!O274:S274)/SUM('[2]CWG Complex'!O$276:S$276))</f>
        <v>1857.3332248059291</v>
      </c>
      <c r="P222" s="8">
        <f>P$224*(SUM('[2]CWG Complex'!P274:T274)/SUM('[2]CWG Complex'!P$276:T$276))</f>
        <v>1815.1634447431143</v>
      </c>
      <c r="Q222" s="8">
        <f>Q$224*(SUM('[2]CWG Complex'!Q274:U274)/SUM('[2]CWG Complex'!Q$276:U$276))</f>
        <v>1795.6968106048791</v>
      </c>
      <c r="R222" s="8">
        <f>R$224*(SUM('[2]CWG Complex'!R274:V274)/SUM('[2]CWG Complex'!R$276:V$276))</f>
        <v>1796.2281311163269</v>
      </c>
      <c r="S222" s="8">
        <f>S$224*(SUM('[2]CWG Complex'!S274:W274)/SUM('[2]CWG Complex'!S$276:W$276))</f>
        <v>1820.2640077886026</v>
      </c>
      <c r="T222" s="8">
        <f>T$224*(SUM('[2]CWG Complex'!T274:X274)/SUM('[2]CWG Complex'!T$276:X$276))</f>
        <v>1800.7173376782564</v>
      </c>
      <c r="U222" s="8">
        <f>U$224*(SUM('[2]CWG Complex'!U274:Y274)/SUM('[2]CWG Complex'!U$276:Y$276))</f>
        <v>1810.7485426419144</v>
      </c>
      <c r="V222" s="8">
        <f>V$224*(SUM('[2]CWG Complex'!V274:Z274)/SUM('[2]CWG Complex'!V$276:Z$276))</f>
        <v>1845.7975738437358</v>
      </c>
      <c r="W222" s="8">
        <f>W$224*(SUM('[2]CWG Complex'!W274:AA274)/SUM('[2]CWG Complex'!W$276:AA$276))</f>
        <v>1874.2541404259</v>
      </c>
      <c r="X222" s="8">
        <f>X$224*(SUM('[2]CWG Complex'!X274:AB274)/SUM('[2]CWG Complex'!X$276:AB$276))</f>
        <v>1835.4201821296706</v>
      </c>
      <c r="Y222" s="8">
        <f>Y$224*(SUM('[2]CWG Complex'!Y274:AC274)/SUM('[2]CWG Complex'!Y$276:AC$276))</f>
        <v>1862.9626523703505</v>
      </c>
      <c r="Z222" s="8">
        <f>Z$224*(SUM('[2]CWG Complex'!Z274:AD274)/SUM('[2]CWG Complex'!Z$276:AD$276))</f>
        <v>1852.7607008356526</v>
      </c>
      <c r="AA222" s="8">
        <f>AA$224*(SUM('[2]CWG Complex'!AA274:AE274)/SUM('[2]CWG Complex'!AA$276:AE$276))</f>
        <v>1863.3155910562107</v>
      </c>
      <c r="AB222" s="8">
        <f>AB$224*(SUM('[2]CWG Complex'!AB274:AF274)/SUM('[2]CWG Complex'!AB$276:AF$276))</f>
        <v>1824.7807170719022</v>
      </c>
      <c r="AC222" s="8">
        <f>AC$224*(SUM('[2]CWG Complex'!AC274:AG274)/SUM('[2]CWG Complex'!AC$276:AG$276))</f>
        <v>1870.1578319599555</v>
      </c>
      <c r="AD222" s="8">
        <f>AD$224*(SUM('[2]CWG Complex'!AD274:AH274)/SUM('[2]CWG Complex'!AD$276:AH$276))</f>
        <v>1918.36637395456</v>
      </c>
      <c r="AE222" s="8">
        <f>AE$224*(SUM('[2]CWG Complex'!AE274:AI274)/SUM('[2]CWG Complex'!AE$276:AI$276))</f>
        <v>1852.7159328549387</v>
      </c>
      <c r="AF222" s="8">
        <f>AF$224*(SUM('[2]CWG Complex'!AF274:AJ274)/SUM('[2]CWG Complex'!AF$276:AJ$276))</f>
        <v>1829.7370684945247</v>
      </c>
      <c r="AG222" s="8">
        <f>AG$224*(SUM('[2]CWG Complex'!AG274:AK274)/SUM('[2]CWG Complex'!AG$276:AK$276))</f>
        <v>1850.7004126910606</v>
      </c>
      <c r="AH222" s="8">
        <f>AH$224*(SUM('[2]CWG Complex'!AH274:AL274)/SUM('[2]CWG Complex'!AH$276:AL$276))</f>
        <v>1869.4455054297418</v>
      </c>
      <c r="AI222" s="8">
        <f>AI$224*(SUM('[2]CWG Complex'!AI274:AM274)/SUM('[2]CWG Complex'!AI$276:AM$276))</f>
        <v>1884.0717934588988</v>
      </c>
      <c r="AJ222" s="8">
        <f>AJ$224*(SUM('[2]CWG Complex'!AJ274:AN274)/SUM('[2]CWG Complex'!AJ$276:AN$276))</f>
        <v>1897.979753705144</v>
      </c>
      <c r="AK222" s="8">
        <f>AK$224*(SUM('[2]CWG Complex'!AK274:AO274)/SUM('[2]CWG Complex'!AK$276:AO$276))</f>
        <v>1909.2630086899774</v>
      </c>
      <c r="AL222" s="8">
        <f>AL$224*(SUM('[2]CWG Complex'!AL274:AP274)/SUM('[2]CWG Complex'!AL$276:AP$276))</f>
        <v>1922.7781662917721</v>
      </c>
      <c r="AM222" s="8">
        <f>AM$224*(SUM('[2]CWG Complex'!AM274:AQ274)/SUM('[2]CWG Complex'!AM$276:AQ$276))</f>
        <v>1933.5568995723297</v>
      </c>
      <c r="AN222" s="8">
        <f>AN$224*(SUM('[2]CWG Complex'!AN274:AR274)/SUM('[2]CWG Complex'!AN$276:AR$276))</f>
        <v>1935.3897327842858</v>
      </c>
      <c r="AO222" s="8">
        <f>AO$224*(SUM('[2]CWG Complex'!AO274:AS274)/SUM('[2]CWG Complex'!AO$276:AS$276))</f>
        <v>1942.1760310337477</v>
      </c>
      <c r="AP222" s="8">
        <f>AP$224*(SUM('[2]CWG Complex'!AP274:AT274)/SUM('[2]CWG Complex'!AP$276:AT$276))</f>
        <v>1948.0786095882754</v>
      </c>
      <c r="AQ222" s="8">
        <f>AQ$224*(SUM('[2]CWG Complex'!AQ274:AU274)/SUM('[2]CWG Complex'!AQ$276:AU$276))</f>
        <v>1955.8708241898994</v>
      </c>
      <c r="AR222" s="8">
        <f>AR$224*(SUM('[2]CWG Complex'!AR274:AV274)/SUM('[2]CWG Complex'!AR$276:AV$276))</f>
        <v>1960.0310677481091</v>
      </c>
      <c r="AS222" s="8">
        <f>AS$224*(SUM('[2]CWG Complex'!AS274:AW274)/SUM('[2]CWG Complex'!AS$276:AW$276))</f>
        <v>1971.6300031295375</v>
      </c>
      <c r="AT222" s="8">
        <f>AT$224*(SUM('[2]CWG Complex'!AT274:AX274)/SUM('[2]CWG Complex'!AT$276:AX$276))</f>
        <v>1988.3258968895086</v>
      </c>
      <c r="AU222" s="8">
        <f>AU$224*(SUM('[2]CWG Complex'!AU274:AY274)/SUM('[2]CWG Complex'!AU$276:AY$276))</f>
        <v>1998.7992671085083</v>
      </c>
      <c r="AV222" s="8">
        <f>AV$224*(SUM('[2]CWG Complex'!AV274:AZ274)/SUM('[2]CWG Complex'!AV$276:AZ$276))</f>
        <v>2006.4714508314141</v>
      </c>
      <c r="AW222" s="8">
        <f>AW$224*(SUM('[2]CWG Complex'!AW274:BA274)/SUM('[2]CWG Complex'!AW$276:BA$276))</f>
        <v>2014.0058993196803</v>
      </c>
      <c r="AX222" s="8">
        <f>AX$224*(SUM('[2]CWG Complex'!AX274:BB274)/SUM('[2]CWG Complex'!AX$276:BB$276))</f>
        <v>2021.3144772694595</v>
      </c>
      <c r="AY222" s="8">
        <f>AY$224*(SUM('[2]CWG Complex'!AY274:BC274)/SUM('[2]CWG Complex'!AY$276:BC$276))</f>
        <v>2029.0476165089776</v>
      </c>
      <c r="AZ222" s="8">
        <f>AZ$224*(SUM('[2]CWG Complex'!AZ274:BD274)/SUM('[2]CWG Complex'!AZ$276:BD$276))</f>
        <v>2036.9988264050453</v>
      </c>
      <c r="BA222" s="8">
        <f>BA$224*(SUM('[2]CWG Complex'!BA274:BE274)/SUM('[2]CWG Complex'!BA$276:BE$276))</f>
        <v>2045.4662205890054</v>
      </c>
      <c r="BB222" s="8">
        <f>BB$224*(SUM('[2]CWG Complex'!BB274:BF274)/SUM('[2]CWG Complex'!BB$276:BF$276))</f>
        <v>2054.8660531750638</v>
      </c>
      <c r="BC222" s="8">
        <f>BC$224*(SUM('[2]CWG Complex'!BC274:BG274)/SUM('[2]CWG Complex'!BC$276:BG$276))</f>
        <v>2064.8352141222986</v>
      </c>
      <c r="BD222" s="8">
        <f>BD$224*(SUM('[2]CWG Complex'!BD274:BH274)/SUM('[2]CWG Complex'!BD$276:BH$276))</f>
        <v>2074.2135976836876</v>
      </c>
      <c r="BE222" s="8">
        <f>BE$224*(SUM('[2]CWG Complex'!BE274:BI274)/SUM('[2]CWG Complex'!BE$276:BI$276))</f>
        <v>2083.5363228517704</v>
      </c>
      <c r="BF222" s="8">
        <f>BF$224*(SUM('[2]CWG Complex'!BF274:BJ274)/SUM('[2]CWG Complex'!BF$276:BJ$276))</f>
        <v>2092.5338772187124</v>
      </c>
      <c r="BG222" s="8">
        <f>BG$224*(SUM('[2]CWG Complex'!BG274:BK274)/SUM('[2]CWG Complex'!BG$276:BK$276))</f>
        <v>2101.3594236604704</v>
      </c>
      <c r="BH222" s="8" t="e">
        <f>BH$224*(SUM('[2]CWG Complex'!BH274:BL274)/SUM('[2]CWG Complex'!BH$276:BL$276))</f>
        <v>#DIV/0!</v>
      </c>
    </row>
    <row r="223" spans="1:60">
      <c r="A223" s="3" t="s">
        <v>25</v>
      </c>
      <c r="J223" s="8">
        <f>J$224*(SUM('[2]CWG Complex'!J275:N275)/SUM('[2]CWG Complex'!J$276:N$276))</f>
        <v>1675.6249211439099</v>
      </c>
      <c r="K223" s="8">
        <f>K$224*(SUM('[2]CWG Complex'!K275:O275)/SUM('[2]CWG Complex'!K$276:O$276))</f>
        <v>1751.038328702268</v>
      </c>
      <c r="L223" s="8">
        <f>L$224*(SUM('[2]CWG Complex'!L275:P275)/SUM('[2]CWG Complex'!L$276:P$276))</f>
        <v>1873.5439808286746</v>
      </c>
      <c r="M223" s="8">
        <f>M$224*(SUM('[2]CWG Complex'!M275:Q275)/SUM('[2]CWG Complex'!M$276:Q$276))</f>
        <v>1902.4391701582924</v>
      </c>
      <c r="N223" s="8">
        <f>N$224*(SUM('[2]CWG Complex'!N275:R275)/SUM('[2]CWG Complex'!N$276:R$276))</f>
        <v>1934.0286103243154</v>
      </c>
      <c r="O223" s="8">
        <f>O$224*(SUM('[2]CWG Complex'!O275:S275)/SUM('[2]CWG Complex'!O$276:S$276))</f>
        <v>1900.2075338280254</v>
      </c>
      <c r="P223" s="8">
        <f>P$224*(SUM('[2]CWG Complex'!P275:T275)/SUM('[2]CWG Complex'!P$276:T$276))</f>
        <v>1861.704124691817</v>
      </c>
      <c r="Q223" s="8">
        <f>Q$224*(SUM('[2]CWG Complex'!Q275:U275)/SUM('[2]CWG Complex'!Q$276:U$276))</f>
        <v>1794.6681827576128</v>
      </c>
      <c r="R223" s="8">
        <f>R$224*(SUM('[2]CWG Complex'!R275:V275)/SUM('[2]CWG Complex'!R$276:V$276))</f>
        <v>1793.6390194729256</v>
      </c>
      <c r="S223" s="8">
        <f>S$224*(SUM('[2]CWG Complex'!S275:W275)/SUM('[2]CWG Complex'!S$276:W$276))</f>
        <v>1823.4795737827792</v>
      </c>
      <c r="T223" s="8">
        <f>T$224*(SUM('[2]CWG Complex'!T275:X275)/SUM('[2]CWG Complex'!T$276:X$276))</f>
        <v>1789.379889288806</v>
      </c>
      <c r="U223" s="8">
        <f>U$224*(SUM('[2]CWG Complex'!U275:Y275)/SUM('[2]CWG Complex'!U$276:Y$276))</f>
        <v>1803.6556813282887</v>
      </c>
      <c r="V223" s="8">
        <f>V$224*(SUM('[2]CWG Complex'!V275:Z275)/SUM('[2]CWG Complex'!V$276:Z$276))</f>
        <v>1802.7172326771956</v>
      </c>
      <c r="W223" s="8">
        <f>W$224*(SUM('[2]CWG Complex'!W275:AA275)/SUM('[2]CWG Complex'!W$276:AA$276))</f>
        <v>1804.7047712678871</v>
      </c>
      <c r="X223" s="8">
        <f>X$224*(SUM('[2]CWG Complex'!X275:AB275)/SUM('[2]CWG Complex'!X$276:AB$276))</f>
        <v>1753.3833623564069</v>
      </c>
      <c r="Y223" s="8">
        <f>Y$224*(SUM('[2]CWG Complex'!Y275:AC275)/SUM('[2]CWG Complex'!Y$276:AC$276))</f>
        <v>1792.7080353042918</v>
      </c>
      <c r="Z223" s="8">
        <f>Z$224*(SUM('[2]CWG Complex'!Z275:AD275)/SUM('[2]CWG Complex'!Z$276:AD$276))</f>
        <v>1784.9978222044076</v>
      </c>
      <c r="AA223" s="8">
        <f>AA$224*(SUM('[2]CWG Complex'!AA275:AE275)/SUM('[2]CWG Complex'!AA$276:AE$276))</f>
        <v>1824.7283913686408</v>
      </c>
      <c r="AB223" s="8">
        <f>AB$224*(SUM('[2]CWG Complex'!AB275:AF275)/SUM('[2]CWG Complex'!AB$276:AF$276))</f>
        <v>1781.6544027373529</v>
      </c>
      <c r="AC223" s="8">
        <f>AC$224*(SUM('[2]CWG Complex'!AC275:AG275)/SUM('[2]CWG Complex'!AC$276:AG$276))</f>
        <v>1822.0539469620701</v>
      </c>
      <c r="AD223" s="8">
        <f>AD$224*(SUM('[2]CWG Complex'!AD275:AH275)/SUM('[2]CWG Complex'!AD$276:AH$276))</f>
        <v>1888.0638617012385</v>
      </c>
      <c r="AE223" s="8">
        <f>AE$224*(SUM('[2]CWG Complex'!AE275:AI275)/SUM('[2]CWG Complex'!AE$276:AI$276))</f>
        <v>1862.2232505914922</v>
      </c>
      <c r="AF223" s="8">
        <f>AF$224*(SUM('[2]CWG Complex'!AF275:AJ275)/SUM('[2]CWG Complex'!AF$276:AJ$276))</f>
        <v>1880.4120023759126</v>
      </c>
      <c r="AG223" s="8">
        <f>AG$224*(SUM('[2]CWG Complex'!AG275:AK275)/SUM('[2]CWG Complex'!AG$276:AK$276))</f>
        <v>1939.6382723919953</v>
      </c>
      <c r="AH223" s="8">
        <f>AH$224*(SUM('[2]CWG Complex'!AH275:AL275)/SUM('[2]CWG Complex'!AH$276:AL$276))</f>
        <v>1997.8724157048784</v>
      </c>
      <c r="AI223" s="8">
        <f>AI$224*(SUM('[2]CWG Complex'!AI275:AM275)/SUM('[2]CWG Complex'!AI$276:AM$276))</f>
        <v>2020.8041452648911</v>
      </c>
      <c r="AJ223" s="8">
        <f>AJ$224*(SUM('[2]CWG Complex'!AJ275:AN275)/SUM('[2]CWG Complex'!AJ$276:AN$276))</f>
        <v>2034.9980243055211</v>
      </c>
      <c r="AK223" s="8">
        <f>AK$224*(SUM('[2]CWG Complex'!AK275:AO275)/SUM('[2]CWG Complex'!AK$276:AO$276))</f>
        <v>2053.8432352203918</v>
      </c>
      <c r="AL223" s="8">
        <f>AL$224*(SUM('[2]CWG Complex'!AL275:AP275)/SUM('[2]CWG Complex'!AL$276:AP$276))</f>
        <v>2069.9805862478042</v>
      </c>
      <c r="AM223" s="8">
        <f>AM$224*(SUM('[2]CWG Complex'!AM275:AQ275)/SUM('[2]CWG Complex'!AM$276:AQ$276))</f>
        <v>2076.6791060822425</v>
      </c>
      <c r="AN223" s="8">
        <f>AN$224*(SUM('[2]CWG Complex'!AN275:AR275)/SUM('[2]CWG Complex'!AN$276:AR$276))</f>
        <v>2077.3070518936502</v>
      </c>
      <c r="AO223" s="8">
        <f>AO$224*(SUM('[2]CWG Complex'!AO275:AS275)/SUM('[2]CWG Complex'!AO$276:AS$276))</f>
        <v>2086.0359819496457</v>
      </c>
      <c r="AP223" s="8">
        <f>AP$224*(SUM('[2]CWG Complex'!AP275:AT275)/SUM('[2]CWG Complex'!AP$276:AT$276))</f>
        <v>2092.8472423674139</v>
      </c>
      <c r="AQ223" s="8">
        <f>AQ$224*(SUM('[2]CWG Complex'!AQ275:AU275)/SUM('[2]CWG Complex'!AQ$276:AU$276))</f>
        <v>2101.8852421766746</v>
      </c>
      <c r="AR223" s="8">
        <f>AR$224*(SUM('[2]CWG Complex'!AR275:AV275)/SUM('[2]CWG Complex'!AR$276:AV$276))</f>
        <v>2106.0184187578488</v>
      </c>
      <c r="AS223" s="8">
        <f>AS$224*(SUM('[2]CWG Complex'!AS275:AW275)/SUM('[2]CWG Complex'!AS$276:AW$276))</f>
        <v>2117.8274806007253</v>
      </c>
      <c r="AT223" s="8">
        <f>AT$224*(SUM('[2]CWG Complex'!AT275:AX275)/SUM('[2]CWG Complex'!AT$276:AX$276))</f>
        <v>2135.8039109646143</v>
      </c>
      <c r="AU223" s="8">
        <f>AU$224*(SUM('[2]CWG Complex'!AU275:AY275)/SUM('[2]CWG Complex'!AU$276:AY$276))</f>
        <v>2147.324048589609</v>
      </c>
      <c r="AV223" s="8">
        <f>AV$224*(SUM('[2]CWG Complex'!AV275:AZ275)/SUM('[2]CWG Complex'!AV$276:AZ$276))</f>
        <v>2155.6425389343453</v>
      </c>
      <c r="AW223" s="8">
        <f>AW$224*(SUM('[2]CWG Complex'!AW275:BA275)/SUM('[2]CWG Complex'!AW$276:BA$276))</f>
        <v>2163.7474953514752</v>
      </c>
      <c r="AX223" s="8">
        <f>AX$224*(SUM('[2]CWG Complex'!AX275:BB275)/SUM('[2]CWG Complex'!AX$276:BB$276))</f>
        <v>2171.5007287940593</v>
      </c>
      <c r="AY223" s="8">
        <f>AY$224*(SUM('[2]CWG Complex'!AY275:BC275)/SUM('[2]CWG Complex'!AY$276:BC$276))</f>
        <v>2179.7492289179636</v>
      </c>
      <c r="AZ223" s="8">
        <f>AZ$224*(SUM('[2]CWG Complex'!AZ275:BD275)/SUM('[2]CWG Complex'!AZ$276:BD$276))</f>
        <v>2188.3307737035379</v>
      </c>
      <c r="BA223" s="8">
        <f>BA$224*(SUM('[2]CWG Complex'!BA275:BE275)/SUM('[2]CWG Complex'!BA$276:BE$276))</f>
        <v>2197.4666508095893</v>
      </c>
      <c r="BB223" s="8">
        <f>BB$224*(SUM('[2]CWG Complex'!BB275:BF275)/SUM('[2]CWG Complex'!BB$276:BF$276))</f>
        <v>2207.5662803529831</v>
      </c>
      <c r="BC223" s="8">
        <f>BC$224*(SUM('[2]CWG Complex'!BC275:BG275)/SUM('[2]CWG Complex'!BC$276:BG$276))</f>
        <v>2218.2651407966855</v>
      </c>
      <c r="BD223" s="8">
        <f>BD$224*(SUM('[2]CWG Complex'!BD275:BH275)/SUM('[2]CWG Complex'!BD$276:BH$276))</f>
        <v>2228.319477991407</v>
      </c>
      <c r="BE223" s="8">
        <f>BE$224*(SUM('[2]CWG Complex'!BE275:BI275)/SUM('[2]CWG Complex'!BE$276:BI$276))</f>
        <v>2238.3259186973828</v>
      </c>
      <c r="BF223" s="8">
        <f>BF$224*(SUM('[2]CWG Complex'!BF275:BJ275)/SUM('[2]CWG Complex'!BF$276:BJ$276))</f>
        <v>2248.0056666461983</v>
      </c>
      <c r="BG223" s="8">
        <f>BG$224*(SUM('[2]CWG Complex'!BG275:BK275)/SUM('[2]CWG Complex'!BG$276:BK$276))</f>
        <v>2257.5055975248265</v>
      </c>
      <c r="BH223" s="8" t="e">
        <f>BH$224*(SUM('[2]CWG Complex'!BH275:BL275)/SUM('[2]CWG Complex'!BH$276:BL$276))</f>
        <v>#DIV/0!</v>
      </c>
    </row>
    <row r="224" spans="1:60" ht="12" thickBot="1">
      <c r="A224" s="3" t="s">
        <v>29</v>
      </c>
      <c r="B224" s="8">
        <v>15359</v>
      </c>
      <c r="C224" s="8">
        <v>15082.7</v>
      </c>
      <c r="D224" s="8">
        <v>15360</v>
      </c>
      <c r="E224" s="8">
        <v>15658.4</v>
      </c>
      <c r="F224" s="8">
        <v>15070.2</v>
      </c>
      <c r="G224" s="8">
        <v>15278.4</v>
      </c>
      <c r="H224" s="8">
        <v>16836.400000000001</v>
      </c>
      <c r="I224" s="8">
        <v>18814.5</v>
      </c>
      <c r="J224" s="8">
        <v>19578.7</v>
      </c>
      <c r="K224" s="8">
        <v>20599.599999999999</v>
      </c>
      <c r="L224" s="8">
        <v>22047.8</v>
      </c>
      <c r="M224" s="8">
        <v>22357.9</v>
      </c>
      <c r="N224" s="8">
        <v>22785.8</v>
      </c>
      <c r="O224" s="8">
        <v>22233.7</v>
      </c>
      <c r="P224" s="8">
        <v>21705.5</v>
      </c>
      <c r="Q224" s="8">
        <v>21189</v>
      </c>
      <c r="R224" s="8">
        <v>21626.3</v>
      </c>
      <c r="S224" s="8">
        <v>21721</v>
      </c>
      <c r="T224" s="8">
        <v>21214.5</v>
      </c>
      <c r="U224" s="8">
        <v>21182.1</v>
      </c>
      <c r="V224" s="8">
        <v>21203.200000000001</v>
      </c>
      <c r="W224" s="8">
        <v>20841.400000000001</v>
      </c>
      <c r="X224" s="8">
        <v>20417.3</v>
      </c>
      <c r="Y224" s="8">
        <v>21269.7</v>
      </c>
      <c r="Z224" s="8">
        <v>21345.3</v>
      </c>
      <c r="AA224" s="8">
        <v>21679.599999999999</v>
      </c>
      <c r="AB224" s="8">
        <v>21489</v>
      </c>
      <c r="AC224" s="8">
        <v>22253.7</v>
      </c>
      <c r="AD224" s="8">
        <v>22599.300000000003</v>
      </c>
      <c r="AE224" s="8">
        <v>21966.300000000003</v>
      </c>
      <c r="AF224" s="8">
        <v>21841.200000000001</v>
      </c>
      <c r="AG224" s="8">
        <f t="shared" ref="AG224:BH224" si="74">FORECAST(AG354,R224:AF224,R354:AF354)</f>
        <v>22014.230476190467</v>
      </c>
      <c r="AH224" s="8">
        <f t="shared" si="74"/>
        <v>22167.524317460309</v>
      </c>
      <c r="AI224" s="8">
        <f t="shared" si="74"/>
        <v>22365.945169463346</v>
      </c>
      <c r="AJ224" s="8">
        <f t="shared" si="74"/>
        <v>22522.515649120702</v>
      </c>
      <c r="AK224" s="8">
        <f t="shared" si="74"/>
        <v>22682.694108987693</v>
      </c>
      <c r="AL224" s="8">
        <f t="shared" si="74"/>
        <v>22850.705425320601</v>
      </c>
      <c r="AM224" s="8">
        <f t="shared" si="74"/>
        <v>22962.671356228268</v>
      </c>
      <c r="AN224" s="8">
        <f t="shared" si="74"/>
        <v>22978.422332749848</v>
      </c>
      <c r="AO224" s="8">
        <f t="shared" si="74"/>
        <v>23063.656292832515</v>
      </c>
      <c r="AP224" s="8">
        <f t="shared" si="74"/>
        <v>23135.038670858688</v>
      </c>
      <c r="AQ224" s="8">
        <f t="shared" si="74"/>
        <v>23230.485217515641</v>
      </c>
      <c r="AR224" s="8">
        <f t="shared" si="74"/>
        <v>23278.941166970879</v>
      </c>
      <c r="AS224" s="8">
        <f t="shared" si="74"/>
        <v>23414.370553875662</v>
      </c>
      <c r="AT224" s="8">
        <f t="shared" si="74"/>
        <v>23612.576124898711</v>
      </c>
      <c r="AU224" s="8">
        <f t="shared" si="74"/>
        <v>23737.863070464809</v>
      </c>
      <c r="AV224" s="8">
        <f t="shared" si="74"/>
        <v>23829.269121756195</v>
      </c>
      <c r="AW224" s="8">
        <f t="shared" si="74"/>
        <v>23918.874204666616</v>
      </c>
      <c r="AX224" s="8">
        <f t="shared" si="74"/>
        <v>24005.334732209303</v>
      </c>
      <c r="AY224" s="8">
        <f t="shared" si="74"/>
        <v>24096.938113024575</v>
      </c>
      <c r="AZ224" s="8">
        <f t="shared" si="74"/>
        <v>24191.478866494785</v>
      </c>
      <c r="BA224" s="8">
        <f t="shared" si="74"/>
        <v>24292.180643995438</v>
      </c>
      <c r="BB224" s="8">
        <f t="shared" si="74"/>
        <v>24403.829925068945</v>
      </c>
      <c r="BC224" s="8">
        <f t="shared" si="74"/>
        <v>24522.195158899296</v>
      </c>
      <c r="BD224" s="8">
        <f t="shared" si="74"/>
        <v>24633.498654078139</v>
      </c>
      <c r="BE224" s="8">
        <f t="shared" si="74"/>
        <v>24744.175070285244</v>
      </c>
      <c r="BF224" s="8">
        <f t="shared" si="74"/>
        <v>24851.06970550667</v>
      </c>
      <c r="BG224" s="8">
        <f t="shared" si="74"/>
        <v>24955.947501500399</v>
      </c>
      <c r="BH224" s="8">
        <f t="shared" si="74"/>
        <v>25050.33554477591</v>
      </c>
    </row>
    <row r="225" spans="1:60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</row>
    <row r="226" spans="1:60" ht="12" thickBot="1">
      <c r="A226" s="3" t="s">
        <v>43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60" ht="12" thickBot="1">
      <c r="A227" s="18"/>
      <c r="B227" s="19">
        <f t="shared" ref="B227:BH227" si="75">B2</f>
        <v>1992</v>
      </c>
      <c r="C227" s="19" t="str">
        <f t="shared" si="75"/>
        <v xml:space="preserve">93/94 </v>
      </c>
      <c r="D227" s="19" t="str">
        <f t="shared" si="75"/>
        <v xml:space="preserve">94/95 </v>
      </c>
      <c r="E227" s="19" t="str">
        <f t="shared" si="75"/>
        <v xml:space="preserve">95/96 </v>
      </c>
      <c r="F227" s="19" t="str">
        <f t="shared" si="75"/>
        <v xml:space="preserve">96/97 </v>
      </c>
      <c r="G227" s="19" t="str">
        <f t="shared" si="75"/>
        <v xml:space="preserve">97/98 </v>
      </c>
      <c r="H227" s="19" t="str">
        <f t="shared" si="75"/>
        <v xml:space="preserve">98/99 </v>
      </c>
      <c r="I227" s="19" t="str">
        <f t="shared" si="75"/>
        <v xml:space="preserve">99/00 </v>
      </c>
      <c r="J227" s="19" t="str">
        <f t="shared" si="75"/>
        <v xml:space="preserve">00/01 </v>
      </c>
      <c r="K227" s="19" t="str">
        <f t="shared" si="75"/>
        <v xml:space="preserve">01/02 </v>
      </c>
      <c r="L227" s="19" t="str">
        <f t="shared" si="75"/>
        <v xml:space="preserve">02/03 </v>
      </c>
      <c r="M227" s="19" t="str">
        <f t="shared" si="75"/>
        <v xml:space="preserve">03/04 </v>
      </c>
      <c r="N227" s="19" t="str">
        <f t="shared" si="75"/>
        <v xml:space="preserve">04/05 </v>
      </c>
      <c r="O227" s="19" t="str">
        <f t="shared" si="75"/>
        <v xml:space="preserve">05/06 </v>
      </c>
      <c r="P227" s="19" t="str">
        <f t="shared" si="75"/>
        <v xml:space="preserve">06/07 </v>
      </c>
      <c r="Q227" s="19" t="str">
        <f t="shared" si="75"/>
        <v xml:space="preserve">07/08 </v>
      </c>
      <c r="R227" s="19" t="str">
        <f t="shared" si="75"/>
        <v xml:space="preserve">08/09 </v>
      </c>
      <c r="S227" s="19" t="str">
        <f t="shared" si="75"/>
        <v xml:space="preserve">09/10 </v>
      </c>
      <c r="T227" s="19" t="str">
        <f t="shared" si="75"/>
        <v xml:space="preserve">10/11 </v>
      </c>
      <c r="U227" s="19" t="str">
        <f t="shared" si="75"/>
        <v xml:space="preserve">11/12 </v>
      </c>
      <c r="V227" s="19" t="str">
        <f t="shared" si="75"/>
        <v xml:space="preserve">12/13 </v>
      </c>
      <c r="W227" s="19" t="str">
        <f t="shared" si="75"/>
        <v xml:space="preserve">13/14 </v>
      </c>
      <c r="X227" s="19" t="str">
        <f t="shared" si="75"/>
        <v xml:space="preserve">14/15 </v>
      </c>
      <c r="Y227" s="19" t="str">
        <f t="shared" si="75"/>
        <v xml:space="preserve">15/16 </v>
      </c>
      <c r="Z227" s="19" t="str">
        <f t="shared" si="75"/>
        <v xml:space="preserve">16/17 </v>
      </c>
      <c r="AA227" s="19" t="str">
        <f t="shared" si="75"/>
        <v xml:space="preserve">17/18 </v>
      </c>
      <c r="AB227" s="19" t="str">
        <f t="shared" si="75"/>
        <v xml:space="preserve">18/19 </v>
      </c>
      <c r="AC227" s="19" t="str">
        <f t="shared" si="75"/>
        <v>19/20</v>
      </c>
      <c r="AD227" s="19" t="str">
        <f t="shared" si="75"/>
        <v>20/21</v>
      </c>
      <c r="AE227" s="19" t="str">
        <f t="shared" si="75"/>
        <v xml:space="preserve">21/22 </v>
      </c>
      <c r="AF227" s="19" t="str">
        <f t="shared" si="75"/>
        <v xml:space="preserve">22/23 </v>
      </c>
      <c r="AG227" s="19" t="str">
        <f t="shared" si="75"/>
        <v xml:space="preserve">23/24 </v>
      </c>
      <c r="AH227" s="19" t="str">
        <f t="shared" si="75"/>
        <v xml:space="preserve">24/25 </v>
      </c>
      <c r="AI227" s="19" t="str">
        <f t="shared" si="75"/>
        <v>25/26</v>
      </c>
      <c r="AJ227" s="19" t="str">
        <f t="shared" si="75"/>
        <v>26/27</v>
      </c>
      <c r="AK227" s="19" t="str">
        <f t="shared" si="75"/>
        <v>27/28</v>
      </c>
      <c r="AL227" s="19" t="str">
        <f t="shared" si="75"/>
        <v>28/29</v>
      </c>
      <c r="AM227" s="19" t="str">
        <f t="shared" si="75"/>
        <v>29/30</v>
      </c>
      <c r="AN227" s="19" t="str">
        <f t="shared" si="75"/>
        <v>30/31</v>
      </c>
      <c r="AO227" s="19" t="str">
        <f t="shared" si="75"/>
        <v>31/32</v>
      </c>
      <c r="AP227" s="19" t="str">
        <f t="shared" si="75"/>
        <v>32/33</v>
      </c>
      <c r="AQ227" s="19" t="str">
        <f t="shared" si="75"/>
        <v>33/34</v>
      </c>
      <c r="AR227" s="19" t="str">
        <f t="shared" si="75"/>
        <v>34/35</v>
      </c>
      <c r="AS227" s="19" t="str">
        <f t="shared" si="75"/>
        <v>35/36</v>
      </c>
      <c r="AT227" s="19" t="str">
        <f t="shared" si="75"/>
        <v>36/37</v>
      </c>
      <c r="AU227" s="19" t="str">
        <f t="shared" si="75"/>
        <v>37/38</v>
      </c>
      <c r="AV227" s="19" t="str">
        <f t="shared" si="75"/>
        <v>38/39</v>
      </c>
      <c r="AW227" s="19" t="str">
        <f t="shared" si="75"/>
        <v>39/40</v>
      </c>
      <c r="AX227" s="19" t="str">
        <f t="shared" si="75"/>
        <v>40/41</v>
      </c>
      <c r="AY227" s="19" t="str">
        <f t="shared" si="75"/>
        <v>41/42</v>
      </c>
      <c r="AZ227" s="19" t="str">
        <f t="shared" si="75"/>
        <v>42/43</v>
      </c>
      <c r="BA227" s="19" t="str">
        <f t="shared" si="75"/>
        <v>43/44</v>
      </c>
      <c r="BB227" s="19" t="str">
        <f t="shared" si="75"/>
        <v>44/45</v>
      </c>
      <c r="BC227" s="19" t="str">
        <f t="shared" si="75"/>
        <v>45/46</v>
      </c>
      <c r="BD227" s="19" t="str">
        <f t="shared" si="75"/>
        <v>46/47</v>
      </c>
      <c r="BE227" s="19" t="str">
        <f t="shared" si="75"/>
        <v>47/48</v>
      </c>
      <c r="BF227" s="19" t="str">
        <f t="shared" si="75"/>
        <v>48/49</v>
      </c>
      <c r="BG227" s="19" t="str">
        <f t="shared" si="75"/>
        <v>49/50</v>
      </c>
      <c r="BH227" s="19" t="str">
        <f t="shared" si="75"/>
        <v>50/51</v>
      </c>
    </row>
    <row r="228" spans="1:60">
      <c r="A228" s="3" t="s">
        <v>26</v>
      </c>
    </row>
    <row r="229" spans="1:60">
      <c r="A229" s="3" t="s">
        <v>27</v>
      </c>
    </row>
    <row r="230" spans="1:60">
      <c r="A230" s="3" t="s">
        <v>28</v>
      </c>
    </row>
    <row r="231" spans="1:60">
      <c r="A231" s="3" t="s">
        <v>17</v>
      </c>
    </row>
    <row r="232" spans="1:60">
      <c r="A232" s="3" t="s">
        <v>18</v>
      </c>
    </row>
    <row r="233" spans="1:60">
      <c r="A233" s="3" t="s">
        <v>19</v>
      </c>
    </row>
    <row r="234" spans="1:60">
      <c r="A234" s="3" t="s">
        <v>20</v>
      </c>
    </row>
    <row r="235" spans="1:60">
      <c r="A235" s="3" t="s">
        <v>21</v>
      </c>
    </row>
    <row r="236" spans="1:60">
      <c r="A236" s="3" t="s">
        <v>22</v>
      </c>
    </row>
    <row r="237" spans="1:60">
      <c r="A237" s="3" t="s">
        <v>23</v>
      </c>
    </row>
    <row r="238" spans="1:60">
      <c r="A238" s="3" t="s">
        <v>24</v>
      </c>
      <c r="C238" s="17"/>
    </row>
    <row r="239" spans="1:60">
      <c r="A239" s="3" t="s">
        <v>25</v>
      </c>
    </row>
    <row r="240" spans="1:60" ht="12" thickBot="1">
      <c r="A240" s="3" t="s">
        <v>29</v>
      </c>
      <c r="B240" s="3">
        <v>78.099999999999994</v>
      </c>
      <c r="C240" s="21">
        <v>78.599999999999994</v>
      </c>
      <c r="D240" s="21">
        <v>79.400000000000006</v>
      </c>
      <c r="E240" s="21">
        <v>80.900000000000006</v>
      </c>
      <c r="F240" s="21">
        <v>80.900000000000006</v>
      </c>
      <c r="G240" s="21">
        <v>81.7</v>
      </c>
      <c r="H240" s="21">
        <v>82.2</v>
      </c>
      <c r="I240" s="21">
        <v>82.6</v>
      </c>
      <c r="J240" s="21">
        <v>83.3</v>
      </c>
      <c r="K240" s="21">
        <v>83.6</v>
      </c>
      <c r="L240" s="21">
        <v>83.9</v>
      </c>
      <c r="M240" s="21">
        <v>83.8</v>
      </c>
      <c r="N240" s="21">
        <v>84.6</v>
      </c>
      <c r="O240" s="21">
        <v>86</v>
      </c>
      <c r="P240" s="21">
        <v>87.2</v>
      </c>
      <c r="Q240" s="21">
        <v>89.6</v>
      </c>
      <c r="R240" s="21">
        <v>89.7</v>
      </c>
      <c r="S240" s="21">
        <v>89.1</v>
      </c>
      <c r="T240" s="21">
        <v>90.4</v>
      </c>
      <c r="U240" s="21">
        <v>92.9</v>
      </c>
      <c r="V240" s="21">
        <v>94.2</v>
      </c>
      <c r="W240" s="21">
        <v>94.7</v>
      </c>
      <c r="X240" s="21">
        <v>95.8</v>
      </c>
      <c r="Y240" s="21">
        <v>96.7</v>
      </c>
      <c r="Z240" s="21">
        <v>97.1</v>
      </c>
      <c r="AA240" s="21">
        <v>97.8</v>
      </c>
      <c r="AB240" s="21">
        <v>98.6</v>
      </c>
      <c r="AC240" s="21">
        <v>99.6</v>
      </c>
      <c r="AD240" s="21">
        <v>101.2</v>
      </c>
      <c r="AE240" s="21">
        <v>103.9</v>
      </c>
      <c r="AF240" s="21">
        <f>FORECAST(AF354,Q240:AE240,Q354:AE354)</f>
        <v>103.33142857142866</v>
      </c>
      <c r="AG240" s="21">
        <f t="shared" ref="AG240:BH240" si="76">FORECAST(AG354,R240:AF240,R354:AF354)</f>
        <v>104.4988571428571</v>
      </c>
      <c r="AH240" s="21">
        <f t="shared" si="76"/>
        <v>105.60146394557796</v>
      </c>
      <c r="AI240" s="21">
        <f t="shared" si="76"/>
        <v>106.47813188208625</v>
      </c>
      <c r="AJ240" s="21">
        <f t="shared" si="76"/>
        <v>107.32758372702733</v>
      </c>
      <c r="AK240" s="21">
        <f t="shared" si="76"/>
        <v>108.34894277208377</v>
      </c>
      <c r="AL240" s="21">
        <f t="shared" si="76"/>
        <v>109.44092374171623</v>
      </c>
      <c r="AM240" s="21">
        <f t="shared" si="76"/>
        <v>110.50079650976272</v>
      </c>
      <c r="AN240" s="21">
        <f t="shared" si="76"/>
        <v>111.60022800428692</v>
      </c>
      <c r="AO240" s="21">
        <f t="shared" si="76"/>
        <v>112.71853275897615</v>
      </c>
      <c r="AP240" s="21">
        <f t="shared" si="76"/>
        <v>113.77409321955565</v>
      </c>
      <c r="AQ240" s="21">
        <f t="shared" si="76"/>
        <v>114.77822600984291</v>
      </c>
      <c r="AR240" s="21">
        <f t="shared" si="76"/>
        <v>115.72324869031445</v>
      </c>
      <c r="AS240" s="21">
        <f t="shared" si="76"/>
        <v>116.6199471519642</v>
      </c>
      <c r="AT240" s="21">
        <f t="shared" si="76"/>
        <v>117.55414857413984</v>
      </c>
      <c r="AU240" s="21">
        <f t="shared" si="76"/>
        <v>118.73404331407755</v>
      </c>
      <c r="AV240" s="21">
        <f t="shared" si="76"/>
        <v>119.74640369887356</v>
      </c>
      <c r="AW240" s="21">
        <f t="shared" si="76"/>
        <v>120.77766439091374</v>
      </c>
      <c r="AX240" s="21">
        <f t="shared" si="76"/>
        <v>121.82680103871917</v>
      </c>
      <c r="AY240" s="21">
        <f t="shared" si="76"/>
        <v>122.86403844579308</v>
      </c>
      <c r="AZ240" s="21">
        <f t="shared" si="76"/>
        <v>123.87686938898241</v>
      </c>
      <c r="BA240" s="21">
        <f t="shared" si="76"/>
        <v>124.8812527704481</v>
      </c>
      <c r="BB240" s="21">
        <f t="shared" si="76"/>
        <v>125.88661359299999</v>
      </c>
      <c r="BC240" s="21">
        <f t="shared" si="76"/>
        <v>126.89051682509535</v>
      </c>
      <c r="BD240" s="21">
        <f t="shared" si="76"/>
        <v>127.90053600629426</v>
      </c>
      <c r="BE240" s="21">
        <f t="shared" si="76"/>
        <v>128.92408710597783</v>
      </c>
      <c r="BF240" s="21">
        <f t="shared" si="76"/>
        <v>129.95771390927098</v>
      </c>
      <c r="BG240" s="21">
        <f t="shared" si="76"/>
        <v>130.99669143892402</v>
      </c>
      <c r="BH240" s="21">
        <f t="shared" si="76"/>
        <v>132.03203366095886</v>
      </c>
    </row>
    <row r="241" spans="1:60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</row>
    <row r="242" spans="1:60" ht="12" thickBot="1">
      <c r="A242" s="3" t="s">
        <v>44</v>
      </c>
    </row>
    <row r="243" spans="1:60" ht="12" thickBot="1">
      <c r="A243" s="18"/>
      <c r="B243" s="19">
        <f t="shared" ref="B243:BH243" si="77">B2</f>
        <v>1992</v>
      </c>
      <c r="C243" s="19" t="str">
        <f t="shared" si="77"/>
        <v xml:space="preserve">93/94 </v>
      </c>
      <c r="D243" s="19" t="str">
        <f t="shared" si="77"/>
        <v xml:space="preserve">94/95 </v>
      </c>
      <c r="E243" s="19" t="str">
        <f t="shared" si="77"/>
        <v xml:space="preserve">95/96 </v>
      </c>
      <c r="F243" s="19" t="str">
        <f t="shared" si="77"/>
        <v xml:space="preserve">96/97 </v>
      </c>
      <c r="G243" s="19" t="str">
        <f t="shared" si="77"/>
        <v xml:space="preserve">97/98 </v>
      </c>
      <c r="H243" s="19" t="str">
        <f t="shared" si="77"/>
        <v xml:space="preserve">98/99 </v>
      </c>
      <c r="I243" s="19" t="str">
        <f t="shared" si="77"/>
        <v xml:space="preserve">99/00 </v>
      </c>
      <c r="J243" s="19" t="str">
        <f t="shared" si="77"/>
        <v xml:space="preserve">00/01 </v>
      </c>
      <c r="K243" s="19" t="str">
        <f t="shared" si="77"/>
        <v xml:space="preserve">01/02 </v>
      </c>
      <c r="L243" s="19" t="str">
        <f t="shared" si="77"/>
        <v xml:space="preserve">02/03 </v>
      </c>
      <c r="M243" s="19" t="str">
        <f t="shared" si="77"/>
        <v xml:space="preserve">03/04 </v>
      </c>
      <c r="N243" s="19" t="str">
        <f t="shared" si="77"/>
        <v xml:space="preserve">04/05 </v>
      </c>
      <c r="O243" s="19" t="str">
        <f t="shared" si="77"/>
        <v xml:space="preserve">05/06 </v>
      </c>
      <c r="P243" s="19" t="str">
        <f t="shared" si="77"/>
        <v xml:space="preserve">06/07 </v>
      </c>
      <c r="Q243" s="19" t="str">
        <f t="shared" si="77"/>
        <v xml:space="preserve">07/08 </v>
      </c>
      <c r="R243" s="19" t="str">
        <f t="shared" si="77"/>
        <v xml:space="preserve">08/09 </v>
      </c>
      <c r="S243" s="19" t="str">
        <f t="shared" si="77"/>
        <v xml:space="preserve">09/10 </v>
      </c>
      <c r="T243" s="19" t="str">
        <f t="shared" si="77"/>
        <v xml:space="preserve">10/11 </v>
      </c>
      <c r="U243" s="19" t="str">
        <f t="shared" si="77"/>
        <v xml:space="preserve">11/12 </v>
      </c>
      <c r="V243" s="19" t="str">
        <f t="shared" si="77"/>
        <v xml:space="preserve">12/13 </v>
      </c>
      <c r="W243" s="19" t="str">
        <f t="shared" si="77"/>
        <v xml:space="preserve">13/14 </v>
      </c>
      <c r="X243" s="19" t="str">
        <f t="shared" si="77"/>
        <v xml:space="preserve">14/15 </v>
      </c>
      <c r="Y243" s="19" t="str">
        <f t="shared" si="77"/>
        <v xml:space="preserve">15/16 </v>
      </c>
      <c r="Z243" s="19" t="str">
        <f t="shared" si="77"/>
        <v xml:space="preserve">16/17 </v>
      </c>
      <c r="AA243" s="19" t="str">
        <f t="shared" si="77"/>
        <v xml:space="preserve">17/18 </v>
      </c>
      <c r="AB243" s="19" t="str">
        <f t="shared" si="77"/>
        <v xml:space="preserve">18/19 </v>
      </c>
      <c r="AC243" s="19" t="str">
        <f t="shared" si="77"/>
        <v>19/20</v>
      </c>
      <c r="AD243" s="19" t="str">
        <f t="shared" si="77"/>
        <v>20/21</v>
      </c>
      <c r="AE243" s="19" t="str">
        <f t="shared" si="77"/>
        <v xml:space="preserve">21/22 </v>
      </c>
      <c r="AF243" s="19" t="str">
        <f t="shared" si="77"/>
        <v xml:space="preserve">22/23 </v>
      </c>
      <c r="AG243" s="19" t="str">
        <f t="shared" si="77"/>
        <v xml:space="preserve">23/24 </v>
      </c>
      <c r="AH243" s="19" t="str">
        <f t="shared" si="77"/>
        <v xml:space="preserve">24/25 </v>
      </c>
      <c r="AI243" s="19" t="str">
        <f t="shared" si="77"/>
        <v>25/26</v>
      </c>
      <c r="AJ243" s="19" t="str">
        <f t="shared" si="77"/>
        <v>26/27</v>
      </c>
      <c r="AK243" s="19" t="str">
        <f t="shared" si="77"/>
        <v>27/28</v>
      </c>
      <c r="AL243" s="19" t="str">
        <f t="shared" si="77"/>
        <v>28/29</v>
      </c>
      <c r="AM243" s="19" t="str">
        <f t="shared" si="77"/>
        <v>29/30</v>
      </c>
      <c r="AN243" s="19" t="str">
        <f t="shared" si="77"/>
        <v>30/31</v>
      </c>
      <c r="AO243" s="19" t="str">
        <f t="shared" si="77"/>
        <v>31/32</v>
      </c>
      <c r="AP243" s="19" t="str">
        <f t="shared" si="77"/>
        <v>32/33</v>
      </c>
      <c r="AQ243" s="19" t="str">
        <f t="shared" si="77"/>
        <v>33/34</v>
      </c>
      <c r="AR243" s="19" t="str">
        <f t="shared" si="77"/>
        <v>34/35</v>
      </c>
      <c r="AS243" s="19" t="str">
        <f t="shared" si="77"/>
        <v>35/36</v>
      </c>
      <c r="AT243" s="19" t="str">
        <f t="shared" si="77"/>
        <v>36/37</v>
      </c>
      <c r="AU243" s="19" t="str">
        <f t="shared" si="77"/>
        <v>37/38</v>
      </c>
      <c r="AV243" s="19" t="str">
        <f t="shared" si="77"/>
        <v>38/39</v>
      </c>
      <c r="AW243" s="19" t="str">
        <f t="shared" si="77"/>
        <v>39/40</v>
      </c>
      <c r="AX243" s="19" t="str">
        <f t="shared" si="77"/>
        <v>40/41</v>
      </c>
      <c r="AY243" s="19" t="str">
        <f t="shared" si="77"/>
        <v>41/42</v>
      </c>
      <c r="AZ243" s="19" t="str">
        <f t="shared" si="77"/>
        <v>42/43</v>
      </c>
      <c r="BA243" s="19" t="str">
        <f t="shared" si="77"/>
        <v>43/44</v>
      </c>
      <c r="BB243" s="19" t="str">
        <f t="shared" si="77"/>
        <v>44/45</v>
      </c>
      <c r="BC243" s="19" t="str">
        <f t="shared" si="77"/>
        <v>45/46</v>
      </c>
      <c r="BD243" s="19" t="str">
        <f t="shared" si="77"/>
        <v>46/47</v>
      </c>
      <c r="BE243" s="19" t="str">
        <f t="shared" si="77"/>
        <v>47/48</v>
      </c>
      <c r="BF243" s="19" t="str">
        <f t="shared" si="77"/>
        <v>48/49</v>
      </c>
      <c r="BG243" s="19" t="str">
        <f t="shared" si="77"/>
        <v>49/50</v>
      </c>
      <c r="BH243" s="19" t="str">
        <f t="shared" si="77"/>
        <v>50/51</v>
      </c>
    </row>
    <row r="244" spans="1:60">
      <c r="A244" s="3" t="s">
        <v>26</v>
      </c>
    </row>
    <row r="245" spans="1:60">
      <c r="A245" s="3" t="s">
        <v>27</v>
      </c>
    </row>
    <row r="246" spans="1:60">
      <c r="A246" s="3" t="s">
        <v>28</v>
      </c>
    </row>
    <row r="247" spans="1:60">
      <c r="A247" s="3" t="s">
        <v>17</v>
      </c>
    </row>
    <row r="248" spans="1:60">
      <c r="A248" s="3" t="s">
        <v>18</v>
      </c>
    </row>
    <row r="249" spans="1:60">
      <c r="A249" s="3" t="s">
        <v>19</v>
      </c>
    </row>
    <row r="250" spans="1:60">
      <c r="A250" s="3" t="s">
        <v>20</v>
      </c>
    </row>
    <row r="251" spans="1:60">
      <c r="A251" s="3" t="s">
        <v>21</v>
      </c>
    </row>
    <row r="252" spans="1:60">
      <c r="A252" s="3" t="s">
        <v>22</v>
      </c>
    </row>
    <row r="253" spans="1:60">
      <c r="A253" s="3" t="s">
        <v>23</v>
      </c>
      <c r="C253" s="8"/>
    </row>
    <row r="254" spans="1:60">
      <c r="A254" s="3" t="s">
        <v>24</v>
      </c>
    </row>
    <row r="255" spans="1:60">
      <c r="A255" s="3" t="s">
        <v>25</v>
      </c>
    </row>
    <row r="256" spans="1:60" ht="12" thickBot="1">
      <c r="A256" s="3" t="s">
        <v>29</v>
      </c>
      <c r="B256" s="8">
        <f>B224*B240</f>
        <v>1199537.8999999999</v>
      </c>
      <c r="C256" s="8">
        <f t="shared" ref="C256:BH256" si="78">C224*C240</f>
        <v>1185500.22</v>
      </c>
      <c r="D256" s="8">
        <f t="shared" si="78"/>
        <v>1219584</v>
      </c>
      <c r="E256" s="8">
        <f t="shared" si="78"/>
        <v>1266764.56</v>
      </c>
      <c r="F256" s="8">
        <f t="shared" si="78"/>
        <v>1219179.1800000002</v>
      </c>
      <c r="G256" s="8">
        <f t="shared" si="78"/>
        <v>1248245.28</v>
      </c>
      <c r="H256" s="8">
        <f t="shared" si="78"/>
        <v>1383952.08</v>
      </c>
      <c r="I256" s="8">
        <f t="shared" si="78"/>
        <v>1554077.7</v>
      </c>
      <c r="J256" s="8">
        <f>J224*J240</f>
        <v>1630905.71</v>
      </c>
      <c r="K256" s="8">
        <f>K224*K240</f>
        <v>1722126.5599999998</v>
      </c>
      <c r="L256" s="8">
        <f t="shared" si="78"/>
        <v>1849810.4200000002</v>
      </c>
      <c r="M256" s="8">
        <f t="shared" si="78"/>
        <v>1873592.02</v>
      </c>
      <c r="N256" s="8">
        <f t="shared" si="78"/>
        <v>1927678.6799999997</v>
      </c>
      <c r="O256" s="8">
        <f t="shared" si="78"/>
        <v>1912098.2</v>
      </c>
      <c r="P256" s="8">
        <f t="shared" si="78"/>
        <v>1892719.6</v>
      </c>
      <c r="Q256" s="8">
        <f t="shared" si="78"/>
        <v>1898534.4</v>
      </c>
      <c r="R256" s="8">
        <f t="shared" si="78"/>
        <v>1939879.11</v>
      </c>
      <c r="S256" s="8">
        <f t="shared" si="78"/>
        <v>1935341.0999999999</v>
      </c>
      <c r="T256" s="8">
        <f t="shared" si="78"/>
        <v>1917790.8</v>
      </c>
      <c r="U256" s="8">
        <f t="shared" si="78"/>
        <v>1967817.09</v>
      </c>
      <c r="V256" s="8">
        <f t="shared" si="78"/>
        <v>1997341.4400000002</v>
      </c>
      <c r="W256" s="8">
        <f t="shared" si="78"/>
        <v>1973680.5800000003</v>
      </c>
      <c r="X256" s="8">
        <f t="shared" si="78"/>
        <v>1955977.3399999999</v>
      </c>
      <c r="Y256" s="8">
        <f t="shared" si="78"/>
        <v>2056779.9900000002</v>
      </c>
      <c r="Z256" s="8">
        <f t="shared" si="78"/>
        <v>2072628.63</v>
      </c>
      <c r="AA256" s="8">
        <f t="shared" si="78"/>
        <v>2120264.88</v>
      </c>
      <c r="AB256" s="8">
        <f t="shared" si="78"/>
        <v>2118815.4</v>
      </c>
      <c r="AC256" s="8">
        <f t="shared" si="78"/>
        <v>2216468.52</v>
      </c>
      <c r="AD256" s="8">
        <f>AD224*AD240</f>
        <v>2287049.16</v>
      </c>
      <c r="AE256" s="8">
        <f t="shared" si="78"/>
        <v>2282298.5700000003</v>
      </c>
      <c r="AF256" s="8">
        <f t="shared" si="78"/>
        <v>2256882.3977142875</v>
      </c>
      <c r="AG256" s="8">
        <f t="shared" si="78"/>
        <v>2300461.9256413588</v>
      </c>
      <c r="AH256" s="8">
        <f t="shared" si="78"/>
        <v>2340923.0199730075</v>
      </c>
      <c r="AI256" s="8">
        <f t="shared" si="78"/>
        <v>2381484.0594216278</v>
      </c>
      <c r="AJ256" s="8">
        <f t="shared" si="78"/>
        <v>2417287.1840742854</v>
      </c>
      <c r="AK256" s="8">
        <f t="shared" si="78"/>
        <v>2457645.9259313894</v>
      </c>
      <c r="AL256" s="8">
        <f t="shared" si="78"/>
        <v>2500802.3098969334</v>
      </c>
      <c r="AM256" s="8">
        <f t="shared" si="78"/>
        <v>2537393.4748551371</v>
      </c>
      <c r="AN256" s="8">
        <f t="shared" si="78"/>
        <v>2564397.1715136813</v>
      </c>
      <c r="AO256" s="8">
        <f t="shared" si="78"/>
        <v>2599701.4973854083</v>
      </c>
      <c r="AP256" s="8">
        <f t="shared" si="78"/>
        <v>2632168.0463763014</v>
      </c>
      <c r="AQ256" s="8">
        <f t="shared" si="78"/>
        <v>2666353.8826143248</v>
      </c>
      <c r="AR256" s="8">
        <f t="shared" si="78"/>
        <v>2693914.6979125701</v>
      </c>
      <c r="AS256" s="8">
        <f t="shared" si="78"/>
        <v>2730582.6565894862</v>
      </c>
      <c r="AT256" s="8">
        <f t="shared" si="78"/>
        <v>2775756.2820045305</v>
      </c>
      <c r="AU256" s="8">
        <f t="shared" si="78"/>
        <v>2818492.4619922107</v>
      </c>
      <c r="AV256" s="8">
        <f t="shared" si="78"/>
        <v>2853469.2801029198</v>
      </c>
      <c r="AW256" s="8">
        <f t="shared" si="78"/>
        <v>2888865.7612997084</v>
      </c>
      <c r="AX256" s="8">
        <f t="shared" si="78"/>
        <v>2924493.1382887177</v>
      </c>
      <c r="AY256" s="8">
        <f t="shared" si="78"/>
        <v>2960647.130744548</v>
      </c>
      <c r="AZ256" s="8">
        <f t="shared" si="78"/>
        <v>2996764.6678711027</v>
      </c>
      <c r="BA256" s="8">
        <f t="shared" si="78"/>
        <v>3033637.9513481809</v>
      </c>
      <c r="BB256" s="8">
        <f t="shared" si="78"/>
        <v>3072115.5079664444</v>
      </c>
      <c r="BC256" s="8">
        <f t="shared" si="78"/>
        <v>3111634.0173985828</v>
      </c>
      <c r="BD256" s="8">
        <f t="shared" si="78"/>
        <v>3150637.6815669225</v>
      </c>
      <c r="BE256" s="8">
        <f t="shared" si="78"/>
        <v>3190120.1821270199</v>
      </c>
      <c r="BF256" s="8">
        <f t="shared" si="78"/>
        <v>3229588.2071275869</v>
      </c>
      <c r="BG256" s="8">
        <f t="shared" si="78"/>
        <v>3269146.5544200344</v>
      </c>
      <c r="BH256" s="8">
        <f t="shared" si="78"/>
        <v>3307446.7458661669</v>
      </c>
    </row>
    <row r="257" spans="1:60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</row>
    <row r="258" spans="1:60" ht="12" thickBot="1">
      <c r="A258" s="3" t="s">
        <v>204</v>
      </c>
    </row>
    <row r="259" spans="1:60" ht="12" thickBot="1">
      <c r="A259" s="18"/>
      <c r="B259" s="19">
        <f t="shared" ref="B259:BH259" si="79">B2</f>
        <v>1992</v>
      </c>
      <c r="C259" s="19" t="str">
        <f t="shared" si="79"/>
        <v xml:space="preserve">93/94 </v>
      </c>
      <c r="D259" s="19" t="str">
        <f t="shared" si="79"/>
        <v xml:space="preserve">94/95 </v>
      </c>
      <c r="E259" s="19" t="str">
        <f t="shared" si="79"/>
        <v xml:space="preserve">95/96 </v>
      </c>
      <c r="F259" s="19" t="str">
        <f t="shared" si="79"/>
        <v xml:space="preserve">96/97 </v>
      </c>
      <c r="G259" s="19" t="str">
        <f t="shared" si="79"/>
        <v xml:space="preserve">97/98 </v>
      </c>
      <c r="H259" s="19" t="str">
        <f t="shared" si="79"/>
        <v xml:space="preserve">98/99 </v>
      </c>
      <c r="I259" s="19" t="str">
        <f t="shared" si="79"/>
        <v xml:space="preserve">99/00 </v>
      </c>
      <c r="J259" s="19" t="str">
        <f t="shared" si="79"/>
        <v xml:space="preserve">00/01 </v>
      </c>
      <c r="K259" s="19" t="str">
        <f t="shared" si="79"/>
        <v xml:space="preserve">01/02 </v>
      </c>
      <c r="L259" s="19" t="str">
        <f t="shared" si="79"/>
        <v xml:space="preserve">02/03 </v>
      </c>
      <c r="M259" s="19" t="str">
        <f t="shared" si="79"/>
        <v xml:space="preserve">03/04 </v>
      </c>
      <c r="N259" s="19" t="str">
        <f t="shared" si="79"/>
        <v xml:space="preserve">04/05 </v>
      </c>
      <c r="O259" s="19" t="str">
        <f t="shared" si="79"/>
        <v xml:space="preserve">05/06 </v>
      </c>
      <c r="P259" s="19" t="str">
        <f t="shared" si="79"/>
        <v xml:space="preserve">06/07 </v>
      </c>
      <c r="Q259" s="19" t="str">
        <f t="shared" si="79"/>
        <v xml:space="preserve">07/08 </v>
      </c>
      <c r="R259" s="19" t="str">
        <f t="shared" si="79"/>
        <v xml:space="preserve">08/09 </v>
      </c>
      <c r="S259" s="19" t="str">
        <f t="shared" si="79"/>
        <v xml:space="preserve">09/10 </v>
      </c>
      <c r="T259" s="19" t="str">
        <f t="shared" si="79"/>
        <v xml:space="preserve">10/11 </v>
      </c>
      <c r="U259" s="19" t="str">
        <f t="shared" si="79"/>
        <v xml:space="preserve">11/12 </v>
      </c>
      <c r="V259" s="19" t="str">
        <f t="shared" si="79"/>
        <v xml:space="preserve">12/13 </v>
      </c>
      <c r="W259" s="19" t="str">
        <f t="shared" si="79"/>
        <v xml:space="preserve">13/14 </v>
      </c>
      <c r="X259" s="19" t="str">
        <f t="shared" si="79"/>
        <v xml:space="preserve">14/15 </v>
      </c>
      <c r="Y259" s="19" t="str">
        <f t="shared" si="79"/>
        <v xml:space="preserve">15/16 </v>
      </c>
      <c r="Z259" s="19" t="str">
        <f t="shared" si="79"/>
        <v xml:space="preserve">16/17 </v>
      </c>
      <c r="AA259" s="19" t="str">
        <f t="shared" si="79"/>
        <v xml:space="preserve">17/18 </v>
      </c>
      <c r="AB259" s="19" t="str">
        <f t="shared" si="79"/>
        <v xml:space="preserve">18/19 </v>
      </c>
      <c r="AC259" s="19" t="str">
        <f t="shared" si="79"/>
        <v>19/20</v>
      </c>
      <c r="AD259" s="19" t="str">
        <f t="shared" si="79"/>
        <v>20/21</v>
      </c>
      <c r="AE259" s="19" t="str">
        <f t="shared" si="79"/>
        <v xml:space="preserve">21/22 </v>
      </c>
      <c r="AF259" s="19" t="str">
        <f t="shared" si="79"/>
        <v xml:space="preserve">22/23 </v>
      </c>
      <c r="AG259" s="19" t="str">
        <f t="shared" si="79"/>
        <v xml:space="preserve">23/24 </v>
      </c>
      <c r="AH259" s="19" t="str">
        <f t="shared" si="79"/>
        <v xml:space="preserve">24/25 </v>
      </c>
      <c r="AI259" s="19" t="str">
        <f t="shared" si="79"/>
        <v>25/26</v>
      </c>
      <c r="AJ259" s="19" t="str">
        <f t="shared" si="79"/>
        <v>26/27</v>
      </c>
      <c r="AK259" s="19" t="str">
        <f t="shared" si="79"/>
        <v>27/28</v>
      </c>
      <c r="AL259" s="19" t="str">
        <f t="shared" si="79"/>
        <v>28/29</v>
      </c>
      <c r="AM259" s="19" t="str">
        <f t="shared" si="79"/>
        <v>29/30</v>
      </c>
      <c r="AN259" s="19" t="str">
        <f t="shared" si="79"/>
        <v>30/31</v>
      </c>
      <c r="AO259" s="19" t="str">
        <f t="shared" si="79"/>
        <v>31/32</v>
      </c>
      <c r="AP259" s="19" t="str">
        <f t="shared" si="79"/>
        <v>32/33</v>
      </c>
      <c r="AQ259" s="19" t="str">
        <f t="shared" si="79"/>
        <v>33/34</v>
      </c>
      <c r="AR259" s="19" t="str">
        <f t="shared" si="79"/>
        <v>34/35</v>
      </c>
      <c r="AS259" s="19" t="str">
        <f t="shared" si="79"/>
        <v>35/36</v>
      </c>
      <c r="AT259" s="19" t="str">
        <f t="shared" si="79"/>
        <v>36/37</v>
      </c>
      <c r="AU259" s="19" t="str">
        <f t="shared" si="79"/>
        <v>37/38</v>
      </c>
      <c r="AV259" s="19" t="str">
        <f t="shared" si="79"/>
        <v>38/39</v>
      </c>
      <c r="AW259" s="19" t="str">
        <f t="shared" si="79"/>
        <v>39/40</v>
      </c>
      <c r="AX259" s="19" t="str">
        <f t="shared" si="79"/>
        <v>40/41</v>
      </c>
      <c r="AY259" s="19" t="str">
        <f t="shared" si="79"/>
        <v>41/42</v>
      </c>
      <c r="AZ259" s="19" t="str">
        <f t="shared" si="79"/>
        <v>42/43</v>
      </c>
      <c r="BA259" s="19" t="str">
        <f t="shared" si="79"/>
        <v>43/44</v>
      </c>
      <c r="BB259" s="19" t="str">
        <f t="shared" si="79"/>
        <v>44/45</v>
      </c>
      <c r="BC259" s="19" t="str">
        <f t="shared" si="79"/>
        <v>45/46</v>
      </c>
      <c r="BD259" s="19" t="str">
        <f t="shared" si="79"/>
        <v>46/47</v>
      </c>
      <c r="BE259" s="19" t="str">
        <f t="shared" si="79"/>
        <v>47/48</v>
      </c>
      <c r="BF259" s="19" t="str">
        <f t="shared" si="79"/>
        <v>48/49</v>
      </c>
      <c r="BG259" s="19" t="str">
        <f t="shared" si="79"/>
        <v>49/50</v>
      </c>
      <c r="BH259" s="19" t="str">
        <f t="shared" si="79"/>
        <v>50/51</v>
      </c>
    </row>
    <row r="260" spans="1:60">
      <c r="A260" s="3" t="s">
        <v>26</v>
      </c>
    </row>
    <row r="261" spans="1:60">
      <c r="A261" s="3" t="s">
        <v>27</v>
      </c>
    </row>
    <row r="262" spans="1:60">
      <c r="A262" s="3" t="s">
        <v>28</v>
      </c>
    </row>
    <row r="263" spans="1:60">
      <c r="A263" s="3" t="s">
        <v>17</v>
      </c>
    </row>
    <row r="264" spans="1:60">
      <c r="A264" s="3" t="s">
        <v>18</v>
      </c>
    </row>
    <row r="265" spans="1:60">
      <c r="A265" s="3" t="s">
        <v>19</v>
      </c>
    </row>
    <row r="266" spans="1:60">
      <c r="A266" s="3" t="s">
        <v>20</v>
      </c>
    </row>
    <row r="267" spans="1:60">
      <c r="A267" s="3" t="s">
        <v>21</v>
      </c>
    </row>
    <row r="268" spans="1:60">
      <c r="A268" s="3" t="s">
        <v>22</v>
      </c>
    </row>
    <row r="269" spans="1:60">
      <c r="A269" s="3" t="s">
        <v>23</v>
      </c>
      <c r="C269" s="8"/>
    </row>
    <row r="270" spans="1:60">
      <c r="A270" s="3" t="s">
        <v>24</v>
      </c>
    </row>
    <row r="271" spans="1:60">
      <c r="A271" s="3" t="s">
        <v>25</v>
      </c>
    </row>
    <row r="272" spans="1:60" ht="12" thickBot="1">
      <c r="A272" s="3" t="s">
        <v>29</v>
      </c>
      <c r="C272" s="34"/>
      <c r="D272" s="34"/>
      <c r="E272" s="34"/>
      <c r="F272" s="34"/>
      <c r="G272" s="34"/>
      <c r="H272" s="34"/>
      <c r="I272" s="34"/>
      <c r="J272" s="12">
        <f>'[2]CWG Complex'!I$387</f>
        <v>3.5250301259505505E-2</v>
      </c>
      <c r="K272" s="12">
        <f>'[2]CWG Complex'!J$387</f>
        <v>3.9050696930974842E-2</v>
      </c>
      <c r="L272" s="12">
        <f>'[2]CWG Complex'!K$387</f>
        <v>4.46432852588464E-2</v>
      </c>
      <c r="M272" s="12">
        <f>'[2]CWG Complex'!L$387</f>
        <v>4.2579154986702651E-2</v>
      </c>
      <c r="N272" s="12">
        <f>'[2]CWG Complex'!M$387</f>
        <v>4.3175737159477368E-2</v>
      </c>
      <c r="O272" s="12">
        <f>'[2]CWG Complex'!N$387</f>
        <v>4.3404600860801786E-2</v>
      </c>
      <c r="P272" s="12">
        <f>'[2]CWG Complex'!O$387</f>
        <v>4.4222695464846667E-2</v>
      </c>
      <c r="Q272" s="12">
        <f>'[2]CWG Complex'!P$387</f>
        <v>3.6350381075322992E-2</v>
      </c>
      <c r="R272" s="12">
        <f>'[2]CWG Complex'!Q$387</f>
        <v>3.8715618103218281E-2</v>
      </c>
      <c r="S272" s="12">
        <f>'[2]CWG Complex'!R$387</f>
        <v>4.30575701650939E-2</v>
      </c>
      <c r="T272" s="12">
        <f>'[2]CWG Complex'!S$387</f>
        <v>4.4843845847944298E-2</v>
      </c>
      <c r="U272" s="12">
        <f>'[2]CWG Complex'!T$387</f>
        <v>4.1133868773809645E-2</v>
      </c>
      <c r="V272" s="12">
        <f>'[2]CWG Complex'!U$387</f>
        <v>4.1750712450129734E-2</v>
      </c>
      <c r="W272" s="12">
        <f>'[2]CWG Complex'!V$387</f>
        <v>4.0321568725166228E-2</v>
      </c>
      <c r="X272" s="12">
        <f>'[2]CWG Complex'!W$387</f>
        <v>4.082524710860292E-2</v>
      </c>
      <c r="Y272" s="12">
        <f>'[2]CWG Complex'!X$387</f>
        <v>4.0919713289708975E-2</v>
      </c>
      <c r="Z272" s="12">
        <f>'[2]CWG Complex'!Y$387</f>
        <v>3.9386061306205929E-2</v>
      </c>
      <c r="AA272" s="12">
        <f>'[2]CWG Complex'!Z$387</f>
        <v>3.6809799215412074E-2</v>
      </c>
      <c r="AB272" s="12">
        <f>'[2]CWG Complex'!AA$387</f>
        <v>3.6799573888138176E-2</v>
      </c>
      <c r="AC272" s="12">
        <f>'[2]CWG Complex'!AB$387</f>
        <v>3.5454723084435182E-2</v>
      </c>
      <c r="AD272" s="12">
        <f>'[2]CWG Complex'!AC$387</f>
        <v>3.2336259359564475E-2</v>
      </c>
      <c r="AE272" s="12">
        <f>'[2]CWG Complex'!AD$387</f>
        <v>3.7781787610529423E-2</v>
      </c>
      <c r="AF272" s="12">
        <f>'[2]CWG Complex'!AE$387</f>
        <v>3.6679561372299156E-2</v>
      </c>
      <c r="AG272" s="12">
        <f>'[2]CWG Complex'!AF$387</f>
        <v>3.3702586117525857E-2</v>
      </c>
      <c r="AH272" s="12">
        <f>'[2]CWG Complex'!AG$387</f>
        <v>3.5121640746476758E-2</v>
      </c>
      <c r="AI272" s="12">
        <f>'[2]CWG Complex'!AH$387</f>
        <v>3.5908867749047169E-2</v>
      </c>
      <c r="AJ272" s="12">
        <f>'[2]CWG Complex'!AI$387</f>
        <v>3.6302772220262298E-2</v>
      </c>
      <c r="AK272" s="12">
        <f>'[2]CWG Complex'!AJ$387</f>
        <v>3.6433439073865509E-2</v>
      </c>
      <c r="AL272" s="12">
        <f>'[2]CWG Complex'!AK$387</f>
        <v>3.6081379927511453E-2</v>
      </c>
      <c r="AM272" s="12">
        <f>'[2]CWG Complex'!AL$387</f>
        <v>3.6064706048194763E-2</v>
      </c>
      <c r="AN272" s="12">
        <f>'[2]CWG Complex'!AM$387</f>
        <v>3.6343691604889185E-2</v>
      </c>
      <c r="AO272" s="12">
        <f>'[2]CWG Complex'!AN$387</f>
        <v>3.6152205594563579E-2</v>
      </c>
      <c r="AP272" s="12">
        <f>'[2]CWG Complex'!AO$387</f>
        <v>3.6219639278443919E-2</v>
      </c>
      <c r="AQ272" s="12">
        <f>'[2]CWG Complex'!AP$387</f>
        <v>3.6184259911274191E-2</v>
      </c>
      <c r="AR272" s="12">
        <f>'[2]CWG Complex'!AQ$387</f>
        <v>3.616865315869134E-2</v>
      </c>
      <c r="AS272" s="12">
        <f>'[2]CWG Complex'!AR$387</f>
        <v>3.6213238303604116E-2</v>
      </c>
      <c r="AT272" s="12">
        <f>'[2]CWG Complex'!AS$387</f>
        <v>3.6207897772919592E-2</v>
      </c>
      <c r="AU272" s="12">
        <f>'[2]CWG Complex'!AT$387</f>
        <v>3.618975763298702E-2</v>
      </c>
      <c r="AV272" s="12">
        <f>'[2]CWG Complex'!AU$387</f>
        <v>3.6193043552774196E-2</v>
      </c>
      <c r="AW272" s="12">
        <f>'[2]CWG Complex'!AV$387</f>
        <v>3.6194010425057023E-2</v>
      </c>
      <c r="AX272" s="12">
        <f>'[2]CWG Complex'!AW$387</f>
        <v>3.6197376598366547E-2</v>
      </c>
      <c r="AY272" s="12">
        <f>'[2]CWG Complex'!AX$387</f>
        <v>3.6198013189183781E-2</v>
      </c>
      <c r="AZ272" s="12">
        <f>'[2]CWG Complex'!AY$387</f>
        <v>3.619621762574584E-2</v>
      </c>
      <c r="BA272" s="12">
        <f>'[2]CWG Complex'!AZ$387</f>
        <v>3.6194415385158184E-2</v>
      </c>
      <c r="BB272" s="12">
        <f>'[2]CWG Complex'!BA$387</f>
        <v>3.6195924126074704E-2</v>
      </c>
      <c r="BC272" s="12">
        <f>'[2]CWG Complex'!BB$387</f>
        <v>3.6196274500100323E-2</v>
      </c>
      <c r="BD272" s="12">
        <f>'[2]CWG Complex'!BC$387</f>
        <v>3.6196130707039344E-2</v>
      </c>
      <c r="BE272" s="12">
        <f>'[2]CWG Complex'!BD$387</f>
        <v>3.6196087315687256E-2</v>
      </c>
      <c r="BF272" s="12">
        <f>'[2]CWG Complex'!BE$387</f>
        <v>3.6195846352711523E-2</v>
      </c>
      <c r="BG272" s="12">
        <f>'[2]CWG Complex'!BF$387</f>
        <v>3.6195860427615148E-2</v>
      </c>
      <c r="BH272" s="12">
        <f>'[2]CWG Complex'!BG$387</f>
        <v>3.6196031238681058E-2</v>
      </c>
    </row>
    <row r="273" spans="1:60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</row>
    <row r="274" spans="1:60" ht="12" thickBot="1">
      <c r="A274" s="3" t="s">
        <v>46</v>
      </c>
    </row>
    <row r="275" spans="1:60" ht="12" thickBot="1">
      <c r="A275" s="18" t="s">
        <v>47</v>
      </c>
      <c r="B275" s="19">
        <f t="shared" ref="B275:BH275" si="80">B2</f>
        <v>1992</v>
      </c>
      <c r="C275" s="19" t="str">
        <f t="shared" si="80"/>
        <v xml:space="preserve">93/94 </v>
      </c>
      <c r="D275" s="19" t="str">
        <f t="shared" si="80"/>
        <v xml:space="preserve">94/95 </v>
      </c>
      <c r="E275" s="19" t="str">
        <f t="shared" si="80"/>
        <v xml:space="preserve">95/96 </v>
      </c>
      <c r="F275" s="19" t="str">
        <f t="shared" si="80"/>
        <v xml:space="preserve">96/97 </v>
      </c>
      <c r="G275" s="19" t="str">
        <f t="shared" si="80"/>
        <v xml:space="preserve">97/98 </v>
      </c>
      <c r="H275" s="19" t="str">
        <f t="shared" si="80"/>
        <v xml:space="preserve">98/99 </v>
      </c>
      <c r="I275" s="19" t="str">
        <f t="shared" si="80"/>
        <v xml:space="preserve">99/00 </v>
      </c>
      <c r="J275" s="19" t="str">
        <f t="shared" si="80"/>
        <v xml:space="preserve">00/01 </v>
      </c>
      <c r="K275" s="19" t="str">
        <f t="shared" si="80"/>
        <v xml:space="preserve">01/02 </v>
      </c>
      <c r="L275" s="19" t="str">
        <f t="shared" si="80"/>
        <v xml:space="preserve">02/03 </v>
      </c>
      <c r="M275" s="19" t="str">
        <f t="shared" si="80"/>
        <v xml:space="preserve">03/04 </v>
      </c>
      <c r="N275" s="19" t="str">
        <f t="shared" si="80"/>
        <v xml:space="preserve">04/05 </v>
      </c>
      <c r="O275" s="19" t="str">
        <f t="shared" si="80"/>
        <v xml:space="preserve">05/06 </v>
      </c>
      <c r="P275" s="19" t="str">
        <f t="shared" si="80"/>
        <v xml:space="preserve">06/07 </v>
      </c>
      <c r="Q275" s="19" t="str">
        <f t="shared" si="80"/>
        <v xml:space="preserve">07/08 </v>
      </c>
      <c r="R275" s="19" t="str">
        <f t="shared" si="80"/>
        <v xml:space="preserve">08/09 </v>
      </c>
      <c r="S275" s="19" t="str">
        <f t="shared" si="80"/>
        <v xml:space="preserve">09/10 </v>
      </c>
      <c r="T275" s="19" t="str">
        <f t="shared" si="80"/>
        <v xml:space="preserve">10/11 </v>
      </c>
      <c r="U275" s="19" t="str">
        <f t="shared" si="80"/>
        <v xml:space="preserve">11/12 </v>
      </c>
      <c r="V275" s="19" t="str">
        <f t="shared" si="80"/>
        <v xml:space="preserve">12/13 </v>
      </c>
      <c r="W275" s="19" t="str">
        <f t="shared" si="80"/>
        <v xml:space="preserve">13/14 </v>
      </c>
      <c r="X275" s="19" t="str">
        <f t="shared" si="80"/>
        <v xml:space="preserve">14/15 </v>
      </c>
      <c r="Y275" s="19" t="str">
        <f t="shared" si="80"/>
        <v xml:space="preserve">15/16 </v>
      </c>
      <c r="Z275" s="19" t="str">
        <f t="shared" si="80"/>
        <v xml:space="preserve">16/17 </v>
      </c>
      <c r="AA275" s="19" t="str">
        <f t="shared" si="80"/>
        <v xml:space="preserve">17/18 </v>
      </c>
      <c r="AB275" s="19" t="str">
        <f t="shared" si="80"/>
        <v xml:space="preserve">18/19 </v>
      </c>
      <c r="AC275" s="19" t="str">
        <f t="shared" si="80"/>
        <v>19/20</v>
      </c>
      <c r="AD275" s="19" t="str">
        <f t="shared" si="80"/>
        <v>20/21</v>
      </c>
      <c r="AE275" s="19" t="str">
        <f t="shared" si="80"/>
        <v xml:space="preserve">21/22 </v>
      </c>
      <c r="AF275" s="19" t="str">
        <f t="shared" si="80"/>
        <v xml:space="preserve">22/23 </v>
      </c>
      <c r="AG275" s="19" t="str">
        <f t="shared" si="80"/>
        <v xml:space="preserve">23/24 </v>
      </c>
      <c r="AH275" s="19" t="str">
        <f t="shared" si="80"/>
        <v xml:space="preserve">24/25 </v>
      </c>
      <c r="AI275" s="19" t="str">
        <f t="shared" si="80"/>
        <v>25/26</v>
      </c>
      <c r="AJ275" s="19" t="str">
        <f t="shared" si="80"/>
        <v>26/27</v>
      </c>
      <c r="AK275" s="19" t="str">
        <f t="shared" si="80"/>
        <v>27/28</v>
      </c>
      <c r="AL275" s="19" t="str">
        <f t="shared" si="80"/>
        <v>28/29</v>
      </c>
      <c r="AM275" s="19" t="str">
        <f t="shared" si="80"/>
        <v>29/30</v>
      </c>
      <c r="AN275" s="19" t="str">
        <f t="shared" si="80"/>
        <v>30/31</v>
      </c>
      <c r="AO275" s="19" t="str">
        <f t="shared" si="80"/>
        <v>31/32</v>
      </c>
      <c r="AP275" s="19" t="str">
        <f t="shared" si="80"/>
        <v>32/33</v>
      </c>
      <c r="AQ275" s="19" t="str">
        <f t="shared" si="80"/>
        <v>33/34</v>
      </c>
      <c r="AR275" s="19" t="str">
        <f t="shared" si="80"/>
        <v>34/35</v>
      </c>
      <c r="AS275" s="19" t="str">
        <f t="shared" si="80"/>
        <v>35/36</v>
      </c>
      <c r="AT275" s="19" t="str">
        <f t="shared" si="80"/>
        <v>36/37</v>
      </c>
      <c r="AU275" s="19" t="str">
        <f t="shared" si="80"/>
        <v>37/38</v>
      </c>
      <c r="AV275" s="19" t="str">
        <f t="shared" si="80"/>
        <v>38/39</v>
      </c>
      <c r="AW275" s="19" t="str">
        <f t="shared" si="80"/>
        <v>39/40</v>
      </c>
      <c r="AX275" s="19" t="str">
        <f t="shared" si="80"/>
        <v>40/41</v>
      </c>
      <c r="AY275" s="19" t="str">
        <f t="shared" si="80"/>
        <v>41/42</v>
      </c>
      <c r="AZ275" s="19" t="str">
        <f t="shared" si="80"/>
        <v>42/43</v>
      </c>
      <c r="BA275" s="19" t="str">
        <f t="shared" si="80"/>
        <v>43/44</v>
      </c>
      <c r="BB275" s="19" t="str">
        <f t="shared" si="80"/>
        <v>44/45</v>
      </c>
      <c r="BC275" s="19" t="str">
        <f t="shared" si="80"/>
        <v>45/46</v>
      </c>
      <c r="BD275" s="19" t="str">
        <f t="shared" si="80"/>
        <v>46/47</v>
      </c>
      <c r="BE275" s="19" t="str">
        <f t="shared" si="80"/>
        <v>47/48</v>
      </c>
      <c r="BF275" s="19" t="str">
        <f t="shared" si="80"/>
        <v>48/49</v>
      </c>
      <c r="BG275" s="19" t="str">
        <f t="shared" si="80"/>
        <v>49/50</v>
      </c>
      <c r="BH275" s="19" t="str">
        <f t="shared" si="80"/>
        <v>50/51</v>
      </c>
    </row>
    <row r="276" spans="1:60">
      <c r="A276" s="3" t="s">
        <v>26</v>
      </c>
    </row>
    <row r="277" spans="1:60">
      <c r="A277" s="3" t="s">
        <v>27</v>
      </c>
    </row>
    <row r="278" spans="1:60">
      <c r="A278" s="3" t="s">
        <v>28</v>
      </c>
    </row>
    <row r="279" spans="1:60">
      <c r="A279" s="3" t="s">
        <v>17</v>
      </c>
    </row>
    <row r="280" spans="1:60">
      <c r="A280" s="3" t="s">
        <v>18</v>
      </c>
    </row>
    <row r="281" spans="1:60">
      <c r="A281" s="3" t="s">
        <v>19</v>
      </c>
    </row>
    <row r="282" spans="1:60">
      <c r="A282" s="3" t="s">
        <v>20</v>
      </c>
    </row>
    <row r="283" spans="1:60">
      <c r="A283" s="3" t="s">
        <v>21</v>
      </c>
    </row>
    <row r="284" spans="1:60">
      <c r="A284" s="3" t="s">
        <v>22</v>
      </c>
    </row>
    <row r="285" spans="1:60">
      <c r="A285" s="3" t="s">
        <v>23</v>
      </c>
    </row>
    <row r="286" spans="1:60">
      <c r="A286" s="3" t="s">
        <v>24</v>
      </c>
    </row>
    <row r="287" spans="1:60">
      <c r="A287" s="3" t="s">
        <v>25</v>
      </c>
    </row>
    <row r="288" spans="1:60" ht="12" thickBot="1">
      <c r="A288" s="3" t="s">
        <v>29</v>
      </c>
      <c r="B288" s="17">
        <v>35082</v>
      </c>
      <c r="C288" s="17">
        <v>34479</v>
      </c>
      <c r="D288" s="17">
        <v>56157</v>
      </c>
      <c r="E288" s="17">
        <v>67960</v>
      </c>
      <c r="F288" s="17">
        <v>75730</v>
      </c>
      <c r="G288" s="17">
        <v>80251</v>
      </c>
      <c r="H288" s="17">
        <v>85865</v>
      </c>
      <c r="I288" s="17">
        <v>95892</v>
      </c>
      <c r="J288" s="17">
        <v>107144</v>
      </c>
      <c r="K288" s="17">
        <v>131462</v>
      </c>
      <c r="L288" s="17">
        <v>140595</v>
      </c>
      <c r="M288" s="17">
        <v>137438</v>
      </c>
      <c r="N288" s="17">
        <v>140058</v>
      </c>
      <c r="O288" s="17">
        <v>136676</v>
      </c>
      <c r="P288" s="17">
        <v>133425</v>
      </c>
      <c r="Q288" s="17">
        <v>139889</v>
      </c>
      <c r="R288" s="17">
        <v>162456</v>
      </c>
      <c r="S288" s="17">
        <v>153315</v>
      </c>
      <c r="T288" s="17">
        <v>149728</v>
      </c>
      <c r="U288" s="17">
        <v>149488</v>
      </c>
      <c r="V288" s="17">
        <v>149632</v>
      </c>
      <c r="W288" s="17">
        <v>147094</v>
      </c>
      <c r="X288" s="17">
        <v>144099</v>
      </c>
      <c r="Y288" s="17">
        <v>150094</v>
      </c>
      <c r="Z288" s="17">
        <v>150625</v>
      </c>
      <c r="AA288" s="17">
        <v>152968</v>
      </c>
      <c r="AB288" s="17">
        <v>151631</v>
      </c>
      <c r="AC288" s="17">
        <v>153559</v>
      </c>
      <c r="AD288" s="17">
        <v>159750</v>
      </c>
      <c r="AE288" s="17">
        <v>154535</v>
      </c>
    </row>
    <row r="289" spans="1:60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</row>
    <row r="290" spans="1:60" ht="12" thickBot="1">
      <c r="A290" s="3" t="s">
        <v>48</v>
      </c>
    </row>
    <row r="291" spans="1:60" ht="12" thickBot="1">
      <c r="A291" s="18"/>
      <c r="B291" s="19">
        <f t="shared" ref="B291:BH291" si="81">B2</f>
        <v>1992</v>
      </c>
      <c r="C291" s="19" t="str">
        <f t="shared" si="81"/>
        <v xml:space="preserve">93/94 </v>
      </c>
      <c r="D291" s="19" t="str">
        <f t="shared" si="81"/>
        <v xml:space="preserve">94/95 </v>
      </c>
      <c r="E291" s="19" t="str">
        <f t="shared" si="81"/>
        <v xml:space="preserve">95/96 </v>
      </c>
      <c r="F291" s="19" t="str">
        <f t="shared" si="81"/>
        <v xml:space="preserve">96/97 </v>
      </c>
      <c r="G291" s="19" t="str">
        <f t="shared" si="81"/>
        <v xml:space="preserve">97/98 </v>
      </c>
      <c r="H291" s="19" t="str">
        <f t="shared" si="81"/>
        <v xml:space="preserve">98/99 </v>
      </c>
      <c r="I291" s="19" t="str">
        <f t="shared" si="81"/>
        <v xml:space="preserve">99/00 </v>
      </c>
      <c r="J291" s="19" t="str">
        <f t="shared" si="81"/>
        <v xml:space="preserve">00/01 </v>
      </c>
      <c r="K291" s="19" t="str">
        <f t="shared" si="81"/>
        <v xml:space="preserve">01/02 </v>
      </c>
      <c r="L291" s="19" t="str">
        <f t="shared" si="81"/>
        <v xml:space="preserve">02/03 </v>
      </c>
      <c r="M291" s="19" t="str">
        <f t="shared" si="81"/>
        <v xml:space="preserve">03/04 </v>
      </c>
      <c r="N291" s="19" t="str">
        <f t="shared" si="81"/>
        <v xml:space="preserve">04/05 </v>
      </c>
      <c r="O291" s="19" t="str">
        <f t="shared" si="81"/>
        <v xml:space="preserve">05/06 </v>
      </c>
      <c r="P291" s="19" t="str">
        <f t="shared" si="81"/>
        <v xml:space="preserve">06/07 </v>
      </c>
      <c r="Q291" s="19" t="str">
        <f t="shared" si="81"/>
        <v xml:space="preserve">07/08 </v>
      </c>
      <c r="R291" s="19" t="str">
        <f t="shared" si="81"/>
        <v xml:space="preserve">08/09 </v>
      </c>
      <c r="S291" s="19" t="str">
        <f t="shared" si="81"/>
        <v xml:space="preserve">09/10 </v>
      </c>
      <c r="T291" s="19" t="str">
        <f t="shared" si="81"/>
        <v xml:space="preserve">10/11 </v>
      </c>
      <c r="U291" s="19" t="str">
        <f t="shared" si="81"/>
        <v xml:space="preserve">11/12 </v>
      </c>
      <c r="V291" s="19" t="str">
        <f t="shared" si="81"/>
        <v xml:space="preserve">12/13 </v>
      </c>
      <c r="W291" s="19" t="str">
        <f t="shared" si="81"/>
        <v xml:space="preserve">13/14 </v>
      </c>
      <c r="X291" s="19" t="str">
        <f t="shared" si="81"/>
        <v xml:space="preserve">14/15 </v>
      </c>
      <c r="Y291" s="19" t="str">
        <f t="shared" si="81"/>
        <v xml:space="preserve">15/16 </v>
      </c>
      <c r="Z291" s="19" t="str">
        <f t="shared" si="81"/>
        <v xml:space="preserve">16/17 </v>
      </c>
      <c r="AA291" s="19" t="str">
        <f t="shared" si="81"/>
        <v xml:space="preserve">17/18 </v>
      </c>
      <c r="AB291" s="19" t="str">
        <f t="shared" si="81"/>
        <v xml:space="preserve">18/19 </v>
      </c>
      <c r="AC291" s="19" t="str">
        <f t="shared" si="81"/>
        <v>19/20</v>
      </c>
      <c r="AD291" s="19" t="str">
        <f t="shared" si="81"/>
        <v>20/21</v>
      </c>
      <c r="AE291" s="19" t="str">
        <f t="shared" si="81"/>
        <v xml:space="preserve">21/22 </v>
      </c>
      <c r="AF291" s="19" t="str">
        <f t="shared" si="81"/>
        <v xml:space="preserve">22/23 </v>
      </c>
      <c r="AG291" s="19" t="str">
        <f t="shared" si="81"/>
        <v xml:space="preserve">23/24 </v>
      </c>
      <c r="AH291" s="19" t="str">
        <f t="shared" si="81"/>
        <v xml:space="preserve">24/25 </v>
      </c>
      <c r="AI291" s="19" t="str">
        <f t="shared" si="81"/>
        <v>25/26</v>
      </c>
      <c r="AJ291" s="19" t="str">
        <f t="shared" si="81"/>
        <v>26/27</v>
      </c>
      <c r="AK291" s="19" t="str">
        <f t="shared" si="81"/>
        <v>27/28</v>
      </c>
      <c r="AL291" s="19" t="str">
        <f t="shared" si="81"/>
        <v>28/29</v>
      </c>
      <c r="AM291" s="19" t="str">
        <f t="shared" si="81"/>
        <v>29/30</v>
      </c>
      <c r="AN291" s="19" t="str">
        <f t="shared" si="81"/>
        <v>30/31</v>
      </c>
      <c r="AO291" s="19" t="str">
        <f t="shared" si="81"/>
        <v>31/32</v>
      </c>
      <c r="AP291" s="19" t="str">
        <f t="shared" si="81"/>
        <v>32/33</v>
      </c>
      <c r="AQ291" s="19" t="str">
        <f t="shared" si="81"/>
        <v>33/34</v>
      </c>
      <c r="AR291" s="19" t="str">
        <f t="shared" si="81"/>
        <v>34/35</v>
      </c>
      <c r="AS291" s="19" t="str">
        <f t="shared" si="81"/>
        <v>35/36</v>
      </c>
      <c r="AT291" s="19" t="str">
        <f t="shared" si="81"/>
        <v>36/37</v>
      </c>
      <c r="AU291" s="19" t="str">
        <f t="shared" si="81"/>
        <v>37/38</v>
      </c>
      <c r="AV291" s="19" t="str">
        <f t="shared" si="81"/>
        <v>38/39</v>
      </c>
      <c r="AW291" s="19" t="str">
        <f t="shared" si="81"/>
        <v>39/40</v>
      </c>
      <c r="AX291" s="19" t="str">
        <f t="shared" si="81"/>
        <v>40/41</v>
      </c>
      <c r="AY291" s="19" t="str">
        <f t="shared" si="81"/>
        <v>41/42</v>
      </c>
      <c r="AZ291" s="19" t="str">
        <f t="shared" si="81"/>
        <v>42/43</v>
      </c>
      <c r="BA291" s="19" t="str">
        <f t="shared" si="81"/>
        <v>43/44</v>
      </c>
      <c r="BB291" s="19" t="str">
        <f t="shared" si="81"/>
        <v>44/45</v>
      </c>
      <c r="BC291" s="19" t="str">
        <f t="shared" si="81"/>
        <v>45/46</v>
      </c>
      <c r="BD291" s="19" t="str">
        <f t="shared" si="81"/>
        <v>46/47</v>
      </c>
      <c r="BE291" s="19" t="str">
        <f t="shared" si="81"/>
        <v>47/48</v>
      </c>
      <c r="BF291" s="19" t="str">
        <f t="shared" si="81"/>
        <v>48/49</v>
      </c>
      <c r="BG291" s="19" t="str">
        <f t="shared" si="81"/>
        <v>49/50</v>
      </c>
      <c r="BH291" s="19" t="str">
        <f t="shared" si="81"/>
        <v>50/51</v>
      </c>
    </row>
    <row r="292" spans="1:60">
      <c r="A292" s="3" t="s">
        <v>26</v>
      </c>
      <c r="J292" s="24">
        <f>J$304*('[2]CWG Complex'!I280/'[2]CWG Complex'!I$292)</f>
        <v>0.58899038409039728</v>
      </c>
      <c r="K292" s="24">
        <f>K$304*('[2]CWG Complex'!J280/'[2]CWG Complex'!J$292)</f>
        <v>0.67582015890895741</v>
      </c>
      <c r="L292" s="24">
        <f>L$304*('[2]CWG Complex'!K280/'[2]CWG Complex'!K$292)</f>
        <v>0.77103284323939092</v>
      </c>
      <c r="M292" s="24">
        <f>M$304*('[2]CWG Complex'!L280/'[2]CWG Complex'!L$292)</f>
        <v>0.7321301277192872</v>
      </c>
      <c r="N292" s="24">
        <f>N$304*('[2]CWG Complex'!M280/'[2]CWG Complex'!M$292)</f>
        <v>0.69620837936283897</v>
      </c>
      <c r="O292" s="24">
        <f>O$304*('[2]CWG Complex'!N280/'[2]CWG Complex'!N$292)</f>
        <v>0.71899045429325181</v>
      </c>
      <c r="P292" s="24">
        <f>P$304*('[2]CWG Complex'!O280/'[2]CWG Complex'!O$292)</f>
        <v>0.76929229754709316</v>
      </c>
      <c r="Q292" s="24">
        <f>Q$304*('[2]CWG Complex'!P280/'[2]CWG Complex'!P$292)</f>
        <v>0.65962743868692186</v>
      </c>
      <c r="R292" s="24">
        <f>R$304*('[2]CWG Complex'!Q280/'[2]CWG Complex'!Q$292)</f>
        <v>0.71696684417411283</v>
      </c>
      <c r="S292" s="24">
        <f>S$304*('[2]CWG Complex'!R280/'[2]CWG Complex'!R$292)</f>
        <v>0.79495004392421154</v>
      </c>
      <c r="T292" s="24">
        <f>T$304*('[2]CWG Complex'!S280/'[2]CWG Complex'!S$292)</f>
        <v>0.79077259064017036</v>
      </c>
      <c r="U292" s="24">
        <f>U$304*('[2]CWG Complex'!T280/'[2]CWG Complex'!T$292)</f>
        <v>0.73982878690288256</v>
      </c>
      <c r="V292" s="24">
        <f>V$304*('[2]CWG Complex'!U280/'[2]CWG Complex'!U$292)</f>
        <v>0.83222280831200945</v>
      </c>
      <c r="W292" s="24">
        <f>W$304*('[2]CWG Complex'!V280/'[2]CWG Complex'!V$292)</f>
        <v>0.79600865644161678</v>
      </c>
      <c r="X292" s="24">
        <f>X$304*('[2]CWG Complex'!W280/'[2]CWG Complex'!W$292)</f>
        <v>0.76126024467696729</v>
      </c>
      <c r="Y292" s="24">
        <f>Y$304*('[2]CWG Complex'!X280/'[2]CWG Complex'!X$292)</f>
        <v>0.76555601973438869</v>
      </c>
      <c r="Z292" s="24">
        <f>Z$304*('[2]CWG Complex'!Y280/'[2]CWG Complex'!Y$292)</f>
        <v>0.73036799227197535</v>
      </c>
      <c r="AA292" s="24">
        <f>AA$304*('[2]CWG Complex'!Z280/'[2]CWG Complex'!Z$292)</f>
        <v>0.70466927476930719</v>
      </c>
      <c r="AB292" s="24">
        <f>AB$304*('[2]CWG Complex'!AA280/'[2]CWG Complex'!AA$292)</f>
        <v>0.72322989788709491</v>
      </c>
      <c r="AC292" s="24">
        <f>AC$304*('[2]CWG Complex'!AB280/'[2]CWG Complex'!AB$292)</f>
        <v>0.71962603729768782</v>
      </c>
      <c r="AD292" s="24">
        <f>AD$304*('[2]CWG Complex'!AC280/'[2]CWG Complex'!AC$292)</f>
        <v>0.67112746944065582</v>
      </c>
      <c r="AE292" s="24">
        <f>AE$304*('[2]CWG Complex'!AD280/'[2]CWG Complex'!AD$292)</f>
        <v>0.75438013247589009</v>
      </c>
      <c r="AF292" s="24">
        <f>AF$304*('[2]CWG Complex'!AE280/'[2]CWG Complex'!AE$292)</f>
        <v>0.72115535399015751</v>
      </c>
      <c r="AG292" s="24">
        <f>AG$304*('[2]CWG Complex'!AF280/'[2]CWG Complex'!AF$292)</f>
        <v>0.67838619631460084</v>
      </c>
      <c r="AH292" s="24">
        <f>AH$304*('[2]CWG Complex'!AG280/'[2]CWG Complex'!AG$292)</f>
        <v>0.74907167735362967</v>
      </c>
      <c r="AI292" s="24">
        <v>7.5911157382155343</v>
      </c>
      <c r="AJ292" s="24">
        <f>AJ$304*('[2]CWG Complex'!AI280/'[2]CWG Complex'!AI$292)</f>
        <v>0.7645441085576784</v>
      </c>
      <c r="AK292" s="24">
        <f>AK$304*('[2]CWG Complex'!AJ280/'[2]CWG Complex'!AJ$292)</f>
        <v>0.77770693359625187</v>
      </c>
      <c r="AL292" s="24">
        <f>AL$304*('[2]CWG Complex'!AK280/'[2]CWG Complex'!AK$292)</f>
        <v>0.78303163973662804</v>
      </c>
      <c r="AM292" s="24">
        <f>AM$304*('[2]CWG Complex'!AL280/'[2]CWG Complex'!AL$292)</f>
        <v>0.79460243147154719</v>
      </c>
      <c r="AN292" s="24">
        <f>AN$304*('[2]CWG Complex'!AM280/'[2]CWG Complex'!AM$292)</f>
        <v>0.80673791696658537</v>
      </c>
      <c r="AO292" s="24">
        <f>AO$304*('[2]CWG Complex'!AN280/'[2]CWG Complex'!AN$292)</f>
        <v>0.80680878330253103</v>
      </c>
      <c r="AP292" s="24">
        <f>AP$304*('[2]CWG Complex'!AO280/'[2]CWG Complex'!AO$292)</f>
        <v>0.81727767722521205</v>
      </c>
      <c r="AQ292" s="24">
        <f>AQ$304*('[2]CWG Complex'!AP280/'[2]CWG Complex'!AP$292)</f>
        <v>0.82472554219124306</v>
      </c>
      <c r="AR292" s="24">
        <f>AR$304*('[2]CWG Complex'!AQ280/'[2]CWG Complex'!AQ$292)</f>
        <v>0.83138356973243199</v>
      </c>
      <c r="AS292" s="24">
        <f>AS$304*('[2]CWG Complex'!AR280/'[2]CWG Complex'!AR$292)</f>
        <v>0.83823766734805027</v>
      </c>
      <c r="AT292" s="24">
        <f>AT$304*('[2]CWG Complex'!AS280/'[2]CWG Complex'!AS$292)</f>
        <v>0.84448464788777977</v>
      </c>
      <c r="AU292" s="24">
        <f>AU$304*('[2]CWG Complex'!AT280/'[2]CWG Complex'!AT$292)</f>
        <v>0.85288192196336865</v>
      </c>
      <c r="AV292" s="24">
        <f>AV$304*('[2]CWG Complex'!AU280/'[2]CWG Complex'!AU$292)</f>
        <v>0.86036500268250315</v>
      </c>
      <c r="AW292" s="24">
        <f>AW$304*('[2]CWG Complex'!AV280/'[2]CWG Complex'!AV$292)</f>
        <v>0.86774531212545014</v>
      </c>
      <c r="AX292" s="24">
        <f>AX$304*('[2]CWG Complex'!AW280/'[2]CWG Complex'!AW$292)</f>
        <v>0.87525534296816665</v>
      </c>
      <c r="AY292" s="24">
        <f>AY$304*('[2]CWG Complex'!AX280/'[2]CWG Complex'!AX$292)</f>
        <v>0.88271806353757432</v>
      </c>
      <c r="AZ292" s="24">
        <f>AZ$304*('[2]CWG Complex'!AY280/'[2]CWG Complex'!AY$292)</f>
        <v>0.89001448222367219</v>
      </c>
      <c r="BA292" s="24">
        <f>BA$304*('[2]CWG Complex'!AZ280/'[2]CWG Complex'!AZ$292)</f>
        <v>0.89719221759860379</v>
      </c>
      <c r="BB292" s="24">
        <f>BB$304*('[2]CWG Complex'!BA280/'[2]CWG Complex'!BA$292)</f>
        <v>0.90443323191938996</v>
      </c>
      <c r="BC292" s="24">
        <f>BC$304*('[2]CWG Complex'!BB280/'[2]CWG Complex'!BB$292)</f>
        <v>0.91164171512494363</v>
      </c>
      <c r="BD292" s="24">
        <f>BD$304*('[2]CWG Complex'!BC280/'[2]CWG Complex'!BC$292)</f>
        <v>0.91890121719117668</v>
      </c>
      <c r="BE292" s="24">
        <f>BE$304*('[2]CWG Complex'!BD280/'[2]CWG Complex'!BD$292)</f>
        <v>0.92626285226670724</v>
      </c>
      <c r="BF292" s="24">
        <f>BF$304*('[2]CWG Complex'!BE280/'[2]CWG Complex'!BE$292)</f>
        <v>0.93368065715981008</v>
      </c>
      <c r="BG292" s="24">
        <f>BG$304*('[2]CWG Complex'!BF280/'[2]CWG Complex'!BF$292)</f>
        <v>0.9411417123632585</v>
      </c>
      <c r="BH292" s="24">
        <f>BH$304*('[2]CWG Complex'!BG280/'[2]CWG Complex'!BG$292)</f>
        <v>0.94858393657435669</v>
      </c>
    </row>
    <row r="293" spans="1:60">
      <c r="A293" s="3" t="s">
        <v>27</v>
      </c>
      <c r="J293" s="24">
        <f>J$304*('[2]CWG Complex'!I281/'[2]CWG Complex'!I$292)</f>
        <v>0.58733050707342505</v>
      </c>
      <c r="K293" s="24">
        <f>K$304*('[2]CWG Complex'!J281/'[2]CWG Complex'!J$292)</f>
        <v>0.63580252097904177</v>
      </c>
      <c r="L293" s="24">
        <f>L$304*('[2]CWG Complex'!K281/'[2]CWG Complex'!K$292)</f>
        <v>0.72033833100262801</v>
      </c>
      <c r="M293" s="24">
        <f>M$304*('[2]CWG Complex'!L281/'[2]CWG Complex'!L$292)</f>
        <v>0.65721145175547424</v>
      </c>
      <c r="N293" s="24">
        <f>N$304*('[2]CWG Complex'!M281/'[2]CWG Complex'!M$292)</f>
        <v>0.70427426414399052</v>
      </c>
      <c r="O293" s="24">
        <f>O$304*('[2]CWG Complex'!N281/'[2]CWG Complex'!N$292)</f>
        <v>0.72821289599077466</v>
      </c>
      <c r="P293" s="24">
        <f>P$304*('[2]CWG Complex'!O281/'[2]CWG Complex'!O$292)</f>
        <v>0.75630100676851109</v>
      </c>
      <c r="Q293" s="24">
        <f>Q$304*('[2]CWG Complex'!P281/'[2]CWG Complex'!P$292)</f>
        <v>0.62663792824753073</v>
      </c>
      <c r="R293" s="24">
        <f>R$304*('[2]CWG Complex'!Q281/'[2]CWG Complex'!Q$292)</f>
        <v>0.62665072734201965</v>
      </c>
      <c r="S293" s="24">
        <f>S$304*('[2]CWG Complex'!R281/'[2]CWG Complex'!R$292)</f>
        <v>0.7288993648346872</v>
      </c>
      <c r="T293" s="24">
        <f>T$304*('[2]CWG Complex'!S281/'[2]CWG Complex'!S$292)</f>
        <v>0.81608762021725545</v>
      </c>
      <c r="U293" s="24">
        <f>U$304*('[2]CWG Complex'!T281/'[2]CWG Complex'!T$292)</f>
        <v>0.75836622397169695</v>
      </c>
      <c r="V293" s="24">
        <f>V$304*('[2]CWG Complex'!U281/'[2]CWG Complex'!U$292)</f>
        <v>0.78050005399410904</v>
      </c>
      <c r="W293" s="24">
        <f>W$304*('[2]CWG Complex'!V281/'[2]CWG Complex'!V$292)</f>
        <v>0.74977647939117686</v>
      </c>
      <c r="X293" s="24">
        <f>X$304*('[2]CWG Complex'!W281/'[2]CWG Complex'!W$292)</f>
        <v>0.67393035186558148</v>
      </c>
      <c r="Y293" s="24">
        <f>Y$304*('[2]CWG Complex'!X281/'[2]CWG Complex'!X$292)</f>
        <v>0.73466739819063531</v>
      </c>
      <c r="Z293" s="24">
        <f>Z$304*('[2]CWG Complex'!Y281/'[2]CWG Complex'!Y$292)</f>
        <v>0.74269215901149288</v>
      </c>
      <c r="AA293" s="24">
        <f>AA$304*('[2]CWG Complex'!Z281/'[2]CWG Complex'!Z$292)</f>
        <v>0.68542272267291149</v>
      </c>
      <c r="AB293" s="24">
        <f>AB$304*('[2]CWG Complex'!AA281/'[2]CWG Complex'!AA$292)</f>
        <v>0.69057722279452893</v>
      </c>
      <c r="AC293" s="24">
        <f>AC$304*('[2]CWG Complex'!AB281/'[2]CWG Complex'!AB$292)</f>
        <v>0.66995829960159714</v>
      </c>
      <c r="AD293" s="24">
        <f>AD$304*('[2]CWG Complex'!AC281/'[2]CWG Complex'!AC$292)</f>
        <v>0.62151376734277064</v>
      </c>
      <c r="AE293" s="24">
        <f>AE$304*('[2]CWG Complex'!AD281/'[2]CWG Complex'!AD$292)</f>
        <v>0.76598679119668611</v>
      </c>
      <c r="AF293" s="24">
        <f>AF$304*('[2]CWG Complex'!AE281/'[2]CWG Complex'!AE$292)</f>
        <v>0.72597715596414003</v>
      </c>
      <c r="AG293" s="24">
        <f>AG$304*('[2]CWG Complex'!AF281/'[2]CWG Complex'!AF$292)</f>
        <v>0.67037013951229241</v>
      </c>
      <c r="AH293" s="24">
        <f>AH$304*('[2]CWG Complex'!AG281/'[2]CWG Complex'!AG$292)</f>
        <v>0.68658999742432836</v>
      </c>
      <c r="AI293" s="24">
        <v>8.9461239824522796</v>
      </c>
      <c r="AJ293" s="24">
        <f>AJ$304*('[2]CWG Complex'!AI281/'[2]CWG Complex'!AI$292)</f>
        <v>0.72987437223804541</v>
      </c>
      <c r="AK293" s="24">
        <f>AK$304*('[2]CWG Complex'!AJ281/'[2]CWG Complex'!AJ$292)</f>
        <v>0.73348210845760764</v>
      </c>
      <c r="AL293" s="24">
        <f>AL$304*('[2]CWG Complex'!AK281/'[2]CWG Complex'!AK$292)</f>
        <v>0.72939525561784191</v>
      </c>
      <c r="AM293" s="24">
        <f>AM$304*('[2]CWG Complex'!AL281/'[2]CWG Complex'!AL$292)</f>
        <v>0.7318014500268909</v>
      </c>
      <c r="AN293" s="24">
        <f>AN$304*('[2]CWG Complex'!AM281/'[2]CWG Complex'!AM$292)</f>
        <v>0.74365664449469493</v>
      </c>
      <c r="AO293" s="24">
        <f>AO$304*('[2]CWG Complex'!AN281/'[2]CWG Complex'!AN$292)</f>
        <v>0.75361549334215028</v>
      </c>
      <c r="AP293" s="24">
        <f>AP$304*('[2]CWG Complex'!AO281/'[2]CWG Complex'!AO$292)</f>
        <v>0.76020322747440072</v>
      </c>
      <c r="AQ293" s="24">
        <f>AQ$304*('[2]CWG Complex'!AP281/'[2]CWG Complex'!AP$292)</f>
        <v>0.76511112257465741</v>
      </c>
      <c r="AR293" s="24">
        <f>AR$304*('[2]CWG Complex'!AQ281/'[2]CWG Complex'!AQ$292)</f>
        <v>0.77068212993809226</v>
      </c>
      <c r="AS293" s="24">
        <f>AS$304*('[2]CWG Complex'!AR281/'[2]CWG Complex'!AR$292)</f>
        <v>0.77801948153371625</v>
      </c>
      <c r="AT293" s="24">
        <f>AT$304*('[2]CWG Complex'!AS281/'[2]CWG Complex'!AS$292)</f>
        <v>0.78485804120547831</v>
      </c>
      <c r="AU293" s="24">
        <f>AU$304*('[2]CWG Complex'!AT281/'[2]CWG Complex'!AT$292)</f>
        <v>0.79188542990731503</v>
      </c>
      <c r="AV293" s="24">
        <f>AV$304*('[2]CWG Complex'!AU281/'[2]CWG Complex'!AU$292)</f>
        <v>0.798552175866309</v>
      </c>
      <c r="AW293" s="24">
        <f>AW$304*('[2]CWG Complex'!AV281/'[2]CWG Complex'!AV$292)</f>
        <v>0.80547617918118575</v>
      </c>
      <c r="AX293" s="24">
        <f>AX$304*('[2]CWG Complex'!AW281/'[2]CWG Complex'!AW$292)</f>
        <v>0.81265962879003051</v>
      </c>
      <c r="AY293" s="24">
        <f>AY$304*('[2]CWG Complex'!AX281/'[2]CWG Complex'!AX$292)</f>
        <v>0.81964343503470394</v>
      </c>
      <c r="AZ293" s="24">
        <f>AZ$304*('[2]CWG Complex'!AY281/'[2]CWG Complex'!AY$292)</f>
        <v>0.82627333459347685</v>
      </c>
      <c r="BA293" s="24">
        <f>BA$304*('[2]CWG Complex'!AZ281/'[2]CWG Complex'!AZ$292)</f>
        <v>0.83291971967200584</v>
      </c>
      <c r="BB293" s="24">
        <f>BB$304*('[2]CWG Complex'!BA281/'[2]CWG Complex'!BA$292)</f>
        <v>0.8396783836848527</v>
      </c>
      <c r="BC293" s="24">
        <f>BC$304*('[2]CWG Complex'!BB281/'[2]CWG Complex'!BB$292)</f>
        <v>0.84639951013901982</v>
      </c>
      <c r="BD293" s="24">
        <f>BD$304*('[2]CWG Complex'!BC281/'[2]CWG Complex'!BC$292)</f>
        <v>0.85313083297012549</v>
      </c>
      <c r="BE293" s="24">
        <f>BE$304*('[2]CWG Complex'!BD281/'[2]CWG Complex'!BD$292)</f>
        <v>0.85994395507000621</v>
      </c>
      <c r="BF293" s="24">
        <f>BF$304*('[2]CWG Complex'!BE281/'[2]CWG Complex'!BE$292)</f>
        <v>0.86683423984566399</v>
      </c>
      <c r="BG293" s="24">
        <f>BG$304*('[2]CWG Complex'!BF281/'[2]CWG Complex'!BF$292)</f>
        <v>0.87376896101772283</v>
      </c>
      <c r="BH293" s="24">
        <f>BH$304*('[2]CWG Complex'!BG281/'[2]CWG Complex'!BG$292)</f>
        <v>0.88068044485112851</v>
      </c>
    </row>
    <row r="294" spans="1:60">
      <c r="A294" s="3" t="s">
        <v>28</v>
      </c>
      <c r="J294" s="24">
        <f>J$304*('[2]CWG Complex'!I282/'[2]CWG Complex'!I$292)</f>
        <v>0.54168173776109951</v>
      </c>
      <c r="K294" s="24">
        <f>K$304*('[2]CWG Complex'!J282/'[2]CWG Complex'!J$292)</f>
        <v>0.61184757160401237</v>
      </c>
      <c r="L294" s="24">
        <f>L$304*('[2]CWG Complex'!K282/'[2]CWG Complex'!K$292)</f>
        <v>0.72060468521898624</v>
      </c>
      <c r="M294" s="24">
        <f>M$304*('[2]CWG Complex'!L282/'[2]CWG Complex'!L$292)</f>
        <v>0.71558336239828257</v>
      </c>
      <c r="N294" s="24">
        <f>N$304*('[2]CWG Complex'!M282/'[2]CWG Complex'!M$292)</f>
        <v>0.72602381819560202</v>
      </c>
      <c r="O294" s="24">
        <f>O$304*('[2]CWG Complex'!N282/'[2]CWG Complex'!N$292)</f>
        <v>0.73628979854014021</v>
      </c>
      <c r="P294" s="24">
        <f>P$304*('[2]CWG Complex'!O282/'[2]CWG Complex'!O$292)</f>
        <v>0.71472966011548689</v>
      </c>
      <c r="Q294" s="24">
        <f>Q$304*('[2]CWG Complex'!P282/'[2]CWG Complex'!P$292)</f>
        <v>0.60423305944012928</v>
      </c>
      <c r="R294" s="24">
        <f>R$304*('[2]CWG Complex'!Q282/'[2]CWG Complex'!Q$292)</f>
        <v>0.67937169601833525</v>
      </c>
      <c r="S294" s="24">
        <f>S$304*('[2]CWG Complex'!R282/'[2]CWG Complex'!R$292)</f>
        <v>0.75197884507161195</v>
      </c>
      <c r="T294" s="24">
        <f>T$304*('[2]CWG Complex'!S282/'[2]CWG Complex'!S$292)</f>
        <v>0.809099136721391</v>
      </c>
      <c r="U294" s="24">
        <f>U$304*('[2]CWG Complex'!T282/'[2]CWG Complex'!T$292)</f>
        <v>0.75076927083982081</v>
      </c>
      <c r="V294" s="24">
        <f>V$304*('[2]CWG Complex'!U282/'[2]CWG Complex'!U$292)</f>
        <v>0.73118117308174069</v>
      </c>
      <c r="W294" s="24">
        <f>W$304*('[2]CWG Complex'!V282/'[2]CWG Complex'!V$292)</f>
        <v>0.75667435456718835</v>
      </c>
      <c r="X294" s="24">
        <f>X$304*('[2]CWG Complex'!W282/'[2]CWG Complex'!W$292)</f>
        <v>0.75352631671338011</v>
      </c>
      <c r="Y294" s="24">
        <f>Y$304*('[2]CWG Complex'!X282/'[2]CWG Complex'!X$292)</f>
        <v>0.77949749420024061</v>
      </c>
      <c r="Z294" s="24">
        <f>Z$304*('[2]CWG Complex'!Y282/'[2]CWG Complex'!Y$292)</f>
        <v>0.73301397391768242</v>
      </c>
      <c r="AA294" s="24">
        <f>AA$304*('[2]CWG Complex'!Z282/'[2]CWG Complex'!Z$292)</f>
        <v>0.67978229260360767</v>
      </c>
      <c r="AB294" s="24">
        <f>AB$304*('[2]CWG Complex'!AA282/'[2]CWG Complex'!AA$292)</f>
        <v>0.65664190568554437</v>
      </c>
      <c r="AC294" s="24">
        <f>AC$304*('[2]CWG Complex'!AB282/'[2]CWG Complex'!AB$292)</f>
        <v>0.67356442132576932</v>
      </c>
      <c r="AD294" s="24">
        <f>AD$304*('[2]CWG Complex'!AC282/'[2]CWG Complex'!AC$292)</f>
        <v>0.64762176931734117</v>
      </c>
      <c r="AE294" s="24">
        <f>AE$304*('[2]CWG Complex'!AD282/'[2]CWG Complex'!AD$292)</f>
        <v>0.76315982180530539</v>
      </c>
      <c r="AF294" s="24">
        <f>AF$304*('[2]CWG Complex'!AE282/'[2]CWG Complex'!AE$292)</f>
        <v>0.68963890960521801</v>
      </c>
      <c r="AG294" s="24">
        <f>AG$304*('[2]CWG Complex'!AF282/'[2]CWG Complex'!AF$292)</f>
        <v>0.65601756321334304</v>
      </c>
      <c r="AH294" s="24">
        <f>AH$304*('[2]CWG Complex'!AG282/'[2]CWG Complex'!AG$292)</f>
        <v>0.68520214951868097</v>
      </c>
      <c r="AI294" s="24">
        <v>8.8151232570869418</v>
      </c>
      <c r="AJ294" s="24">
        <f>AJ$304*('[2]CWG Complex'!AI282/'[2]CWG Complex'!AI$292)</f>
        <v>0.73098526574147316</v>
      </c>
      <c r="AK294" s="24">
        <f>AK$304*('[2]CWG Complex'!AJ282/'[2]CWG Complex'!AJ$292)</f>
        <v>0.73537920117327371</v>
      </c>
      <c r="AL294" s="24">
        <f>AL$304*('[2]CWG Complex'!AK282/'[2]CWG Complex'!AK$292)</f>
        <v>0.73887710846174992</v>
      </c>
      <c r="AM294" s="24">
        <f>AM$304*('[2]CWG Complex'!AL282/'[2]CWG Complex'!AL$292)</f>
        <v>0.74633686826753121</v>
      </c>
      <c r="AN294" s="24">
        <f>AN$304*('[2]CWG Complex'!AM282/'[2]CWG Complex'!AM$292)</f>
        <v>0.76153793248073731</v>
      </c>
      <c r="AO294" s="24">
        <f>AO$304*('[2]CWG Complex'!AN282/'[2]CWG Complex'!AN$292)</f>
        <v>0.76290470072518723</v>
      </c>
      <c r="AP294" s="24">
        <f>AP$304*('[2]CWG Complex'!AO282/'[2]CWG Complex'!AO$292)</f>
        <v>0.77117258722671556</v>
      </c>
      <c r="AQ294" s="24">
        <f>AQ$304*('[2]CWG Complex'!AP282/'[2]CWG Complex'!AP$292)</f>
        <v>0.77789088567205766</v>
      </c>
      <c r="AR294" s="24">
        <f>AR$304*('[2]CWG Complex'!AQ282/'[2]CWG Complex'!AQ$292)</f>
        <v>0.78410697502660587</v>
      </c>
      <c r="AS294" s="24">
        <f>AS$304*('[2]CWG Complex'!AR282/'[2]CWG Complex'!AR$292)</f>
        <v>0.79120459860073933</v>
      </c>
      <c r="AT294" s="24">
        <f>AT$304*('[2]CWG Complex'!AS282/'[2]CWG Complex'!AS$292)</f>
        <v>0.7970877402669615</v>
      </c>
      <c r="AU294" s="24">
        <f>AU$304*('[2]CWG Complex'!AT282/'[2]CWG Complex'!AT$292)</f>
        <v>0.80472989906714398</v>
      </c>
      <c r="AV294" s="24">
        <f>AV$304*('[2]CWG Complex'!AU282/'[2]CWG Complex'!AU$292)</f>
        <v>0.81178298133185456</v>
      </c>
      <c r="AW294" s="24">
        <f>AW$304*('[2]CWG Complex'!AV282/'[2]CWG Complex'!AV$292)</f>
        <v>0.81880067016859059</v>
      </c>
      <c r="AX294" s="24">
        <f>AX$304*('[2]CWG Complex'!AW282/'[2]CWG Complex'!AW$292)</f>
        <v>0.82596516062823555</v>
      </c>
      <c r="AY294" s="24">
        <f>AY$304*('[2]CWG Complex'!AX282/'[2]CWG Complex'!AX$292)</f>
        <v>0.83297259879630325</v>
      </c>
      <c r="AZ294" s="24">
        <f>AZ$304*('[2]CWG Complex'!AY282/'[2]CWG Complex'!AY$292)</f>
        <v>0.83981851899677828</v>
      </c>
      <c r="BA294" s="24">
        <f>BA$304*('[2]CWG Complex'!AZ282/'[2]CWG Complex'!AZ$292)</f>
        <v>0.84660163630700347</v>
      </c>
      <c r="BB294" s="24">
        <f>BB$304*('[2]CWG Complex'!BA282/'[2]CWG Complex'!BA$292)</f>
        <v>0.85344821029087559</v>
      </c>
      <c r="BC294" s="24">
        <f>BC$304*('[2]CWG Complex'!BB282/'[2]CWG Complex'!BB$292)</f>
        <v>0.86025600233550648</v>
      </c>
      <c r="BD294" s="24">
        <f>BD$304*('[2]CWG Complex'!BC282/'[2]CWG Complex'!BC$292)</f>
        <v>0.86709723956648099</v>
      </c>
      <c r="BE294" s="24">
        <f>BE$304*('[2]CWG Complex'!BD282/'[2]CWG Complex'!BD$292)</f>
        <v>0.87404005182373179</v>
      </c>
      <c r="BF294" s="24">
        <f>BF$304*('[2]CWG Complex'!BE282/'[2]CWG Complex'!BE$292)</f>
        <v>0.88104307493700051</v>
      </c>
      <c r="BG294" s="24">
        <f>BG$304*('[2]CWG Complex'!BF282/'[2]CWG Complex'!BF$292)</f>
        <v>0.88808555820130397</v>
      </c>
      <c r="BH294" s="24">
        <f>BH$304*('[2]CWG Complex'!BG282/'[2]CWG Complex'!BG$292)</f>
        <v>0.89510788235010352</v>
      </c>
    </row>
    <row r="295" spans="1:60">
      <c r="A295" s="3" t="s">
        <v>17</v>
      </c>
      <c r="J295" s="24">
        <f>J$304*('[2]CWG Complex'!I283/'[2]CWG Complex'!I$292)</f>
        <v>0.57978497879303037</v>
      </c>
      <c r="K295" s="24">
        <f>K$304*('[2]CWG Complex'!J283/'[2]CWG Complex'!J$292)</f>
        <v>0.62940554968950013</v>
      </c>
      <c r="L295" s="24">
        <f>L$304*('[2]CWG Complex'!K283/'[2]CWG Complex'!K$292)</f>
        <v>0.73242415356988788</v>
      </c>
      <c r="M295" s="24">
        <f>M$304*('[2]CWG Complex'!L283/'[2]CWG Complex'!L$292)</f>
        <v>0.67201082564291226</v>
      </c>
      <c r="N295" s="24">
        <f>N$304*('[2]CWG Complex'!M283/'[2]CWG Complex'!M$292)</f>
        <v>0.66561798348567713</v>
      </c>
      <c r="O295" s="24">
        <f>O$304*('[2]CWG Complex'!N283/'[2]CWG Complex'!N$292)</f>
        <v>0.71352458602172908</v>
      </c>
      <c r="P295" s="24">
        <f>P$304*('[2]CWG Complex'!O283/'[2]CWG Complex'!O$292)</f>
        <v>0.75352853458161118</v>
      </c>
      <c r="Q295" s="24">
        <f>Q$304*('[2]CWG Complex'!P283/'[2]CWG Complex'!P$292)</f>
        <v>0.66107978356894093</v>
      </c>
      <c r="R295" s="24">
        <f>R$304*('[2]CWG Complex'!Q283/'[2]CWG Complex'!Q$292)</f>
        <v>0.66972415824485687</v>
      </c>
      <c r="S295" s="24">
        <f>S$304*('[2]CWG Complex'!R283/'[2]CWG Complex'!R$292)</f>
        <v>0.6861597838236444</v>
      </c>
      <c r="T295" s="24">
        <f>T$304*('[2]CWG Complex'!S283/'[2]CWG Complex'!S$292)</f>
        <v>0.74512241182429728</v>
      </c>
      <c r="U295" s="24">
        <f>U$304*('[2]CWG Complex'!T283/'[2]CWG Complex'!T$292)</f>
        <v>0.72036635502577184</v>
      </c>
      <c r="V295" s="24">
        <f>V$304*('[2]CWG Complex'!U283/'[2]CWG Complex'!U$292)</f>
        <v>0.77159485037942599</v>
      </c>
      <c r="W295" s="24">
        <f>W$304*('[2]CWG Complex'!V283/'[2]CWG Complex'!V$292)</f>
        <v>0.76402277994173262</v>
      </c>
      <c r="X295" s="24">
        <f>X$304*('[2]CWG Complex'!W283/'[2]CWG Complex'!W$292)</f>
        <v>0.74914467764745829</v>
      </c>
      <c r="Y295" s="24">
        <f>Y$304*('[2]CWG Complex'!X283/'[2]CWG Complex'!X$292)</f>
        <v>0.73307250301459304</v>
      </c>
      <c r="Z295" s="24">
        <f>Z$304*('[2]CWG Complex'!Y283/'[2]CWG Complex'!Y$292)</f>
        <v>0.71163942006196146</v>
      </c>
      <c r="AA295" s="24">
        <f>AA$304*('[2]CWG Complex'!Z283/'[2]CWG Complex'!Z$292)</f>
        <v>0.69622271665353685</v>
      </c>
      <c r="AB295" s="24">
        <f>AB$304*('[2]CWG Complex'!AA283/'[2]CWG Complex'!AA$292)</f>
        <v>0.69801713032694479</v>
      </c>
      <c r="AC295" s="24">
        <f>AC$304*('[2]CWG Complex'!AB283/'[2]CWG Complex'!AB$292)</f>
        <v>0.70328507980231247</v>
      </c>
      <c r="AD295" s="24">
        <f>AD$304*('[2]CWG Complex'!AC283/'[2]CWG Complex'!AC$292)</f>
        <v>0.63693847681273219</v>
      </c>
      <c r="AE295" s="24">
        <f>AE$304*('[2]CWG Complex'!AD283/'[2]CWG Complex'!AD$292)</f>
        <v>0.72340639938101581</v>
      </c>
      <c r="AF295" s="24">
        <f>AF$304*('[2]CWG Complex'!AE283/'[2]CWG Complex'!AE$292)</f>
        <v>0.74790744521892583</v>
      </c>
      <c r="AG295" s="24">
        <f>AG$304*('[2]CWG Complex'!AF283/'[2]CWG Complex'!AF$292)</f>
        <v>0.6913025695515066</v>
      </c>
      <c r="AH295" s="24">
        <f>AH$304*('[2]CWG Complex'!AG283/'[2]CWG Complex'!AG$292)</f>
        <v>0.73608997908564255</v>
      </c>
      <c r="AI295" s="24">
        <v>8.6519096338427115</v>
      </c>
      <c r="AJ295" s="24">
        <f>AJ$304*('[2]CWG Complex'!AI283/'[2]CWG Complex'!AI$292)</f>
        <v>0.75706170660506988</v>
      </c>
      <c r="AK295" s="24">
        <f>AK$304*('[2]CWG Complex'!AJ283/'[2]CWG Complex'!AJ$292)</f>
        <v>0.77470836468069915</v>
      </c>
      <c r="AL295" s="24">
        <f>AL$304*('[2]CWG Complex'!AK283/'[2]CWG Complex'!AK$292)</f>
        <v>0.77414299889719895</v>
      </c>
      <c r="AM295" s="24">
        <f>AM$304*('[2]CWG Complex'!AL283/'[2]CWG Complex'!AL$292)</f>
        <v>0.78109358439066623</v>
      </c>
      <c r="AN295" s="24">
        <f>AN$304*('[2]CWG Complex'!AM283/'[2]CWG Complex'!AM$292)</f>
        <v>0.79307387025260812</v>
      </c>
      <c r="AO295" s="24">
        <f>AO$304*('[2]CWG Complex'!AN283/'[2]CWG Complex'!AN$292)</f>
        <v>0.79720722868589045</v>
      </c>
      <c r="AP295" s="24">
        <f>AP$304*('[2]CWG Complex'!AO283/'[2]CWG Complex'!AO$292)</f>
        <v>0.8072238297475316</v>
      </c>
      <c r="AQ295" s="24">
        <f>AQ$304*('[2]CWG Complex'!AP283/'[2]CWG Complex'!AP$292)</f>
        <v>0.81326467676565206</v>
      </c>
      <c r="AR295" s="24">
        <f>AR$304*('[2]CWG Complex'!AQ283/'[2]CWG Complex'!AQ$292)</f>
        <v>0.81942294053379694</v>
      </c>
      <c r="AS295" s="24">
        <f>AS$304*('[2]CWG Complex'!AR283/'[2]CWG Complex'!AR$292)</f>
        <v>0.82660549007773221</v>
      </c>
      <c r="AT295" s="24">
        <f>AT$304*('[2]CWG Complex'!AS283/'[2]CWG Complex'!AS$292)</f>
        <v>0.83326687985495629</v>
      </c>
      <c r="AU295" s="24">
        <f>AU$304*('[2]CWG Complex'!AT283/'[2]CWG Complex'!AT$292)</f>
        <v>0.8413228499434029</v>
      </c>
      <c r="AV295" s="24">
        <f>AV$304*('[2]CWG Complex'!AU283/'[2]CWG Complex'!AU$292)</f>
        <v>0.84849550108820848</v>
      </c>
      <c r="AW295" s="24">
        <f>AW$304*('[2]CWG Complex'!AV283/'[2]CWG Complex'!AV$292)</f>
        <v>0.85579094731206085</v>
      </c>
      <c r="AX295" s="24">
        <f>AX$304*('[2]CWG Complex'!AW283/'[2]CWG Complex'!AW$292)</f>
        <v>0.86330091089788341</v>
      </c>
      <c r="AY295" s="24">
        <f>AY$304*('[2]CWG Complex'!AX283/'[2]CWG Complex'!AX$292)</f>
        <v>0.8706989320227293</v>
      </c>
      <c r="AZ295" s="24">
        <f>AZ$304*('[2]CWG Complex'!AY283/'[2]CWG Complex'!AY$292)</f>
        <v>0.87783908538344435</v>
      </c>
      <c r="BA295" s="24">
        <f>BA$304*('[2]CWG Complex'!AZ283/'[2]CWG Complex'!AZ$292)</f>
        <v>0.88489665913398818</v>
      </c>
      <c r="BB295" s="24">
        <f>BB$304*('[2]CWG Complex'!BA283/'[2]CWG Complex'!BA$292)</f>
        <v>0.89205446251055753</v>
      </c>
      <c r="BC295" s="24">
        <f>BC$304*('[2]CWG Complex'!BB283/'[2]CWG Complex'!BB$292)</f>
        <v>0.89918013108753747</v>
      </c>
      <c r="BD295" s="24">
        <f>BD$304*('[2]CWG Complex'!BC283/'[2]CWG Complex'!BC$292)</f>
        <v>0.90633841050622777</v>
      </c>
      <c r="BE295" s="24">
        <f>BE$304*('[2]CWG Complex'!BD283/'[2]CWG Complex'!BD$292)</f>
        <v>0.9135894097896915</v>
      </c>
      <c r="BF295" s="24">
        <f>BF$304*('[2]CWG Complex'!BE283/'[2]CWG Complex'!BE$292)</f>
        <v>0.92090529710795122</v>
      </c>
      <c r="BG295" s="24">
        <f>BG$304*('[2]CWG Complex'!BF283/'[2]CWG Complex'!BF$292)</f>
        <v>0.92826823059281227</v>
      </c>
      <c r="BH295" s="24">
        <f>BH$304*('[2]CWG Complex'!BG283/'[2]CWG Complex'!BG$292)</f>
        <v>0.93561016463972191</v>
      </c>
    </row>
    <row r="296" spans="1:60">
      <c r="A296" s="3" t="s">
        <v>18</v>
      </c>
      <c r="J296" s="24">
        <f>J$304*('[2]CWG Complex'!I284/'[2]CWG Complex'!I$292)</f>
        <v>0.50809943559048154</v>
      </c>
      <c r="K296" s="24">
        <f>K$304*('[2]CWG Complex'!J284/'[2]CWG Complex'!J$292)</f>
        <v>0.5431062304223041</v>
      </c>
      <c r="L296" s="24">
        <f>L$304*('[2]CWG Complex'!K284/'[2]CWG Complex'!K$292)</f>
        <v>0.63737070080218694</v>
      </c>
      <c r="M296" s="24">
        <f>M$304*('[2]CWG Complex'!L284/'[2]CWG Complex'!L$292)</f>
        <v>0.60069548735638412</v>
      </c>
      <c r="N296" s="24">
        <f>N$304*('[2]CWG Complex'!M284/'[2]CWG Complex'!M$292)</f>
        <v>0.63638049202329783</v>
      </c>
      <c r="O296" s="24">
        <f>O$304*('[2]CWG Complex'!N284/'[2]CWG Complex'!N$292)</f>
        <v>0.63993177892824682</v>
      </c>
      <c r="P296" s="24">
        <f>P$304*('[2]CWG Complex'!O284/'[2]CWG Complex'!O$292)</f>
        <v>0.64831565270753955</v>
      </c>
      <c r="Q296" s="24">
        <f>Q$304*('[2]CWG Complex'!P284/'[2]CWG Complex'!P$292)</f>
        <v>0.58259669476265541</v>
      </c>
      <c r="R296" s="24">
        <f>R$304*('[2]CWG Complex'!Q284/'[2]CWG Complex'!Q$292)</f>
        <v>0.60169459923343238</v>
      </c>
      <c r="S296" s="24">
        <f>S$304*('[2]CWG Complex'!R284/'[2]CWG Complex'!R$292)</f>
        <v>0.66462000428840629</v>
      </c>
      <c r="T296" s="24">
        <f>T$304*('[2]CWG Complex'!S284/'[2]CWG Complex'!S$292)</f>
        <v>0.69364402194683961</v>
      </c>
      <c r="U296" s="24">
        <f>U$304*('[2]CWG Complex'!T284/'[2]CWG Complex'!T$292)</f>
        <v>0.68302347904453198</v>
      </c>
      <c r="V296" s="24">
        <f>V$304*('[2]CWG Complex'!U284/'[2]CWG Complex'!U$292)</f>
        <v>0.66579543595875268</v>
      </c>
      <c r="W296" s="24">
        <f>W$304*('[2]CWG Complex'!V284/'[2]CWG Complex'!V$292)</f>
        <v>0.67405538515349472</v>
      </c>
      <c r="X296" s="24">
        <f>X$304*('[2]CWG Complex'!W284/'[2]CWG Complex'!W$292)</f>
        <v>0.69195031896374093</v>
      </c>
      <c r="Y296" s="24">
        <f>Y$304*('[2]CWG Complex'!X284/'[2]CWG Complex'!X$292)</f>
        <v>0.70442658072690922</v>
      </c>
      <c r="Z296" s="24">
        <f>Z$304*('[2]CWG Complex'!Y284/'[2]CWG Complex'!Y$292)</f>
        <v>0.65852350439029805</v>
      </c>
      <c r="AA296" s="24">
        <f>AA$304*('[2]CWG Complex'!Z284/'[2]CWG Complex'!Z$292)</f>
        <v>0.62618521056257426</v>
      </c>
      <c r="AB296" s="24">
        <f>AB$304*('[2]CWG Complex'!AA284/'[2]CWG Complex'!AA$292)</f>
        <v>0.63649346481378699</v>
      </c>
      <c r="AC296" s="24">
        <f>AC$304*('[2]CWG Complex'!AB284/'[2]CWG Complex'!AB$292)</f>
        <v>0.63383205393534203</v>
      </c>
      <c r="AD296" s="24">
        <f>AD$304*('[2]CWG Complex'!AC284/'[2]CWG Complex'!AC$292)</f>
        <v>0.58240485025623523</v>
      </c>
      <c r="AE296" s="24">
        <f>AE$304*('[2]CWG Complex'!AD284/'[2]CWG Complex'!AD$292)</f>
        <v>0.6885976975332444</v>
      </c>
      <c r="AF296" s="24">
        <f>AF$304*('[2]CWG Complex'!AE284/'[2]CWG Complex'!AE$292)</f>
        <v>0.66565436070706696</v>
      </c>
      <c r="AG296" s="24">
        <f>AG$304*('[2]CWG Complex'!AF284/'[2]CWG Complex'!AF$292)</f>
        <v>0.66343181288629971</v>
      </c>
      <c r="AH296" s="24">
        <f>AH$304*('[2]CWG Complex'!AG284/'[2]CWG Complex'!AG$292)</f>
        <v>0.64795174562919888</v>
      </c>
      <c r="AI296" s="24">
        <v>9.8481537204321707</v>
      </c>
      <c r="AJ296" s="24">
        <f>AJ$304*('[2]CWG Complex'!AI284/'[2]CWG Complex'!AI$292)</f>
        <v>0.69620799162199576</v>
      </c>
      <c r="AK296" s="24">
        <f>AK$304*('[2]CWG Complex'!AJ284/'[2]CWG Complex'!AJ$292)</f>
        <v>0.7078726192032555</v>
      </c>
      <c r="AL296" s="24">
        <f>AL$304*('[2]CWG Complex'!AK284/'[2]CWG Complex'!AK$292)</f>
        <v>0.71087972960716761</v>
      </c>
      <c r="AM296" s="24">
        <f>AM$304*('[2]CWG Complex'!AL284/'[2]CWG Complex'!AL$292)</f>
        <v>0.71103042518666393</v>
      </c>
      <c r="AN296" s="24">
        <f>AN$304*('[2]CWG Complex'!AM284/'[2]CWG Complex'!AM$292)</f>
        <v>0.72651349322846126</v>
      </c>
      <c r="AO296" s="24">
        <f>AO$304*('[2]CWG Complex'!AN284/'[2]CWG Complex'!AN$292)</f>
        <v>0.72989274741165744</v>
      </c>
      <c r="AP296" s="24">
        <f>AP$304*('[2]CWG Complex'!AO284/'[2]CWG Complex'!AO$292)</f>
        <v>0.73844087951605686</v>
      </c>
      <c r="AQ296" s="24">
        <f>AQ$304*('[2]CWG Complex'!AP284/'[2]CWG Complex'!AP$292)</f>
        <v>0.74413188611938608</v>
      </c>
      <c r="AR296" s="24">
        <f>AR$304*('[2]CWG Complex'!AQ284/'[2]CWG Complex'!AQ$292)</f>
        <v>0.7492467978124967</v>
      </c>
      <c r="AS296" s="24">
        <f>AS$304*('[2]CWG Complex'!AR284/'[2]CWG Complex'!AR$292)</f>
        <v>0.75646581802473956</v>
      </c>
      <c r="AT296" s="24">
        <f>AT$304*('[2]CWG Complex'!AS284/'[2]CWG Complex'!AS$292)</f>
        <v>0.76241299115286154</v>
      </c>
      <c r="AU296" s="24">
        <f>AU$304*('[2]CWG Complex'!AT284/'[2]CWG Complex'!AT$292)</f>
        <v>0.76968650662919758</v>
      </c>
      <c r="AV296" s="24">
        <f>AV$304*('[2]CWG Complex'!AU284/'[2]CWG Complex'!AU$292)</f>
        <v>0.77625865419331452</v>
      </c>
      <c r="AW296" s="24">
        <f>AW$304*('[2]CWG Complex'!AV284/'[2]CWG Complex'!AV$292)</f>
        <v>0.78291162999581621</v>
      </c>
      <c r="AX296" s="24">
        <f>AX$304*('[2]CWG Complex'!AW284/'[2]CWG Complex'!AW$292)</f>
        <v>0.7898623478557496</v>
      </c>
      <c r="AY296" s="24">
        <f>AY$304*('[2]CWG Complex'!AX284/'[2]CWG Complex'!AX$292)</f>
        <v>0.79659503569920032</v>
      </c>
      <c r="AZ296" s="24">
        <f>AZ$304*('[2]CWG Complex'!AY284/'[2]CWG Complex'!AY$292)</f>
        <v>0.80311448270683439</v>
      </c>
      <c r="BA296" s="24">
        <f>BA$304*('[2]CWG Complex'!AZ284/'[2]CWG Complex'!AZ$292)</f>
        <v>0.80957537282928649</v>
      </c>
      <c r="BB296" s="24">
        <f>BB$304*('[2]CWG Complex'!BA284/'[2]CWG Complex'!BA$292)</f>
        <v>0.81612676174232357</v>
      </c>
      <c r="BC296" s="24">
        <f>BC$304*('[2]CWG Complex'!BB284/'[2]CWG Complex'!BB$292)</f>
        <v>0.82265371334678938</v>
      </c>
      <c r="BD296" s="24">
        <f>BD$304*('[2]CWG Complex'!BC284/'[2]CWG Complex'!BC$292)</f>
        <v>0.8291957932294769</v>
      </c>
      <c r="BE296" s="24">
        <f>BE$304*('[2]CWG Complex'!BD284/'[2]CWG Complex'!BD$292)</f>
        <v>0.83582854974106779</v>
      </c>
      <c r="BF296" s="24">
        <f>BF$304*('[2]CWG Complex'!BE284/'[2]CWG Complex'!BE$292)</f>
        <v>0.84252309712941764</v>
      </c>
      <c r="BG296" s="24">
        <f>BG$304*('[2]CWG Complex'!BF284/'[2]CWG Complex'!BF$292)</f>
        <v>0.84926014190398369</v>
      </c>
      <c r="BH296" s="24">
        <f>BH$304*('[2]CWG Complex'!BG284/'[2]CWG Complex'!BG$292)</f>
        <v>0.85597756376881007</v>
      </c>
    </row>
    <row r="297" spans="1:60">
      <c r="A297" s="3" t="s">
        <v>19</v>
      </c>
      <c r="J297" s="24">
        <f>J$304*('[2]CWG Complex'!I285/'[2]CWG Complex'!I$292)</f>
        <v>0.55653599444736856</v>
      </c>
      <c r="K297" s="24">
        <f>K$304*('[2]CWG Complex'!J285/'[2]CWG Complex'!J$292)</f>
        <v>0.57824320232332582</v>
      </c>
      <c r="L297" s="24">
        <f>L$304*('[2]CWG Complex'!K285/'[2]CWG Complex'!K$292)</f>
        <v>0.67989410796246519</v>
      </c>
      <c r="M297" s="24">
        <f>M$304*('[2]CWG Complex'!L285/'[2]CWG Complex'!L$292)</f>
        <v>0.68836196496572744</v>
      </c>
      <c r="N297" s="24">
        <f>N$304*('[2]CWG Complex'!M285/'[2]CWG Complex'!M$292)</f>
        <v>0.70506285517645395</v>
      </c>
      <c r="O297" s="24">
        <f>O$304*('[2]CWG Complex'!N285/'[2]CWG Complex'!N$292)</f>
        <v>0.73368612193076888</v>
      </c>
      <c r="P297" s="24">
        <f>P$304*('[2]CWG Complex'!O285/'[2]CWG Complex'!O$292)</f>
        <v>0.73765699383080008</v>
      </c>
      <c r="Q297" s="24">
        <f>Q$304*('[2]CWG Complex'!P285/'[2]CWG Complex'!P$292)</f>
        <v>0.60019127150639939</v>
      </c>
      <c r="R297" s="24">
        <f>R$304*('[2]CWG Complex'!Q285/'[2]CWG Complex'!Q$292)</f>
        <v>0.65148219795460582</v>
      </c>
      <c r="S297" s="24">
        <f>S$304*('[2]CWG Complex'!R285/'[2]CWG Complex'!R$292)</f>
        <v>0.7727867824662501</v>
      </c>
      <c r="T297" s="24">
        <f>T$304*('[2]CWG Complex'!S285/'[2]CWG Complex'!S$292)</f>
        <v>0.80798526105348789</v>
      </c>
      <c r="U297" s="24">
        <f>U$304*('[2]CWG Complex'!T285/'[2]CWG Complex'!T$292)</f>
        <v>0.72155552152767466</v>
      </c>
      <c r="V297" s="24">
        <f>V$304*('[2]CWG Complex'!U285/'[2]CWG Complex'!U$292)</f>
        <v>0.72198103180916884</v>
      </c>
      <c r="W297" s="24">
        <f>W$304*('[2]CWG Complex'!V285/'[2]CWG Complex'!V$292)</f>
        <v>0.67928892305977384</v>
      </c>
      <c r="X297" s="24">
        <f>X$304*('[2]CWG Complex'!W285/'[2]CWG Complex'!W$292)</f>
        <v>0.75372737754943631</v>
      </c>
      <c r="Y297" s="24">
        <f>Y$304*('[2]CWG Complex'!X285/'[2]CWG Complex'!X$292)</f>
        <v>0.75628894493030352</v>
      </c>
      <c r="Z297" s="24">
        <f>Z$304*('[2]CWG Complex'!Y285/'[2]CWG Complex'!Y$292)</f>
        <v>0.75053112121663001</v>
      </c>
      <c r="AA297" s="24">
        <f>AA$304*('[2]CWG Complex'!Z285/'[2]CWG Complex'!Z$292)</f>
        <v>0.69690502674256549</v>
      </c>
      <c r="AB297" s="24">
        <f>AB$304*('[2]CWG Complex'!AA285/'[2]CWG Complex'!AA$292)</f>
        <v>0.67556169850646042</v>
      </c>
      <c r="AC297" s="24">
        <f>AC$304*('[2]CWG Complex'!AB285/'[2]CWG Complex'!AB$292)</f>
        <v>0.70597222344365684</v>
      </c>
      <c r="AD297" s="24">
        <f>AD$304*('[2]CWG Complex'!AC285/'[2]CWG Complex'!AC$292)</f>
        <v>0.65566272485286392</v>
      </c>
      <c r="AE297" s="24">
        <f>AE$304*('[2]CWG Complex'!AD285/'[2]CWG Complex'!AD$292)</f>
        <v>0.77906998332226907</v>
      </c>
      <c r="AF297" s="24">
        <f>AF$304*('[2]CWG Complex'!AE285/'[2]CWG Complex'!AE$292)</f>
        <v>0.76773499307351922</v>
      </c>
      <c r="AG297" s="24">
        <f>AG$304*('[2]CWG Complex'!AF285/'[2]CWG Complex'!AF$292)</f>
        <v>0.62925927198490217</v>
      </c>
      <c r="AH297" s="24">
        <f>AH$304*('[2]CWG Complex'!AG285/'[2]CWG Complex'!AG$292)</f>
        <v>0.6635239630656885</v>
      </c>
      <c r="AI297" s="24">
        <v>8.9040688051509775</v>
      </c>
      <c r="AJ297" s="24">
        <f>AJ$304*('[2]CWG Complex'!AI285/'[2]CWG Complex'!AI$292)</f>
        <v>0.74086497059651624</v>
      </c>
      <c r="AK297" s="24">
        <f>AK$304*('[2]CWG Complex'!AJ285/'[2]CWG Complex'!AJ$292)</f>
        <v>0.74422419854558786</v>
      </c>
      <c r="AL297" s="24">
        <f>AL$304*('[2]CWG Complex'!AK285/'[2]CWG Complex'!AK$292)</f>
        <v>0.73389133699435904</v>
      </c>
      <c r="AM297" s="24">
        <f>AM$304*('[2]CWG Complex'!AL285/'[2]CWG Complex'!AL$292)</f>
        <v>0.74616291167750559</v>
      </c>
      <c r="AN297" s="24">
        <f>AN$304*('[2]CWG Complex'!AM285/'[2]CWG Complex'!AM$292)</f>
        <v>0.76581499917569051</v>
      </c>
      <c r="AO297" s="24">
        <f>AO$304*('[2]CWG Complex'!AN285/'[2]CWG Complex'!AN$292)</f>
        <v>0.76651632373426681</v>
      </c>
      <c r="AP297" s="24">
        <f>AP$304*('[2]CWG Complex'!AO285/'[2]CWG Complex'!AO$292)</f>
        <v>0.77352175433735415</v>
      </c>
      <c r="AQ297" s="24">
        <f>AQ$304*('[2]CWG Complex'!AP285/'[2]CWG Complex'!AP$292)</f>
        <v>0.77893783754700052</v>
      </c>
      <c r="AR297" s="24">
        <f>AR$304*('[2]CWG Complex'!AQ285/'[2]CWG Complex'!AQ$292)</f>
        <v>0.78638437044303411</v>
      </c>
      <c r="AS297" s="24">
        <f>AS$304*('[2]CWG Complex'!AR285/'[2]CWG Complex'!AR$292)</f>
        <v>0.79398399712626866</v>
      </c>
      <c r="AT297" s="24">
        <f>AT$304*('[2]CWG Complex'!AS285/'[2]CWG Complex'!AS$292)</f>
        <v>0.79956269240363187</v>
      </c>
      <c r="AU297" s="24">
        <f>AU$304*('[2]CWG Complex'!AT285/'[2]CWG Complex'!AT$292)</f>
        <v>0.80697265601399648</v>
      </c>
      <c r="AV297" s="24">
        <f>AV$304*('[2]CWG Complex'!AU285/'[2]CWG Complex'!AU$292)</f>
        <v>0.8140045334022421</v>
      </c>
      <c r="AW297" s="24">
        <f>AW$304*('[2]CWG Complex'!AV285/'[2]CWG Complex'!AV$292)</f>
        <v>0.82126230906182474</v>
      </c>
      <c r="AX297" s="24">
        <f>AX$304*('[2]CWG Complex'!AW285/'[2]CWG Complex'!AW$292)</f>
        <v>0.82846463493102807</v>
      </c>
      <c r="AY297" s="24">
        <f>AY$304*('[2]CWG Complex'!AX285/'[2]CWG Complex'!AX$292)</f>
        <v>0.83541507962199157</v>
      </c>
      <c r="AZ297" s="24">
        <f>AZ$304*('[2]CWG Complex'!AY285/'[2]CWG Complex'!AY$292)</f>
        <v>0.84225316122005689</v>
      </c>
      <c r="BA297" s="24">
        <f>BA$304*('[2]CWG Complex'!AZ285/'[2]CWG Complex'!AZ$292)</f>
        <v>0.8490742250364709</v>
      </c>
      <c r="BB297" s="24">
        <f>BB$304*('[2]CWG Complex'!BA285/'[2]CWG Complex'!BA$292)</f>
        <v>0.85597122478631127</v>
      </c>
      <c r="BC297" s="24">
        <f>BC$304*('[2]CWG Complex'!BB285/'[2]CWG Complex'!BB$292)</f>
        <v>0.86279077405767868</v>
      </c>
      <c r="BD297" s="24">
        <f>BD$304*('[2]CWG Complex'!BC285/'[2]CWG Complex'!BC$292)</f>
        <v>0.86963878414511697</v>
      </c>
      <c r="BE297" s="24">
        <f>BE$304*('[2]CWG Complex'!BD285/'[2]CWG Complex'!BD$292)</f>
        <v>0.87660175092992654</v>
      </c>
      <c r="BF297" s="24">
        <f>BF$304*('[2]CWG Complex'!BE285/'[2]CWG Complex'!BE$292)</f>
        <v>0.88363075366196642</v>
      </c>
      <c r="BG297" s="24">
        <f>BG$304*('[2]CWG Complex'!BF285/'[2]CWG Complex'!BF$292)</f>
        <v>0.89069676072781312</v>
      </c>
      <c r="BH297" s="24">
        <f>BH$304*('[2]CWG Complex'!BG285/'[2]CWG Complex'!BG$292)</f>
        <v>0.89773695088991534</v>
      </c>
    </row>
    <row r="298" spans="1:60">
      <c r="A298" s="3" t="s">
        <v>20</v>
      </c>
      <c r="J298" s="24">
        <f>J$304*('[2]CWG Complex'!I286/'[2]CWG Complex'!I$292)</f>
        <v>0.52566509639791492</v>
      </c>
      <c r="K298" s="24">
        <f>K$304*('[2]CWG Complex'!J286/'[2]CWG Complex'!J$292)</f>
        <v>0.6100134542709218</v>
      </c>
      <c r="L298" s="24">
        <f>L$304*('[2]CWG Complex'!K286/'[2]CWG Complex'!K$292)</f>
        <v>0.69434382419990537</v>
      </c>
      <c r="M298" s="24">
        <f>M$304*('[2]CWG Complex'!L286/'[2]CWG Complex'!L$292)</f>
        <v>0.65901795156734344</v>
      </c>
      <c r="N298" s="24">
        <f>N$304*('[2]CWG Complex'!M286/'[2]CWG Complex'!M$292)</f>
        <v>0.66530227962559119</v>
      </c>
      <c r="O298" s="24">
        <f>O$304*('[2]CWG Complex'!N286/'[2]CWG Complex'!N$292)</f>
        <v>0.63461491077162135</v>
      </c>
      <c r="P298" s="24">
        <f>P$304*('[2]CWG Complex'!O286/'[2]CWG Complex'!O$292)</f>
        <v>0.67875153515828612</v>
      </c>
      <c r="Q298" s="24">
        <f>Q$304*('[2]CWG Complex'!P286/'[2]CWG Complex'!P$292)</f>
        <v>0.61644567718554966</v>
      </c>
      <c r="R298" s="24">
        <f>R$304*('[2]CWG Complex'!Q286/'[2]CWG Complex'!Q$292)</f>
        <v>0.63662687378332894</v>
      </c>
      <c r="S298" s="24">
        <f>S$304*('[2]CWG Complex'!R286/'[2]CWG Complex'!R$292)</f>
        <v>0.70021846001574573</v>
      </c>
      <c r="T298" s="24">
        <f>T$304*('[2]CWG Complex'!S286/'[2]CWG Complex'!S$292)</f>
        <v>0.70365806919526086</v>
      </c>
      <c r="U298" s="24">
        <f>U$304*('[2]CWG Complex'!T286/'[2]CWG Complex'!T$292)</f>
        <v>0.66659110328413185</v>
      </c>
      <c r="V298" s="24">
        <f>V$304*('[2]CWG Complex'!U286/'[2]CWG Complex'!U$292)</f>
        <v>0.72524367123717215</v>
      </c>
      <c r="W298" s="24">
        <f>W$304*('[2]CWG Complex'!V286/'[2]CWG Complex'!V$292)</f>
        <v>0.69859866480223232</v>
      </c>
      <c r="X298" s="24">
        <f>X$304*('[2]CWG Complex'!W286/'[2]CWG Complex'!W$292)</f>
        <v>0.7350773467218451</v>
      </c>
      <c r="Y298" s="24">
        <f>Y$304*('[2]CWG Complex'!X286/'[2]CWG Complex'!X$292)</f>
        <v>0.70471797509712331</v>
      </c>
      <c r="Z298" s="24">
        <f>Z$304*('[2]CWG Complex'!Y286/'[2]CWG Complex'!Y$292)</f>
        <v>0.65888164866029841</v>
      </c>
      <c r="AA298" s="24">
        <f>AA$304*('[2]CWG Complex'!Z286/'[2]CWG Complex'!Z$292)</f>
        <v>0.65160215885636552</v>
      </c>
      <c r="AB298" s="24">
        <f>AB$304*('[2]CWG Complex'!AA286/'[2]CWG Complex'!AA$292)</f>
        <v>0.66662929680117</v>
      </c>
      <c r="AC298" s="24">
        <f>AC$304*('[2]CWG Complex'!AB286/'[2]CWG Complex'!AB$292)</f>
        <v>0.55833881523368178</v>
      </c>
      <c r="AD298" s="24">
        <f>AD$304*('[2]CWG Complex'!AC286/'[2]CWG Complex'!AC$292)</f>
        <v>0.60231030700297294</v>
      </c>
      <c r="AE298" s="24">
        <f>AE$304*('[2]CWG Complex'!AD286/'[2]CWG Complex'!AD$292)</f>
        <v>0.6980853760031589</v>
      </c>
      <c r="AF298" s="24">
        <f>AF$304*('[2]CWG Complex'!AE286/'[2]CWG Complex'!AE$292)</f>
        <v>0.65205337029048649</v>
      </c>
      <c r="AG298" s="24">
        <f>AG$304*('[2]CWG Complex'!AF286/'[2]CWG Complex'!AF$292)</f>
        <v>0.64915537094718656</v>
      </c>
      <c r="AH298" s="24">
        <f>AH$304*('[2]CWG Complex'!AG286/'[2]CWG Complex'!AG$292)</f>
        <v>0.69005016569667321</v>
      </c>
      <c r="AI298" s="24">
        <v>8.7169127335456267</v>
      </c>
      <c r="AJ298" s="24">
        <f>AJ$304*('[2]CWG Complex'!AI286/'[2]CWG Complex'!AI$292)</f>
        <v>0.7030301359734068</v>
      </c>
      <c r="AK298" s="24">
        <f>AK$304*('[2]CWG Complex'!AJ286/'[2]CWG Complex'!AJ$292)</f>
        <v>0.7142732985194159</v>
      </c>
      <c r="AL298" s="24">
        <f>AL$304*('[2]CWG Complex'!AK286/'[2]CWG Complex'!AK$292)</f>
        <v>0.72120701624897243</v>
      </c>
      <c r="AM298" s="24">
        <f>AM$304*('[2]CWG Complex'!AL286/'[2]CWG Complex'!AL$292)</f>
        <v>0.72656666608132303</v>
      </c>
      <c r="AN298" s="24">
        <f>AN$304*('[2]CWG Complex'!AM286/'[2]CWG Complex'!AM$292)</f>
        <v>0.73660405398676909</v>
      </c>
      <c r="AO298" s="24">
        <f>AO$304*('[2]CWG Complex'!AN286/'[2]CWG Complex'!AN$292)</f>
        <v>0.74003113242207674</v>
      </c>
      <c r="AP298" s="24">
        <f>AP$304*('[2]CWG Complex'!AO286/'[2]CWG Complex'!AO$292)</f>
        <v>0.74927555025882775</v>
      </c>
      <c r="AQ298" s="24">
        <f>AQ$304*('[2]CWG Complex'!AP286/'[2]CWG Complex'!AP$292)</f>
        <v>0.75584818438854084</v>
      </c>
      <c r="AR298" s="24">
        <f>AR$304*('[2]CWG Complex'!AQ286/'[2]CWG Complex'!AQ$292)</f>
        <v>0.76122048947121657</v>
      </c>
      <c r="AS298" s="24">
        <f>AS$304*('[2]CWG Complex'!AR286/'[2]CWG Complex'!AR$292)</f>
        <v>0.7676969473898303</v>
      </c>
      <c r="AT298" s="24">
        <f>AT$304*('[2]CWG Complex'!AS286/'[2]CWG Complex'!AS$292)</f>
        <v>0.77387364903973865</v>
      </c>
      <c r="AU298" s="24">
        <f>AU$304*('[2]CWG Complex'!AT286/'[2]CWG Complex'!AT$292)</f>
        <v>0.78142812289198726</v>
      </c>
      <c r="AV298" s="24">
        <f>AV$304*('[2]CWG Complex'!AU286/'[2]CWG Complex'!AU$292)</f>
        <v>0.78818847028052819</v>
      </c>
      <c r="AW298" s="24">
        <f>AW$304*('[2]CWG Complex'!AV286/'[2]CWG Complex'!AV$292)</f>
        <v>0.79488647914177324</v>
      </c>
      <c r="AX298" s="24">
        <f>AX$304*('[2]CWG Complex'!AW286/'[2]CWG Complex'!AW$292)</f>
        <v>0.80183877953353222</v>
      </c>
      <c r="AY298" s="24">
        <f>AY$304*('[2]CWG Complex'!AX286/'[2]CWG Complex'!AX$292)</f>
        <v>0.80872206686623282</v>
      </c>
      <c r="AZ298" s="24">
        <f>AZ$304*('[2]CWG Complex'!AY286/'[2]CWG Complex'!AY$292)</f>
        <v>0.81537035938541813</v>
      </c>
      <c r="BA298" s="24">
        <f>BA$304*('[2]CWG Complex'!AZ286/'[2]CWG Complex'!AZ$292)</f>
        <v>0.82193068393931423</v>
      </c>
      <c r="BB298" s="24">
        <f>BB$304*('[2]CWG Complex'!BA286/'[2]CWG Complex'!BA$292)</f>
        <v>0.82856515182440904</v>
      </c>
      <c r="BC298" s="24">
        <f>BC$304*('[2]CWG Complex'!BB286/'[2]CWG Complex'!BB$292)</f>
        <v>0.83518287819800174</v>
      </c>
      <c r="BD298" s="24">
        <f>BD$304*('[2]CWG Complex'!BC286/'[2]CWG Complex'!BC$292)</f>
        <v>0.84183545007918714</v>
      </c>
      <c r="BE298" s="24">
        <f>BE$304*('[2]CWG Complex'!BD286/'[2]CWG Complex'!BD$292)</f>
        <v>0.84857250957699226</v>
      </c>
      <c r="BF298" s="24">
        <f>BF$304*('[2]CWG Complex'!BE286/'[2]CWG Complex'!BE$292)</f>
        <v>0.85536694584220041</v>
      </c>
      <c r="BG298" s="24">
        <f>BG$304*('[2]CWG Complex'!BF286/'[2]CWG Complex'!BF$292)</f>
        <v>0.86220389453658353</v>
      </c>
      <c r="BH298" s="24">
        <f>BH$304*('[2]CWG Complex'!BG286/'[2]CWG Complex'!BG$292)</f>
        <v>0.86902377335495817</v>
      </c>
    </row>
    <row r="299" spans="1:60">
      <c r="A299" s="3" t="s">
        <v>21</v>
      </c>
      <c r="J299" s="24">
        <f>J$304*('[2]CWG Complex'!I287/'[2]CWG Complex'!I$292)</f>
        <v>0.53177982800168411</v>
      </c>
      <c r="K299" s="24">
        <f>K$304*('[2]CWG Complex'!J287/'[2]CWG Complex'!J$292)</f>
        <v>0.60261391063134961</v>
      </c>
      <c r="L299" s="24">
        <f>L$304*('[2]CWG Complex'!K287/'[2]CWG Complex'!K$292)</f>
        <v>0.64812608778570824</v>
      </c>
      <c r="M299" s="24">
        <f>M$304*('[2]CWG Complex'!L287/'[2]CWG Complex'!L$292)</f>
        <v>0.57287033194045689</v>
      </c>
      <c r="N299" s="24">
        <f>N$304*('[2]CWG Complex'!M287/'[2]CWG Complex'!M$292)</f>
        <v>0.6304074098748762</v>
      </c>
      <c r="O299" s="24">
        <f>O$304*('[2]CWG Complex'!N287/'[2]CWG Complex'!N$292)</f>
        <v>0.67563183124593296</v>
      </c>
      <c r="P299" s="24">
        <f>P$304*('[2]CWG Complex'!O287/'[2]CWG Complex'!O$292)</f>
        <v>0.69976686720918369</v>
      </c>
      <c r="Q299" s="24">
        <f>Q$304*('[2]CWG Complex'!P287/'[2]CWG Complex'!P$292)</f>
        <v>0.55677525861192412</v>
      </c>
      <c r="R299" s="24">
        <f>R$304*('[2]CWG Complex'!Q287/'[2]CWG Complex'!Q$292)</f>
        <v>0.5681872546084773</v>
      </c>
      <c r="S299" s="24">
        <f>S$304*('[2]CWG Complex'!R287/'[2]CWG Complex'!R$292)</f>
        <v>0.61410029557971979</v>
      </c>
      <c r="T299" s="24">
        <f>T$304*('[2]CWG Complex'!S287/'[2]CWG Complex'!S$292)</f>
        <v>0.69159885484013606</v>
      </c>
      <c r="U299" s="24">
        <f>U$304*('[2]CWG Complex'!T287/'[2]CWG Complex'!T$292)</f>
        <v>0.69864788330317085</v>
      </c>
      <c r="V299" s="24">
        <f>V$304*('[2]CWG Complex'!U287/'[2]CWG Complex'!U$292)</f>
        <v>0.7112049800458401</v>
      </c>
      <c r="W299" s="24">
        <f>W$304*('[2]CWG Complex'!V287/'[2]CWG Complex'!V$292)</f>
        <v>0.67969459960167056</v>
      </c>
      <c r="X299" s="24">
        <f>X$304*('[2]CWG Complex'!W287/'[2]CWG Complex'!W$292)</f>
        <v>0.66433314068244631</v>
      </c>
      <c r="Y299" s="24">
        <f>Y$304*('[2]CWG Complex'!X287/'[2]CWG Complex'!X$292)</f>
        <v>0.68580313071522081</v>
      </c>
      <c r="Z299" s="24">
        <f>Z$304*('[2]CWG Complex'!Y287/'[2]CWG Complex'!Y$292)</f>
        <v>0.69440890200915584</v>
      </c>
      <c r="AA299" s="24">
        <f>AA$304*('[2]CWG Complex'!Z287/'[2]CWG Complex'!Z$292)</f>
        <v>0.66164413654694165</v>
      </c>
      <c r="AB299" s="24">
        <f>AB$304*('[2]CWG Complex'!AA287/'[2]CWG Complex'!AA$292)</f>
        <v>0.65231729632555657</v>
      </c>
      <c r="AC299" s="24">
        <f>AC$304*('[2]CWG Complex'!AB287/'[2]CWG Complex'!AB$292)</f>
        <v>0.51825954747247516</v>
      </c>
      <c r="AD299" s="24">
        <f>AD$304*('[2]CWG Complex'!AC287/'[2]CWG Complex'!AC$292)</f>
        <v>0.53333133436470204</v>
      </c>
      <c r="AE299" s="24">
        <f>AE$304*('[2]CWG Complex'!AD287/'[2]CWG Complex'!AD$292)</f>
        <v>0.69030082811670423</v>
      </c>
      <c r="AF299" s="24">
        <f>AF$304*('[2]CWG Complex'!AE287/'[2]CWG Complex'!AE$292)</f>
        <v>0.7014760263788834</v>
      </c>
      <c r="AG299" s="24">
        <f>AG$304*('[2]CWG Complex'!AF287/'[2]CWG Complex'!AF$292)</f>
        <v>0.6391063018326838</v>
      </c>
      <c r="AH299" s="24">
        <f>AH$304*('[2]CWG Complex'!AG287/'[2]CWG Complex'!AG$292)</f>
        <v>0.64472375170982188</v>
      </c>
      <c r="AI299" s="24">
        <v>9.7245099620074065</v>
      </c>
      <c r="AJ299" s="24">
        <f>AJ$304*('[2]CWG Complex'!AI287/'[2]CWG Complex'!AI$292)</f>
        <v>0.6955269525260569</v>
      </c>
      <c r="AK299" s="24">
        <f>AK$304*('[2]CWG Complex'!AJ287/'[2]CWG Complex'!AJ$292)</f>
        <v>0.70671545413908488</v>
      </c>
      <c r="AL299" s="24">
        <f>AL$304*('[2]CWG Complex'!AK287/'[2]CWG Complex'!AK$292)</f>
        <v>0.70238190517701404</v>
      </c>
      <c r="AM299" s="24">
        <f>AM$304*('[2]CWG Complex'!AL287/'[2]CWG Complex'!AL$292)</f>
        <v>0.70610037097778422</v>
      </c>
      <c r="AN299" s="24">
        <f>AN$304*('[2]CWG Complex'!AM287/'[2]CWG Complex'!AM$292)</f>
        <v>0.72121427878486832</v>
      </c>
      <c r="AO299" s="24">
        <f>AO$304*('[2]CWG Complex'!AN287/'[2]CWG Complex'!AN$292)</f>
        <v>0.72564093257116191</v>
      </c>
      <c r="AP299" s="24">
        <f>AP$304*('[2]CWG Complex'!AO287/'[2]CWG Complex'!AO$292)</f>
        <v>0.73345502334444956</v>
      </c>
      <c r="AQ299" s="24">
        <f>AQ$304*('[2]CWG Complex'!AP287/'[2]CWG Complex'!AP$292)</f>
        <v>0.73838220882702865</v>
      </c>
      <c r="AR299" s="24">
        <f>AR$304*('[2]CWG Complex'!AQ287/'[2]CWG Complex'!AQ$292)</f>
        <v>0.74407169676998741</v>
      </c>
      <c r="AS299" s="24">
        <f>AS$304*('[2]CWG Complex'!AR287/'[2]CWG Complex'!AR$292)</f>
        <v>0.75124474345805869</v>
      </c>
      <c r="AT299" s="24">
        <f>AT$304*('[2]CWG Complex'!AS287/'[2]CWG Complex'!AS$292)</f>
        <v>0.75720868565690747</v>
      </c>
      <c r="AU299" s="24">
        <f>AU$304*('[2]CWG Complex'!AT287/'[2]CWG Complex'!AT$292)</f>
        <v>0.76428212313075705</v>
      </c>
      <c r="AV299" s="24">
        <f>AV$304*('[2]CWG Complex'!AU287/'[2]CWG Complex'!AU$292)</f>
        <v>0.77076742568327117</v>
      </c>
      <c r="AW299" s="24">
        <f>AW$304*('[2]CWG Complex'!AV287/'[2]CWG Complex'!AV$292)</f>
        <v>0.77747250677489266</v>
      </c>
      <c r="AX299" s="24">
        <f>AX$304*('[2]CWG Complex'!AW287/'[2]CWG Complex'!AW$292)</f>
        <v>0.78436879127352543</v>
      </c>
      <c r="AY299" s="24">
        <f>AY$304*('[2]CWG Complex'!AX287/'[2]CWG Complex'!AX$292)</f>
        <v>0.79104648865677074</v>
      </c>
      <c r="AZ299" s="24">
        <f>AZ$304*('[2]CWG Complex'!AY287/'[2]CWG Complex'!AY$292)</f>
        <v>0.79749900706915666</v>
      </c>
      <c r="BA299" s="24">
        <f>BA$304*('[2]CWG Complex'!AZ287/'[2]CWG Complex'!AZ$292)</f>
        <v>0.80391931259983507</v>
      </c>
      <c r="BB299" s="24">
        <f>BB$304*('[2]CWG Complex'!BA287/'[2]CWG Complex'!BA$292)</f>
        <v>0.81043877234278627</v>
      </c>
      <c r="BC299" s="24">
        <f>BC$304*('[2]CWG Complex'!BB287/'[2]CWG Complex'!BB$292)</f>
        <v>0.81691669279636003</v>
      </c>
      <c r="BD299" s="24">
        <f>BD$304*('[2]CWG Complex'!BC287/'[2]CWG Complex'!BC$292)</f>
        <v>0.82341013957696385</v>
      </c>
      <c r="BE299" s="24">
        <f>BE$304*('[2]CWG Complex'!BD287/'[2]CWG Complex'!BD$292)</f>
        <v>0.8299946513558728</v>
      </c>
      <c r="BF299" s="24">
        <f>BF$304*('[2]CWG Complex'!BE287/'[2]CWG Complex'!BE$292)</f>
        <v>0.83664449331189683</v>
      </c>
      <c r="BG299" s="24">
        <f>BG$304*('[2]CWG Complex'!BF287/'[2]CWG Complex'!BF$292)</f>
        <v>0.84333602810387287</v>
      </c>
      <c r="BH299" s="24">
        <f>BH$304*('[2]CWG Complex'!BG287/'[2]CWG Complex'!BG$292)</f>
        <v>0.85000557359745421</v>
      </c>
    </row>
    <row r="300" spans="1:60">
      <c r="A300" s="3" t="s">
        <v>22</v>
      </c>
      <c r="J300" s="24">
        <f>J$304*('[2]CWG Complex'!I288/'[2]CWG Complex'!I$292)</f>
        <v>0.49818699689265228</v>
      </c>
      <c r="K300" s="24">
        <f>K$304*('[2]CWG Complex'!J288/'[2]CWG Complex'!J$292)</f>
        <v>0.54119382610515698</v>
      </c>
      <c r="L300" s="24">
        <f>L$304*('[2]CWG Complex'!K288/'[2]CWG Complex'!K$292)</f>
        <v>0.64143573946917176</v>
      </c>
      <c r="M300" s="24">
        <f>M$304*('[2]CWG Complex'!L288/'[2]CWG Complex'!L$292)</f>
        <v>0.63809358564827057</v>
      </c>
      <c r="N300" s="24">
        <f>N$304*('[2]CWG Complex'!M288/'[2]CWG Complex'!M$292)</f>
        <v>0.66641375489138532</v>
      </c>
      <c r="O300" s="24">
        <f>O$304*('[2]CWG Complex'!N288/'[2]CWG Complex'!N$292)</f>
        <v>0.65298800560058712</v>
      </c>
      <c r="P300" s="24">
        <f>P$304*('[2]CWG Complex'!O288/'[2]CWG Complex'!O$292)</f>
        <v>0.65775695701150561</v>
      </c>
      <c r="Q300" s="24">
        <f>Q$304*('[2]CWG Complex'!P288/'[2]CWG Complex'!P$292)</f>
        <v>0.54170453544683694</v>
      </c>
      <c r="R300" s="24">
        <f>R$304*('[2]CWG Complex'!Q288/'[2]CWG Complex'!Q$292)</f>
        <v>0.61263199237490396</v>
      </c>
      <c r="S300" s="24">
        <f>S$304*('[2]CWG Complex'!R288/'[2]CWG Complex'!R$292)</f>
        <v>0.69432880178570699</v>
      </c>
      <c r="T300" s="24">
        <f>T$304*('[2]CWG Complex'!S288/'[2]CWG Complex'!S$292)</f>
        <v>0.71842772611811245</v>
      </c>
      <c r="U300" s="24">
        <f>U$304*('[2]CWG Complex'!T288/'[2]CWG Complex'!T$292)</f>
        <v>0.63627858987587449</v>
      </c>
      <c r="V300" s="24">
        <f>V$304*('[2]CWG Complex'!U288/'[2]CWG Complex'!U$292)</f>
        <v>0.62830472458267483</v>
      </c>
      <c r="W300" s="24">
        <f>W$304*('[2]CWG Complex'!V288/'[2]CWG Complex'!V$292)</f>
        <v>0.63421810262317813</v>
      </c>
      <c r="X300" s="24">
        <f>X$304*('[2]CWG Complex'!W288/'[2]CWG Complex'!W$292)</f>
        <v>0.71108902632116389</v>
      </c>
      <c r="Y300" s="24">
        <f>Y$304*('[2]CWG Complex'!X288/'[2]CWG Complex'!X$292)</f>
        <v>0.70719584352107412</v>
      </c>
      <c r="Z300" s="24">
        <f>Z$304*('[2]CWG Complex'!Y288/'[2]CWG Complex'!Y$292)</f>
        <v>0.6814016801819015</v>
      </c>
      <c r="AA300" s="24">
        <f>AA$304*('[2]CWG Complex'!Z288/'[2]CWG Complex'!Z$292)</f>
        <v>0.61112081260694284</v>
      </c>
      <c r="AB300" s="24">
        <f>AB$304*('[2]CWG Complex'!AA288/'[2]CWG Complex'!AA$292)</f>
        <v>0.6248329850745683</v>
      </c>
      <c r="AC300" s="24">
        <f>AC$304*('[2]CWG Complex'!AB288/'[2]CWG Complex'!AB$292)</f>
        <v>0.66073608666764894</v>
      </c>
      <c r="AD300" s="24">
        <f>AD$304*('[2]CWG Complex'!AC288/'[2]CWG Complex'!AC$292)</f>
        <v>0.58035375098603592</v>
      </c>
      <c r="AE300" s="24">
        <f>AE$304*('[2]CWG Complex'!AD288/'[2]CWG Complex'!AD$292)</f>
        <v>0.71484430196010829</v>
      </c>
      <c r="AF300" s="24">
        <f>AF$304*('[2]CWG Complex'!AE288/'[2]CWG Complex'!AE$292)</f>
        <v>0.67904245795967877</v>
      </c>
      <c r="AG300" s="24">
        <f>AG$304*('[2]CWG Complex'!AF288/'[2]CWG Complex'!AF$292)</f>
        <v>0.59258889518107349</v>
      </c>
      <c r="AH300" s="24">
        <f>AH$304*('[2]CWG Complex'!AG288/'[2]CWG Complex'!AG$292)</f>
        <v>0.64925850088773374</v>
      </c>
      <c r="AI300" s="24">
        <v>8.8888229091152891</v>
      </c>
      <c r="AJ300" s="24">
        <f>AJ$304*('[2]CWG Complex'!AI288/'[2]CWG Complex'!AI$292)</f>
        <v>0.68691329894541031</v>
      </c>
      <c r="AK300" s="24">
        <f>AK$304*('[2]CWG Complex'!AJ288/'[2]CWG Complex'!AJ$292)</f>
        <v>0.69149275800074539</v>
      </c>
      <c r="AL300" s="24">
        <f>AL$304*('[2]CWG Complex'!AK288/'[2]CWG Complex'!AK$292)</f>
        <v>0.68870812893582745</v>
      </c>
      <c r="AM300" s="24">
        <f>AM$304*('[2]CWG Complex'!AL288/'[2]CWG Complex'!AL$292)</f>
        <v>0.69977327859304361</v>
      </c>
      <c r="AN300" s="24">
        <f>AN$304*('[2]CWG Complex'!AM288/'[2]CWG Complex'!AM$292)</f>
        <v>0.71261708397858381</v>
      </c>
      <c r="AO300" s="24">
        <f>AO$304*('[2]CWG Complex'!AN288/'[2]CWG Complex'!AN$292)</f>
        <v>0.71488929611489105</v>
      </c>
      <c r="AP300" s="24">
        <f>AP$304*('[2]CWG Complex'!AO288/'[2]CWG Complex'!AO$292)</f>
        <v>0.72224456887364918</v>
      </c>
      <c r="AQ300" s="24">
        <f>AQ$304*('[2]CWG Complex'!AP288/'[2]CWG Complex'!AP$292)</f>
        <v>0.72798177632548156</v>
      </c>
      <c r="AR300" s="24">
        <f>AR$304*('[2]CWG Complex'!AQ288/'[2]CWG Complex'!AQ$292)</f>
        <v>0.73436366782984397</v>
      </c>
      <c r="AS300" s="24">
        <f>AS$304*('[2]CWG Complex'!AR288/'[2]CWG Complex'!AR$292)</f>
        <v>0.74084993173127289</v>
      </c>
      <c r="AT300" s="24">
        <f>AT$304*('[2]CWG Complex'!AS288/'[2]CWG Complex'!AS$292)</f>
        <v>0.74645084721608446</v>
      </c>
      <c r="AU300" s="24">
        <f>AU$304*('[2]CWG Complex'!AT288/'[2]CWG Complex'!AT$292)</f>
        <v>0.7535148684663292</v>
      </c>
      <c r="AV300" s="24">
        <f>AV$304*('[2]CWG Complex'!AU288/'[2]CWG Complex'!AU$292)</f>
        <v>0.76008814445229955</v>
      </c>
      <c r="AW300" s="24">
        <f>AW$304*('[2]CWG Complex'!AV288/'[2]CWG Complex'!AV$292)</f>
        <v>0.7667350046735808</v>
      </c>
      <c r="AX300" s="24">
        <f>AX$304*('[2]CWG Complex'!AW288/'[2]CWG Complex'!AW$292)</f>
        <v>0.77342022047701264</v>
      </c>
      <c r="AY300" s="24">
        <f>AY$304*('[2]CWG Complex'!AX288/'[2]CWG Complex'!AX$292)</f>
        <v>0.77998614870227634</v>
      </c>
      <c r="AZ300" s="24">
        <f>AZ$304*('[2]CWG Complex'!AY288/'[2]CWG Complex'!AY$292)</f>
        <v>0.78638303464549597</v>
      </c>
      <c r="BA300" s="24">
        <f>BA$304*('[2]CWG Complex'!AZ288/'[2]CWG Complex'!AZ$292)</f>
        <v>0.79273702223979281</v>
      </c>
      <c r="BB300" s="24">
        <f>BB$304*('[2]CWG Complex'!BA288/'[2]CWG Complex'!BA$292)</f>
        <v>0.79915726579906454</v>
      </c>
      <c r="BC300" s="24">
        <f>BC$304*('[2]CWG Complex'!BB288/'[2]CWG Complex'!BB$292)</f>
        <v>0.80552766312104951</v>
      </c>
      <c r="BD300" s="24">
        <f>BD$304*('[2]CWG Complex'!BC288/'[2]CWG Complex'!BC$292)</f>
        <v>0.81193329097081313</v>
      </c>
      <c r="BE300" s="24">
        <f>BE$304*('[2]CWG Complex'!BD288/'[2]CWG Complex'!BD$292)</f>
        <v>0.8184330783313668</v>
      </c>
      <c r="BF300" s="24">
        <f>BF$304*('[2]CWG Complex'!BE288/'[2]CWG Complex'!BE$292)</f>
        <v>0.82499172794906372</v>
      </c>
      <c r="BG300" s="24">
        <f>BG$304*('[2]CWG Complex'!BF288/'[2]CWG Complex'!BF$292)</f>
        <v>0.8315870715563688</v>
      </c>
      <c r="BH300" s="24">
        <f>BH$304*('[2]CWG Complex'!BG288/'[2]CWG Complex'!BG$292)</f>
        <v>0.83816183809755396</v>
      </c>
    </row>
    <row r="301" spans="1:60">
      <c r="A301" s="3" t="s">
        <v>23</v>
      </c>
      <c r="J301" s="24">
        <f>J$304*('[2]CWG Complex'!I289/'[2]CWG Complex'!I$292)</f>
        <v>0.49009576082105066</v>
      </c>
      <c r="K301" s="24">
        <f>K$304*('[2]CWG Complex'!J289/'[2]CWG Complex'!J$292)</f>
        <v>0.56885052684615756</v>
      </c>
      <c r="L301" s="24">
        <f>L$304*('[2]CWG Complex'!K289/'[2]CWG Complex'!K$292)</f>
        <v>0.66042496887957958</v>
      </c>
      <c r="M301" s="24">
        <f>M$304*('[2]CWG Complex'!L289/'[2]CWG Complex'!L$292)</f>
        <v>0.60276325756734594</v>
      </c>
      <c r="N301" s="24">
        <f>N$304*('[2]CWG Complex'!M289/'[2]CWG Complex'!M$292)</f>
        <v>0.58804082396145319</v>
      </c>
      <c r="O301" s="24">
        <f>O$304*('[2]CWG Complex'!N289/'[2]CWG Complex'!N$292)</f>
        <v>0.60765723426877472</v>
      </c>
      <c r="P301" s="24">
        <f>P$304*('[2]CWG Complex'!O289/'[2]CWG Complex'!O$292)</f>
        <v>0.65834590471117094</v>
      </c>
      <c r="Q301" s="24">
        <f>Q$304*('[2]CWG Complex'!P289/'[2]CWG Complex'!P$292)</f>
        <v>0.56837796991164935</v>
      </c>
      <c r="R301" s="24">
        <f>R$304*('[2]CWG Complex'!Q289/'[2]CWG Complex'!Q$292)</f>
        <v>0.60582553435708109</v>
      </c>
      <c r="S301" s="24">
        <f>S$304*('[2]CWG Complex'!R289/'[2]CWG Complex'!R$292)</f>
        <v>0.64522222247350802</v>
      </c>
      <c r="T301" s="24">
        <f>T$304*('[2]CWG Complex'!S289/'[2]CWG Complex'!S$292)</f>
        <v>0.64363454898252526</v>
      </c>
      <c r="U301" s="24">
        <f>U$304*('[2]CWG Complex'!T289/'[2]CWG Complex'!T$292)</f>
        <v>0.62595372785073056</v>
      </c>
      <c r="V301" s="24">
        <f>V$304*('[2]CWG Complex'!U289/'[2]CWG Complex'!U$292)</f>
        <v>0.68823694075123076</v>
      </c>
      <c r="W301" s="24">
        <f>W$304*('[2]CWG Complex'!V289/'[2]CWG Complex'!V$292)</f>
        <v>0.65789553778511611</v>
      </c>
      <c r="X301" s="24">
        <f>X$304*('[2]CWG Complex'!W289/'[2]CWG Complex'!W$292)</f>
        <v>0.70414356068633344</v>
      </c>
      <c r="Y301" s="24">
        <f>Y$304*('[2]CWG Complex'!X289/'[2]CWG Complex'!X$292)</f>
        <v>0.64294627533942394</v>
      </c>
      <c r="Z301" s="24">
        <f>Z$304*('[2]CWG Complex'!Y289/'[2]CWG Complex'!Y$292)</f>
        <v>0.61812313318041623</v>
      </c>
      <c r="AA301" s="24">
        <f>AA$304*('[2]CWG Complex'!Z289/'[2]CWG Complex'!Z$292)</f>
        <v>0.60392483822777665</v>
      </c>
      <c r="AB301" s="24">
        <f>AB$304*('[2]CWG Complex'!AA289/'[2]CWG Complex'!AA$292)</f>
        <v>0.65011807382031872</v>
      </c>
      <c r="AC301" s="24">
        <f>AC$304*('[2]CWG Complex'!AB289/'[2]CWG Complex'!AB$292)</f>
        <v>0.65208816832385819</v>
      </c>
      <c r="AD301" s="24">
        <f>AD$304*('[2]CWG Complex'!AC289/'[2]CWG Complex'!AC$292)</f>
        <v>0.52801574164665199</v>
      </c>
      <c r="AE301" s="24">
        <f>AE$304*('[2]CWG Complex'!AD289/'[2]CWG Complex'!AD$292)</f>
        <v>0.625499258545681</v>
      </c>
      <c r="AF301" s="24">
        <f>AF$304*('[2]CWG Complex'!AE289/'[2]CWG Complex'!AE$292)</f>
        <v>0.61968305988369066</v>
      </c>
      <c r="AG301" s="24">
        <f>AG$304*('[2]CWG Complex'!AF289/'[2]CWG Complex'!AF$292)</f>
        <v>0.62944327723750448</v>
      </c>
      <c r="AH301" s="24">
        <f>AH$304*('[2]CWG Complex'!AG289/'[2]CWG Complex'!AG$292)</f>
        <v>0.67074959448369165</v>
      </c>
      <c r="AI301" s="24">
        <v>7.7023410008444344</v>
      </c>
      <c r="AJ301" s="24">
        <f>AJ$304*('[2]CWG Complex'!AI289/'[2]CWG Complex'!AI$292)</f>
        <v>0.66411435237794914</v>
      </c>
      <c r="AK301" s="24">
        <f>AK$304*('[2]CWG Complex'!AJ289/'[2]CWG Complex'!AJ$292)</f>
        <v>0.6813721567031672</v>
      </c>
      <c r="AL301" s="24">
        <f>AL$304*('[2]CWG Complex'!AK289/'[2]CWG Complex'!AK$292)</f>
        <v>0.68845060014137505</v>
      </c>
      <c r="AM301" s="24">
        <f>AM$304*('[2]CWG Complex'!AL289/'[2]CWG Complex'!AL$292)</f>
        <v>0.69143925351564539</v>
      </c>
      <c r="AN301" s="24">
        <f>AN$304*('[2]CWG Complex'!AM289/'[2]CWG Complex'!AM$292)</f>
        <v>0.69808050064659988</v>
      </c>
      <c r="AO301" s="24">
        <f>AO$304*('[2]CWG Complex'!AN289/'[2]CWG Complex'!AN$292)</f>
        <v>0.70341736576008607</v>
      </c>
      <c r="AP301" s="24">
        <f>AP$304*('[2]CWG Complex'!AO289/'[2]CWG Complex'!AO$292)</f>
        <v>0.7130423753674846</v>
      </c>
      <c r="AQ301" s="24">
        <f>AQ$304*('[2]CWG Complex'!AP289/'[2]CWG Complex'!AP$292)</f>
        <v>0.71896886718274133</v>
      </c>
      <c r="AR301" s="24">
        <f>AR$304*('[2]CWG Complex'!AQ289/'[2]CWG Complex'!AQ$292)</f>
        <v>0.72358191834996977</v>
      </c>
      <c r="AS301" s="24">
        <f>AS$304*('[2]CWG Complex'!AR289/'[2]CWG Complex'!AR$292)</f>
        <v>0.72957415937486136</v>
      </c>
      <c r="AT301" s="24">
        <f>AT$304*('[2]CWG Complex'!AS289/'[2]CWG Complex'!AS$292)</f>
        <v>0.73583884400759492</v>
      </c>
      <c r="AU301" s="24">
        <f>AU$304*('[2]CWG Complex'!AT289/'[2]CWG Complex'!AT$292)</f>
        <v>0.74307191603637457</v>
      </c>
      <c r="AV301" s="24">
        <f>AV$304*('[2]CWG Complex'!AU289/'[2]CWG Complex'!AU$292)</f>
        <v>0.74938908303476293</v>
      </c>
      <c r="AW301" s="24">
        <f>AW$304*('[2]CWG Complex'!AV289/'[2]CWG Complex'!AV$292)</f>
        <v>0.75569038995553617</v>
      </c>
      <c r="AX301" s="24">
        <f>AX$304*('[2]CWG Complex'!AW289/'[2]CWG Complex'!AW$292)</f>
        <v>0.76232077790469321</v>
      </c>
      <c r="AY301" s="24">
        <f>AY$304*('[2]CWG Complex'!AX289/'[2]CWG Complex'!AX$292)</f>
        <v>0.76892319356051442</v>
      </c>
      <c r="AZ301" s="24">
        <f>AZ$304*('[2]CWG Complex'!AY289/'[2]CWG Complex'!AY$292)</f>
        <v>0.77523435549545716</v>
      </c>
      <c r="BA301" s="24">
        <f>BA$304*('[2]CWG Complex'!AZ289/'[2]CWG Complex'!AZ$292)</f>
        <v>0.78144964805307704</v>
      </c>
      <c r="BB301" s="24">
        <f>BB$304*('[2]CWG Complex'!BA289/'[2]CWG Complex'!BA$292)</f>
        <v>0.78775332525769115</v>
      </c>
      <c r="BC301" s="24">
        <f>BC$304*('[2]CWG Complex'!BB289/'[2]CWG Complex'!BB$292)</f>
        <v>0.79405388288044876</v>
      </c>
      <c r="BD301" s="24">
        <f>BD$304*('[2]CWG Complex'!BC289/'[2]CWG Complex'!BC$292)</f>
        <v>0.80038516798101289</v>
      </c>
      <c r="BE301" s="24">
        <f>BE$304*('[2]CWG Complex'!BD289/'[2]CWG Complex'!BD$292)</f>
        <v>0.80678623165810948</v>
      </c>
      <c r="BF301" s="24">
        <f>BF$304*('[2]CWG Complex'!BE289/'[2]CWG Complex'!BE$292)</f>
        <v>0.81324297045470362</v>
      </c>
      <c r="BG301" s="24">
        <f>BG$304*('[2]CWG Complex'!BF289/'[2]CWG Complex'!BF$292)</f>
        <v>0.81974397320010872</v>
      </c>
      <c r="BH301" s="24">
        <f>BH$304*('[2]CWG Complex'!BG289/'[2]CWG Complex'!BG$292)</f>
        <v>0.8262297273616398</v>
      </c>
    </row>
    <row r="302" spans="1:60">
      <c r="A302" s="3" t="s">
        <v>24</v>
      </c>
      <c r="J302" s="24">
        <f>J$304*('[2]CWG Complex'!I290/'[2]CWG Complex'!I$292)</f>
        <v>0.54686511389430437</v>
      </c>
      <c r="K302" s="24">
        <f>K$304*('[2]CWG Complex'!J290/'[2]CWG Complex'!J$292)</f>
        <v>0.6001989998709909</v>
      </c>
      <c r="L302" s="24">
        <f>L$304*('[2]CWG Complex'!K290/'[2]CWG Complex'!K$292)</f>
        <v>0.65068384608024832</v>
      </c>
      <c r="M302" s="24">
        <f>M$304*('[2]CWG Complex'!L290/'[2]CWG Complex'!L$292)</f>
        <v>0.64937879594068959</v>
      </c>
      <c r="N302" s="24">
        <f>N$304*('[2]CWG Complex'!M290/'[2]CWG Complex'!M$292)</f>
        <v>0.68503679419601327</v>
      </c>
      <c r="O302" s="24">
        <f>O$304*('[2]CWG Complex'!N290/'[2]CWG Complex'!N$292)</f>
        <v>0.69856031951488151</v>
      </c>
      <c r="P302" s="24">
        <f>P$304*('[2]CWG Complex'!O290/'[2]CWG Complex'!O$292)</f>
        <v>0.73358771439050829</v>
      </c>
      <c r="Q302" s="24">
        <f>Q$304*('[2]CWG Complex'!P290/'[2]CWG Complex'!P$292)</f>
        <v>0.55429539881124412</v>
      </c>
      <c r="R302" s="24">
        <f>R$304*('[2]CWG Complex'!Q290/'[2]CWG Complex'!Q$292)</f>
        <v>0.62083699042993534</v>
      </c>
      <c r="S302" s="24">
        <f>S$304*('[2]CWG Complex'!R290/'[2]CWG Complex'!R$292)</f>
        <v>0.68926793212224635</v>
      </c>
      <c r="T302" s="24">
        <f>T$304*('[2]CWG Complex'!S290/'[2]CWG Complex'!S$292)</f>
        <v>0.74628727683189833</v>
      </c>
      <c r="U302" s="24">
        <f>U$304*('[2]CWG Complex'!T290/'[2]CWG Complex'!T$292)</f>
        <v>0.72658070549840115</v>
      </c>
      <c r="V302" s="24">
        <f>V$304*('[2]CWG Complex'!U290/'[2]CWG Complex'!U$292)</f>
        <v>0.72447071187346979</v>
      </c>
      <c r="W302" s="24">
        <f>W$304*('[2]CWG Complex'!V290/'[2]CWG Complex'!V$292)</f>
        <v>0.6407854295960822</v>
      </c>
      <c r="X302" s="24">
        <f>X$304*('[2]CWG Complex'!W290/'[2]CWG Complex'!W$292)</f>
        <v>0.69503170934503333</v>
      </c>
      <c r="Y302" s="24">
        <f>Y$304*('[2]CWG Complex'!X290/'[2]CWG Complex'!X$292)</f>
        <v>0.75703101201386713</v>
      </c>
      <c r="Z302" s="24">
        <f>Z$304*('[2]CWG Complex'!Y290/'[2]CWG Complex'!Y$292)</f>
        <v>0.73348471104531432</v>
      </c>
      <c r="AA302" s="24">
        <f>AA$304*('[2]CWG Complex'!Z290/'[2]CWG Complex'!Z$292)</f>
        <v>0.70464128256052683</v>
      </c>
      <c r="AB302" s="24">
        <f>AB$304*('[2]CWG Complex'!AA290/'[2]CWG Complex'!AA$292)</f>
        <v>0.66546923864562457</v>
      </c>
      <c r="AC302" s="24">
        <f>AC$304*('[2]CWG Complex'!AB290/'[2]CWG Complex'!AB$292)</f>
        <v>0.64385653042500268</v>
      </c>
      <c r="AD302" s="24">
        <f>AD$304*('[2]CWG Complex'!AC290/'[2]CWG Complex'!AC$292)</f>
        <v>0.57020755472902007</v>
      </c>
      <c r="AE302" s="24">
        <f>AE$304*('[2]CWG Complex'!AD290/'[2]CWG Complex'!AD$292)</f>
        <v>0.7323318275446542</v>
      </c>
      <c r="AF302" s="24">
        <f>AF$304*('[2]CWG Complex'!AE290/'[2]CWG Complex'!AE$292)</f>
        <v>0.70913412579557855</v>
      </c>
      <c r="AG302" s="24">
        <f>AG$304*('[2]CWG Complex'!AF290/'[2]CWG Complex'!AF$292)</f>
        <v>0.64036176908810305</v>
      </c>
      <c r="AH302" s="24">
        <f>AH$304*('[2]CWG Complex'!AG290/'[2]CWG Complex'!AG$292)</f>
        <v>0.6541014391552028</v>
      </c>
      <c r="AI302" s="24">
        <v>8.5170764759357542</v>
      </c>
      <c r="AJ302" s="24">
        <f>AJ$304*('[2]CWG Complex'!AI290/'[2]CWG Complex'!AI$292)</f>
        <v>0.71187853149562119</v>
      </c>
      <c r="AK302" s="24">
        <f>AK$304*('[2]CWG Complex'!AJ290/'[2]CWG Complex'!AJ$292)</f>
        <v>0.71828501056161942</v>
      </c>
      <c r="AL302" s="24">
        <f>AL$304*('[2]CWG Complex'!AK290/'[2]CWG Complex'!AK$292)</f>
        <v>0.71464086352326039</v>
      </c>
      <c r="AM302" s="24">
        <f>AM$304*('[2]CWG Complex'!AL290/'[2]CWG Complex'!AL$292)</f>
        <v>0.72057951251076824</v>
      </c>
      <c r="AN302" s="24">
        <f>AN$304*('[2]CWG Complex'!AM290/'[2]CWG Complex'!AM$292)</f>
        <v>0.73679886174193265</v>
      </c>
      <c r="AO302" s="24">
        <f>AO$304*('[2]CWG Complex'!AN290/'[2]CWG Complex'!AN$292)</f>
        <v>0.74007531301002827</v>
      </c>
      <c r="AP302" s="24">
        <f>AP$304*('[2]CWG Complex'!AO290/'[2]CWG Complex'!AO$292)</f>
        <v>0.74753463530019115</v>
      </c>
      <c r="AQ302" s="24">
        <f>AQ$304*('[2]CWG Complex'!AP290/'[2]CWG Complex'!AP$292)</f>
        <v>0.75295627172929291</v>
      </c>
      <c r="AR302" s="24">
        <f>AR$304*('[2]CWG Complex'!AQ290/'[2]CWG Complex'!AQ$292)</f>
        <v>0.75908595036364201</v>
      </c>
      <c r="AS302" s="24">
        <f>AS$304*('[2]CWG Complex'!AR290/'[2]CWG Complex'!AR$292)</f>
        <v>0.76635623121077312</v>
      </c>
      <c r="AT302" s="24">
        <f>AT$304*('[2]CWG Complex'!AS290/'[2]CWG Complex'!AS$292)</f>
        <v>0.77222152153780022</v>
      </c>
      <c r="AU302" s="24">
        <f>AU$304*('[2]CWG Complex'!AT290/'[2]CWG Complex'!AT$292)</f>
        <v>0.7794254350998171</v>
      </c>
      <c r="AV302" s="24">
        <f>AV$304*('[2]CWG Complex'!AU290/'[2]CWG Complex'!AU$292)</f>
        <v>0.78613179766520325</v>
      </c>
      <c r="AW302" s="24">
        <f>AW$304*('[2]CWG Complex'!AV290/'[2]CWG Complex'!AV$292)</f>
        <v>0.79300008992918647</v>
      </c>
      <c r="AX302" s="24">
        <f>AX$304*('[2]CWG Complex'!AW290/'[2]CWG Complex'!AW$292)</f>
        <v>0.80000276431306416</v>
      </c>
      <c r="AY302" s="24">
        <f>AY$304*('[2]CWG Complex'!AX290/'[2]CWG Complex'!AX$292)</f>
        <v>0.80678559227961355</v>
      </c>
      <c r="AZ302" s="24">
        <f>AZ$304*('[2]CWG Complex'!AY290/'[2]CWG Complex'!AY$292)</f>
        <v>0.81337723982532217</v>
      </c>
      <c r="BA302" s="24">
        <f>BA$304*('[2]CWG Complex'!AZ290/'[2]CWG Complex'!AZ$292)</f>
        <v>0.81994029180836303</v>
      </c>
      <c r="BB302" s="24">
        <f>BB$304*('[2]CWG Complex'!BA290/'[2]CWG Complex'!BA$292)</f>
        <v>0.82658884731223803</v>
      </c>
      <c r="BC302" s="24">
        <f>BC$304*('[2]CWG Complex'!BB290/'[2]CWG Complex'!BB$292)</f>
        <v>0.8331888351952933</v>
      </c>
      <c r="BD302" s="24">
        <f>BD$304*('[2]CWG Complex'!BC290/'[2]CWG Complex'!BC$292)</f>
        <v>0.83980955792859968</v>
      </c>
      <c r="BE302" s="24">
        <f>BE$304*('[2]CWG Complex'!BD290/'[2]CWG Complex'!BD$292)</f>
        <v>0.84652842057008537</v>
      </c>
      <c r="BF302" s="24">
        <f>BF$304*('[2]CWG Complex'!BE290/'[2]CWG Complex'!BE$292)</f>
        <v>0.85331240370474459</v>
      </c>
      <c r="BG302" s="24">
        <f>BG$304*('[2]CWG Complex'!BF290/'[2]CWG Complex'!BF$292)</f>
        <v>0.8601362242210211</v>
      </c>
      <c r="BH302" s="24">
        <f>BH$304*('[2]CWG Complex'!BG290/'[2]CWG Complex'!BG$292)</f>
        <v>0.86693756938950151</v>
      </c>
    </row>
    <row r="303" spans="1:60">
      <c r="A303" s="3" t="s">
        <v>25</v>
      </c>
      <c r="J303" s="24">
        <f>J$304*('[2]CWG Complex'!I291/'[2]CWG Complex'!I$292)</f>
        <v>0.51805636917708875</v>
      </c>
      <c r="K303" s="24">
        <f>K$304*('[2]CWG Complex'!J291/'[2]CWG Complex'!J$292)</f>
        <v>0.59967504382459658</v>
      </c>
      <c r="L303" s="24">
        <f>L$304*('[2]CWG Complex'!K291/'[2]CWG Complex'!K$292)</f>
        <v>0.70029104549512589</v>
      </c>
      <c r="M303" s="24">
        <f>M$304*('[2]CWG Complex'!L291/'[2]CWG Complex'!L$292)</f>
        <v>0.67769688113067206</v>
      </c>
      <c r="N303" s="24">
        <f>N$304*('[2]CWG Complex'!M291/'[2]CWG Complex'!M$292)</f>
        <v>0.68339754696153932</v>
      </c>
      <c r="O303" s="24">
        <f>O$304*('[2]CWG Complex'!N291/'[2]CWG Complex'!N$292)</f>
        <v>0.68871828005450397</v>
      </c>
      <c r="P303" s="24">
        <f>P$304*('[2]CWG Complex'!O291/'[2]CWG Complex'!O$292)</f>
        <v>0.69285522332120286</v>
      </c>
      <c r="Q303" s="24">
        <f>Q$304*('[2]CWG Complex'!P291/'[2]CWG Complex'!P$292)</f>
        <v>0.60795480925997014</v>
      </c>
      <c r="R303" s="24">
        <f>R$304*('[2]CWG Complex'!Q291/'[2]CWG Complex'!Q$292)</f>
        <v>0.66563680115950374</v>
      </c>
      <c r="S303" s="24">
        <f>S$304*('[2]CWG Complex'!R291/'[2]CWG Complex'!R$292)</f>
        <v>0.71473051581259639</v>
      </c>
      <c r="T303" s="24">
        <f>T$304*('[2]CWG Complex'!S291/'[2]CWG Complex'!S$292)</f>
        <v>0.77031497277947547</v>
      </c>
      <c r="U303" s="24">
        <f>U$304*('[2]CWG Complex'!T291/'[2]CWG Complex'!T$292)</f>
        <v>0.69602925592387521</v>
      </c>
      <c r="V303" s="24">
        <f>V$304*('[2]CWG Complex'!U291/'[2]CWG Complex'!U$292)</f>
        <v>0.68922994229661538</v>
      </c>
      <c r="W303" s="24">
        <f>W$304*('[2]CWG Complex'!V291/'[2]CWG Complex'!V$292)</f>
        <v>0.68661465055288429</v>
      </c>
      <c r="X303" s="24">
        <f>X$304*('[2]CWG Complex'!W291/'[2]CWG Complex'!W$292)</f>
        <v>0.72856615323470753</v>
      </c>
      <c r="Y303" s="24">
        <f>Y$304*('[2]CWG Complex'!X291/'[2]CWG Complex'!X$292)</f>
        <v>0.75171247742846958</v>
      </c>
      <c r="Z303" s="24">
        <f>Z$304*('[2]CWG Complex'!Y291/'[2]CWG Complex'!Y$292)</f>
        <v>0.71764658308332407</v>
      </c>
      <c r="AA303" s="24">
        <f>AA$304*('[2]CWG Complex'!Z291/'[2]CWG Complex'!Z$292)</f>
        <v>0.61393911908190502</v>
      </c>
      <c r="AB303" s="24">
        <f>AB$304*('[2]CWG Complex'!AA291/'[2]CWG Complex'!AA$292)</f>
        <v>0.6588654474240585</v>
      </c>
      <c r="AC303" s="24">
        <f>AC$304*('[2]CWG Complex'!AB291/'[2]CWG Complex'!AB$292)</f>
        <v>0.64507827658291883</v>
      </c>
      <c r="AD303" s="24">
        <f>AD$304*('[2]CWG Complex'!AC291/'[2]CWG Complex'!AC$292)</f>
        <v>0.58445861725480386</v>
      </c>
      <c r="AE303" s="24">
        <f>AE$304*('[2]CWG Complex'!AD291/'[2]CWG Complex'!AD$292)</f>
        <v>0.71801429887355828</v>
      </c>
      <c r="AF303" s="24">
        <f>AF$304*('[2]CWG Complex'!AE291/'[2]CWG Complex'!AE$292)</f>
        <v>0.67578764415918657</v>
      </c>
      <c r="AG303" s="24">
        <f>AG$304*('[2]CWG Complex'!AF291/'[2]CWG Complex'!AF$292)</f>
        <v>0.62443127902725037</v>
      </c>
      <c r="AH303" s="24">
        <f>AH$304*('[2]CWG Complex'!AG291/'[2]CWG Complex'!AG$292)</f>
        <v>0.69880882676833478</v>
      </c>
      <c r="AI303" s="24">
        <v>7.9797826296313872</v>
      </c>
      <c r="AJ303" s="24">
        <f>AJ$304*('[2]CWG Complex'!AI291/'[2]CWG Complex'!AI$292)</f>
        <v>0.7082189690433861</v>
      </c>
      <c r="AK303" s="24">
        <f>AK$304*('[2]CWG Complex'!AJ291/'[2]CWG Complex'!AJ$292)</f>
        <v>0.71665588265751323</v>
      </c>
      <c r="AL303" s="24">
        <f>AL$304*('[2]CWG Complex'!AK291/'[2]CWG Complex'!AK$292)</f>
        <v>0.71932787912075757</v>
      </c>
      <c r="AM303" s="24">
        <f>AM$304*('[2]CWG Complex'!AL291/'[2]CWG Complex'!AL$292)</f>
        <v>0.72968835213247529</v>
      </c>
      <c r="AN303" s="24">
        <f>AN$304*('[2]CWG Complex'!AM291/'[2]CWG Complex'!AM$292)</f>
        <v>0.7385694700043951</v>
      </c>
      <c r="AO303" s="24">
        <f>AO$304*('[2]CWG Complex'!AN291/'[2]CWG Complex'!AN$292)</f>
        <v>0.7422352934562999</v>
      </c>
      <c r="AP303" s="24">
        <f>AP$304*('[2]CWG Complex'!AO291/'[2]CWG Complex'!AO$292)</f>
        <v>0.75087970796471903</v>
      </c>
      <c r="AQ303" s="24">
        <f>AQ$304*('[2]CWG Complex'!AP291/'[2]CWG Complex'!AP$292)</f>
        <v>0.75729552023946445</v>
      </c>
      <c r="AR303" s="24">
        <f>AR$304*('[2]CWG Complex'!AQ291/'[2]CWG Complex'!AQ$292)</f>
        <v>0.76334433328376816</v>
      </c>
      <c r="AS303" s="24">
        <f>AS$304*('[2]CWG Complex'!AR291/'[2]CWG Complex'!AR$292)</f>
        <v>0.76961385154475337</v>
      </c>
      <c r="AT303" s="24">
        <f>AT$304*('[2]CWG Complex'!AS291/'[2]CWG Complex'!AS$292)</f>
        <v>0.7757803732593439</v>
      </c>
      <c r="AU303" s="24">
        <f>AU$304*('[2]CWG Complex'!AT291/'[2]CWG Complex'!AT$292)</f>
        <v>0.78327504034555118</v>
      </c>
      <c r="AV303" s="24">
        <f>AV$304*('[2]CWG Complex'!AU291/'[2]CWG Complex'!AU$292)</f>
        <v>0.79008544903566824</v>
      </c>
      <c r="AW303" s="24">
        <f>AW$304*('[2]CWG Complex'!AV291/'[2]CWG Complex'!AV$292)</f>
        <v>0.79687549058607721</v>
      </c>
      <c r="AX303" s="24">
        <f>AX$304*('[2]CWG Complex'!AW291/'[2]CWG Complex'!AW$292)</f>
        <v>0.80380052865091101</v>
      </c>
      <c r="AY303" s="24">
        <f>AY$304*('[2]CWG Complex'!AX291/'[2]CWG Complex'!AX$292)</f>
        <v>0.8106928012073521</v>
      </c>
      <c r="AZ303" s="24">
        <f>AZ$304*('[2]CWG Complex'!AY291/'[2]CWG Complex'!AY$292)</f>
        <v>0.81735305583194429</v>
      </c>
      <c r="BA303" s="24">
        <f>BA$304*('[2]CWG Complex'!AZ291/'[2]CWG Complex'!AZ$292)</f>
        <v>0.8239401288509095</v>
      </c>
      <c r="BB303" s="24">
        <f>BB$304*('[2]CWG Complex'!BA291/'[2]CWG Complex'!BA$292)</f>
        <v>0.83059692383658357</v>
      </c>
      <c r="BC303" s="24">
        <f>BC$304*('[2]CWG Complex'!BB291/'[2]CWG Complex'!BB$292)</f>
        <v>0.83722275960290993</v>
      </c>
      <c r="BD303" s="24">
        <f>BD$304*('[2]CWG Complex'!BC291/'[2]CWG Complex'!BC$292)</f>
        <v>0.84389090634291553</v>
      </c>
      <c r="BE303" s="24">
        <f>BE$304*('[2]CWG Complex'!BD291/'[2]CWG Complex'!BD$292)</f>
        <v>0.85064520465696891</v>
      </c>
      <c r="BF303" s="24">
        <f>BF$304*('[2]CWG Complex'!BE291/'[2]CWG Complex'!BE$292)</f>
        <v>0.85745805110036366</v>
      </c>
      <c r="BG303" s="24">
        <f>BG$304*('[2]CWG Complex'!BF291/'[2]CWG Complex'!BF$292)</f>
        <v>0.86431169751764292</v>
      </c>
      <c r="BH303" s="24">
        <f>BH$304*('[2]CWG Complex'!BG291/'[2]CWG Complex'!BG$292)</f>
        <v>0.8711469848155754</v>
      </c>
    </row>
    <row r="304" spans="1:60" ht="12" thickBot="1">
      <c r="A304" s="3" t="s">
        <v>29</v>
      </c>
      <c r="C304" s="35"/>
      <c r="D304" s="35"/>
      <c r="E304" s="35"/>
      <c r="F304" s="35"/>
      <c r="G304" s="35"/>
      <c r="H304" s="35"/>
      <c r="I304" s="35"/>
      <c r="J304" s="122">
        <f>(J256*J272/J224)*2.204462</f>
        <v>6.4730722029404975</v>
      </c>
      <c r="K304" s="122">
        <f>(K256*K272/K224)*2.204462</f>
        <v>7.1967709954763155</v>
      </c>
      <c r="L304" s="122">
        <f>(L256*L272/L224)*2.204462</f>
        <v>8.2569703337052847</v>
      </c>
      <c r="M304" s="122">
        <f t="shared" ref="M304:BH304" si="82">(M256*M272/M224)*2.204462</f>
        <v>7.8658140236328462</v>
      </c>
      <c r="N304" s="122">
        <f t="shared" si="82"/>
        <v>8.0521664018987185</v>
      </c>
      <c r="O304" s="122">
        <f t="shared" si="82"/>
        <v>8.228806217161214</v>
      </c>
      <c r="P304" s="122">
        <f t="shared" si="82"/>
        <v>8.5008883473528982</v>
      </c>
      <c r="Q304" s="122">
        <f t="shared" si="82"/>
        <v>7.1799198254397529</v>
      </c>
      <c r="R304" s="122">
        <f t="shared" si="82"/>
        <v>7.6556356696805929</v>
      </c>
      <c r="S304" s="122">
        <f t="shared" si="82"/>
        <v>8.4572630521983356</v>
      </c>
      <c r="T304" s="122">
        <f t="shared" si="82"/>
        <v>8.936632491150851</v>
      </c>
      <c r="U304" s="122">
        <f t="shared" si="82"/>
        <v>8.423990903048562</v>
      </c>
      <c r="V304" s="122">
        <f t="shared" si="82"/>
        <v>8.6699663243222105</v>
      </c>
      <c r="W304" s="122">
        <f t="shared" si="82"/>
        <v>8.4176335635161479</v>
      </c>
      <c r="X304" s="122">
        <f t="shared" si="82"/>
        <v>8.621780224408095</v>
      </c>
      <c r="Y304" s="122">
        <f t="shared" si="82"/>
        <v>8.7229156549122493</v>
      </c>
      <c r="Z304" s="122">
        <f t="shared" si="82"/>
        <v>8.4307148290304497</v>
      </c>
      <c r="AA304" s="122">
        <f t="shared" si="82"/>
        <v>7.9360595918849617</v>
      </c>
      <c r="AB304" s="122">
        <f t="shared" si="82"/>
        <v>7.9987536581056551</v>
      </c>
      <c r="AC304" s="122">
        <f t="shared" si="82"/>
        <v>7.7845955401119502</v>
      </c>
      <c r="AD304" s="122">
        <f t="shared" si="82"/>
        <v>7.2139463640067865</v>
      </c>
      <c r="AE304" s="122">
        <f t="shared" si="82"/>
        <v>8.6536767167582749</v>
      </c>
      <c r="AF304" s="122">
        <f t="shared" si="82"/>
        <v>8.3552449030265326</v>
      </c>
      <c r="AG304" s="122">
        <f t="shared" si="82"/>
        <v>7.7638544467767456</v>
      </c>
      <c r="AH304" s="122">
        <f t="shared" si="82"/>
        <v>8.1761217907786268</v>
      </c>
      <c r="AI304" s="122">
        <v>8.6904950706883746</v>
      </c>
      <c r="AJ304" s="122">
        <f t="shared" si="82"/>
        <v>8.5892206557226078</v>
      </c>
      <c r="AK304" s="122">
        <f t="shared" si="82"/>
        <v>8.7021679862382229</v>
      </c>
      <c r="AL304" s="122">
        <f t="shared" si="82"/>
        <v>8.7049344624621519</v>
      </c>
      <c r="AM304" s="122">
        <f t="shared" si="82"/>
        <v>8.7851751048318434</v>
      </c>
      <c r="AN304" s="122">
        <f t="shared" si="82"/>
        <v>8.9412191057419257</v>
      </c>
      <c r="AO304" s="122">
        <f t="shared" si="82"/>
        <v>8.9832346105362273</v>
      </c>
      <c r="AP304" s="122">
        <f t="shared" si="82"/>
        <v>9.0842718166365923</v>
      </c>
      <c r="AQ304" s="122">
        <f t="shared" si="82"/>
        <v>9.155494779562547</v>
      </c>
      <c r="AR304" s="122">
        <f t="shared" si="82"/>
        <v>9.2268948395548858</v>
      </c>
      <c r="AS304" s="122">
        <f t="shared" si="82"/>
        <v>9.3098529174207965</v>
      </c>
      <c r="AT304" s="122">
        <f t="shared" si="82"/>
        <v>9.3830469134891388</v>
      </c>
      <c r="AU304" s="122">
        <f t="shared" si="82"/>
        <v>9.4724767694952412</v>
      </c>
      <c r="AV304" s="122">
        <f t="shared" si="82"/>
        <v>9.5541092187161656</v>
      </c>
      <c r="AW304" s="122">
        <f t="shared" si="82"/>
        <v>9.6366470089059746</v>
      </c>
      <c r="AX304" s="122">
        <f t="shared" si="82"/>
        <v>9.7212598882238321</v>
      </c>
      <c r="AY304" s="122">
        <f t="shared" si="82"/>
        <v>9.8041994359852627</v>
      </c>
      <c r="AZ304" s="122">
        <f t="shared" si="82"/>
        <v>9.8845301173770572</v>
      </c>
      <c r="BA304" s="122">
        <f t="shared" si="82"/>
        <v>9.9641769180686506</v>
      </c>
      <c r="BB304" s="122">
        <f t="shared" si="82"/>
        <v>10.044812561307085</v>
      </c>
      <c r="BC304" s="122">
        <f t="shared" si="82"/>
        <v>10.125014557885539</v>
      </c>
      <c r="BD304" s="122">
        <f t="shared" si="82"/>
        <v>10.205566790488097</v>
      </c>
      <c r="BE304" s="122">
        <f t="shared" si="82"/>
        <v>10.287226665770527</v>
      </c>
      <c r="BF304" s="122">
        <f t="shared" si="82"/>
        <v>10.369633712204783</v>
      </c>
      <c r="BG304" s="122">
        <f t="shared" si="82"/>
        <v>10.452540253942495</v>
      </c>
      <c r="BH304" s="122">
        <f t="shared" si="82"/>
        <v>10.53520240969072</v>
      </c>
    </row>
    <row r="305" spans="1:60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</row>
    <row r="306" spans="1:60" ht="12" thickBot="1">
      <c r="A306" s="3" t="s">
        <v>49</v>
      </c>
    </row>
    <row r="307" spans="1:60" ht="12" thickBot="1">
      <c r="A307" s="18"/>
      <c r="B307" s="19">
        <f>B291</f>
        <v>1992</v>
      </c>
      <c r="C307" s="19" t="str">
        <f t="shared" ref="C307:BH307" si="83">C291</f>
        <v xml:space="preserve">93/94 </v>
      </c>
      <c r="D307" s="19" t="str">
        <f t="shared" si="83"/>
        <v xml:space="preserve">94/95 </v>
      </c>
      <c r="E307" s="19" t="str">
        <f t="shared" si="83"/>
        <v xml:space="preserve">95/96 </v>
      </c>
      <c r="F307" s="19" t="str">
        <f t="shared" si="83"/>
        <v xml:space="preserve">96/97 </v>
      </c>
      <c r="G307" s="19" t="str">
        <f t="shared" si="83"/>
        <v xml:space="preserve">97/98 </v>
      </c>
      <c r="H307" s="19" t="str">
        <f t="shared" si="83"/>
        <v xml:space="preserve">98/99 </v>
      </c>
      <c r="I307" s="19" t="str">
        <f t="shared" si="83"/>
        <v xml:space="preserve">99/00 </v>
      </c>
      <c r="J307" s="19" t="str">
        <f t="shared" si="83"/>
        <v xml:space="preserve">00/01 </v>
      </c>
      <c r="K307" s="19" t="str">
        <f t="shared" si="83"/>
        <v xml:space="preserve">01/02 </v>
      </c>
      <c r="L307" s="19" t="str">
        <f t="shared" si="83"/>
        <v xml:space="preserve">02/03 </v>
      </c>
      <c r="M307" s="19" t="str">
        <f t="shared" si="83"/>
        <v xml:space="preserve">03/04 </v>
      </c>
      <c r="N307" s="19" t="str">
        <f t="shared" si="83"/>
        <v xml:space="preserve">04/05 </v>
      </c>
      <c r="O307" s="19" t="str">
        <f t="shared" si="83"/>
        <v xml:space="preserve">05/06 </v>
      </c>
      <c r="P307" s="19" t="str">
        <f t="shared" si="83"/>
        <v xml:space="preserve">06/07 </v>
      </c>
      <c r="Q307" s="19" t="str">
        <f t="shared" si="83"/>
        <v xml:space="preserve">07/08 </v>
      </c>
      <c r="R307" s="19" t="str">
        <f t="shared" si="83"/>
        <v xml:space="preserve">08/09 </v>
      </c>
      <c r="S307" s="19" t="str">
        <f t="shared" si="83"/>
        <v xml:space="preserve">09/10 </v>
      </c>
      <c r="T307" s="19" t="str">
        <f t="shared" si="83"/>
        <v xml:space="preserve">10/11 </v>
      </c>
      <c r="U307" s="19" t="str">
        <f t="shared" si="83"/>
        <v xml:space="preserve">11/12 </v>
      </c>
      <c r="V307" s="19" t="str">
        <f t="shared" si="83"/>
        <v xml:space="preserve">12/13 </v>
      </c>
      <c r="W307" s="19" t="str">
        <f t="shared" si="83"/>
        <v xml:space="preserve">13/14 </v>
      </c>
      <c r="X307" s="19" t="str">
        <f t="shared" si="83"/>
        <v xml:space="preserve">14/15 </v>
      </c>
      <c r="Y307" s="19" t="str">
        <f t="shared" si="83"/>
        <v xml:space="preserve">15/16 </v>
      </c>
      <c r="Z307" s="19" t="str">
        <f t="shared" si="83"/>
        <v xml:space="preserve">16/17 </v>
      </c>
      <c r="AA307" s="19" t="str">
        <f t="shared" si="83"/>
        <v xml:space="preserve">17/18 </v>
      </c>
      <c r="AB307" s="19" t="str">
        <f t="shared" si="83"/>
        <v xml:space="preserve">18/19 </v>
      </c>
      <c r="AC307" s="19" t="str">
        <f t="shared" si="83"/>
        <v>19/20</v>
      </c>
      <c r="AD307" s="19" t="str">
        <f t="shared" si="83"/>
        <v>20/21</v>
      </c>
      <c r="AE307" s="19" t="str">
        <f t="shared" si="83"/>
        <v xml:space="preserve">21/22 </v>
      </c>
      <c r="AF307" s="19" t="str">
        <f t="shared" si="83"/>
        <v xml:space="preserve">22/23 </v>
      </c>
      <c r="AG307" s="19" t="str">
        <f t="shared" si="83"/>
        <v xml:space="preserve">23/24 </v>
      </c>
      <c r="AH307" s="19" t="str">
        <f t="shared" si="83"/>
        <v xml:space="preserve">24/25 </v>
      </c>
      <c r="AI307" s="19" t="str">
        <f t="shared" si="83"/>
        <v>25/26</v>
      </c>
      <c r="AJ307" s="19" t="str">
        <f t="shared" si="83"/>
        <v>26/27</v>
      </c>
      <c r="AK307" s="19" t="str">
        <f t="shared" si="83"/>
        <v>27/28</v>
      </c>
      <c r="AL307" s="19" t="str">
        <f t="shared" si="83"/>
        <v>28/29</v>
      </c>
      <c r="AM307" s="19" t="str">
        <f t="shared" si="83"/>
        <v>29/30</v>
      </c>
      <c r="AN307" s="19" t="str">
        <f t="shared" si="83"/>
        <v>30/31</v>
      </c>
      <c r="AO307" s="19" t="str">
        <f t="shared" si="83"/>
        <v>31/32</v>
      </c>
      <c r="AP307" s="19" t="str">
        <f t="shared" si="83"/>
        <v>32/33</v>
      </c>
      <c r="AQ307" s="19" t="str">
        <f t="shared" si="83"/>
        <v>33/34</v>
      </c>
      <c r="AR307" s="19" t="str">
        <f t="shared" si="83"/>
        <v>34/35</v>
      </c>
      <c r="AS307" s="19" t="str">
        <f t="shared" si="83"/>
        <v>35/36</v>
      </c>
      <c r="AT307" s="19" t="str">
        <f t="shared" si="83"/>
        <v>36/37</v>
      </c>
      <c r="AU307" s="19" t="str">
        <f t="shared" si="83"/>
        <v>37/38</v>
      </c>
      <c r="AV307" s="19" t="str">
        <f t="shared" si="83"/>
        <v>38/39</v>
      </c>
      <c r="AW307" s="19" t="str">
        <f t="shared" si="83"/>
        <v>39/40</v>
      </c>
      <c r="AX307" s="19" t="str">
        <f t="shared" si="83"/>
        <v>40/41</v>
      </c>
      <c r="AY307" s="19" t="str">
        <f t="shared" si="83"/>
        <v>41/42</v>
      </c>
      <c r="AZ307" s="19" t="str">
        <f t="shared" si="83"/>
        <v>42/43</v>
      </c>
      <c r="BA307" s="19" t="str">
        <f t="shared" si="83"/>
        <v>43/44</v>
      </c>
      <c r="BB307" s="19" t="str">
        <f t="shared" si="83"/>
        <v>44/45</v>
      </c>
      <c r="BC307" s="19" t="str">
        <f t="shared" si="83"/>
        <v>45/46</v>
      </c>
      <c r="BD307" s="19" t="str">
        <f t="shared" si="83"/>
        <v>46/47</v>
      </c>
      <c r="BE307" s="19" t="str">
        <f t="shared" si="83"/>
        <v>47/48</v>
      </c>
      <c r="BF307" s="19" t="str">
        <f t="shared" si="83"/>
        <v>48/49</v>
      </c>
      <c r="BG307" s="19" t="str">
        <f t="shared" si="83"/>
        <v>49/50</v>
      </c>
      <c r="BH307" s="19" t="str">
        <f t="shared" si="83"/>
        <v>50/51</v>
      </c>
    </row>
    <row r="308" spans="1:60">
      <c r="A308" s="3" t="s">
        <v>26</v>
      </c>
    </row>
    <row r="309" spans="1:60">
      <c r="A309" s="3" t="s">
        <v>27</v>
      </c>
    </row>
    <row r="310" spans="1:60">
      <c r="A310" s="3" t="s">
        <v>28</v>
      </c>
    </row>
    <row r="311" spans="1:60">
      <c r="A311" s="3" t="s">
        <v>17</v>
      </c>
    </row>
    <row r="312" spans="1:60">
      <c r="A312" s="3" t="s">
        <v>18</v>
      </c>
    </row>
    <row r="313" spans="1:60">
      <c r="A313" s="3" t="s">
        <v>19</v>
      </c>
    </row>
    <row r="314" spans="1:60">
      <c r="A314" s="3" t="s">
        <v>20</v>
      </c>
    </row>
    <row r="315" spans="1:60">
      <c r="A315" s="3" t="s">
        <v>21</v>
      </c>
    </row>
    <row r="316" spans="1:60">
      <c r="A316" s="3" t="s">
        <v>22</v>
      </c>
    </row>
    <row r="317" spans="1:60">
      <c r="A317" s="3" t="s">
        <v>23</v>
      </c>
    </row>
    <row r="318" spans="1:60">
      <c r="A318" s="3" t="s">
        <v>24</v>
      </c>
    </row>
    <row r="319" spans="1:60">
      <c r="A319" s="3" t="s">
        <v>25</v>
      </c>
    </row>
    <row r="320" spans="1:60" ht="12" thickBot="1">
      <c r="A320" s="3" t="s">
        <v>29</v>
      </c>
      <c r="C320" s="21">
        <f>C304/2.204622</f>
        <v>0</v>
      </c>
      <c r="D320" s="21">
        <f t="shared" ref="D320:AE320" si="84">D304/2.204622</f>
        <v>0</v>
      </c>
      <c r="E320" s="21">
        <f t="shared" si="84"/>
        <v>0</v>
      </c>
      <c r="F320" s="21">
        <f t="shared" si="84"/>
        <v>0</v>
      </c>
      <c r="G320" s="21">
        <f t="shared" si="84"/>
        <v>0</v>
      </c>
      <c r="H320" s="21">
        <f t="shared" si="84"/>
        <v>0</v>
      </c>
      <c r="I320" s="21">
        <f t="shared" si="84"/>
        <v>0</v>
      </c>
      <c r="J320" s="21">
        <f t="shared" si="84"/>
        <v>2.9361369898969061</v>
      </c>
      <c r="K320" s="21">
        <f t="shared" si="84"/>
        <v>3.2644013329615307</v>
      </c>
      <c r="L320" s="21">
        <f t="shared" si="84"/>
        <v>3.7452997991062795</v>
      </c>
      <c r="M320" s="21">
        <f t="shared" si="84"/>
        <v>3.5678742313343719</v>
      </c>
      <c r="N320" s="21">
        <f t="shared" si="84"/>
        <v>3.6524022720896001</v>
      </c>
      <c r="O320" s="21">
        <f t="shared" si="84"/>
        <v>3.7325247671306978</v>
      </c>
      <c r="P320" s="21">
        <f t="shared" si="84"/>
        <v>3.8559391802099849</v>
      </c>
      <c r="Q320" s="21">
        <f t="shared" si="84"/>
        <v>3.2567577686513847</v>
      </c>
      <c r="R320" s="21">
        <f t="shared" si="84"/>
        <v>3.4725389067516303</v>
      </c>
      <c r="S320" s="21">
        <f t="shared" si="84"/>
        <v>3.8361510736073283</v>
      </c>
      <c r="T320" s="21">
        <f t="shared" si="84"/>
        <v>4.0535894548593143</v>
      </c>
      <c r="U320" s="21">
        <f t="shared" si="84"/>
        <v>3.8210590763625518</v>
      </c>
      <c r="V320" s="21">
        <f t="shared" si="84"/>
        <v>3.9326316821306375</v>
      </c>
      <c r="W320" s="21">
        <f t="shared" si="84"/>
        <v>3.8181754348437726</v>
      </c>
      <c r="X320" s="21">
        <f t="shared" si="84"/>
        <v>3.910774828704465</v>
      </c>
      <c r="Y320" s="21">
        <f t="shared" si="84"/>
        <v>3.9566491012573808</v>
      </c>
      <c r="Z320" s="21">
        <f t="shared" si="84"/>
        <v>3.8241089987446597</v>
      </c>
      <c r="AA320" s="21">
        <f t="shared" si="84"/>
        <v>3.5997370941072715</v>
      </c>
      <c r="AB320" s="21">
        <f t="shared" si="84"/>
        <v>3.6281746522105172</v>
      </c>
      <c r="AC320" s="21">
        <f t="shared" si="84"/>
        <v>3.53103413651499</v>
      </c>
      <c r="AD320" s="21">
        <f t="shared" si="84"/>
        <v>3.2721919512763575</v>
      </c>
      <c r="AE320" s="21">
        <f t="shared" si="84"/>
        <v>3.9252428383452016</v>
      </c>
    </row>
    <row r="321" spans="1:60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</row>
    <row r="322" spans="1:60" ht="12" thickBot="1">
      <c r="A322" s="3" t="s">
        <v>50</v>
      </c>
    </row>
    <row r="323" spans="1:60" ht="12" thickBot="1">
      <c r="A323" s="18"/>
      <c r="B323" s="19">
        <f t="shared" ref="B323:BH323" si="85">B2</f>
        <v>1992</v>
      </c>
      <c r="C323" s="19" t="str">
        <f t="shared" si="85"/>
        <v xml:space="preserve">93/94 </v>
      </c>
      <c r="D323" s="19" t="str">
        <f t="shared" si="85"/>
        <v xml:space="preserve">94/95 </v>
      </c>
      <c r="E323" s="19" t="str">
        <f t="shared" si="85"/>
        <v xml:space="preserve">95/96 </v>
      </c>
      <c r="F323" s="19" t="str">
        <f t="shared" si="85"/>
        <v xml:space="preserve">96/97 </v>
      </c>
      <c r="G323" s="19" t="str">
        <f t="shared" si="85"/>
        <v xml:space="preserve">97/98 </v>
      </c>
      <c r="H323" s="19" t="str">
        <f t="shared" si="85"/>
        <v xml:space="preserve">98/99 </v>
      </c>
      <c r="I323" s="19" t="str">
        <f t="shared" si="85"/>
        <v xml:space="preserve">99/00 </v>
      </c>
      <c r="J323" s="19" t="str">
        <f t="shared" si="85"/>
        <v xml:space="preserve">00/01 </v>
      </c>
      <c r="K323" s="19" t="str">
        <f t="shared" si="85"/>
        <v xml:space="preserve">01/02 </v>
      </c>
      <c r="L323" s="19" t="str">
        <f t="shared" si="85"/>
        <v xml:space="preserve">02/03 </v>
      </c>
      <c r="M323" s="19" t="str">
        <f t="shared" si="85"/>
        <v xml:space="preserve">03/04 </v>
      </c>
      <c r="N323" s="19" t="str">
        <f t="shared" si="85"/>
        <v xml:space="preserve">04/05 </v>
      </c>
      <c r="O323" s="19" t="str">
        <f t="shared" si="85"/>
        <v xml:space="preserve">05/06 </v>
      </c>
      <c r="P323" s="19" t="str">
        <f t="shared" si="85"/>
        <v xml:space="preserve">06/07 </v>
      </c>
      <c r="Q323" s="19" t="str">
        <f t="shared" si="85"/>
        <v xml:space="preserve">07/08 </v>
      </c>
      <c r="R323" s="19" t="str">
        <f t="shared" si="85"/>
        <v xml:space="preserve">08/09 </v>
      </c>
      <c r="S323" s="19" t="str">
        <f t="shared" si="85"/>
        <v xml:space="preserve">09/10 </v>
      </c>
      <c r="T323" s="19" t="str">
        <f t="shared" si="85"/>
        <v xml:space="preserve">10/11 </v>
      </c>
      <c r="U323" s="19" t="str">
        <f t="shared" si="85"/>
        <v xml:space="preserve">11/12 </v>
      </c>
      <c r="V323" s="19" t="str">
        <f t="shared" si="85"/>
        <v xml:space="preserve">12/13 </v>
      </c>
      <c r="W323" s="19" t="str">
        <f t="shared" si="85"/>
        <v xml:space="preserve">13/14 </v>
      </c>
      <c r="X323" s="19" t="str">
        <f t="shared" si="85"/>
        <v xml:space="preserve">14/15 </v>
      </c>
      <c r="Y323" s="19" t="str">
        <f t="shared" si="85"/>
        <v xml:space="preserve">15/16 </v>
      </c>
      <c r="Z323" s="19" t="str">
        <f t="shared" si="85"/>
        <v xml:space="preserve">16/17 </v>
      </c>
      <c r="AA323" s="19" t="str">
        <f t="shared" si="85"/>
        <v xml:space="preserve">17/18 </v>
      </c>
      <c r="AB323" s="19" t="str">
        <f t="shared" si="85"/>
        <v xml:space="preserve">18/19 </v>
      </c>
      <c r="AC323" s="19" t="str">
        <f t="shared" si="85"/>
        <v>19/20</v>
      </c>
      <c r="AD323" s="19" t="str">
        <f t="shared" si="85"/>
        <v>20/21</v>
      </c>
      <c r="AE323" s="19" t="str">
        <f t="shared" si="85"/>
        <v xml:space="preserve">21/22 </v>
      </c>
      <c r="AF323" s="19" t="str">
        <f t="shared" si="85"/>
        <v xml:space="preserve">22/23 </v>
      </c>
      <c r="AG323" s="19" t="str">
        <f t="shared" si="85"/>
        <v xml:space="preserve">23/24 </v>
      </c>
      <c r="AH323" s="19" t="str">
        <f t="shared" si="85"/>
        <v xml:space="preserve">24/25 </v>
      </c>
      <c r="AI323" s="19" t="str">
        <f t="shared" si="85"/>
        <v>25/26</v>
      </c>
      <c r="AJ323" s="19" t="str">
        <f t="shared" si="85"/>
        <v>26/27</v>
      </c>
      <c r="AK323" s="19" t="str">
        <f t="shared" si="85"/>
        <v>27/28</v>
      </c>
      <c r="AL323" s="19" t="str">
        <f t="shared" si="85"/>
        <v>28/29</v>
      </c>
      <c r="AM323" s="19" t="str">
        <f t="shared" si="85"/>
        <v>29/30</v>
      </c>
      <c r="AN323" s="19" t="str">
        <f t="shared" si="85"/>
        <v>30/31</v>
      </c>
      <c r="AO323" s="19" t="str">
        <f t="shared" si="85"/>
        <v>31/32</v>
      </c>
      <c r="AP323" s="19" t="str">
        <f t="shared" si="85"/>
        <v>32/33</v>
      </c>
      <c r="AQ323" s="19" t="str">
        <f t="shared" si="85"/>
        <v>33/34</v>
      </c>
      <c r="AR323" s="19" t="str">
        <f t="shared" si="85"/>
        <v>34/35</v>
      </c>
      <c r="AS323" s="19" t="str">
        <f t="shared" si="85"/>
        <v>35/36</v>
      </c>
      <c r="AT323" s="19" t="str">
        <f t="shared" si="85"/>
        <v>36/37</v>
      </c>
      <c r="AU323" s="19" t="str">
        <f t="shared" si="85"/>
        <v>37/38</v>
      </c>
      <c r="AV323" s="19" t="str">
        <f t="shared" si="85"/>
        <v>38/39</v>
      </c>
      <c r="AW323" s="19" t="str">
        <f t="shared" si="85"/>
        <v>39/40</v>
      </c>
      <c r="AX323" s="19" t="str">
        <f t="shared" si="85"/>
        <v>40/41</v>
      </c>
      <c r="AY323" s="19" t="str">
        <f t="shared" si="85"/>
        <v>41/42</v>
      </c>
      <c r="AZ323" s="19" t="str">
        <f t="shared" si="85"/>
        <v>42/43</v>
      </c>
      <c r="BA323" s="19" t="str">
        <f t="shared" si="85"/>
        <v>43/44</v>
      </c>
      <c r="BB323" s="19" t="str">
        <f t="shared" si="85"/>
        <v>44/45</v>
      </c>
      <c r="BC323" s="19" t="str">
        <f t="shared" si="85"/>
        <v>45/46</v>
      </c>
      <c r="BD323" s="19" t="str">
        <f t="shared" si="85"/>
        <v>46/47</v>
      </c>
      <c r="BE323" s="19" t="str">
        <f t="shared" si="85"/>
        <v>47/48</v>
      </c>
      <c r="BF323" s="19" t="str">
        <f t="shared" si="85"/>
        <v>48/49</v>
      </c>
      <c r="BG323" s="19" t="str">
        <f t="shared" si="85"/>
        <v>49/50</v>
      </c>
      <c r="BH323" s="19" t="str">
        <f t="shared" si="85"/>
        <v>50/51</v>
      </c>
    </row>
    <row r="324" spans="1:60">
      <c r="A324" s="3" t="s">
        <v>26</v>
      </c>
    </row>
    <row r="325" spans="1:60">
      <c r="A325" s="3" t="s">
        <v>27</v>
      </c>
    </row>
    <row r="326" spans="1:60">
      <c r="A326" s="3" t="s">
        <v>28</v>
      </c>
    </row>
    <row r="327" spans="1:60">
      <c r="A327" s="3" t="s">
        <v>17</v>
      </c>
    </row>
    <row r="328" spans="1:60">
      <c r="A328" s="3" t="s">
        <v>18</v>
      </c>
    </row>
    <row r="329" spans="1:60">
      <c r="A329" s="3" t="s">
        <v>19</v>
      </c>
    </row>
    <row r="330" spans="1:60">
      <c r="A330" s="3" t="s">
        <v>20</v>
      </c>
    </row>
    <row r="331" spans="1:60">
      <c r="A331" s="3" t="s">
        <v>21</v>
      </c>
    </row>
    <row r="332" spans="1:60">
      <c r="A332" s="3" t="s">
        <v>22</v>
      </c>
    </row>
    <row r="333" spans="1:60">
      <c r="A333" s="3" t="s">
        <v>23</v>
      </c>
    </row>
    <row r="334" spans="1:60">
      <c r="A334" s="3" t="s">
        <v>24</v>
      </c>
    </row>
    <row r="335" spans="1:60">
      <c r="A335" s="3" t="s">
        <v>25</v>
      </c>
    </row>
    <row r="336" spans="1:60" ht="12" thickBot="1">
      <c r="A336" s="3" t="s">
        <v>51</v>
      </c>
    </row>
    <row r="337" spans="1:60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</row>
    <row r="338" spans="1:60" ht="12" thickBot="1">
      <c r="A338" s="3" t="s">
        <v>52</v>
      </c>
    </row>
    <row r="339" spans="1:60" ht="12" thickBot="1">
      <c r="A339" s="18"/>
      <c r="B339" s="19">
        <f t="shared" ref="B339:BH339" si="86">B2</f>
        <v>1992</v>
      </c>
      <c r="C339" s="19" t="str">
        <f t="shared" si="86"/>
        <v xml:space="preserve">93/94 </v>
      </c>
      <c r="D339" s="19" t="str">
        <f t="shared" si="86"/>
        <v xml:space="preserve">94/95 </v>
      </c>
      <c r="E339" s="19" t="str">
        <f t="shared" si="86"/>
        <v xml:space="preserve">95/96 </v>
      </c>
      <c r="F339" s="19" t="str">
        <f t="shared" si="86"/>
        <v xml:space="preserve">96/97 </v>
      </c>
      <c r="G339" s="19" t="str">
        <f t="shared" si="86"/>
        <v xml:space="preserve">97/98 </v>
      </c>
      <c r="H339" s="19" t="str">
        <f t="shared" si="86"/>
        <v xml:space="preserve">98/99 </v>
      </c>
      <c r="I339" s="19" t="str">
        <f t="shared" si="86"/>
        <v xml:space="preserve">99/00 </v>
      </c>
      <c r="J339" s="19" t="str">
        <f t="shared" si="86"/>
        <v xml:space="preserve">00/01 </v>
      </c>
      <c r="K339" s="19" t="str">
        <f t="shared" si="86"/>
        <v xml:space="preserve">01/02 </v>
      </c>
      <c r="L339" s="19" t="str">
        <f t="shared" si="86"/>
        <v xml:space="preserve">02/03 </v>
      </c>
      <c r="M339" s="19" t="str">
        <f t="shared" si="86"/>
        <v xml:space="preserve">03/04 </v>
      </c>
      <c r="N339" s="19" t="str">
        <f t="shared" si="86"/>
        <v xml:space="preserve">04/05 </v>
      </c>
      <c r="O339" s="19" t="str">
        <f t="shared" si="86"/>
        <v xml:space="preserve">05/06 </v>
      </c>
      <c r="P339" s="19" t="str">
        <f t="shared" si="86"/>
        <v xml:space="preserve">06/07 </v>
      </c>
      <c r="Q339" s="19" t="str">
        <f t="shared" si="86"/>
        <v xml:space="preserve">07/08 </v>
      </c>
      <c r="R339" s="19" t="str">
        <f t="shared" si="86"/>
        <v xml:space="preserve">08/09 </v>
      </c>
      <c r="S339" s="19" t="str">
        <f t="shared" si="86"/>
        <v xml:space="preserve">09/10 </v>
      </c>
      <c r="T339" s="19" t="str">
        <f t="shared" si="86"/>
        <v xml:space="preserve">10/11 </v>
      </c>
      <c r="U339" s="19" t="str">
        <f t="shared" si="86"/>
        <v xml:space="preserve">11/12 </v>
      </c>
      <c r="V339" s="19" t="str">
        <f t="shared" si="86"/>
        <v xml:space="preserve">12/13 </v>
      </c>
      <c r="W339" s="19" t="str">
        <f t="shared" si="86"/>
        <v xml:space="preserve">13/14 </v>
      </c>
      <c r="X339" s="19" t="str">
        <f t="shared" si="86"/>
        <v xml:space="preserve">14/15 </v>
      </c>
      <c r="Y339" s="19" t="str">
        <f t="shared" si="86"/>
        <v xml:space="preserve">15/16 </v>
      </c>
      <c r="Z339" s="19" t="str">
        <f t="shared" si="86"/>
        <v xml:space="preserve">16/17 </v>
      </c>
      <c r="AA339" s="19" t="str">
        <f t="shared" si="86"/>
        <v xml:space="preserve">17/18 </v>
      </c>
      <c r="AB339" s="19" t="str">
        <f t="shared" si="86"/>
        <v xml:space="preserve">18/19 </v>
      </c>
      <c r="AC339" s="19" t="str">
        <f t="shared" si="86"/>
        <v>19/20</v>
      </c>
      <c r="AD339" s="19" t="str">
        <f t="shared" si="86"/>
        <v>20/21</v>
      </c>
      <c r="AE339" s="19" t="str">
        <f t="shared" si="86"/>
        <v xml:space="preserve">21/22 </v>
      </c>
      <c r="AF339" s="19" t="str">
        <f t="shared" si="86"/>
        <v xml:space="preserve">22/23 </v>
      </c>
      <c r="AG339" s="19" t="str">
        <f t="shared" si="86"/>
        <v xml:space="preserve">23/24 </v>
      </c>
      <c r="AH339" s="19" t="str">
        <f t="shared" si="86"/>
        <v xml:space="preserve">24/25 </v>
      </c>
      <c r="AI339" s="19" t="str">
        <f t="shared" si="86"/>
        <v>25/26</v>
      </c>
      <c r="AJ339" s="19" t="str">
        <f t="shared" si="86"/>
        <v>26/27</v>
      </c>
      <c r="AK339" s="19" t="str">
        <f t="shared" si="86"/>
        <v>27/28</v>
      </c>
      <c r="AL339" s="19" t="str">
        <f t="shared" si="86"/>
        <v>28/29</v>
      </c>
      <c r="AM339" s="19" t="str">
        <f t="shared" si="86"/>
        <v>29/30</v>
      </c>
      <c r="AN339" s="19" t="str">
        <f t="shared" si="86"/>
        <v>30/31</v>
      </c>
      <c r="AO339" s="19" t="str">
        <f t="shared" si="86"/>
        <v>31/32</v>
      </c>
      <c r="AP339" s="19" t="str">
        <f t="shared" si="86"/>
        <v>32/33</v>
      </c>
      <c r="AQ339" s="19" t="str">
        <f t="shared" si="86"/>
        <v>33/34</v>
      </c>
      <c r="AR339" s="19" t="str">
        <f t="shared" si="86"/>
        <v>34/35</v>
      </c>
      <c r="AS339" s="19" t="str">
        <f t="shared" si="86"/>
        <v>35/36</v>
      </c>
      <c r="AT339" s="19" t="str">
        <f t="shared" si="86"/>
        <v>36/37</v>
      </c>
      <c r="AU339" s="19" t="str">
        <f t="shared" si="86"/>
        <v>37/38</v>
      </c>
      <c r="AV339" s="19" t="str">
        <f t="shared" si="86"/>
        <v>38/39</v>
      </c>
      <c r="AW339" s="19" t="str">
        <f t="shared" si="86"/>
        <v>39/40</v>
      </c>
      <c r="AX339" s="19" t="str">
        <f t="shared" si="86"/>
        <v>40/41</v>
      </c>
      <c r="AY339" s="19" t="str">
        <f t="shared" si="86"/>
        <v>41/42</v>
      </c>
      <c r="AZ339" s="19" t="str">
        <f t="shared" si="86"/>
        <v>42/43</v>
      </c>
      <c r="BA339" s="19" t="str">
        <f t="shared" si="86"/>
        <v>43/44</v>
      </c>
      <c r="BB339" s="19" t="str">
        <f t="shared" si="86"/>
        <v>44/45</v>
      </c>
      <c r="BC339" s="19" t="str">
        <f t="shared" si="86"/>
        <v>45/46</v>
      </c>
      <c r="BD339" s="19" t="str">
        <f t="shared" si="86"/>
        <v>46/47</v>
      </c>
      <c r="BE339" s="19" t="str">
        <f t="shared" si="86"/>
        <v>47/48</v>
      </c>
      <c r="BF339" s="19" t="str">
        <f t="shared" si="86"/>
        <v>48/49</v>
      </c>
      <c r="BG339" s="19" t="str">
        <f t="shared" si="86"/>
        <v>49/50</v>
      </c>
      <c r="BH339" s="19" t="str">
        <f t="shared" si="86"/>
        <v>50/51</v>
      </c>
    </row>
    <row r="340" spans="1:60">
      <c r="A340" s="3" t="s">
        <v>26</v>
      </c>
    </row>
    <row r="341" spans="1:60">
      <c r="A341" s="3" t="s">
        <v>27</v>
      </c>
    </row>
    <row r="342" spans="1:60">
      <c r="A342" s="3" t="s">
        <v>28</v>
      </c>
    </row>
    <row r="343" spans="1:60">
      <c r="A343" s="3" t="s">
        <v>17</v>
      </c>
    </row>
    <row r="344" spans="1:60">
      <c r="A344" s="3" t="s">
        <v>18</v>
      </c>
    </row>
    <row r="345" spans="1:60">
      <c r="A345" s="3" t="s">
        <v>19</v>
      </c>
    </row>
    <row r="346" spans="1:60">
      <c r="A346" s="3" t="s">
        <v>20</v>
      </c>
    </row>
    <row r="347" spans="1:60">
      <c r="A347" s="3" t="s">
        <v>21</v>
      </c>
    </row>
    <row r="348" spans="1:60">
      <c r="A348" s="3" t="s">
        <v>22</v>
      </c>
    </row>
    <row r="349" spans="1:60">
      <c r="A349" s="3" t="s">
        <v>23</v>
      </c>
    </row>
    <row r="350" spans="1:60">
      <c r="A350" s="3" t="s">
        <v>24</v>
      </c>
    </row>
    <row r="351" spans="1:60">
      <c r="A351" s="3" t="s">
        <v>25</v>
      </c>
    </row>
    <row r="352" spans="1:60" ht="12" thickBot="1">
      <c r="A352" s="3" t="s">
        <v>51</v>
      </c>
    </row>
    <row r="353" spans="1:60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</row>
    <row r="354" spans="1:60">
      <c r="B354" s="3">
        <v>1993</v>
      </c>
      <c r="C354" s="3">
        <v>1994</v>
      </c>
      <c r="D354" s="3">
        <v>1995</v>
      </c>
      <c r="E354" s="3">
        <v>1996</v>
      </c>
      <c r="F354" s="3">
        <v>1997</v>
      </c>
      <c r="G354" s="3">
        <v>1998</v>
      </c>
      <c r="H354" s="3">
        <v>1999</v>
      </c>
      <c r="I354" s="3">
        <v>2000</v>
      </c>
      <c r="J354" s="3">
        <v>2001</v>
      </c>
      <c r="K354" s="3">
        <v>2002</v>
      </c>
      <c r="L354" s="3">
        <v>2003</v>
      </c>
      <c r="M354" s="3">
        <v>2004</v>
      </c>
      <c r="N354" s="3">
        <v>2005</v>
      </c>
      <c r="O354" s="3">
        <v>2006</v>
      </c>
      <c r="P354" s="3">
        <v>2007</v>
      </c>
      <c r="Q354" s="3">
        <v>2008</v>
      </c>
      <c r="R354" s="3">
        <v>2009</v>
      </c>
      <c r="S354" s="3">
        <v>2010</v>
      </c>
      <c r="T354" s="3">
        <v>2011</v>
      </c>
      <c r="U354" s="3">
        <v>2012</v>
      </c>
      <c r="V354" s="3">
        <v>2013</v>
      </c>
      <c r="W354" s="3">
        <v>2014</v>
      </c>
      <c r="X354" s="3">
        <v>2015</v>
      </c>
      <c r="Y354" s="3">
        <v>2016</v>
      </c>
      <c r="Z354" s="3">
        <v>2017</v>
      </c>
      <c r="AA354" s="3">
        <v>2018</v>
      </c>
      <c r="AB354" s="3">
        <v>2019</v>
      </c>
      <c r="AC354" s="3">
        <v>2020</v>
      </c>
      <c r="AD354" s="3">
        <v>2021</v>
      </c>
      <c r="AE354" s="3">
        <v>2022</v>
      </c>
      <c r="AF354" s="3">
        <v>2023</v>
      </c>
      <c r="AG354" s="3">
        <v>2024</v>
      </c>
      <c r="AH354" s="3">
        <v>2025</v>
      </c>
      <c r="AI354" s="3">
        <v>2026</v>
      </c>
      <c r="AJ354" s="3">
        <v>2027</v>
      </c>
      <c r="AK354" s="3">
        <v>2028</v>
      </c>
      <c r="AL354" s="3">
        <v>2029</v>
      </c>
      <c r="AM354" s="3">
        <v>2030</v>
      </c>
      <c r="AN354" s="3">
        <v>2031</v>
      </c>
      <c r="AO354" s="3">
        <v>2032</v>
      </c>
      <c r="AP354" s="3">
        <v>2033</v>
      </c>
      <c r="AQ354" s="3">
        <v>2034</v>
      </c>
      <c r="AR354" s="3">
        <v>2035</v>
      </c>
      <c r="AS354" s="3">
        <v>2036</v>
      </c>
      <c r="AT354" s="3">
        <v>2037</v>
      </c>
      <c r="AU354" s="3">
        <v>2038</v>
      </c>
      <c r="AV354" s="3">
        <v>2039</v>
      </c>
      <c r="AW354" s="3">
        <v>2040</v>
      </c>
      <c r="AX354" s="3">
        <v>2041</v>
      </c>
      <c r="AY354" s="3">
        <v>2042</v>
      </c>
      <c r="AZ354" s="3">
        <v>2043</v>
      </c>
      <c r="BA354" s="3">
        <v>2044</v>
      </c>
      <c r="BB354" s="3">
        <v>2045</v>
      </c>
      <c r="BC354" s="3">
        <v>2046</v>
      </c>
      <c r="BD354" s="3">
        <v>2047</v>
      </c>
      <c r="BE354" s="3">
        <v>2048</v>
      </c>
      <c r="BF354" s="3">
        <v>2049</v>
      </c>
      <c r="BG354" s="3">
        <v>2050</v>
      </c>
      <c r="BH354" s="3">
        <v>2051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ACC0-094F-401A-AEB9-EE8859B450E7}">
  <sheetPr>
    <tabColor theme="9"/>
  </sheetPr>
  <dimension ref="A1:BH329"/>
  <sheetViews>
    <sheetView zoomScale="85" zoomScaleNormal="85" workbookViewId="0">
      <pane xSplit="1" ySplit="2" topLeftCell="Z3" activePane="bottomRight" state="frozen"/>
      <selection activeCell="AC3" sqref="AC3"/>
      <selection pane="topRight" activeCell="AC3" sqref="AC3"/>
      <selection pane="bottomLeft" activeCell="AC3" sqref="AC3"/>
      <selection pane="bottomRight" activeCell="AC3" sqref="AC3"/>
    </sheetView>
  </sheetViews>
  <sheetFormatPr defaultColWidth="9" defaultRowHeight="12.75"/>
  <cols>
    <col min="1" max="1" width="69" bestFit="1" customWidth="1"/>
    <col min="2" max="60" width="11.6640625" customWidth="1"/>
  </cols>
  <sheetData>
    <row r="1" spans="1:60" ht="14.25">
      <c r="A1" s="71" t="s">
        <v>123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</row>
    <row r="2" spans="1:60" ht="13.5" thickBot="1">
      <c r="A2" s="72"/>
      <c r="B2" s="85">
        <v>1992</v>
      </c>
      <c r="C2" s="85">
        <v>1993</v>
      </c>
      <c r="D2" s="85">
        <v>1994</v>
      </c>
      <c r="E2" s="85">
        <v>1995</v>
      </c>
      <c r="F2" s="85">
        <v>1996</v>
      </c>
      <c r="G2" s="85">
        <v>1997</v>
      </c>
      <c r="H2" s="85">
        <v>1998</v>
      </c>
      <c r="I2" s="85">
        <v>1999</v>
      </c>
      <c r="J2" s="85">
        <v>2000</v>
      </c>
      <c r="K2" s="85">
        <v>2001</v>
      </c>
      <c r="L2" s="85">
        <v>2002</v>
      </c>
      <c r="M2" s="85">
        <v>2003</v>
      </c>
      <c r="N2" s="85">
        <v>2004</v>
      </c>
      <c r="O2" s="85">
        <v>2005</v>
      </c>
      <c r="P2" s="85">
        <v>2006</v>
      </c>
      <c r="Q2" s="85">
        <v>2007</v>
      </c>
      <c r="R2" s="85">
        <v>2008</v>
      </c>
      <c r="S2" s="85">
        <v>2009</v>
      </c>
      <c r="T2" s="85">
        <v>2010</v>
      </c>
      <c r="U2" s="85">
        <v>2011</v>
      </c>
      <c r="V2" s="85">
        <v>2012</v>
      </c>
      <c r="W2" s="85">
        <v>2013</v>
      </c>
      <c r="X2" s="85">
        <v>2014</v>
      </c>
      <c r="Y2" s="85">
        <v>2015</v>
      </c>
      <c r="Z2" s="85">
        <v>2016</v>
      </c>
      <c r="AA2" s="85">
        <v>2017</v>
      </c>
      <c r="AB2" s="85">
        <v>2018</v>
      </c>
      <c r="AC2" s="85">
        <v>2019</v>
      </c>
      <c r="AD2" s="85">
        <v>2020</v>
      </c>
      <c r="AE2" s="85">
        <v>2021</v>
      </c>
      <c r="AF2" s="85">
        <v>2022</v>
      </c>
      <c r="AG2" s="85">
        <v>2023</v>
      </c>
      <c r="AH2" s="85">
        <v>2024</v>
      </c>
      <c r="AI2" s="85">
        <v>2025</v>
      </c>
      <c r="AJ2" s="85">
        <v>2026</v>
      </c>
      <c r="AK2" s="85">
        <v>2027</v>
      </c>
      <c r="AL2" s="85">
        <v>2028</v>
      </c>
      <c r="AM2" s="85">
        <v>2029</v>
      </c>
      <c r="AN2" s="85">
        <v>2030</v>
      </c>
      <c r="AO2" s="85">
        <v>2031</v>
      </c>
      <c r="AP2" s="85">
        <v>2032</v>
      </c>
      <c r="AQ2" s="85">
        <v>2033</v>
      </c>
      <c r="AR2" s="85">
        <v>2034</v>
      </c>
      <c r="AS2" s="85">
        <v>2035</v>
      </c>
      <c r="AT2" s="85">
        <v>2036</v>
      </c>
      <c r="AU2" s="85">
        <v>2037</v>
      </c>
      <c r="AV2" s="85">
        <v>2038</v>
      </c>
      <c r="AW2" s="85">
        <v>2039</v>
      </c>
      <c r="AX2" s="85">
        <v>2040</v>
      </c>
      <c r="AY2" s="85">
        <v>2041</v>
      </c>
      <c r="AZ2" s="85">
        <v>2042</v>
      </c>
      <c r="BA2" s="85">
        <v>2043</v>
      </c>
      <c r="BB2" s="85">
        <v>2044</v>
      </c>
      <c r="BC2" s="85">
        <v>2045</v>
      </c>
      <c r="BD2" s="85">
        <v>2046</v>
      </c>
      <c r="BE2" s="85">
        <v>2047</v>
      </c>
      <c r="BF2" s="85">
        <v>2048</v>
      </c>
      <c r="BG2" s="85">
        <v>2049</v>
      </c>
      <c r="BH2" s="85">
        <v>2050</v>
      </c>
    </row>
    <row r="3" spans="1:60" ht="14.25">
      <c r="A3" s="73" t="s">
        <v>98</v>
      </c>
      <c r="C3" s="86">
        <f>B14</f>
        <v>0</v>
      </c>
      <c r="D3" s="86">
        <f t="shared" ref="D3:BH3" si="0">C14</f>
        <v>5</v>
      </c>
      <c r="E3" s="86">
        <f t="shared" si="0"/>
        <v>5</v>
      </c>
      <c r="F3" s="86">
        <f t="shared" si="0"/>
        <v>5</v>
      </c>
      <c r="G3" s="86">
        <f t="shared" si="0"/>
        <v>5</v>
      </c>
      <c r="H3" s="86">
        <f t="shared" si="0"/>
        <v>5</v>
      </c>
      <c r="I3" s="86">
        <f t="shared" si="0"/>
        <v>5</v>
      </c>
      <c r="J3" s="86">
        <f t="shared" si="0"/>
        <v>5</v>
      </c>
      <c r="K3" s="86">
        <f t="shared" si="0"/>
        <v>5</v>
      </c>
      <c r="L3" s="86">
        <f t="shared" si="0"/>
        <v>5</v>
      </c>
      <c r="M3" s="86">
        <f t="shared" si="0"/>
        <v>5</v>
      </c>
      <c r="N3" s="86">
        <f t="shared" si="0"/>
        <v>5</v>
      </c>
      <c r="O3" s="86">
        <f t="shared" si="0"/>
        <v>5</v>
      </c>
      <c r="P3" s="86">
        <f t="shared" si="0"/>
        <v>5</v>
      </c>
      <c r="Q3" s="86">
        <f t="shared" si="0"/>
        <v>5</v>
      </c>
      <c r="R3" s="86">
        <f t="shared" si="0"/>
        <v>5</v>
      </c>
      <c r="S3" s="86">
        <f t="shared" si="0"/>
        <v>5</v>
      </c>
      <c r="T3" s="86">
        <f t="shared" si="0"/>
        <v>5</v>
      </c>
      <c r="U3" s="86">
        <f t="shared" si="0"/>
        <v>5</v>
      </c>
      <c r="V3" s="86">
        <f t="shared" si="0"/>
        <v>5</v>
      </c>
      <c r="W3" s="86">
        <f t="shared" si="0"/>
        <v>5</v>
      </c>
      <c r="X3" s="86">
        <f t="shared" si="0"/>
        <v>5</v>
      </c>
      <c r="Y3" s="86">
        <f t="shared" si="0"/>
        <v>5</v>
      </c>
      <c r="Z3" s="86">
        <f t="shared" si="0"/>
        <v>5</v>
      </c>
      <c r="AA3" s="86">
        <f t="shared" si="0"/>
        <v>5</v>
      </c>
      <c r="AB3" s="86">
        <f t="shared" si="0"/>
        <v>5</v>
      </c>
      <c r="AC3" s="86">
        <f t="shared" si="0"/>
        <v>5</v>
      </c>
      <c r="AD3" s="86">
        <f t="shared" si="0"/>
        <v>5</v>
      </c>
      <c r="AE3" s="86">
        <f t="shared" si="0"/>
        <v>5</v>
      </c>
      <c r="AF3" s="86">
        <f t="shared" si="0"/>
        <v>5</v>
      </c>
      <c r="AG3" s="86">
        <f t="shared" si="0"/>
        <v>5</v>
      </c>
      <c r="AH3" s="86">
        <f t="shared" si="0"/>
        <v>5</v>
      </c>
      <c r="AI3" s="154">
        <f t="shared" si="0"/>
        <v>8.6491211624414071</v>
      </c>
      <c r="AJ3" s="154">
        <f t="shared" si="0"/>
        <v>10.132195967783268</v>
      </c>
      <c r="AK3" s="154">
        <f t="shared" si="0"/>
        <v>10.256644177887665</v>
      </c>
      <c r="AL3" s="154">
        <f t="shared" si="0"/>
        <v>9.0413875998701627</v>
      </c>
      <c r="AM3" s="154">
        <f t="shared" si="0"/>
        <v>9.4487578648161943</v>
      </c>
      <c r="AN3" s="154">
        <f t="shared" si="0"/>
        <v>11.574242849977132</v>
      </c>
      <c r="AO3" s="154">
        <f t="shared" si="0"/>
        <v>10.518716803000775</v>
      </c>
      <c r="AP3" s="154">
        <f t="shared" si="0"/>
        <v>11.239692123613235</v>
      </c>
      <c r="AQ3" s="154">
        <f t="shared" si="0"/>
        <v>11.736567832692437</v>
      </c>
      <c r="AR3" s="154">
        <f t="shared" si="0"/>
        <v>13.391305622534873</v>
      </c>
      <c r="AS3" s="154">
        <f t="shared" si="0"/>
        <v>14.327856802446075</v>
      </c>
      <c r="AT3" s="154">
        <f t="shared" si="0"/>
        <v>14.960004322188414</v>
      </c>
      <c r="AU3" s="154">
        <f t="shared" si="0"/>
        <v>15.363520389009636</v>
      </c>
      <c r="AV3" s="154">
        <f t="shared" si="0"/>
        <v>15.898216074179317</v>
      </c>
      <c r="AW3" s="154">
        <f t="shared" si="0"/>
        <v>18.112018624967682</v>
      </c>
      <c r="AX3" s="154">
        <f t="shared" si="0"/>
        <v>16.877641240927765</v>
      </c>
      <c r="AY3" s="154">
        <f t="shared" si="0"/>
        <v>17.173002736867247</v>
      </c>
      <c r="AZ3" s="154">
        <f t="shared" si="0"/>
        <v>18.506850866156512</v>
      </c>
      <c r="BA3" s="154">
        <f t="shared" si="0"/>
        <v>20.314551455388845</v>
      </c>
      <c r="BB3" s="154">
        <f t="shared" si="0"/>
        <v>22.54372806526591</v>
      </c>
      <c r="BC3" s="154">
        <f t="shared" si="0"/>
        <v>26.053253507890361</v>
      </c>
      <c r="BD3" s="154">
        <f t="shared" si="0"/>
        <v>30.911919128307105</v>
      </c>
      <c r="BE3" s="154">
        <f t="shared" si="0"/>
        <v>36.963921038782757</v>
      </c>
      <c r="BF3" s="154">
        <f t="shared" si="0"/>
        <v>44.243318684720919</v>
      </c>
      <c r="BG3" s="154">
        <f t="shared" si="0"/>
        <v>52.794641059772573</v>
      </c>
      <c r="BH3" s="154">
        <f t="shared" si="0"/>
        <v>62.682418550617214</v>
      </c>
    </row>
    <row r="4" spans="1:60" ht="14.25">
      <c r="A4" s="73" t="s">
        <v>2</v>
      </c>
      <c r="C4" s="86">
        <f t="shared" ref="C4:AE4" si="1">C33</f>
        <v>0</v>
      </c>
      <c r="D4" s="86">
        <f t="shared" si="1"/>
        <v>0</v>
      </c>
      <c r="E4" s="86">
        <f t="shared" si="1"/>
        <v>0</v>
      </c>
      <c r="F4" s="86">
        <f t="shared" si="1"/>
        <v>0</v>
      </c>
      <c r="G4" s="86">
        <f t="shared" si="1"/>
        <v>0</v>
      </c>
      <c r="H4" s="86">
        <f t="shared" si="1"/>
        <v>0</v>
      </c>
      <c r="I4" s="86">
        <f t="shared" si="1"/>
        <v>0</v>
      </c>
      <c r="J4" s="86">
        <f t="shared" si="1"/>
        <v>0</v>
      </c>
      <c r="K4" s="86">
        <f t="shared" si="1"/>
        <v>83.375307999090467</v>
      </c>
      <c r="L4" s="86">
        <f t="shared" si="1"/>
        <v>86.564125413205389</v>
      </c>
      <c r="M4" s="86">
        <f t="shared" si="1"/>
        <v>86.525746623201243</v>
      </c>
      <c r="N4" s="86">
        <f t="shared" si="1"/>
        <v>90.078567629212785</v>
      </c>
      <c r="O4" s="86">
        <f t="shared" si="1"/>
        <v>95.922260327648161</v>
      </c>
      <c r="P4" s="86">
        <f t="shared" si="1"/>
        <v>94.604152203878783</v>
      </c>
      <c r="Q4" s="86">
        <f t="shared" si="1"/>
        <v>99.105660022666783</v>
      </c>
      <c r="R4" s="86">
        <f t="shared" si="1"/>
        <v>103.68060779257965</v>
      </c>
      <c r="S4" s="86">
        <f t="shared" si="1"/>
        <v>104.08449431378614</v>
      </c>
      <c r="T4" s="86">
        <f t="shared" si="1"/>
        <v>108.56807624570794</v>
      </c>
      <c r="U4" s="86">
        <f t="shared" si="1"/>
        <v>105.83377866322576</v>
      </c>
      <c r="V4" s="86">
        <f t="shared" si="1"/>
        <v>109.95727890920304</v>
      </c>
      <c r="W4" s="86">
        <f t="shared" si="1"/>
        <v>114.1811038005827</v>
      </c>
      <c r="X4" s="86">
        <f t="shared" si="1"/>
        <v>118.43767897197107</v>
      </c>
      <c r="Y4" s="86">
        <f t="shared" si="1"/>
        <v>122.89941253978553</v>
      </c>
      <c r="Z4" s="86">
        <f t="shared" si="1"/>
        <v>126.68035603679719</v>
      </c>
      <c r="AA4" s="86">
        <f t="shared" si="1"/>
        <v>130.57413090136683</v>
      </c>
      <c r="AB4" s="86">
        <f t="shared" si="1"/>
        <v>130.94585477834741</v>
      </c>
      <c r="AC4" s="86">
        <f t="shared" si="1"/>
        <v>135.40097908724937</v>
      </c>
      <c r="AD4" s="86">
        <f t="shared" si="1"/>
        <v>130.17669562528636</v>
      </c>
      <c r="AE4" s="86">
        <f t="shared" si="1"/>
        <v>134.02468883417686</v>
      </c>
      <c r="AF4" s="86">
        <f>AF33</f>
        <v>148.53912927251531</v>
      </c>
      <c r="AG4" s="86">
        <f t="shared" ref="AG4:AL4" si="2">AG33</f>
        <v>150.74861577756906</v>
      </c>
      <c r="AH4" s="86">
        <f t="shared" si="2"/>
        <v>151.14641075714431</v>
      </c>
      <c r="AI4" s="154">
        <f t="shared" si="2"/>
        <v>154.4830748053418</v>
      </c>
      <c r="AJ4" s="154">
        <f t="shared" si="2"/>
        <v>158.12444821010436</v>
      </c>
      <c r="AK4" s="154">
        <f t="shared" si="2"/>
        <v>161.78474342198248</v>
      </c>
      <c r="AL4" s="154">
        <f t="shared" si="2"/>
        <v>165.40737026494605</v>
      </c>
      <c r="AM4" s="154">
        <f>AM33</f>
        <v>169.12548498516097</v>
      </c>
      <c r="AN4" s="154">
        <f t="shared" ref="AN4:BH4" si="3">AN33</f>
        <v>172.94447395302365</v>
      </c>
      <c r="AO4" s="154">
        <f t="shared" si="3"/>
        <v>176.72097532061247</v>
      </c>
      <c r="AP4" s="154">
        <f t="shared" si="3"/>
        <v>180.49687570907918</v>
      </c>
      <c r="AQ4" s="154">
        <f t="shared" si="3"/>
        <v>183.65473778984244</v>
      </c>
      <c r="AR4" s="154">
        <f t="shared" si="3"/>
        <v>186.93655117991119</v>
      </c>
      <c r="AS4" s="154">
        <f t="shared" si="3"/>
        <v>190.63214751974235</v>
      </c>
      <c r="AT4" s="154">
        <f t="shared" si="3"/>
        <v>194.4035160668212</v>
      </c>
      <c r="AU4" s="154">
        <f t="shared" si="3"/>
        <v>198.53469568516971</v>
      </c>
      <c r="AV4" s="154">
        <f t="shared" si="3"/>
        <v>203.21380255078839</v>
      </c>
      <c r="AW4" s="154">
        <f t="shared" si="3"/>
        <v>207.7656226159601</v>
      </c>
      <c r="AX4" s="154">
        <f t="shared" si="3"/>
        <v>212.29536149593946</v>
      </c>
      <c r="AY4" s="154">
        <f t="shared" si="3"/>
        <v>216.33384812928924</v>
      </c>
      <c r="AZ4" s="154">
        <f t="shared" si="3"/>
        <v>219.80770058923233</v>
      </c>
      <c r="BA4" s="154">
        <f t="shared" si="3"/>
        <v>223.22917660987702</v>
      </c>
      <c r="BB4" s="154">
        <f t="shared" si="3"/>
        <v>227.50952544262447</v>
      </c>
      <c r="BC4" s="154">
        <f t="shared" si="3"/>
        <v>231.85866562041673</v>
      </c>
      <c r="BD4" s="154">
        <f t="shared" si="3"/>
        <v>236.05200191047564</v>
      </c>
      <c r="BE4" s="154">
        <f t="shared" si="3"/>
        <v>240.27939764593819</v>
      </c>
      <c r="BF4" s="154">
        <f t="shared" si="3"/>
        <v>244.55132237505165</v>
      </c>
      <c r="BG4" s="154">
        <f t="shared" si="3"/>
        <v>248.8877774908446</v>
      </c>
      <c r="BH4" s="154">
        <f t="shared" si="3"/>
        <v>253.48408521456471</v>
      </c>
    </row>
    <row r="5" spans="1:60" ht="14.25">
      <c r="A5" s="73" t="s">
        <v>3</v>
      </c>
      <c r="C5" s="86">
        <f>C49</f>
        <v>0</v>
      </c>
      <c r="D5" s="86">
        <f t="shared" ref="D5:AE5" si="4">D49</f>
        <v>0</v>
      </c>
      <c r="E5" s="86">
        <f t="shared" si="4"/>
        <v>0</v>
      </c>
      <c r="F5" s="86">
        <f t="shared" si="4"/>
        <v>0</v>
      </c>
      <c r="G5" s="86">
        <f t="shared" si="4"/>
        <v>0</v>
      </c>
      <c r="H5" s="86">
        <f t="shared" si="4"/>
        <v>0</v>
      </c>
      <c r="I5" s="86">
        <f t="shared" si="4"/>
        <v>0</v>
      </c>
      <c r="J5" s="86">
        <f t="shared" si="4"/>
        <v>0</v>
      </c>
      <c r="K5" s="86">
        <f t="shared" si="4"/>
        <v>0</v>
      </c>
      <c r="L5" s="86">
        <f t="shared" si="4"/>
        <v>0</v>
      </c>
      <c r="M5" s="86">
        <f t="shared" si="4"/>
        <v>0</v>
      </c>
      <c r="N5" s="86">
        <f t="shared" si="4"/>
        <v>0</v>
      </c>
      <c r="O5" s="86">
        <f t="shared" si="4"/>
        <v>0</v>
      </c>
      <c r="P5" s="86">
        <f t="shared" si="4"/>
        <v>0</v>
      </c>
      <c r="Q5" s="86">
        <f t="shared" si="4"/>
        <v>0</v>
      </c>
      <c r="R5" s="86">
        <f t="shared" si="4"/>
        <v>0</v>
      </c>
      <c r="S5" s="86">
        <f t="shared" si="4"/>
        <v>0</v>
      </c>
      <c r="T5" s="86">
        <f t="shared" si="4"/>
        <v>0</v>
      </c>
      <c r="U5" s="86">
        <f t="shared" si="4"/>
        <v>0</v>
      </c>
      <c r="V5" s="86">
        <f t="shared" si="4"/>
        <v>10.785999999999998</v>
      </c>
      <c r="W5" s="86">
        <f t="shared" si="4"/>
        <v>11.037000000000001</v>
      </c>
      <c r="X5" s="86">
        <f t="shared" si="4"/>
        <v>12.827</v>
      </c>
      <c r="Y5" s="86">
        <f t="shared" si="4"/>
        <v>11.552000000000001</v>
      </c>
      <c r="Z5" s="86">
        <f t="shared" si="4"/>
        <v>9.5560000000000009</v>
      </c>
      <c r="AA5" s="86">
        <f t="shared" si="4"/>
        <v>10.083</v>
      </c>
      <c r="AB5" s="86">
        <f t="shared" si="4"/>
        <v>8.770999999999999</v>
      </c>
      <c r="AC5" s="86">
        <f t="shared" si="4"/>
        <v>7.3690000000000007</v>
      </c>
      <c r="AD5" s="86">
        <f t="shared" si="4"/>
        <v>6.9440000000000008</v>
      </c>
      <c r="AE5" s="86">
        <f t="shared" si="4"/>
        <v>5.7930000000000001</v>
      </c>
      <c r="AF5" s="86">
        <f>AF49</f>
        <v>4.1090000000000009</v>
      </c>
      <c r="AG5" s="86">
        <f t="shared" ref="AG5:AH5" si="5">AG49</f>
        <v>4.7130000000000001</v>
      </c>
      <c r="AH5" s="86">
        <f t="shared" si="5"/>
        <v>6.4939999999999998</v>
      </c>
      <c r="AI5" s="154">
        <v>5</v>
      </c>
      <c r="AJ5" s="154">
        <v>5</v>
      </c>
      <c r="AK5" s="154">
        <v>5</v>
      </c>
      <c r="AL5" s="154">
        <v>5</v>
      </c>
      <c r="AM5" s="154">
        <v>5</v>
      </c>
      <c r="AN5" s="154">
        <v>5</v>
      </c>
      <c r="AO5" s="154">
        <v>5</v>
      </c>
      <c r="AP5" s="154">
        <v>5</v>
      </c>
      <c r="AQ5" s="154">
        <v>5</v>
      </c>
      <c r="AR5" s="154">
        <v>5</v>
      </c>
      <c r="AS5" s="154">
        <v>5</v>
      </c>
      <c r="AT5" s="154">
        <v>5</v>
      </c>
      <c r="AU5" s="154">
        <v>5</v>
      </c>
      <c r="AV5" s="154">
        <v>5</v>
      </c>
      <c r="AW5" s="154">
        <v>5</v>
      </c>
      <c r="AX5" s="154">
        <v>5</v>
      </c>
      <c r="AY5" s="154">
        <v>6</v>
      </c>
      <c r="AZ5" s="154">
        <v>7</v>
      </c>
      <c r="BA5" s="154">
        <v>8</v>
      </c>
      <c r="BB5" s="154">
        <v>9</v>
      </c>
      <c r="BC5" s="154">
        <v>10</v>
      </c>
      <c r="BD5" s="154">
        <v>11</v>
      </c>
      <c r="BE5" s="154">
        <v>12</v>
      </c>
      <c r="BF5" s="154">
        <v>13</v>
      </c>
      <c r="BG5" s="154">
        <v>14</v>
      </c>
      <c r="BH5" s="154">
        <v>15</v>
      </c>
    </row>
    <row r="6" spans="1:60" ht="14.25">
      <c r="A6" s="75" t="s">
        <v>4</v>
      </c>
      <c r="B6" s="155"/>
      <c r="C6" s="156">
        <f>SUM(C3:C5)</f>
        <v>0</v>
      </c>
      <c r="D6" s="156">
        <f t="shared" ref="D6:BH6" si="6">SUM(D3:D5)</f>
        <v>5</v>
      </c>
      <c r="E6" s="156">
        <f t="shared" si="6"/>
        <v>5</v>
      </c>
      <c r="F6" s="156">
        <f t="shared" si="6"/>
        <v>5</v>
      </c>
      <c r="G6" s="156">
        <f t="shared" si="6"/>
        <v>5</v>
      </c>
      <c r="H6" s="156">
        <f t="shared" si="6"/>
        <v>5</v>
      </c>
      <c r="I6" s="156">
        <f t="shared" si="6"/>
        <v>5</v>
      </c>
      <c r="J6" s="156">
        <f t="shared" si="6"/>
        <v>5</v>
      </c>
      <c r="K6" s="156">
        <f t="shared" si="6"/>
        <v>88.375307999090467</v>
      </c>
      <c r="L6" s="156">
        <f t="shared" si="6"/>
        <v>91.564125413205389</v>
      </c>
      <c r="M6" s="156">
        <f t="shared" si="6"/>
        <v>91.525746623201243</v>
      </c>
      <c r="N6" s="156">
        <f t="shared" si="6"/>
        <v>95.078567629212785</v>
      </c>
      <c r="O6" s="156">
        <f t="shared" si="6"/>
        <v>100.92226032764816</v>
      </c>
      <c r="P6" s="156">
        <f t="shared" si="6"/>
        <v>99.604152203878783</v>
      </c>
      <c r="Q6" s="156">
        <f t="shared" si="6"/>
        <v>104.10566002266678</v>
      </c>
      <c r="R6" s="156">
        <f t="shared" si="6"/>
        <v>108.68060779257965</v>
      </c>
      <c r="S6" s="156">
        <f t="shared" si="6"/>
        <v>109.08449431378614</v>
      </c>
      <c r="T6" s="156">
        <f t="shared" si="6"/>
        <v>113.56807624570794</v>
      </c>
      <c r="U6" s="156">
        <f t="shared" si="6"/>
        <v>110.83377866322576</v>
      </c>
      <c r="V6" s="156">
        <f t="shared" si="6"/>
        <v>125.74327890920304</v>
      </c>
      <c r="W6" s="156">
        <f t="shared" si="6"/>
        <v>130.2181038005827</v>
      </c>
      <c r="X6" s="156">
        <f t="shared" si="6"/>
        <v>136.26467897197108</v>
      </c>
      <c r="Y6" s="156">
        <f t="shared" si="6"/>
        <v>139.45141253978554</v>
      </c>
      <c r="Z6" s="156">
        <f t="shared" si="6"/>
        <v>141.23635603679722</v>
      </c>
      <c r="AA6" s="156">
        <f t="shared" si="6"/>
        <v>145.65713090136683</v>
      </c>
      <c r="AB6" s="156">
        <f t="shared" si="6"/>
        <v>144.7168547783474</v>
      </c>
      <c r="AC6" s="156">
        <f t="shared" si="6"/>
        <v>147.76997908724937</v>
      </c>
      <c r="AD6" s="156">
        <f t="shared" si="6"/>
        <v>142.12069562528634</v>
      </c>
      <c r="AE6" s="156">
        <f t="shared" si="6"/>
        <v>144.81768883417686</v>
      </c>
      <c r="AF6" s="156">
        <f t="shared" si="6"/>
        <v>157.64812927251532</v>
      </c>
      <c r="AG6" s="156">
        <f t="shared" si="6"/>
        <v>160.46161577756905</v>
      </c>
      <c r="AH6" s="156">
        <f t="shared" si="6"/>
        <v>162.64041075714431</v>
      </c>
      <c r="AI6" s="157">
        <f t="shared" si="6"/>
        <v>168.13219596778322</v>
      </c>
      <c r="AJ6" s="157">
        <f t="shared" si="6"/>
        <v>173.25664417788764</v>
      </c>
      <c r="AK6" s="157">
        <f t="shared" si="6"/>
        <v>177.04138759987015</v>
      </c>
      <c r="AL6" s="157">
        <f t="shared" si="6"/>
        <v>179.44875786481623</v>
      </c>
      <c r="AM6" s="157">
        <f t="shared" si="6"/>
        <v>183.57424284997717</v>
      </c>
      <c r="AN6" s="157">
        <f t="shared" si="6"/>
        <v>189.51871680300079</v>
      </c>
      <c r="AO6" s="157">
        <f t="shared" si="6"/>
        <v>192.23969212361325</v>
      </c>
      <c r="AP6" s="157">
        <f t="shared" si="6"/>
        <v>196.7365678326924</v>
      </c>
      <c r="AQ6" s="157">
        <f t="shared" si="6"/>
        <v>200.39130562253487</v>
      </c>
      <c r="AR6" s="157">
        <f t="shared" si="6"/>
        <v>205.32785680244606</v>
      </c>
      <c r="AS6" s="157">
        <f t="shared" si="6"/>
        <v>209.96000432218841</v>
      </c>
      <c r="AT6" s="157">
        <f t="shared" si="6"/>
        <v>214.36352038900961</v>
      </c>
      <c r="AU6" s="157">
        <f t="shared" si="6"/>
        <v>218.89821607417935</v>
      </c>
      <c r="AV6" s="157">
        <f t="shared" si="6"/>
        <v>224.1120186249677</v>
      </c>
      <c r="AW6" s="157">
        <f t="shared" si="6"/>
        <v>230.87764124092777</v>
      </c>
      <c r="AX6" s="157">
        <f t="shared" si="6"/>
        <v>234.17300273686723</v>
      </c>
      <c r="AY6" s="157">
        <f t="shared" si="6"/>
        <v>239.50685086615647</v>
      </c>
      <c r="AZ6" s="157">
        <f t="shared" si="6"/>
        <v>245.31455145538882</v>
      </c>
      <c r="BA6" s="157">
        <f t="shared" si="6"/>
        <v>251.54372806526587</v>
      </c>
      <c r="BB6" s="157">
        <f t="shared" si="6"/>
        <v>259.05325350789036</v>
      </c>
      <c r="BC6" s="157">
        <f t="shared" si="6"/>
        <v>267.91191912830709</v>
      </c>
      <c r="BD6" s="157">
        <f t="shared" si="6"/>
        <v>277.96392103878276</v>
      </c>
      <c r="BE6" s="157">
        <f t="shared" si="6"/>
        <v>289.24331868472098</v>
      </c>
      <c r="BF6" s="157">
        <f t="shared" si="6"/>
        <v>301.79464105977257</v>
      </c>
      <c r="BG6" s="157">
        <f t="shared" si="6"/>
        <v>315.68241855061717</v>
      </c>
      <c r="BH6" s="157">
        <f t="shared" si="6"/>
        <v>331.16650376518191</v>
      </c>
    </row>
    <row r="7" spans="1:60" ht="14.25">
      <c r="A7" s="73" t="s">
        <v>5</v>
      </c>
      <c r="C7" s="86">
        <f>C13-C12</f>
        <v>-5</v>
      </c>
      <c r="D7" s="86">
        <f t="shared" ref="D7:BH7" si="7">D13-D12</f>
        <v>0</v>
      </c>
      <c r="E7" s="86">
        <f t="shared" si="7"/>
        <v>0</v>
      </c>
      <c r="F7" s="86">
        <f t="shared" si="7"/>
        <v>0</v>
      </c>
      <c r="G7" s="86">
        <f t="shared" si="7"/>
        <v>0</v>
      </c>
      <c r="H7" s="86">
        <f t="shared" si="7"/>
        <v>0</v>
      </c>
      <c r="I7" s="86">
        <f t="shared" si="7"/>
        <v>0</v>
      </c>
      <c r="J7" s="86">
        <f t="shared" si="7"/>
        <v>0</v>
      </c>
      <c r="K7" s="86">
        <f t="shared" si="7"/>
        <v>83.375307999090467</v>
      </c>
      <c r="L7" s="86">
        <f t="shared" si="7"/>
        <v>86.564125413205389</v>
      </c>
      <c r="M7" s="86">
        <f t="shared" si="7"/>
        <v>86.525746623201243</v>
      </c>
      <c r="N7" s="86">
        <f t="shared" si="7"/>
        <v>90.078567629212785</v>
      </c>
      <c r="O7" s="86">
        <f t="shared" si="7"/>
        <v>95.922260327648161</v>
      </c>
      <c r="P7" s="86">
        <f t="shared" si="7"/>
        <v>94.604152203878783</v>
      </c>
      <c r="Q7" s="86">
        <f t="shared" si="7"/>
        <v>99.105660022666783</v>
      </c>
      <c r="R7" s="86">
        <f t="shared" si="7"/>
        <v>103.68060779257965</v>
      </c>
      <c r="S7" s="86">
        <f t="shared" si="7"/>
        <v>104.08449431378614</v>
      </c>
      <c r="T7" s="86">
        <f t="shared" si="7"/>
        <v>108.56807624570794</v>
      </c>
      <c r="U7" s="86">
        <f t="shared" si="7"/>
        <v>105.83377866322576</v>
      </c>
      <c r="V7" s="86">
        <f t="shared" si="7"/>
        <v>120.19927890920304</v>
      </c>
      <c r="W7" s="86">
        <f t="shared" si="7"/>
        <v>124.1261038005827</v>
      </c>
      <c r="X7" s="86">
        <f t="shared" si="7"/>
        <v>128.84367897197109</v>
      </c>
      <c r="Y7" s="86">
        <f t="shared" si="7"/>
        <v>133.85241253978555</v>
      </c>
      <c r="Z7" s="86">
        <f t="shared" si="7"/>
        <v>136.06335603679722</v>
      </c>
      <c r="AA7" s="86">
        <f t="shared" si="7"/>
        <v>138.91313090136683</v>
      </c>
      <c r="AB7" s="86">
        <f t="shared" si="7"/>
        <v>139.27985477834739</v>
      </c>
      <c r="AC7" s="86">
        <f t="shared" si="7"/>
        <v>139.35297908724937</v>
      </c>
      <c r="AD7" s="86">
        <f t="shared" si="7"/>
        <v>135.00669562528634</v>
      </c>
      <c r="AE7" s="86">
        <f t="shared" si="7"/>
        <v>138.44368883417687</v>
      </c>
      <c r="AF7" s="86">
        <f t="shared" si="7"/>
        <v>149.64312927251532</v>
      </c>
      <c r="AG7" s="86">
        <f t="shared" si="7"/>
        <v>153.17861577756906</v>
      </c>
      <c r="AH7" s="86">
        <f t="shared" si="7"/>
        <v>153.3032895947029</v>
      </c>
      <c r="AI7" s="154">
        <f t="shared" si="7"/>
        <v>155.99999999999994</v>
      </c>
      <c r="AJ7" s="154">
        <f t="shared" si="7"/>
        <v>160.99999999999997</v>
      </c>
      <c r="AK7" s="154">
        <f t="shared" si="7"/>
        <v>166</v>
      </c>
      <c r="AL7" s="154">
        <f t="shared" si="7"/>
        <v>168.00000000000003</v>
      </c>
      <c r="AM7" s="154">
        <f t="shared" si="7"/>
        <v>170.00000000000003</v>
      </c>
      <c r="AN7" s="154">
        <f t="shared" si="7"/>
        <v>177</v>
      </c>
      <c r="AO7" s="154">
        <f t="shared" si="7"/>
        <v>179.00000000000003</v>
      </c>
      <c r="AP7" s="154">
        <f t="shared" si="7"/>
        <v>182.99999999999997</v>
      </c>
      <c r="AQ7" s="154">
        <f t="shared" si="7"/>
        <v>185</v>
      </c>
      <c r="AR7" s="154">
        <f t="shared" si="7"/>
        <v>189</v>
      </c>
      <c r="AS7" s="154">
        <f t="shared" si="7"/>
        <v>193</v>
      </c>
      <c r="AT7" s="154">
        <f t="shared" si="7"/>
        <v>196.99999999999997</v>
      </c>
      <c r="AU7" s="154">
        <f t="shared" si="7"/>
        <v>201.00000000000003</v>
      </c>
      <c r="AV7" s="154">
        <f t="shared" si="7"/>
        <v>204.00000000000003</v>
      </c>
      <c r="AW7" s="154">
        <f t="shared" si="7"/>
        <v>212</v>
      </c>
      <c r="AX7" s="154">
        <f t="shared" si="7"/>
        <v>215</v>
      </c>
      <c r="AY7" s="154">
        <f t="shared" si="7"/>
        <v>217.99999999999994</v>
      </c>
      <c r="AZ7" s="154">
        <f t="shared" si="7"/>
        <v>220.99999999999997</v>
      </c>
      <c r="BA7" s="154">
        <f t="shared" si="7"/>
        <v>223.99999999999994</v>
      </c>
      <c r="BB7" s="154">
        <f t="shared" si="7"/>
        <v>227</v>
      </c>
      <c r="BC7" s="154">
        <f t="shared" si="7"/>
        <v>230</v>
      </c>
      <c r="BD7" s="154">
        <f t="shared" si="7"/>
        <v>233</v>
      </c>
      <c r="BE7" s="154">
        <f t="shared" si="7"/>
        <v>236.00000000000006</v>
      </c>
      <c r="BF7" s="154">
        <f t="shared" si="7"/>
        <v>239</v>
      </c>
      <c r="BG7" s="154">
        <f t="shared" si="7"/>
        <v>241.99999999999994</v>
      </c>
      <c r="BH7" s="154">
        <f t="shared" si="7"/>
        <v>245</v>
      </c>
    </row>
    <row r="8" spans="1:60" ht="14.25">
      <c r="A8" s="73" t="s">
        <v>6</v>
      </c>
      <c r="C8" s="86">
        <f t="shared" ref="C8:AO8" si="8">C9+C10</f>
        <v>0</v>
      </c>
      <c r="D8" s="86">
        <f t="shared" si="8"/>
        <v>0</v>
      </c>
      <c r="E8" s="86">
        <f t="shared" si="8"/>
        <v>0</v>
      </c>
      <c r="F8" s="86">
        <f t="shared" si="8"/>
        <v>0</v>
      </c>
      <c r="G8" s="86">
        <f t="shared" si="8"/>
        <v>0</v>
      </c>
      <c r="H8" s="86">
        <f t="shared" si="8"/>
        <v>0</v>
      </c>
      <c r="I8" s="86">
        <f t="shared" si="8"/>
        <v>0</v>
      </c>
      <c r="J8" s="86">
        <f t="shared" si="8"/>
        <v>0</v>
      </c>
      <c r="K8" s="86">
        <f t="shared" si="8"/>
        <v>0</v>
      </c>
      <c r="L8" s="86">
        <f t="shared" si="8"/>
        <v>0</v>
      </c>
      <c r="M8" s="86">
        <f t="shared" si="8"/>
        <v>0</v>
      </c>
      <c r="N8" s="86">
        <f t="shared" si="8"/>
        <v>0</v>
      </c>
      <c r="O8" s="86">
        <f t="shared" si="8"/>
        <v>0</v>
      </c>
      <c r="P8" s="86">
        <f t="shared" si="8"/>
        <v>0</v>
      </c>
      <c r="Q8" s="86">
        <f t="shared" si="8"/>
        <v>0</v>
      </c>
      <c r="R8" s="86">
        <f t="shared" si="8"/>
        <v>0</v>
      </c>
      <c r="S8" s="86">
        <f t="shared" si="8"/>
        <v>0</v>
      </c>
      <c r="T8" s="86">
        <f t="shared" si="8"/>
        <v>0</v>
      </c>
      <c r="U8" s="86">
        <f t="shared" si="8"/>
        <v>0</v>
      </c>
      <c r="V8" s="86">
        <f t="shared" si="8"/>
        <v>0</v>
      </c>
      <c r="W8" s="86">
        <f t="shared" si="8"/>
        <v>0</v>
      </c>
      <c r="X8" s="86">
        <f t="shared" si="8"/>
        <v>0</v>
      </c>
      <c r="Y8" s="86">
        <f t="shared" si="8"/>
        <v>0</v>
      </c>
      <c r="Z8" s="86">
        <f t="shared" si="8"/>
        <v>0</v>
      </c>
      <c r="AA8" s="86">
        <f t="shared" si="8"/>
        <v>0</v>
      </c>
      <c r="AB8" s="86">
        <f t="shared" si="8"/>
        <v>0</v>
      </c>
      <c r="AC8" s="86">
        <f t="shared" si="8"/>
        <v>0</v>
      </c>
      <c r="AD8" s="86">
        <f t="shared" si="8"/>
        <v>0</v>
      </c>
      <c r="AE8" s="86">
        <f t="shared" si="8"/>
        <v>0</v>
      </c>
      <c r="AF8" s="86">
        <f t="shared" si="8"/>
        <v>0</v>
      </c>
      <c r="AG8" s="86">
        <f t="shared" si="8"/>
        <v>0</v>
      </c>
      <c r="AH8" s="86">
        <f t="shared" si="8"/>
        <v>0</v>
      </c>
      <c r="AI8" s="158">
        <f t="shared" si="8"/>
        <v>0</v>
      </c>
      <c r="AJ8" s="158">
        <f t="shared" si="8"/>
        <v>0</v>
      </c>
      <c r="AK8" s="158">
        <f t="shared" si="8"/>
        <v>0</v>
      </c>
      <c r="AL8" s="158">
        <f t="shared" si="8"/>
        <v>0</v>
      </c>
      <c r="AM8" s="158">
        <f t="shared" si="8"/>
        <v>0</v>
      </c>
      <c r="AN8" s="158">
        <f t="shared" si="8"/>
        <v>0</v>
      </c>
      <c r="AO8" s="158">
        <f t="shared" si="8"/>
        <v>0</v>
      </c>
      <c r="AP8" s="158">
        <f>AP9+AP10</f>
        <v>0</v>
      </c>
      <c r="AQ8" s="154">
        <f t="shared" ref="AQ8:BH8" si="9">AQ9+AQ10</f>
        <v>0</v>
      </c>
      <c r="AR8" s="154">
        <f t="shared" si="9"/>
        <v>0</v>
      </c>
      <c r="AS8" s="154">
        <f t="shared" si="9"/>
        <v>0</v>
      </c>
      <c r="AT8" s="154">
        <f t="shared" si="9"/>
        <v>0</v>
      </c>
      <c r="AU8" s="154">
        <f t="shared" si="9"/>
        <v>0</v>
      </c>
      <c r="AV8" s="154">
        <f t="shared" si="9"/>
        <v>0</v>
      </c>
      <c r="AW8" s="154">
        <f t="shared" si="9"/>
        <v>0</v>
      </c>
      <c r="AX8" s="154">
        <f t="shared" si="9"/>
        <v>0</v>
      </c>
      <c r="AY8" s="154">
        <f t="shared" si="9"/>
        <v>0</v>
      </c>
      <c r="AZ8" s="154">
        <f t="shared" si="9"/>
        <v>0</v>
      </c>
      <c r="BA8" s="154">
        <f t="shared" si="9"/>
        <v>0</v>
      </c>
      <c r="BB8" s="154">
        <f t="shared" si="9"/>
        <v>0</v>
      </c>
      <c r="BC8" s="154">
        <f t="shared" si="9"/>
        <v>0</v>
      </c>
      <c r="BD8" s="154">
        <f t="shared" si="9"/>
        <v>0</v>
      </c>
      <c r="BE8" s="154">
        <f t="shared" si="9"/>
        <v>0</v>
      </c>
      <c r="BF8" s="154">
        <f t="shared" si="9"/>
        <v>0</v>
      </c>
      <c r="BG8" s="154">
        <f t="shared" si="9"/>
        <v>0</v>
      </c>
      <c r="BH8" s="154">
        <f t="shared" si="9"/>
        <v>0</v>
      </c>
    </row>
    <row r="9" spans="1:60" ht="14.25">
      <c r="A9" s="73" t="s">
        <v>7</v>
      </c>
      <c r="C9" s="86">
        <f>C113</f>
        <v>0</v>
      </c>
      <c r="D9" s="86">
        <f t="shared" ref="D9:BH9" si="10">D113</f>
        <v>0</v>
      </c>
      <c r="E9" s="86">
        <f t="shared" si="10"/>
        <v>0</v>
      </c>
      <c r="F9" s="86">
        <f t="shared" si="10"/>
        <v>0</v>
      </c>
      <c r="G9" s="86">
        <f t="shared" si="10"/>
        <v>0</v>
      </c>
      <c r="H9" s="86">
        <f t="shared" si="10"/>
        <v>0</v>
      </c>
      <c r="I9" s="86">
        <f t="shared" si="10"/>
        <v>0</v>
      </c>
      <c r="J9" s="86">
        <f t="shared" si="10"/>
        <v>0</v>
      </c>
      <c r="K9" s="86">
        <f t="shared" si="10"/>
        <v>0</v>
      </c>
      <c r="L9" s="86">
        <f t="shared" si="10"/>
        <v>0</v>
      </c>
      <c r="M9" s="86">
        <f t="shared" si="10"/>
        <v>0</v>
      </c>
      <c r="N9" s="86">
        <f t="shared" si="10"/>
        <v>0</v>
      </c>
      <c r="O9" s="86">
        <f t="shared" si="10"/>
        <v>0</v>
      </c>
      <c r="P9" s="86">
        <f t="shared" si="10"/>
        <v>0</v>
      </c>
      <c r="Q9" s="86">
        <f t="shared" si="10"/>
        <v>0</v>
      </c>
      <c r="R9" s="86">
        <f t="shared" si="10"/>
        <v>0</v>
      </c>
      <c r="S9" s="86">
        <f t="shared" si="10"/>
        <v>0</v>
      </c>
      <c r="T9" s="86">
        <f t="shared" si="10"/>
        <v>0</v>
      </c>
      <c r="U9" s="86">
        <f t="shared" si="10"/>
        <v>0</v>
      </c>
      <c r="V9" s="86">
        <f t="shared" si="10"/>
        <v>0</v>
      </c>
      <c r="W9" s="86">
        <f t="shared" si="10"/>
        <v>0</v>
      </c>
      <c r="X9" s="86">
        <f t="shared" si="10"/>
        <v>0</v>
      </c>
      <c r="Y9" s="86">
        <f t="shared" si="10"/>
        <v>0</v>
      </c>
      <c r="Z9" s="86">
        <f t="shared" si="10"/>
        <v>0</v>
      </c>
      <c r="AA9" s="86">
        <f t="shared" si="10"/>
        <v>0</v>
      </c>
      <c r="AB9" s="86">
        <f t="shared" si="10"/>
        <v>0</v>
      </c>
      <c r="AC9" s="86">
        <f t="shared" si="10"/>
        <v>0</v>
      </c>
      <c r="AD9" s="86">
        <f t="shared" si="10"/>
        <v>0</v>
      </c>
      <c r="AE9" s="86">
        <f t="shared" si="10"/>
        <v>0</v>
      </c>
      <c r="AF9" s="86">
        <f t="shared" si="10"/>
        <v>0</v>
      </c>
      <c r="AG9" s="86">
        <f t="shared" si="10"/>
        <v>0</v>
      </c>
      <c r="AH9" s="86">
        <f t="shared" si="10"/>
        <v>0</v>
      </c>
      <c r="AI9" s="154">
        <f t="shared" si="10"/>
        <v>0</v>
      </c>
      <c r="AJ9" s="154">
        <f t="shared" si="10"/>
        <v>0</v>
      </c>
      <c r="AK9" s="154">
        <f t="shared" si="10"/>
        <v>0</v>
      </c>
      <c r="AL9" s="154">
        <f t="shared" si="10"/>
        <v>0</v>
      </c>
      <c r="AM9" s="154">
        <f t="shared" si="10"/>
        <v>0</v>
      </c>
      <c r="AN9" s="154">
        <f t="shared" si="10"/>
        <v>0</v>
      </c>
      <c r="AO9" s="154">
        <f t="shared" si="10"/>
        <v>0</v>
      </c>
      <c r="AP9" s="154">
        <f t="shared" si="10"/>
        <v>0</v>
      </c>
      <c r="AQ9" s="154">
        <f t="shared" si="10"/>
        <v>0</v>
      </c>
      <c r="AR9" s="154">
        <f t="shared" si="10"/>
        <v>0</v>
      </c>
      <c r="AS9" s="154">
        <f t="shared" si="10"/>
        <v>0</v>
      </c>
      <c r="AT9" s="154">
        <f t="shared" si="10"/>
        <v>0</v>
      </c>
      <c r="AU9" s="154">
        <f t="shared" si="10"/>
        <v>0</v>
      </c>
      <c r="AV9" s="154">
        <f t="shared" si="10"/>
        <v>0</v>
      </c>
      <c r="AW9" s="154">
        <f t="shared" si="10"/>
        <v>0</v>
      </c>
      <c r="AX9" s="154">
        <f t="shared" si="10"/>
        <v>0</v>
      </c>
      <c r="AY9" s="154">
        <f t="shared" si="10"/>
        <v>0</v>
      </c>
      <c r="AZ9" s="154">
        <f t="shared" si="10"/>
        <v>0</v>
      </c>
      <c r="BA9" s="154">
        <f t="shared" si="10"/>
        <v>0</v>
      </c>
      <c r="BB9" s="154">
        <f t="shared" si="10"/>
        <v>0</v>
      </c>
      <c r="BC9" s="154">
        <f t="shared" si="10"/>
        <v>0</v>
      </c>
      <c r="BD9" s="154">
        <f t="shared" si="10"/>
        <v>0</v>
      </c>
      <c r="BE9" s="154">
        <f t="shared" si="10"/>
        <v>0</v>
      </c>
      <c r="BF9" s="154">
        <f t="shared" si="10"/>
        <v>0</v>
      </c>
      <c r="BG9" s="154">
        <f t="shared" si="10"/>
        <v>0</v>
      </c>
      <c r="BH9" s="154">
        <f t="shared" si="10"/>
        <v>0</v>
      </c>
    </row>
    <row r="10" spans="1:60" ht="14.25">
      <c r="A10" s="73" t="s">
        <v>99</v>
      </c>
      <c r="C10" s="86">
        <f>C129</f>
        <v>0</v>
      </c>
      <c r="D10" s="86">
        <f t="shared" ref="D10:BH10" si="11">D129</f>
        <v>0</v>
      </c>
      <c r="E10" s="86">
        <f t="shared" si="11"/>
        <v>0</v>
      </c>
      <c r="F10" s="86">
        <f t="shared" si="11"/>
        <v>0</v>
      </c>
      <c r="G10" s="86">
        <f t="shared" si="11"/>
        <v>0</v>
      </c>
      <c r="H10" s="86">
        <f t="shared" si="11"/>
        <v>0</v>
      </c>
      <c r="I10" s="86">
        <f t="shared" si="11"/>
        <v>0</v>
      </c>
      <c r="J10" s="86">
        <f t="shared" si="11"/>
        <v>0</v>
      </c>
      <c r="K10" s="86">
        <f t="shared" si="11"/>
        <v>0</v>
      </c>
      <c r="L10" s="86">
        <f t="shared" si="11"/>
        <v>0</v>
      </c>
      <c r="M10" s="86">
        <f t="shared" si="11"/>
        <v>0</v>
      </c>
      <c r="N10" s="86">
        <f t="shared" si="11"/>
        <v>0</v>
      </c>
      <c r="O10" s="86">
        <f t="shared" si="11"/>
        <v>0</v>
      </c>
      <c r="P10" s="86">
        <f t="shared" si="11"/>
        <v>0</v>
      </c>
      <c r="Q10" s="86">
        <f t="shared" si="11"/>
        <v>0</v>
      </c>
      <c r="R10" s="86">
        <f t="shared" si="11"/>
        <v>0</v>
      </c>
      <c r="S10" s="86">
        <f t="shared" si="11"/>
        <v>0</v>
      </c>
      <c r="T10" s="86">
        <f t="shared" si="11"/>
        <v>0</v>
      </c>
      <c r="U10" s="86">
        <f t="shared" si="11"/>
        <v>0</v>
      </c>
      <c r="V10" s="86">
        <f t="shared" si="11"/>
        <v>0</v>
      </c>
      <c r="W10" s="86">
        <f t="shared" si="11"/>
        <v>0</v>
      </c>
      <c r="X10" s="86">
        <f t="shared" si="11"/>
        <v>0</v>
      </c>
      <c r="Y10" s="86">
        <f t="shared" si="11"/>
        <v>0</v>
      </c>
      <c r="Z10" s="86">
        <f t="shared" si="11"/>
        <v>0</v>
      </c>
      <c r="AA10" s="86">
        <f t="shared" si="11"/>
        <v>0</v>
      </c>
      <c r="AB10" s="86">
        <f t="shared" si="11"/>
        <v>0</v>
      </c>
      <c r="AC10" s="86">
        <f t="shared" si="11"/>
        <v>0</v>
      </c>
      <c r="AD10" s="86">
        <f t="shared" si="11"/>
        <v>0</v>
      </c>
      <c r="AE10" s="86">
        <f t="shared" si="11"/>
        <v>0</v>
      </c>
      <c r="AF10" s="86">
        <f t="shared" si="11"/>
        <v>0</v>
      </c>
      <c r="AG10" s="86">
        <f t="shared" si="11"/>
        <v>0</v>
      </c>
      <c r="AH10" s="86">
        <f t="shared" si="11"/>
        <v>0</v>
      </c>
      <c r="AI10" s="154">
        <f t="shared" si="11"/>
        <v>0</v>
      </c>
      <c r="AJ10" s="154">
        <f t="shared" si="11"/>
        <v>0</v>
      </c>
      <c r="AK10" s="154">
        <f t="shared" si="11"/>
        <v>0</v>
      </c>
      <c r="AL10" s="154">
        <f t="shared" si="11"/>
        <v>0</v>
      </c>
      <c r="AM10" s="154">
        <f t="shared" si="11"/>
        <v>0</v>
      </c>
      <c r="AN10" s="154">
        <f t="shared" si="11"/>
        <v>0</v>
      </c>
      <c r="AO10" s="154">
        <f t="shared" si="11"/>
        <v>0</v>
      </c>
      <c r="AP10" s="154">
        <f t="shared" si="11"/>
        <v>0</v>
      </c>
      <c r="AQ10" s="154">
        <f t="shared" si="11"/>
        <v>0</v>
      </c>
      <c r="AR10" s="154">
        <f t="shared" si="11"/>
        <v>0</v>
      </c>
      <c r="AS10" s="154">
        <f t="shared" si="11"/>
        <v>0</v>
      </c>
      <c r="AT10" s="154">
        <f t="shared" si="11"/>
        <v>0</v>
      </c>
      <c r="AU10" s="154">
        <f t="shared" si="11"/>
        <v>0</v>
      </c>
      <c r="AV10" s="154">
        <f t="shared" si="11"/>
        <v>0</v>
      </c>
      <c r="AW10" s="154">
        <f t="shared" si="11"/>
        <v>0</v>
      </c>
      <c r="AX10" s="154">
        <f t="shared" si="11"/>
        <v>0</v>
      </c>
      <c r="AY10" s="154">
        <f t="shared" si="11"/>
        <v>0</v>
      </c>
      <c r="AZ10" s="154">
        <f t="shared" si="11"/>
        <v>0</v>
      </c>
      <c r="BA10" s="154">
        <f t="shared" si="11"/>
        <v>0</v>
      </c>
      <c r="BB10" s="154">
        <f t="shared" si="11"/>
        <v>0</v>
      </c>
      <c r="BC10" s="154">
        <f t="shared" si="11"/>
        <v>0</v>
      </c>
      <c r="BD10" s="154">
        <f t="shared" si="11"/>
        <v>0</v>
      </c>
      <c r="BE10" s="154">
        <f t="shared" si="11"/>
        <v>0</v>
      </c>
      <c r="BF10" s="154">
        <f t="shared" si="11"/>
        <v>0</v>
      </c>
      <c r="BG10" s="154">
        <f t="shared" si="11"/>
        <v>0</v>
      </c>
      <c r="BH10" s="154">
        <f t="shared" si="11"/>
        <v>0</v>
      </c>
    </row>
    <row r="11" spans="1:60" ht="14.25">
      <c r="A11" s="73" t="s">
        <v>9</v>
      </c>
      <c r="C11" s="86">
        <f t="shared" ref="C11:BH11" si="12">C7-C8</f>
        <v>-5</v>
      </c>
      <c r="D11" s="86">
        <f t="shared" si="12"/>
        <v>0</v>
      </c>
      <c r="E11" s="86">
        <f t="shared" si="12"/>
        <v>0</v>
      </c>
      <c r="F11" s="86">
        <f t="shared" si="12"/>
        <v>0</v>
      </c>
      <c r="G11" s="86">
        <f t="shared" si="12"/>
        <v>0</v>
      </c>
      <c r="H11" s="86">
        <f t="shared" si="12"/>
        <v>0</v>
      </c>
      <c r="I11" s="86">
        <f t="shared" si="12"/>
        <v>0</v>
      </c>
      <c r="J11" s="86">
        <f t="shared" si="12"/>
        <v>0</v>
      </c>
      <c r="K11" s="86">
        <f t="shared" si="12"/>
        <v>83.375307999090467</v>
      </c>
      <c r="L11" s="86">
        <f t="shared" si="12"/>
        <v>86.564125413205389</v>
      </c>
      <c r="M11" s="86">
        <f t="shared" si="12"/>
        <v>86.525746623201243</v>
      </c>
      <c r="N11" s="86">
        <f t="shared" si="12"/>
        <v>90.078567629212785</v>
      </c>
      <c r="O11" s="86">
        <f t="shared" si="12"/>
        <v>95.922260327648161</v>
      </c>
      <c r="P11" s="86">
        <f t="shared" si="12"/>
        <v>94.604152203878783</v>
      </c>
      <c r="Q11" s="86">
        <f t="shared" si="12"/>
        <v>99.105660022666783</v>
      </c>
      <c r="R11" s="86">
        <f t="shared" si="12"/>
        <v>103.68060779257965</v>
      </c>
      <c r="S11" s="86">
        <f t="shared" si="12"/>
        <v>104.08449431378614</v>
      </c>
      <c r="T11" s="86">
        <f t="shared" si="12"/>
        <v>108.56807624570794</v>
      </c>
      <c r="U11" s="86">
        <f t="shared" si="12"/>
        <v>105.83377866322576</v>
      </c>
      <c r="V11" s="86">
        <f t="shared" si="12"/>
        <v>120.19927890920304</v>
      </c>
      <c r="W11" s="86">
        <f t="shared" si="12"/>
        <v>124.1261038005827</v>
      </c>
      <c r="X11" s="86">
        <f t="shared" si="12"/>
        <v>128.84367897197109</v>
      </c>
      <c r="Y11" s="86">
        <f t="shared" si="12"/>
        <v>133.85241253978555</v>
      </c>
      <c r="Z11" s="86">
        <f t="shared" si="12"/>
        <v>136.06335603679722</v>
      </c>
      <c r="AA11" s="86">
        <f t="shared" si="12"/>
        <v>138.91313090136683</v>
      </c>
      <c r="AB11" s="86">
        <f t="shared" si="12"/>
        <v>139.27985477834739</v>
      </c>
      <c r="AC11" s="86">
        <f t="shared" si="12"/>
        <v>139.35297908724937</v>
      </c>
      <c r="AD11" s="86">
        <f t="shared" si="12"/>
        <v>135.00669562528634</v>
      </c>
      <c r="AE11" s="86">
        <f t="shared" si="12"/>
        <v>138.44368883417687</v>
      </c>
      <c r="AF11" s="86">
        <f t="shared" si="12"/>
        <v>149.64312927251532</v>
      </c>
      <c r="AG11" s="86">
        <f t="shared" si="12"/>
        <v>153.17861577756906</v>
      </c>
      <c r="AH11" s="86">
        <f t="shared" si="12"/>
        <v>153.3032895947029</v>
      </c>
      <c r="AI11" s="154">
        <f t="shared" si="12"/>
        <v>155.99999999999994</v>
      </c>
      <c r="AJ11" s="154">
        <f t="shared" si="12"/>
        <v>160.99999999999997</v>
      </c>
      <c r="AK11" s="154">
        <f t="shared" si="12"/>
        <v>166</v>
      </c>
      <c r="AL11" s="154">
        <f t="shared" si="12"/>
        <v>168.00000000000003</v>
      </c>
      <c r="AM11" s="154">
        <f t="shared" si="12"/>
        <v>170.00000000000003</v>
      </c>
      <c r="AN11" s="154">
        <f t="shared" si="12"/>
        <v>177</v>
      </c>
      <c r="AO11" s="154">
        <f t="shared" si="12"/>
        <v>179.00000000000003</v>
      </c>
      <c r="AP11" s="154">
        <f t="shared" si="12"/>
        <v>182.99999999999997</v>
      </c>
      <c r="AQ11" s="154">
        <f t="shared" si="12"/>
        <v>185</v>
      </c>
      <c r="AR11" s="154">
        <f t="shared" si="12"/>
        <v>189</v>
      </c>
      <c r="AS11" s="154">
        <f t="shared" si="12"/>
        <v>193</v>
      </c>
      <c r="AT11" s="154">
        <f t="shared" si="12"/>
        <v>196.99999999999997</v>
      </c>
      <c r="AU11" s="154">
        <f t="shared" si="12"/>
        <v>201.00000000000003</v>
      </c>
      <c r="AV11" s="154">
        <f t="shared" si="12"/>
        <v>204.00000000000003</v>
      </c>
      <c r="AW11" s="154">
        <f t="shared" si="12"/>
        <v>212</v>
      </c>
      <c r="AX11" s="154">
        <f t="shared" si="12"/>
        <v>215</v>
      </c>
      <c r="AY11" s="154">
        <f t="shared" si="12"/>
        <v>217.99999999999994</v>
      </c>
      <c r="AZ11" s="154">
        <f t="shared" si="12"/>
        <v>220.99999999999997</v>
      </c>
      <c r="BA11" s="154">
        <f t="shared" si="12"/>
        <v>223.99999999999994</v>
      </c>
      <c r="BB11" s="154">
        <f t="shared" si="12"/>
        <v>227</v>
      </c>
      <c r="BC11" s="154">
        <f t="shared" si="12"/>
        <v>230</v>
      </c>
      <c r="BD11" s="154">
        <f t="shared" si="12"/>
        <v>233</v>
      </c>
      <c r="BE11" s="154">
        <f t="shared" si="12"/>
        <v>236.00000000000006</v>
      </c>
      <c r="BF11" s="154">
        <f t="shared" si="12"/>
        <v>239</v>
      </c>
      <c r="BG11" s="154">
        <f t="shared" si="12"/>
        <v>241.99999999999994</v>
      </c>
      <c r="BH11" s="154">
        <f t="shared" si="12"/>
        <v>245</v>
      </c>
    </row>
    <row r="12" spans="1:60" ht="14.25">
      <c r="A12" s="73" t="s">
        <v>10</v>
      </c>
      <c r="C12" s="86">
        <f>C65</f>
        <v>0</v>
      </c>
      <c r="D12" s="86">
        <f t="shared" ref="D12:AE12" si="13">D65</f>
        <v>0</v>
      </c>
      <c r="E12" s="86">
        <f t="shared" si="13"/>
        <v>0</v>
      </c>
      <c r="F12" s="86">
        <f t="shared" si="13"/>
        <v>0</v>
      </c>
      <c r="G12" s="86">
        <f t="shared" si="13"/>
        <v>0</v>
      </c>
      <c r="H12" s="86">
        <f t="shared" si="13"/>
        <v>0</v>
      </c>
      <c r="I12" s="86">
        <f t="shared" si="13"/>
        <v>0</v>
      </c>
      <c r="J12" s="86">
        <f t="shared" si="13"/>
        <v>0</v>
      </c>
      <c r="K12" s="86">
        <f t="shared" si="13"/>
        <v>0</v>
      </c>
      <c r="L12" s="86">
        <f t="shared" si="13"/>
        <v>0</v>
      </c>
      <c r="M12" s="86">
        <f t="shared" si="13"/>
        <v>0</v>
      </c>
      <c r="N12" s="86">
        <f t="shared" si="13"/>
        <v>0</v>
      </c>
      <c r="O12" s="86">
        <f t="shared" si="13"/>
        <v>0</v>
      </c>
      <c r="P12" s="86">
        <f t="shared" si="13"/>
        <v>0</v>
      </c>
      <c r="Q12" s="86">
        <f t="shared" si="13"/>
        <v>0</v>
      </c>
      <c r="R12" s="86">
        <f t="shared" si="13"/>
        <v>0</v>
      </c>
      <c r="S12" s="86">
        <f t="shared" si="13"/>
        <v>0</v>
      </c>
      <c r="T12" s="86">
        <f t="shared" si="13"/>
        <v>0</v>
      </c>
      <c r="U12" s="86">
        <f t="shared" si="13"/>
        <v>0</v>
      </c>
      <c r="V12" s="86">
        <f t="shared" si="13"/>
        <v>0.54400000000000004</v>
      </c>
      <c r="W12" s="86">
        <f t="shared" si="13"/>
        <v>1.0920000000000001</v>
      </c>
      <c r="X12" s="86">
        <f t="shared" si="13"/>
        <v>2.4209999999999998</v>
      </c>
      <c r="Y12" s="86">
        <f t="shared" si="13"/>
        <v>0.59899999999999998</v>
      </c>
      <c r="Z12" s="86">
        <f t="shared" si="13"/>
        <v>0.17299999999999999</v>
      </c>
      <c r="AA12" s="86">
        <f t="shared" si="13"/>
        <v>1.7439999999999998</v>
      </c>
      <c r="AB12" s="86">
        <f t="shared" si="13"/>
        <v>0.437</v>
      </c>
      <c r="AC12" s="86">
        <f t="shared" si="13"/>
        <v>3.4169999999999998</v>
      </c>
      <c r="AD12" s="86">
        <f t="shared" si="13"/>
        <v>2.1139999999999999</v>
      </c>
      <c r="AE12" s="86">
        <f t="shared" si="13"/>
        <v>1.3740000000000001</v>
      </c>
      <c r="AF12" s="86">
        <f>AF65</f>
        <v>3.0049999999999999</v>
      </c>
      <c r="AG12" s="86">
        <f t="shared" ref="AG12:AH12" si="14">AG65</f>
        <v>2.2830000000000004</v>
      </c>
      <c r="AH12" s="86">
        <f t="shared" si="14"/>
        <v>0.68800000000000017</v>
      </c>
      <c r="AI12" s="154">
        <v>2</v>
      </c>
      <c r="AJ12" s="154">
        <v>2</v>
      </c>
      <c r="AK12" s="154">
        <v>2</v>
      </c>
      <c r="AL12" s="154">
        <v>2</v>
      </c>
      <c r="AM12" s="154">
        <v>2</v>
      </c>
      <c r="AN12" s="154">
        <v>2</v>
      </c>
      <c r="AO12" s="154">
        <v>2</v>
      </c>
      <c r="AP12" s="154">
        <v>2</v>
      </c>
      <c r="AQ12" s="154">
        <v>2</v>
      </c>
      <c r="AR12" s="154">
        <v>2</v>
      </c>
      <c r="AS12" s="154">
        <v>2</v>
      </c>
      <c r="AT12" s="154">
        <v>2</v>
      </c>
      <c r="AU12" s="154">
        <v>2</v>
      </c>
      <c r="AV12" s="154">
        <v>2</v>
      </c>
      <c r="AW12" s="154">
        <v>2</v>
      </c>
      <c r="AX12" s="154">
        <v>2</v>
      </c>
      <c r="AY12" s="154">
        <v>3</v>
      </c>
      <c r="AZ12" s="154">
        <v>4</v>
      </c>
      <c r="BA12" s="154">
        <v>5</v>
      </c>
      <c r="BB12" s="154">
        <v>6</v>
      </c>
      <c r="BC12" s="154">
        <v>7</v>
      </c>
      <c r="BD12" s="154">
        <v>8</v>
      </c>
      <c r="BE12" s="154">
        <v>9</v>
      </c>
      <c r="BF12" s="154">
        <v>10</v>
      </c>
      <c r="BG12" s="154">
        <v>11</v>
      </c>
      <c r="BH12" s="154">
        <v>12</v>
      </c>
    </row>
    <row r="13" spans="1:60" ht="14.25">
      <c r="A13" s="75" t="s">
        <v>11</v>
      </c>
      <c r="B13" s="155"/>
      <c r="C13" s="156">
        <f t="shared" ref="C13:BH13" si="15">C6-C14</f>
        <v>-5</v>
      </c>
      <c r="D13" s="156">
        <f t="shared" si="15"/>
        <v>0</v>
      </c>
      <c r="E13" s="156">
        <f t="shared" si="15"/>
        <v>0</v>
      </c>
      <c r="F13" s="156">
        <f t="shared" si="15"/>
        <v>0</v>
      </c>
      <c r="G13" s="156">
        <f t="shared" si="15"/>
        <v>0</v>
      </c>
      <c r="H13" s="156">
        <f t="shared" si="15"/>
        <v>0</v>
      </c>
      <c r="I13" s="156">
        <f t="shared" si="15"/>
        <v>0</v>
      </c>
      <c r="J13" s="156">
        <f t="shared" si="15"/>
        <v>0</v>
      </c>
      <c r="K13" s="156">
        <f t="shared" si="15"/>
        <v>83.375307999090467</v>
      </c>
      <c r="L13" s="156">
        <f t="shared" si="15"/>
        <v>86.564125413205389</v>
      </c>
      <c r="M13" s="156">
        <f t="shared" si="15"/>
        <v>86.525746623201243</v>
      </c>
      <c r="N13" s="156">
        <f t="shared" si="15"/>
        <v>90.078567629212785</v>
      </c>
      <c r="O13" s="156">
        <f t="shared" si="15"/>
        <v>95.922260327648161</v>
      </c>
      <c r="P13" s="156">
        <f t="shared" si="15"/>
        <v>94.604152203878783</v>
      </c>
      <c r="Q13" s="156">
        <f t="shared" si="15"/>
        <v>99.105660022666783</v>
      </c>
      <c r="R13" s="156">
        <f t="shared" si="15"/>
        <v>103.68060779257965</v>
      </c>
      <c r="S13" s="156">
        <f t="shared" si="15"/>
        <v>104.08449431378614</v>
      </c>
      <c r="T13" s="156">
        <f t="shared" si="15"/>
        <v>108.56807624570794</v>
      </c>
      <c r="U13" s="156">
        <f t="shared" si="15"/>
        <v>105.83377866322576</v>
      </c>
      <c r="V13" s="156">
        <f t="shared" si="15"/>
        <v>120.74327890920304</v>
      </c>
      <c r="W13" s="156">
        <f t="shared" si="15"/>
        <v>125.2181038005827</v>
      </c>
      <c r="X13" s="156">
        <f t="shared" si="15"/>
        <v>131.26467897197108</v>
      </c>
      <c r="Y13" s="156">
        <f t="shared" si="15"/>
        <v>134.45141253978554</v>
      </c>
      <c r="Z13" s="156">
        <f t="shared" si="15"/>
        <v>136.23635603679722</v>
      </c>
      <c r="AA13" s="156">
        <f t="shared" si="15"/>
        <v>140.65713090136683</v>
      </c>
      <c r="AB13" s="156">
        <f t="shared" si="15"/>
        <v>139.7168547783474</v>
      </c>
      <c r="AC13" s="156">
        <f t="shared" si="15"/>
        <v>142.76997908724937</v>
      </c>
      <c r="AD13" s="156">
        <f t="shared" si="15"/>
        <v>137.12069562528634</v>
      </c>
      <c r="AE13" s="156">
        <f t="shared" si="15"/>
        <v>139.81768883417686</v>
      </c>
      <c r="AF13" s="156">
        <f t="shared" si="15"/>
        <v>152.64812927251532</v>
      </c>
      <c r="AG13" s="156">
        <f t="shared" si="15"/>
        <v>155.46161577756905</v>
      </c>
      <c r="AH13" s="156">
        <f t="shared" si="15"/>
        <v>153.99128959470289</v>
      </c>
      <c r="AI13" s="157">
        <f t="shared" si="15"/>
        <v>157.99999999999994</v>
      </c>
      <c r="AJ13" s="157">
        <f t="shared" si="15"/>
        <v>162.99999999999997</v>
      </c>
      <c r="AK13" s="157">
        <f t="shared" si="15"/>
        <v>168</v>
      </c>
      <c r="AL13" s="157">
        <f t="shared" si="15"/>
        <v>170.00000000000003</v>
      </c>
      <c r="AM13" s="157">
        <f t="shared" si="15"/>
        <v>172.00000000000003</v>
      </c>
      <c r="AN13" s="157">
        <f t="shared" si="15"/>
        <v>179</v>
      </c>
      <c r="AO13" s="157">
        <f t="shared" si="15"/>
        <v>181.00000000000003</v>
      </c>
      <c r="AP13" s="157">
        <f t="shared" si="15"/>
        <v>184.99999999999997</v>
      </c>
      <c r="AQ13" s="157">
        <f t="shared" si="15"/>
        <v>187</v>
      </c>
      <c r="AR13" s="157">
        <f t="shared" si="15"/>
        <v>191</v>
      </c>
      <c r="AS13" s="157">
        <f t="shared" si="15"/>
        <v>195</v>
      </c>
      <c r="AT13" s="157">
        <f t="shared" si="15"/>
        <v>198.99999999999997</v>
      </c>
      <c r="AU13" s="157">
        <f t="shared" si="15"/>
        <v>203.00000000000003</v>
      </c>
      <c r="AV13" s="157">
        <f t="shared" si="15"/>
        <v>206.00000000000003</v>
      </c>
      <c r="AW13" s="157">
        <f t="shared" si="15"/>
        <v>214</v>
      </c>
      <c r="AX13" s="157">
        <f t="shared" si="15"/>
        <v>217</v>
      </c>
      <c r="AY13" s="157">
        <f t="shared" si="15"/>
        <v>220.99999999999994</v>
      </c>
      <c r="AZ13" s="157">
        <f t="shared" si="15"/>
        <v>224.99999999999997</v>
      </c>
      <c r="BA13" s="157">
        <f t="shared" si="15"/>
        <v>228.99999999999994</v>
      </c>
      <c r="BB13" s="157">
        <f t="shared" si="15"/>
        <v>233</v>
      </c>
      <c r="BC13" s="157">
        <f t="shared" si="15"/>
        <v>237</v>
      </c>
      <c r="BD13" s="157">
        <f t="shared" si="15"/>
        <v>241</v>
      </c>
      <c r="BE13" s="157">
        <f t="shared" si="15"/>
        <v>245.00000000000006</v>
      </c>
      <c r="BF13" s="157">
        <f t="shared" si="15"/>
        <v>249</v>
      </c>
      <c r="BG13" s="157">
        <f t="shared" si="15"/>
        <v>252.99999999999994</v>
      </c>
      <c r="BH13" s="157">
        <f t="shared" si="15"/>
        <v>257</v>
      </c>
    </row>
    <row r="14" spans="1:60" ht="14.25">
      <c r="A14" s="73" t="s">
        <v>100</v>
      </c>
      <c r="C14" s="86">
        <f>C208</f>
        <v>5</v>
      </c>
      <c r="D14" s="86">
        <f t="shared" ref="D14:BH14" si="16">D208</f>
        <v>5</v>
      </c>
      <c r="E14" s="86">
        <f t="shared" si="16"/>
        <v>5</v>
      </c>
      <c r="F14" s="86">
        <f t="shared" si="16"/>
        <v>5</v>
      </c>
      <c r="G14" s="86">
        <f t="shared" si="16"/>
        <v>5</v>
      </c>
      <c r="H14" s="86">
        <f t="shared" si="16"/>
        <v>5</v>
      </c>
      <c r="I14" s="86">
        <f t="shared" si="16"/>
        <v>5</v>
      </c>
      <c r="J14" s="86">
        <f t="shared" si="16"/>
        <v>5</v>
      </c>
      <c r="K14" s="86">
        <f t="shared" si="16"/>
        <v>5</v>
      </c>
      <c r="L14" s="86">
        <f t="shared" si="16"/>
        <v>5</v>
      </c>
      <c r="M14" s="86">
        <f t="shared" si="16"/>
        <v>5</v>
      </c>
      <c r="N14" s="86">
        <f t="shared" si="16"/>
        <v>5</v>
      </c>
      <c r="O14" s="86">
        <f t="shared" si="16"/>
        <v>5</v>
      </c>
      <c r="P14" s="86">
        <f t="shared" si="16"/>
        <v>5</v>
      </c>
      <c r="Q14" s="86">
        <f t="shared" si="16"/>
        <v>5</v>
      </c>
      <c r="R14" s="86">
        <f t="shared" si="16"/>
        <v>5</v>
      </c>
      <c r="S14" s="86">
        <f t="shared" si="16"/>
        <v>5</v>
      </c>
      <c r="T14" s="86">
        <f t="shared" si="16"/>
        <v>5</v>
      </c>
      <c r="U14" s="86">
        <f t="shared" si="16"/>
        <v>5</v>
      </c>
      <c r="V14" s="86">
        <f t="shared" si="16"/>
        <v>5</v>
      </c>
      <c r="W14" s="86">
        <f t="shared" si="16"/>
        <v>5</v>
      </c>
      <c r="X14" s="86">
        <f t="shared" si="16"/>
        <v>5</v>
      </c>
      <c r="Y14" s="86">
        <f t="shared" si="16"/>
        <v>5</v>
      </c>
      <c r="Z14" s="86">
        <f t="shared" si="16"/>
        <v>5</v>
      </c>
      <c r="AA14" s="86">
        <f t="shared" si="16"/>
        <v>5</v>
      </c>
      <c r="AB14" s="86">
        <f t="shared" si="16"/>
        <v>5</v>
      </c>
      <c r="AC14" s="86">
        <f t="shared" si="16"/>
        <v>5</v>
      </c>
      <c r="AD14" s="86">
        <f t="shared" si="16"/>
        <v>5</v>
      </c>
      <c r="AE14" s="86">
        <f t="shared" si="16"/>
        <v>5</v>
      </c>
      <c r="AF14" s="86">
        <f t="shared" si="16"/>
        <v>5</v>
      </c>
      <c r="AG14" s="86">
        <f t="shared" si="16"/>
        <v>5</v>
      </c>
      <c r="AH14" s="86">
        <f t="shared" si="16"/>
        <v>8.6491211624414071</v>
      </c>
      <c r="AI14" s="154">
        <f t="shared" si="16"/>
        <v>10.132195967783268</v>
      </c>
      <c r="AJ14" s="154">
        <f t="shared" si="16"/>
        <v>10.256644177887665</v>
      </c>
      <c r="AK14" s="154">
        <f t="shared" si="16"/>
        <v>9.0413875998701627</v>
      </c>
      <c r="AL14" s="154">
        <f t="shared" si="16"/>
        <v>9.4487578648161943</v>
      </c>
      <c r="AM14" s="154">
        <f t="shared" si="16"/>
        <v>11.574242849977132</v>
      </c>
      <c r="AN14" s="154">
        <f t="shared" si="16"/>
        <v>10.518716803000775</v>
      </c>
      <c r="AO14" s="154">
        <f t="shared" si="16"/>
        <v>11.239692123613235</v>
      </c>
      <c r="AP14" s="154">
        <f t="shared" si="16"/>
        <v>11.736567832692437</v>
      </c>
      <c r="AQ14" s="154">
        <f t="shared" si="16"/>
        <v>13.391305622534873</v>
      </c>
      <c r="AR14" s="154">
        <f t="shared" si="16"/>
        <v>14.327856802446075</v>
      </c>
      <c r="AS14" s="154">
        <f t="shared" si="16"/>
        <v>14.960004322188414</v>
      </c>
      <c r="AT14" s="154">
        <f t="shared" si="16"/>
        <v>15.363520389009636</v>
      </c>
      <c r="AU14" s="154">
        <f t="shared" si="16"/>
        <v>15.898216074179317</v>
      </c>
      <c r="AV14" s="154">
        <f t="shared" si="16"/>
        <v>18.112018624967682</v>
      </c>
      <c r="AW14" s="154">
        <f t="shared" si="16"/>
        <v>16.877641240927765</v>
      </c>
      <c r="AX14" s="154">
        <f t="shared" si="16"/>
        <v>17.173002736867247</v>
      </c>
      <c r="AY14" s="154">
        <f t="shared" si="16"/>
        <v>18.506850866156512</v>
      </c>
      <c r="AZ14" s="154">
        <f t="shared" si="16"/>
        <v>20.314551455388845</v>
      </c>
      <c r="BA14" s="154">
        <f t="shared" si="16"/>
        <v>22.54372806526591</v>
      </c>
      <c r="BB14" s="154">
        <f t="shared" si="16"/>
        <v>26.053253507890361</v>
      </c>
      <c r="BC14" s="154">
        <f t="shared" si="16"/>
        <v>30.911919128307105</v>
      </c>
      <c r="BD14" s="154">
        <f t="shared" si="16"/>
        <v>36.963921038782757</v>
      </c>
      <c r="BE14" s="154">
        <f t="shared" si="16"/>
        <v>44.243318684720919</v>
      </c>
      <c r="BF14" s="154">
        <f t="shared" si="16"/>
        <v>52.794641059772573</v>
      </c>
      <c r="BG14" s="154">
        <f t="shared" si="16"/>
        <v>62.682418550617214</v>
      </c>
      <c r="BH14" s="154">
        <f t="shared" si="16"/>
        <v>74.166503765181886</v>
      </c>
    </row>
    <row r="15" spans="1:60" ht="15" thickBot="1">
      <c r="A15" s="73" t="s">
        <v>13</v>
      </c>
      <c r="C15" s="91">
        <f>C14/C13</f>
        <v>-1</v>
      </c>
      <c r="D15" s="91" t="e">
        <f t="shared" ref="D15:BH15" si="17">D14/D13</f>
        <v>#DIV/0!</v>
      </c>
      <c r="E15" s="91" t="e">
        <f t="shared" si="17"/>
        <v>#DIV/0!</v>
      </c>
      <c r="F15" s="91" t="e">
        <f t="shared" si="17"/>
        <v>#DIV/0!</v>
      </c>
      <c r="G15" s="91" t="e">
        <f t="shared" si="17"/>
        <v>#DIV/0!</v>
      </c>
      <c r="H15" s="91" t="e">
        <f t="shared" si="17"/>
        <v>#DIV/0!</v>
      </c>
      <c r="I15" s="91" t="e">
        <f t="shared" si="17"/>
        <v>#DIV/0!</v>
      </c>
      <c r="J15" s="91" t="e">
        <f t="shared" si="17"/>
        <v>#DIV/0!</v>
      </c>
      <c r="K15" s="91">
        <f t="shared" si="17"/>
        <v>5.9969793455570138E-2</v>
      </c>
      <c r="L15" s="91">
        <f t="shared" si="17"/>
        <v>5.776064826084696E-2</v>
      </c>
      <c r="M15" s="91">
        <f t="shared" si="17"/>
        <v>5.7786268193371321E-2</v>
      </c>
      <c r="N15" s="91">
        <f t="shared" si="17"/>
        <v>5.5507099320021638E-2</v>
      </c>
      <c r="O15" s="91">
        <f t="shared" si="17"/>
        <v>5.2125543986569559E-2</v>
      </c>
      <c r="P15" s="91">
        <f t="shared" si="17"/>
        <v>5.2851802838681315E-2</v>
      </c>
      <c r="Q15" s="91">
        <f t="shared" si="17"/>
        <v>5.0451205298026706E-2</v>
      </c>
      <c r="R15" s="91">
        <f t="shared" si="17"/>
        <v>4.8225025937375404E-2</v>
      </c>
      <c r="S15" s="91">
        <f t="shared" si="17"/>
        <v>4.8037894913783935E-2</v>
      </c>
      <c r="T15" s="91">
        <f t="shared" si="17"/>
        <v>4.6054053575418925E-2</v>
      </c>
      <c r="U15" s="91">
        <f t="shared" si="17"/>
        <v>4.7243895693363902E-2</v>
      </c>
      <c r="V15" s="91">
        <f t="shared" si="17"/>
        <v>4.1410172435021562E-2</v>
      </c>
      <c r="W15" s="91">
        <f t="shared" si="17"/>
        <v>3.9930328349028495E-2</v>
      </c>
      <c r="X15" s="91">
        <f t="shared" si="17"/>
        <v>3.8090978008392104E-2</v>
      </c>
      <c r="Y15" s="91">
        <f t="shared" si="17"/>
        <v>3.718815522685899E-2</v>
      </c>
      <c r="Z15" s="91">
        <f t="shared" si="17"/>
        <v>3.670092290672769E-2</v>
      </c>
      <c r="AA15" s="91">
        <f t="shared" si="17"/>
        <v>3.5547433450111791E-2</v>
      </c>
      <c r="AB15" s="91">
        <f t="shared" si="17"/>
        <v>3.578666301880476E-2</v>
      </c>
      <c r="AC15" s="91">
        <f t="shared" si="17"/>
        <v>3.5021368161330384E-2</v>
      </c>
      <c r="AD15" s="91">
        <f t="shared" si="17"/>
        <v>3.6464225747976392E-2</v>
      </c>
      <c r="AE15" s="91">
        <f t="shared" si="17"/>
        <v>3.5760854307425843E-2</v>
      </c>
      <c r="AF15" s="91">
        <f t="shared" si="17"/>
        <v>3.275506895386672E-2</v>
      </c>
      <c r="AG15" s="91">
        <f t="shared" si="17"/>
        <v>3.216227989778446E-2</v>
      </c>
      <c r="AH15" s="91">
        <f t="shared" si="17"/>
        <v>5.6166301257723386E-2</v>
      </c>
      <c r="AI15" s="159">
        <f t="shared" si="17"/>
        <v>6.4127822580906782E-2</v>
      </c>
      <c r="AJ15" s="159">
        <f t="shared" si="17"/>
        <v>6.292419741035378E-2</v>
      </c>
      <c r="AK15" s="159">
        <f t="shared" si="17"/>
        <v>5.3817783332560494E-2</v>
      </c>
      <c r="AL15" s="159">
        <f t="shared" si="17"/>
        <v>5.5580928616565842E-2</v>
      </c>
      <c r="AM15" s="159">
        <f t="shared" si="17"/>
        <v>6.7292109592890295E-2</v>
      </c>
      <c r="AN15" s="159">
        <f t="shared" si="17"/>
        <v>5.8763781022350699E-2</v>
      </c>
      <c r="AO15" s="159">
        <f t="shared" si="17"/>
        <v>6.2097746539299628E-2</v>
      </c>
      <c r="AP15" s="159">
        <f t="shared" si="17"/>
        <v>6.3440907203742916E-2</v>
      </c>
      <c r="AQ15" s="159">
        <f t="shared" si="17"/>
        <v>7.1611260013555472E-2</v>
      </c>
      <c r="AR15" s="159">
        <f t="shared" si="17"/>
        <v>7.5014957080869499E-2</v>
      </c>
      <c r="AS15" s="159">
        <f t="shared" si="17"/>
        <v>7.6717970883017503E-2</v>
      </c>
      <c r="AT15" s="159">
        <f t="shared" si="17"/>
        <v>7.7203620045274562E-2</v>
      </c>
      <c r="AU15" s="159">
        <f t="shared" si="17"/>
        <v>7.8316335340784804E-2</v>
      </c>
      <c r="AV15" s="159">
        <f t="shared" si="17"/>
        <v>8.7922420509551846E-2</v>
      </c>
      <c r="AW15" s="159">
        <f t="shared" si="17"/>
        <v>7.8867482434241895E-2</v>
      </c>
      <c r="AX15" s="159">
        <f t="shared" si="17"/>
        <v>7.9138261460217726E-2</v>
      </c>
      <c r="AY15" s="159">
        <f t="shared" si="17"/>
        <v>8.3741406634192384E-2</v>
      </c>
      <c r="AZ15" s="159">
        <f t="shared" si="17"/>
        <v>9.0286895357283764E-2</v>
      </c>
      <c r="BA15" s="159">
        <f t="shared" si="17"/>
        <v>9.84442273592398E-2</v>
      </c>
      <c r="BB15" s="159">
        <f t="shared" si="17"/>
        <v>0.11181653866047365</v>
      </c>
      <c r="BC15" s="159">
        <f t="shared" si="17"/>
        <v>0.13043003851606375</v>
      </c>
      <c r="BD15" s="159">
        <f t="shared" si="17"/>
        <v>0.15337726572109028</v>
      </c>
      <c r="BE15" s="159">
        <f t="shared" si="17"/>
        <v>0.18058497422335065</v>
      </c>
      <c r="BF15" s="159">
        <f t="shared" si="17"/>
        <v>0.21202667092278141</v>
      </c>
      <c r="BG15" s="159">
        <f t="shared" si="17"/>
        <v>0.24775659506172817</v>
      </c>
      <c r="BH15" s="159">
        <f t="shared" si="17"/>
        <v>0.28858561776335362</v>
      </c>
    </row>
    <row r="16" spans="1:60" ht="15" thickBot="1">
      <c r="A16" s="76" t="s">
        <v>101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</row>
    <row r="17" spans="1:60">
      <c r="A17" s="77" t="s">
        <v>15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</row>
    <row r="18" spans="1:60">
      <c r="K18">
        <f t="shared" ref="K18:AF18" si="18">K4*2204.622</f>
        <v>183811.03827157081</v>
      </c>
      <c r="L18">
        <f t="shared" si="18"/>
        <v>190841.17529671168</v>
      </c>
      <c r="M18">
        <f t="shared" si="18"/>
        <v>190756.56457193516</v>
      </c>
      <c r="N18">
        <f t="shared" si="18"/>
        <v>198589.19192385033</v>
      </c>
      <c r="O18">
        <f t="shared" si="18"/>
        <v>211472.32540806034</v>
      </c>
      <c r="P18">
        <f t="shared" si="18"/>
        <v>208566.39524001963</v>
      </c>
      <c r="Q18">
        <f t="shared" si="18"/>
        <v>218490.51841049167</v>
      </c>
      <c r="R18">
        <f t="shared" si="18"/>
        <v>228576.54891289253</v>
      </c>
      <c r="S18">
        <f t="shared" si="18"/>
        <v>229466.9660230478</v>
      </c>
      <c r="T18">
        <f t="shared" si="18"/>
        <v>239351.56938896512</v>
      </c>
      <c r="U18">
        <f t="shared" si="18"/>
        <v>233323.47678407808</v>
      </c>
      <c r="V18">
        <f t="shared" si="18"/>
        <v>242414.23614336501</v>
      </c>
      <c r="W18">
        <f t="shared" si="18"/>
        <v>251726.17342304823</v>
      </c>
      <c r="X18">
        <f t="shared" si="18"/>
        <v>261110.31269054479</v>
      </c>
      <c r="Y18">
        <f t="shared" si="18"/>
        <v>270946.74867228704</v>
      </c>
      <c r="Z18">
        <f t="shared" si="18"/>
        <v>279282.29988655588</v>
      </c>
      <c r="AA18">
        <f t="shared" si="18"/>
        <v>287866.60161603312</v>
      </c>
      <c r="AB18">
        <f t="shared" si="18"/>
        <v>288686.1122531498</v>
      </c>
      <c r="AC18">
        <f t="shared" si="18"/>
        <v>298507.97731728986</v>
      </c>
      <c r="AD18">
        <f t="shared" si="18"/>
        <v>286990.40706281003</v>
      </c>
      <c r="AE18">
        <f t="shared" si="18"/>
        <v>295473.77754698065</v>
      </c>
      <c r="AF18">
        <f t="shared" si="18"/>
        <v>327472.6322550312</v>
      </c>
    </row>
    <row r="19" spans="1:60" ht="13.5" thickBot="1">
      <c r="A19" s="78" t="s">
        <v>124</v>
      </c>
    </row>
    <row r="20" spans="1:60" ht="13.5" thickBot="1">
      <c r="A20" s="79"/>
      <c r="B20" s="93">
        <f t="shared" ref="B20:BH20" si="19">B2</f>
        <v>1992</v>
      </c>
      <c r="C20" s="93">
        <f t="shared" si="19"/>
        <v>1993</v>
      </c>
      <c r="D20" s="93">
        <f t="shared" si="19"/>
        <v>1994</v>
      </c>
      <c r="E20" s="93">
        <f t="shared" si="19"/>
        <v>1995</v>
      </c>
      <c r="F20" s="93">
        <f t="shared" si="19"/>
        <v>1996</v>
      </c>
      <c r="G20" s="93">
        <f t="shared" si="19"/>
        <v>1997</v>
      </c>
      <c r="H20" s="93">
        <f t="shared" si="19"/>
        <v>1998</v>
      </c>
      <c r="I20" s="93">
        <f t="shared" si="19"/>
        <v>1999</v>
      </c>
      <c r="J20" s="93">
        <f t="shared" si="19"/>
        <v>2000</v>
      </c>
      <c r="K20" s="93">
        <f t="shared" si="19"/>
        <v>2001</v>
      </c>
      <c r="L20" s="93">
        <f t="shared" si="19"/>
        <v>2002</v>
      </c>
      <c r="M20" s="93">
        <f t="shared" si="19"/>
        <v>2003</v>
      </c>
      <c r="N20" s="93">
        <f t="shared" si="19"/>
        <v>2004</v>
      </c>
      <c r="O20" s="93">
        <f t="shared" si="19"/>
        <v>2005</v>
      </c>
      <c r="P20" s="93">
        <f t="shared" si="19"/>
        <v>2006</v>
      </c>
      <c r="Q20" s="93">
        <f t="shared" si="19"/>
        <v>2007</v>
      </c>
      <c r="R20" s="93">
        <f t="shared" si="19"/>
        <v>2008</v>
      </c>
      <c r="S20" s="93">
        <f t="shared" si="19"/>
        <v>2009</v>
      </c>
      <c r="T20" s="93">
        <f t="shared" si="19"/>
        <v>2010</v>
      </c>
      <c r="U20" s="93">
        <f t="shared" si="19"/>
        <v>2011</v>
      </c>
      <c r="V20" s="93">
        <f t="shared" si="19"/>
        <v>2012</v>
      </c>
      <c r="W20" s="93">
        <f t="shared" si="19"/>
        <v>2013</v>
      </c>
      <c r="X20" s="93">
        <f t="shared" si="19"/>
        <v>2014</v>
      </c>
      <c r="Y20" s="93">
        <f t="shared" si="19"/>
        <v>2015</v>
      </c>
      <c r="Z20" s="93">
        <f t="shared" si="19"/>
        <v>2016</v>
      </c>
      <c r="AA20" s="93">
        <f t="shared" si="19"/>
        <v>2017</v>
      </c>
      <c r="AB20" s="93">
        <f t="shared" si="19"/>
        <v>2018</v>
      </c>
      <c r="AC20" s="93">
        <f t="shared" si="19"/>
        <v>2019</v>
      </c>
      <c r="AD20" s="93">
        <f t="shared" si="19"/>
        <v>2020</v>
      </c>
      <c r="AE20" s="93">
        <f t="shared" si="19"/>
        <v>2021</v>
      </c>
      <c r="AF20" s="93">
        <f t="shared" si="19"/>
        <v>2022</v>
      </c>
      <c r="AG20" s="93">
        <f t="shared" si="19"/>
        <v>2023</v>
      </c>
      <c r="AH20" s="93">
        <f t="shared" si="19"/>
        <v>2024</v>
      </c>
      <c r="AI20" s="93">
        <f t="shared" si="19"/>
        <v>2025</v>
      </c>
      <c r="AJ20" s="93">
        <f t="shared" si="19"/>
        <v>2026</v>
      </c>
      <c r="AK20" s="93">
        <f t="shared" si="19"/>
        <v>2027</v>
      </c>
      <c r="AL20" s="93">
        <f t="shared" si="19"/>
        <v>2028</v>
      </c>
      <c r="AM20" s="93">
        <f t="shared" si="19"/>
        <v>2029</v>
      </c>
      <c r="AN20" s="93">
        <f t="shared" si="19"/>
        <v>2030</v>
      </c>
      <c r="AO20" s="93">
        <f t="shared" si="19"/>
        <v>2031</v>
      </c>
      <c r="AP20" s="93">
        <f t="shared" si="19"/>
        <v>2032</v>
      </c>
      <c r="AQ20" s="93">
        <f t="shared" si="19"/>
        <v>2033</v>
      </c>
      <c r="AR20" s="93">
        <f t="shared" si="19"/>
        <v>2034</v>
      </c>
      <c r="AS20" s="93">
        <f t="shared" si="19"/>
        <v>2035</v>
      </c>
      <c r="AT20" s="93">
        <f t="shared" si="19"/>
        <v>2036</v>
      </c>
      <c r="AU20" s="93">
        <f t="shared" si="19"/>
        <v>2037</v>
      </c>
      <c r="AV20" s="93">
        <f t="shared" si="19"/>
        <v>2038</v>
      </c>
      <c r="AW20" s="93">
        <f t="shared" si="19"/>
        <v>2039</v>
      </c>
      <c r="AX20" s="93">
        <f t="shared" si="19"/>
        <v>2040</v>
      </c>
      <c r="AY20" s="93">
        <f t="shared" si="19"/>
        <v>2041</v>
      </c>
      <c r="AZ20" s="93">
        <f t="shared" si="19"/>
        <v>2042</v>
      </c>
      <c r="BA20" s="93">
        <f t="shared" si="19"/>
        <v>2043</v>
      </c>
      <c r="BB20" s="93">
        <f t="shared" si="19"/>
        <v>2044</v>
      </c>
      <c r="BC20" s="93">
        <f t="shared" si="19"/>
        <v>2045</v>
      </c>
      <c r="BD20" s="93">
        <f t="shared" si="19"/>
        <v>2046</v>
      </c>
      <c r="BE20" s="93">
        <f t="shared" si="19"/>
        <v>2047</v>
      </c>
      <c r="BF20" s="93">
        <f t="shared" si="19"/>
        <v>2048</v>
      </c>
      <c r="BG20" s="93">
        <f t="shared" si="19"/>
        <v>2049</v>
      </c>
      <c r="BH20" s="93">
        <f t="shared" si="19"/>
        <v>2050</v>
      </c>
    </row>
    <row r="21" spans="1:60">
      <c r="A21" s="78" t="s">
        <v>17</v>
      </c>
      <c r="K21" s="74">
        <f t="shared" ref="K21:BH26" si="20">K212*K260</f>
        <v>6.6291060454277968</v>
      </c>
      <c r="L21" s="74">
        <f t="shared" si="20"/>
        <v>7.4114321553945413</v>
      </c>
      <c r="M21" s="74">
        <f t="shared" si="20"/>
        <v>7.7416802121937991</v>
      </c>
      <c r="N21" s="74">
        <f t="shared" si="20"/>
        <v>7.1521666435307782</v>
      </c>
      <c r="O21" s="74">
        <f t="shared" si="20"/>
        <v>7.9538891838925085</v>
      </c>
      <c r="P21" s="74">
        <f t="shared" si="20"/>
        <v>7.6928153814892246</v>
      </c>
      <c r="Q21" s="74">
        <f t="shared" si="20"/>
        <v>8.0421587145255788</v>
      </c>
      <c r="R21" s="74">
        <f t="shared" si="20"/>
        <v>9.6858960599816335</v>
      </c>
      <c r="S21" s="74">
        <f t="shared" si="20"/>
        <v>8.6932680147971126</v>
      </c>
      <c r="T21" s="74">
        <f t="shared" si="20"/>
        <v>8.6897506627246148</v>
      </c>
      <c r="U21" s="74">
        <f t="shared" si="20"/>
        <v>8.6968088658809997</v>
      </c>
      <c r="V21" s="74">
        <f t="shared" si="20"/>
        <v>8.8125687426077661</v>
      </c>
      <c r="W21" s="74">
        <f t="shared" si="20"/>
        <v>9.2912126710393697</v>
      </c>
      <c r="X21" s="74">
        <f t="shared" si="20"/>
        <v>10.074933119413515</v>
      </c>
      <c r="Y21" s="74">
        <f t="shared" si="20"/>
        <v>7.4970321541168712</v>
      </c>
      <c r="Z21" s="74">
        <f t="shared" si="20"/>
        <v>10.080175091484818</v>
      </c>
      <c r="AA21" s="74">
        <f t="shared" si="20"/>
        <v>10.213200758024673</v>
      </c>
      <c r="AB21" s="74">
        <f t="shared" si="20"/>
        <v>11.059111217577593</v>
      </c>
      <c r="AC21" s="74">
        <f t="shared" si="20"/>
        <v>11.014281673391105</v>
      </c>
      <c r="AD21" s="74">
        <f t="shared" si="20"/>
        <v>10.332140868248366</v>
      </c>
      <c r="AE21" s="74">
        <f t="shared" si="20"/>
        <v>10.658533190304899</v>
      </c>
      <c r="AF21" s="94">
        <f t="shared" si="20"/>
        <v>11.102866016400018</v>
      </c>
      <c r="AG21" s="94">
        <f t="shared" si="20"/>
        <v>10.66538318742041</v>
      </c>
      <c r="AH21" s="94">
        <f t="shared" si="20"/>
        <v>10.828803392618219</v>
      </c>
      <c r="AI21" s="94">
        <f t="shared" si="20"/>
        <v>12.994785925116449</v>
      </c>
      <c r="AJ21" s="94">
        <f t="shared" si="20"/>
        <v>13.189058166197999</v>
      </c>
      <c r="AK21" s="94">
        <f t="shared" si="20"/>
        <v>13.49583058323836</v>
      </c>
      <c r="AL21" s="94">
        <f t="shared" si="20"/>
        <v>13.940677192594691</v>
      </c>
      <c r="AM21" s="94">
        <f t="shared" si="20"/>
        <v>14.166493630605242</v>
      </c>
      <c r="AN21" s="94">
        <f t="shared" si="20"/>
        <v>14.463637517984157</v>
      </c>
      <c r="AO21" s="94">
        <f t="shared" si="20"/>
        <v>14.739732118385103</v>
      </c>
      <c r="AP21" s="94">
        <f t="shared" si="20"/>
        <v>15.167880510294188</v>
      </c>
      <c r="AQ21" s="94">
        <f t="shared" si="20"/>
        <v>15.334237298302414</v>
      </c>
      <c r="AR21" s="94">
        <f t="shared" si="20"/>
        <v>15.703541185088294</v>
      </c>
      <c r="AS21" s="94">
        <f t="shared" si="20"/>
        <v>15.985024072479051</v>
      </c>
      <c r="AT21" s="94">
        <f t="shared" si="20"/>
        <v>16.251973082910943</v>
      </c>
      <c r="AU21" s="94">
        <f t="shared" si="20"/>
        <v>16.666550374178701</v>
      </c>
      <c r="AV21" s="94">
        <f t="shared" si="20"/>
        <v>17.016621863976965</v>
      </c>
      <c r="AW21" s="94">
        <f t="shared" si="20"/>
        <v>17.389206434975538</v>
      </c>
      <c r="AX21" s="94">
        <f t="shared" si="20"/>
        <v>17.781660644478915</v>
      </c>
      <c r="AY21" s="94">
        <f t="shared" si="20"/>
        <v>18.119541838730758</v>
      </c>
      <c r="AZ21" s="94">
        <f t="shared" si="20"/>
        <v>18.415941920995468</v>
      </c>
      <c r="BA21" s="94">
        <f t="shared" si="20"/>
        <v>18.694621796177156</v>
      </c>
      <c r="BB21" s="94">
        <f t="shared" si="20"/>
        <v>19.063212098180824</v>
      </c>
      <c r="BC21" s="94">
        <f t="shared" si="20"/>
        <v>19.429416290814096</v>
      </c>
      <c r="BD21" s="94">
        <f t="shared" si="20"/>
        <v>19.779529849455272</v>
      </c>
      <c r="BE21" s="94">
        <f t="shared" si="20"/>
        <v>20.125443756300161</v>
      </c>
      <c r="BF21" s="94">
        <f t="shared" si="20"/>
        <v>20.490206436263112</v>
      </c>
      <c r="BG21" s="94">
        <f t="shared" si="20"/>
        <v>20.843810369668198</v>
      </c>
      <c r="BH21" s="94">
        <f t="shared" si="20"/>
        <v>21.234364974056543</v>
      </c>
    </row>
    <row r="22" spans="1:60">
      <c r="A22" s="78" t="s">
        <v>18</v>
      </c>
      <c r="K22" s="74">
        <f t="shared" si="20"/>
        <v>6.0892881021445211</v>
      </c>
      <c r="L22" s="74">
        <f t="shared" si="20"/>
        <v>6.6384116039054542</v>
      </c>
      <c r="M22" s="74">
        <f t="shared" si="20"/>
        <v>7.0046917625035707</v>
      </c>
      <c r="N22" s="74">
        <f t="shared" si="20"/>
        <v>7.1251861267791332</v>
      </c>
      <c r="O22" s="74">
        <f t="shared" si="20"/>
        <v>7.411653202643846</v>
      </c>
      <c r="P22" s="74">
        <f t="shared" si="20"/>
        <v>7.2829209681892539</v>
      </c>
      <c r="Q22" s="74">
        <f t="shared" si="20"/>
        <v>7.140861059282428</v>
      </c>
      <c r="R22" s="74">
        <f t="shared" si="20"/>
        <v>8.3467283903943219</v>
      </c>
      <c r="S22" s="74">
        <f t="shared" si="20"/>
        <v>7.4626329088049799</v>
      </c>
      <c r="T22" s="74">
        <f t="shared" si="20"/>
        <v>7.9567990929591526</v>
      </c>
      <c r="U22" s="74">
        <f t="shared" si="20"/>
        <v>8.0711397261312126</v>
      </c>
      <c r="V22" s="74">
        <f t="shared" si="20"/>
        <v>8.0206219175475493</v>
      </c>
      <c r="W22" s="74">
        <f t="shared" si="20"/>
        <v>8.3352172101359443</v>
      </c>
      <c r="X22" s="74">
        <f t="shared" si="20"/>
        <v>8.3470305343990852</v>
      </c>
      <c r="Y22" s="74">
        <f t="shared" si="20"/>
        <v>6.5847118631910586</v>
      </c>
      <c r="Z22" s="74">
        <f t="shared" si="20"/>
        <v>10.898530792477374</v>
      </c>
      <c r="AA22" s="74">
        <f t="shared" si="20"/>
        <v>10.659293971857331</v>
      </c>
      <c r="AB22" s="74">
        <f t="shared" si="20"/>
        <v>11.8143182440293</v>
      </c>
      <c r="AC22" s="74">
        <f t="shared" si="20"/>
        <v>11.021642080350919</v>
      </c>
      <c r="AD22" s="74">
        <f t="shared" si="20"/>
        <v>11.577442575096624</v>
      </c>
      <c r="AE22" s="74">
        <f t="shared" si="20"/>
        <v>11.604728681520818</v>
      </c>
      <c r="AF22" s="94">
        <f t="shared" si="20"/>
        <v>11.443424950221512</v>
      </c>
      <c r="AG22" s="94">
        <f t="shared" si="20"/>
        <v>12.569042055164257</v>
      </c>
      <c r="AH22" s="94">
        <f t="shared" si="20"/>
        <v>13.393018329097885</v>
      </c>
      <c r="AI22" s="94">
        <f t="shared" si="20"/>
        <v>11.871605055099291</v>
      </c>
      <c r="AJ22" s="94">
        <f t="shared" si="20"/>
        <v>12.0722894010971</v>
      </c>
      <c r="AK22" s="94">
        <f t="shared" si="20"/>
        <v>12.280074394154092</v>
      </c>
      <c r="AL22" s="94">
        <f t="shared" si="20"/>
        <v>12.662180266391179</v>
      </c>
      <c r="AM22" s="94">
        <f t="shared" si="20"/>
        <v>12.914693777655629</v>
      </c>
      <c r="AN22" s="94">
        <f t="shared" si="20"/>
        <v>13.186598973947225</v>
      </c>
      <c r="AO22" s="94">
        <f t="shared" si="20"/>
        <v>13.433082155623014</v>
      </c>
      <c r="AP22" s="94">
        <f t="shared" si="20"/>
        <v>13.811889965401877</v>
      </c>
      <c r="AQ22" s="94">
        <f t="shared" si="20"/>
        <v>13.965369510733304</v>
      </c>
      <c r="AR22" s="94">
        <f t="shared" si="20"/>
        <v>14.309018747061375</v>
      </c>
      <c r="AS22" s="94">
        <f t="shared" si="20"/>
        <v>14.564160843565823</v>
      </c>
      <c r="AT22" s="94">
        <f t="shared" si="20"/>
        <v>14.805528746392568</v>
      </c>
      <c r="AU22" s="94">
        <f t="shared" si="20"/>
        <v>15.182075099669687</v>
      </c>
      <c r="AV22" s="94">
        <f t="shared" si="20"/>
        <v>15.502050494612783</v>
      </c>
      <c r="AW22" s="94">
        <f t="shared" si="20"/>
        <v>15.842359467813159</v>
      </c>
      <c r="AX22" s="94">
        <f t="shared" si="20"/>
        <v>16.199382333729815</v>
      </c>
      <c r="AY22" s="94">
        <f t="shared" si="20"/>
        <v>16.506859457901513</v>
      </c>
      <c r="AZ22" s="94">
        <f t="shared" si="20"/>
        <v>16.776874864802284</v>
      </c>
      <c r="BA22" s="94">
        <f t="shared" si="20"/>
        <v>17.030990669226419</v>
      </c>
      <c r="BB22" s="94">
        <f t="shared" si="20"/>
        <v>17.366837308232174</v>
      </c>
      <c r="BC22" s="94">
        <f t="shared" si="20"/>
        <v>17.700333125777568</v>
      </c>
      <c r="BD22" s="94">
        <f t="shared" si="20"/>
        <v>18.019253414050979</v>
      </c>
      <c r="BE22" s="94">
        <f t="shared" si="20"/>
        <v>18.334411959609994</v>
      </c>
      <c r="BF22" s="94">
        <f t="shared" si="20"/>
        <v>18.666749583582469</v>
      </c>
      <c r="BG22" s="94">
        <f t="shared" si="20"/>
        <v>18.988878458240801</v>
      </c>
      <c r="BH22" s="94">
        <f t="shared" si="20"/>
        <v>19.344655674930358</v>
      </c>
    </row>
    <row r="23" spans="1:60">
      <c r="A23" s="78" t="s">
        <v>19</v>
      </c>
      <c r="K23" s="74">
        <f t="shared" si="20"/>
        <v>6.971904125810485</v>
      </c>
      <c r="L23" s="74">
        <f t="shared" si="20"/>
        <v>7.0899441539102659</v>
      </c>
      <c r="M23" s="74">
        <f t="shared" si="20"/>
        <v>7.9087447219822167</v>
      </c>
      <c r="N23" s="74">
        <f t="shared" si="20"/>
        <v>8.1689688755537944</v>
      </c>
      <c r="O23" s="74">
        <f t="shared" si="20"/>
        <v>7.9812863817645487</v>
      </c>
      <c r="P23" s="74">
        <f t="shared" si="20"/>
        <v>8.0499074618497719</v>
      </c>
      <c r="Q23" s="74">
        <f t="shared" si="20"/>
        <v>8.4363156415569645</v>
      </c>
      <c r="R23" s="74">
        <f t="shared" si="20"/>
        <v>8.8322348536972974</v>
      </c>
      <c r="S23" s="74">
        <f t="shared" si="20"/>
        <v>8.5610477642273199</v>
      </c>
      <c r="T23" s="74">
        <f t="shared" si="20"/>
        <v>9.1254610036747259</v>
      </c>
      <c r="U23" s="74">
        <f t="shared" si="20"/>
        <v>9.0526837554558437</v>
      </c>
      <c r="V23" s="74">
        <f t="shared" si="20"/>
        <v>9.237087547488553</v>
      </c>
      <c r="W23" s="74">
        <f t="shared" si="20"/>
        <v>9.597799217116652</v>
      </c>
      <c r="X23" s="74">
        <f t="shared" si="20"/>
        <v>10.355905930149985</v>
      </c>
      <c r="Y23" s="74">
        <f t="shared" si="20"/>
        <v>7.2855943663195575</v>
      </c>
      <c r="Z23" s="74">
        <f t="shared" si="20"/>
        <v>10.348955139037432</v>
      </c>
      <c r="AA23" s="74">
        <f t="shared" si="20"/>
        <v>10.622856207057566</v>
      </c>
      <c r="AB23" s="74">
        <f t="shared" si="20"/>
        <v>12.017622303869167</v>
      </c>
      <c r="AC23" s="74">
        <f t="shared" si="20"/>
        <v>11.359352204762462</v>
      </c>
      <c r="AD23" s="74">
        <f t="shared" si="20"/>
        <v>11.220100586251618</v>
      </c>
      <c r="AE23" s="74">
        <f t="shared" si="20"/>
        <v>10.76951081996895</v>
      </c>
      <c r="AF23" s="94">
        <f t="shared" si="20"/>
        <v>11.206721151563181</v>
      </c>
      <c r="AG23" s="94">
        <f t="shared" si="20"/>
        <v>12.054554290512336</v>
      </c>
      <c r="AH23" s="94">
        <f t="shared" si="20"/>
        <v>12.870749072520994</v>
      </c>
      <c r="AI23" s="94">
        <f t="shared" si="20"/>
        <v>13.407679041974882</v>
      </c>
      <c r="AJ23" s="94">
        <f t="shared" si="20"/>
        <v>13.657765236867116</v>
      </c>
      <c r="AK23" s="94">
        <f t="shared" si="20"/>
        <v>13.937731087489407</v>
      </c>
      <c r="AL23" s="94">
        <f t="shared" si="20"/>
        <v>14.354277724884023</v>
      </c>
      <c r="AM23" s="94">
        <f t="shared" si="20"/>
        <v>14.601642929273075</v>
      </c>
      <c r="AN23" s="94">
        <f t="shared" si="20"/>
        <v>14.927274333400604</v>
      </c>
      <c r="AO23" s="94">
        <f t="shared" si="20"/>
        <v>15.213011713466884</v>
      </c>
      <c r="AP23" s="94">
        <f t="shared" si="20"/>
        <v>15.645085230953489</v>
      </c>
      <c r="AQ23" s="94">
        <f t="shared" si="20"/>
        <v>15.81294266597958</v>
      </c>
      <c r="AR23" s="94">
        <f t="shared" si="20"/>
        <v>16.198417147017736</v>
      </c>
      <c r="AS23" s="94">
        <f t="shared" si="20"/>
        <v>16.491207109340486</v>
      </c>
      <c r="AT23" s="94">
        <f t="shared" si="20"/>
        <v>16.765395410286445</v>
      </c>
      <c r="AU23" s="94">
        <f t="shared" si="20"/>
        <v>17.191407981617047</v>
      </c>
      <c r="AV23" s="94">
        <f t="shared" si="20"/>
        <v>17.552602976626762</v>
      </c>
      <c r="AW23" s="94">
        <f t="shared" si="20"/>
        <v>17.937863721058083</v>
      </c>
      <c r="AX23" s="94">
        <f t="shared" si="20"/>
        <v>18.342831040987733</v>
      </c>
      <c r="AY23" s="94">
        <f t="shared" si="20"/>
        <v>18.691000263001857</v>
      </c>
      <c r="AZ23" s="94">
        <f t="shared" si="20"/>
        <v>18.99655968039804</v>
      </c>
      <c r="BA23" s="94">
        <f t="shared" si="20"/>
        <v>19.284156363684453</v>
      </c>
      <c r="BB23" s="94">
        <f t="shared" si="20"/>
        <v>19.664507544985764</v>
      </c>
      <c r="BC23" s="94">
        <f t="shared" si="20"/>
        <v>20.04222746505588</v>
      </c>
      <c r="BD23" s="94">
        <f t="shared" si="20"/>
        <v>20.403312983020982</v>
      </c>
      <c r="BE23" s="94">
        <f t="shared" si="20"/>
        <v>20.760130339516955</v>
      </c>
      <c r="BF23" s="94">
        <f t="shared" si="20"/>
        <v>21.136430085001248</v>
      </c>
      <c r="BG23" s="94">
        <f t="shared" si="20"/>
        <v>21.501198891293043</v>
      </c>
      <c r="BH23" s="94">
        <f t="shared" si="20"/>
        <v>21.904057137241498</v>
      </c>
    </row>
    <row r="24" spans="1:60">
      <c r="A24" s="78" t="s">
        <v>20</v>
      </c>
      <c r="K24" s="74">
        <f t="shared" si="20"/>
        <v>6.6793131112007451</v>
      </c>
      <c r="L24" s="74">
        <f t="shared" si="20"/>
        <v>7.7137278297011767</v>
      </c>
      <c r="M24" s="74">
        <f t="shared" si="20"/>
        <v>7.0144277140517755</v>
      </c>
      <c r="N24" s="74">
        <f t="shared" si="20"/>
        <v>7.5722173013107366</v>
      </c>
      <c r="O24" s="74">
        <f t="shared" si="20"/>
        <v>8.2123985777396324</v>
      </c>
      <c r="P24" s="74">
        <f t="shared" si="20"/>
        <v>7.2859991759555882</v>
      </c>
      <c r="Q24" s="74">
        <f t="shared" si="20"/>
        <v>7.6679889731400781</v>
      </c>
      <c r="R24" s="74">
        <f t="shared" si="20"/>
        <v>9.4768837944049569</v>
      </c>
      <c r="S24" s="74">
        <f t="shared" si="20"/>
        <v>8.3413816062433668</v>
      </c>
      <c r="T24" s="74">
        <f t="shared" si="20"/>
        <v>9.1267816081768451</v>
      </c>
      <c r="U24" s="74">
        <f t="shared" si="20"/>
        <v>8.7541577542149405</v>
      </c>
      <c r="V24" s="74">
        <f t="shared" si="20"/>
        <v>9.1857599697125423</v>
      </c>
      <c r="W24" s="74">
        <f t="shared" si="20"/>
        <v>9.5811233105002547</v>
      </c>
      <c r="X24" s="74">
        <f t="shared" si="20"/>
        <v>9.514149771227645</v>
      </c>
      <c r="Y24" s="74">
        <f t="shared" si="20"/>
        <v>7.183958112521605</v>
      </c>
      <c r="Z24" s="74">
        <f t="shared" si="20"/>
        <v>10.645439964874768</v>
      </c>
      <c r="AA24" s="74">
        <f t="shared" si="20"/>
        <v>10.507047889662772</v>
      </c>
      <c r="AB24" s="74">
        <f t="shared" si="20"/>
        <v>11.592563368596387</v>
      </c>
      <c r="AC24" s="74">
        <f t="shared" si="20"/>
        <v>10.167657318285233</v>
      </c>
      <c r="AD24" s="74">
        <f t="shared" si="20"/>
        <v>9.8406815851797145</v>
      </c>
      <c r="AE24" s="74">
        <f t="shared" si="20"/>
        <v>10.331166926983606</v>
      </c>
      <c r="AF24" s="94">
        <f t="shared" si="20"/>
        <v>10.684560991225528</v>
      </c>
      <c r="AG24" s="94">
        <f t="shared" si="20"/>
        <v>11.300469270904841</v>
      </c>
      <c r="AH24" s="94">
        <f t="shared" si="20"/>
        <v>10.544668841506704</v>
      </c>
      <c r="AI24" s="94">
        <f t="shared" si="20"/>
        <v>12.348006216346819</v>
      </c>
      <c r="AJ24" s="94">
        <f t="shared" si="20"/>
        <v>12.580434915724059</v>
      </c>
      <c r="AK24" s="94">
        <f t="shared" si="20"/>
        <v>12.822817143164267</v>
      </c>
      <c r="AL24" s="94">
        <f t="shared" si="20"/>
        <v>13.167679509333974</v>
      </c>
      <c r="AM24" s="94">
        <f t="shared" si="20"/>
        <v>13.472828120754354</v>
      </c>
      <c r="AN24" s="94">
        <f t="shared" si="20"/>
        <v>13.739415679846394</v>
      </c>
      <c r="AO24" s="94">
        <f t="shared" si="20"/>
        <v>14.000842379307645</v>
      </c>
      <c r="AP24" s="94">
        <f t="shared" si="20"/>
        <v>14.396116907347695</v>
      </c>
      <c r="AQ24" s="94">
        <f t="shared" si="20"/>
        <v>14.551058697526155</v>
      </c>
      <c r="AR24" s="94">
        <f t="shared" si="20"/>
        <v>14.914607411570382</v>
      </c>
      <c r="AS24" s="94">
        <f t="shared" si="20"/>
        <v>15.178053340913518</v>
      </c>
      <c r="AT24" s="94">
        <f t="shared" si="20"/>
        <v>15.430244187104114</v>
      </c>
      <c r="AU24" s="94">
        <f t="shared" si="20"/>
        <v>15.822470889899668</v>
      </c>
      <c r="AV24" s="94">
        <f t="shared" si="20"/>
        <v>16.155590331655311</v>
      </c>
      <c r="AW24" s="94">
        <f t="shared" si="20"/>
        <v>16.510919434572095</v>
      </c>
      <c r="AX24" s="94">
        <f t="shared" si="20"/>
        <v>16.882628415588279</v>
      </c>
      <c r="AY24" s="94">
        <f t="shared" si="20"/>
        <v>17.203158289055231</v>
      </c>
      <c r="AZ24" s="94">
        <f t="shared" si="20"/>
        <v>17.484523674186448</v>
      </c>
      <c r="BA24" s="94">
        <f t="shared" si="20"/>
        <v>17.749354709103255</v>
      </c>
      <c r="BB24" s="94">
        <f t="shared" si="20"/>
        <v>18.099439204734622</v>
      </c>
      <c r="BC24" s="94">
        <f t="shared" si="20"/>
        <v>18.446945927951031</v>
      </c>
      <c r="BD24" s="94">
        <f t="shared" si="20"/>
        <v>18.779330408703466</v>
      </c>
      <c r="BE24" s="94">
        <f t="shared" si="20"/>
        <v>19.107779200180548</v>
      </c>
      <c r="BF24" s="94">
        <f t="shared" si="20"/>
        <v>19.454139441508868</v>
      </c>
      <c r="BG24" s="94">
        <f t="shared" si="20"/>
        <v>19.789862028987809</v>
      </c>
      <c r="BH24" s="94">
        <f t="shared" si="20"/>
        <v>20.160638173757892</v>
      </c>
    </row>
    <row r="25" spans="1:60">
      <c r="A25" s="78" t="s">
        <v>21</v>
      </c>
      <c r="K25" s="74">
        <f t="shared" si="20"/>
        <v>7.0260739258753704</v>
      </c>
      <c r="L25" s="74">
        <f t="shared" si="20"/>
        <v>7.4231901390840624</v>
      </c>
      <c r="M25" s="74">
        <f t="shared" si="20"/>
        <v>7.5657304701183543</v>
      </c>
      <c r="N25" s="74">
        <f t="shared" si="20"/>
        <v>7.3027420237084435</v>
      </c>
      <c r="O25" s="74">
        <f t="shared" si="20"/>
        <v>8.7374495755637458</v>
      </c>
      <c r="P25" s="74">
        <f t="shared" si="20"/>
        <v>8.3632357028751265</v>
      </c>
      <c r="Q25" s="74">
        <f t="shared" si="20"/>
        <v>8.3834537229996222</v>
      </c>
      <c r="R25" s="74">
        <f t="shared" si="20"/>
        <v>9.9127337885823987</v>
      </c>
      <c r="S25" s="74">
        <f t="shared" si="20"/>
        <v>9.1132359964175329</v>
      </c>
      <c r="T25" s="74">
        <f t="shared" si="20"/>
        <v>9.6155561404811785</v>
      </c>
      <c r="U25" s="74">
        <f t="shared" si="20"/>
        <v>9.2135373639418781</v>
      </c>
      <c r="V25" s="74">
        <f t="shared" si="20"/>
        <v>9.449850642690599</v>
      </c>
      <c r="W25" s="74">
        <f t="shared" si="20"/>
        <v>9.9572697727879014</v>
      </c>
      <c r="X25" s="74">
        <f t="shared" si="20"/>
        <v>10.680719300753996</v>
      </c>
      <c r="Y25" s="74">
        <f t="shared" si="20"/>
        <v>11.704089296607322</v>
      </c>
      <c r="Z25" s="74">
        <f t="shared" si="20"/>
        <v>10.92817187661654</v>
      </c>
      <c r="AA25" s="74">
        <f t="shared" si="20"/>
        <v>10.920159553378856</v>
      </c>
      <c r="AB25" s="74">
        <f t="shared" si="20"/>
        <v>11.988923105070555</v>
      </c>
      <c r="AC25" s="74">
        <f t="shared" si="20"/>
        <v>11.774092286436185</v>
      </c>
      <c r="AD25" s="74">
        <f t="shared" si="20"/>
        <v>12.352587602316607</v>
      </c>
      <c r="AE25" s="74">
        <f t="shared" si="20"/>
        <v>12.883817906619763</v>
      </c>
      <c r="AF25" s="94">
        <f t="shared" si="20"/>
        <v>12.131312288234737</v>
      </c>
      <c r="AG25" s="94">
        <f t="shared" si="20"/>
        <v>13.116084119704444</v>
      </c>
      <c r="AH25" s="94">
        <f t="shared" si="20"/>
        <v>13.280424147147704</v>
      </c>
      <c r="AI25" s="94">
        <f t="shared" si="20"/>
        <v>13.06254627212439</v>
      </c>
      <c r="AJ25" s="94">
        <f t="shared" si="20"/>
        <v>13.456840688942933</v>
      </c>
      <c r="AK25" s="94">
        <f t="shared" si="20"/>
        <v>13.756086694197823</v>
      </c>
      <c r="AL25" s="94">
        <f t="shared" si="20"/>
        <v>14.216569838471468</v>
      </c>
      <c r="AM25" s="94">
        <f t="shared" si="20"/>
        <v>14.378406750913713</v>
      </c>
      <c r="AN25" s="94">
        <f t="shared" si="20"/>
        <v>14.694482245374017</v>
      </c>
      <c r="AO25" s="94">
        <f t="shared" si="20"/>
        <v>15.005225798199422</v>
      </c>
      <c r="AP25" s="94">
        <f t="shared" si="20"/>
        <v>15.434521689676854</v>
      </c>
      <c r="AQ25" s="94">
        <f t="shared" si="20"/>
        <v>15.598838188180457</v>
      </c>
      <c r="AR25" s="94">
        <f t="shared" si="20"/>
        <v>15.96692092658971</v>
      </c>
      <c r="AS25" s="94">
        <f t="shared" si="20"/>
        <v>16.258669120102542</v>
      </c>
      <c r="AT25" s="94">
        <f t="shared" si="20"/>
        <v>16.533800816961143</v>
      </c>
      <c r="AU25" s="94">
        <f t="shared" si="20"/>
        <v>16.953413652493207</v>
      </c>
      <c r="AV25" s="94">
        <f t="shared" si="20"/>
        <v>17.308301939531887</v>
      </c>
      <c r="AW25" s="94">
        <f t="shared" si="20"/>
        <v>17.686886907179016</v>
      </c>
      <c r="AX25" s="94">
        <f t="shared" si="20"/>
        <v>18.0872522120433</v>
      </c>
      <c r="AY25" s="94">
        <f t="shared" si="20"/>
        <v>18.431174525922899</v>
      </c>
      <c r="AZ25" s="94">
        <f t="shared" si="20"/>
        <v>18.732166851765022</v>
      </c>
      <c r="BA25" s="94">
        <f t="shared" si="20"/>
        <v>19.015485832192493</v>
      </c>
      <c r="BB25" s="94">
        <f t="shared" si="20"/>
        <v>19.390485073462475</v>
      </c>
      <c r="BC25" s="94">
        <f t="shared" si="20"/>
        <v>19.763159541106276</v>
      </c>
      <c r="BD25" s="94">
        <f t="shared" si="20"/>
        <v>20.119254454843588</v>
      </c>
      <c r="BE25" s="94">
        <f t="shared" si="20"/>
        <v>20.471019832592834</v>
      </c>
      <c r="BF25" s="94">
        <f t="shared" si="20"/>
        <v>20.842045270469839</v>
      </c>
      <c r="BG25" s="94">
        <f t="shared" si="20"/>
        <v>21.201751716402757</v>
      </c>
      <c r="BH25" s="94">
        <f t="shared" si="20"/>
        <v>21.599032747888494</v>
      </c>
    </row>
    <row r="26" spans="1:60">
      <c r="A26" s="78" t="s">
        <v>22</v>
      </c>
      <c r="K26" s="74">
        <f t="shared" si="20"/>
        <v>7.0259011395310429</v>
      </c>
      <c r="L26" s="74">
        <f t="shared" si="20"/>
        <v>7.3645190958653535</v>
      </c>
      <c r="M26" s="74">
        <f t="shared" si="20"/>
        <v>7.5161281969323159</v>
      </c>
      <c r="N26" s="74">
        <f t="shared" si="20"/>
        <v>7.0124645673523851</v>
      </c>
      <c r="O26" s="74">
        <f t="shared" si="20"/>
        <v>8.0819906395005123</v>
      </c>
      <c r="P26" s="74">
        <f t="shared" ref="L26:BH31" si="21">P217*P265</f>
        <v>7.9412692074420042</v>
      </c>
      <c r="Q26" s="74">
        <f t="shared" si="21"/>
        <v>8.2967129507607424</v>
      </c>
      <c r="R26" s="74">
        <f t="shared" si="21"/>
        <v>8.958861576786699</v>
      </c>
      <c r="S26" s="74">
        <f t="shared" si="21"/>
        <v>9.2269153348497976</v>
      </c>
      <c r="T26" s="74">
        <f t="shared" si="21"/>
        <v>9.4809642168189008</v>
      </c>
      <c r="U26" s="74">
        <f t="shared" si="21"/>
        <v>9.1780319847637575</v>
      </c>
      <c r="V26" s="74">
        <f t="shared" si="21"/>
        <v>9.7769262399122212</v>
      </c>
      <c r="W26" s="74">
        <f t="shared" si="21"/>
        <v>10.219850586224966</v>
      </c>
      <c r="X26" s="74">
        <f t="shared" si="21"/>
        <v>10.416694724680342</v>
      </c>
      <c r="Y26" s="74">
        <f t="shared" si="21"/>
        <v>11.2907794250947</v>
      </c>
      <c r="Z26" s="74">
        <f t="shared" si="21"/>
        <v>10.409585661136857</v>
      </c>
      <c r="AA26" s="74">
        <f t="shared" si="21"/>
        <v>10.968649861583447</v>
      </c>
      <c r="AB26" s="74">
        <f t="shared" si="21"/>
        <v>12.605703612628121</v>
      </c>
      <c r="AC26" s="74">
        <f t="shared" si="21"/>
        <v>11.975255388211467</v>
      </c>
      <c r="AD26" s="74">
        <f t="shared" si="21"/>
        <v>9.9176946426041557</v>
      </c>
      <c r="AE26" s="74">
        <f t="shared" si="21"/>
        <v>10.57558781743764</v>
      </c>
      <c r="AF26" s="94">
        <f t="shared" si="21"/>
        <v>12.516118615085469</v>
      </c>
      <c r="AG26" s="94">
        <f t="shared" si="21"/>
        <v>11.616165411912542</v>
      </c>
      <c r="AH26" s="94">
        <f t="shared" si="21"/>
        <v>12.843345122403894</v>
      </c>
      <c r="AI26" s="94">
        <f t="shared" si="21"/>
        <v>12.479717723255403</v>
      </c>
      <c r="AJ26" s="94">
        <f t="shared" si="21"/>
        <v>12.857103771744642</v>
      </c>
      <c r="AK26" s="94">
        <f t="shared" si="21"/>
        <v>13.175379354495314</v>
      </c>
      <c r="AL26" s="94">
        <f t="shared" si="21"/>
        <v>13.547770296517186</v>
      </c>
      <c r="AM26" s="94">
        <f t="shared" si="21"/>
        <v>13.737363623884571</v>
      </c>
      <c r="AN26" s="94">
        <f t="shared" si="21"/>
        <v>14.038883091268389</v>
      </c>
      <c r="AO26" s="94">
        <f t="shared" si="21"/>
        <v>14.33577111152197</v>
      </c>
      <c r="AP26" s="94">
        <f t="shared" si="21"/>
        <v>14.745775712528499</v>
      </c>
      <c r="AQ26" s="94">
        <f t="shared" si="21"/>
        <v>14.895608763549093</v>
      </c>
      <c r="AR26" s="94">
        <f t="shared" si="21"/>
        <v>15.253089766895952</v>
      </c>
      <c r="AS26" s="94">
        <f t="shared" si="21"/>
        <v>15.53141266405307</v>
      </c>
      <c r="AT26" s="94">
        <f t="shared" si="21"/>
        <v>15.79387309116199</v>
      </c>
      <c r="AU26" s="94">
        <f t="shared" si="21"/>
        <v>16.194257415235455</v>
      </c>
      <c r="AV26" s="94">
        <f t="shared" si="21"/>
        <v>16.532734578538676</v>
      </c>
      <c r="AW26" s="94">
        <f t="shared" si="21"/>
        <v>16.895291083419011</v>
      </c>
      <c r="AX26" s="94">
        <f t="shared" si="21"/>
        <v>17.277565462497652</v>
      </c>
      <c r="AY26" s="94">
        <f t="shared" si="21"/>
        <v>17.605966442687542</v>
      </c>
      <c r="AZ26" s="94">
        <f t="shared" si="21"/>
        <v>17.893410479535515</v>
      </c>
      <c r="BA26" s="94">
        <f t="shared" si="21"/>
        <v>18.164053371887078</v>
      </c>
      <c r="BB26" s="94">
        <f t="shared" si="21"/>
        <v>18.522385685263966</v>
      </c>
      <c r="BC26" s="94">
        <f t="shared" si="21"/>
        <v>18.87832536523505</v>
      </c>
      <c r="BD26" s="94">
        <f t="shared" si="21"/>
        <v>19.218452822551999</v>
      </c>
      <c r="BE26" s="94">
        <f t="shared" si="21"/>
        <v>19.554465794837149</v>
      </c>
      <c r="BF26" s="94">
        <f t="shared" si="21"/>
        <v>19.908891332122067</v>
      </c>
      <c r="BG26" s="94">
        <f t="shared" si="21"/>
        <v>20.252505361307509</v>
      </c>
      <c r="BH26" s="94">
        <f t="shared" si="21"/>
        <v>20.631987913983007</v>
      </c>
    </row>
    <row r="27" spans="1:60">
      <c r="A27" s="78" t="s">
        <v>23</v>
      </c>
      <c r="K27" s="74">
        <f t="shared" ref="K27:K32" si="22">K218*K266</f>
        <v>7.1605363143402805</v>
      </c>
      <c r="L27" s="74">
        <f t="shared" si="21"/>
        <v>7.593693070928385</v>
      </c>
      <c r="M27" s="74">
        <f t="shared" si="21"/>
        <v>7.4971188053430211</v>
      </c>
      <c r="N27" s="74">
        <f t="shared" si="21"/>
        <v>7.3040714085704472</v>
      </c>
      <c r="O27" s="74">
        <f t="shared" si="21"/>
        <v>8.3554076838489522</v>
      </c>
      <c r="P27" s="74">
        <f t="shared" si="21"/>
        <v>8.1561242777373621</v>
      </c>
      <c r="Q27" s="74">
        <f t="shared" si="21"/>
        <v>8.2261054303852212</v>
      </c>
      <c r="R27" s="74">
        <f t="shared" si="21"/>
        <v>9.1448105857913937</v>
      </c>
      <c r="S27" s="74">
        <f t="shared" si="21"/>
        <v>9.7589027075174659</v>
      </c>
      <c r="T27" s="74">
        <f t="shared" si="21"/>
        <v>10.22660484130591</v>
      </c>
      <c r="U27" s="74">
        <f t="shared" si="21"/>
        <v>9.6082571382763913</v>
      </c>
      <c r="V27" s="74">
        <f t="shared" si="21"/>
        <v>9.6440855289372838</v>
      </c>
      <c r="W27" s="74">
        <f t="shared" si="21"/>
        <v>10.116385683752323</v>
      </c>
      <c r="X27" s="74">
        <f t="shared" si="21"/>
        <v>10.089004646329702</v>
      </c>
      <c r="Y27" s="74">
        <f t="shared" si="21"/>
        <v>10.584958298525146</v>
      </c>
      <c r="Z27" s="74">
        <f t="shared" si="21"/>
        <v>10.448245863156021</v>
      </c>
      <c r="AA27" s="74">
        <f t="shared" si="21"/>
        <v>10.986060363869651</v>
      </c>
      <c r="AB27" s="74">
        <f t="shared" si="21"/>
        <v>11.431174011769269</v>
      </c>
      <c r="AC27" s="74">
        <f t="shared" si="21"/>
        <v>11.23832998342454</v>
      </c>
      <c r="AD27" s="74">
        <f t="shared" si="21"/>
        <v>9.592683831218304</v>
      </c>
      <c r="AE27" s="74">
        <f t="shared" si="21"/>
        <v>11.833956226608471</v>
      </c>
      <c r="AF27" s="94">
        <f t="shared" si="21"/>
        <v>12.447774443557353</v>
      </c>
      <c r="AG27" s="94">
        <f t="shared" si="21"/>
        <v>12.690203662907614</v>
      </c>
      <c r="AH27" s="94">
        <f t="shared" si="21"/>
        <v>11.57352881060091</v>
      </c>
      <c r="AI27" s="94">
        <f t="shared" si="21"/>
        <v>13.137530157476295</v>
      </c>
      <c r="AJ27" s="94">
        <f t="shared" si="21"/>
        <v>13.609357578479031</v>
      </c>
      <c r="AK27" s="94">
        <f t="shared" si="21"/>
        <v>13.777641420425482</v>
      </c>
      <c r="AL27" s="94">
        <f t="shared" si="21"/>
        <v>14.283848307038337</v>
      </c>
      <c r="AM27" s="94">
        <f t="shared" si="21"/>
        <v>14.468545990371625</v>
      </c>
      <c r="AN27" s="94">
        <f t="shared" si="21"/>
        <v>14.781254680904681</v>
      </c>
      <c r="AO27" s="94">
        <f t="shared" si="21"/>
        <v>15.094299226939349</v>
      </c>
      <c r="AP27" s="94">
        <f t="shared" si="21"/>
        <v>15.51036567753837</v>
      </c>
      <c r="AQ27" s="94">
        <f t="shared" si="21"/>
        <v>15.685424397971733</v>
      </c>
      <c r="AR27" s="94">
        <f t="shared" si="21"/>
        <v>16.058050487207815</v>
      </c>
      <c r="AS27" s="94">
        <f t="shared" si="21"/>
        <v>16.349720708143561</v>
      </c>
      <c r="AT27" s="94">
        <f t="shared" si="21"/>
        <v>16.62542711353008</v>
      </c>
      <c r="AU27" s="94">
        <f t="shared" si="21"/>
        <v>17.04607657022656</v>
      </c>
      <c r="AV27" s="94">
        <f t="shared" si="21"/>
        <v>17.40475169955165</v>
      </c>
      <c r="AW27" s="94">
        <f t="shared" si="21"/>
        <v>17.785520440296175</v>
      </c>
      <c r="AX27" s="94">
        <f t="shared" si="21"/>
        <v>18.187661056936715</v>
      </c>
      <c r="AY27" s="94">
        <f t="shared" si="21"/>
        <v>18.533318709870787</v>
      </c>
      <c r="AZ27" s="94">
        <f t="shared" si="21"/>
        <v>18.835979720658749</v>
      </c>
      <c r="BA27" s="94">
        <f t="shared" si="21"/>
        <v>19.121147603483411</v>
      </c>
      <c r="BB27" s="94">
        <f t="shared" si="21"/>
        <v>19.498171511083896</v>
      </c>
      <c r="BC27" s="94">
        <f t="shared" si="21"/>
        <v>19.872827972346638</v>
      </c>
      <c r="BD27" s="94">
        <f t="shared" si="21"/>
        <v>20.230890276503764</v>
      </c>
      <c r="BE27" s="94">
        <f t="shared" si="21"/>
        <v>20.584634261011971</v>
      </c>
      <c r="BF27" s="94">
        <f t="shared" si="21"/>
        <v>20.957751287817072</v>
      </c>
      <c r="BG27" s="94">
        <f t="shared" si="21"/>
        <v>21.319433972046685</v>
      </c>
      <c r="BH27" s="94">
        <f t="shared" si="21"/>
        <v>21.718907691482624</v>
      </c>
    </row>
    <row r="28" spans="1:60">
      <c r="A28" s="78" t="s">
        <v>24</v>
      </c>
      <c r="K28" s="74">
        <f t="shared" si="22"/>
        <v>7.3147314917208606</v>
      </c>
      <c r="L28" s="74">
        <f t="shared" si="21"/>
        <v>7.4683994511994527</v>
      </c>
      <c r="M28" s="74">
        <f t="shared" si="21"/>
        <v>7.1886049630062514</v>
      </c>
      <c r="N28" s="74">
        <f t="shared" si="21"/>
        <v>7.354508812428926</v>
      </c>
      <c r="O28" s="74">
        <f t="shared" si="21"/>
        <v>8.5629114770884041</v>
      </c>
      <c r="P28" s="74">
        <f t="shared" si="21"/>
        <v>7.658643721438807</v>
      </c>
      <c r="Q28" s="74">
        <f t="shared" si="21"/>
        <v>8.8279693877892633</v>
      </c>
      <c r="R28" s="74">
        <f t="shared" si="21"/>
        <v>8.0581723948339175</v>
      </c>
      <c r="S28" s="74">
        <f t="shared" si="21"/>
        <v>8.8018192876871666</v>
      </c>
      <c r="T28" s="74">
        <f t="shared" si="21"/>
        <v>9.7202185960938401</v>
      </c>
      <c r="U28" s="74">
        <f t="shared" si="21"/>
        <v>9.2198673109183797</v>
      </c>
      <c r="V28" s="74">
        <f t="shared" si="21"/>
        <v>9.1741047466766865</v>
      </c>
      <c r="W28" s="74">
        <f t="shared" si="21"/>
        <v>9.7733720953015144</v>
      </c>
      <c r="X28" s="74">
        <f t="shared" si="21"/>
        <v>10.11719163469701</v>
      </c>
      <c r="Y28" s="74">
        <f t="shared" si="21"/>
        <v>11.551426391942927</v>
      </c>
      <c r="Z28" s="74">
        <f t="shared" si="21"/>
        <v>11.168289689928542</v>
      </c>
      <c r="AA28" s="74">
        <f t="shared" si="21"/>
        <v>11.136482257374199</v>
      </c>
      <c r="AB28" s="74">
        <f t="shared" si="21"/>
        <v>9.9348346468381319</v>
      </c>
      <c r="AC28" s="74">
        <f t="shared" si="21"/>
        <v>12.585566233613058</v>
      </c>
      <c r="AD28" s="74">
        <f t="shared" si="21"/>
        <v>11.127123095580689</v>
      </c>
      <c r="AE28" s="74">
        <f t="shared" si="21"/>
        <v>11.429110744867174</v>
      </c>
      <c r="AF28" s="94">
        <f t="shared" si="21"/>
        <v>14.242187045152786</v>
      </c>
      <c r="AG28" s="94">
        <f t="shared" si="21"/>
        <v>13.682636677899771</v>
      </c>
      <c r="AH28" s="94">
        <f t="shared" si="21"/>
        <v>14.391640544702156</v>
      </c>
      <c r="AI28" s="94">
        <f t="shared" si="21"/>
        <v>13.360462532884068</v>
      </c>
      <c r="AJ28" s="94">
        <f t="shared" si="21"/>
        <v>13.896762584360511</v>
      </c>
      <c r="AK28" s="94">
        <f t="shared" si="21"/>
        <v>14.124622035051839</v>
      </c>
      <c r="AL28" s="94">
        <f t="shared" si="21"/>
        <v>14.496985410399805</v>
      </c>
      <c r="AM28" s="94">
        <f t="shared" si="21"/>
        <v>14.731704803685499</v>
      </c>
      <c r="AN28" s="94">
        <f t="shared" si="21"/>
        <v>15.065959623742716</v>
      </c>
      <c r="AO28" s="94">
        <f t="shared" si="21"/>
        <v>15.391555310690464</v>
      </c>
      <c r="AP28" s="94">
        <f t="shared" si="21"/>
        <v>15.811603065319726</v>
      </c>
      <c r="AQ28" s="94">
        <f t="shared" si="21"/>
        <v>15.972929841132727</v>
      </c>
      <c r="AR28" s="94">
        <f t="shared" si="21"/>
        <v>16.362846180037685</v>
      </c>
      <c r="AS28" s="94">
        <f t="shared" si="21"/>
        <v>16.662527500383927</v>
      </c>
      <c r="AT28" s="94">
        <f t="shared" si="21"/>
        <v>16.943097734822096</v>
      </c>
      <c r="AU28" s="94">
        <f t="shared" si="21"/>
        <v>17.369859369265942</v>
      </c>
      <c r="AV28" s="94">
        <f t="shared" si="21"/>
        <v>17.733910651625035</v>
      </c>
      <c r="AW28" s="94">
        <f t="shared" si="21"/>
        <v>18.123886552786502</v>
      </c>
      <c r="AX28" s="94">
        <f t="shared" si="21"/>
        <v>18.533832413926842</v>
      </c>
      <c r="AY28" s="94">
        <f t="shared" si="21"/>
        <v>18.8857147553346</v>
      </c>
      <c r="AZ28" s="94">
        <f t="shared" si="21"/>
        <v>19.193791820645995</v>
      </c>
      <c r="BA28" s="94">
        <f t="shared" si="21"/>
        <v>19.484382837344015</v>
      </c>
      <c r="BB28" s="94">
        <f t="shared" si="21"/>
        <v>19.868885724128784</v>
      </c>
      <c r="BC28" s="94">
        <f t="shared" si="21"/>
        <v>20.250619439849551</v>
      </c>
      <c r="BD28" s="94">
        <f t="shared" si="21"/>
        <v>20.615399562066667</v>
      </c>
      <c r="BE28" s="94">
        <f t="shared" si="21"/>
        <v>20.975834509414483</v>
      </c>
      <c r="BF28" s="94">
        <f t="shared" si="21"/>
        <v>21.356075892221849</v>
      </c>
      <c r="BG28" s="94">
        <f t="shared" si="21"/>
        <v>21.724672132646035</v>
      </c>
      <c r="BH28" s="94">
        <f t="shared" si="21"/>
        <v>22.131718652370278</v>
      </c>
    </row>
    <row r="29" spans="1:60">
      <c r="A29" s="78" t="s">
        <v>25</v>
      </c>
      <c r="K29" s="74">
        <f t="shared" si="22"/>
        <v>6.6047055542598914</v>
      </c>
      <c r="L29" s="74">
        <f t="shared" si="21"/>
        <v>7.15687196710038</v>
      </c>
      <c r="M29" s="74">
        <f t="shared" si="21"/>
        <v>7.3533620931287009</v>
      </c>
      <c r="N29" s="74">
        <f t="shared" si="21"/>
        <v>7.5770958022390431</v>
      </c>
      <c r="O29" s="74">
        <f t="shared" si="21"/>
        <v>7.9057816075209768</v>
      </c>
      <c r="P29" s="74">
        <f t="shared" si="21"/>
        <v>7.4187684106027056</v>
      </c>
      <c r="Q29" s="74">
        <f t="shared" si="21"/>
        <v>7.8797278838784184</v>
      </c>
      <c r="R29" s="74">
        <f t="shared" si="21"/>
        <v>8.0925372987813677</v>
      </c>
      <c r="S29" s="74">
        <f t="shared" si="21"/>
        <v>8.4673718329627228</v>
      </c>
      <c r="T29" s="74">
        <f t="shared" si="21"/>
        <v>9.0517259668836125</v>
      </c>
      <c r="U29" s="74">
        <f t="shared" si="21"/>
        <v>8.7402412378054297</v>
      </c>
      <c r="V29" s="74">
        <f t="shared" si="21"/>
        <v>9.1307066515249122</v>
      </c>
      <c r="W29" s="74">
        <f t="shared" si="21"/>
        <v>9.4220310590740404</v>
      </c>
      <c r="X29" s="74">
        <f t="shared" si="21"/>
        <v>9.4913260088833056</v>
      </c>
      <c r="Y29" s="74">
        <f t="shared" si="21"/>
        <v>11.504069498679618</v>
      </c>
      <c r="Z29" s="74">
        <f t="shared" si="21"/>
        <v>10.499602566624599</v>
      </c>
      <c r="AA29" s="74">
        <f t="shared" si="21"/>
        <v>11.658663232351483</v>
      </c>
      <c r="AB29" s="74">
        <f t="shared" si="21"/>
        <v>10.077397139508385</v>
      </c>
      <c r="AC29" s="74">
        <f t="shared" si="21"/>
        <v>11.403909576577144</v>
      </c>
      <c r="AD29" s="74">
        <f t="shared" si="21"/>
        <v>11.641300635936522</v>
      </c>
      <c r="AE29" s="74">
        <f t="shared" si="21"/>
        <v>10.966319387861763</v>
      </c>
      <c r="AF29" s="94">
        <f t="shared" si="21"/>
        <v>13.302747241129941</v>
      </c>
      <c r="AG29" s="94">
        <f t="shared" si="21"/>
        <v>14.329138334374644</v>
      </c>
      <c r="AH29" s="94">
        <f t="shared" si="21"/>
        <v>13.02565914874965</v>
      </c>
      <c r="AI29" s="94">
        <f t="shared" si="21"/>
        <v>12.949372130950895</v>
      </c>
      <c r="AJ29" s="94">
        <f t="shared" si="21"/>
        <v>13.332460128719131</v>
      </c>
      <c r="AK29" s="94">
        <f t="shared" si="21"/>
        <v>13.52559218751491</v>
      </c>
      <c r="AL29" s="94">
        <f t="shared" si="21"/>
        <v>13.96464576129663</v>
      </c>
      <c r="AM29" s="94">
        <f t="shared" si="21"/>
        <v>14.185743092641902</v>
      </c>
      <c r="AN29" s="94">
        <f t="shared" si="21"/>
        <v>14.500067186717974</v>
      </c>
      <c r="AO29" s="94">
        <f t="shared" si="21"/>
        <v>14.793780991311692</v>
      </c>
      <c r="AP29" s="94">
        <f t="shared" si="21"/>
        <v>15.202854863602505</v>
      </c>
      <c r="AQ29" s="94">
        <f t="shared" si="21"/>
        <v>15.369888117926033</v>
      </c>
      <c r="AR29" s="94">
        <f t="shared" si="21"/>
        <v>15.741864737261302</v>
      </c>
      <c r="AS29" s="94">
        <f t="shared" si="21"/>
        <v>16.02734184923905</v>
      </c>
      <c r="AT29" s="94">
        <f t="shared" si="21"/>
        <v>16.295398711528808</v>
      </c>
      <c r="AU29" s="94">
        <f t="shared" si="21"/>
        <v>16.707890432408291</v>
      </c>
      <c r="AV29" s="94">
        <f t="shared" si="21"/>
        <v>17.05940460573143</v>
      </c>
      <c r="AW29" s="94">
        <f t="shared" si="21"/>
        <v>17.433563047888232</v>
      </c>
      <c r="AX29" s="94">
        <f t="shared" si="21"/>
        <v>17.827398068152956</v>
      </c>
      <c r="AY29" s="94">
        <f t="shared" si="21"/>
        <v>18.165885136452978</v>
      </c>
      <c r="AZ29" s="94">
        <f t="shared" si="21"/>
        <v>18.462637400620729</v>
      </c>
      <c r="BA29" s="94">
        <f t="shared" si="21"/>
        <v>18.742222295120438</v>
      </c>
      <c r="BB29" s="94">
        <f t="shared" si="21"/>
        <v>19.111868560464586</v>
      </c>
      <c r="BC29" s="94">
        <f t="shared" si="21"/>
        <v>19.479013277985182</v>
      </c>
      <c r="BD29" s="94">
        <f t="shared" si="21"/>
        <v>19.829946257500307</v>
      </c>
      <c r="BE29" s="94">
        <f t="shared" si="21"/>
        <v>20.176708021394713</v>
      </c>
      <c r="BF29" s="94">
        <f t="shared" si="21"/>
        <v>20.542445835675007</v>
      </c>
      <c r="BG29" s="94">
        <f t="shared" si="21"/>
        <v>20.896964443091186</v>
      </c>
      <c r="BH29" s="94">
        <f t="shared" si="21"/>
        <v>21.288505711084596</v>
      </c>
    </row>
    <row r="30" spans="1:60">
      <c r="A30" s="78" t="s">
        <v>26</v>
      </c>
      <c r="K30" s="74">
        <f t="shared" si="22"/>
        <v>7.7954691276767312</v>
      </c>
      <c r="L30" s="74">
        <f t="shared" si="21"/>
        <v>7.1378194964524759</v>
      </c>
      <c r="M30" s="74">
        <f t="shared" si="21"/>
        <v>6.9305832592050978</v>
      </c>
      <c r="N30" s="74">
        <f t="shared" si="21"/>
        <v>7.3855290203118029</v>
      </c>
      <c r="O30" s="74">
        <f t="shared" si="21"/>
        <v>7.5476257508606688</v>
      </c>
      <c r="P30" s="74">
        <f t="shared" si="21"/>
        <v>7.4721834607342839</v>
      </c>
      <c r="Q30" s="74">
        <f t="shared" si="21"/>
        <v>8.3673414765387832</v>
      </c>
      <c r="R30" s="74">
        <f t="shared" si="21"/>
        <v>7.6586722471660664</v>
      </c>
      <c r="S30" s="74">
        <f t="shared" si="21"/>
        <v>8.6280270581981036</v>
      </c>
      <c r="T30" s="74">
        <f t="shared" si="21"/>
        <v>8.2299127662173674</v>
      </c>
      <c r="U30" s="74">
        <f t="shared" si="21"/>
        <v>8.4462066156820885</v>
      </c>
      <c r="V30" s="74">
        <f t="shared" si="21"/>
        <v>8.9844343033911613</v>
      </c>
      <c r="W30" s="74">
        <f t="shared" si="21"/>
        <v>8.7348523048015405</v>
      </c>
      <c r="X30" s="74">
        <f t="shared" si="21"/>
        <v>9.2737213828648457</v>
      </c>
      <c r="Y30" s="74">
        <f t="shared" si="21"/>
        <v>11.953929799288787</v>
      </c>
      <c r="Z30" s="74">
        <f t="shared" si="21"/>
        <v>10.317990311830961</v>
      </c>
      <c r="AA30" s="74">
        <f t="shared" si="21"/>
        <v>10.12686307443002</v>
      </c>
      <c r="AB30" s="74">
        <f t="shared" si="21"/>
        <v>9.3579898362018703</v>
      </c>
      <c r="AC30" s="74">
        <f t="shared" si="21"/>
        <v>10.45117374792004</v>
      </c>
      <c r="AD30" s="74">
        <f t="shared" si="21"/>
        <v>10.619495216922234</v>
      </c>
      <c r="AE30" s="74">
        <f t="shared" si="21"/>
        <v>11.037523358416136</v>
      </c>
      <c r="AF30" s="94">
        <f t="shared" si="21"/>
        <v>13.216283403537577</v>
      </c>
      <c r="AG30" s="94">
        <f t="shared" si="21"/>
        <v>11.138989974853159</v>
      </c>
      <c r="AH30" s="94">
        <f t="shared" si="21"/>
        <v>11.927107175052123</v>
      </c>
      <c r="AI30" s="94">
        <f t="shared" si="21"/>
        <v>13.0645563230213</v>
      </c>
      <c r="AJ30" s="94">
        <f t="shared" si="21"/>
        <v>13.2402341096233</v>
      </c>
      <c r="AK30" s="94">
        <f t="shared" si="21"/>
        <v>13.735864858584966</v>
      </c>
      <c r="AL30" s="94">
        <f t="shared" si="21"/>
        <v>13.607519872902815</v>
      </c>
      <c r="AM30" s="94">
        <f t="shared" si="21"/>
        <v>14.255050471729053</v>
      </c>
      <c r="AN30" s="94">
        <f t="shared" si="21"/>
        <v>14.604140880417459</v>
      </c>
      <c r="AO30" s="94">
        <f t="shared" si="21"/>
        <v>14.989200123973308</v>
      </c>
      <c r="AP30" s="94">
        <f t="shared" si="21"/>
        <v>15.006601506776331</v>
      </c>
      <c r="AQ30" s="94">
        <f t="shared" si="21"/>
        <v>15.569077127127878</v>
      </c>
      <c r="AR30" s="94">
        <f t="shared" si="21"/>
        <v>15.567098796273902</v>
      </c>
      <c r="AS30" s="94">
        <f t="shared" si="21"/>
        <v>15.95126368807307</v>
      </c>
      <c r="AT30" s="94">
        <f t="shared" si="21"/>
        <v>16.410768506101416</v>
      </c>
      <c r="AU30" s="94">
        <f t="shared" si="21"/>
        <v>16.558604922358676</v>
      </c>
      <c r="AV30" s="94">
        <f t="shared" si="21"/>
        <v>17.077213173689749</v>
      </c>
      <c r="AW30" s="94">
        <f t="shared" si="21"/>
        <v>17.485013961319243</v>
      </c>
      <c r="AX30" s="94">
        <f t="shared" si="21"/>
        <v>17.824485660288744</v>
      </c>
      <c r="AY30" s="94">
        <f t="shared" si="21"/>
        <v>18.164871793788976</v>
      </c>
      <c r="AZ30" s="94">
        <f t="shared" si="21"/>
        <v>18.441313178970614</v>
      </c>
      <c r="BA30" s="94">
        <f t="shared" si="21"/>
        <v>18.752138958582293</v>
      </c>
      <c r="BB30" s="94">
        <f t="shared" si="21"/>
        <v>19.081094928282781</v>
      </c>
      <c r="BC30" s="94">
        <f t="shared" si="21"/>
        <v>19.440305774315281</v>
      </c>
      <c r="BD30" s="94">
        <f t="shared" si="21"/>
        <v>19.795884580882731</v>
      </c>
      <c r="BE30" s="94">
        <f t="shared" si="21"/>
        <v>20.175472226343086</v>
      </c>
      <c r="BF30" s="94">
        <f t="shared" si="21"/>
        <v>20.513250460841622</v>
      </c>
      <c r="BG30" s="94">
        <f t="shared" si="21"/>
        <v>20.906149057852794</v>
      </c>
      <c r="BH30" s="94">
        <f t="shared" si="21"/>
        <v>21.27535582231285</v>
      </c>
    </row>
    <row r="31" spans="1:60">
      <c r="A31" s="78" t="s">
        <v>27</v>
      </c>
      <c r="K31" s="74">
        <f t="shared" si="22"/>
        <v>7.3002256659024702</v>
      </c>
      <c r="L31" s="74">
        <f t="shared" si="21"/>
        <v>7.0586853201734332</v>
      </c>
      <c r="M31" s="74">
        <f t="shared" si="21"/>
        <v>6.4415601653300349</v>
      </c>
      <c r="N31" s="74">
        <f t="shared" si="21"/>
        <v>8.7645535405677322</v>
      </c>
      <c r="O31" s="74">
        <f t="shared" si="21"/>
        <v>7.6261598247490427</v>
      </c>
      <c r="P31" s="74">
        <f t="shared" si="21"/>
        <v>8.7785079977249776</v>
      </c>
      <c r="Q31" s="74">
        <f t="shared" si="21"/>
        <v>8.6653512374046997</v>
      </c>
      <c r="R31" s="74">
        <f t="shared" si="21"/>
        <v>7.7974571494638516</v>
      </c>
      <c r="S31" s="74">
        <f t="shared" si="21"/>
        <v>8.6822563971183992</v>
      </c>
      <c r="T31" s="74">
        <f t="shared" si="21"/>
        <v>8.8941365796513701</v>
      </c>
      <c r="U31" s="74">
        <f t="shared" si="21"/>
        <v>8.3330417947019182</v>
      </c>
      <c r="V31" s="74">
        <f t="shared" si="21"/>
        <v>9.087189782070233</v>
      </c>
      <c r="W31" s="74">
        <f t="shared" si="21"/>
        <v>9.8114635513740591</v>
      </c>
      <c r="X31" s="74">
        <f t="shared" si="21"/>
        <v>10.461097468522558</v>
      </c>
      <c r="Y31" s="74">
        <f t="shared" si="21"/>
        <v>13.602798371208292</v>
      </c>
      <c r="Z31" s="74">
        <f t="shared" ref="L31:BH32" si="23">Z222*Z270</f>
        <v>10.763602277029694</v>
      </c>
      <c r="AA31" s="74">
        <f t="shared" si="23"/>
        <v>11.379440605269625</v>
      </c>
      <c r="AB31" s="74">
        <f t="shared" si="23"/>
        <v>9.8613247339863204</v>
      </c>
      <c r="AC31" s="74">
        <f t="shared" si="23"/>
        <v>12.592861368454583</v>
      </c>
      <c r="AD31" s="74">
        <f t="shared" si="23"/>
        <v>11.98819743066298</v>
      </c>
      <c r="AE31" s="74">
        <f t="shared" si="23"/>
        <v>11.635823607338398</v>
      </c>
      <c r="AF31" s="94">
        <f t="shared" si="23"/>
        <v>13.956823433915778</v>
      </c>
      <c r="AG31" s="94">
        <f t="shared" si="23"/>
        <v>15.121720909813108</v>
      </c>
      <c r="AH31" s="94">
        <f t="shared" si="23"/>
        <v>14.744563117127262</v>
      </c>
      <c r="AI31" s="94">
        <f t="shared" si="23"/>
        <v>13.304626403650627</v>
      </c>
      <c r="AJ31" s="94">
        <f t="shared" si="23"/>
        <v>13.571728702117474</v>
      </c>
      <c r="AK31" s="94">
        <f t="shared" si="23"/>
        <v>14.01224390126352</v>
      </c>
      <c r="AL31" s="94">
        <f t="shared" si="23"/>
        <v>14.034055967546177</v>
      </c>
      <c r="AM31" s="94">
        <f t="shared" si="23"/>
        <v>14.566714876750979</v>
      </c>
      <c r="AN31" s="94">
        <f t="shared" si="23"/>
        <v>14.945507822556566</v>
      </c>
      <c r="AO31" s="94">
        <f t="shared" si="23"/>
        <v>15.353895662780669</v>
      </c>
      <c r="AP31" s="94">
        <f t="shared" si="23"/>
        <v>15.369697247037788</v>
      </c>
      <c r="AQ31" s="94">
        <f t="shared" si="23"/>
        <v>15.957857179174372</v>
      </c>
      <c r="AR31" s="94">
        <f t="shared" si="23"/>
        <v>15.937081578017594</v>
      </c>
      <c r="AS31" s="94">
        <f t="shared" si="23"/>
        <v>16.336196208294538</v>
      </c>
      <c r="AT31" s="94">
        <f t="shared" si="23"/>
        <v>16.809176848345157</v>
      </c>
      <c r="AU31" s="94">
        <f t="shared" si="23"/>
        <v>16.960432139129999</v>
      </c>
      <c r="AV31" s="94">
        <f t="shared" si="23"/>
        <v>17.49186048255131</v>
      </c>
      <c r="AW31" s="94">
        <f t="shared" si="23"/>
        <v>17.907227998157964</v>
      </c>
      <c r="AX31" s="94">
        <f t="shared" si="23"/>
        <v>18.256208955322599</v>
      </c>
      <c r="AY31" s="94">
        <f t="shared" si="23"/>
        <v>18.605152044631964</v>
      </c>
      <c r="AZ31" s="94">
        <f t="shared" si="23"/>
        <v>18.888154345725443</v>
      </c>
      <c r="BA31" s="94">
        <f t="shared" si="23"/>
        <v>19.206379843321407</v>
      </c>
      <c r="BB31" s="94">
        <f t="shared" si="23"/>
        <v>19.54309394921162</v>
      </c>
      <c r="BC31" s="94">
        <f t="shared" si="23"/>
        <v>19.911245879518894</v>
      </c>
      <c r="BD31" s="94">
        <f t="shared" si="23"/>
        <v>20.275454328328742</v>
      </c>
      <c r="BE31" s="94">
        <f t="shared" si="23"/>
        <v>20.664190012230122</v>
      </c>
      <c r="BF31" s="94">
        <f t="shared" si="23"/>
        <v>21.01012235648852</v>
      </c>
      <c r="BG31" s="94">
        <f t="shared" si="23"/>
        <v>21.412532003602017</v>
      </c>
      <c r="BH31" s="94">
        <f t="shared" si="23"/>
        <v>21.790719996917431</v>
      </c>
    </row>
    <row r="32" spans="1:60">
      <c r="A32" s="78" t="s">
        <v>28</v>
      </c>
      <c r="K32" s="74">
        <f t="shared" si="22"/>
        <v>6.7780533952002653</v>
      </c>
      <c r="L32" s="74">
        <f t="shared" si="23"/>
        <v>6.5074311294903975</v>
      </c>
      <c r="M32" s="74">
        <f t="shared" si="23"/>
        <v>6.3631142594061165</v>
      </c>
      <c r="N32" s="74">
        <f t="shared" si="23"/>
        <v>7.3590635068595569</v>
      </c>
      <c r="O32" s="74">
        <f t="shared" si="23"/>
        <v>7.5457064224753188</v>
      </c>
      <c r="P32" s="74">
        <f t="shared" si="23"/>
        <v>8.5037764378396723</v>
      </c>
      <c r="Q32" s="74">
        <f t="shared" si="23"/>
        <v>9.1716735444049764</v>
      </c>
      <c r="R32" s="74">
        <f t="shared" si="23"/>
        <v>7.7156196526957546</v>
      </c>
      <c r="S32" s="74">
        <f t="shared" si="23"/>
        <v>8.3476354049621815</v>
      </c>
      <c r="T32" s="74">
        <f t="shared" si="23"/>
        <v>8.4501647707204146</v>
      </c>
      <c r="U32" s="74">
        <f t="shared" si="23"/>
        <v>8.51980511545292</v>
      </c>
      <c r="V32" s="74">
        <f t="shared" si="23"/>
        <v>9.4539428366435327</v>
      </c>
      <c r="W32" s="74">
        <f t="shared" si="23"/>
        <v>9.3405263384741488</v>
      </c>
      <c r="X32" s="74">
        <f t="shared" si="23"/>
        <v>9.6159044500490882</v>
      </c>
      <c r="Y32" s="74">
        <f t="shared" si="23"/>
        <v>12.156064962289644</v>
      </c>
      <c r="Z32" s="74">
        <f t="shared" si="23"/>
        <v>10.171766802599572</v>
      </c>
      <c r="AA32" s="74">
        <f t="shared" si="23"/>
        <v>11.395413126507211</v>
      </c>
      <c r="AB32" s="74">
        <f t="shared" si="23"/>
        <v>9.2048925582722969</v>
      </c>
      <c r="AC32" s="74">
        <f t="shared" si="23"/>
        <v>9.8168572258226181</v>
      </c>
      <c r="AD32" s="74">
        <f t="shared" si="23"/>
        <v>9.9672475552685391</v>
      </c>
      <c r="AE32" s="74">
        <f t="shared" si="23"/>
        <v>10.298610166249258</v>
      </c>
      <c r="AF32" s="94">
        <f t="shared" si="23"/>
        <v>12.288309692491419</v>
      </c>
      <c r="AG32" s="94">
        <f t="shared" si="23"/>
        <v>12.464227882101945</v>
      </c>
      <c r="AH32" s="94">
        <f t="shared" si="23"/>
        <v>11.722903055616809</v>
      </c>
      <c r="AI32" s="94">
        <f t="shared" si="23"/>
        <v>12.502187023441403</v>
      </c>
      <c r="AJ32" s="94">
        <f t="shared" si="23"/>
        <v>12.660412926231073</v>
      </c>
      <c r="AK32" s="94">
        <f t="shared" si="23"/>
        <v>13.14085976240251</v>
      </c>
      <c r="AL32" s="94">
        <f t="shared" si="23"/>
        <v>13.131160117569747</v>
      </c>
      <c r="AM32" s="94">
        <f t="shared" si="23"/>
        <v>13.646296916895322</v>
      </c>
      <c r="AN32" s="94">
        <f t="shared" si="23"/>
        <v>13.997251916863464</v>
      </c>
      <c r="AO32" s="94">
        <f t="shared" si="23"/>
        <v>14.37057872841293</v>
      </c>
      <c r="AP32" s="94">
        <f t="shared" si="23"/>
        <v>14.394483332601869</v>
      </c>
      <c r="AQ32" s="94">
        <f t="shared" si="23"/>
        <v>14.941506002238709</v>
      </c>
      <c r="AR32" s="94">
        <f t="shared" si="23"/>
        <v>14.924014216889438</v>
      </c>
      <c r="AS32" s="94">
        <f t="shared" si="23"/>
        <v>15.296570415153704</v>
      </c>
      <c r="AT32" s="94">
        <f t="shared" si="23"/>
        <v>15.738831817676445</v>
      </c>
      <c r="AU32" s="94">
        <f t="shared" si="23"/>
        <v>15.881656838686457</v>
      </c>
      <c r="AV32" s="94">
        <f t="shared" si="23"/>
        <v>16.378759752696816</v>
      </c>
      <c r="AW32" s="94">
        <f t="shared" si="23"/>
        <v>16.767883566495076</v>
      </c>
      <c r="AX32" s="94">
        <f t="shared" si="23"/>
        <v>17.094455231985958</v>
      </c>
      <c r="AY32" s="94">
        <f t="shared" si="23"/>
        <v>17.421204871910181</v>
      </c>
      <c r="AZ32" s="94">
        <f t="shared" si="23"/>
        <v>17.686346650928005</v>
      </c>
      <c r="BA32" s="94">
        <f t="shared" si="23"/>
        <v>17.984242329754604</v>
      </c>
      <c r="BB32" s="94">
        <f t="shared" si="23"/>
        <v>18.299543854592986</v>
      </c>
      <c r="BC32" s="94">
        <f t="shared" si="23"/>
        <v>18.644245560461282</v>
      </c>
      <c r="BD32" s="94">
        <f t="shared" si="23"/>
        <v>18.985292972567159</v>
      </c>
      <c r="BE32" s="94">
        <f t="shared" si="23"/>
        <v>19.349307732506173</v>
      </c>
      <c r="BF32" s="94">
        <f t="shared" si="23"/>
        <v>19.673214393059997</v>
      </c>
      <c r="BG32" s="94">
        <f t="shared" si="23"/>
        <v>20.050019055705786</v>
      </c>
      <c r="BH32" s="94">
        <f t="shared" si="23"/>
        <v>20.404140718539157</v>
      </c>
    </row>
    <row r="33" spans="1:60" ht="13.5" thickBot="1">
      <c r="A33" s="78" t="s">
        <v>29</v>
      </c>
      <c r="C33" s="86">
        <f>C256*C272</f>
        <v>0</v>
      </c>
      <c r="D33" s="86">
        <f t="shared" ref="D33:J33" si="24">D256*D272</f>
        <v>0</v>
      </c>
      <c r="E33" s="86">
        <f t="shared" si="24"/>
        <v>0</v>
      </c>
      <c r="F33" s="86">
        <f t="shared" si="24"/>
        <v>0</v>
      </c>
      <c r="G33" s="86">
        <f t="shared" si="24"/>
        <v>0</v>
      </c>
      <c r="H33" s="86">
        <f t="shared" si="24"/>
        <v>0</v>
      </c>
      <c r="I33" s="86">
        <f t="shared" si="24"/>
        <v>0</v>
      </c>
      <c r="J33" s="86">
        <f t="shared" si="24"/>
        <v>0</v>
      </c>
      <c r="K33" s="74">
        <f>SUM(K21:K32)</f>
        <v>83.375307999090467</v>
      </c>
      <c r="L33" s="74">
        <f>SUM(L21:L32)</f>
        <v>86.564125413205389</v>
      </c>
      <c r="M33" s="74">
        <f>SUM(M21:M32)</f>
        <v>86.525746623201243</v>
      </c>
      <c r="N33" s="74">
        <f t="shared" ref="N33:BH33" si="25">SUM(N21:N32)</f>
        <v>90.078567629212785</v>
      </c>
      <c r="O33" s="74">
        <f t="shared" si="25"/>
        <v>95.922260327648161</v>
      </c>
      <c r="P33" s="74">
        <f t="shared" si="25"/>
        <v>94.604152203878783</v>
      </c>
      <c r="Q33" s="74">
        <f t="shared" si="25"/>
        <v>99.105660022666783</v>
      </c>
      <c r="R33" s="74">
        <f t="shared" si="25"/>
        <v>103.68060779257965</v>
      </c>
      <c r="S33" s="74">
        <f t="shared" si="25"/>
        <v>104.08449431378614</v>
      </c>
      <c r="T33" s="74">
        <f t="shared" si="25"/>
        <v>108.56807624570794</v>
      </c>
      <c r="U33" s="74">
        <f t="shared" si="25"/>
        <v>105.83377866322576</v>
      </c>
      <c r="V33" s="74">
        <f t="shared" si="25"/>
        <v>109.95727890920304</v>
      </c>
      <c r="W33" s="74">
        <f t="shared" si="25"/>
        <v>114.1811038005827</v>
      </c>
      <c r="X33" s="74">
        <f t="shared" si="25"/>
        <v>118.43767897197107</v>
      </c>
      <c r="Y33" s="74">
        <f t="shared" si="25"/>
        <v>122.89941253978553</v>
      </c>
      <c r="Z33" s="74">
        <f t="shared" si="25"/>
        <v>126.68035603679719</v>
      </c>
      <c r="AA33" s="74">
        <f t="shared" si="25"/>
        <v>130.57413090136683</v>
      </c>
      <c r="AB33" s="74">
        <f t="shared" si="25"/>
        <v>130.94585477834741</v>
      </c>
      <c r="AC33" s="74">
        <f t="shared" si="25"/>
        <v>135.40097908724937</v>
      </c>
      <c r="AD33" s="74">
        <f t="shared" si="25"/>
        <v>130.17669562528636</v>
      </c>
      <c r="AE33" s="74">
        <f t="shared" si="25"/>
        <v>134.02468883417686</v>
      </c>
      <c r="AF33" s="94">
        <f t="shared" si="25"/>
        <v>148.53912927251531</v>
      </c>
      <c r="AG33" s="94">
        <f t="shared" si="25"/>
        <v>150.74861577756906</v>
      </c>
      <c r="AH33" s="94">
        <f t="shared" si="25"/>
        <v>151.14641075714431</v>
      </c>
      <c r="AI33" s="94">
        <f t="shared" si="25"/>
        <v>154.4830748053418</v>
      </c>
      <c r="AJ33" s="94">
        <f t="shared" si="25"/>
        <v>158.12444821010436</v>
      </c>
      <c r="AK33" s="94">
        <f t="shared" si="25"/>
        <v>161.78474342198248</v>
      </c>
      <c r="AL33" s="94">
        <f t="shared" si="25"/>
        <v>165.40737026494605</v>
      </c>
      <c r="AM33" s="94">
        <f t="shared" si="25"/>
        <v>169.12548498516097</v>
      </c>
      <c r="AN33" s="94">
        <f t="shared" si="25"/>
        <v>172.94447395302365</v>
      </c>
      <c r="AO33" s="94">
        <f t="shared" si="25"/>
        <v>176.72097532061247</v>
      </c>
      <c r="AP33" s="94">
        <f t="shared" si="25"/>
        <v>180.49687570907918</v>
      </c>
      <c r="AQ33" s="94">
        <f t="shared" si="25"/>
        <v>183.65473778984244</v>
      </c>
      <c r="AR33" s="94">
        <f t="shared" si="25"/>
        <v>186.93655117991119</v>
      </c>
      <c r="AS33" s="94">
        <f t="shared" si="25"/>
        <v>190.63214751974235</v>
      </c>
      <c r="AT33" s="94">
        <f t="shared" si="25"/>
        <v>194.4035160668212</v>
      </c>
      <c r="AU33" s="94">
        <f t="shared" si="25"/>
        <v>198.53469568516971</v>
      </c>
      <c r="AV33" s="94">
        <f t="shared" si="25"/>
        <v>203.21380255078839</v>
      </c>
      <c r="AW33" s="94">
        <f t="shared" si="25"/>
        <v>207.7656226159601</v>
      </c>
      <c r="AX33" s="94">
        <f t="shared" si="25"/>
        <v>212.29536149593946</v>
      </c>
      <c r="AY33" s="94">
        <f t="shared" si="25"/>
        <v>216.33384812928924</v>
      </c>
      <c r="AZ33" s="94">
        <f t="shared" si="25"/>
        <v>219.80770058923233</v>
      </c>
      <c r="BA33" s="94">
        <f t="shared" si="25"/>
        <v>223.22917660987702</v>
      </c>
      <c r="BB33" s="94">
        <f t="shared" si="25"/>
        <v>227.50952544262447</v>
      </c>
      <c r="BC33" s="94">
        <f t="shared" si="25"/>
        <v>231.85866562041673</v>
      </c>
      <c r="BD33" s="94">
        <f t="shared" si="25"/>
        <v>236.05200191047564</v>
      </c>
      <c r="BE33" s="94">
        <f t="shared" si="25"/>
        <v>240.27939764593819</v>
      </c>
      <c r="BF33" s="94">
        <f t="shared" si="25"/>
        <v>244.55132237505165</v>
      </c>
      <c r="BG33" s="94">
        <f t="shared" si="25"/>
        <v>248.8877774908446</v>
      </c>
      <c r="BH33" s="94">
        <f t="shared" si="25"/>
        <v>253.48408521456471</v>
      </c>
    </row>
    <row r="34" spans="1:60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160">
        <f>K276</f>
        <v>18123</v>
      </c>
      <c r="L34" s="160">
        <f>L276</f>
        <v>19234</v>
      </c>
      <c r="M34" s="160">
        <f>M276</f>
        <v>20345</v>
      </c>
      <c r="N34" s="160">
        <f t="shared" ref="N34:AF34" si="26">N276</f>
        <v>21456</v>
      </c>
      <c r="O34" s="160">
        <f t="shared" si="26"/>
        <v>22567</v>
      </c>
      <c r="P34" s="160">
        <f t="shared" si="26"/>
        <v>23678</v>
      </c>
      <c r="Q34" s="160">
        <f t="shared" si="26"/>
        <v>24789</v>
      </c>
      <c r="R34" s="160">
        <f t="shared" si="26"/>
        <v>25890</v>
      </c>
      <c r="S34" s="160">
        <f t="shared" si="26"/>
        <v>26012</v>
      </c>
      <c r="T34" s="160">
        <f t="shared" si="26"/>
        <v>27123</v>
      </c>
      <c r="U34" s="160">
        <f t="shared" si="26"/>
        <v>28234</v>
      </c>
      <c r="V34" s="160">
        <f t="shared" si="26"/>
        <v>29345</v>
      </c>
      <c r="W34" s="160">
        <f t="shared" si="26"/>
        <v>30456</v>
      </c>
      <c r="X34" s="160">
        <f t="shared" si="26"/>
        <v>31567</v>
      </c>
      <c r="Y34" s="160">
        <f t="shared" si="26"/>
        <v>32678</v>
      </c>
      <c r="Z34" s="160">
        <f t="shared" si="26"/>
        <v>33789</v>
      </c>
      <c r="AA34" s="160">
        <f t="shared" si="26"/>
        <v>34890</v>
      </c>
      <c r="AB34" s="160">
        <f t="shared" si="26"/>
        <v>35012</v>
      </c>
      <c r="AC34" s="160">
        <f t="shared" si="26"/>
        <v>36123</v>
      </c>
      <c r="AD34" s="160">
        <f t="shared" si="26"/>
        <v>37234</v>
      </c>
      <c r="AE34" s="160">
        <f t="shared" si="26"/>
        <v>38345</v>
      </c>
      <c r="AF34" s="160">
        <f t="shared" si="26"/>
        <v>0</v>
      </c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</row>
    <row r="35" spans="1:60" ht="13.5" thickBot="1">
      <c r="A35" s="78" t="s">
        <v>125</v>
      </c>
      <c r="M35" s="99">
        <f>M34-M33</f>
        <v>20258.4742533768</v>
      </c>
      <c r="N35" s="99">
        <f t="shared" ref="N35:AF35" si="27">N34-N33</f>
        <v>21365.921432370786</v>
      </c>
      <c r="O35" s="99">
        <f t="shared" si="27"/>
        <v>22471.077739672353</v>
      </c>
      <c r="P35" s="99">
        <f t="shared" si="27"/>
        <v>23583.395847796121</v>
      </c>
      <c r="Q35" s="99">
        <f t="shared" si="27"/>
        <v>24689.894339977334</v>
      </c>
      <c r="R35" s="99">
        <f t="shared" si="27"/>
        <v>25786.319392207421</v>
      </c>
      <c r="S35" s="99">
        <f t="shared" si="27"/>
        <v>25907.915505686215</v>
      </c>
      <c r="T35" s="99">
        <f t="shared" si="27"/>
        <v>27014.431923754291</v>
      </c>
      <c r="U35" s="99">
        <f t="shared" si="27"/>
        <v>28128.166221336774</v>
      </c>
      <c r="V35" s="99">
        <f t="shared" si="27"/>
        <v>29235.042721090798</v>
      </c>
      <c r="W35" s="99">
        <f t="shared" si="27"/>
        <v>30341.818896199416</v>
      </c>
      <c r="X35" s="99">
        <f t="shared" si="27"/>
        <v>31448.562321028028</v>
      </c>
      <c r="Y35" s="99">
        <f t="shared" si="27"/>
        <v>32555.100587460216</v>
      </c>
      <c r="Z35" s="99">
        <f t="shared" si="27"/>
        <v>33662.319643963201</v>
      </c>
      <c r="AA35" s="99">
        <f t="shared" si="27"/>
        <v>34759.425869098632</v>
      </c>
      <c r="AB35" s="99">
        <f t="shared" si="27"/>
        <v>34881.054145221649</v>
      </c>
      <c r="AC35" s="99">
        <f t="shared" si="27"/>
        <v>35987.599020912749</v>
      </c>
      <c r="AD35" s="99">
        <f t="shared" si="27"/>
        <v>37103.823304374717</v>
      </c>
      <c r="AE35" s="99">
        <f t="shared" si="27"/>
        <v>38210.975311165821</v>
      </c>
      <c r="AF35" s="99">
        <f t="shared" si="27"/>
        <v>-148.53912927251531</v>
      </c>
    </row>
    <row r="36" spans="1:60" ht="13.5" thickBot="1">
      <c r="A36" s="79"/>
      <c r="B36" s="93">
        <f>B20</f>
        <v>1992</v>
      </c>
      <c r="C36" s="93">
        <f t="shared" ref="C36:BH36" si="28">C20</f>
        <v>1993</v>
      </c>
      <c r="D36" s="93">
        <f t="shared" si="28"/>
        <v>1994</v>
      </c>
      <c r="E36" s="93">
        <f t="shared" si="28"/>
        <v>1995</v>
      </c>
      <c r="F36" s="93">
        <f t="shared" si="28"/>
        <v>1996</v>
      </c>
      <c r="G36" s="93">
        <f t="shared" si="28"/>
        <v>1997</v>
      </c>
      <c r="H36" s="93">
        <f t="shared" si="28"/>
        <v>1998</v>
      </c>
      <c r="I36" s="93">
        <f t="shared" si="28"/>
        <v>1999</v>
      </c>
      <c r="J36" s="93">
        <f t="shared" si="28"/>
        <v>2000</v>
      </c>
      <c r="K36" s="93">
        <f t="shared" si="28"/>
        <v>2001</v>
      </c>
      <c r="L36" s="93">
        <f t="shared" si="28"/>
        <v>2002</v>
      </c>
      <c r="M36" s="93">
        <f t="shared" si="28"/>
        <v>2003</v>
      </c>
      <c r="N36" s="93">
        <f t="shared" si="28"/>
        <v>2004</v>
      </c>
      <c r="O36" s="93">
        <f t="shared" si="28"/>
        <v>2005</v>
      </c>
      <c r="P36" s="93">
        <f t="shared" si="28"/>
        <v>2006</v>
      </c>
      <c r="Q36" s="93">
        <f t="shared" si="28"/>
        <v>2007</v>
      </c>
      <c r="R36" s="93">
        <f t="shared" si="28"/>
        <v>2008</v>
      </c>
      <c r="S36" s="93">
        <f t="shared" si="28"/>
        <v>2009</v>
      </c>
      <c r="T36" s="93">
        <f t="shared" si="28"/>
        <v>2010</v>
      </c>
      <c r="U36" s="93">
        <f t="shared" si="28"/>
        <v>2011</v>
      </c>
      <c r="V36" s="93">
        <f t="shared" si="28"/>
        <v>2012</v>
      </c>
      <c r="W36" s="93">
        <f t="shared" si="28"/>
        <v>2013</v>
      </c>
      <c r="X36" s="93">
        <f t="shared" si="28"/>
        <v>2014</v>
      </c>
      <c r="Y36" s="93">
        <f t="shared" si="28"/>
        <v>2015</v>
      </c>
      <c r="Z36" s="93">
        <f t="shared" si="28"/>
        <v>2016</v>
      </c>
      <c r="AA36" s="93">
        <f t="shared" si="28"/>
        <v>2017</v>
      </c>
      <c r="AB36" s="93">
        <f t="shared" si="28"/>
        <v>2018</v>
      </c>
      <c r="AC36" s="93">
        <f t="shared" si="28"/>
        <v>2019</v>
      </c>
      <c r="AD36" s="93">
        <f t="shared" si="28"/>
        <v>2020</v>
      </c>
      <c r="AE36" s="93">
        <f t="shared" si="28"/>
        <v>2021</v>
      </c>
      <c r="AF36" s="93">
        <f t="shared" si="28"/>
        <v>2022</v>
      </c>
      <c r="AG36" s="93">
        <f t="shared" si="28"/>
        <v>2023</v>
      </c>
      <c r="AH36" s="93">
        <f t="shared" si="28"/>
        <v>2024</v>
      </c>
      <c r="AI36" s="93">
        <f t="shared" si="28"/>
        <v>2025</v>
      </c>
      <c r="AJ36" s="93">
        <f t="shared" si="28"/>
        <v>2026</v>
      </c>
      <c r="AK36" s="93">
        <f t="shared" si="28"/>
        <v>2027</v>
      </c>
      <c r="AL36" s="93">
        <f t="shared" si="28"/>
        <v>2028</v>
      </c>
      <c r="AM36" s="93">
        <f t="shared" si="28"/>
        <v>2029</v>
      </c>
      <c r="AN36" s="93">
        <f t="shared" si="28"/>
        <v>2030</v>
      </c>
      <c r="AO36" s="93">
        <f t="shared" si="28"/>
        <v>2031</v>
      </c>
      <c r="AP36" s="93">
        <f t="shared" si="28"/>
        <v>2032</v>
      </c>
      <c r="AQ36" s="93">
        <f t="shared" si="28"/>
        <v>2033</v>
      </c>
      <c r="AR36" s="93">
        <f t="shared" si="28"/>
        <v>2034</v>
      </c>
      <c r="AS36" s="93">
        <f t="shared" si="28"/>
        <v>2035</v>
      </c>
      <c r="AT36" s="93">
        <f t="shared" si="28"/>
        <v>2036</v>
      </c>
      <c r="AU36" s="93">
        <f t="shared" si="28"/>
        <v>2037</v>
      </c>
      <c r="AV36" s="93">
        <f t="shared" si="28"/>
        <v>2038</v>
      </c>
      <c r="AW36" s="93">
        <f t="shared" si="28"/>
        <v>2039</v>
      </c>
      <c r="AX36" s="93">
        <f t="shared" si="28"/>
        <v>2040</v>
      </c>
      <c r="AY36" s="93">
        <f t="shared" si="28"/>
        <v>2041</v>
      </c>
      <c r="AZ36" s="93">
        <f t="shared" si="28"/>
        <v>2042</v>
      </c>
      <c r="BA36" s="93">
        <f t="shared" si="28"/>
        <v>2043</v>
      </c>
      <c r="BB36" s="93">
        <f t="shared" si="28"/>
        <v>2044</v>
      </c>
      <c r="BC36" s="93">
        <f t="shared" si="28"/>
        <v>2045</v>
      </c>
      <c r="BD36" s="93">
        <f t="shared" si="28"/>
        <v>2046</v>
      </c>
      <c r="BE36" s="93">
        <f t="shared" si="28"/>
        <v>2047</v>
      </c>
      <c r="BF36" s="93">
        <f t="shared" si="28"/>
        <v>2048</v>
      </c>
      <c r="BG36" s="93">
        <f t="shared" si="28"/>
        <v>2049</v>
      </c>
      <c r="BH36" s="93">
        <f t="shared" si="28"/>
        <v>2050</v>
      </c>
    </row>
    <row r="37" spans="1:60">
      <c r="A37" s="78" t="s">
        <v>17</v>
      </c>
      <c r="C37" s="86"/>
      <c r="D37" s="86">
        <f>'[1]Canada Poultry Fat Imports'!AW$290</f>
        <v>0</v>
      </c>
      <c r="E37" s="86">
        <f>'[1]Canada Poultry Fat Imports'!BI$290</f>
        <v>0</v>
      </c>
      <c r="F37" s="86">
        <f>'[1]Canada Poultry Fat Imports'!BU$290</f>
        <v>0</v>
      </c>
      <c r="G37" s="86">
        <f>'[1]Canada Poultry Fat Imports'!CG$290</f>
        <v>0</v>
      </c>
      <c r="H37" s="86">
        <f>'[1]Canada Poultry Fat Imports'!CS$290</f>
        <v>0</v>
      </c>
      <c r="I37" s="86">
        <f>'[1]Canada Poultry Fat Imports'!DE$290</f>
        <v>0</v>
      </c>
      <c r="J37" s="86">
        <f>'[1]Canada Poultry Fat Imports'!DQ$290</f>
        <v>0</v>
      </c>
      <c r="K37" s="86">
        <f>'[1]Canada Poultry Fat Imports'!EC$290</f>
        <v>0</v>
      </c>
      <c r="L37" s="86">
        <f>'[1]Canada Poultry Fat Imports'!EO$290</f>
        <v>0</v>
      </c>
      <c r="M37" s="86">
        <f>'[1]Canada Poultry Fat Imports'!FA$290</f>
        <v>0</v>
      </c>
      <c r="N37" s="86">
        <f>'[1]Canada Poultry Fat Imports'!FM$290</f>
        <v>0</v>
      </c>
      <c r="O37" s="86">
        <f>'[1]Canada Poultry Fat Imports'!FY$290</f>
        <v>0</v>
      </c>
      <c r="P37" s="86">
        <f>'[1]Canada Poultry Fat Imports'!GK$290</f>
        <v>0</v>
      </c>
      <c r="Q37" s="86">
        <f>'[1]Canada Poultry Fat Imports'!GW$290</f>
        <v>0</v>
      </c>
      <c r="R37" s="86">
        <f>'[1]Canada Poultry Fat Imports'!HI$290</f>
        <v>0</v>
      </c>
      <c r="S37" s="86">
        <f>'[1]Canada Poultry Fat Imports'!HU$290</f>
        <v>0</v>
      </c>
      <c r="T37" s="86">
        <f>'[1]Canada Poultry Fat Imports'!IG$290</f>
        <v>0</v>
      </c>
      <c r="U37" s="86">
        <f>'[1]Canada Poultry Fat Imports'!IS$290</f>
        <v>0</v>
      </c>
      <c r="V37" s="74">
        <f>'[1]Canada Poultry Fat Imports'!JE$290/1000</f>
        <v>0.65500000000000003</v>
      </c>
      <c r="W37" s="74">
        <f>'[1]Canada Poultry Fat Imports'!JQ$290/1000</f>
        <v>0.92700000000000005</v>
      </c>
      <c r="X37" s="74">
        <f>'[1]Canada Poultry Fat Imports'!KC$290/1000</f>
        <v>0.93200000000000005</v>
      </c>
      <c r="Y37" s="74">
        <f>'[1]Canada Poultry Fat Imports'!KO$290/1000</f>
        <v>0.60899999999999999</v>
      </c>
      <c r="Z37" s="74">
        <f>'[1]Canada Poultry Fat Imports'!LA$290/1000</f>
        <v>0.47899999999999998</v>
      </c>
      <c r="AA37" s="74">
        <f>'[1]Canada Poultry Fat Imports'!LM$290/1000</f>
        <v>0.48499999999999999</v>
      </c>
      <c r="AB37" s="74">
        <f>'[1]Canada Poultry Fat Imports'!LY$290/1000</f>
        <v>0.77100000000000002</v>
      </c>
      <c r="AC37" s="74">
        <f>'[1]Canada Poultry Fat Imports'!MK$290/1000</f>
        <v>0.50700000000000001</v>
      </c>
      <c r="AD37" s="74">
        <f>'[1]Canada Poultry Fat Imports'!MW$290/1000</f>
        <v>0.54</v>
      </c>
      <c r="AE37" s="74">
        <f>'[1]Canada Poultry Fat Imports'!NI$290/1000</f>
        <v>0.40600000000000003</v>
      </c>
      <c r="AF37" s="74">
        <f>'[1]Canada Poultry Fat Imports'!NU$290/1000</f>
        <v>0.58599999999999997</v>
      </c>
      <c r="AG37" s="74">
        <f>'[1]Canada Poultry Fat Imports'!OG$290/1000</f>
        <v>0.47399999999999998</v>
      </c>
      <c r="AH37" s="74">
        <f>'[1]Canada Poultry Fat Imports'!OS$290/1000</f>
        <v>0.58499999999999996</v>
      </c>
      <c r="AI37" s="94">
        <f t="shared" ref="AI37:AI47" si="29">AI$49*(SUM(AD37:AH37)/SUM(AD$49:AH$49))</f>
        <v>0.46180444159269951</v>
      </c>
      <c r="AJ37" s="94">
        <f t="shared" ref="AJ37:AJ47" si="30">AJ$49*(SUM(AE37:AI37)/SUM(AE$49:AI$49))</f>
        <v>0.48121422528490165</v>
      </c>
      <c r="AK37" s="94">
        <f t="shared" ref="AK37:AZ47" si="31">AK$49*(SUM(AF37:AJ37)/SUM(AF$49:AJ$49))</f>
        <v>0.51114288728029722</v>
      </c>
      <c r="AL37" s="94">
        <f t="shared" si="31"/>
        <v>0.47948287750560875</v>
      </c>
      <c r="AM37" s="94">
        <f t="shared" si="31"/>
        <v>0.47532355092917394</v>
      </c>
      <c r="AN37" s="94">
        <f t="shared" si="31"/>
        <v>0.48179359651853626</v>
      </c>
      <c r="AO37" s="94">
        <f t="shared" si="31"/>
        <v>0.48579142750370363</v>
      </c>
      <c r="AP37" s="94">
        <f t="shared" si="31"/>
        <v>0.48670686794746398</v>
      </c>
      <c r="AQ37" s="94">
        <f t="shared" si="31"/>
        <v>0.48181966408089721</v>
      </c>
      <c r="AR37" s="94">
        <f t="shared" si="31"/>
        <v>0.48228702139595508</v>
      </c>
      <c r="AS37" s="94">
        <f t="shared" si="31"/>
        <v>0.48367971548931127</v>
      </c>
      <c r="AT37" s="94">
        <f t="shared" si="31"/>
        <v>0.48405693928346621</v>
      </c>
      <c r="AU37" s="94">
        <f t="shared" si="31"/>
        <v>0.48371004163941883</v>
      </c>
      <c r="AV37" s="94">
        <f t="shared" si="31"/>
        <v>0.48311067637780969</v>
      </c>
      <c r="AW37" s="94">
        <f t="shared" si="31"/>
        <v>0.48336887883719232</v>
      </c>
      <c r="AX37" s="94">
        <f t="shared" si="31"/>
        <v>0.48358525032543964</v>
      </c>
      <c r="AY37" s="94">
        <f t="shared" si="31"/>
        <v>0.58027962875119843</v>
      </c>
      <c r="AZ37" s="94">
        <f t="shared" si="31"/>
        <v>0.67686082044297735</v>
      </c>
      <c r="BA37" s="94">
        <f t="shared" ref="BA37:BH47" si="32">BA$49*(SUM(AV37:AZ37)/SUM(AV$49:AZ$49))</f>
        <v>0.77348721563846212</v>
      </c>
      <c r="BB37" s="94">
        <f t="shared" si="32"/>
        <v>0.87026568212765898</v>
      </c>
      <c r="BC37" s="94">
        <f t="shared" si="32"/>
        <v>0.9669938849387818</v>
      </c>
      <c r="BD37" s="94">
        <f t="shared" si="32"/>
        <v>1.0636689887722466</v>
      </c>
      <c r="BE37" s="94">
        <f t="shared" si="32"/>
        <v>1.1603404245120341</v>
      </c>
      <c r="BF37" s="94">
        <f t="shared" si="32"/>
        <v>1.2570366109571878</v>
      </c>
      <c r="BG37" s="94">
        <f t="shared" si="32"/>
        <v>1.3537505141511044</v>
      </c>
      <c r="BH37" s="94">
        <f t="shared" si="32"/>
        <v>1.4504476058328388</v>
      </c>
    </row>
    <row r="38" spans="1:60">
      <c r="A38" s="78" t="s">
        <v>18</v>
      </c>
      <c r="C38" s="86"/>
      <c r="D38" s="86">
        <f>'[1]Canada Poultry Fat Imports'!AX$290</f>
        <v>0</v>
      </c>
      <c r="E38" s="86">
        <f>'[1]Canada Poultry Fat Imports'!BJ$290</f>
        <v>0</v>
      </c>
      <c r="F38" s="86">
        <f>'[1]Canada Poultry Fat Imports'!BV$290</f>
        <v>0</v>
      </c>
      <c r="G38" s="86">
        <f>'[1]Canada Poultry Fat Imports'!CH$290</f>
        <v>0</v>
      </c>
      <c r="H38" s="86">
        <f>'[1]Canada Poultry Fat Imports'!CT$290</f>
        <v>0</v>
      </c>
      <c r="I38" s="86">
        <f>'[1]Canada Poultry Fat Imports'!DF$290</f>
        <v>0</v>
      </c>
      <c r="J38" s="86">
        <f>'[1]Canada Poultry Fat Imports'!DR$290</f>
        <v>0</v>
      </c>
      <c r="K38" s="86">
        <f>'[1]Canada Poultry Fat Imports'!ED$290</f>
        <v>0</v>
      </c>
      <c r="L38" s="86">
        <f>'[1]Canada Poultry Fat Imports'!EP$290</f>
        <v>0</v>
      </c>
      <c r="M38" s="86">
        <f>'[1]Canada Poultry Fat Imports'!FB$290</f>
        <v>0</v>
      </c>
      <c r="N38" s="86">
        <f>'[1]Canada Poultry Fat Imports'!FN$290</f>
        <v>0</v>
      </c>
      <c r="O38" s="86">
        <f>'[1]Canada Poultry Fat Imports'!FZ$290</f>
        <v>0</v>
      </c>
      <c r="P38" s="86">
        <f>'[1]Canada Poultry Fat Imports'!GL$290</f>
        <v>0</v>
      </c>
      <c r="Q38" s="86">
        <f>'[1]Canada Poultry Fat Imports'!GX$290</f>
        <v>0</v>
      </c>
      <c r="R38" s="86">
        <f>'[1]Canada Poultry Fat Imports'!HJ$290</f>
        <v>0</v>
      </c>
      <c r="S38" s="86">
        <f>'[1]Canada Poultry Fat Imports'!HV$290</f>
        <v>0</v>
      </c>
      <c r="T38" s="86">
        <f>'[1]Canada Poultry Fat Imports'!IH$290</f>
        <v>0</v>
      </c>
      <c r="U38" s="86">
        <f>'[1]Canada Poultry Fat Imports'!IT$290</f>
        <v>0</v>
      </c>
      <c r="V38" s="74">
        <f>'[1]Canada Poultry Fat Imports'!JF$290/1000</f>
        <v>0.71099999999999997</v>
      </c>
      <c r="W38" s="74">
        <f>'[1]Canada Poultry Fat Imports'!JR$290/1000</f>
        <v>0.59799999999999998</v>
      </c>
      <c r="X38" s="74">
        <f>'[1]Canada Poultry Fat Imports'!KD$290/1000</f>
        <v>0.75</v>
      </c>
      <c r="Y38" s="74">
        <f>'[1]Canada Poultry Fat Imports'!KP$290/1000</f>
        <v>0.6</v>
      </c>
      <c r="Z38" s="74">
        <f>'[1]Canada Poultry Fat Imports'!LB$290/1000</f>
        <v>0.85099999999999998</v>
      </c>
      <c r="AA38" s="74">
        <f>'[1]Canada Poultry Fat Imports'!LN$290/1000</f>
        <v>0.53800000000000003</v>
      </c>
      <c r="AB38" s="74">
        <f>'[1]Canada Poultry Fat Imports'!LZ$290/1000</f>
        <v>0.57599999999999996</v>
      </c>
      <c r="AC38" s="74">
        <f>'[1]Canada Poultry Fat Imports'!ML$290/1000</f>
        <v>0.27400000000000002</v>
      </c>
      <c r="AD38" s="74">
        <f>'[1]Canada Poultry Fat Imports'!MX$290/1000</f>
        <v>0.38900000000000001</v>
      </c>
      <c r="AE38" s="74">
        <f>'[1]Canada Poultry Fat Imports'!NJ$290/1000</f>
        <v>0.24299999999999999</v>
      </c>
      <c r="AF38" s="74">
        <f>'[1]Canada Poultry Fat Imports'!NV$290/1000</f>
        <v>0.24199999999999999</v>
      </c>
      <c r="AG38" s="74">
        <f>'[1]Canada Poultry Fat Imports'!OH$290/1000</f>
        <v>0.27300000000000002</v>
      </c>
      <c r="AH38" s="74">
        <f>'[1]Canada Poultry Fat Imports'!OT$290/1000</f>
        <v>0.6</v>
      </c>
      <c r="AI38" s="94">
        <f t="shared" si="29"/>
        <v>0.31137489751541719</v>
      </c>
      <c r="AJ38" s="94">
        <f t="shared" si="30"/>
        <v>0.31969338111674461</v>
      </c>
      <c r="AK38" s="94">
        <f t="shared" si="31"/>
        <v>0.34485469241431538</v>
      </c>
      <c r="AL38" s="94">
        <f t="shared" si="31"/>
        <v>0.35275364807999338</v>
      </c>
      <c r="AM38" s="94">
        <f t="shared" si="31"/>
        <v>0.36398366028656876</v>
      </c>
      <c r="AN38" s="94">
        <f t="shared" si="31"/>
        <v>0.33853205588260782</v>
      </c>
      <c r="AO38" s="94">
        <f t="shared" si="31"/>
        <v>0.34396348755604594</v>
      </c>
      <c r="AP38" s="94">
        <f t="shared" si="31"/>
        <v>0.34881750884390628</v>
      </c>
      <c r="AQ38" s="94">
        <f t="shared" si="31"/>
        <v>0.34961007212982448</v>
      </c>
      <c r="AR38" s="94">
        <f t="shared" si="31"/>
        <v>0.34898135693979065</v>
      </c>
      <c r="AS38" s="94">
        <f t="shared" si="31"/>
        <v>0.34598089627043499</v>
      </c>
      <c r="AT38" s="94">
        <f t="shared" si="31"/>
        <v>0.3474706643480005</v>
      </c>
      <c r="AU38" s="94">
        <f t="shared" si="31"/>
        <v>0.3481720997063914</v>
      </c>
      <c r="AV38" s="94">
        <f t="shared" si="31"/>
        <v>0.34804301787888842</v>
      </c>
      <c r="AW38" s="94">
        <f t="shared" si="31"/>
        <v>0.3477296070287012</v>
      </c>
      <c r="AX38" s="94">
        <f t="shared" si="31"/>
        <v>0.3474792570464833</v>
      </c>
      <c r="AY38" s="94">
        <f t="shared" si="31"/>
        <v>0.41733471504203157</v>
      </c>
      <c r="AZ38" s="94">
        <f t="shared" si="31"/>
        <v>0.4869734952660566</v>
      </c>
      <c r="BA38" s="94">
        <f t="shared" si="32"/>
        <v>0.55644574064633179</v>
      </c>
      <c r="BB38" s="94">
        <f t="shared" si="32"/>
        <v>0.62592468823440128</v>
      </c>
      <c r="BC38" s="94">
        <f t="shared" si="32"/>
        <v>0.69547368463865844</v>
      </c>
      <c r="BD38" s="94">
        <f t="shared" si="32"/>
        <v>0.76509188905255698</v>
      </c>
      <c r="BE38" s="94">
        <f t="shared" si="32"/>
        <v>0.83464253275680145</v>
      </c>
      <c r="BF38" s="94">
        <f t="shared" si="32"/>
        <v>0.90417041918547503</v>
      </c>
      <c r="BG38" s="94">
        <f t="shared" si="32"/>
        <v>0.97371354534819088</v>
      </c>
      <c r="BH38" s="94">
        <f t="shared" si="32"/>
        <v>1.0432730177454206</v>
      </c>
    </row>
    <row r="39" spans="1:60">
      <c r="A39" s="78" t="s">
        <v>19</v>
      </c>
      <c r="C39" s="86"/>
      <c r="D39" s="86">
        <f>'[1]Canada Poultry Fat Imports'!AY$290</f>
        <v>0</v>
      </c>
      <c r="E39" s="86">
        <f>'[1]Canada Poultry Fat Imports'!BK$290</f>
        <v>0</v>
      </c>
      <c r="F39" s="86">
        <f>'[1]Canada Poultry Fat Imports'!BW$290</f>
        <v>0</v>
      </c>
      <c r="G39" s="86">
        <f>'[1]Canada Poultry Fat Imports'!CI$290</f>
        <v>0</v>
      </c>
      <c r="H39" s="86">
        <f>'[1]Canada Poultry Fat Imports'!CU$290</f>
        <v>0</v>
      </c>
      <c r="I39" s="86">
        <f>'[1]Canada Poultry Fat Imports'!DG$290</f>
        <v>0</v>
      </c>
      <c r="J39" s="86">
        <f>'[1]Canada Poultry Fat Imports'!DS$290</f>
        <v>0</v>
      </c>
      <c r="K39" s="86">
        <f>'[1]Canada Poultry Fat Imports'!EE$290</f>
        <v>0</v>
      </c>
      <c r="L39" s="86">
        <f>'[1]Canada Poultry Fat Imports'!EQ$290</f>
        <v>0</v>
      </c>
      <c r="M39" s="86">
        <f>'[1]Canada Poultry Fat Imports'!FC$290</f>
        <v>0</v>
      </c>
      <c r="N39" s="86">
        <f>'[1]Canada Poultry Fat Imports'!FO$290</f>
        <v>0</v>
      </c>
      <c r="O39" s="86">
        <f>'[1]Canada Poultry Fat Imports'!GA$290</f>
        <v>0</v>
      </c>
      <c r="P39" s="86">
        <f>'[1]Canada Poultry Fat Imports'!GM$290</f>
        <v>0</v>
      </c>
      <c r="Q39" s="86">
        <f>'[1]Canada Poultry Fat Imports'!GY$290</f>
        <v>0</v>
      </c>
      <c r="R39" s="86">
        <f>'[1]Canada Poultry Fat Imports'!HK$290</f>
        <v>0</v>
      </c>
      <c r="S39" s="86">
        <f>'[1]Canada Poultry Fat Imports'!HW$290</f>
        <v>0</v>
      </c>
      <c r="T39" s="86">
        <f>'[1]Canada Poultry Fat Imports'!II$290</f>
        <v>0</v>
      </c>
      <c r="U39" s="86">
        <f>'[1]Canada Poultry Fat Imports'!IU$290</f>
        <v>0</v>
      </c>
      <c r="V39" s="74">
        <f>'[1]Canada Poultry Fat Imports'!JG$290/1000</f>
        <v>0.93</v>
      </c>
      <c r="W39" s="74">
        <f>'[1]Canada Poultry Fat Imports'!JS$290/1000</f>
        <v>1.0820000000000001</v>
      </c>
      <c r="X39" s="74">
        <f>'[1]Canada Poultry Fat Imports'!KE$290/1000</f>
        <v>0.91200000000000003</v>
      </c>
      <c r="Y39" s="74">
        <f>'[1]Canada Poultry Fat Imports'!KQ$290/1000</f>
        <v>0.78</v>
      </c>
      <c r="Z39" s="74">
        <f>'[1]Canada Poultry Fat Imports'!LC$290/1000</f>
        <v>0.72099999999999997</v>
      </c>
      <c r="AA39" s="74">
        <f>'[1]Canada Poultry Fat Imports'!LO$290/1000</f>
        <v>0.72</v>
      </c>
      <c r="AB39" s="74">
        <f>'[1]Canada Poultry Fat Imports'!MA$290/1000</f>
        <v>0.92600000000000005</v>
      </c>
      <c r="AC39" s="74">
        <f>'[1]Canada Poultry Fat Imports'!MM$290/1000</f>
        <v>0.78200000000000003</v>
      </c>
      <c r="AD39" s="74">
        <f>'[1]Canada Poultry Fat Imports'!MY$290/1000</f>
        <v>0.57699999999999996</v>
      </c>
      <c r="AE39" s="74">
        <f>'[1]Canada Poultry Fat Imports'!NK$290/1000</f>
        <v>0.18099999999999999</v>
      </c>
      <c r="AF39" s="74">
        <f>'[1]Canada Poultry Fat Imports'!NW$290/1000</f>
        <v>0.66200000000000003</v>
      </c>
      <c r="AG39" s="74">
        <f>'[1]Canada Poultry Fat Imports'!OI$290/1000</f>
        <v>0.13300000000000001</v>
      </c>
      <c r="AH39" s="74">
        <f>'[1]Canada Poultry Fat Imports'!OU$290/1000</f>
        <v>0.36599999999999999</v>
      </c>
      <c r="AI39" s="94">
        <f t="shared" si="29"/>
        <v>0.3420311553131572</v>
      </c>
      <c r="AJ39" s="94">
        <f t="shared" si="30"/>
        <v>0.32250012549564466</v>
      </c>
      <c r="AK39" s="94">
        <f t="shared" si="31"/>
        <v>0.36054891784025944</v>
      </c>
      <c r="AL39" s="94">
        <f t="shared" si="31"/>
        <v>0.29077731114760585</v>
      </c>
      <c r="AM39" s="94">
        <f t="shared" si="31"/>
        <v>0.31740347055874296</v>
      </c>
      <c r="AN39" s="94">
        <f t="shared" si="31"/>
        <v>0.32665219607108198</v>
      </c>
      <c r="AO39" s="94">
        <f t="shared" si="31"/>
        <v>0.32357640422266698</v>
      </c>
      <c r="AP39" s="94">
        <f t="shared" si="31"/>
        <v>0.32379165996807147</v>
      </c>
      <c r="AQ39" s="94">
        <f t="shared" si="31"/>
        <v>0.31644020839363379</v>
      </c>
      <c r="AR39" s="94">
        <f t="shared" si="31"/>
        <v>0.32157278784283938</v>
      </c>
      <c r="AS39" s="94">
        <f t="shared" si="31"/>
        <v>0.32240665129965873</v>
      </c>
      <c r="AT39" s="94">
        <f t="shared" si="31"/>
        <v>0.32155754234537404</v>
      </c>
      <c r="AU39" s="94">
        <f t="shared" si="31"/>
        <v>0.32115376996991546</v>
      </c>
      <c r="AV39" s="94">
        <f t="shared" si="31"/>
        <v>0.3206261919702843</v>
      </c>
      <c r="AW39" s="94">
        <f t="shared" si="31"/>
        <v>0.32146338868561442</v>
      </c>
      <c r="AX39" s="94">
        <f t="shared" si="31"/>
        <v>0.32144150885416939</v>
      </c>
      <c r="AY39" s="94">
        <f t="shared" si="31"/>
        <v>0.38549817643808582</v>
      </c>
      <c r="AZ39" s="94">
        <f t="shared" si="31"/>
        <v>0.44966466351640327</v>
      </c>
      <c r="BA39" s="94">
        <f t="shared" si="32"/>
        <v>0.51391255127558777</v>
      </c>
      <c r="BB39" s="94">
        <f t="shared" si="32"/>
        <v>0.57831685802995947</v>
      </c>
      <c r="BC39" s="94">
        <f t="shared" si="32"/>
        <v>0.642523930889773</v>
      </c>
      <c r="BD39" s="94">
        <f t="shared" si="32"/>
        <v>0.70672694954119764</v>
      </c>
      <c r="BE39" s="94">
        <f t="shared" si="32"/>
        <v>0.77097198753411234</v>
      </c>
      <c r="BF39" s="94">
        <f t="shared" si="32"/>
        <v>0.83523759209036386</v>
      </c>
      <c r="BG39" s="94">
        <f t="shared" si="32"/>
        <v>0.89950695369446709</v>
      </c>
      <c r="BH39" s="94">
        <f t="shared" si="32"/>
        <v>0.96374185343747842</v>
      </c>
    </row>
    <row r="40" spans="1:60">
      <c r="A40" s="78" t="s">
        <v>20</v>
      </c>
      <c r="C40" s="86"/>
      <c r="D40" s="86">
        <f>'[1]Canada Poultry Fat Imports'!AZ$290</f>
        <v>0</v>
      </c>
      <c r="E40" s="86">
        <f>'[1]Canada Poultry Fat Imports'!BL$290</f>
        <v>0</v>
      </c>
      <c r="F40" s="86">
        <f>'[1]Canada Poultry Fat Imports'!BX$290</f>
        <v>0</v>
      </c>
      <c r="G40" s="86">
        <f>'[1]Canada Poultry Fat Imports'!CJ$290</f>
        <v>0</v>
      </c>
      <c r="H40" s="86">
        <f>'[1]Canada Poultry Fat Imports'!CV$290</f>
        <v>0</v>
      </c>
      <c r="I40" s="86">
        <f>'[1]Canada Poultry Fat Imports'!DH$290</f>
        <v>0</v>
      </c>
      <c r="J40" s="86">
        <f>'[1]Canada Poultry Fat Imports'!DT$290</f>
        <v>0</v>
      </c>
      <c r="K40" s="86">
        <f>'[1]Canada Poultry Fat Imports'!EF$290</f>
        <v>0</v>
      </c>
      <c r="L40" s="86">
        <f>'[1]Canada Poultry Fat Imports'!ER$290</f>
        <v>0</v>
      </c>
      <c r="M40" s="86">
        <f>'[1]Canada Poultry Fat Imports'!FD$290</f>
        <v>0</v>
      </c>
      <c r="N40" s="86">
        <f>'[1]Canada Poultry Fat Imports'!FP$290</f>
        <v>0</v>
      </c>
      <c r="O40" s="86">
        <f>'[1]Canada Poultry Fat Imports'!GB$290</f>
        <v>0</v>
      </c>
      <c r="P40" s="86">
        <f>'[1]Canada Poultry Fat Imports'!GN$290</f>
        <v>0</v>
      </c>
      <c r="Q40" s="86">
        <f>'[1]Canada Poultry Fat Imports'!GZ$290</f>
        <v>0</v>
      </c>
      <c r="R40" s="86">
        <f>'[1]Canada Poultry Fat Imports'!HL$290</f>
        <v>0</v>
      </c>
      <c r="S40" s="86">
        <f>'[1]Canada Poultry Fat Imports'!HX$290</f>
        <v>0</v>
      </c>
      <c r="T40" s="86">
        <f>'[1]Canada Poultry Fat Imports'!IJ$290</f>
        <v>0</v>
      </c>
      <c r="U40" s="86">
        <f>'[1]Canada Poultry Fat Imports'!IV$290</f>
        <v>0</v>
      </c>
      <c r="V40" s="74">
        <f>'[1]Canada Poultry Fat Imports'!JH$290/1000</f>
        <v>0.88900000000000001</v>
      </c>
      <c r="W40" s="74">
        <f>'[1]Canada Poultry Fat Imports'!JT$290/1000</f>
        <v>0.73499999999999999</v>
      </c>
      <c r="X40" s="74">
        <f>'[1]Canada Poultry Fat Imports'!KF$290/1000</f>
        <v>0.57899999999999996</v>
      </c>
      <c r="Y40" s="74">
        <f>'[1]Canada Poultry Fat Imports'!KR$290/1000</f>
        <v>0.60899999999999999</v>
      </c>
      <c r="Z40" s="74">
        <f>'[1]Canada Poultry Fat Imports'!LD$290/1000</f>
        <v>0.88100000000000001</v>
      </c>
      <c r="AA40" s="74">
        <f>'[1]Canada Poultry Fat Imports'!LP$290/1000</f>
        <v>0.48299999999999998</v>
      </c>
      <c r="AB40" s="74">
        <f>'[1]Canada Poultry Fat Imports'!MB$290/1000</f>
        <v>0.88900000000000001</v>
      </c>
      <c r="AC40" s="74">
        <f>'[1]Canada Poultry Fat Imports'!MN$290/1000</f>
        <v>0.63700000000000001</v>
      </c>
      <c r="AD40" s="74">
        <f>'[1]Canada Poultry Fat Imports'!MZ$290/1000</f>
        <v>0.35799999999999998</v>
      </c>
      <c r="AE40" s="74">
        <f>'[1]Canada Poultry Fat Imports'!NL$290/1000</f>
        <v>0.58399999999999996</v>
      </c>
      <c r="AF40" s="74">
        <f>'[1]Canada Poultry Fat Imports'!NX$290/1000</f>
        <v>0.68</v>
      </c>
      <c r="AG40" s="74">
        <f>'[1]Canada Poultry Fat Imports'!OJ$290/1000</f>
        <v>0.48</v>
      </c>
      <c r="AH40" s="74">
        <f>'[1]Canada Poultry Fat Imports'!OV290/1000</f>
        <v>0.26300000000000001</v>
      </c>
      <c r="AI40" s="94">
        <f t="shared" si="29"/>
        <v>0.42152354471892478</v>
      </c>
      <c r="AJ40" s="94">
        <f t="shared" si="30"/>
        <v>0.46507402518651131</v>
      </c>
      <c r="AK40" s="94">
        <f t="shared" si="31"/>
        <v>0.45615373082347838</v>
      </c>
      <c r="AL40" s="94">
        <f t="shared" si="31"/>
        <v>0.39793782209503459</v>
      </c>
      <c r="AM40" s="94">
        <f t="shared" si="31"/>
        <v>0.3781401681180549</v>
      </c>
      <c r="AN40" s="94">
        <f t="shared" si="31"/>
        <v>0.42376585818840073</v>
      </c>
      <c r="AO40" s="94">
        <f t="shared" si="31"/>
        <v>0.42421432088229594</v>
      </c>
      <c r="AP40" s="94">
        <f t="shared" si="31"/>
        <v>0.41604238002145294</v>
      </c>
      <c r="AQ40" s="94">
        <f t="shared" si="31"/>
        <v>0.40802010986104781</v>
      </c>
      <c r="AR40" s="94">
        <f t="shared" si="31"/>
        <v>0.41003656741425043</v>
      </c>
      <c r="AS40" s="94">
        <f t="shared" si="31"/>
        <v>0.41641584727348963</v>
      </c>
      <c r="AT40" s="94">
        <f t="shared" si="31"/>
        <v>0.41494584509050741</v>
      </c>
      <c r="AU40" s="94">
        <f t="shared" si="31"/>
        <v>0.4130921499321496</v>
      </c>
      <c r="AV40" s="94">
        <f t="shared" si="31"/>
        <v>0.41250210391428899</v>
      </c>
      <c r="AW40" s="94">
        <f t="shared" si="31"/>
        <v>0.41339850272493728</v>
      </c>
      <c r="AX40" s="94">
        <f t="shared" si="31"/>
        <v>0.41407088978707457</v>
      </c>
      <c r="AY40" s="94">
        <f t="shared" si="31"/>
        <v>0.49632227794774975</v>
      </c>
      <c r="AZ40" s="94">
        <f t="shared" si="31"/>
        <v>0.57868082577474622</v>
      </c>
      <c r="BA40" s="94">
        <f t="shared" si="32"/>
        <v>0.66142131432822759</v>
      </c>
      <c r="BB40" s="94">
        <f t="shared" si="32"/>
        <v>0.74435626758272955</v>
      </c>
      <c r="BC40" s="94">
        <f t="shared" si="32"/>
        <v>0.82710045012015077</v>
      </c>
      <c r="BD40" s="94">
        <f t="shared" si="32"/>
        <v>0.90966731233224118</v>
      </c>
      <c r="BE40" s="94">
        <f t="shared" si="32"/>
        <v>0.99232697870349207</v>
      </c>
      <c r="BF40" s="94">
        <f t="shared" si="32"/>
        <v>1.0750668039973788</v>
      </c>
      <c r="BG40" s="94">
        <f t="shared" si="32"/>
        <v>1.1578045341509797</v>
      </c>
      <c r="BH40" s="94">
        <f t="shared" si="32"/>
        <v>1.2404915198260607</v>
      </c>
    </row>
    <row r="41" spans="1:60">
      <c r="A41" s="78" t="s">
        <v>21</v>
      </c>
      <c r="C41" s="86"/>
      <c r="D41" s="86">
        <f>'[1]Canada Poultry Fat Imports'!BA$290</f>
        <v>0</v>
      </c>
      <c r="E41" s="86">
        <f>'[1]Canada Poultry Fat Imports'!BM$290</f>
        <v>0</v>
      </c>
      <c r="F41" s="86">
        <f>'[1]Canada Poultry Fat Imports'!BY$290</f>
        <v>0</v>
      </c>
      <c r="G41" s="86">
        <f>'[1]Canada Poultry Fat Imports'!CK$290</f>
        <v>0</v>
      </c>
      <c r="H41" s="86">
        <f>'[1]Canada Poultry Fat Imports'!CW$290</f>
        <v>0</v>
      </c>
      <c r="I41" s="86">
        <f>'[1]Canada Poultry Fat Imports'!DI$290</f>
        <v>0</v>
      </c>
      <c r="J41" s="86">
        <f>'[1]Canada Poultry Fat Imports'!DU$290</f>
        <v>0</v>
      </c>
      <c r="K41" s="86">
        <f>'[1]Canada Poultry Fat Imports'!EG$290</f>
        <v>0</v>
      </c>
      <c r="L41" s="86">
        <f>'[1]Canada Poultry Fat Imports'!ES$290</f>
        <v>0</v>
      </c>
      <c r="M41" s="86">
        <f>'[1]Canada Poultry Fat Imports'!FE$290</f>
        <v>0</v>
      </c>
      <c r="N41" s="86">
        <f>'[1]Canada Poultry Fat Imports'!FQ$290</f>
        <v>0</v>
      </c>
      <c r="O41" s="86">
        <f>'[1]Canada Poultry Fat Imports'!GC$290</f>
        <v>0</v>
      </c>
      <c r="P41" s="86">
        <f>'[1]Canada Poultry Fat Imports'!GO$290</f>
        <v>0</v>
      </c>
      <c r="Q41" s="86">
        <f>'[1]Canada Poultry Fat Imports'!HA$290</f>
        <v>0</v>
      </c>
      <c r="R41" s="86">
        <f>'[1]Canada Poultry Fat Imports'!HM$290</f>
        <v>0</v>
      </c>
      <c r="S41" s="86">
        <f>'[1]Canada Poultry Fat Imports'!HY$290</f>
        <v>0</v>
      </c>
      <c r="T41" s="86">
        <f>'[1]Canada Poultry Fat Imports'!IK$290</f>
        <v>0</v>
      </c>
      <c r="U41" s="86">
        <f>'[1]Canada Poultry Fat Imports'!IW$290</f>
        <v>0</v>
      </c>
      <c r="V41" s="74">
        <f>'[1]Canada Poultry Fat Imports'!JI$290/1000</f>
        <v>0.85</v>
      </c>
      <c r="W41" s="74">
        <f>'[1]Canada Poultry Fat Imports'!JU$290/1000</f>
        <v>0.83399999999999996</v>
      </c>
      <c r="X41" s="74">
        <f>'[1]Canada Poultry Fat Imports'!KG$290/1000</f>
        <v>0.95799999999999996</v>
      </c>
      <c r="Y41" s="74">
        <f>'[1]Canada Poultry Fat Imports'!KS$290/1000</f>
        <v>1.0780000000000001</v>
      </c>
      <c r="Z41" s="74">
        <f>'[1]Canada Poultry Fat Imports'!LE$290/1000</f>
        <v>0.67</v>
      </c>
      <c r="AA41" s="74">
        <f>'[1]Canada Poultry Fat Imports'!LQ$290/1000</f>
        <v>1.2110000000000001</v>
      </c>
      <c r="AB41" s="74">
        <f>'[1]Canada Poultry Fat Imports'!MC$290/1000</f>
        <v>0.97799999999999998</v>
      </c>
      <c r="AC41" s="74">
        <f>'[1]Canada Poultry Fat Imports'!MO$290/1000</f>
        <v>0.52900000000000003</v>
      </c>
      <c r="AD41" s="74">
        <f>'[1]Canada Poultry Fat Imports'!NA$290/1000</f>
        <v>0.51100000000000001</v>
      </c>
      <c r="AE41" s="74">
        <f>'[1]Canada Poultry Fat Imports'!NM$290/1000</f>
        <v>0.56100000000000005</v>
      </c>
      <c r="AF41" s="74">
        <f>'[1]Canada Poultry Fat Imports'!NY$290/1000</f>
        <v>0.246</v>
      </c>
      <c r="AG41" s="74">
        <f>'[1]Canada Poultry Fat Imports'!OK$290/1000</f>
        <v>0.37</v>
      </c>
      <c r="AH41" s="74">
        <f>'[1]Canada Poultry Fat Imports'!OS$290/1000</f>
        <v>0.58499999999999996</v>
      </c>
      <c r="AI41" s="94">
        <f t="shared" si="29"/>
        <v>0.40512601147827321</v>
      </c>
      <c r="AJ41" s="94">
        <f t="shared" si="30"/>
        <v>0.4150151310809056</v>
      </c>
      <c r="AK41" s="94">
        <f t="shared" si="31"/>
        <v>0.3991825609415347</v>
      </c>
      <c r="AL41" s="94">
        <f t="shared" si="31"/>
        <v>0.41483643749775123</v>
      </c>
      <c r="AM41" s="94">
        <f t="shared" si="31"/>
        <v>0.41880428417725984</v>
      </c>
      <c r="AN41" s="94">
        <f t="shared" si="31"/>
        <v>0.41059288503514485</v>
      </c>
      <c r="AO41" s="94">
        <f t="shared" si="31"/>
        <v>0.41168625974651923</v>
      </c>
      <c r="AP41" s="94">
        <f t="shared" si="31"/>
        <v>0.41102048547964198</v>
      </c>
      <c r="AQ41" s="94">
        <f t="shared" si="31"/>
        <v>0.41338807038726344</v>
      </c>
      <c r="AR41" s="94">
        <f t="shared" si="31"/>
        <v>0.41309839696516587</v>
      </c>
      <c r="AS41" s="94">
        <f t="shared" si="31"/>
        <v>0.411957219522747</v>
      </c>
      <c r="AT41" s="94">
        <f t="shared" si="31"/>
        <v>0.41223008642026748</v>
      </c>
      <c r="AU41" s="94">
        <f t="shared" si="31"/>
        <v>0.41233885175501722</v>
      </c>
      <c r="AV41" s="94">
        <f t="shared" si="31"/>
        <v>0.4126025250100922</v>
      </c>
      <c r="AW41" s="94">
        <f t="shared" si="31"/>
        <v>0.41244541593465794</v>
      </c>
      <c r="AX41" s="94">
        <f t="shared" si="31"/>
        <v>0.41231481972855638</v>
      </c>
      <c r="AY41" s="94">
        <f t="shared" si="31"/>
        <v>0.49486360772366189</v>
      </c>
      <c r="AZ41" s="94">
        <f t="shared" si="31"/>
        <v>0.57738294388707301</v>
      </c>
      <c r="BA41" s="94">
        <f t="shared" si="32"/>
        <v>0.65988837493829755</v>
      </c>
      <c r="BB41" s="94">
        <f t="shared" si="32"/>
        <v>0.74232440193258786</v>
      </c>
      <c r="BC41" s="94">
        <f t="shared" si="32"/>
        <v>0.8247926137743361</v>
      </c>
      <c r="BD41" s="94">
        <f t="shared" si="32"/>
        <v>0.90729428412038793</v>
      </c>
      <c r="BE41" s="94">
        <f t="shared" si="32"/>
        <v>0.98978203164071543</v>
      </c>
      <c r="BF41" s="94">
        <f t="shared" si="32"/>
        <v>1.0722612436656445</v>
      </c>
      <c r="BG41" s="94">
        <f t="shared" si="32"/>
        <v>1.1547338918522072</v>
      </c>
      <c r="BH41" s="94">
        <f t="shared" si="32"/>
        <v>1.2372160162633228</v>
      </c>
    </row>
    <row r="42" spans="1:60">
      <c r="A42" s="78" t="s">
        <v>22</v>
      </c>
      <c r="C42" s="86"/>
      <c r="D42" s="86">
        <f>'[1]Canada Poultry Fat Imports'!BB$290</f>
        <v>0</v>
      </c>
      <c r="E42" s="86">
        <f>'[1]Canada Poultry Fat Imports'!BN$290</f>
        <v>0</v>
      </c>
      <c r="F42" s="86">
        <f>'[1]Canada Poultry Fat Imports'!BZ$290</f>
        <v>0</v>
      </c>
      <c r="G42" s="86">
        <f>'[1]Canada Poultry Fat Imports'!CL$290</f>
        <v>0</v>
      </c>
      <c r="H42" s="86">
        <f>'[1]Canada Poultry Fat Imports'!CX$290</f>
        <v>0</v>
      </c>
      <c r="I42" s="86">
        <f>'[1]Canada Poultry Fat Imports'!DJ$290</f>
        <v>0</v>
      </c>
      <c r="J42" s="86">
        <f>'[1]Canada Poultry Fat Imports'!DV$290</f>
        <v>0</v>
      </c>
      <c r="K42" s="86">
        <f>'[1]Canada Poultry Fat Imports'!EH$290</f>
        <v>0</v>
      </c>
      <c r="L42" s="86">
        <f>'[1]Canada Poultry Fat Imports'!ET$290</f>
        <v>0</v>
      </c>
      <c r="M42" s="86">
        <f>'[1]Canada Poultry Fat Imports'!FF$290</f>
        <v>0</v>
      </c>
      <c r="N42" s="86">
        <f>'[1]Canada Poultry Fat Imports'!FR$290</f>
        <v>0</v>
      </c>
      <c r="O42" s="86">
        <f>'[1]Canada Poultry Fat Imports'!GD$290</f>
        <v>0</v>
      </c>
      <c r="P42" s="86">
        <f>'[1]Canada Poultry Fat Imports'!GP$290</f>
        <v>0</v>
      </c>
      <c r="Q42" s="86">
        <f>'[1]Canada Poultry Fat Imports'!HB$290</f>
        <v>0</v>
      </c>
      <c r="R42" s="86">
        <f>'[1]Canada Poultry Fat Imports'!HN$290</f>
        <v>0</v>
      </c>
      <c r="S42" s="86">
        <f>'[1]Canada Poultry Fat Imports'!HZ$290</f>
        <v>0</v>
      </c>
      <c r="T42" s="86">
        <f>'[1]Canada Poultry Fat Imports'!IL$290</f>
        <v>0</v>
      </c>
      <c r="U42" s="86">
        <f>'[1]Canada Poultry Fat Imports'!IX$290</f>
        <v>0</v>
      </c>
      <c r="V42" s="74">
        <f>'[1]Canada Poultry Fat Imports'!JJ$290/1000</f>
        <v>0.82399999999999995</v>
      </c>
      <c r="W42" s="74">
        <f>'[1]Canada Poultry Fat Imports'!JV$290/1000</f>
        <v>0.59499999999999997</v>
      </c>
      <c r="X42" s="74">
        <f>'[1]Canada Poultry Fat Imports'!KH$290/1000</f>
        <v>0.47399999999999998</v>
      </c>
      <c r="Y42" s="74">
        <f>'[1]Canada Poultry Fat Imports'!KT$290/1000</f>
        <v>1.179</v>
      </c>
      <c r="Z42" s="74">
        <f>'[1]Canada Poultry Fat Imports'!LF$290/1000</f>
        <v>0.71199999999999997</v>
      </c>
      <c r="AA42" s="74">
        <f>'[1]Canada Poultry Fat Imports'!LR$290/1000</f>
        <v>1.0569999999999999</v>
      </c>
      <c r="AB42" s="74">
        <f>'[1]Canada Poultry Fat Imports'!MD$290/1000</f>
        <v>0.46899999999999997</v>
      </c>
      <c r="AC42" s="74">
        <f>'[1]Canada Poultry Fat Imports'!MP$290/1000</f>
        <v>0.248</v>
      </c>
      <c r="AD42" s="74">
        <f>'[1]Canada Poultry Fat Imports'!NB$290/1000</f>
        <v>0.56799999999999995</v>
      </c>
      <c r="AE42" s="74">
        <f>'[1]Canada Poultry Fat Imports'!NN$290/1000</f>
        <v>0.35</v>
      </c>
      <c r="AF42" s="74">
        <f>'[1]Canada Poultry Fat Imports'!NZ$290/1000</f>
        <v>0.1</v>
      </c>
      <c r="AG42" s="74">
        <f>'[1]Canada Poultry Fat Imports'!OL$290/1000</f>
        <v>0.38</v>
      </c>
      <c r="AH42" s="74">
        <f>'[1]Canada Poultry Fat Imports'!OS$290/1000</f>
        <v>0.58499999999999996</v>
      </c>
      <c r="AI42" s="94">
        <f t="shared" si="29"/>
        <v>0.35343813495882787</v>
      </c>
      <c r="AJ42" s="94">
        <f t="shared" si="30"/>
        <v>0.33866447105573322</v>
      </c>
      <c r="AK42" s="94">
        <f t="shared" si="31"/>
        <v>0.34703401130007916</v>
      </c>
      <c r="AL42" s="94">
        <f t="shared" si="31"/>
        <v>0.38236666106663109</v>
      </c>
      <c r="AM42" s="94">
        <f t="shared" si="31"/>
        <v>0.37867126111218979</v>
      </c>
      <c r="AN42" s="94">
        <f t="shared" si="31"/>
        <v>0.36003490789869225</v>
      </c>
      <c r="AO42" s="94">
        <f t="shared" si="31"/>
        <v>0.36135426248666508</v>
      </c>
      <c r="AP42" s="94">
        <f t="shared" si="31"/>
        <v>0.36589222077285144</v>
      </c>
      <c r="AQ42" s="94">
        <f t="shared" si="31"/>
        <v>0.36966386266740592</v>
      </c>
      <c r="AR42" s="94">
        <f t="shared" si="31"/>
        <v>0.36712330298756085</v>
      </c>
      <c r="AS42" s="94">
        <f t="shared" si="31"/>
        <v>0.36481371136263513</v>
      </c>
      <c r="AT42" s="94">
        <f t="shared" si="31"/>
        <v>0.36576947205542365</v>
      </c>
      <c r="AU42" s="94">
        <f t="shared" si="31"/>
        <v>0.36665251396917536</v>
      </c>
      <c r="AV42" s="94">
        <f t="shared" si="31"/>
        <v>0.36680457260844018</v>
      </c>
      <c r="AW42" s="94">
        <f t="shared" si="31"/>
        <v>0.36623271459664702</v>
      </c>
      <c r="AX42" s="94">
        <f t="shared" si="31"/>
        <v>0.36605459691846426</v>
      </c>
      <c r="AY42" s="94">
        <f t="shared" si="31"/>
        <v>0.43956332883555616</v>
      </c>
      <c r="AZ42" s="94">
        <f t="shared" si="31"/>
        <v>0.51296746494223</v>
      </c>
      <c r="BA42" s="94">
        <f t="shared" si="32"/>
        <v>0.5861779079718108</v>
      </c>
      <c r="BB42" s="94">
        <f t="shared" si="32"/>
        <v>0.65932142320588305</v>
      </c>
      <c r="BC42" s="94">
        <f t="shared" si="32"/>
        <v>0.73259563482112688</v>
      </c>
      <c r="BD42" s="94">
        <f t="shared" si="32"/>
        <v>0.80592208393856701</v>
      </c>
      <c r="BE42" s="94">
        <f t="shared" si="32"/>
        <v>0.87919587063456461</v>
      </c>
      <c r="BF42" s="94">
        <f t="shared" si="32"/>
        <v>0.9524353593487076</v>
      </c>
      <c r="BG42" s="94">
        <f t="shared" si="32"/>
        <v>1.0256833674051615</v>
      </c>
      <c r="BH42" s="94">
        <f t="shared" si="32"/>
        <v>1.0989580790370319</v>
      </c>
    </row>
    <row r="43" spans="1:60">
      <c r="A43" s="78" t="s">
        <v>23</v>
      </c>
      <c r="C43" s="86"/>
      <c r="D43" s="86">
        <f>'[1]Canada Poultry Fat Imports'!BC$290</f>
        <v>0</v>
      </c>
      <c r="E43" s="86">
        <f>'[1]Canada Poultry Fat Imports'!BO$290</f>
        <v>0</v>
      </c>
      <c r="F43" s="86">
        <f>'[1]Canada Poultry Fat Imports'!CA$290</f>
        <v>0</v>
      </c>
      <c r="G43" s="86">
        <f>'[1]Canada Poultry Fat Imports'!CM$290</f>
        <v>0</v>
      </c>
      <c r="H43" s="86">
        <f>'[1]Canada Poultry Fat Imports'!CY$290</f>
        <v>0</v>
      </c>
      <c r="I43" s="86">
        <f>'[1]Canada Poultry Fat Imports'!DK$290</f>
        <v>0</v>
      </c>
      <c r="J43" s="86">
        <f>'[1]Canada Poultry Fat Imports'!DW$290</f>
        <v>0</v>
      </c>
      <c r="K43" s="86">
        <f>'[1]Canada Poultry Fat Imports'!EI$290</f>
        <v>0</v>
      </c>
      <c r="L43" s="86">
        <f>'[1]Canada Poultry Fat Imports'!EU$290</f>
        <v>0</v>
      </c>
      <c r="M43" s="86">
        <f>'[1]Canada Poultry Fat Imports'!FG$290</f>
        <v>0</v>
      </c>
      <c r="N43" s="86">
        <f>'[1]Canada Poultry Fat Imports'!FS$290</f>
        <v>0</v>
      </c>
      <c r="O43" s="86">
        <f>'[1]Canada Poultry Fat Imports'!GE$290</f>
        <v>0</v>
      </c>
      <c r="P43" s="86">
        <f>'[1]Canada Poultry Fat Imports'!GQ$290</f>
        <v>0</v>
      </c>
      <c r="Q43" s="86">
        <f>'[1]Canada Poultry Fat Imports'!HC$290</f>
        <v>0</v>
      </c>
      <c r="R43" s="86">
        <f>'[1]Canada Poultry Fat Imports'!HO$290</f>
        <v>0</v>
      </c>
      <c r="S43" s="86">
        <f>'[1]Canada Poultry Fat Imports'!IA$290</f>
        <v>0</v>
      </c>
      <c r="T43" s="86">
        <f>'[1]Canada Poultry Fat Imports'!IM$290</f>
        <v>0</v>
      </c>
      <c r="U43" s="86">
        <f>'[1]Canada Poultry Fat Imports'!IY$290</f>
        <v>0</v>
      </c>
      <c r="V43" s="74">
        <f>'[1]Canada Poultry Fat Imports'!JK$290/1000</f>
        <v>0.64500000000000002</v>
      </c>
      <c r="W43" s="74">
        <f>'[1]Canada Poultry Fat Imports'!JW$290/1000</f>
        <v>0.496</v>
      </c>
      <c r="X43" s="74">
        <f>'[1]Canada Poultry Fat Imports'!KI$290/1000</f>
        <v>0.63200000000000001</v>
      </c>
      <c r="Y43" s="74">
        <f>'[1]Canada Poultry Fat Imports'!KU$290/1000</f>
        <v>1.1990000000000001</v>
      </c>
      <c r="Z43" s="74">
        <f>'[1]Canada Poultry Fat Imports'!LG$290/1000</f>
        <v>0.98899999999999999</v>
      </c>
      <c r="AA43" s="74">
        <f>'[1]Canada Poultry Fat Imports'!LS$290/1000</f>
        <v>0.94599999999999995</v>
      </c>
      <c r="AB43" s="74">
        <f>'[1]Canada Poultry Fat Imports'!ME$290/1000</f>
        <v>0.52900000000000003</v>
      </c>
      <c r="AC43" s="74">
        <f>'[1]Canada Poultry Fat Imports'!MQ$290/1000</f>
        <v>0.49099999999999999</v>
      </c>
      <c r="AD43" s="74">
        <f>'[1]Canada Poultry Fat Imports'!NC$290/1000</f>
        <v>1.028</v>
      </c>
      <c r="AE43" s="74">
        <f>'[1]Canada Poultry Fat Imports'!NO$290/1000</f>
        <v>0.72699999999999998</v>
      </c>
      <c r="AF43" s="74">
        <f>'[1]Canada Poultry Fat Imports'!OA$290/1000</f>
        <v>0.22800000000000001</v>
      </c>
      <c r="AG43" s="74">
        <f>'[1]Canada Poultry Fat Imports'!OM$290/1000</f>
        <v>8.1000000000000003E-2</v>
      </c>
      <c r="AH43" s="74">
        <f>'[1]Canada Poultry Fat Imports'!OS$290/1000</f>
        <v>0.58499999999999996</v>
      </c>
      <c r="AI43" s="94">
        <f t="shared" si="29"/>
        <v>0.47214201689658852</v>
      </c>
      <c r="AJ43" s="94">
        <f t="shared" si="30"/>
        <v>0.40084683766068946</v>
      </c>
      <c r="AK43" s="94">
        <f t="shared" si="31"/>
        <v>0.34898658053351195</v>
      </c>
      <c r="AL43" s="94">
        <f t="shared" si="31"/>
        <v>0.36020441773014644</v>
      </c>
      <c r="AM43" s="94">
        <f t="shared" si="31"/>
        <v>0.4089944615424127</v>
      </c>
      <c r="AN43" s="94">
        <f t="shared" si="31"/>
        <v>0.39823486287266979</v>
      </c>
      <c r="AO43" s="94">
        <f t="shared" si="31"/>
        <v>0.38345343206788612</v>
      </c>
      <c r="AP43" s="94">
        <f t="shared" si="31"/>
        <v>0.37997475094932537</v>
      </c>
      <c r="AQ43" s="94">
        <f t="shared" si="31"/>
        <v>0.38617238503248807</v>
      </c>
      <c r="AR43" s="94">
        <f t="shared" si="31"/>
        <v>0.3913659784929564</v>
      </c>
      <c r="AS43" s="94">
        <f t="shared" si="31"/>
        <v>0.38784028188306513</v>
      </c>
      <c r="AT43" s="94">
        <f t="shared" si="31"/>
        <v>0.38576136568514419</v>
      </c>
      <c r="AU43" s="94">
        <f t="shared" si="31"/>
        <v>0.38622295240859583</v>
      </c>
      <c r="AV43" s="94">
        <f t="shared" si="31"/>
        <v>0.38747259270044992</v>
      </c>
      <c r="AW43" s="94">
        <f t="shared" si="31"/>
        <v>0.38773263423404231</v>
      </c>
      <c r="AX43" s="94">
        <f t="shared" si="31"/>
        <v>0.38700596538225945</v>
      </c>
      <c r="AY43" s="94">
        <f t="shared" si="31"/>
        <v>0.46420692249851803</v>
      </c>
      <c r="AZ43" s="94">
        <f t="shared" si="31"/>
        <v>0.54186490271411758</v>
      </c>
      <c r="BA43" s="94">
        <f t="shared" si="32"/>
        <v>0.61950943357982502</v>
      </c>
      <c r="BB43" s="94">
        <f t="shared" si="32"/>
        <v>0.69686705566705998</v>
      </c>
      <c r="BC43" s="94">
        <f t="shared" si="32"/>
        <v>0.77412979424050854</v>
      </c>
      <c r="BD43" s="94">
        <f t="shared" si="32"/>
        <v>0.85155897989250795</v>
      </c>
      <c r="BE43" s="94">
        <f t="shared" si="32"/>
        <v>0.92904804429173837</v>
      </c>
      <c r="BF43" s="94">
        <f t="shared" si="32"/>
        <v>1.0064894599946261</v>
      </c>
      <c r="BG43" s="94">
        <f t="shared" si="32"/>
        <v>1.0838783032220032</v>
      </c>
      <c r="BH43" s="94">
        <f t="shared" si="32"/>
        <v>1.161276145410346</v>
      </c>
    </row>
    <row r="44" spans="1:60">
      <c r="A44" s="78" t="s">
        <v>24</v>
      </c>
      <c r="C44" s="86"/>
      <c r="D44" s="86">
        <f>'[1]Canada Poultry Fat Imports'!BD$290</f>
        <v>0</v>
      </c>
      <c r="E44" s="86">
        <f>'[1]Canada Poultry Fat Imports'!BP$290</f>
        <v>0</v>
      </c>
      <c r="F44" s="86">
        <f>'[1]Canada Poultry Fat Imports'!CB$290</f>
        <v>0</v>
      </c>
      <c r="G44" s="86">
        <f>'[1]Canada Poultry Fat Imports'!CN$290</f>
        <v>0</v>
      </c>
      <c r="H44" s="86">
        <f>'[1]Canada Poultry Fat Imports'!CZ$290</f>
        <v>0</v>
      </c>
      <c r="I44" s="86">
        <f>'[1]Canada Poultry Fat Imports'!DL$290</f>
        <v>0</v>
      </c>
      <c r="J44" s="86">
        <f>'[1]Canada Poultry Fat Imports'!DX$290</f>
        <v>0</v>
      </c>
      <c r="K44" s="86">
        <f>'[1]Canada Poultry Fat Imports'!EJ$290</f>
        <v>0</v>
      </c>
      <c r="L44" s="86">
        <f>'[1]Canada Poultry Fat Imports'!EV$290</f>
        <v>0</v>
      </c>
      <c r="M44" s="86">
        <f>'[1]Canada Poultry Fat Imports'!FH$290</f>
        <v>0</v>
      </c>
      <c r="N44" s="86">
        <f>'[1]Canada Poultry Fat Imports'!FT$290</f>
        <v>0</v>
      </c>
      <c r="O44" s="86">
        <f>'[1]Canada Poultry Fat Imports'!GF$290</f>
        <v>0</v>
      </c>
      <c r="P44" s="86">
        <f>'[1]Canada Poultry Fat Imports'!GR$290</f>
        <v>0</v>
      </c>
      <c r="Q44" s="86">
        <f>'[1]Canada Poultry Fat Imports'!HD$290</f>
        <v>0</v>
      </c>
      <c r="R44" s="86">
        <f>'[1]Canada Poultry Fat Imports'!HP$290</f>
        <v>0</v>
      </c>
      <c r="S44" s="86">
        <f>'[1]Canada Poultry Fat Imports'!IB$290</f>
        <v>0</v>
      </c>
      <c r="T44" s="86">
        <f>'[1]Canada Poultry Fat Imports'!IN$290</f>
        <v>0</v>
      </c>
      <c r="U44" s="86">
        <f>'[1]Canada Poultry Fat Imports'!IZ$290</f>
        <v>0</v>
      </c>
      <c r="V44" s="74">
        <f>'[1]Canada Poultry Fat Imports'!JL$290/1000</f>
        <v>0.94</v>
      </c>
      <c r="W44" s="74">
        <f>'[1]Canada Poultry Fat Imports'!JX$290/1000</f>
        <v>0.86099999999999999</v>
      </c>
      <c r="X44" s="74">
        <f>'[1]Canada Poultry Fat Imports'!KJ$290/1000</f>
        <v>0.999</v>
      </c>
      <c r="Y44" s="74">
        <f>'[1]Canada Poultry Fat Imports'!KV$290/1000</f>
        <v>0.86699999999999999</v>
      </c>
      <c r="Z44" s="74">
        <f>'[1]Canada Poultry Fat Imports'!LH$290/1000</f>
        <v>1.1000000000000001</v>
      </c>
      <c r="AA44" s="74">
        <f>'[1]Canada Poultry Fat Imports'!LT$290/1000</f>
        <v>0.98499999999999999</v>
      </c>
      <c r="AB44" s="74">
        <f>'[1]Canada Poultry Fat Imports'!MF$290/1000</f>
        <v>0.70699999999999996</v>
      </c>
      <c r="AC44" s="74">
        <f>'[1]Canada Poultry Fat Imports'!MR$290/1000</f>
        <v>0.70699999999999996</v>
      </c>
      <c r="AD44" s="74">
        <f>'[1]Canada Poultry Fat Imports'!ND$290/1000</f>
        <v>0.69199999999999995</v>
      </c>
      <c r="AE44" s="74">
        <f>'[1]Canada Poultry Fat Imports'!NP$290/1000</f>
        <v>0.69799999999999995</v>
      </c>
      <c r="AF44" s="74">
        <f>'[1]Canada Poultry Fat Imports'!OB$290/1000</f>
        <v>0.436</v>
      </c>
      <c r="AG44" s="74">
        <f>'[1]Canada Poultry Fat Imports'!ON$290/1000</f>
        <v>0.14099999999999999</v>
      </c>
      <c r="AH44" s="74">
        <f>'[1]Canada Poultry Fat Imports'!OS$290/1000</f>
        <v>0.58499999999999996</v>
      </c>
      <c r="AI44" s="94">
        <f t="shared" si="29"/>
        <v>0.45485331337111884</v>
      </c>
      <c r="AJ44" s="94">
        <f t="shared" si="30"/>
        <v>0.4433056251428853</v>
      </c>
      <c r="AK44" s="94">
        <f t="shared" si="31"/>
        <v>0.40688871435337404</v>
      </c>
      <c r="AL44" s="94">
        <f t="shared" si="31"/>
        <v>0.3875009831089743</v>
      </c>
      <c r="AM44" s="94">
        <f t="shared" si="31"/>
        <v>0.42982347625431272</v>
      </c>
      <c r="AN44" s="94">
        <f t="shared" si="31"/>
        <v>0.42447442244613304</v>
      </c>
      <c r="AO44" s="94">
        <f t="shared" si="31"/>
        <v>0.41839864426113593</v>
      </c>
      <c r="AP44" s="94">
        <f t="shared" si="31"/>
        <v>0.41341724808478597</v>
      </c>
      <c r="AQ44" s="94">
        <f t="shared" si="31"/>
        <v>0.41472295483106847</v>
      </c>
      <c r="AR44" s="94">
        <f t="shared" si="31"/>
        <v>0.42016734917548731</v>
      </c>
      <c r="AS44" s="94">
        <f t="shared" si="31"/>
        <v>0.41823612375972213</v>
      </c>
      <c r="AT44" s="94">
        <f t="shared" si="31"/>
        <v>0.41698846402244</v>
      </c>
      <c r="AU44" s="94">
        <f t="shared" si="31"/>
        <v>0.41670642797470075</v>
      </c>
      <c r="AV44" s="94">
        <f t="shared" si="31"/>
        <v>0.41736426395268367</v>
      </c>
      <c r="AW44" s="94">
        <f t="shared" si="31"/>
        <v>0.41789252577700675</v>
      </c>
      <c r="AX44" s="94">
        <f t="shared" si="31"/>
        <v>0.41743756109731067</v>
      </c>
      <c r="AY44" s="94">
        <f t="shared" si="31"/>
        <v>0.50073341827779405</v>
      </c>
      <c r="AZ44" s="94">
        <f t="shared" si="31"/>
        <v>0.58426689921371033</v>
      </c>
      <c r="BA44" s="94">
        <f t="shared" si="32"/>
        <v>0.66791276237671582</v>
      </c>
      <c r="BB44" s="94">
        <f t="shared" si="32"/>
        <v>0.75142543550589791</v>
      </c>
      <c r="BC44" s="94">
        <f t="shared" si="32"/>
        <v>0.83479316470612241</v>
      </c>
      <c r="BD44" s="94">
        <f t="shared" si="32"/>
        <v>0.91826121202206612</v>
      </c>
      <c r="BE44" s="94">
        <f t="shared" si="32"/>
        <v>1.0017758596865367</v>
      </c>
      <c r="BF44" s="94">
        <f t="shared" si="32"/>
        <v>1.085283792917308</v>
      </c>
      <c r="BG44" s="94">
        <f t="shared" si="32"/>
        <v>1.1687555001405641</v>
      </c>
      <c r="BH44" s="94">
        <f t="shared" si="32"/>
        <v>1.2522173823681495</v>
      </c>
    </row>
    <row r="45" spans="1:60">
      <c r="A45" s="78" t="s">
        <v>25</v>
      </c>
      <c r="C45" s="86"/>
      <c r="D45" s="86">
        <f>'[1]Canada Poultry Fat Imports'!BE$290</f>
        <v>0</v>
      </c>
      <c r="E45" s="86">
        <f>'[1]Canada Poultry Fat Imports'!BQ$290</f>
        <v>0</v>
      </c>
      <c r="F45" s="86">
        <f>'[1]Canada Poultry Fat Imports'!CC$290</f>
        <v>0</v>
      </c>
      <c r="G45" s="86">
        <f>'[1]Canada Poultry Fat Imports'!CO$290</f>
        <v>0</v>
      </c>
      <c r="H45" s="86">
        <f>'[1]Canada Poultry Fat Imports'!DA$290</f>
        <v>0</v>
      </c>
      <c r="I45" s="86">
        <f>'[1]Canada Poultry Fat Imports'!DM$290</f>
        <v>0</v>
      </c>
      <c r="J45" s="86">
        <f>'[1]Canada Poultry Fat Imports'!DY$290</f>
        <v>0</v>
      </c>
      <c r="K45" s="86">
        <f>'[1]Canada Poultry Fat Imports'!EK$290</f>
        <v>0</v>
      </c>
      <c r="L45" s="86">
        <f>'[1]Canada Poultry Fat Imports'!EW$290</f>
        <v>0</v>
      </c>
      <c r="M45" s="86">
        <f>'[1]Canada Poultry Fat Imports'!FI$290</f>
        <v>0</v>
      </c>
      <c r="N45" s="86">
        <f>'[1]Canada Poultry Fat Imports'!FU$290</f>
        <v>0</v>
      </c>
      <c r="O45" s="86">
        <f>'[1]Canada Poultry Fat Imports'!GG$290</f>
        <v>0</v>
      </c>
      <c r="P45" s="86">
        <f>'[1]Canada Poultry Fat Imports'!GS$290</f>
        <v>0</v>
      </c>
      <c r="Q45" s="86">
        <f>'[1]Canada Poultry Fat Imports'!HE$290</f>
        <v>0</v>
      </c>
      <c r="R45" s="86">
        <f>'[1]Canada Poultry Fat Imports'!HQ$290</f>
        <v>0</v>
      </c>
      <c r="S45" s="86">
        <f>'[1]Canada Poultry Fat Imports'!IC$290</f>
        <v>0</v>
      </c>
      <c r="T45" s="86">
        <f>'[1]Canada Poultry Fat Imports'!IO$290</f>
        <v>0</v>
      </c>
      <c r="U45" s="86">
        <f>'[1]Canada Poultry Fat Imports'!JA$290</f>
        <v>0</v>
      </c>
      <c r="V45" s="74">
        <f>'[1]Canada Poultry Fat Imports'!JM$290/1000</f>
        <v>1.292</v>
      </c>
      <c r="W45" s="74">
        <f>'[1]Canada Poultry Fat Imports'!JY$290/1000</f>
        <v>0.68300000000000005</v>
      </c>
      <c r="X45" s="74">
        <f>'[1]Canada Poultry Fat Imports'!KK$290/1000</f>
        <v>1.333</v>
      </c>
      <c r="Y45" s="74">
        <f>'[1]Canada Poultry Fat Imports'!KW$290/1000</f>
        <v>1.522</v>
      </c>
      <c r="Z45" s="74">
        <f>'[1]Canada Poultry Fat Imports'!LI$290/1000</f>
        <v>0.60699999999999998</v>
      </c>
      <c r="AA45" s="74">
        <f>'[1]Canada Poultry Fat Imports'!LU$290/1000</f>
        <v>1.2110000000000001</v>
      </c>
      <c r="AB45" s="74">
        <f>'[1]Canada Poultry Fat Imports'!MG$290/1000</f>
        <v>0.45400000000000001</v>
      </c>
      <c r="AC45" s="74">
        <f>'[1]Canada Poultry Fat Imports'!MS$290/1000</f>
        <v>0.57199999999999995</v>
      </c>
      <c r="AD45" s="74">
        <f>'[1]Canada Poultry Fat Imports'!NE$290/1000</f>
        <v>0.65200000000000002</v>
      </c>
      <c r="AE45" s="74">
        <f>'[1]Canada Poultry Fat Imports'!NQ$290/1000</f>
        <v>0.45300000000000001</v>
      </c>
      <c r="AF45" s="74">
        <f>'[1]Canada Poultry Fat Imports'!OC$290/1000</f>
        <v>0.309</v>
      </c>
      <c r="AG45" s="74">
        <f>'[1]Canada Poultry Fat Imports'!OO$290/1000</f>
        <v>0.29199999999999998</v>
      </c>
      <c r="AH45" s="74">
        <f>'[1]Canada Poultry Fat Imports'!OS$290/1000</f>
        <v>0.58499999999999996</v>
      </c>
      <c r="AI45" s="94">
        <f t="shared" si="29"/>
        <v>0.40833422450361806</v>
      </c>
      <c r="AJ45" s="94">
        <f t="shared" si="30"/>
        <v>0.39207442347535676</v>
      </c>
      <c r="AK45" s="94">
        <f t="shared" si="31"/>
        <v>0.39232276978570368</v>
      </c>
      <c r="AL45" s="94">
        <f t="shared" si="31"/>
        <v>0.3948814091205935</v>
      </c>
      <c r="AM45" s="94">
        <f t="shared" si="31"/>
        <v>0.41001978313679932</v>
      </c>
      <c r="AN45" s="94">
        <f t="shared" si="31"/>
        <v>0.39952652200441424</v>
      </c>
      <c r="AO45" s="94">
        <f t="shared" si="31"/>
        <v>0.39776498150457351</v>
      </c>
      <c r="AP45" s="94">
        <f t="shared" si="31"/>
        <v>0.39890309311041683</v>
      </c>
      <c r="AQ45" s="94">
        <f t="shared" si="31"/>
        <v>0.40021915777535949</v>
      </c>
      <c r="AR45" s="94">
        <f t="shared" si="31"/>
        <v>0.40128670750631262</v>
      </c>
      <c r="AS45" s="94">
        <f t="shared" si="31"/>
        <v>0.39954009238021537</v>
      </c>
      <c r="AT45" s="94">
        <f t="shared" si="31"/>
        <v>0.39954280645537554</v>
      </c>
      <c r="AU45" s="94">
        <f t="shared" si="31"/>
        <v>0.39989837144553597</v>
      </c>
      <c r="AV45" s="94">
        <f t="shared" si="31"/>
        <v>0.4000974271125598</v>
      </c>
      <c r="AW45" s="94">
        <f t="shared" si="31"/>
        <v>0.40007308097999988</v>
      </c>
      <c r="AX45" s="94">
        <f t="shared" si="31"/>
        <v>0.39983035567473735</v>
      </c>
      <c r="AY45" s="94">
        <f t="shared" si="31"/>
        <v>0.47986609000037006</v>
      </c>
      <c r="AZ45" s="94">
        <f t="shared" si="31"/>
        <v>0.55993681832663156</v>
      </c>
      <c r="BA45" s="94">
        <f t="shared" si="32"/>
        <v>0.63994393488408541</v>
      </c>
      <c r="BB45" s="94">
        <f t="shared" si="32"/>
        <v>0.71989846834814253</v>
      </c>
      <c r="BC45" s="94">
        <f t="shared" si="32"/>
        <v>0.79985019063827623</v>
      </c>
      <c r="BD45" s="94">
        <f t="shared" si="32"/>
        <v>0.87986126310431412</v>
      </c>
      <c r="BE45" s="94">
        <f t="shared" si="32"/>
        <v>0.95986418008038665</v>
      </c>
      <c r="BF45" s="94">
        <f t="shared" si="32"/>
        <v>1.0398486896343533</v>
      </c>
      <c r="BG45" s="94">
        <f t="shared" si="32"/>
        <v>1.119827619732302</v>
      </c>
      <c r="BH45" s="94">
        <f t="shared" si="32"/>
        <v>1.199812985797408</v>
      </c>
    </row>
    <row r="46" spans="1:60">
      <c r="A46" s="78" t="s">
        <v>26</v>
      </c>
      <c r="C46" s="86">
        <f>'[1]Canada Poultry Fat Imports'!AT$290</f>
        <v>0</v>
      </c>
      <c r="D46" s="86">
        <f>'[1]Canada Poultry Fat Imports'!BF$290</f>
        <v>0</v>
      </c>
      <c r="E46" s="86">
        <f>'[1]Canada Poultry Fat Imports'!BR$290</f>
        <v>0</v>
      </c>
      <c r="F46" s="86">
        <f>'[1]Canada Poultry Fat Imports'!CD$290</f>
        <v>0</v>
      </c>
      <c r="G46" s="86">
        <f>'[1]Canada Poultry Fat Imports'!CP$290</f>
        <v>0</v>
      </c>
      <c r="H46" s="86">
        <f>'[1]Canada Poultry Fat Imports'!DB$290</f>
        <v>0</v>
      </c>
      <c r="I46" s="86">
        <f>'[1]Canada Poultry Fat Imports'!DN$290</f>
        <v>0</v>
      </c>
      <c r="J46" s="86">
        <f>'[1]Canada Poultry Fat Imports'!DZ$290</f>
        <v>0</v>
      </c>
      <c r="K46" s="86">
        <f>'[1]Canada Poultry Fat Imports'!EL$290</f>
        <v>0</v>
      </c>
      <c r="L46" s="86">
        <f>'[1]Canada Poultry Fat Imports'!EX$290</f>
        <v>0</v>
      </c>
      <c r="M46" s="86">
        <f>'[1]Canada Poultry Fat Imports'!FJ$290</f>
        <v>0</v>
      </c>
      <c r="N46" s="86">
        <f>'[1]Canada Poultry Fat Imports'!FV$290</f>
        <v>0</v>
      </c>
      <c r="O46" s="86">
        <f>'[1]Canada Poultry Fat Imports'!GH$290</f>
        <v>0</v>
      </c>
      <c r="P46" s="86">
        <f>'[1]Canada Poultry Fat Imports'!GT$290</f>
        <v>0</v>
      </c>
      <c r="Q46" s="86">
        <f>'[1]Canada Poultry Fat Imports'!HF$290</f>
        <v>0</v>
      </c>
      <c r="R46" s="86">
        <f>'[1]Canada Poultry Fat Imports'!HR$290</f>
        <v>0</v>
      </c>
      <c r="S46" s="86">
        <f>'[1]Canada Poultry Fat Imports'!ID$290</f>
        <v>0</v>
      </c>
      <c r="T46" s="86">
        <f>'[1]Canada Poultry Fat Imports'!IP$290</f>
        <v>0</v>
      </c>
      <c r="U46" s="86">
        <f>'[1]Canada Poultry Fat Imports'!JB$290</f>
        <v>0</v>
      </c>
      <c r="V46" s="74">
        <f>'[1]Canada Poultry Fat Imports'!JN$290/1000</f>
        <v>1.2589999999999999</v>
      </c>
      <c r="W46" s="74">
        <f>'[1]Canada Poultry Fat Imports'!JZ$290/1000</f>
        <v>1.764</v>
      </c>
      <c r="X46" s="74">
        <f>'[1]Canada Poultry Fat Imports'!KL$290/1000</f>
        <v>2.206</v>
      </c>
      <c r="Y46" s="74">
        <f>'[1]Canada Poultry Fat Imports'!KX$290/1000</f>
        <v>1.6719999999999999</v>
      </c>
      <c r="Z46" s="74">
        <f>'[1]Canada Poultry Fat Imports'!LJ$290/1000</f>
        <v>0.88</v>
      </c>
      <c r="AA46" s="74">
        <f>'[1]Canada Poultry Fat Imports'!LV$290/1000</f>
        <v>1.3009999999999999</v>
      </c>
      <c r="AB46" s="74">
        <f>'[1]Canada Poultry Fat Imports'!MH$290/1000</f>
        <v>1.2849999999999999</v>
      </c>
      <c r="AC46" s="74">
        <f>'[1]Canada Poultry Fat Imports'!MT$290/1000</f>
        <v>1.4219999999999999</v>
      </c>
      <c r="AD46" s="74">
        <f>'[1]Canada Poultry Fat Imports'!NF$290/1000</f>
        <v>0.70199999999999996</v>
      </c>
      <c r="AE46" s="74">
        <f>'[1]Canada Poultry Fat Imports'!NR$290/1000</f>
        <v>0.52800000000000002</v>
      </c>
      <c r="AF46" s="74">
        <f>'[1]Canada Poultry Fat Imports'!OD$290/1000</f>
        <v>0.17699999999999999</v>
      </c>
      <c r="AG46" s="74">
        <f>'[1]Canada Poultry Fat Imports'!OP$290/1000</f>
        <v>0.78700000000000003</v>
      </c>
      <c r="AH46" s="74">
        <f>'[1]Canada Poultry Fat Imports'!OS$290/1000</f>
        <v>0.58499999999999996</v>
      </c>
      <c r="AI46" s="94">
        <f t="shared" si="29"/>
        <v>0.49531244430185706</v>
      </c>
      <c r="AJ46" s="94">
        <f t="shared" si="30"/>
        <v>0.49261029612429752</v>
      </c>
      <c r="AK46" s="94">
        <f t="shared" si="31"/>
        <v>0.50105126015684831</v>
      </c>
      <c r="AL46" s="94">
        <f t="shared" si="31"/>
        <v>0.54584156915766835</v>
      </c>
      <c r="AM46" s="94">
        <f t="shared" si="31"/>
        <v>0.49441676789851874</v>
      </c>
      <c r="AN46" s="94">
        <f t="shared" si="31"/>
        <v>0.50584646752783802</v>
      </c>
      <c r="AO46" s="94">
        <f t="shared" si="31"/>
        <v>0.50795327217303421</v>
      </c>
      <c r="AP46" s="94">
        <f t="shared" si="31"/>
        <v>0.51102186738278144</v>
      </c>
      <c r="AQ46" s="94">
        <f t="shared" si="31"/>
        <v>0.51301598882796817</v>
      </c>
      <c r="AR46" s="94">
        <f t="shared" si="31"/>
        <v>0.50645087276202816</v>
      </c>
      <c r="AS46" s="94">
        <f t="shared" si="31"/>
        <v>0.50885769373473</v>
      </c>
      <c r="AT46" s="94">
        <f t="shared" si="31"/>
        <v>0.50945993897610831</v>
      </c>
      <c r="AU46" s="94">
        <f t="shared" si="31"/>
        <v>0.5097612723367233</v>
      </c>
      <c r="AV46" s="94">
        <f t="shared" si="31"/>
        <v>0.50950915332751145</v>
      </c>
      <c r="AW46" s="94">
        <f t="shared" si="31"/>
        <v>0.50880778622742029</v>
      </c>
      <c r="AX46" s="94">
        <f t="shared" si="31"/>
        <v>0.50927916892049874</v>
      </c>
      <c r="AY46" s="94">
        <f t="shared" si="31"/>
        <v>0.61123615674918286</v>
      </c>
      <c r="AZ46" s="94">
        <f t="shared" si="31"/>
        <v>0.71308287549728289</v>
      </c>
      <c r="BA46" s="94">
        <f t="shared" si="32"/>
        <v>0.81483289734911324</v>
      </c>
      <c r="BB46" s="94">
        <f t="shared" si="32"/>
        <v>0.91661774073198332</v>
      </c>
      <c r="BC46" s="94">
        <f t="shared" si="32"/>
        <v>1.018585382642303</v>
      </c>
      <c r="BD46" s="94">
        <f t="shared" si="32"/>
        <v>1.1204476395667131</v>
      </c>
      <c r="BE46" s="94">
        <f t="shared" si="32"/>
        <v>1.2222844095433056</v>
      </c>
      <c r="BF46" s="94">
        <f t="shared" si="32"/>
        <v>1.3241196981566887</v>
      </c>
      <c r="BG46" s="94">
        <f t="shared" si="32"/>
        <v>1.4259776034358893</v>
      </c>
      <c r="BH46" s="94">
        <f t="shared" si="32"/>
        <v>1.5278536833362251</v>
      </c>
    </row>
    <row r="47" spans="1:60">
      <c r="A47" s="78" t="s">
        <v>27</v>
      </c>
      <c r="C47" s="86">
        <f>'[1]Canada Poultry Fat Imports'!AU$290</f>
        <v>0</v>
      </c>
      <c r="D47" s="86">
        <f>'[1]Canada Poultry Fat Imports'!BG$290</f>
        <v>0</v>
      </c>
      <c r="E47" s="86">
        <f>'[1]Canada Poultry Fat Imports'!BS$290</f>
        <v>0</v>
      </c>
      <c r="F47" s="86">
        <f>'[1]Canada Poultry Fat Imports'!CE$290</f>
        <v>0</v>
      </c>
      <c r="G47" s="86">
        <f>'[1]Canada Poultry Fat Imports'!CQ$290</f>
        <v>0</v>
      </c>
      <c r="H47" s="86">
        <f>'[1]Canada Poultry Fat Imports'!DC$290</f>
        <v>0</v>
      </c>
      <c r="I47" s="86">
        <f>'[1]Canada Poultry Fat Imports'!DO$290</f>
        <v>0</v>
      </c>
      <c r="J47" s="86">
        <f>'[1]Canada Poultry Fat Imports'!EA$290</f>
        <v>0</v>
      </c>
      <c r="K47" s="86">
        <f>'[1]Canada Poultry Fat Imports'!EM$290</f>
        <v>0</v>
      </c>
      <c r="L47" s="86">
        <f>'[1]Canada Poultry Fat Imports'!EY$290</f>
        <v>0</v>
      </c>
      <c r="M47" s="86">
        <f>'[1]Canada Poultry Fat Imports'!FK$290</f>
        <v>0</v>
      </c>
      <c r="N47" s="86">
        <f>'[1]Canada Poultry Fat Imports'!FW$290</f>
        <v>0</v>
      </c>
      <c r="O47" s="86">
        <f>'[1]Canada Poultry Fat Imports'!GI$290</f>
        <v>0</v>
      </c>
      <c r="P47" s="86">
        <f>'[1]Canada Poultry Fat Imports'!GU$290</f>
        <v>0</v>
      </c>
      <c r="Q47" s="86">
        <f>'[1]Canada Poultry Fat Imports'!HG$290</f>
        <v>0</v>
      </c>
      <c r="R47" s="86">
        <f>'[1]Canada Poultry Fat Imports'!HS$290</f>
        <v>0</v>
      </c>
      <c r="S47" s="86">
        <f>'[1]Canada Poultry Fat Imports'!IE$290</f>
        <v>0</v>
      </c>
      <c r="T47" s="86">
        <f>'[1]Canada Poultry Fat Imports'!IQ$290</f>
        <v>0</v>
      </c>
      <c r="U47" s="86">
        <f>'[1]Canada Poultry Fat Imports'!JC$290</f>
        <v>0</v>
      </c>
      <c r="V47" s="74">
        <f>'[1]Canada Poultry Fat Imports'!JO$290/1000</f>
        <v>0.88900000000000001</v>
      </c>
      <c r="W47" s="74">
        <f>'[1]Canada Poultry Fat Imports'!KA$290/1000</f>
        <v>1.867</v>
      </c>
      <c r="X47" s="74">
        <f>'[1]Canada Poultry Fat Imports'!KM$290/1000</f>
        <v>2.0779999999999998</v>
      </c>
      <c r="Y47" s="74">
        <f>'[1]Canada Poultry Fat Imports'!KY$290/1000</f>
        <v>0.59799999999999998</v>
      </c>
      <c r="Z47" s="74">
        <f>'[1]Canada Poultry Fat Imports'!LK$290/1000</f>
        <v>1.0489999999999999</v>
      </c>
      <c r="AA47" s="74">
        <f>'[1]Canada Poultry Fat Imports'!LW$290/1000</f>
        <v>0.67800000000000005</v>
      </c>
      <c r="AB47" s="74">
        <f>'[1]Canada Poultry Fat Imports'!MI$290/1000</f>
        <v>0.65800000000000003</v>
      </c>
      <c r="AC47" s="74">
        <f>'[1]Canada Poultry Fat Imports'!MU$290/1000</f>
        <v>0.77200000000000002</v>
      </c>
      <c r="AD47" s="74">
        <f>'[1]Canada Poultry Fat Imports'!NG$290/1000</f>
        <v>0.53800000000000003</v>
      </c>
      <c r="AE47" s="74">
        <f>'[1]Canada Poultry Fat Imports'!NS$290/1000</f>
        <v>0.55400000000000005</v>
      </c>
      <c r="AF47" s="74">
        <f>'[1]Canada Poultry Fat Imports'!OE$290/1000</f>
        <v>0.28000000000000003</v>
      </c>
      <c r="AG47" s="74">
        <f>'[1]Canada Poultry Fat Imports'!OQ$290/1000</f>
        <v>0.52200000000000002</v>
      </c>
      <c r="AH47" s="74">
        <f>'[1]Canada Poultry Fat Imports'!OS$290/1000</f>
        <v>0.58499999999999996</v>
      </c>
      <c r="AI47" s="94">
        <f t="shared" si="29"/>
        <v>0.44184222721277577</v>
      </c>
      <c r="AJ47" s="94">
        <f t="shared" si="30"/>
        <v>0.4563258315547849</v>
      </c>
      <c r="AK47" s="94">
        <f t="shared" si="31"/>
        <v>0.45132881552527265</v>
      </c>
      <c r="AL47" s="94">
        <f t="shared" si="31"/>
        <v>0.46867189573259693</v>
      </c>
      <c r="AM47" s="94">
        <f t="shared" si="31"/>
        <v>0.45353075602503018</v>
      </c>
      <c r="AN47" s="94">
        <f t="shared" si="31"/>
        <v>0.4543399052100921</v>
      </c>
      <c r="AO47" s="94">
        <f t="shared" si="31"/>
        <v>0.4568394408095553</v>
      </c>
      <c r="AP47" s="94">
        <f t="shared" si="31"/>
        <v>0.45694216266050941</v>
      </c>
      <c r="AQ47" s="94">
        <f t="shared" si="31"/>
        <v>0.45806483208755683</v>
      </c>
      <c r="AR47" s="94">
        <f t="shared" si="31"/>
        <v>0.45594341935854876</v>
      </c>
      <c r="AS47" s="94">
        <f t="shared" si="31"/>
        <v>0.45642595202525255</v>
      </c>
      <c r="AT47" s="94">
        <f t="shared" si="31"/>
        <v>0.45684316138828462</v>
      </c>
      <c r="AU47" s="94">
        <f t="shared" si="31"/>
        <v>0.45684390550403048</v>
      </c>
      <c r="AV47" s="94">
        <f t="shared" si="31"/>
        <v>0.45682425407273464</v>
      </c>
      <c r="AW47" s="94">
        <f t="shared" si="31"/>
        <v>0.45657613846977024</v>
      </c>
      <c r="AX47" s="94">
        <f t="shared" si="31"/>
        <v>0.45670268229201455</v>
      </c>
      <c r="AY47" s="94">
        <f t="shared" si="31"/>
        <v>0.54810963401444024</v>
      </c>
      <c r="AZ47" s="94">
        <f t="shared" si="31"/>
        <v>0.63943831924888195</v>
      </c>
      <c r="BA47" s="94">
        <f t="shared" si="32"/>
        <v>0.7307574365993833</v>
      </c>
      <c r="BB47" s="94">
        <f t="shared" si="32"/>
        <v>0.8220728353425939</v>
      </c>
      <c r="BC47" s="94">
        <f t="shared" si="32"/>
        <v>0.91345168785637543</v>
      </c>
      <c r="BD47" s="94">
        <f t="shared" si="32"/>
        <v>1.0048032260919606</v>
      </c>
      <c r="BE47" s="94">
        <f t="shared" si="32"/>
        <v>1.0961396013704521</v>
      </c>
      <c r="BF47" s="94">
        <f t="shared" si="32"/>
        <v>1.1874784446877988</v>
      </c>
      <c r="BG47" s="94">
        <f t="shared" si="32"/>
        <v>1.2788225660888823</v>
      </c>
      <c r="BH47" s="94">
        <f t="shared" si="32"/>
        <v>1.3701738815238673</v>
      </c>
    </row>
    <row r="48" spans="1:60">
      <c r="A48" s="78" t="s">
        <v>28</v>
      </c>
      <c r="C48" s="86">
        <f>'[1]Canada Poultry Fat Imports'!AV$290</f>
        <v>0</v>
      </c>
      <c r="D48" s="86">
        <f>'[1]Canada Poultry Fat Imports'!BH$290</f>
        <v>0</v>
      </c>
      <c r="E48" s="86">
        <f>'[1]Canada Poultry Fat Imports'!BT$290</f>
        <v>0</v>
      </c>
      <c r="F48" s="86">
        <f>'[1]Canada Poultry Fat Imports'!CF$290</f>
        <v>0</v>
      </c>
      <c r="G48" s="86">
        <f>'[1]Canada Poultry Fat Imports'!CR$290</f>
        <v>0</v>
      </c>
      <c r="H48" s="86">
        <f>'[1]Canada Poultry Fat Imports'!DD$290</f>
        <v>0</v>
      </c>
      <c r="I48" s="86">
        <f>'[1]Canada Poultry Fat Imports'!DP$290</f>
        <v>0</v>
      </c>
      <c r="J48" s="86">
        <f>'[1]Canada Poultry Fat Imports'!EB$290</f>
        <v>0</v>
      </c>
      <c r="K48" s="86">
        <f>'[1]Canada Poultry Fat Imports'!EN$290</f>
        <v>0</v>
      </c>
      <c r="L48" s="86">
        <f>'[1]Canada Poultry Fat Imports'!EZ$290</f>
        <v>0</v>
      </c>
      <c r="M48" s="86">
        <f>'[1]Canada Poultry Fat Imports'!FL$290</f>
        <v>0</v>
      </c>
      <c r="N48" s="86">
        <f>'[1]Canada Poultry Fat Imports'!FX$290</f>
        <v>0</v>
      </c>
      <c r="O48" s="86">
        <f>'[1]Canada Poultry Fat Imports'!GJ$290</f>
        <v>0</v>
      </c>
      <c r="P48" s="86">
        <f>'[1]Canada Poultry Fat Imports'!GV$290</f>
        <v>0</v>
      </c>
      <c r="Q48" s="86">
        <f>'[1]Canada Poultry Fat Imports'!HH$290</f>
        <v>0</v>
      </c>
      <c r="R48" s="86">
        <f>'[1]Canada Poultry Fat Imports'!HT$290</f>
        <v>0</v>
      </c>
      <c r="S48" s="86">
        <f>'[1]Canada Poultry Fat Imports'!IF$290</f>
        <v>0</v>
      </c>
      <c r="T48" s="86">
        <f>'[1]Canada Poultry Fat Imports'!IR$290</f>
        <v>0</v>
      </c>
      <c r="U48" s="86">
        <f>'[1]Canada Poultry Fat Imports'!JD$290</f>
        <v>0</v>
      </c>
      <c r="V48" s="74">
        <f>'[1]Canada Poultry Fat Imports'!JP$290/1000</f>
        <v>0.90200000000000002</v>
      </c>
      <c r="W48" s="74">
        <f>'[1]Canada Poultry Fat Imports'!KB$290/1000</f>
        <v>0.59499999999999997</v>
      </c>
      <c r="X48" s="74">
        <f>'[1]Canada Poultry Fat Imports'!KN$290/1000</f>
        <v>0.97399999999999998</v>
      </c>
      <c r="Y48" s="74">
        <f>'[1]Canada Poultry Fat Imports'!KZ$290/1000</f>
        <v>0.83899999999999997</v>
      </c>
      <c r="Z48" s="74">
        <f>'[1]Canada Poultry Fat Imports'!LL$290/1000</f>
        <v>0.61699999999999999</v>
      </c>
      <c r="AA48" s="74">
        <f>'[1]Canada Poultry Fat Imports'!LX$290/1000</f>
        <v>0.46800000000000003</v>
      </c>
      <c r="AB48" s="74">
        <f>'[1]Canada Poultry Fat Imports'!MJ$290/1000</f>
        <v>0.52900000000000003</v>
      </c>
      <c r="AC48" s="74">
        <f>'[1]Canada Poultry Fat Imports'!MV$290/1000</f>
        <v>0.42799999999999999</v>
      </c>
      <c r="AD48" s="74">
        <f>'[1]Canada Poultry Fat Imports'!NH$290/1000</f>
        <v>0.38900000000000001</v>
      </c>
      <c r="AE48" s="74">
        <f>'[1]Canada Poultry Fat Imports'!NT$290/1000</f>
        <v>0.50800000000000001</v>
      </c>
      <c r="AF48" s="74">
        <f>'[1]Canada Poultry Fat Imports'!OF$290/1000</f>
        <v>0.16300000000000001</v>
      </c>
      <c r="AG48" s="74">
        <f>'[1]Canada Poultry Fat Imports'!OR$290/1000</f>
        <v>0.78</v>
      </c>
      <c r="AH48" s="74">
        <f>'[1]Canada Poultry Fat Imports'!OS$290/1000</f>
        <v>0.58499999999999996</v>
      </c>
      <c r="AI48" s="94">
        <f t="shared" ref="AI48:AX48" si="33">AI49-SUM(AI37:AI47)</f>
        <v>0.43221758813674249</v>
      </c>
      <c r="AJ48" s="94">
        <f t="shared" si="33"/>
        <v>0.47267562682154551</v>
      </c>
      <c r="AK48" s="94">
        <f t="shared" si="33"/>
        <v>0.48050505904532503</v>
      </c>
      <c r="AL48" s="94">
        <f t="shared" si="33"/>
        <v>0.52474496775739521</v>
      </c>
      <c r="AM48" s="94">
        <f t="shared" si="33"/>
        <v>0.47088835996093614</v>
      </c>
      <c r="AN48" s="94">
        <f t="shared" si="33"/>
        <v>0.47620632034438959</v>
      </c>
      <c r="AO48" s="94">
        <f t="shared" si="33"/>
        <v>0.48500406678591812</v>
      </c>
      <c r="AP48" s="94">
        <f t="shared" si="33"/>
        <v>0.48746975477879317</v>
      </c>
      <c r="AQ48" s="94">
        <f t="shared" si="33"/>
        <v>0.48886269392548698</v>
      </c>
      <c r="AR48" s="94">
        <f t="shared" si="33"/>
        <v>0.4816862391591048</v>
      </c>
      <c r="AS48" s="94">
        <f t="shared" si="33"/>
        <v>0.48384581499873747</v>
      </c>
      <c r="AT48" s="94">
        <f t="shared" si="33"/>
        <v>0.48537371392960793</v>
      </c>
      <c r="AU48" s="94">
        <f t="shared" si="33"/>
        <v>0.48544764335834678</v>
      </c>
      <c r="AV48" s="94">
        <f t="shared" si="33"/>
        <v>0.48504322107425679</v>
      </c>
      <c r="AW48" s="94">
        <f t="shared" si="33"/>
        <v>0.4842793265040104</v>
      </c>
      <c r="AX48" s="94">
        <f t="shared" si="33"/>
        <v>0.48479794397299081</v>
      </c>
      <c r="AY48" s="94">
        <f t="shared" ref="AY48:BH48" si="34">AY49-SUM(AY37:AY47)</f>
        <v>0.58198604372141016</v>
      </c>
      <c r="AZ48" s="94">
        <f t="shared" si="34"/>
        <v>0.67887997116988963</v>
      </c>
      <c r="BA48" s="94">
        <f t="shared" si="34"/>
        <v>0.77571043041215937</v>
      </c>
      <c r="BB48" s="94">
        <f t="shared" si="34"/>
        <v>0.87260914329110228</v>
      </c>
      <c r="BC48" s="94">
        <f t="shared" si="34"/>
        <v>0.96970958073358737</v>
      </c>
      <c r="BD48" s="94">
        <f t="shared" si="34"/>
        <v>1.0666961715652405</v>
      </c>
      <c r="BE48" s="94">
        <f t="shared" si="34"/>
        <v>1.1636280792458606</v>
      </c>
      <c r="BF48" s="94">
        <f t="shared" si="34"/>
        <v>1.2605718853644703</v>
      </c>
      <c r="BG48" s="94">
        <f t="shared" si="34"/>
        <v>1.3575456007782485</v>
      </c>
      <c r="BH48" s="94">
        <f t="shared" si="34"/>
        <v>1.4545378294218523</v>
      </c>
    </row>
    <row r="49" spans="1:60" ht="13.5" thickBot="1">
      <c r="A49" s="78" t="s">
        <v>29</v>
      </c>
      <c r="C49" s="86">
        <f t="shared" ref="C49:AC49" si="35">SUM(C37:C48)</f>
        <v>0</v>
      </c>
      <c r="D49" s="86">
        <f t="shared" si="35"/>
        <v>0</v>
      </c>
      <c r="E49" s="86">
        <f t="shared" si="35"/>
        <v>0</v>
      </c>
      <c r="F49" s="86">
        <f t="shared" si="35"/>
        <v>0</v>
      </c>
      <c r="G49" s="86">
        <f t="shared" si="35"/>
        <v>0</v>
      </c>
      <c r="H49" s="86">
        <f t="shared" si="35"/>
        <v>0</v>
      </c>
      <c r="I49" s="86">
        <f t="shared" si="35"/>
        <v>0</v>
      </c>
      <c r="J49" s="86">
        <f t="shared" si="35"/>
        <v>0</v>
      </c>
      <c r="K49" s="86">
        <f t="shared" si="35"/>
        <v>0</v>
      </c>
      <c r="L49" s="86">
        <f t="shared" si="35"/>
        <v>0</v>
      </c>
      <c r="M49" s="86">
        <f t="shared" si="35"/>
        <v>0</v>
      </c>
      <c r="N49" s="86">
        <f t="shared" si="35"/>
        <v>0</v>
      </c>
      <c r="O49" s="86">
        <f t="shared" si="35"/>
        <v>0</v>
      </c>
      <c r="P49" s="86">
        <f t="shared" si="35"/>
        <v>0</v>
      </c>
      <c r="Q49" s="86">
        <f t="shared" si="35"/>
        <v>0</v>
      </c>
      <c r="R49" s="86">
        <f t="shared" si="35"/>
        <v>0</v>
      </c>
      <c r="S49" s="86">
        <f t="shared" si="35"/>
        <v>0</v>
      </c>
      <c r="T49" s="86">
        <f t="shared" si="35"/>
        <v>0</v>
      </c>
      <c r="U49" s="86">
        <f t="shared" si="35"/>
        <v>0</v>
      </c>
      <c r="V49" s="74">
        <f t="shared" si="35"/>
        <v>10.785999999999998</v>
      </c>
      <c r="W49" s="74">
        <f t="shared" si="35"/>
        <v>11.037000000000001</v>
      </c>
      <c r="X49" s="74">
        <f t="shared" si="35"/>
        <v>12.827</v>
      </c>
      <c r="Y49" s="74">
        <f t="shared" si="35"/>
        <v>11.552000000000001</v>
      </c>
      <c r="Z49" s="74">
        <f t="shared" si="35"/>
        <v>9.5560000000000009</v>
      </c>
      <c r="AA49" s="74">
        <f t="shared" si="35"/>
        <v>10.083</v>
      </c>
      <c r="AB49" s="74">
        <f t="shared" si="35"/>
        <v>8.770999999999999</v>
      </c>
      <c r="AC49" s="74">
        <f t="shared" si="35"/>
        <v>7.3690000000000007</v>
      </c>
      <c r="AD49" s="74">
        <f>SUM(AD37:AD48)</f>
        <v>6.9440000000000008</v>
      </c>
      <c r="AE49" s="74">
        <f>SUM(AE37:AE48)</f>
        <v>5.7930000000000001</v>
      </c>
      <c r="AF49" s="74">
        <f>SUM(AF37:AF48)</f>
        <v>4.1090000000000009</v>
      </c>
      <c r="AG49" s="74">
        <f>SUM(AG37:AG48)</f>
        <v>4.7130000000000001</v>
      </c>
      <c r="AH49" s="74">
        <f>SUM(AH37:AH48)</f>
        <v>6.4939999999999998</v>
      </c>
      <c r="AI49" s="94">
        <f t="shared" ref="AI49:BH49" si="36">AI5</f>
        <v>5</v>
      </c>
      <c r="AJ49" s="94">
        <f t="shared" si="36"/>
        <v>5</v>
      </c>
      <c r="AK49" s="94">
        <f t="shared" si="36"/>
        <v>5</v>
      </c>
      <c r="AL49" s="94">
        <f t="shared" si="36"/>
        <v>5</v>
      </c>
      <c r="AM49" s="94">
        <f t="shared" si="36"/>
        <v>5</v>
      </c>
      <c r="AN49" s="94">
        <f t="shared" si="36"/>
        <v>5</v>
      </c>
      <c r="AO49" s="94">
        <f t="shared" si="36"/>
        <v>5</v>
      </c>
      <c r="AP49" s="94">
        <f t="shared" si="36"/>
        <v>5</v>
      </c>
      <c r="AQ49" s="94">
        <f t="shared" si="36"/>
        <v>5</v>
      </c>
      <c r="AR49" s="94">
        <f t="shared" si="36"/>
        <v>5</v>
      </c>
      <c r="AS49" s="94">
        <f t="shared" si="36"/>
        <v>5</v>
      </c>
      <c r="AT49" s="94">
        <f t="shared" si="36"/>
        <v>5</v>
      </c>
      <c r="AU49" s="94">
        <f t="shared" si="36"/>
        <v>5</v>
      </c>
      <c r="AV49" s="94">
        <f t="shared" si="36"/>
        <v>5</v>
      </c>
      <c r="AW49" s="94">
        <f t="shared" si="36"/>
        <v>5</v>
      </c>
      <c r="AX49" s="94">
        <f t="shared" si="36"/>
        <v>5</v>
      </c>
      <c r="AY49" s="94">
        <f t="shared" si="36"/>
        <v>6</v>
      </c>
      <c r="AZ49" s="94">
        <f t="shared" si="36"/>
        <v>7</v>
      </c>
      <c r="BA49" s="94">
        <f t="shared" si="36"/>
        <v>8</v>
      </c>
      <c r="BB49" s="94">
        <f t="shared" si="36"/>
        <v>9</v>
      </c>
      <c r="BC49" s="94">
        <f t="shared" si="36"/>
        <v>10</v>
      </c>
      <c r="BD49" s="94">
        <f t="shared" si="36"/>
        <v>11</v>
      </c>
      <c r="BE49" s="94">
        <f t="shared" si="36"/>
        <v>12</v>
      </c>
      <c r="BF49" s="94">
        <f t="shared" si="36"/>
        <v>13</v>
      </c>
      <c r="BG49" s="94">
        <f t="shared" si="36"/>
        <v>14</v>
      </c>
      <c r="BH49" s="94">
        <f t="shared" si="36"/>
        <v>15</v>
      </c>
    </row>
    <row r="50" spans="1:6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</row>
    <row r="51" spans="1:60" ht="13.5" thickBot="1">
      <c r="A51" s="78" t="s">
        <v>126</v>
      </c>
    </row>
    <row r="52" spans="1:60" ht="13.5" thickBot="1">
      <c r="A52" s="79"/>
      <c r="B52" s="93">
        <f t="shared" ref="B52:BH52" si="37">B2</f>
        <v>1992</v>
      </c>
      <c r="C52" s="93">
        <f t="shared" si="37"/>
        <v>1993</v>
      </c>
      <c r="D52" s="93">
        <f t="shared" si="37"/>
        <v>1994</v>
      </c>
      <c r="E52" s="93">
        <f t="shared" si="37"/>
        <v>1995</v>
      </c>
      <c r="F52" s="93">
        <f t="shared" si="37"/>
        <v>1996</v>
      </c>
      <c r="G52" s="93">
        <f t="shared" si="37"/>
        <v>1997</v>
      </c>
      <c r="H52" s="93">
        <f t="shared" si="37"/>
        <v>1998</v>
      </c>
      <c r="I52" s="93">
        <f t="shared" si="37"/>
        <v>1999</v>
      </c>
      <c r="J52" s="93">
        <f t="shared" si="37"/>
        <v>2000</v>
      </c>
      <c r="K52" s="93">
        <f t="shared" si="37"/>
        <v>2001</v>
      </c>
      <c r="L52" s="93">
        <f t="shared" si="37"/>
        <v>2002</v>
      </c>
      <c r="M52" s="93">
        <f t="shared" si="37"/>
        <v>2003</v>
      </c>
      <c r="N52" s="93">
        <f t="shared" si="37"/>
        <v>2004</v>
      </c>
      <c r="O52" s="93">
        <f t="shared" si="37"/>
        <v>2005</v>
      </c>
      <c r="P52" s="93">
        <f t="shared" si="37"/>
        <v>2006</v>
      </c>
      <c r="Q52" s="93">
        <f t="shared" si="37"/>
        <v>2007</v>
      </c>
      <c r="R52" s="93">
        <f t="shared" si="37"/>
        <v>2008</v>
      </c>
      <c r="S52" s="93">
        <f t="shared" si="37"/>
        <v>2009</v>
      </c>
      <c r="T52" s="93">
        <f t="shared" si="37"/>
        <v>2010</v>
      </c>
      <c r="U52" s="93">
        <f t="shared" si="37"/>
        <v>2011</v>
      </c>
      <c r="V52" s="93">
        <f t="shared" si="37"/>
        <v>2012</v>
      </c>
      <c r="W52" s="93">
        <f t="shared" si="37"/>
        <v>2013</v>
      </c>
      <c r="X52" s="93">
        <f t="shared" si="37"/>
        <v>2014</v>
      </c>
      <c r="Y52" s="93">
        <f t="shared" si="37"/>
        <v>2015</v>
      </c>
      <c r="Z52" s="93">
        <f t="shared" si="37"/>
        <v>2016</v>
      </c>
      <c r="AA52" s="93">
        <f t="shared" si="37"/>
        <v>2017</v>
      </c>
      <c r="AB52" s="93">
        <f t="shared" si="37"/>
        <v>2018</v>
      </c>
      <c r="AC52" s="93">
        <f t="shared" si="37"/>
        <v>2019</v>
      </c>
      <c r="AD52" s="93">
        <f t="shared" si="37"/>
        <v>2020</v>
      </c>
      <c r="AE52" s="93">
        <f t="shared" si="37"/>
        <v>2021</v>
      </c>
      <c r="AF52" s="93">
        <f t="shared" si="37"/>
        <v>2022</v>
      </c>
      <c r="AG52" s="93">
        <f t="shared" si="37"/>
        <v>2023</v>
      </c>
      <c r="AH52" s="93">
        <f t="shared" si="37"/>
        <v>2024</v>
      </c>
      <c r="AI52" s="93">
        <f t="shared" si="37"/>
        <v>2025</v>
      </c>
      <c r="AJ52" s="93">
        <f t="shared" si="37"/>
        <v>2026</v>
      </c>
      <c r="AK52" s="93">
        <f t="shared" si="37"/>
        <v>2027</v>
      </c>
      <c r="AL52" s="93">
        <f t="shared" si="37"/>
        <v>2028</v>
      </c>
      <c r="AM52" s="93">
        <f t="shared" si="37"/>
        <v>2029</v>
      </c>
      <c r="AN52" s="93">
        <f t="shared" si="37"/>
        <v>2030</v>
      </c>
      <c r="AO52" s="93">
        <f t="shared" si="37"/>
        <v>2031</v>
      </c>
      <c r="AP52" s="93">
        <f t="shared" si="37"/>
        <v>2032</v>
      </c>
      <c r="AQ52" s="93">
        <f t="shared" si="37"/>
        <v>2033</v>
      </c>
      <c r="AR52" s="93">
        <f t="shared" si="37"/>
        <v>2034</v>
      </c>
      <c r="AS52" s="93">
        <f t="shared" si="37"/>
        <v>2035</v>
      </c>
      <c r="AT52" s="93">
        <f t="shared" si="37"/>
        <v>2036</v>
      </c>
      <c r="AU52" s="93">
        <f t="shared" si="37"/>
        <v>2037</v>
      </c>
      <c r="AV52" s="93">
        <f t="shared" si="37"/>
        <v>2038</v>
      </c>
      <c r="AW52" s="93">
        <f t="shared" si="37"/>
        <v>2039</v>
      </c>
      <c r="AX52" s="93">
        <f t="shared" si="37"/>
        <v>2040</v>
      </c>
      <c r="AY52" s="93">
        <f t="shared" si="37"/>
        <v>2041</v>
      </c>
      <c r="AZ52" s="93">
        <f t="shared" si="37"/>
        <v>2042</v>
      </c>
      <c r="BA52" s="93">
        <f t="shared" si="37"/>
        <v>2043</v>
      </c>
      <c r="BB52" s="93">
        <f t="shared" si="37"/>
        <v>2044</v>
      </c>
      <c r="BC52" s="93">
        <f t="shared" si="37"/>
        <v>2045</v>
      </c>
      <c r="BD52" s="93">
        <f t="shared" si="37"/>
        <v>2046</v>
      </c>
      <c r="BE52" s="93">
        <f t="shared" si="37"/>
        <v>2047</v>
      </c>
      <c r="BF52" s="93">
        <f t="shared" si="37"/>
        <v>2048</v>
      </c>
      <c r="BG52" s="93">
        <f t="shared" si="37"/>
        <v>2049</v>
      </c>
      <c r="BH52" s="93">
        <f t="shared" si="37"/>
        <v>2050</v>
      </c>
    </row>
    <row r="53" spans="1:60">
      <c r="A53" s="78" t="s">
        <v>17</v>
      </c>
      <c r="B53" s="74"/>
      <c r="C53" s="74"/>
      <c r="D53" s="74">
        <f>'[1]Canada Poultry Fat Exports'!AW$290/1000</f>
        <v>0</v>
      </c>
      <c r="E53" s="74">
        <f>'[1]Canada Poultry Fat Exports'!BI$290/1000</f>
        <v>0</v>
      </c>
      <c r="F53" s="74">
        <f>'[1]Canada Poultry Fat Exports'!BU$290/1000</f>
        <v>0</v>
      </c>
      <c r="G53" s="74">
        <f>'[1]Canada Poultry Fat Exports'!CG$290/1000</f>
        <v>0</v>
      </c>
      <c r="H53" s="74">
        <f>'[1]Canada Poultry Fat Exports'!CS$290/1000</f>
        <v>0</v>
      </c>
      <c r="I53" s="74">
        <f>'[1]Canada Poultry Fat Exports'!DE$290/1000</f>
        <v>0</v>
      </c>
      <c r="J53" s="74">
        <f>'[1]Canada Poultry Fat Exports'!DQ$290/1000</f>
        <v>0</v>
      </c>
      <c r="K53" s="74">
        <f>'[1]Canada Poultry Fat Exports'!EC$290/1000</f>
        <v>0</v>
      </c>
      <c r="L53" s="74">
        <f>'[1]Canada Poultry Fat Exports'!EO$290/1000</f>
        <v>0</v>
      </c>
      <c r="M53" s="74">
        <f>'[1]Canada Poultry Fat Exports'!FA$290/1000</f>
        <v>0</v>
      </c>
      <c r="N53" s="74">
        <f>'[1]Canada Poultry Fat Exports'!FM$290/1000</f>
        <v>0</v>
      </c>
      <c r="O53" s="74">
        <f>'[1]Canada Poultry Fat Exports'!FY$290/1000</f>
        <v>0</v>
      </c>
      <c r="P53" s="74">
        <f>'[1]Canada Poultry Fat Exports'!GK$290/1000</f>
        <v>0</v>
      </c>
      <c r="Q53" s="74">
        <f>'[1]Canada Poultry Fat Exports'!GW$290/1000</f>
        <v>0</v>
      </c>
      <c r="R53" s="74">
        <f>'[1]Canada Poultry Fat Exports'!HI$290/1000</f>
        <v>0</v>
      </c>
      <c r="S53" s="74">
        <f>'[1]Canada Poultry Fat Exports'!HU$290/1000</f>
        <v>0</v>
      </c>
      <c r="T53" s="74">
        <f>'[1]Canada Poultry Fat Exports'!IG$290/1000</f>
        <v>0</v>
      </c>
      <c r="U53" s="74">
        <f>'[1]Canada Poultry Fat Exports'!IS$290/1000</f>
        <v>0</v>
      </c>
      <c r="V53" s="74">
        <f>'[1]Canada Poultry Fat Exports'!JE$290/1000</f>
        <v>0.05</v>
      </c>
      <c r="W53" s="74">
        <f>'[1]Canada Poultry Fat Exports'!JQ$290/1000</f>
        <v>1E-3</v>
      </c>
      <c r="X53" s="74">
        <f>'[1]Canada Poultry Fat Exports'!KC$290/1000</f>
        <v>0</v>
      </c>
      <c r="Y53" s="74">
        <f>'[1]Canada Poultry Fat Exports'!KO$290/1000</f>
        <v>0</v>
      </c>
      <c r="Z53" s="74">
        <f>'[1]Canada Poultry Fat Exports'!LA$290/1000</f>
        <v>0</v>
      </c>
      <c r="AA53" s="74">
        <f>'[1]Canada Poultry Fat Exports'!LM$290/1000</f>
        <v>0</v>
      </c>
      <c r="AB53" s="74">
        <f>'[1]Canada Poultry Fat Exports'!LY$290/1000</f>
        <v>0</v>
      </c>
      <c r="AC53" s="74">
        <f>'[1]Canada Poultry Fat Exports'!MK$290/1000</f>
        <v>5.8999999999999997E-2</v>
      </c>
      <c r="AD53" s="74">
        <f>'[1]Canada Poultry Fat Exports'!MW$290/1000</f>
        <v>0.46600000000000003</v>
      </c>
      <c r="AE53" s="74">
        <f>'[1]Canada Poultry Fat Exports'!NI$290/1000</f>
        <v>0.14000000000000001</v>
      </c>
      <c r="AF53" s="74">
        <f>'[1]Canada Poultry Fat Exports'!NU$290/1000</f>
        <v>0.318</v>
      </c>
      <c r="AG53" s="74">
        <f>'[1]Canada Poultry Fat Exports'!OG$290/1000</f>
        <v>0.157</v>
      </c>
      <c r="AH53" s="74">
        <f>'[1]Canada Poultry Fat Exports'!OS$290/1000</f>
        <v>0</v>
      </c>
      <c r="AI53" s="74">
        <f>'[1]Canada Poultry Fat Exports'!PE$290/1000</f>
        <v>8.5999999999999993E-2</v>
      </c>
      <c r="AJ53" s="161">
        <f t="shared" ref="AJ53:AJ63" si="38">AJ$65*(SUM(AE53:AI53)/SUM(AE$65:AI$65))</f>
        <v>0.14994652406417111</v>
      </c>
      <c r="AK53" s="161">
        <f t="shared" ref="AK53:AK63" si="39">AK$65*(SUM(AF53:AJ53)/SUM(AF$65:AJ$65))</f>
        <v>0.14253138012513453</v>
      </c>
      <c r="AL53" s="161">
        <f t="shared" ref="AL53:BA63" si="40">AL$65*(SUM(AG53:AK53)/SUM(AG$65:AK$65))</f>
        <v>0.11937975792872715</v>
      </c>
      <c r="AM53" s="161">
        <f t="shared" si="40"/>
        <v>0.11460811743048635</v>
      </c>
      <c r="AN53" s="161">
        <f t="shared" si="40"/>
        <v>0.12249315590970382</v>
      </c>
      <c r="AO53" s="161">
        <f t="shared" si="40"/>
        <v>0.12979178709164457</v>
      </c>
      <c r="AP53" s="161">
        <f t="shared" si="40"/>
        <v>0.1257608396971393</v>
      </c>
      <c r="AQ53" s="161">
        <f t="shared" si="40"/>
        <v>0.12240673161154025</v>
      </c>
      <c r="AR53" s="161">
        <f t="shared" si="40"/>
        <v>0.12301212634810285</v>
      </c>
      <c r="AS53" s="161">
        <f t="shared" si="40"/>
        <v>0.12469292813162618</v>
      </c>
      <c r="AT53" s="161">
        <f t="shared" si="40"/>
        <v>0.12513288257601063</v>
      </c>
      <c r="AU53" s="161">
        <f t="shared" si="40"/>
        <v>0.12420110167288385</v>
      </c>
      <c r="AV53" s="161">
        <f t="shared" si="40"/>
        <v>0.12388915406803276</v>
      </c>
      <c r="AW53" s="161">
        <f t="shared" si="40"/>
        <v>0.12418563855933125</v>
      </c>
      <c r="AX53" s="161">
        <f t="shared" si="40"/>
        <v>0.12442034100157692</v>
      </c>
      <c r="AY53" s="161">
        <f t="shared" si="40"/>
        <v>0.18654873536335059</v>
      </c>
      <c r="AZ53" s="161">
        <f t="shared" si="40"/>
        <v>0.24845271660551835</v>
      </c>
      <c r="BA53" s="161">
        <f t="shared" si="40"/>
        <v>0.31057560984531152</v>
      </c>
      <c r="BB53" s="161">
        <f t="shared" ref="BB53:BH63" si="41">BB$65*(SUM(AW53:BA53)/SUM(AW$65:BA$65))</f>
        <v>0.37281864051565822</v>
      </c>
      <c r="BC53" s="161">
        <f t="shared" si="41"/>
        <v>0.43498561516599549</v>
      </c>
      <c r="BD53" s="161">
        <f t="shared" si="41"/>
        <v>0.49708202159866693</v>
      </c>
      <c r="BE53" s="161">
        <f t="shared" si="41"/>
        <v>0.55917438111934514</v>
      </c>
      <c r="BF53" s="161">
        <f t="shared" si="41"/>
        <v>0.62132464806999355</v>
      </c>
      <c r="BG53" s="161">
        <f t="shared" si="41"/>
        <v>0.68348095927915631</v>
      </c>
      <c r="BH53" s="161">
        <f t="shared" si="41"/>
        <v>0.74561270006217528</v>
      </c>
    </row>
    <row r="54" spans="1:60">
      <c r="A54" s="78" t="s">
        <v>18</v>
      </c>
      <c r="B54" s="74"/>
      <c r="C54" s="74"/>
      <c r="D54" s="74">
        <f>'[1]Canada Poultry Fat Exports'!AX$290/1000</f>
        <v>0</v>
      </c>
      <c r="E54" s="74">
        <f>'[1]Canada Poultry Fat Exports'!BJ$290/1000</f>
        <v>0</v>
      </c>
      <c r="F54" s="74">
        <f>'[1]Canada Poultry Fat Exports'!BV$290/1000</f>
        <v>0</v>
      </c>
      <c r="G54" s="74">
        <f>'[1]Canada Poultry Fat Exports'!CH$290/1000</f>
        <v>0</v>
      </c>
      <c r="H54" s="74">
        <f>'[1]Canada Poultry Fat Exports'!CT$290/1000</f>
        <v>0</v>
      </c>
      <c r="I54" s="74">
        <f>'[1]Canada Poultry Fat Exports'!DF$290/1000</f>
        <v>0</v>
      </c>
      <c r="J54" s="74">
        <f>'[1]Canada Poultry Fat Exports'!DR$290/1000</f>
        <v>0</v>
      </c>
      <c r="K54" s="74">
        <f>'[1]Canada Poultry Fat Exports'!ED$290/1000</f>
        <v>0</v>
      </c>
      <c r="L54" s="74">
        <f>'[1]Canada Poultry Fat Exports'!EP$290/1000</f>
        <v>0</v>
      </c>
      <c r="M54" s="74">
        <f>'[1]Canada Poultry Fat Exports'!FB$290/1000</f>
        <v>0</v>
      </c>
      <c r="N54" s="74">
        <f>'[1]Canada Poultry Fat Exports'!FN$290/1000</f>
        <v>0</v>
      </c>
      <c r="O54" s="74">
        <f>'[1]Canada Poultry Fat Exports'!FZ$290/1000</f>
        <v>0</v>
      </c>
      <c r="P54" s="74">
        <f>'[1]Canada Poultry Fat Exports'!GL$290/1000</f>
        <v>0</v>
      </c>
      <c r="Q54" s="74">
        <f>'[1]Canada Poultry Fat Exports'!GX$290/1000</f>
        <v>0</v>
      </c>
      <c r="R54" s="74">
        <f>'[1]Canada Poultry Fat Exports'!HJ$290/1000</f>
        <v>0</v>
      </c>
      <c r="S54" s="74">
        <f>'[1]Canada Poultry Fat Exports'!HV$290/1000</f>
        <v>0</v>
      </c>
      <c r="T54" s="74">
        <f>'[1]Canada Poultry Fat Exports'!IH$290/1000</f>
        <v>0</v>
      </c>
      <c r="U54" s="74">
        <f>'[1]Canada Poultry Fat Exports'!IT$290/1000</f>
        <v>0</v>
      </c>
      <c r="V54" s="74">
        <f>'[1]Canada Poultry Fat Exports'!JF$290/1000</f>
        <v>0.26300000000000001</v>
      </c>
      <c r="W54" s="74">
        <f>'[1]Canada Poultry Fat Exports'!JR$290/1000</f>
        <v>1E-3</v>
      </c>
      <c r="X54" s="74">
        <f>'[1]Canada Poultry Fat Exports'!KD$290/1000</f>
        <v>0.09</v>
      </c>
      <c r="Y54" s="74">
        <f>'[1]Canada Poultry Fat Exports'!KP$290/1000</f>
        <v>0.09</v>
      </c>
      <c r="Z54" s="74">
        <f>'[1]Canada Poultry Fat Exports'!LB$290/1000</f>
        <v>0</v>
      </c>
      <c r="AA54" s="74">
        <f>'[1]Canada Poultry Fat Exports'!LN$290/1000</f>
        <v>2E-3</v>
      </c>
      <c r="AB54" s="74">
        <f>'[1]Canada Poultry Fat Exports'!LZ$290/1000</f>
        <v>1.2999999999999999E-2</v>
      </c>
      <c r="AC54" s="74">
        <f>'[1]Canada Poultry Fat Exports'!ML$290/1000</f>
        <v>0.49199999999999999</v>
      </c>
      <c r="AD54" s="74">
        <f>'[1]Canada Poultry Fat Exports'!MX$290/1000</f>
        <v>0.27500000000000002</v>
      </c>
      <c r="AE54" s="74">
        <f>'[1]Canada Poultry Fat Exports'!NJ$290/1000</f>
        <v>0.106</v>
      </c>
      <c r="AF54" s="74">
        <f>'[1]Canada Poultry Fat Exports'!NV$290/1000</f>
        <v>9.7000000000000003E-2</v>
      </c>
      <c r="AG54" s="74">
        <f>'[1]Canada Poultry Fat Exports'!OH$290/1000</f>
        <v>0.25700000000000001</v>
      </c>
      <c r="AH54" s="74">
        <f>'[1]Canada Poultry Fat Exports'!OT$290/1000</f>
        <v>6.3E-2</v>
      </c>
      <c r="AI54" s="161">
        <f t="shared" ref="AI54:AI63" si="42">AI$65*(SUM(AD54:AH54)/SUM(AD$65:AH$65))</f>
        <v>0.16863905325443787</v>
      </c>
      <c r="AJ54" s="161">
        <f t="shared" si="38"/>
        <v>0.14794418251431826</v>
      </c>
      <c r="AK54" s="161">
        <f t="shared" si="39"/>
        <v>0.14706961422789819</v>
      </c>
      <c r="AL54" s="161">
        <f t="shared" si="40"/>
        <v>0.17470802586036213</v>
      </c>
      <c r="AM54" s="161">
        <f t="shared" si="40"/>
        <v>0.16145508191920266</v>
      </c>
      <c r="AN54" s="161">
        <f t="shared" si="40"/>
        <v>0.15996319155524383</v>
      </c>
      <c r="AO54" s="161">
        <f t="shared" si="40"/>
        <v>0.15822801921540502</v>
      </c>
      <c r="AP54" s="161">
        <f t="shared" si="40"/>
        <v>0.16028478655562237</v>
      </c>
      <c r="AQ54" s="161">
        <f t="shared" si="40"/>
        <v>0.16292782102116721</v>
      </c>
      <c r="AR54" s="161">
        <f t="shared" si="40"/>
        <v>0.16057178005332823</v>
      </c>
      <c r="AS54" s="161">
        <f t="shared" si="40"/>
        <v>0.16039511968015333</v>
      </c>
      <c r="AT54" s="161">
        <f t="shared" si="40"/>
        <v>0.16048150530513522</v>
      </c>
      <c r="AU54" s="161">
        <f t="shared" si="40"/>
        <v>0.16093220252308127</v>
      </c>
      <c r="AV54" s="161">
        <f t="shared" si="40"/>
        <v>0.16106168571657306</v>
      </c>
      <c r="AW54" s="161">
        <f t="shared" si="40"/>
        <v>0.16068845865565423</v>
      </c>
      <c r="AX54" s="161">
        <f t="shared" si="40"/>
        <v>0.16071179437611943</v>
      </c>
      <c r="AY54" s="161">
        <f t="shared" si="40"/>
        <v>0.24116269397296894</v>
      </c>
      <c r="AZ54" s="161">
        <f t="shared" si="40"/>
        <v>0.32165703099796256</v>
      </c>
      <c r="BA54" s="161">
        <f t="shared" si="40"/>
        <v>0.40203140912279933</v>
      </c>
      <c r="BB54" s="161">
        <f t="shared" si="41"/>
        <v>0.48234427017206422</v>
      </c>
      <c r="BC54" s="161">
        <f t="shared" si="41"/>
        <v>0.56276751952467008</v>
      </c>
      <c r="BD54" s="161">
        <f t="shared" si="41"/>
        <v>0.64318813561294885</v>
      </c>
      <c r="BE54" s="161">
        <f t="shared" si="41"/>
        <v>0.72359650962913358</v>
      </c>
      <c r="BF54" s="161">
        <f t="shared" si="41"/>
        <v>0.8039793840176046</v>
      </c>
      <c r="BG54" s="161">
        <f t="shared" si="41"/>
        <v>0.88436585021301584</v>
      </c>
      <c r="BH54" s="161">
        <f t="shared" si="41"/>
        <v>0.96477263973263283</v>
      </c>
    </row>
    <row r="55" spans="1:60">
      <c r="A55" s="78" t="s">
        <v>19</v>
      </c>
      <c r="B55" s="74"/>
      <c r="C55" s="74"/>
      <c r="D55" s="74">
        <f>'[1]Canada Poultry Fat Exports'!AY$290/1000</f>
        <v>0</v>
      </c>
      <c r="E55" s="74">
        <f>'[1]Canada Poultry Fat Exports'!BK$290/1000</f>
        <v>0</v>
      </c>
      <c r="F55" s="74">
        <f>'[1]Canada Poultry Fat Exports'!BW$290/1000</f>
        <v>0</v>
      </c>
      <c r="G55" s="74">
        <f>'[1]Canada Poultry Fat Exports'!CI$290/1000</f>
        <v>0</v>
      </c>
      <c r="H55" s="74">
        <f>'[1]Canada Poultry Fat Exports'!CU$290/1000</f>
        <v>0</v>
      </c>
      <c r="I55" s="74">
        <f>'[1]Canada Poultry Fat Exports'!DG$290/1000</f>
        <v>0</v>
      </c>
      <c r="J55" s="74">
        <f>'[1]Canada Poultry Fat Exports'!DS$290/1000</f>
        <v>0</v>
      </c>
      <c r="K55" s="74">
        <f>'[1]Canada Poultry Fat Exports'!EE$290/1000</f>
        <v>0</v>
      </c>
      <c r="L55" s="74">
        <f>'[1]Canada Poultry Fat Exports'!EQ$290/1000</f>
        <v>0</v>
      </c>
      <c r="M55" s="74">
        <f>'[1]Canada Poultry Fat Exports'!FC$290/1000</f>
        <v>0</v>
      </c>
      <c r="N55" s="74">
        <f>'[1]Canada Poultry Fat Exports'!FO$290/1000</f>
        <v>0</v>
      </c>
      <c r="O55" s="74">
        <f>'[1]Canada Poultry Fat Exports'!GA$290/1000</f>
        <v>0</v>
      </c>
      <c r="P55" s="74">
        <f>'[1]Canada Poultry Fat Exports'!GM$290/1000</f>
        <v>0</v>
      </c>
      <c r="Q55" s="74">
        <f>'[1]Canada Poultry Fat Exports'!GY$290/1000</f>
        <v>0</v>
      </c>
      <c r="R55" s="74">
        <f>'[1]Canada Poultry Fat Exports'!HK$290/1000</f>
        <v>0</v>
      </c>
      <c r="S55" s="74">
        <f>'[1]Canada Poultry Fat Exports'!HW$290/1000</f>
        <v>0</v>
      </c>
      <c r="T55" s="74">
        <f>'[1]Canada Poultry Fat Exports'!II$290/1000</f>
        <v>0</v>
      </c>
      <c r="U55" s="74">
        <f>'[1]Canada Poultry Fat Exports'!IU$290/1000</f>
        <v>0</v>
      </c>
      <c r="V55" s="74">
        <f>'[1]Canada Poultry Fat Exports'!JG$290/1000</f>
        <v>0.16400000000000001</v>
      </c>
      <c r="W55" s="74">
        <f>'[1]Canada Poultry Fat Exports'!JS$290/1000</f>
        <v>0.08</v>
      </c>
      <c r="X55" s="74">
        <f>'[1]Canada Poultry Fat Exports'!KE$290/1000</f>
        <v>0</v>
      </c>
      <c r="Y55" s="74">
        <f>'[1]Canada Poultry Fat Exports'!KQ$290/1000</f>
        <v>0.08</v>
      </c>
      <c r="Z55" s="74">
        <f>'[1]Canada Poultry Fat Exports'!LC$290/1000</f>
        <v>0</v>
      </c>
      <c r="AA55" s="74">
        <f>'[1]Canada Poultry Fat Exports'!LO$290/1000</f>
        <v>0.183</v>
      </c>
      <c r="AB55" s="74">
        <f>'[1]Canada Poultry Fat Exports'!MA$290/1000</f>
        <v>0</v>
      </c>
      <c r="AC55" s="74">
        <f>'[1]Canada Poultry Fat Exports'!MM$290/1000</f>
        <v>0.55900000000000005</v>
      </c>
      <c r="AD55" s="74">
        <f>'[1]Canada Poultry Fat Exports'!MY$290/1000</f>
        <v>0.72699999999999998</v>
      </c>
      <c r="AE55" s="74">
        <f>'[1]Canada Poultry Fat Exports'!NK$290/1000</f>
        <v>6.8000000000000005E-2</v>
      </c>
      <c r="AF55" s="74">
        <f>'[1]Canada Poultry Fat Exports'!NW$290/1000</f>
        <v>0.26500000000000001</v>
      </c>
      <c r="AG55" s="74">
        <f>'[1]Canada Poultry Fat Exports'!OI$290/1000</f>
        <v>0.16</v>
      </c>
      <c r="AH55" s="74">
        <f>'[1]Canada Poultry Fat Exports'!OU$290/1000</f>
        <v>0.11</v>
      </c>
      <c r="AI55" s="161">
        <f t="shared" si="42"/>
        <v>0.28106508875739644</v>
      </c>
      <c r="AJ55" s="161">
        <f t="shared" si="38"/>
        <v>0.18910483181976395</v>
      </c>
      <c r="AK55" s="161">
        <f t="shared" si="39"/>
        <v>0.20151762641883728</v>
      </c>
      <c r="AL55" s="161">
        <f t="shared" si="40"/>
        <v>0.20994037387047099</v>
      </c>
      <c r="AM55" s="161">
        <f t="shared" si="40"/>
        <v>0.22827530406686661</v>
      </c>
      <c r="AN55" s="161">
        <f t="shared" si="40"/>
        <v>0.22198064498666703</v>
      </c>
      <c r="AO55" s="161">
        <f t="shared" si="40"/>
        <v>0.21016375623252115</v>
      </c>
      <c r="AP55" s="161">
        <f t="shared" si="40"/>
        <v>0.21437554111507259</v>
      </c>
      <c r="AQ55" s="161">
        <f t="shared" si="40"/>
        <v>0.21694712405431965</v>
      </c>
      <c r="AR55" s="161">
        <f t="shared" si="40"/>
        <v>0.2183484740910894</v>
      </c>
      <c r="AS55" s="161">
        <f t="shared" si="40"/>
        <v>0.21636310809593398</v>
      </c>
      <c r="AT55" s="161">
        <f t="shared" si="40"/>
        <v>0.21523960071778733</v>
      </c>
      <c r="AU55" s="161">
        <f t="shared" si="40"/>
        <v>0.21625476961484055</v>
      </c>
      <c r="AV55" s="161">
        <f t="shared" si="40"/>
        <v>0.21663061531479419</v>
      </c>
      <c r="AW55" s="161">
        <f t="shared" si="40"/>
        <v>0.21656731356688907</v>
      </c>
      <c r="AX55" s="161">
        <f t="shared" si="40"/>
        <v>0.21621108146204904</v>
      </c>
      <c r="AY55" s="161">
        <f t="shared" si="40"/>
        <v>0.32427101420290805</v>
      </c>
      <c r="AZ55" s="161">
        <f t="shared" si="40"/>
        <v>0.43270356151326583</v>
      </c>
      <c r="BA55" s="161">
        <f t="shared" si="40"/>
        <v>0.54091676386919474</v>
      </c>
      <c r="BB55" s="161">
        <f t="shared" si="41"/>
        <v>0.649001150480365</v>
      </c>
      <c r="BC55" s="161">
        <f t="shared" si="41"/>
        <v>0.75708625003472407</v>
      </c>
      <c r="BD55" s="161">
        <f t="shared" si="41"/>
        <v>0.86527319683214643</v>
      </c>
      <c r="BE55" s="161">
        <f t="shared" si="41"/>
        <v>0.97349427681890888</v>
      </c>
      <c r="BF55" s="161">
        <f t="shared" si="41"/>
        <v>1.0816490394386682</v>
      </c>
      <c r="BG55" s="161">
        <f t="shared" si="41"/>
        <v>1.1897885762413234</v>
      </c>
      <c r="BH55" s="161">
        <f t="shared" si="41"/>
        <v>1.2979443571642055</v>
      </c>
    </row>
    <row r="56" spans="1:60">
      <c r="A56" s="78" t="s">
        <v>20</v>
      </c>
      <c r="B56" s="74"/>
      <c r="C56" s="74"/>
      <c r="D56" s="74">
        <f>'[1]Canada Poultry Fat Exports'!AZ$290/1000</f>
        <v>0</v>
      </c>
      <c r="E56" s="74">
        <f>'[1]Canada Poultry Fat Exports'!BL$290/1000</f>
        <v>0</v>
      </c>
      <c r="F56" s="74">
        <f>'[1]Canada Poultry Fat Exports'!BX$290/1000</f>
        <v>0</v>
      </c>
      <c r="G56" s="74">
        <f>'[1]Canada Poultry Fat Exports'!CJ$290/1000</f>
        <v>0</v>
      </c>
      <c r="H56" s="74">
        <f>'[1]Canada Poultry Fat Exports'!CV$290/1000</f>
        <v>0</v>
      </c>
      <c r="I56" s="74">
        <f>'[1]Canada Poultry Fat Exports'!DH$290/1000</f>
        <v>0</v>
      </c>
      <c r="J56" s="74">
        <f>'[1]Canada Poultry Fat Exports'!DT$290/1000</f>
        <v>0</v>
      </c>
      <c r="K56" s="74">
        <f>'[1]Canada Poultry Fat Exports'!EF$290/1000</f>
        <v>0</v>
      </c>
      <c r="L56" s="74">
        <f>'[1]Canada Poultry Fat Exports'!ER$290/1000</f>
        <v>0</v>
      </c>
      <c r="M56" s="74">
        <f>'[1]Canada Poultry Fat Exports'!FD$290/1000</f>
        <v>0</v>
      </c>
      <c r="N56" s="74">
        <f>'[1]Canada Poultry Fat Exports'!FP$290/1000</f>
        <v>0</v>
      </c>
      <c r="O56" s="74">
        <f>'[1]Canada Poultry Fat Exports'!GB$290/1000</f>
        <v>0</v>
      </c>
      <c r="P56" s="74">
        <f>'[1]Canada Poultry Fat Exports'!GN$290/1000</f>
        <v>0</v>
      </c>
      <c r="Q56" s="74">
        <f>'[1]Canada Poultry Fat Exports'!GZ$290/1000</f>
        <v>0</v>
      </c>
      <c r="R56" s="74">
        <f>'[1]Canada Poultry Fat Exports'!HL$290/1000</f>
        <v>0</v>
      </c>
      <c r="S56" s="74">
        <f>'[1]Canada Poultry Fat Exports'!HX$290/1000</f>
        <v>0</v>
      </c>
      <c r="T56" s="74">
        <f>'[1]Canada Poultry Fat Exports'!IJ$290/1000</f>
        <v>0</v>
      </c>
      <c r="U56" s="74">
        <f>'[1]Canada Poultry Fat Exports'!IV$290/1000</f>
        <v>0</v>
      </c>
      <c r="V56" s="74">
        <f>'[1]Canada Poultry Fat Exports'!JH$290/1000</f>
        <v>4.1000000000000002E-2</v>
      </c>
      <c r="W56" s="74">
        <f>'[1]Canada Poultry Fat Exports'!JT$290/1000</f>
        <v>0.91</v>
      </c>
      <c r="X56" s="74">
        <f>'[1]Canada Poultry Fat Exports'!KF$290/1000</f>
        <v>2.0790000000000002</v>
      </c>
      <c r="Y56" s="74">
        <f>'[1]Canada Poultry Fat Exports'!KR$290/1000</f>
        <v>2E-3</v>
      </c>
      <c r="Z56" s="74">
        <f>'[1]Canada Poultry Fat Exports'!LD$290/1000</f>
        <v>0</v>
      </c>
      <c r="AA56" s="74">
        <f>'[1]Canada Poultry Fat Exports'!LP$290/1000</f>
        <v>0.65300000000000002</v>
      </c>
      <c r="AB56" s="74">
        <f>'[1]Canada Poultry Fat Exports'!MB$290/1000</f>
        <v>0</v>
      </c>
      <c r="AC56" s="74">
        <f>'[1]Canada Poultry Fat Exports'!MN$290/1000</f>
        <v>0.55500000000000005</v>
      </c>
      <c r="AD56" s="74">
        <f>'[1]Canada Poultry Fat Exports'!MZ$290/1000</f>
        <v>0.17899999999999999</v>
      </c>
      <c r="AE56" s="74">
        <f>'[1]Canada Poultry Fat Exports'!NL$290/1000</f>
        <v>0.11</v>
      </c>
      <c r="AF56" s="74">
        <f>'[1]Canada Poultry Fat Exports'!NX$290/1000</f>
        <v>0.31</v>
      </c>
      <c r="AG56" s="74">
        <f>'[1]Canada Poultry Fat Exports'!OJ$290/1000</f>
        <v>0.24099999999999999</v>
      </c>
      <c r="AH56" s="74">
        <f>'[1]Canada Poultry Fat Exports'!OV$290/1000</f>
        <v>8.4000000000000005E-2</v>
      </c>
      <c r="AI56" s="161">
        <f t="shared" si="42"/>
        <v>0.19526627218934908</v>
      </c>
      <c r="AJ56" s="161">
        <f t="shared" si="38"/>
        <v>0.20112647533462014</v>
      </c>
      <c r="AK56" s="161">
        <f t="shared" si="39"/>
        <v>0.20677480904650544</v>
      </c>
      <c r="AL56" s="161">
        <f t="shared" si="40"/>
        <v>0.20692621927777832</v>
      </c>
      <c r="AM56" s="161">
        <f t="shared" si="40"/>
        <v>0.20582269241442286</v>
      </c>
      <c r="AN56" s="161">
        <f t="shared" si="40"/>
        <v>0.20318329365253521</v>
      </c>
      <c r="AO56" s="161">
        <f t="shared" si="40"/>
        <v>0.20476669794517241</v>
      </c>
      <c r="AP56" s="161">
        <f t="shared" si="40"/>
        <v>0.20549474246728283</v>
      </c>
      <c r="AQ56" s="161">
        <f t="shared" si="40"/>
        <v>0.20523872915143831</v>
      </c>
      <c r="AR56" s="161">
        <f t="shared" si="40"/>
        <v>0.20490123112617034</v>
      </c>
      <c r="AS56" s="161">
        <f t="shared" si="40"/>
        <v>0.20471693886851985</v>
      </c>
      <c r="AT56" s="161">
        <f t="shared" si="40"/>
        <v>0.20502366791171672</v>
      </c>
      <c r="AU56" s="161">
        <f t="shared" si="40"/>
        <v>0.20507506190502561</v>
      </c>
      <c r="AV56" s="161">
        <f t="shared" si="40"/>
        <v>0.2049911257925742</v>
      </c>
      <c r="AW56" s="161">
        <f t="shared" si="40"/>
        <v>0.20494160512080137</v>
      </c>
      <c r="AX56" s="161">
        <f t="shared" si="40"/>
        <v>0.20494967991972754</v>
      </c>
      <c r="AY56" s="161">
        <f t="shared" si="40"/>
        <v>0.30749434219495364</v>
      </c>
      <c r="AZ56" s="161">
        <f t="shared" si="40"/>
        <v>0.40998247815748456</v>
      </c>
      <c r="BA56" s="161">
        <f t="shared" si="40"/>
        <v>0.51244585814828503</v>
      </c>
      <c r="BB56" s="161">
        <f t="shared" si="41"/>
        <v>0.61493023632796961</v>
      </c>
      <c r="BC56" s="161">
        <f t="shared" si="41"/>
        <v>0.71743090816194721</v>
      </c>
      <c r="BD56" s="161">
        <f t="shared" si="41"/>
        <v>0.81993082335700473</v>
      </c>
      <c r="BE56" s="161">
        <f t="shared" si="41"/>
        <v>0.92241609124580737</v>
      </c>
      <c r="BF56" s="161">
        <f t="shared" si="41"/>
        <v>1.0249011192117183</v>
      </c>
      <c r="BG56" s="161">
        <f t="shared" si="41"/>
        <v>1.127392524033723</v>
      </c>
      <c r="BH56" s="161">
        <f t="shared" si="41"/>
        <v>1.229885724269387</v>
      </c>
    </row>
    <row r="57" spans="1:60">
      <c r="A57" s="78" t="s">
        <v>21</v>
      </c>
      <c r="B57" s="74"/>
      <c r="C57" s="74"/>
      <c r="D57" s="74">
        <f>'[1]Canada Poultry Fat Exports'!BA$290/1000</f>
        <v>0</v>
      </c>
      <c r="E57" s="74">
        <f>'[1]Canada Poultry Fat Exports'!BM$290/1000</f>
        <v>0</v>
      </c>
      <c r="F57" s="74">
        <f>'[1]Canada Poultry Fat Exports'!BY$290/1000</f>
        <v>0</v>
      </c>
      <c r="G57" s="74">
        <f>'[1]Canada Poultry Fat Exports'!CK$290/1000</f>
        <v>0</v>
      </c>
      <c r="H57" s="74">
        <f>'[1]Canada Poultry Fat Exports'!CW$290/1000</f>
        <v>0</v>
      </c>
      <c r="I57" s="74">
        <f>'[1]Canada Poultry Fat Exports'!DI$290/1000</f>
        <v>0</v>
      </c>
      <c r="J57" s="74">
        <f>'[1]Canada Poultry Fat Exports'!DU$290/1000</f>
        <v>0</v>
      </c>
      <c r="K57" s="74">
        <f>'[1]Canada Poultry Fat Exports'!EG$290/1000</f>
        <v>0</v>
      </c>
      <c r="L57" s="74">
        <f>'[1]Canada Poultry Fat Exports'!ES$290/1000</f>
        <v>0</v>
      </c>
      <c r="M57" s="74">
        <f>'[1]Canada Poultry Fat Exports'!FE$290/1000</f>
        <v>0</v>
      </c>
      <c r="N57" s="74">
        <f>'[1]Canada Poultry Fat Exports'!FQ$290/1000</f>
        <v>0</v>
      </c>
      <c r="O57" s="74">
        <f>'[1]Canada Poultry Fat Exports'!GC$290/1000</f>
        <v>0</v>
      </c>
      <c r="P57" s="74">
        <f>'[1]Canada Poultry Fat Exports'!GO$290/1000</f>
        <v>0</v>
      </c>
      <c r="Q57" s="74">
        <f>'[1]Canada Poultry Fat Exports'!HA$290/1000</f>
        <v>0</v>
      </c>
      <c r="R57" s="74">
        <f>'[1]Canada Poultry Fat Exports'!HM$290/1000</f>
        <v>0</v>
      </c>
      <c r="S57" s="74">
        <f>'[1]Canada Poultry Fat Exports'!HY$290/1000</f>
        <v>0</v>
      </c>
      <c r="T57" s="74">
        <f>'[1]Canada Poultry Fat Exports'!IK$290/1000</f>
        <v>0</v>
      </c>
      <c r="U57" s="74">
        <f>'[1]Canada Poultry Fat Exports'!IW$290/1000</f>
        <v>0</v>
      </c>
      <c r="V57" s="74">
        <f>'[1]Canada Poultry Fat Exports'!JI$290/1000</f>
        <v>2E-3</v>
      </c>
      <c r="W57" s="74">
        <f>'[1]Canada Poultry Fat Exports'!JU$290/1000</f>
        <v>2E-3</v>
      </c>
      <c r="X57" s="74">
        <f>'[1]Canada Poultry Fat Exports'!KG$290/1000</f>
        <v>1E-3</v>
      </c>
      <c r="Y57" s="74">
        <f>'[1]Canada Poultry Fat Exports'!KS$290/1000</f>
        <v>0.16</v>
      </c>
      <c r="Z57" s="74">
        <f>'[1]Canada Poultry Fat Exports'!LE$290/1000</f>
        <v>0</v>
      </c>
      <c r="AA57" s="74">
        <f>'[1]Canada Poultry Fat Exports'!LQ$290/1000</f>
        <v>0.505</v>
      </c>
      <c r="AB57" s="74">
        <f>'[1]Canada Poultry Fat Exports'!MC$290/1000</f>
        <v>2.1999999999999999E-2</v>
      </c>
      <c r="AC57" s="74">
        <f>'[1]Canada Poultry Fat Exports'!MO$290/1000</f>
        <v>4.1000000000000002E-2</v>
      </c>
      <c r="AD57" s="74">
        <f>'[1]Canada Poultry Fat Exports'!NA$290/1000</f>
        <v>0.14399999999999999</v>
      </c>
      <c r="AE57" s="74">
        <f>'[1]Canada Poultry Fat Exports'!NM$290/1000</f>
        <v>0.21</v>
      </c>
      <c r="AF57" s="74">
        <f>'[1]Canada Poultry Fat Exports'!NY$290/1000</f>
        <v>0.23799999999999999</v>
      </c>
      <c r="AG57" s="74">
        <f>'[1]Canada Poultry Fat Exports'!OK$290/1000</f>
        <v>0.27100000000000002</v>
      </c>
      <c r="AH57" s="74">
        <f>'[1]Canada Poultry Fat Exports'!OW$290/1000</f>
        <v>0.14599999999999999</v>
      </c>
      <c r="AI57" s="161">
        <f t="shared" si="42"/>
        <v>0.21322907861369397</v>
      </c>
      <c r="AJ57" s="161">
        <f t="shared" si="38"/>
        <v>0.23063723606710029</v>
      </c>
      <c r="AK57" s="161">
        <f t="shared" si="39"/>
        <v>0.22030198770665485</v>
      </c>
      <c r="AL57" s="161">
        <f t="shared" si="40"/>
        <v>0.24103629525971446</v>
      </c>
      <c r="AM57" s="161">
        <f t="shared" si="40"/>
        <v>0.2419900086664741</v>
      </c>
      <c r="AN57" s="161">
        <f t="shared" si="40"/>
        <v>0.22943892126272755</v>
      </c>
      <c r="AO57" s="161">
        <f t="shared" si="40"/>
        <v>0.23268088979253426</v>
      </c>
      <c r="AP57" s="161">
        <f t="shared" si="40"/>
        <v>0.23308962053762103</v>
      </c>
      <c r="AQ57" s="161">
        <f t="shared" si="40"/>
        <v>0.23564714710381426</v>
      </c>
      <c r="AR57" s="161">
        <f t="shared" si="40"/>
        <v>0.23456931747263426</v>
      </c>
      <c r="AS57" s="161">
        <f t="shared" si="40"/>
        <v>0.23308517923386626</v>
      </c>
      <c r="AT57" s="161">
        <f t="shared" si="40"/>
        <v>0.233814430828094</v>
      </c>
      <c r="AU57" s="161">
        <f t="shared" si="40"/>
        <v>0.23404113903520596</v>
      </c>
      <c r="AV57" s="161">
        <f t="shared" si="40"/>
        <v>0.23423144273472296</v>
      </c>
      <c r="AW57" s="161">
        <f t="shared" si="40"/>
        <v>0.23394830186090468</v>
      </c>
      <c r="AX57" s="161">
        <f t="shared" si="40"/>
        <v>0.23382409873855878</v>
      </c>
      <c r="AY57" s="161">
        <f t="shared" si="40"/>
        <v>0.35095782395924591</v>
      </c>
      <c r="AZ57" s="161">
        <f t="shared" si="40"/>
        <v>0.46800102048314118</v>
      </c>
      <c r="BA57" s="161">
        <f t="shared" si="40"/>
        <v>0.58498564914483586</v>
      </c>
      <c r="BB57" s="161">
        <f t="shared" si="41"/>
        <v>0.70189383532000726</v>
      </c>
      <c r="BC57" s="161">
        <f t="shared" si="41"/>
        <v>0.81888184967602606</v>
      </c>
      <c r="BD57" s="161">
        <f t="shared" si="41"/>
        <v>0.93591045714664201</v>
      </c>
      <c r="BE57" s="161">
        <f t="shared" si="41"/>
        <v>1.0529018435311956</v>
      </c>
      <c r="BF57" s="161">
        <f t="shared" si="41"/>
        <v>1.1698781813767736</v>
      </c>
      <c r="BG57" s="161">
        <f t="shared" si="41"/>
        <v>1.2868531959389273</v>
      </c>
      <c r="BH57" s="161">
        <f t="shared" si="41"/>
        <v>1.4038468073785504</v>
      </c>
    </row>
    <row r="58" spans="1:60">
      <c r="A58" s="78" t="s">
        <v>22</v>
      </c>
      <c r="B58" s="74"/>
      <c r="C58" s="74"/>
      <c r="D58" s="74">
        <f>'[1]Canada Poultry Fat Exports'!BB$290/1000</f>
        <v>0</v>
      </c>
      <c r="E58" s="74">
        <f>'[1]Canada Poultry Fat Exports'!BN$290/1000</f>
        <v>0</v>
      </c>
      <c r="F58" s="74">
        <f>'[1]Canada Poultry Fat Exports'!BZ$290/1000</f>
        <v>0</v>
      </c>
      <c r="G58" s="74">
        <f>'[1]Canada Poultry Fat Exports'!CL$290/1000</f>
        <v>0</v>
      </c>
      <c r="H58" s="74">
        <f>'[1]Canada Poultry Fat Exports'!CX$290/1000</f>
        <v>0</v>
      </c>
      <c r="I58" s="74">
        <f>'[1]Canada Poultry Fat Exports'!DJ$290/1000</f>
        <v>0</v>
      </c>
      <c r="J58" s="74">
        <f>'[1]Canada Poultry Fat Exports'!DV$290/1000</f>
        <v>0</v>
      </c>
      <c r="K58" s="74">
        <f>'[1]Canada Poultry Fat Exports'!EH$290/1000</f>
        <v>0</v>
      </c>
      <c r="L58" s="74">
        <f>'[1]Canada Poultry Fat Exports'!ET$290/1000</f>
        <v>0</v>
      </c>
      <c r="M58" s="74">
        <f>'[1]Canada Poultry Fat Exports'!FF$290/1000</f>
        <v>0</v>
      </c>
      <c r="N58" s="74">
        <f>'[1]Canada Poultry Fat Exports'!FR$290/1000</f>
        <v>0</v>
      </c>
      <c r="O58" s="74">
        <f>'[1]Canada Poultry Fat Exports'!GD$290/1000</f>
        <v>0</v>
      </c>
      <c r="P58" s="74">
        <f>'[1]Canada Poultry Fat Exports'!GP$290/1000</f>
        <v>0</v>
      </c>
      <c r="Q58" s="74">
        <f>'[1]Canada Poultry Fat Exports'!HB$290/1000</f>
        <v>0</v>
      </c>
      <c r="R58" s="74">
        <f>'[1]Canada Poultry Fat Exports'!HN$290/1000</f>
        <v>0</v>
      </c>
      <c r="S58" s="74">
        <f>'[1]Canada Poultry Fat Exports'!HZ$290/1000</f>
        <v>0</v>
      </c>
      <c r="T58" s="74">
        <f>'[1]Canada Poultry Fat Exports'!IL$290/1000</f>
        <v>0</v>
      </c>
      <c r="U58" s="74">
        <f>'[1]Canada Poultry Fat Exports'!IX$290/1000</f>
        <v>0</v>
      </c>
      <c r="V58" s="74">
        <f>'[1]Canada Poultry Fat Exports'!JJ$290/1000</f>
        <v>0</v>
      </c>
      <c r="W58" s="74">
        <f>'[1]Canada Poultry Fat Exports'!JV$290/1000</f>
        <v>0</v>
      </c>
      <c r="X58" s="74">
        <f>'[1]Canada Poultry Fat Exports'!KH$290/1000</f>
        <v>0</v>
      </c>
      <c r="Y58" s="74">
        <f>'[1]Canada Poultry Fat Exports'!KT$290/1000</f>
        <v>0</v>
      </c>
      <c r="Z58" s="74">
        <f>'[1]Canada Poultry Fat Exports'!LF$290/1000</f>
        <v>0</v>
      </c>
      <c r="AA58" s="74">
        <f>'[1]Canada Poultry Fat Exports'!LR$290/1000</f>
        <v>0</v>
      </c>
      <c r="AB58" s="74">
        <f>'[1]Canada Poultry Fat Exports'!MD$290/1000</f>
        <v>4.1000000000000002E-2</v>
      </c>
      <c r="AC58" s="74">
        <f>'[1]Canada Poultry Fat Exports'!MP$290/1000</f>
        <v>6.4000000000000001E-2</v>
      </c>
      <c r="AD58" s="74">
        <f>'[1]Canada Poultry Fat Exports'!NB$290/1000</f>
        <v>4.2999999999999997E-2</v>
      </c>
      <c r="AE58" s="74">
        <f>'[1]Canada Poultry Fat Exports'!NN$290/1000</f>
        <v>0.08</v>
      </c>
      <c r="AF58" s="74">
        <f>'[1]Canada Poultry Fat Exports'!NZ$290/1000</f>
        <v>0.128</v>
      </c>
      <c r="AG58" s="74">
        <f>'[1]Canada Poultry Fat Exports'!OL$290/1000</f>
        <v>0.24199999999999999</v>
      </c>
      <c r="AH58" s="74">
        <f>'[1]Canada Poultry Fat Exports'!OX$290/1000</f>
        <v>4.3999999999999997E-2</v>
      </c>
      <c r="AI58" s="161">
        <f t="shared" si="42"/>
        <v>0.11348267117497887</v>
      </c>
      <c r="AJ58" s="161">
        <f t="shared" si="38"/>
        <v>0.12994281736363186</v>
      </c>
      <c r="AK58" s="161">
        <f t="shared" si="39"/>
        <v>0.13180142111840631</v>
      </c>
      <c r="AL58" s="161">
        <f t="shared" si="40"/>
        <v>0.14741431493858367</v>
      </c>
      <c r="AM58" s="161">
        <f t="shared" si="40"/>
        <v>0.13044227085534085</v>
      </c>
      <c r="AN58" s="161">
        <f t="shared" si="40"/>
        <v>0.1306166990901883</v>
      </c>
      <c r="AO58" s="161">
        <f t="shared" si="40"/>
        <v>0.13404350467323023</v>
      </c>
      <c r="AP58" s="161">
        <f t="shared" si="40"/>
        <v>0.1348636421351499</v>
      </c>
      <c r="AQ58" s="161">
        <f t="shared" si="40"/>
        <v>0.13547608633849859</v>
      </c>
      <c r="AR58" s="161">
        <f t="shared" si="40"/>
        <v>0.13308844061848157</v>
      </c>
      <c r="AS58" s="161">
        <f t="shared" si="40"/>
        <v>0.13361767457110971</v>
      </c>
      <c r="AT58" s="161">
        <f t="shared" si="40"/>
        <v>0.13421786966729402</v>
      </c>
      <c r="AU58" s="161">
        <f t="shared" si="40"/>
        <v>0.13425274266610676</v>
      </c>
      <c r="AV58" s="161">
        <f t="shared" si="40"/>
        <v>0.13413056277229812</v>
      </c>
      <c r="AW58" s="161">
        <f t="shared" si="40"/>
        <v>0.13386145805905802</v>
      </c>
      <c r="AX58" s="161">
        <f t="shared" si="40"/>
        <v>0.13401606154717333</v>
      </c>
      <c r="AY58" s="161">
        <f t="shared" si="40"/>
        <v>0.20114360841357903</v>
      </c>
      <c r="AZ58" s="161">
        <f t="shared" si="40"/>
        <v>0.26814706671207827</v>
      </c>
      <c r="BA58" s="161">
        <f t="shared" si="40"/>
        <v>0.33511490673237954</v>
      </c>
      <c r="BB58" s="161">
        <f t="shared" si="41"/>
        <v>0.40210616304910057</v>
      </c>
      <c r="BC58" s="161">
        <f t="shared" si="41"/>
        <v>0.46918473225900881</v>
      </c>
      <c r="BD58" s="161">
        <f t="shared" si="41"/>
        <v>0.53622287269316682</v>
      </c>
      <c r="BE58" s="161">
        <f t="shared" si="41"/>
        <v>0.60323272243372017</v>
      </c>
      <c r="BF58" s="161">
        <f t="shared" si="41"/>
        <v>0.67024611347639307</v>
      </c>
      <c r="BG58" s="161">
        <f t="shared" si="41"/>
        <v>0.73727296607563197</v>
      </c>
      <c r="BH58" s="161">
        <f t="shared" si="41"/>
        <v>0.80430917518344547</v>
      </c>
    </row>
    <row r="59" spans="1:60">
      <c r="A59" s="78" t="s">
        <v>23</v>
      </c>
      <c r="B59" s="74"/>
      <c r="C59" s="74"/>
      <c r="D59" s="74">
        <f>'[1]Canada Poultry Fat Exports'!BC$290/1000</f>
        <v>0</v>
      </c>
      <c r="E59" s="74">
        <f>'[1]Canada Poultry Fat Exports'!BO$290/1000</f>
        <v>0</v>
      </c>
      <c r="F59" s="74">
        <f>'[1]Canada Poultry Fat Exports'!CA$290/1000</f>
        <v>0</v>
      </c>
      <c r="G59" s="74">
        <f>'[1]Canada Poultry Fat Exports'!CM$290/1000</f>
        <v>0</v>
      </c>
      <c r="H59" s="74">
        <f>'[1]Canada Poultry Fat Exports'!CY$290/1000</f>
        <v>0</v>
      </c>
      <c r="I59" s="74">
        <f>'[1]Canada Poultry Fat Exports'!DK$290/1000</f>
        <v>0</v>
      </c>
      <c r="J59" s="74">
        <f>'[1]Canada Poultry Fat Exports'!DW$290/1000</f>
        <v>0</v>
      </c>
      <c r="K59" s="74">
        <f>'[1]Canada Poultry Fat Exports'!EI$290/1000</f>
        <v>0</v>
      </c>
      <c r="L59" s="74">
        <f>'[1]Canada Poultry Fat Exports'!EU$290/1000</f>
        <v>0</v>
      </c>
      <c r="M59" s="74">
        <f>'[1]Canada Poultry Fat Exports'!FG$290/1000</f>
        <v>0</v>
      </c>
      <c r="N59" s="74">
        <f>'[1]Canada Poultry Fat Exports'!FS$290/1000</f>
        <v>0</v>
      </c>
      <c r="O59" s="74">
        <f>'[1]Canada Poultry Fat Exports'!GE$290/1000</f>
        <v>0</v>
      </c>
      <c r="P59" s="74">
        <f>'[1]Canada Poultry Fat Exports'!GQ$290/1000</f>
        <v>0</v>
      </c>
      <c r="Q59" s="74">
        <f>'[1]Canada Poultry Fat Exports'!HC$290/1000</f>
        <v>0</v>
      </c>
      <c r="R59" s="74">
        <f>'[1]Canada Poultry Fat Exports'!HO$290/1000</f>
        <v>0</v>
      </c>
      <c r="S59" s="74">
        <f>'[1]Canada Poultry Fat Exports'!IA$290/1000</f>
        <v>0</v>
      </c>
      <c r="T59" s="74">
        <f>'[1]Canada Poultry Fat Exports'!IM$290/1000</f>
        <v>0</v>
      </c>
      <c r="U59" s="74">
        <f>'[1]Canada Poultry Fat Exports'!IY$290/1000</f>
        <v>0</v>
      </c>
      <c r="V59" s="74">
        <f>'[1]Canada Poultry Fat Exports'!JK$290/1000</f>
        <v>2E-3</v>
      </c>
      <c r="W59" s="74">
        <f>'[1]Canada Poultry Fat Exports'!JW$290/1000</f>
        <v>0</v>
      </c>
      <c r="X59" s="74">
        <f>'[1]Canada Poultry Fat Exports'!KI$290/1000</f>
        <v>0.09</v>
      </c>
      <c r="Y59" s="74">
        <f>'[1]Canada Poultry Fat Exports'!KU$290/1000</f>
        <v>0</v>
      </c>
      <c r="Z59" s="74">
        <f>'[1]Canada Poultry Fat Exports'!LG$290/1000</f>
        <v>1.0999999999999999E-2</v>
      </c>
      <c r="AA59" s="74">
        <f>'[1]Canada Poultry Fat Exports'!LS$290/1000</f>
        <v>0</v>
      </c>
      <c r="AB59" s="74">
        <f>'[1]Canada Poultry Fat Exports'!ME$290/1000</f>
        <v>3.5999999999999997E-2</v>
      </c>
      <c r="AC59" s="74">
        <f>'[1]Canada Poultry Fat Exports'!MQ$290/1000</f>
        <v>0.28499999999999998</v>
      </c>
      <c r="AD59" s="74">
        <f>'[1]Canada Poultry Fat Exports'!NC$290/1000</f>
        <v>2.1000000000000001E-2</v>
      </c>
      <c r="AE59" s="74">
        <f>'[1]Canada Poultry Fat Exports'!NO$290/1000</f>
        <v>0</v>
      </c>
      <c r="AF59" s="74">
        <f>'[1]Canada Poultry Fat Exports'!OA$290/1000</f>
        <v>0.42099999999999999</v>
      </c>
      <c r="AG59" s="74">
        <f>'[1]Canada Poultry Fat Exports'!OM$290/1000</f>
        <v>0.13</v>
      </c>
      <c r="AH59" s="74">
        <f>'[1]Canada Poultry Fat Exports'!OY$290/1000</f>
        <v>4.2999999999999997E-2</v>
      </c>
      <c r="AI59" s="161">
        <f t="shared" si="42"/>
        <v>0.12996618765849538</v>
      </c>
      <c r="AJ59" s="161">
        <f t="shared" si="38"/>
        <v>0.15485907757400968</v>
      </c>
      <c r="AK59" s="161">
        <f t="shared" si="39"/>
        <v>0.17618790401613973</v>
      </c>
      <c r="AL59" s="161">
        <f t="shared" si="40"/>
        <v>0.1413472676956069</v>
      </c>
      <c r="AM59" s="161">
        <f t="shared" si="40"/>
        <v>0.14856363649729551</v>
      </c>
      <c r="AN59" s="161">
        <f t="shared" si="40"/>
        <v>0.15018481468830944</v>
      </c>
      <c r="AO59" s="161">
        <f t="shared" si="40"/>
        <v>0.15422854009427228</v>
      </c>
      <c r="AP59" s="161">
        <f t="shared" si="40"/>
        <v>0.15410243259832476</v>
      </c>
      <c r="AQ59" s="161">
        <f t="shared" si="40"/>
        <v>0.1496853383147618</v>
      </c>
      <c r="AR59" s="161">
        <f t="shared" si="40"/>
        <v>0.15135295243859276</v>
      </c>
      <c r="AS59" s="161">
        <f t="shared" si="40"/>
        <v>0.15191081562685221</v>
      </c>
      <c r="AT59" s="161">
        <f t="shared" si="40"/>
        <v>0.15225601581456077</v>
      </c>
      <c r="AU59" s="161">
        <f t="shared" si="40"/>
        <v>0.15186151095861847</v>
      </c>
      <c r="AV59" s="161">
        <f t="shared" si="40"/>
        <v>0.15141332663067719</v>
      </c>
      <c r="AW59" s="161">
        <f t="shared" si="40"/>
        <v>0.15175892429386029</v>
      </c>
      <c r="AX59" s="161">
        <f t="shared" si="40"/>
        <v>0.15184011866491379</v>
      </c>
      <c r="AY59" s="161">
        <f t="shared" si="40"/>
        <v>0.22773896890878917</v>
      </c>
      <c r="AZ59" s="161">
        <f t="shared" si="40"/>
        <v>0.30349558162067597</v>
      </c>
      <c r="BA59" s="161">
        <f t="shared" si="40"/>
        <v>0.37932573850727558</v>
      </c>
      <c r="BB59" s="161">
        <f t="shared" si="41"/>
        <v>0.45530974949831798</v>
      </c>
      <c r="BC59" s="161">
        <f t="shared" si="41"/>
        <v>0.53119855501999036</v>
      </c>
      <c r="BD59" s="161">
        <f t="shared" si="41"/>
        <v>0.60706194993761575</v>
      </c>
      <c r="BE59" s="161">
        <f t="shared" si="41"/>
        <v>0.68291747237516276</v>
      </c>
      <c r="BF59" s="161">
        <f t="shared" si="41"/>
        <v>0.7588038472395322</v>
      </c>
      <c r="BG59" s="161">
        <f t="shared" si="41"/>
        <v>0.83470518286942019</v>
      </c>
      <c r="BH59" s="161">
        <f t="shared" si="41"/>
        <v>0.91058320198445908</v>
      </c>
    </row>
    <row r="60" spans="1:60">
      <c r="A60" s="78" t="s">
        <v>24</v>
      </c>
      <c r="B60" s="74"/>
      <c r="C60" s="74"/>
      <c r="D60" s="74">
        <f>'[1]Canada Poultry Fat Exports'!BD$290/1000</f>
        <v>0</v>
      </c>
      <c r="E60" s="74">
        <f>'[1]Canada Poultry Fat Exports'!BP$290/1000</f>
        <v>0</v>
      </c>
      <c r="F60" s="74">
        <f>'[1]Canada Poultry Fat Exports'!CB$290/1000</f>
        <v>0</v>
      </c>
      <c r="G60" s="74">
        <f>'[1]Canada Poultry Fat Exports'!CN$290/1000</f>
        <v>0</v>
      </c>
      <c r="H60" s="74">
        <f>'[1]Canada Poultry Fat Exports'!CZ$290/1000</f>
        <v>0</v>
      </c>
      <c r="I60" s="74">
        <f>'[1]Canada Poultry Fat Exports'!DL$290/1000</f>
        <v>0</v>
      </c>
      <c r="J60" s="74">
        <f>'[1]Canada Poultry Fat Exports'!DX$290/1000</f>
        <v>0</v>
      </c>
      <c r="K60" s="74">
        <f>'[1]Canada Poultry Fat Exports'!EJ$290/1000</f>
        <v>0</v>
      </c>
      <c r="L60" s="74">
        <f>'[1]Canada Poultry Fat Exports'!EV$290/1000</f>
        <v>0</v>
      </c>
      <c r="M60" s="74">
        <f>'[1]Canada Poultry Fat Exports'!FH$290/1000</f>
        <v>0</v>
      </c>
      <c r="N60" s="74">
        <f>'[1]Canada Poultry Fat Exports'!FT$290/1000</f>
        <v>0</v>
      </c>
      <c r="O60" s="74">
        <f>'[1]Canada Poultry Fat Exports'!GF$290/1000</f>
        <v>0</v>
      </c>
      <c r="P60" s="74">
        <f>'[1]Canada Poultry Fat Exports'!GR$290/1000</f>
        <v>0</v>
      </c>
      <c r="Q60" s="74">
        <f>'[1]Canada Poultry Fat Exports'!HD$290/1000</f>
        <v>0</v>
      </c>
      <c r="R60" s="74">
        <f>'[1]Canada Poultry Fat Exports'!HP$290/1000</f>
        <v>0</v>
      </c>
      <c r="S60" s="74">
        <f>'[1]Canada Poultry Fat Exports'!IB$290/1000</f>
        <v>0</v>
      </c>
      <c r="T60" s="74">
        <f>'[1]Canada Poultry Fat Exports'!IN$290/1000</f>
        <v>0</v>
      </c>
      <c r="U60" s="74">
        <f>'[1]Canada Poultry Fat Exports'!IZ$290/1000</f>
        <v>0</v>
      </c>
      <c r="V60" s="74">
        <f>'[1]Canada Poultry Fat Exports'!JL$290/1000</f>
        <v>0.02</v>
      </c>
      <c r="W60" s="74">
        <f>'[1]Canada Poultry Fat Exports'!JX$290/1000</f>
        <v>0</v>
      </c>
      <c r="X60" s="74">
        <f>'[1]Canada Poultry Fat Exports'!KJ$290/1000</f>
        <v>0</v>
      </c>
      <c r="Y60" s="74">
        <f>'[1]Canada Poultry Fat Exports'!KV$290/1000</f>
        <v>0.09</v>
      </c>
      <c r="Z60" s="74">
        <f>'[1]Canada Poultry Fat Exports'!LH$290/1000</f>
        <v>0</v>
      </c>
      <c r="AA60" s="74">
        <f>'[1]Canada Poultry Fat Exports'!LT$290/1000</f>
        <v>0.17599999999999999</v>
      </c>
      <c r="AB60" s="74">
        <f>'[1]Canada Poultry Fat Exports'!MF$290/1000</f>
        <v>0.1</v>
      </c>
      <c r="AC60" s="74">
        <f>'[1]Canada Poultry Fat Exports'!MR$290/1000</f>
        <v>0.318</v>
      </c>
      <c r="AD60" s="74">
        <f>'[1]Canada Poultry Fat Exports'!ND$290/1000</f>
        <v>1.7999999999999999E-2</v>
      </c>
      <c r="AE60" s="74">
        <f>'[1]Canada Poultry Fat Exports'!NP$290/1000</f>
        <v>6.8000000000000005E-2</v>
      </c>
      <c r="AF60" s="74">
        <f>'[1]Canada Poultry Fat Exports'!OB$290/1000</f>
        <v>0.16800000000000001</v>
      </c>
      <c r="AG60" s="74">
        <f>'[1]Canada Poultry Fat Exports'!ON$290/1000</f>
        <v>0.14499999999999999</v>
      </c>
      <c r="AH60" s="74">
        <f>'[1]Canada Poultry Fat Exports'!OZ$290/1000</f>
        <v>4.3999999999999997E-2</v>
      </c>
      <c r="AI60" s="161">
        <f t="shared" si="42"/>
        <v>9.3617920540997462E-2</v>
      </c>
      <c r="AJ60" s="161">
        <f t="shared" si="38"/>
        <v>0.11093431455422405</v>
      </c>
      <c r="AK60" s="161">
        <f t="shared" si="39"/>
        <v>0.11258064055637962</v>
      </c>
      <c r="AL60" s="161">
        <f t="shared" si="40"/>
        <v>0.11283756006055089</v>
      </c>
      <c r="AM60" s="161">
        <f t="shared" si="40"/>
        <v>0.10910921632416022</v>
      </c>
      <c r="AN60" s="161">
        <f t="shared" si="40"/>
        <v>0.10781593040726245</v>
      </c>
      <c r="AO60" s="161">
        <f t="shared" si="40"/>
        <v>0.11065553238051544</v>
      </c>
      <c r="AP60" s="161">
        <f t="shared" si="40"/>
        <v>0.11059977594577372</v>
      </c>
      <c r="AQ60" s="161">
        <f t="shared" si="40"/>
        <v>0.11020360302365255</v>
      </c>
      <c r="AR60" s="161">
        <f t="shared" si="40"/>
        <v>0.10967681161627288</v>
      </c>
      <c r="AS60" s="161">
        <f t="shared" si="40"/>
        <v>0.10979033067469542</v>
      </c>
      <c r="AT60" s="161">
        <f t="shared" si="40"/>
        <v>0.11018521072818202</v>
      </c>
      <c r="AU60" s="161">
        <f t="shared" si="40"/>
        <v>0.11009114639771531</v>
      </c>
      <c r="AV60" s="161">
        <f t="shared" si="40"/>
        <v>0.10998942048810363</v>
      </c>
      <c r="AW60" s="161">
        <f t="shared" si="40"/>
        <v>0.10994658398099386</v>
      </c>
      <c r="AX60" s="161">
        <f t="shared" si="40"/>
        <v>0.11000053845393805</v>
      </c>
      <c r="AY60" s="161">
        <f t="shared" si="40"/>
        <v>0.16506387001467987</v>
      </c>
      <c r="AZ60" s="161">
        <f t="shared" si="40"/>
        <v>0.22003329430379298</v>
      </c>
      <c r="BA60" s="161">
        <f t="shared" si="40"/>
        <v>0.27501296432365707</v>
      </c>
      <c r="BB60" s="161">
        <f t="shared" si="41"/>
        <v>0.33002146915389818</v>
      </c>
      <c r="BC60" s="161">
        <f t="shared" si="41"/>
        <v>0.38504624768748824</v>
      </c>
      <c r="BD60" s="161">
        <f t="shared" si="41"/>
        <v>0.44005691055472523</v>
      </c>
      <c r="BE60" s="161">
        <f t="shared" si="41"/>
        <v>0.49505126580706854</v>
      </c>
      <c r="BF60" s="161">
        <f t="shared" si="41"/>
        <v>0.55005395929338208</v>
      </c>
      <c r="BG60" s="161">
        <f t="shared" si="41"/>
        <v>0.60506320943655456</v>
      </c>
      <c r="BH60" s="161">
        <f t="shared" si="41"/>
        <v>0.66007242474112504</v>
      </c>
    </row>
    <row r="61" spans="1:60">
      <c r="A61" s="78" t="s">
        <v>25</v>
      </c>
      <c r="B61" s="74"/>
      <c r="C61" s="74"/>
      <c r="D61" s="74">
        <f>'[1]Canada Poultry Fat Exports'!BE$290/1000</f>
        <v>0</v>
      </c>
      <c r="E61" s="74">
        <f>'[1]Canada Poultry Fat Exports'!BQ$290/1000</f>
        <v>0</v>
      </c>
      <c r="F61" s="74">
        <f>'[1]Canada Poultry Fat Exports'!CC$290/1000</f>
        <v>0</v>
      </c>
      <c r="G61" s="74">
        <f>'[1]Canada Poultry Fat Exports'!CO$290/1000</f>
        <v>0</v>
      </c>
      <c r="H61" s="74">
        <f>'[1]Canada Poultry Fat Exports'!DA$290/1000</f>
        <v>0</v>
      </c>
      <c r="I61" s="74">
        <f>'[1]Canada Poultry Fat Exports'!DM$290/1000</f>
        <v>0</v>
      </c>
      <c r="J61" s="74">
        <f>'[1]Canada Poultry Fat Exports'!DY$290/1000</f>
        <v>0</v>
      </c>
      <c r="K61" s="74">
        <f>'[1]Canada Poultry Fat Exports'!EK$290/1000</f>
        <v>0</v>
      </c>
      <c r="L61" s="74">
        <f>'[1]Canada Poultry Fat Exports'!EW$290/1000</f>
        <v>0</v>
      </c>
      <c r="M61" s="74">
        <f>'[1]Canada Poultry Fat Exports'!FI$290/1000</f>
        <v>0</v>
      </c>
      <c r="N61" s="74">
        <f>'[1]Canada Poultry Fat Exports'!FU$290/1000</f>
        <v>0</v>
      </c>
      <c r="O61" s="74">
        <f>'[1]Canada Poultry Fat Exports'!GG$290/1000</f>
        <v>0</v>
      </c>
      <c r="P61" s="74">
        <f>'[1]Canada Poultry Fat Exports'!GS$290/1000</f>
        <v>0</v>
      </c>
      <c r="Q61" s="74">
        <f>'[1]Canada Poultry Fat Exports'!HE$290/1000</f>
        <v>0</v>
      </c>
      <c r="R61" s="74">
        <f>'[1]Canada Poultry Fat Exports'!HQ$290/1000</f>
        <v>0</v>
      </c>
      <c r="S61" s="74">
        <f>'[1]Canada Poultry Fat Exports'!IC$290/1000</f>
        <v>0</v>
      </c>
      <c r="T61" s="74">
        <f>'[1]Canada Poultry Fat Exports'!IO$290/1000</f>
        <v>0</v>
      </c>
      <c r="U61" s="74">
        <f>'[1]Canada Poultry Fat Exports'!JA$290/1000</f>
        <v>0</v>
      </c>
      <c r="V61" s="74">
        <f>'[1]Canada Poultry Fat Exports'!JM$290/1000</f>
        <v>0</v>
      </c>
      <c r="W61" s="74">
        <f>'[1]Canada Poultry Fat Exports'!JY$290/1000</f>
        <v>0</v>
      </c>
      <c r="X61" s="74">
        <f>'[1]Canada Poultry Fat Exports'!KK$290/1000</f>
        <v>1E-3</v>
      </c>
      <c r="Y61" s="74">
        <f>'[1]Canada Poultry Fat Exports'!KW$290/1000</f>
        <v>7.8E-2</v>
      </c>
      <c r="Z61" s="74">
        <f>'[1]Canada Poultry Fat Exports'!LI$290/1000</f>
        <v>8.1000000000000003E-2</v>
      </c>
      <c r="AA61" s="74">
        <f>'[1]Canada Poultry Fat Exports'!LU$290/1000</f>
        <v>3.6999999999999998E-2</v>
      </c>
      <c r="AB61" s="74">
        <f>'[1]Canada Poultry Fat Exports'!MG$290/1000</f>
        <v>4.1000000000000002E-2</v>
      </c>
      <c r="AC61" s="74">
        <f>'[1]Canada Poultry Fat Exports'!MS$290/1000</f>
        <v>0.23599999999999999</v>
      </c>
      <c r="AD61" s="74">
        <f>'[1]Canada Poultry Fat Exports'!NE$290/1000</f>
        <v>5.8000000000000003E-2</v>
      </c>
      <c r="AE61" s="74">
        <f>'[1]Canada Poultry Fat Exports'!NQ$290/1000</f>
        <v>0.17799999999999999</v>
      </c>
      <c r="AF61" s="74">
        <f>'[1]Canada Poultry Fat Exports'!OC$290/1000</f>
        <v>0.13700000000000001</v>
      </c>
      <c r="AG61" s="74">
        <f>'[1]Canada Poultry Fat Exports'!OO$290/1000</f>
        <v>0.14199999999999999</v>
      </c>
      <c r="AH61" s="74">
        <f>'[1]Canada Poultry Fat Exports'!PA$290/1000</f>
        <v>2.1999999999999999E-2</v>
      </c>
      <c r="AI61" s="161">
        <f t="shared" si="42"/>
        <v>0.11348267117497887</v>
      </c>
      <c r="AJ61" s="161">
        <f t="shared" si="38"/>
        <v>0.12673426121389922</v>
      </c>
      <c r="AK61" s="161">
        <f t="shared" si="39"/>
        <v>0.10850379558718486</v>
      </c>
      <c r="AL61" s="161">
        <f t="shared" si="40"/>
        <v>0.11430625972044652</v>
      </c>
      <c r="AM61" s="161">
        <f t="shared" si="40"/>
        <v>0.11165446309772317</v>
      </c>
      <c r="AN61" s="161">
        <f t="shared" si="40"/>
        <v>0.11493629015884652</v>
      </c>
      <c r="AO61" s="161">
        <f t="shared" si="40"/>
        <v>0.11522701395562004</v>
      </c>
      <c r="AP61" s="161">
        <f t="shared" si="40"/>
        <v>0.11292556450396422</v>
      </c>
      <c r="AQ61" s="161">
        <f t="shared" si="40"/>
        <v>0.11380991828732009</v>
      </c>
      <c r="AR61" s="161">
        <f t="shared" si="40"/>
        <v>0.1137106500006948</v>
      </c>
      <c r="AS61" s="161">
        <f t="shared" si="40"/>
        <v>0.11412188738128914</v>
      </c>
      <c r="AT61" s="161">
        <f t="shared" si="40"/>
        <v>0.11395900682577767</v>
      </c>
      <c r="AU61" s="161">
        <f t="shared" si="40"/>
        <v>0.11370540539980918</v>
      </c>
      <c r="AV61" s="161">
        <f t="shared" si="40"/>
        <v>0.11386137357897819</v>
      </c>
      <c r="AW61" s="161">
        <f t="shared" si="40"/>
        <v>0.11387166463730977</v>
      </c>
      <c r="AX61" s="161">
        <f t="shared" si="40"/>
        <v>0.1139038675646328</v>
      </c>
      <c r="AY61" s="161">
        <f t="shared" si="40"/>
        <v>0.17079039540195229</v>
      </c>
      <c r="AZ61" s="161">
        <f t="shared" si="40"/>
        <v>0.22768462057552077</v>
      </c>
      <c r="BA61" s="161">
        <f t="shared" si="40"/>
        <v>0.28465843144553604</v>
      </c>
      <c r="BB61" s="161">
        <f t="shared" si="41"/>
        <v>0.34159086735935684</v>
      </c>
      <c r="BC61" s="161">
        <f t="shared" si="41"/>
        <v>0.39851986382144949</v>
      </c>
      <c r="BD61" s="161">
        <f t="shared" si="41"/>
        <v>0.45543813715322096</v>
      </c>
      <c r="BE61" s="161">
        <f t="shared" si="41"/>
        <v>0.51236757610652528</v>
      </c>
      <c r="BF61" s="161">
        <f t="shared" si="41"/>
        <v>0.56930710739602541</v>
      </c>
      <c r="BG61" s="161">
        <f t="shared" si="41"/>
        <v>0.62623647675505911</v>
      </c>
      <c r="BH61" s="161">
        <f t="shared" si="41"/>
        <v>0.68316510966194144</v>
      </c>
    </row>
    <row r="62" spans="1:60">
      <c r="A62" s="78" t="s">
        <v>26</v>
      </c>
      <c r="B62" s="74"/>
      <c r="C62" s="74">
        <f>'[1]Canada Poultry Fat Exports'!AT$290/1000</f>
        <v>0</v>
      </c>
      <c r="D62" s="74">
        <f>'[1]Canada Poultry Fat Exports'!BF$290/1000</f>
        <v>0</v>
      </c>
      <c r="E62" s="74">
        <f>'[1]Canada Poultry Fat Exports'!BR$290/1000</f>
        <v>0</v>
      </c>
      <c r="F62" s="74">
        <f>'[1]Canada Poultry Fat Exports'!CD$290/1000</f>
        <v>0</v>
      </c>
      <c r="G62" s="74">
        <f>'[1]Canada Poultry Fat Exports'!CP$290/1000</f>
        <v>0</v>
      </c>
      <c r="H62" s="74">
        <f>'[1]Canada Poultry Fat Exports'!DB$290/1000</f>
        <v>0</v>
      </c>
      <c r="I62" s="74">
        <f>'[1]Canada Poultry Fat Exports'!DN$290/1000</f>
        <v>0</v>
      </c>
      <c r="J62" s="74">
        <f>'[1]Canada Poultry Fat Exports'!DZ$290/1000</f>
        <v>0</v>
      </c>
      <c r="K62" s="74">
        <f>'[1]Canada Poultry Fat Exports'!EL$290/1000</f>
        <v>0</v>
      </c>
      <c r="L62" s="74">
        <f>'[1]Canada Poultry Fat Exports'!EX$290/1000</f>
        <v>0</v>
      </c>
      <c r="M62" s="74">
        <f>'[1]Canada Poultry Fat Exports'!FJ$290/1000</f>
        <v>0</v>
      </c>
      <c r="N62" s="74">
        <f>'[1]Canada Poultry Fat Exports'!FV$290/1000</f>
        <v>0</v>
      </c>
      <c r="O62" s="74">
        <f>'[1]Canada Poultry Fat Exports'!GH$290/1000</f>
        <v>0</v>
      </c>
      <c r="P62" s="74">
        <f>'[1]Canada Poultry Fat Exports'!GT$290/1000</f>
        <v>0</v>
      </c>
      <c r="Q62" s="74">
        <f>'[1]Canada Poultry Fat Exports'!HF$290/1000</f>
        <v>0</v>
      </c>
      <c r="R62" s="74">
        <f>'[1]Canada Poultry Fat Exports'!HR$290/1000</f>
        <v>0</v>
      </c>
      <c r="S62" s="74">
        <f>'[1]Canada Poultry Fat Exports'!ID$290/1000</f>
        <v>0</v>
      </c>
      <c r="T62" s="74">
        <f>'[1]Canada Poultry Fat Exports'!IP$290/1000</f>
        <v>0</v>
      </c>
      <c r="U62" s="74">
        <f>'[1]Canada Poultry Fat Exports'!JB$290/1000</f>
        <v>0</v>
      </c>
      <c r="V62" s="74">
        <f>'[1]Canada Poultry Fat Exports'!JN$290/1000</f>
        <v>1E-3</v>
      </c>
      <c r="W62" s="74">
        <f>'[1]Canada Poultry Fat Exports'!JZ$290/1000</f>
        <v>0</v>
      </c>
      <c r="X62" s="74">
        <f>'[1]Canada Poultry Fat Exports'!KL$290/1000</f>
        <v>0.08</v>
      </c>
      <c r="Y62" s="74">
        <f>'[1]Canada Poultry Fat Exports'!KX$290/1000</f>
        <v>8.1000000000000003E-2</v>
      </c>
      <c r="Z62" s="74">
        <f>'[1]Canada Poultry Fat Exports'!LJ$290/1000</f>
        <v>8.1000000000000003E-2</v>
      </c>
      <c r="AA62" s="74">
        <f>'[1]Canada Poultry Fat Exports'!LV$290/1000</f>
        <v>0</v>
      </c>
      <c r="AB62" s="74">
        <f>'[1]Canada Poultry Fat Exports'!MH$290/1000</f>
        <v>6.2E-2</v>
      </c>
      <c r="AC62" s="74">
        <f>'[1]Canada Poultry Fat Exports'!MT$290/1000</f>
        <v>0.23599999999999999</v>
      </c>
      <c r="AD62" s="74">
        <f>'[1]Canada Poultry Fat Exports'!NF$290/1000</f>
        <v>3.5999999999999997E-2</v>
      </c>
      <c r="AE62" s="74">
        <f>'[1]Canada Poultry Fat Exports'!NR$290/1000</f>
        <v>2.1000000000000001E-2</v>
      </c>
      <c r="AF62" s="74">
        <f>'[1]Canada Poultry Fat Exports'!OD$290/1000</f>
        <v>0.246</v>
      </c>
      <c r="AG62" s="74">
        <f>'[1]Canada Poultry Fat Exports'!OP$290/1000</f>
        <v>0.21</v>
      </c>
      <c r="AH62" s="74">
        <f>'[1]Canada Poultry Fat Exports'!PB$290/1000</f>
        <v>0</v>
      </c>
      <c r="AI62" s="161">
        <f t="shared" si="42"/>
        <v>0.10841081994928149</v>
      </c>
      <c r="AJ62" s="161">
        <f t="shared" si="38"/>
        <v>0.12522156576455218</v>
      </c>
      <c r="AK62" s="161">
        <f t="shared" si="39"/>
        <v>0.13825829705570039</v>
      </c>
      <c r="AL62" s="161">
        <f t="shared" si="40"/>
        <v>0.1297270499987814</v>
      </c>
      <c r="AM62" s="161">
        <f t="shared" si="40"/>
        <v>0.11547369538865457</v>
      </c>
      <c r="AN62" s="161">
        <f t="shared" si="40"/>
        <v>0.12341828563139401</v>
      </c>
      <c r="AO62" s="161">
        <f t="shared" si="40"/>
        <v>0.12641977876781652</v>
      </c>
      <c r="AP62" s="161">
        <f t="shared" si="40"/>
        <v>0.12665942136846936</v>
      </c>
      <c r="AQ62" s="161">
        <f t="shared" si="40"/>
        <v>0.12433964623102316</v>
      </c>
      <c r="AR62" s="161">
        <f t="shared" si="40"/>
        <v>0.12326216547747153</v>
      </c>
      <c r="AS62" s="161">
        <f t="shared" si="40"/>
        <v>0.12481985949523491</v>
      </c>
      <c r="AT62" s="161">
        <f t="shared" si="40"/>
        <v>0.12510017426800307</v>
      </c>
      <c r="AU62" s="161">
        <f t="shared" si="40"/>
        <v>0.12483625336804041</v>
      </c>
      <c r="AV62" s="161">
        <f t="shared" si="40"/>
        <v>0.12447161976795462</v>
      </c>
      <c r="AW62" s="161">
        <f t="shared" si="40"/>
        <v>0.1244980144753409</v>
      </c>
      <c r="AX62" s="161">
        <f t="shared" si="40"/>
        <v>0.12474518427491479</v>
      </c>
      <c r="AY62" s="161">
        <f t="shared" si="40"/>
        <v>0.18709537384627617</v>
      </c>
      <c r="AZ62" s="161">
        <f t="shared" si="40"/>
        <v>0.2493259802663734</v>
      </c>
      <c r="BA62" s="161">
        <f t="shared" si="40"/>
        <v>0.31159083562725381</v>
      </c>
      <c r="BB62" s="161">
        <f t="shared" si="41"/>
        <v>0.37397077068380968</v>
      </c>
      <c r="BC62" s="161">
        <f t="shared" si="41"/>
        <v>0.43635485064451973</v>
      </c>
      <c r="BD62" s="161">
        <f t="shared" si="41"/>
        <v>0.4986680995418345</v>
      </c>
      <c r="BE62" s="161">
        <f t="shared" si="41"/>
        <v>0.5609731610291373</v>
      </c>
      <c r="BF62" s="161">
        <f t="shared" si="41"/>
        <v>0.62330220500758726</v>
      </c>
      <c r="BG62" s="161">
        <f t="shared" si="41"/>
        <v>0.68564899889939435</v>
      </c>
      <c r="BH62" s="161">
        <f t="shared" si="41"/>
        <v>0.74798595069932627</v>
      </c>
    </row>
    <row r="63" spans="1:60">
      <c r="A63" s="78" t="s">
        <v>27</v>
      </c>
      <c r="B63" s="74"/>
      <c r="C63" s="74">
        <f>'[1]Canada Poultry Fat Exports'!AU$290/1000</f>
        <v>0</v>
      </c>
      <c r="D63" s="74">
        <f>'[1]Canada Poultry Fat Exports'!BG$290/1000</f>
        <v>0</v>
      </c>
      <c r="E63" s="74">
        <f>'[1]Canada Poultry Fat Exports'!BS$290/1000</f>
        <v>0</v>
      </c>
      <c r="F63" s="74">
        <f>'[1]Canada Poultry Fat Exports'!CE$290/1000</f>
        <v>0</v>
      </c>
      <c r="G63" s="74">
        <f>'[1]Canada Poultry Fat Exports'!CQ$290/1000</f>
        <v>0</v>
      </c>
      <c r="H63" s="74">
        <f>'[1]Canada Poultry Fat Exports'!DC$290/1000</f>
        <v>0</v>
      </c>
      <c r="I63" s="74">
        <f>'[1]Canada Poultry Fat Exports'!DO$290/1000</f>
        <v>0</v>
      </c>
      <c r="J63" s="74">
        <f>'[1]Canada Poultry Fat Exports'!EA$290/1000</f>
        <v>0</v>
      </c>
      <c r="K63" s="74">
        <f>'[1]Canada Poultry Fat Exports'!EM$290/1000</f>
        <v>0</v>
      </c>
      <c r="L63" s="74">
        <f>'[1]Canada Poultry Fat Exports'!EY$290/1000</f>
        <v>0</v>
      </c>
      <c r="M63" s="74">
        <f>'[1]Canada Poultry Fat Exports'!FK$290/1000</f>
        <v>0</v>
      </c>
      <c r="N63" s="74">
        <f>'[1]Canada Poultry Fat Exports'!FW$290/1000</f>
        <v>0</v>
      </c>
      <c r="O63" s="74">
        <f>'[1]Canada Poultry Fat Exports'!GI$290/1000</f>
        <v>0</v>
      </c>
      <c r="P63" s="74">
        <f>'[1]Canada Poultry Fat Exports'!GU$290/1000</f>
        <v>0</v>
      </c>
      <c r="Q63" s="74">
        <f>'[1]Canada Poultry Fat Exports'!HG$290/1000</f>
        <v>0</v>
      </c>
      <c r="R63" s="74">
        <f>'[1]Canada Poultry Fat Exports'!HS$290/1000</f>
        <v>0</v>
      </c>
      <c r="S63" s="74">
        <f>'[1]Canada Poultry Fat Exports'!IE$290/1000</f>
        <v>0</v>
      </c>
      <c r="T63" s="74">
        <f>'[1]Canada Poultry Fat Exports'!IQ$290/1000</f>
        <v>0</v>
      </c>
      <c r="U63" s="74">
        <f>'[1]Canada Poultry Fat Exports'!JC$290/1000</f>
        <v>0</v>
      </c>
      <c r="V63" s="74">
        <f>'[1]Canada Poultry Fat Exports'!JO$290/1000</f>
        <v>1E-3</v>
      </c>
      <c r="W63" s="74">
        <f>'[1]Canada Poultry Fat Exports'!KA$290/1000</f>
        <v>0.08</v>
      </c>
      <c r="X63" s="74">
        <f>'[1]Canada Poultry Fat Exports'!KM$290/1000</f>
        <v>0.08</v>
      </c>
      <c r="Y63" s="74">
        <f>'[1]Canada Poultry Fat Exports'!KY$290/1000</f>
        <v>0</v>
      </c>
      <c r="Z63" s="74">
        <f>'[1]Canada Poultry Fat Exports'!LK$290/1000</f>
        <v>0</v>
      </c>
      <c r="AA63" s="74">
        <f>'[1]Canada Poultry Fat Exports'!LW$290/1000</f>
        <v>0.16300000000000001</v>
      </c>
      <c r="AB63" s="74">
        <f>'[1]Canada Poultry Fat Exports'!MI$290/1000</f>
        <v>8.1000000000000003E-2</v>
      </c>
      <c r="AC63" s="74">
        <f>'[1]Canada Poultry Fat Exports'!MU$290/1000</f>
        <v>0.156</v>
      </c>
      <c r="AD63" s="74">
        <f>'[1]Canada Poultry Fat Exports'!NG$290/1000</f>
        <v>6.5000000000000002E-2</v>
      </c>
      <c r="AE63" s="74">
        <f>'[1]Canada Poultry Fat Exports'!NS$290/1000</f>
        <v>0.123</v>
      </c>
      <c r="AF63" s="74">
        <f>'[1]Canada Poultry Fat Exports'!OE$290/1000</f>
        <v>0.27</v>
      </c>
      <c r="AG63" s="74">
        <f>'[1]Canada Poultry Fat Exports'!OQ$290/1000</f>
        <v>0.152</v>
      </c>
      <c r="AH63" s="74">
        <f>'[1]Canada Poultry Fat Exports'!PC$290/1000</f>
        <v>6.6000000000000003E-2</v>
      </c>
      <c r="AI63" s="161">
        <f t="shared" si="42"/>
        <v>0.14285714285714285</v>
      </c>
      <c r="AJ63" s="161">
        <f t="shared" si="38"/>
        <v>0.16125286478227654</v>
      </c>
      <c r="AK63" s="161">
        <f t="shared" si="39"/>
        <v>0.15880312903757404</v>
      </c>
      <c r="AL63" s="161">
        <f t="shared" si="40"/>
        <v>0.15180317393311635</v>
      </c>
      <c r="AM63" s="161">
        <f t="shared" si="40"/>
        <v>0.15670264977212472</v>
      </c>
      <c r="AN63" s="161">
        <f t="shared" si="40"/>
        <v>0.15428379207644691</v>
      </c>
      <c r="AO63" s="161">
        <f t="shared" si="40"/>
        <v>0.15656912192030775</v>
      </c>
      <c r="AP63" s="161">
        <f t="shared" si="40"/>
        <v>0.15563237334791397</v>
      </c>
      <c r="AQ63" s="161">
        <f t="shared" si="40"/>
        <v>0.15499822220998194</v>
      </c>
      <c r="AR63" s="161">
        <f t="shared" si="40"/>
        <v>0.15563723186535505</v>
      </c>
      <c r="AS63" s="161">
        <f t="shared" si="40"/>
        <v>0.15542414828400111</v>
      </c>
      <c r="AT63" s="161">
        <f t="shared" si="40"/>
        <v>0.15565221952551195</v>
      </c>
      <c r="AU63" s="161">
        <f t="shared" si="40"/>
        <v>0.15546883904655279</v>
      </c>
      <c r="AV63" s="161">
        <f t="shared" si="40"/>
        <v>0.15543613218628058</v>
      </c>
      <c r="AW63" s="161">
        <f t="shared" si="40"/>
        <v>0.15552371418154029</v>
      </c>
      <c r="AX63" s="161">
        <f t="shared" si="40"/>
        <v>0.15550101064477734</v>
      </c>
      <c r="AY63" s="161">
        <f t="shared" si="40"/>
        <v>0.23327457467539892</v>
      </c>
      <c r="AZ63" s="161">
        <f t="shared" si="40"/>
        <v>0.31098337117619995</v>
      </c>
      <c r="BA63" s="161">
        <f t="shared" si="40"/>
        <v>0.38873800110161427</v>
      </c>
      <c r="BB63" s="161">
        <f t="shared" si="41"/>
        <v>0.46650775191732397</v>
      </c>
      <c r="BC63" s="161">
        <f t="shared" si="41"/>
        <v>0.54425164833035999</v>
      </c>
      <c r="BD63" s="161">
        <f t="shared" si="41"/>
        <v>0.62200171110428715</v>
      </c>
      <c r="BE63" s="161">
        <f t="shared" si="41"/>
        <v>0.69974474508893558</v>
      </c>
      <c r="BF63" s="161">
        <f t="shared" si="41"/>
        <v>0.77749824501214881</v>
      </c>
      <c r="BG63" s="161">
        <f t="shared" si="41"/>
        <v>0.85525112789959024</v>
      </c>
      <c r="BH63" s="161">
        <f t="shared" si="41"/>
        <v>0.93299932731608592</v>
      </c>
    </row>
    <row r="64" spans="1:60">
      <c r="A64" s="78" t="s">
        <v>28</v>
      </c>
      <c r="B64" s="74"/>
      <c r="C64" s="74">
        <f>'[1]Canada Poultry Fat Exports'!AV$290/1000</f>
        <v>0</v>
      </c>
      <c r="D64" s="74">
        <f>'[1]Canada Poultry Fat Exports'!BH$290/1000</f>
        <v>0</v>
      </c>
      <c r="E64" s="74">
        <f>'[1]Canada Poultry Fat Exports'!BT$290/1000</f>
        <v>0</v>
      </c>
      <c r="F64" s="74">
        <f>'[1]Canada Poultry Fat Exports'!CF$290/1000</f>
        <v>0</v>
      </c>
      <c r="G64" s="74">
        <f>'[1]Canada Poultry Fat Exports'!CR$290/1000</f>
        <v>0</v>
      </c>
      <c r="H64" s="74">
        <f>'[1]Canada Poultry Fat Exports'!DD$290/1000</f>
        <v>0</v>
      </c>
      <c r="I64" s="74">
        <f>'[1]Canada Poultry Fat Exports'!DP$290/1000</f>
        <v>0</v>
      </c>
      <c r="J64" s="74">
        <f>'[1]Canada Poultry Fat Exports'!EB$290/1000</f>
        <v>0</v>
      </c>
      <c r="K64" s="74">
        <f>'[1]Canada Poultry Fat Exports'!EN$290/1000</f>
        <v>0</v>
      </c>
      <c r="L64" s="74">
        <f>'[1]Canada Poultry Fat Exports'!EZ$290/1000</f>
        <v>0</v>
      </c>
      <c r="M64" s="74">
        <f>'[1]Canada Poultry Fat Exports'!FL$290/1000</f>
        <v>0</v>
      </c>
      <c r="N64" s="74">
        <f>'[1]Canada Poultry Fat Exports'!FX$290/1000</f>
        <v>0</v>
      </c>
      <c r="O64" s="74">
        <f>'[1]Canada Poultry Fat Exports'!GJ$290/1000</f>
        <v>0</v>
      </c>
      <c r="P64" s="74">
        <f>'[1]Canada Poultry Fat Exports'!GV$290/1000</f>
        <v>0</v>
      </c>
      <c r="Q64" s="74">
        <f>'[1]Canada Poultry Fat Exports'!HH$290/1000</f>
        <v>0</v>
      </c>
      <c r="R64" s="74">
        <f>'[1]Canada Poultry Fat Exports'!HT$290/1000</f>
        <v>0</v>
      </c>
      <c r="S64" s="74">
        <f>'[1]Canada Poultry Fat Exports'!IF$290/1000</f>
        <v>0</v>
      </c>
      <c r="T64" s="74">
        <f>'[1]Canada Poultry Fat Exports'!IR$290/1000</f>
        <v>0</v>
      </c>
      <c r="U64" s="74">
        <f>'[1]Canada Poultry Fat Exports'!JD$290/1000</f>
        <v>0</v>
      </c>
      <c r="V64" s="74">
        <f>'[1]Canada Poultry Fat Exports'!JP$290/1000</f>
        <v>0</v>
      </c>
      <c r="W64" s="74">
        <f>'[1]Canada Poultry Fat Exports'!KB$290/1000</f>
        <v>1.7999999999999999E-2</v>
      </c>
      <c r="X64" s="74">
        <f>'[1]Canada Poultry Fat Exports'!KN$290/1000</f>
        <v>0</v>
      </c>
      <c r="Y64" s="74">
        <f>'[1]Canada Poultry Fat Exports'!KZ$290/1000</f>
        <v>1.7999999999999999E-2</v>
      </c>
      <c r="Z64" s="74">
        <f>'[1]Canada Poultry Fat Exports'!LL$290/1000</f>
        <v>0</v>
      </c>
      <c r="AA64" s="74">
        <f>'[1]Canada Poultry Fat Exports'!LX$290/1000</f>
        <v>2.5000000000000001E-2</v>
      </c>
      <c r="AB64" s="74">
        <f>'[1]Canada Poultry Fat Exports'!MJ$290/1000</f>
        <v>4.1000000000000002E-2</v>
      </c>
      <c r="AC64" s="74">
        <f>'[1]Canada Poultry Fat Exports'!MV$290/1000</f>
        <v>0.41599999999999998</v>
      </c>
      <c r="AD64" s="74">
        <f>'[1]Canada Poultry Fat Exports'!NH$290/1000</f>
        <v>8.2000000000000003E-2</v>
      </c>
      <c r="AE64" s="74">
        <f>'[1]Canada Poultry Fat Exports'!NT$290/1000</f>
        <v>0.27</v>
      </c>
      <c r="AF64" s="74">
        <f>'[1]Canada Poultry Fat Exports'!OF$290/1000</f>
        <v>0.40699999999999997</v>
      </c>
      <c r="AG64" s="74">
        <f>'[1]Canada Poultry Fat Exports'!OR$290/1000</f>
        <v>0.17599999999999999</v>
      </c>
      <c r="AH64" s="74">
        <f>'[1]Canada Poultry Fat Exports'!PD$290/1000</f>
        <v>6.6000000000000003E-2</v>
      </c>
      <c r="AI64" s="161">
        <f t="shared" ref="AI64:AX64" si="43">AI65-SUM(AI53:AI63)</f>
        <v>0.35398309382924786</v>
      </c>
      <c r="AJ64" s="161">
        <f t="shared" si="43"/>
        <v>0.27229584894743253</v>
      </c>
      <c r="AK64" s="161">
        <f t="shared" si="43"/>
        <v>0.25566939510358466</v>
      </c>
      <c r="AL64" s="161">
        <f t="shared" si="43"/>
        <v>0.25057370145586133</v>
      </c>
      <c r="AM64" s="161">
        <f t="shared" si="43"/>
        <v>0.27590286356724825</v>
      </c>
      <c r="AN64" s="161">
        <f t="shared" si="43"/>
        <v>0.28168498058067493</v>
      </c>
      <c r="AO64" s="161">
        <f t="shared" si="43"/>
        <v>0.26722535793096047</v>
      </c>
      <c r="AP64" s="161">
        <f t="shared" si="43"/>
        <v>0.26621125972766602</v>
      </c>
      <c r="AQ64" s="161">
        <f t="shared" si="43"/>
        <v>0.26831963265248215</v>
      </c>
      <c r="AR64" s="161">
        <f t="shared" si="43"/>
        <v>0.27186881889180636</v>
      </c>
      <c r="AS64" s="161">
        <f t="shared" si="43"/>
        <v>0.27106200995671781</v>
      </c>
      <c r="AT64" s="161">
        <f t="shared" si="43"/>
        <v>0.26893741583192665</v>
      </c>
      <c r="AU64" s="161">
        <f t="shared" si="43"/>
        <v>0.26927982741211953</v>
      </c>
      <c r="AV64" s="161">
        <f t="shared" si="43"/>
        <v>0.26989354094901064</v>
      </c>
      <c r="AW64" s="161">
        <f t="shared" si="43"/>
        <v>0.27020832260831651</v>
      </c>
      <c r="AX64" s="161">
        <f t="shared" si="43"/>
        <v>0.26987622335161809</v>
      </c>
      <c r="AY64" s="161">
        <f t="shared" ref="AY64:BH64" si="44">AY65-SUM(AY53:AY63)</f>
        <v>0.40445859904589687</v>
      </c>
      <c r="AZ64" s="161">
        <f t="shared" si="44"/>
        <v>0.53953327758798686</v>
      </c>
      <c r="BA64" s="161">
        <f t="shared" si="44"/>
        <v>0.67460383213185704</v>
      </c>
      <c r="BB64" s="161">
        <f t="shared" si="44"/>
        <v>0.80950509552212857</v>
      </c>
      <c r="BC64" s="161">
        <f t="shared" si="44"/>
        <v>0.94429195967382018</v>
      </c>
      <c r="BD64" s="161">
        <f t="shared" si="44"/>
        <v>1.07916568446774</v>
      </c>
      <c r="BE64" s="161">
        <f t="shared" si="44"/>
        <v>1.2141299548150597</v>
      </c>
      <c r="BF64" s="161">
        <f t="shared" si="44"/>
        <v>1.3490561504601715</v>
      </c>
      <c r="BG64" s="161">
        <f t="shared" si="44"/>
        <v>1.4839409323582036</v>
      </c>
      <c r="BH64" s="161">
        <f t="shared" si="44"/>
        <v>1.6188225818066648</v>
      </c>
    </row>
    <row r="65" spans="1:60" ht="13.5" thickBot="1">
      <c r="A65" s="78" t="s">
        <v>29</v>
      </c>
      <c r="C65" s="74">
        <f t="shared" ref="C65:AC65" si="45">SUM(C53:C64)</f>
        <v>0</v>
      </c>
      <c r="D65" s="74">
        <f t="shared" si="45"/>
        <v>0</v>
      </c>
      <c r="E65" s="74">
        <f t="shared" si="45"/>
        <v>0</v>
      </c>
      <c r="F65" s="74">
        <f t="shared" si="45"/>
        <v>0</v>
      </c>
      <c r="G65" s="74">
        <f t="shared" si="45"/>
        <v>0</v>
      </c>
      <c r="H65" s="74">
        <f t="shared" si="45"/>
        <v>0</v>
      </c>
      <c r="I65" s="74">
        <f t="shared" si="45"/>
        <v>0</v>
      </c>
      <c r="J65" s="74">
        <f t="shared" si="45"/>
        <v>0</v>
      </c>
      <c r="K65" s="74">
        <f t="shared" si="45"/>
        <v>0</v>
      </c>
      <c r="L65" s="74">
        <f t="shared" si="45"/>
        <v>0</v>
      </c>
      <c r="M65" s="74">
        <f t="shared" si="45"/>
        <v>0</v>
      </c>
      <c r="N65" s="74">
        <f t="shared" si="45"/>
        <v>0</v>
      </c>
      <c r="O65" s="74">
        <f t="shared" si="45"/>
        <v>0</v>
      </c>
      <c r="P65" s="74">
        <f t="shared" si="45"/>
        <v>0</v>
      </c>
      <c r="Q65" s="74">
        <f t="shared" si="45"/>
        <v>0</v>
      </c>
      <c r="R65" s="74">
        <f t="shared" si="45"/>
        <v>0</v>
      </c>
      <c r="S65" s="74">
        <f t="shared" si="45"/>
        <v>0</v>
      </c>
      <c r="T65" s="74">
        <f t="shared" si="45"/>
        <v>0</v>
      </c>
      <c r="U65" s="74">
        <f t="shared" si="45"/>
        <v>0</v>
      </c>
      <c r="V65" s="74">
        <f t="shared" si="45"/>
        <v>0.54400000000000004</v>
      </c>
      <c r="W65" s="74">
        <f t="shared" si="45"/>
        <v>1.0920000000000001</v>
      </c>
      <c r="X65" s="74">
        <f t="shared" si="45"/>
        <v>2.4209999999999998</v>
      </c>
      <c r="Y65" s="74">
        <f t="shared" si="45"/>
        <v>0.59899999999999998</v>
      </c>
      <c r="Z65" s="74">
        <f t="shared" si="45"/>
        <v>0.17299999999999999</v>
      </c>
      <c r="AA65" s="74">
        <f t="shared" si="45"/>
        <v>1.7439999999999998</v>
      </c>
      <c r="AB65" s="74">
        <f t="shared" si="45"/>
        <v>0.437</v>
      </c>
      <c r="AC65" s="74">
        <f t="shared" si="45"/>
        <v>3.4169999999999998</v>
      </c>
      <c r="AD65" s="74">
        <f>SUM(AD53:AD64)</f>
        <v>2.1139999999999999</v>
      </c>
      <c r="AE65" s="74">
        <f>SUM(AE53:AE64)</f>
        <v>1.3740000000000001</v>
      </c>
      <c r="AF65" s="74">
        <f>SUM(AF53:AF64)</f>
        <v>3.0049999999999999</v>
      </c>
      <c r="AG65" s="74">
        <f>SUM(AG53:AG64)</f>
        <v>2.2830000000000004</v>
      </c>
      <c r="AH65" s="74">
        <f>SUM(AH53:AH64)</f>
        <v>0.68800000000000017</v>
      </c>
      <c r="AI65" s="161">
        <f t="shared" ref="AI65:BH65" si="46">AI12</f>
        <v>2</v>
      </c>
      <c r="AJ65" s="161">
        <f t="shared" si="46"/>
        <v>2</v>
      </c>
      <c r="AK65" s="161">
        <f t="shared" si="46"/>
        <v>2</v>
      </c>
      <c r="AL65" s="161">
        <f t="shared" si="46"/>
        <v>2</v>
      </c>
      <c r="AM65" s="161">
        <f t="shared" si="46"/>
        <v>2</v>
      </c>
      <c r="AN65" s="161">
        <f t="shared" si="46"/>
        <v>2</v>
      </c>
      <c r="AO65" s="161">
        <f t="shared" si="46"/>
        <v>2</v>
      </c>
      <c r="AP65" s="161">
        <f t="shared" si="46"/>
        <v>2</v>
      </c>
      <c r="AQ65" s="161">
        <f t="shared" si="46"/>
        <v>2</v>
      </c>
      <c r="AR65" s="161">
        <f t="shared" si="46"/>
        <v>2</v>
      </c>
      <c r="AS65" s="161">
        <f t="shared" si="46"/>
        <v>2</v>
      </c>
      <c r="AT65" s="161">
        <f t="shared" si="46"/>
        <v>2</v>
      </c>
      <c r="AU65" s="161">
        <f t="shared" si="46"/>
        <v>2</v>
      </c>
      <c r="AV65" s="161">
        <f t="shared" si="46"/>
        <v>2</v>
      </c>
      <c r="AW65" s="161">
        <f t="shared" si="46"/>
        <v>2</v>
      </c>
      <c r="AX65" s="161">
        <f t="shared" si="46"/>
        <v>2</v>
      </c>
      <c r="AY65" s="161">
        <f t="shared" si="46"/>
        <v>3</v>
      </c>
      <c r="AZ65" s="161">
        <f t="shared" si="46"/>
        <v>4</v>
      </c>
      <c r="BA65" s="161">
        <f t="shared" si="46"/>
        <v>5</v>
      </c>
      <c r="BB65" s="161">
        <f t="shared" si="46"/>
        <v>6</v>
      </c>
      <c r="BC65" s="161">
        <f t="shared" si="46"/>
        <v>7</v>
      </c>
      <c r="BD65" s="161">
        <f t="shared" si="46"/>
        <v>8</v>
      </c>
      <c r="BE65" s="161">
        <f t="shared" si="46"/>
        <v>9</v>
      </c>
      <c r="BF65" s="161">
        <f t="shared" si="46"/>
        <v>10</v>
      </c>
      <c r="BG65" s="161">
        <f t="shared" si="46"/>
        <v>11</v>
      </c>
      <c r="BH65" s="161">
        <f t="shared" si="46"/>
        <v>12</v>
      </c>
    </row>
    <row r="66" spans="1:60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</row>
    <row r="67" spans="1:60" ht="13.5" thickBot="1">
      <c r="A67" s="78" t="s">
        <v>127</v>
      </c>
    </row>
    <row r="68" spans="1:60" ht="13.5" thickBot="1">
      <c r="A68" s="79"/>
      <c r="B68" s="93">
        <f t="shared" ref="B68:BH68" si="47">B2</f>
        <v>1992</v>
      </c>
      <c r="C68" s="93">
        <f t="shared" si="47"/>
        <v>1993</v>
      </c>
      <c r="D68" s="93">
        <f t="shared" si="47"/>
        <v>1994</v>
      </c>
      <c r="E68" s="93">
        <f t="shared" si="47"/>
        <v>1995</v>
      </c>
      <c r="F68" s="93">
        <f t="shared" si="47"/>
        <v>1996</v>
      </c>
      <c r="G68" s="93">
        <f t="shared" si="47"/>
        <v>1997</v>
      </c>
      <c r="H68" s="93">
        <f t="shared" si="47"/>
        <v>1998</v>
      </c>
      <c r="I68" s="93">
        <f t="shared" si="47"/>
        <v>1999</v>
      </c>
      <c r="J68" s="93">
        <f t="shared" si="47"/>
        <v>2000</v>
      </c>
      <c r="K68" s="93">
        <f t="shared" si="47"/>
        <v>2001</v>
      </c>
      <c r="L68" s="93">
        <f t="shared" si="47"/>
        <v>2002</v>
      </c>
      <c r="M68" s="93">
        <f t="shared" si="47"/>
        <v>2003</v>
      </c>
      <c r="N68" s="93">
        <f t="shared" si="47"/>
        <v>2004</v>
      </c>
      <c r="O68" s="93">
        <f t="shared" si="47"/>
        <v>2005</v>
      </c>
      <c r="P68" s="93">
        <f t="shared" si="47"/>
        <v>2006</v>
      </c>
      <c r="Q68" s="93">
        <f t="shared" si="47"/>
        <v>2007</v>
      </c>
      <c r="R68" s="93">
        <f t="shared" si="47"/>
        <v>2008</v>
      </c>
      <c r="S68" s="93">
        <f t="shared" si="47"/>
        <v>2009</v>
      </c>
      <c r="T68" s="93">
        <f t="shared" si="47"/>
        <v>2010</v>
      </c>
      <c r="U68" s="93">
        <f t="shared" si="47"/>
        <v>2011</v>
      </c>
      <c r="V68" s="93">
        <f t="shared" si="47"/>
        <v>2012</v>
      </c>
      <c r="W68" s="93">
        <f t="shared" si="47"/>
        <v>2013</v>
      </c>
      <c r="X68" s="93">
        <f t="shared" si="47"/>
        <v>2014</v>
      </c>
      <c r="Y68" s="93">
        <f t="shared" si="47"/>
        <v>2015</v>
      </c>
      <c r="Z68" s="93">
        <f t="shared" si="47"/>
        <v>2016</v>
      </c>
      <c r="AA68" s="93">
        <f t="shared" si="47"/>
        <v>2017</v>
      </c>
      <c r="AB68" s="93">
        <f t="shared" si="47"/>
        <v>2018</v>
      </c>
      <c r="AC68" s="93">
        <f t="shared" si="47"/>
        <v>2019</v>
      </c>
      <c r="AD68" s="93">
        <f t="shared" si="47"/>
        <v>2020</v>
      </c>
      <c r="AE68" s="93">
        <f t="shared" si="47"/>
        <v>2021</v>
      </c>
      <c r="AF68" s="93">
        <f t="shared" si="47"/>
        <v>2022</v>
      </c>
      <c r="AG68" s="93">
        <f t="shared" si="47"/>
        <v>2023</v>
      </c>
      <c r="AH68" s="93">
        <f t="shared" si="47"/>
        <v>2024</v>
      </c>
      <c r="AI68" s="93">
        <f t="shared" si="47"/>
        <v>2025</v>
      </c>
      <c r="AJ68" s="93">
        <f t="shared" si="47"/>
        <v>2026</v>
      </c>
      <c r="AK68" s="93">
        <f t="shared" si="47"/>
        <v>2027</v>
      </c>
      <c r="AL68" s="93">
        <f t="shared" si="47"/>
        <v>2028</v>
      </c>
      <c r="AM68" s="93">
        <f t="shared" si="47"/>
        <v>2029</v>
      </c>
      <c r="AN68" s="93">
        <f t="shared" si="47"/>
        <v>2030</v>
      </c>
      <c r="AO68" s="93">
        <f t="shared" si="47"/>
        <v>2031</v>
      </c>
      <c r="AP68" s="93">
        <f t="shared" si="47"/>
        <v>2032</v>
      </c>
      <c r="AQ68" s="93">
        <f t="shared" si="47"/>
        <v>2033</v>
      </c>
      <c r="AR68" s="93">
        <f t="shared" si="47"/>
        <v>2034</v>
      </c>
      <c r="AS68" s="93">
        <f t="shared" si="47"/>
        <v>2035</v>
      </c>
      <c r="AT68" s="93">
        <f t="shared" si="47"/>
        <v>2036</v>
      </c>
      <c r="AU68" s="93">
        <f t="shared" si="47"/>
        <v>2037</v>
      </c>
      <c r="AV68" s="93">
        <f t="shared" si="47"/>
        <v>2038</v>
      </c>
      <c r="AW68" s="93">
        <f t="shared" si="47"/>
        <v>2039</v>
      </c>
      <c r="AX68" s="93">
        <f t="shared" si="47"/>
        <v>2040</v>
      </c>
      <c r="AY68" s="93">
        <f t="shared" si="47"/>
        <v>2041</v>
      </c>
      <c r="AZ68" s="93">
        <f t="shared" si="47"/>
        <v>2042</v>
      </c>
      <c r="BA68" s="93">
        <f t="shared" si="47"/>
        <v>2043</v>
      </c>
      <c r="BB68" s="93">
        <f t="shared" si="47"/>
        <v>2044</v>
      </c>
      <c r="BC68" s="93">
        <f t="shared" si="47"/>
        <v>2045</v>
      </c>
      <c r="BD68" s="93">
        <f t="shared" si="47"/>
        <v>2046</v>
      </c>
      <c r="BE68" s="93">
        <f t="shared" si="47"/>
        <v>2047</v>
      </c>
      <c r="BF68" s="93">
        <f t="shared" si="47"/>
        <v>2048</v>
      </c>
      <c r="BG68" s="93">
        <f t="shared" si="47"/>
        <v>2049</v>
      </c>
      <c r="BH68" s="93">
        <f t="shared" si="47"/>
        <v>2050</v>
      </c>
    </row>
    <row r="69" spans="1:60">
      <c r="A69" s="78" t="s">
        <v>17</v>
      </c>
      <c r="C69" s="86">
        <f>B208+C21+C37-C53-C197</f>
        <v>0</v>
      </c>
      <c r="D69" s="86">
        <f t="shared" ref="D69:AH69" si="48">C208+D21+D37-D53-D197</f>
        <v>5</v>
      </c>
      <c r="E69" s="86">
        <f t="shared" si="48"/>
        <v>5</v>
      </c>
      <c r="F69" s="86">
        <f t="shared" si="48"/>
        <v>5</v>
      </c>
      <c r="G69" s="86">
        <f t="shared" si="48"/>
        <v>5</v>
      </c>
      <c r="H69" s="86">
        <f t="shared" si="48"/>
        <v>5</v>
      </c>
      <c r="I69" s="86">
        <f t="shared" si="48"/>
        <v>5</v>
      </c>
      <c r="J69" s="86">
        <f t="shared" si="48"/>
        <v>5</v>
      </c>
      <c r="K69" s="86">
        <f t="shared" si="48"/>
        <v>11.629106045427797</v>
      </c>
      <c r="L69" s="86">
        <f t="shared" si="48"/>
        <v>12.411432155394541</v>
      </c>
      <c r="M69" s="86">
        <f t="shared" si="48"/>
        <v>12.741680212193799</v>
      </c>
      <c r="N69" s="86">
        <f t="shared" si="48"/>
        <v>12.152166643530778</v>
      </c>
      <c r="O69" s="86">
        <f t="shared" si="48"/>
        <v>12.953889183892509</v>
      </c>
      <c r="P69" s="86">
        <f t="shared" si="48"/>
        <v>12.692815381489226</v>
      </c>
      <c r="Q69" s="86">
        <f t="shared" si="48"/>
        <v>13.042158714525579</v>
      </c>
      <c r="R69" s="86">
        <f t="shared" si="48"/>
        <v>14.685896059981633</v>
      </c>
      <c r="S69" s="86">
        <f t="shared" si="48"/>
        <v>13.693268014797113</v>
      </c>
      <c r="T69" s="86">
        <f t="shared" si="48"/>
        <v>13.689750662724615</v>
      </c>
      <c r="U69" s="86">
        <f>T208+U21+U37-U53-U197</f>
        <v>8.6968088658809997</v>
      </c>
      <c r="V69" s="86">
        <f t="shared" si="48"/>
        <v>9.4175687426077648</v>
      </c>
      <c r="W69" s="86">
        <f t="shared" si="48"/>
        <v>10.21721267103937</v>
      </c>
      <c r="X69" s="86">
        <f t="shared" si="48"/>
        <v>11.006933119413514</v>
      </c>
      <c r="Y69" s="86">
        <f t="shared" si="48"/>
        <v>8.1060321541168712</v>
      </c>
      <c r="Z69" s="86">
        <f t="shared" si="48"/>
        <v>10.559175091484818</v>
      </c>
      <c r="AA69" s="86">
        <f t="shared" si="48"/>
        <v>10.698200758024672</v>
      </c>
      <c r="AB69" s="86">
        <f t="shared" si="48"/>
        <v>11.830111217577596</v>
      </c>
      <c r="AC69" s="86">
        <f t="shared" si="48"/>
        <v>11.462281673391104</v>
      </c>
      <c r="AD69" s="86">
        <f t="shared" si="48"/>
        <v>10.406140868248366</v>
      </c>
      <c r="AE69" s="86">
        <f t="shared" si="48"/>
        <v>10.924533190304899</v>
      </c>
      <c r="AF69" s="86">
        <f t="shared" si="48"/>
        <v>11.370866016400015</v>
      </c>
      <c r="AG69" s="86">
        <f t="shared" si="48"/>
        <v>10.98238318742041</v>
      </c>
      <c r="AH69" s="86">
        <f t="shared" si="48"/>
        <v>10.868352282154662</v>
      </c>
      <c r="AI69" s="87">
        <f t="shared" ref="AI69:BH78" si="49">AI85+AI149</f>
        <v>11.880236083682306</v>
      </c>
      <c r="AJ69" s="87">
        <f t="shared" si="49"/>
        <v>12.234274008145118</v>
      </c>
      <c r="AK69" s="87">
        <f t="shared" si="49"/>
        <v>12.527414609822859</v>
      </c>
      <c r="AL69" s="87">
        <f t="shared" si="49"/>
        <v>12.661782497231471</v>
      </c>
      <c r="AM69" s="87">
        <f t="shared" si="49"/>
        <v>12.920473100814299</v>
      </c>
      <c r="AN69" s="87">
        <f t="shared" si="49"/>
        <v>13.414957263150063</v>
      </c>
      <c r="AO69" s="87">
        <f t="shared" si="49"/>
        <v>13.55444580138993</v>
      </c>
      <c r="AP69" s="87">
        <f t="shared" si="49"/>
        <v>13.848221405640439</v>
      </c>
      <c r="AQ69" s="87">
        <f t="shared" si="49"/>
        <v>14.006816205954216</v>
      </c>
      <c r="AR69" s="87">
        <f t="shared" si="49"/>
        <v>14.321911301838201</v>
      </c>
      <c r="AS69" s="87">
        <f t="shared" si="49"/>
        <v>14.616917778476189</v>
      </c>
      <c r="AT69" s="87">
        <f t="shared" si="49"/>
        <v>14.917779936684498</v>
      </c>
      <c r="AU69" s="87">
        <f t="shared" si="49"/>
        <v>15.22074020311225</v>
      </c>
      <c r="AV69" s="87">
        <f t="shared" si="49"/>
        <v>15.449916836183762</v>
      </c>
      <c r="AW69" s="87">
        <f t="shared" si="49"/>
        <v>16.056687402372479</v>
      </c>
      <c r="AX69" s="87">
        <f t="shared" si="49"/>
        <v>16.282362526036021</v>
      </c>
      <c r="AY69" s="87">
        <f t="shared" si="49"/>
        <v>16.509418994321482</v>
      </c>
      <c r="AZ69" s="87">
        <f t="shared" si="49"/>
        <v>16.736882702483566</v>
      </c>
      <c r="BA69" s="87">
        <f t="shared" si="49"/>
        <v>16.964392649862614</v>
      </c>
      <c r="BB69" s="87">
        <f t="shared" si="49"/>
        <v>17.191552248112192</v>
      </c>
      <c r="BC69" s="87">
        <f t="shared" si="49"/>
        <v>17.418515925599685</v>
      </c>
      <c r="BD69" s="87">
        <f t="shared" si="49"/>
        <v>17.6457479171861</v>
      </c>
      <c r="BE69" s="87">
        <f t="shared" si="49"/>
        <v>17.873016370577641</v>
      </c>
      <c r="BF69" s="87">
        <f t="shared" si="49"/>
        <v>18.100244175312902</v>
      </c>
      <c r="BG69" s="87">
        <f t="shared" si="49"/>
        <v>18.327413344294271</v>
      </c>
      <c r="BH69" s="87">
        <f t="shared" si="49"/>
        <v>18.55458452930322</v>
      </c>
    </row>
    <row r="70" spans="1:60">
      <c r="A70" s="78" t="s">
        <v>18</v>
      </c>
      <c r="C70" s="86">
        <f t="shared" ref="C70:AH77" si="50">C197+C22+C38-C54-C198</f>
        <v>0</v>
      </c>
      <c r="D70" s="86">
        <f t="shared" si="50"/>
        <v>0</v>
      </c>
      <c r="E70" s="86">
        <f t="shared" si="50"/>
        <v>0</v>
      </c>
      <c r="F70" s="86">
        <f t="shared" si="50"/>
        <v>0</v>
      </c>
      <c r="G70" s="86">
        <f t="shared" si="50"/>
        <v>0</v>
      </c>
      <c r="H70" s="86">
        <f t="shared" si="50"/>
        <v>0</v>
      </c>
      <c r="I70" s="86">
        <f t="shared" si="50"/>
        <v>0</v>
      </c>
      <c r="J70" s="86">
        <f t="shared" si="50"/>
        <v>0</v>
      </c>
      <c r="K70" s="86">
        <f t="shared" si="50"/>
        <v>6.0892881021445211</v>
      </c>
      <c r="L70" s="86">
        <f t="shared" si="50"/>
        <v>6.6384116039054542</v>
      </c>
      <c r="M70" s="86">
        <f t="shared" si="50"/>
        <v>7.0046917625035707</v>
      </c>
      <c r="N70" s="86">
        <f t="shared" si="50"/>
        <v>7.1251861267791332</v>
      </c>
      <c r="O70" s="86">
        <f t="shared" si="50"/>
        <v>7.411653202643846</v>
      </c>
      <c r="P70" s="86">
        <f t="shared" si="50"/>
        <v>7.2829209681892539</v>
      </c>
      <c r="Q70" s="86">
        <f t="shared" si="50"/>
        <v>7.140861059282428</v>
      </c>
      <c r="R70" s="86">
        <f t="shared" si="50"/>
        <v>8.3467283903943219</v>
      </c>
      <c r="S70" s="86">
        <f t="shared" si="50"/>
        <v>7.4626329088049799</v>
      </c>
      <c r="T70" s="86">
        <f t="shared" si="50"/>
        <v>7.9567990929591526</v>
      </c>
      <c r="U70" s="86">
        <f t="shared" si="50"/>
        <v>8.0711397261312126</v>
      </c>
      <c r="V70" s="86">
        <f t="shared" si="50"/>
        <v>8.4686219175475497</v>
      </c>
      <c r="W70" s="86">
        <f t="shared" si="50"/>
        <v>8.9322172101359456</v>
      </c>
      <c r="X70" s="86">
        <f t="shared" si="50"/>
        <v>9.0070305343990853</v>
      </c>
      <c r="Y70" s="86">
        <f t="shared" si="50"/>
        <v>7.0947118631910584</v>
      </c>
      <c r="Z70" s="86">
        <f t="shared" si="50"/>
        <v>11.749530792477373</v>
      </c>
      <c r="AA70" s="86">
        <f t="shared" si="50"/>
        <v>11.195293971857332</v>
      </c>
      <c r="AB70" s="86">
        <f t="shared" si="50"/>
        <v>12.377318244029301</v>
      </c>
      <c r="AC70" s="86">
        <f t="shared" si="50"/>
        <v>10.803642080350919</v>
      </c>
      <c r="AD70" s="86">
        <f t="shared" si="50"/>
        <v>11.691442575096627</v>
      </c>
      <c r="AE70" s="86">
        <f t="shared" si="50"/>
        <v>11.741728681520815</v>
      </c>
      <c r="AF70" s="86">
        <f t="shared" si="50"/>
        <v>11.588424950221512</v>
      </c>
      <c r="AG70" s="86">
        <f t="shared" si="50"/>
        <v>12.585042055164255</v>
      </c>
      <c r="AH70" s="86">
        <f t="shared" si="50"/>
        <v>12.573531975344594</v>
      </c>
      <c r="AI70" s="87">
        <f t="shared" si="49"/>
        <v>12.86931379343951</v>
      </c>
      <c r="AJ70" s="87">
        <f t="shared" si="49"/>
        <v>13.162962865282267</v>
      </c>
      <c r="AK70" s="87">
        <f t="shared" si="49"/>
        <v>13.480947482767736</v>
      </c>
      <c r="AL70" s="87">
        <f t="shared" si="49"/>
        <v>13.763420430411278</v>
      </c>
      <c r="AM70" s="87">
        <f t="shared" si="49"/>
        <v>13.907955926240051</v>
      </c>
      <c r="AN70" s="87">
        <f t="shared" si="49"/>
        <v>14.484377939306857</v>
      </c>
      <c r="AO70" s="87">
        <f t="shared" si="49"/>
        <v>14.626056973013618</v>
      </c>
      <c r="AP70" s="87">
        <f t="shared" si="49"/>
        <v>14.951261455312018</v>
      </c>
      <c r="AQ70" s="87">
        <f t="shared" si="49"/>
        <v>15.131834041040488</v>
      </c>
      <c r="AR70" s="87">
        <f t="shared" si="49"/>
        <v>15.454341070803762</v>
      </c>
      <c r="AS70" s="87">
        <f t="shared" si="49"/>
        <v>15.779889589856531</v>
      </c>
      <c r="AT70" s="87">
        <f t="shared" si="49"/>
        <v>16.104248091082031</v>
      </c>
      <c r="AU70" s="87">
        <f t="shared" si="49"/>
        <v>16.432667818233433</v>
      </c>
      <c r="AV70" s="87">
        <f t="shared" si="49"/>
        <v>16.680008336422084</v>
      </c>
      <c r="AW70" s="87">
        <f t="shared" si="49"/>
        <v>17.332972398532867</v>
      </c>
      <c r="AX70" s="87">
        <f t="shared" si="49"/>
        <v>17.577859027147262</v>
      </c>
      <c r="AY70" s="87">
        <f t="shared" si="49"/>
        <v>17.82298419472211</v>
      </c>
      <c r="AZ70" s="87">
        <f t="shared" si="49"/>
        <v>18.068642554559776</v>
      </c>
      <c r="BA70" s="87">
        <f t="shared" si="49"/>
        <v>18.314086447243028</v>
      </c>
      <c r="BB70" s="87">
        <f t="shared" si="49"/>
        <v>18.559133604807837</v>
      </c>
      <c r="BC70" s="87">
        <f t="shared" si="49"/>
        <v>18.804364109095392</v>
      </c>
      <c r="BD70" s="87">
        <f t="shared" si="49"/>
        <v>19.04966619833014</v>
      </c>
      <c r="BE70" s="87">
        <f t="shared" si="49"/>
        <v>19.295005046442764</v>
      </c>
      <c r="BF70" s="87">
        <f t="shared" si="49"/>
        <v>19.540277427838852</v>
      </c>
      <c r="BG70" s="87">
        <f t="shared" si="49"/>
        <v>19.78551418500998</v>
      </c>
      <c r="BH70" s="87">
        <f t="shared" si="49"/>
        <v>20.030790344784489</v>
      </c>
    </row>
    <row r="71" spans="1:60">
      <c r="A71" s="78" t="s">
        <v>19</v>
      </c>
      <c r="C71" s="86">
        <f t="shared" si="50"/>
        <v>0</v>
      </c>
      <c r="D71" s="86">
        <f t="shared" si="50"/>
        <v>0</v>
      </c>
      <c r="E71" s="86">
        <f t="shared" si="50"/>
        <v>0</v>
      </c>
      <c r="F71" s="86">
        <f t="shared" si="50"/>
        <v>0</v>
      </c>
      <c r="G71" s="86">
        <f t="shared" si="50"/>
        <v>0</v>
      </c>
      <c r="H71" s="86">
        <f t="shared" si="50"/>
        <v>0</v>
      </c>
      <c r="I71" s="86">
        <f t="shared" si="50"/>
        <v>0</v>
      </c>
      <c r="J71" s="86">
        <f t="shared" si="50"/>
        <v>0</v>
      </c>
      <c r="K71" s="86">
        <f t="shared" si="50"/>
        <v>6.971904125810485</v>
      </c>
      <c r="L71" s="86">
        <f t="shared" si="50"/>
        <v>7.0899441539102659</v>
      </c>
      <c r="M71" s="86">
        <f t="shared" si="50"/>
        <v>7.9087447219822167</v>
      </c>
      <c r="N71" s="86">
        <f t="shared" si="50"/>
        <v>8.1689688755537944</v>
      </c>
      <c r="O71" s="86">
        <f t="shared" si="50"/>
        <v>7.9812863817645487</v>
      </c>
      <c r="P71" s="86">
        <f t="shared" si="50"/>
        <v>8.0499074618497719</v>
      </c>
      <c r="Q71" s="86">
        <f t="shared" si="50"/>
        <v>8.4363156415569645</v>
      </c>
      <c r="R71" s="86">
        <f t="shared" si="50"/>
        <v>8.8322348536972974</v>
      </c>
      <c r="S71" s="86">
        <f t="shared" si="50"/>
        <v>8.5610477642273199</v>
      </c>
      <c r="T71" s="86">
        <f t="shared" si="50"/>
        <v>9.1254610036747259</v>
      </c>
      <c r="U71" s="86">
        <f t="shared" si="50"/>
        <v>9.0526837554558437</v>
      </c>
      <c r="V71" s="86">
        <f t="shared" si="50"/>
        <v>10.003087547488553</v>
      </c>
      <c r="W71" s="86">
        <f t="shared" si="50"/>
        <v>10.599799217116653</v>
      </c>
      <c r="X71" s="86">
        <f t="shared" si="50"/>
        <v>11.267905930149986</v>
      </c>
      <c r="Y71" s="86">
        <f t="shared" si="50"/>
        <v>7.9855943663195568</v>
      </c>
      <c r="Z71" s="86">
        <f t="shared" si="50"/>
        <v>11.069955139037432</v>
      </c>
      <c r="AA71" s="86">
        <f t="shared" si="50"/>
        <v>11.159856207057565</v>
      </c>
      <c r="AB71" s="86">
        <f t="shared" si="50"/>
        <v>12.943622303869166</v>
      </c>
      <c r="AC71" s="86">
        <f t="shared" si="50"/>
        <v>11.582352204762461</v>
      </c>
      <c r="AD71" s="86">
        <f t="shared" si="50"/>
        <v>11.070100586251616</v>
      </c>
      <c r="AE71" s="86">
        <f t="shared" si="50"/>
        <v>10.88251081996895</v>
      </c>
      <c r="AF71" s="86">
        <f t="shared" si="50"/>
        <v>11.603721151563178</v>
      </c>
      <c r="AG71" s="86">
        <f t="shared" si="50"/>
        <v>12.027554290512334</v>
      </c>
      <c r="AH71" s="86">
        <f t="shared" si="50"/>
        <v>12.305879860248764</v>
      </c>
      <c r="AI71" s="87">
        <f t="shared" si="49"/>
        <v>12.379517585738823</v>
      </c>
      <c r="AJ71" s="87">
        <f t="shared" si="49"/>
        <v>12.699822757905753</v>
      </c>
      <c r="AK71" s="87">
        <f t="shared" si="49"/>
        <v>13.102396854220462</v>
      </c>
      <c r="AL71" s="87">
        <f t="shared" si="49"/>
        <v>13.304438447463502</v>
      </c>
      <c r="AM71" s="87">
        <f t="shared" si="49"/>
        <v>13.473255085395143</v>
      </c>
      <c r="AN71" s="87">
        <f t="shared" si="49"/>
        <v>14.004651935856385</v>
      </c>
      <c r="AO71" s="87">
        <f t="shared" si="49"/>
        <v>14.155151008872426</v>
      </c>
      <c r="AP71" s="87">
        <f t="shared" si="49"/>
        <v>14.478256371768429</v>
      </c>
      <c r="AQ71" s="87">
        <f t="shared" si="49"/>
        <v>14.64300373675124</v>
      </c>
      <c r="AR71" s="87">
        <f t="shared" si="49"/>
        <v>14.958127660183049</v>
      </c>
      <c r="AS71" s="87">
        <f t="shared" si="49"/>
        <v>15.270716109191987</v>
      </c>
      <c r="AT71" s="87">
        <f t="shared" si="49"/>
        <v>15.587228431316602</v>
      </c>
      <c r="AU71" s="87">
        <f t="shared" si="49"/>
        <v>15.905389434162059</v>
      </c>
      <c r="AV71" s="87">
        <f t="shared" si="49"/>
        <v>16.143368845396278</v>
      </c>
      <c r="AW71" s="87">
        <f t="shared" si="49"/>
        <v>16.775756160379061</v>
      </c>
      <c r="AX71" s="87">
        <f t="shared" si="49"/>
        <v>17.012640199400085</v>
      </c>
      <c r="AY71" s="87">
        <f t="shared" si="49"/>
        <v>17.250258026630313</v>
      </c>
      <c r="AZ71" s="87">
        <f t="shared" si="49"/>
        <v>17.487922094456081</v>
      </c>
      <c r="BA71" s="87">
        <f t="shared" si="49"/>
        <v>17.725296965497805</v>
      </c>
      <c r="BB71" s="87">
        <f t="shared" si="49"/>
        <v>17.962546121398606</v>
      </c>
      <c r="BC71" s="87">
        <f t="shared" si="49"/>
        <v>18.199902790676983</v>
      </c>
      <c r="BD71" s="87">
        <f t="shared" si="49"/>
        <v>18.437357819364049</v>
      </c>
      <c r="BE71" s="87">
        <f t="shared" si="49"/>
        <v>18.674778931073895</v>
      </c>
      <c r="BF71" s="87">
        <f t="shared" si="49"/>
        <v>18.912149520082355</v>
      </c>
      <c r="BG71" s="87">
        <f t="shared" si="49"/>
        <v>19.14951923964653</v>
      </c>
      <c r="BH71" s="87">
        <f t="shared" si="49"/>
        <v>19.386914011615875</v>
      </c>
    </row>
    <row r="72" spans="1:60">
      <c r="A72" s="78" t="s">
        <v>20</v>
      </c>
      <c r="C72" s="86">
        <f t="shared" si="50"/>
        <v>0</v>
      </c>
      <c r="D72" s="86">
        <f t="shared" si="50"/>
        <v>0</v>
      </c>
      <c r="E72" s="86">
        <f t="shared" si="50"/>
        <v>0</v>
      </c>
      <c r="F72" s="86">
        <f t="shared" si="50"/>
        <v>0</v>
      </c>
      <c r="G72" s="86">
        <f t="shared" si="50"/>
        <v>0</v>
      </c>
      <c r="H72" s="86">
        <f t="shared" si="50"/>
        <v>0</v>
      </c>
      <c r="I72" s="86">
        <f t="shared" si="50"/>
        <v>0</v>
      </c>
      <c r="J72" s="86">
        <f t="shared" si="50"/>
        <v>0</v>
      </c>
      <c r="K72" s="86">
        <f t="shared" si="50"/>
        <v>6.6793131112007451</v>
      </c>
      <c r="L72" s="86">
        <f t="shared" si="50"/>
        <v>7.7137278297011767</v>
      </c>
      <c r="M72" s="86">
        <f t="shared" si="50"/>
        <v>7.0144277140517755</v>
      </c>
      <c r="N72" s="86">
        <f t="shared" si="50"/>
        <v>7.5722173013107366</v>
      </c>
      <c r="O72" s="86">
        <f t="shared" si="50"/>
        <v>8.2123985777396324</v>
      </c>
      <c r="P72" s="86">
        <f t="shared" si="50"/>
        <v>7.2859991759555882</v>
      </c>
      <c r="Q72" s="86">
        <f t="shared" si="50"/>
        <v>7.6679889731400781</v>
      </c>
      <c r="R72" s="86">
        <f t="shared" si="50"/>
        <v>9.4768837944049569</v>
      </c>
      <c r="S72" s="86">
        <f t="shared" si="50"/>
        <v>8.3413816062433668</v>
      </c>
      <c r="T72" s="86">
        <f t="shared" si="50"/>
        <v>9.1267816081768451</v>
      </c>
      <c r="U72" s="86">
        <f t="shared" si="50"/>
        <v>8.7541577542149405</v>
      </c>
      <c r="V72" s="86">
        <f t="shared" si="50"/>
        <v>10.033759969712541</v>
      </c>
      <c r="W72" s="86">
        <f t="shared" si="50"/>
        <v>9.406123310500254</v>
      </c>
      <c r="X72" s="86">
        <f t="shared" si="50"/>
        <v>8.014149771227645</v>
      </c>
      <c r="Y72" s="86">
        <f t="shared" si="50"/>
        <v>7.7909581125216043</v>
      </c>
      <c r="Z72" s="86">
        <f t="shared" si="50"/>
        <v>11.526439964874768</v>
      </c>
      <c r="AA72" s="86">
        <f t="shared" si="50"/>
        <v>10.337047889662772</v>
      </c>
      <c r="AB72" s="86">
        <f t="shared" si="50"/>
        <v>12.481563368596387</v>
      </c>
      <c r="AC72" s="86">
        <f t="shared" si="50"/>
        <v>10.249657318285234</v>
      </c>
      <c r="AD72" s="86">
        <f t="shared" si="50"/>
        <v>10.019681585179715</v>
      </c>
      <c r="AE72" s="86">
        <f t="shared" si="50"/>
        <v>10.805166926983606</v>
      </c>
      <c r="AF72" s="86">
        <f t="shared" si="50"/>
        <v>11.054560991225529</v>
      </c>
      <c r="AG72" s="86">
        <f t="shared" si="50"/>
        <v>11.050656270904842</v>
      </c>
      <c r="AH72" s="86">
        <f t="shared" si="50"/>
        <v>11.448585642541124</v>
      </c>
      <c r="AI72" s="87">
        <f t="shared" si="49"/>
        <v>11.628478770012537</v>
      </c>
      <c r="AJ72" s="87">
        <f t="shared" si="49"/>
        <v>12.010608100915231</v>
      </c>
      <c r="AK72" s="87">
        <f t="shared" si="49"/>
        <v>12.281136655494507</v>
      </c>
      <c r="AL72" s="87">
        <f t="shared" si="49"/>
        <v>12.432602466868151</v>
      </c>
      <c r="AM72" s="87">
        <f t="shared" si="49"/>
        <v>12.630213867549697</v>
      </c>
      <c r="AN72" s="87">
        <f t="shared" si="49"/>
        <v>13.147378873774302</v>
      </c>
      <c r="AO72" s="87">
        <f t="shared" si="49"/>
        <v>13.287229517415366</v>
      </c>
      <c r="AP72" s="87">
        <f t="shared" si="49"/>
        <v>13.571484572955431</v>
      </c>
      <c r="AQ72" s="87">
        <f t="shared" si="49"/>
        <v>13.726052702661509</v>
      </c>
      <c r="AR72" s="87">
        <f t="shared" si="49"/>
        <v>14.029626344511566</v>
      </c>
      <c r="AS72" s="87">
        <f t="shared" si="49"/>
        <v>14.324230008964303</v>
      </c>
      <c r="AT72" s="87">
        <f t="shared" si="49"/>
        <v>14.618846888979668</v>
      </c>
      <c r="AU72" s="87">
        <f t="shared" si="49"/>
        <v>14.914802897711267</v>
      </c>
      <c r="AV72" s="87">
        <f t="shared" si="49"/>
        <v>15.139032128432097</v>
      </c>
      <c r="AW72" s="87">
        <f t="shared" si="49"/>
        <v>15.733359870876997</v>
      </c>
      <c r="AX72" s="87">
        <f t="shared" si="49"/>
        <v>15.955321187604104</v>
      </c>
      <c r="AY72" s="87">
        <f t="shared" si="49"/>
        <v>16.177625974971527</v>
      </c>
      <c r="AZ72" s="87">
        <f t="shared" si="49"/>
        <v>16.400334662067348</v>
      </c>
      <c r="BA72" s="87">
        <f t="shared" si="49"/>
        <v>16.623243865948847</v>
      </c>
      <c r="BB72" s="87">
        <f t="shared" si="49"/>
        <v>16.84587524995727</v>
      </c>
      <c r="BC72" s="87">
        <f t="shared" si="49"/>
        <v>17.068373046449135</v>
      </c>
      <c r="BD72" s="87">
        <f t="shared" si="49"/>
        <v>17.29098259130253</v>
      </c>
      <c r="BE72" s="87">
        <f t="shared" si="49"/>
        <v>17.513655526089099</v>
      </c>
      <c r="BF72" s="87">
        <f t="shared" si="49"/>
        <v>17.736320988573482</v>
      </c>
      <c r="BG72" s="87">
        <f t="shared" si="49"/>
        <v>17.958935786587045</v>
      </c>
      <c r="BH72" s="87">
        <f t="shared" si="49"/>
        <v>18.181547156826539</v>
      </c>
    </row>
    <row r="73" spans="1:60">
      <c r="A73" s="78" t="s">
        <v>21</v>
      </c>
      <c r="C73" s="86">
        <f t="shared" si="50"/>
        <v>0</v>
      </c>
      <c r="D73" s="86">
        <f t="shared" si="50"/>
        <v>0</v>
      </c>
      <c r="E73" s="86">
        <f t="shared" si="50"/>
        <v>0</v>
      </c>
      <c r="F73" s="86">
        <f t="shared" si="50"/>
        <v>0</v>
      </c>
      <c r="G73" s="86">
        <f t="shared" si="50"/>
        <v>0</v>
      </c>
      <c r="H73" s="86">
        <f t="shared" si="50"/>
        <v>0</v>
      </c>
      <c r="I73" s="86">
        <f t="shared" si="50"/>
        <v>0</v>
      </c>
      <c r="J73" s="86">
        <f t="shared" si="50"/>
        <v>0</v>
      </c>
      <c r="K73" s="86">
        <f t="shared" si="50"/>
        <v>7.0260739258753704</v>
      </c>
      <c r="L73" s="86">
        <f t="shared" si="50"/>
        <v>7.4231901390840624</v>
      </c>
      <c r="M73" s="86">
        <f t="shared" si="50"/>
        <v>7.5657304701183543</v>
      </c>
      <c r="N73" s="86">
        <f t="shared" si="50"/>
        <v>7.3027420237084435</v>
      </c>
      <c r="O73" s="86">
        <f t="shared" si="50"/>
        <v>8.7374495755637458</v>
      </c>
      <c r="P73" s="86">
        <f t="shared" si="50"/>
        <v>8.3632357028751265</v>
      </c>
      <c r="Q73" s="86">
        <f t="shared" si="50"/>
        <v>8.3834537229996222</v>
      </c>
      <c r="R73" s="86">
        <f t="shared" si="50"/>
        <v>9.9127337885823987</v>
      </c>
      <c r="S73" s="86">
        <f t="shared" si="50"/>
        <v>9.1132359964175329</v>
      </c>
      <c r="T73" s="86">
        <f t="shared" si="50"/>
        <v>9.6155561404811785</v>
      </c>
      <c r="U73" s="86">
        <f t="shared" si="50"/>
        <v>9.2135373639418781</v>
      </c>
      <c r="V73" s="86">
        <f t="shared" si="50"/>
        <v>10.297850642690598</v>
      </c>
      <c r="W73" s="86">
        <f t="shared" si="50"/>
        <v>10.7892697727879</v>
      </c>
      <c r="X73" s="86">
        <f t="shared" si="50"/>
        <v>11.637719300753993</v>
      </c>
      <c r="Y73" s="86">
        <f t="shared" si="50"/>
        <v>12.622089296607321</v>
      </c>
      <c r="Z73" s="86">
        <f t="shared" si="50"/>
        <v>11.59817187661654</v>
      </c>
      <c r="AA73" s="86">
        <f t="shared" si="50"/>
        <v>11.626159553378855</v>
      </c>
      <c r="AB73" s="86">
        <f t="shared" si="50"/>
        <v>12.944923105070558</v>
      </c>
      <c r="AC73" s="86">
        <f t="shared" si="50"/>
        <v>12.262092286436186</v>
      </c>
      <c r="AD73" s="86">
        <f t="shared" si="50"/>
        <v>12.719587602316608</v>
      </c>
      <c r="AE73" s="86">
        <f t="shared" si="50"/>
        <v>13.23481790661976</v>
      </c>
      <c r="AF73" s="86">
        <f t="shared" si="50"/>
        <v>10.770206288234737</v>
      </c>
      <c r="AG73" s="86">
        <f t="shared" si="50"/>
        <v>13.717482119704446</v>
      </c>
      <c r="AH73" s="86">
        <f t="shared" si="50"/>
        <v>13.498510426467606</v>
      </c>
      <c r="AI73" s="87">
        <f t="shared" si="49"/>
        <v>13.673346594888722</v>
      </c>
      <c r="AJ73" s="87">
        <f t="shared" si="49"/>
        <v>13.921485217856569</v>
      </c>
      <c r="AK73" s="87">
        <f t="shared" si="49"/>
        <v>14.082492048282747</v>
      </c>
      <c r="AL73" s="87">
        <f t="shared" si="49"/>
        <v>14.661715103076356</v>
      </c>
      <c r="AM73" s="87">
        <f t="shared" si="49"/>
        <v>14.749995464097125</v>
      </c>
      <c r="AN73" s="87">
        <f t="shared" si="49"/>
        <v>15.32613775126878</v>
      </c>
      <c r="AO73" s="87">
        <f t="shared" si="49"/>
        <v>15.464117315487059</v>
      </c>
      <c r="AP73" s="87">
        <f t="shared" si="49"/>
        <v>15.80704157656373</v>
      </c>
      <c r="AQ73" s="87">
        <f t="shared" si="49"/>
        <v>16.033827062646765</v>
      </c>
      <c r="AR73" s="87">
        <f t="shared" si="49"/>
        <v>16.359095663469791</v>
      </c>
      <c r="AS73" s="87">
        <f t="shared" si="49"/>
        <v>16.697822933517166</v>
      </c>
      <c r="AT73" s="87">
        <f t="shared" si="49"/>
        <v>17.041221955524058</v>
      </c>
      <c r="AU73" s="87">
        <f t="shared" si="49"/>
        <v>17.391489807324206</v>
      </c>
      <c r="AV73" s="87">
        <f t="shared" si="49"/>
        <v>17.656772346307072</v>
      </c>
      <c r="AW73" s="87">
        <f t="shared" si="49"/>
        <v>18.344550176526589</v>
      </c>
      <c r="AX73" s="87">
        <f t="shared" si="49"/>
        <v>18.603127410256008</v>
      </c>
      <c r="AY73" s="87">
        <f t="shared" si="49"/>
        <v>18.863072157156918</v>
      </c>
      <c r="AZ73" s="87">
        <f t="shared" si="49"/>
        <v>19.123658694631569</v>
      </c>
      <c r="BA73" s="87">
        <f t="shared" si="49"/>
        <v>19.383574295152066</v>
      </c>
      <c r="BB73" s="87">
        <f t="shared" si="49"/>
        <v>19.642368881243261</v>
      </c>
      <c r="BC73" s="87">
        <f t="shared" si="49"/>
        <v>19.90193152112322</v>
      </c>
      <c r="BD73" s="87">
        <f t="shared" si="49"/>
        <v>20.161699190168338</v>
      </c>
      <c r="BE73" s="87">
        <f t="shared" si="49"/>
        <v>20.421429858526125</v>
      </c>
      <c r="BF73" s="87">
        <f t="shared" si="49"/>
        <v>20.680982517691227</v>
      </c>
      <c r="BG73" s="87">
        <f t="shared" si="49"/>
        <v>20.940459825268693</v>
      </c>
      <c r="BH73" s="87">
        <f t="shared" si="49"/>
        <v>21.20007899460213</v>
      </c>
    </row>
    <row r="74" spans="1:60">
      <c r="A74" s="78" t="s">
        <v>22</v>
      </c>
      <c r="C74" s="86">
        <f t="shared" si="50"/>
        <v>0</v>
      </c>
      <c r="D74" s="86">
        <f t="shared" si="50"/>
        <v>0</v>
      </c>
      <c r="E74" s="86">
        <f t="shared" si="50"/>
        <v>0</v>
      </c>
      <c r="F74" s="86">
        <f t="shared" si="50"/>
        <v>0</v>
      </c>
      <c r="G74" s="86">
        <f t="shared" si="50"/>
        <v>0</v>
      </c>
      <c r="H74" s="86">
        <f t="shared" si="50"/>
        <v>0</v>
      </c>
      <c r="I74" s="86">
        <f t="shared" si="50"/>
        <v>0</v>
      </c>
      <c r="J74" s="86">
        <f t="shared" si="50"/>
        <v>0</v>
      </c>
      <c r="K74" s="86">
        <f t="shared" si="50"/>
        <v>7.0259011395310429</v>
      </c>
      <c r="L74" s="86">
        <f t="shared" si="50"/>
        <v>7.3645190958653535</v>
      </c>
      <c r="M74" s="86">
        <f t="shared" si="50"/>
        <v>7.5161281969323159</v>
      </c>
      <c r="N74" s="86">
        <f t="shared" si="50"/>
        <v>7.0124645673523851</v>
      </c>
      <c r="O74" s="86">
        <f t="shared" si="50"/>
        <v>8.0819906395005123</v>
      </c>
      <c r="P74" s="86">
        <f t="shared" si="50"/>
        <v>7.9412692074420042</v>
      </c>
      <c r="Q74" s="86">
        <f t="shared" si="50"/>
        <v>8.2967129507607424</v>
      </c>
      <c r="R74" s="86">
        <f t="shared" si="50"/>
        <v>8.958861576786699</v>
      </c>
      <c r="S74" s="86">
        <f t="shared" si="50"/>
        <v>9.2269153348497976</v>
      </c>
      <c r="T74" s="86">
        <f t="shared" si="50"/>
        <v>9.4809642168189008</v>
      </c>
      <c r="U74" s="86">
        <f t="shared" si="50"/>
        <v>9.1780319847637575</v>
      </c>
      <c r="V74" s="86">
        <f t="shared" si="50"/>
        <v>10.600926239912221</v>
      </c>
      <c r="W74" s="86">
        <f t="shared" si="50"/>
        <v>10.814850586224967</v>
      </c>
      <c r="X74" s="86">
        <f t="shared" si="50"/>
        <v>10.890694724680342</v>
      </c>
      <c r="Y74" s="86">
        <f t="shared" si="50"/>
        <v>12.469779425094696</v>
      </c>
      <c r="Z74" s="86">
        <f t="shared" si="50"/>
        <v>11.121585661136859</v>
      </c>
      <c r="AA74" s="86">
        <f t="shared" si="50"/>
        <v>12.025649861583446</v>
      </c>
      <c r="AB74" s="86">
        <f t="shared" si="50"/>
        <v>13.03370361262812</v>
      </c>
      <c r="AC74" s="86">
        <f t="shared" si="50"/>
        <v>12.159255388211466</v>
      </c>
      <c r="AD74" s="86">
        <f t="shared" si="50"/>
        <v>10.442694642604156</v>
      </c>
      <c r="AE74" s="86">
        <f t="shared" si="50"/>
        <v>10.845587817437639</v>
      </c>
      <c r="AF74" s="86">
        <f t="shared" si="50"/>
        <v>13.857224615085471</v>
      </c>
      <c r="AG74" s="86">
        <f t="shared" si="50"/>
        <v>11.740580411912539</v>
      </c>
      <c r="AH74" s="86">
        <f t="shared" si="50"/>
        <v>12.710656748298739</v>
      </c>
      <c r="AI74" s="87">
        <f t="shared" si="49"/>
        <v>12.744496040657999</v>
      </c>
      <c r="AJ74" s="87">
        <f t="shared" si="49"/>
        <v>13.278829204544175</v>
      </c>
      <c r="AK74" s="87">
        <f t="shared" si="49"/>
        <v>13.814212818275983</v>
      </c>
      <c r="AL74" s="87">
        <f t="shared" si="49"/>
        <v>13.681845251348543</v>
      </c>
      <c r="AM74" s="87">
        <f t="shared" si="49"/>
        <v>13.988105473410505</v>
      </c>
      <c r="AN74" s="87">
        <f t="shared" si="49"/>
        <v>14.55398966567355</v>
      </c>
      <c r="AO74" s="87">
        <f t="shared" si="49"/>
        <v>14.736033078351834</v>
      </c>
      <c r="AP74" s="87">
        <f t="shared" si="49"/>
        <v>15.060088477362855</v>
      </c>
      <c r="AQ74" s="87">
        <f t="shared" si="49"/>
        <v>15.19237338658751</v>
      </c>
      <c r="AR74" s="87">
        <f t="shared" si="49"/>
        <v>15.545057634655484</v>
      </c>
      <c r="AS74" s="87">
        <f t="shared" si="49"/>
        <v>15.87283204033716</v>
      </c>
      <c r="AT74" s="87">
        <f t="shared" si="49"/>
        <v>16.202430322504934</v>
      </c>
      <c r="AU74" s="87">
        <f t="shared" si="49"/>
        <v>16.528436276822635</v>
      </c>
      <c r="AV74" s="87">
        <f t="shared" si="49"/>
        <v>16.77263259152868</v>
      </c>
      <c r="AW74" s="87">
        <f t="shared" si="49"/>
        <v>17.434282967032484</v>
      </c>
      <c r="AX74" s="87">
        <f t="shared" si="49"/>
        <v>17.680518423652995</v>
      </c>
      <c r="AY74" s="87">
        <f t="shared" si="49"/>
        <v>17.926909161104078</v>
      </c>
      <c r="AZ74" s="87">
        <f t="shared" si="49"/>
        <v>18.173099287477267</v>
      </c>
      <c r="BA74" s="87">
        <f t="shared" si="49"/>
        <v>18.419801032241303</v>
      </c>
      <c r="BB74" s="87">
        <f t="shared" si="49"/>
        <v>18.667024465901232</v>
      </c>
      <c r="BC74" s="87">
        <f t="shared" si="49"/>
        <v>18.913566556730029</v>
      </c>
      <c r="BD74" s="87">
        <f t="shared" si="49"/>
        <v>19.160172604736395</v>
      </c>
      <c r="BE74" s="87">
        <f t="shared" si="49"/>
        <v>19.406823516750968</v>
      </c>
      <c r="BF74" s="87">
        <f t="shared" si="49"/>
        <v>19.653570238391321</v>
      </c>
      <c r="BG74" s="87">
        <f t="shared" si="49"/>
        <v>19.900326254564298</v>
      </c>
      <c r="BH74" s="87">
        <f t="shared" si="49"/>
        <v>20.146985166896094</v>
      </c>
    </row>
    <row r="75" spans="1:60">
      <c r="A75" s="78" t="s">
        <v>23</v>
      </c>
      <c r="C75" s="86">
        <f t="shared" si="50"/>
        <v>0</v>
      </c>
      <c r="D75" s="86">
        <f t="shared" si="50"/>
        <v>0</v>
      </c>
      <c r="E75" s="86">
        <f t="shared" si="50"/>
        <v>0</v>
      </c>
      <c r="F75" s="86">
        <f t="shared" si="50"/>
        <v>0</v>
      </c>
      <c r="G75" s="86">
        <f t="shared" si="50"/>
        <v>0</v>
      </c>
      <c r="H75" s="86">
        <f t="shared" si="50"/>
        <v>0</v>
      </c>
      <c r="I75" s="86">
        <f t="shared" si="50"/>
        <v>0</v>
      </c>
      <c r="J75" s="86">
        <f t="shared" si="50"/>
        <v>0</v>
      </c>
      <c r="K75" s="86">
        <f t="shared" si="50"/>
        <v>7.1605363143402805</v>
      </c>
      <c r="L75" s="86">
        <f t="shared" si="50"/>
        <v>7.593693070928385</v>
      </c>
      <c r="M75" s="86">
        <f t="shared" si="50"/>
        <v>7.4971188053430211</v>
      </c>
      <c r="N75" s="86">
        <f t="shared" si="50"/>
        <v>7.3040714085704472</v>
      </c>
      <c r="O75" s="86">
        <f t="shared" si="50"/>
        <v>8.3554076838489522</v>
      </c>
      <c r="P75" s="86">
        <f t="shared" si="50"/>
        <v>8.1561242777373621</v>
      </c>
      <c r="Q75" s="86">
        <f t="shared" si="50"/>
        <v>8.2261054303852212</v>
      </c>
      <c r="R75" s="86">
        <f t="shared" si="50"/>
        <v>9.1448105857913937</v>
      </c>
      <c r="S75" s="86">
        <f t="shared" si="50"/>
        <v>9.7589027075174659</v>
      </c>
      <c r="T75" s="86">
        <f t="shared" si="50"/>
        <v>10.22660484130591</v>
      </c>
      <c r="U75" s="86">
        <f t="shared" si="50"/>
        <v>9.6082571382763913</v>
      </c>
      <c r="V75" s="86">
        <f t="shared" si="50"/>
        <v>10.287085528937283</v>
      </c>
      <c r="W75" s="86">
        <f t="shared" si="50"/>
        <v>10.612385683752324</v>
      </c>
      <c r="X75" s="86">
        <f t="shared" si="50"/>
        <v>10.631004646329702</v>
      </c>
      <c r="Y75" s="86">
        <f t="shared" si="50"/>
        <v>11.783958298525146</v>
      </c>
      <c r="Z75" s="86">
        <f t="shared" si="50"/>
        <v>11.426245863156023</v>
      </c>
      <c r="AA75" s="86">
        <f t="shared" si="50"/>
        <v>11.932060363869653</v>
      </c>
      <c r="AB75" s="86">
        <f t="shared" si="50"/>
        <v>11.924174011769267</v>
      </c>
      <c r="AC75" s="86">
        <f t="shared" si="50"/>
        <v>11.444329983424542</v>
      </c>
      <c r="AD75" s="86">
        <f t="shared" si="50"/>
        <v>10.599683831218304</v>
      </c>
      <c r="AE75" s="86">
        <f t="shared" si="50"/>
        <v>12.560956226608472</v>
      </c>
      <c r="AF75" s="86">
        <f t="shared" si="50"/>
        <v>12.254774443557356</v>
      </c>
      <c r="AG75" s="86">
        <f t="shared" si="50"/>
        <v>12.641203662907614</v>
      </c>
      <c r="AH75" s="86">
        <f t="shared" si="50"/>
        <v>12.809561044437965</v>
      </c>
      <c r="AI75" s="87">
        <f t="shared" si="49"/>
        <v>13.015759785153561</v>
      </c>
      <c r="AJ75" s="87">
        <f t="shared" si="49"/>
        <v>13.575468858424692</v>
      </c>
      <c r="AK75" s="87">
        <f t="shared" si="49"/>
        <v>13.80652931892833</v>
      </c>
      <c r="AL75" s="87">
        <f t="shared" si="49"/>
        <v>14.013585320472879</v>
      </c>
      <c r="AM75" s="87">
        <f t="shared" si="49"/>
        <v>14.197194424189085</v>
      </c>
      <c r="AN75" s="87">
        <f t="shared" si="49"/>
        <v>14.791365620181283</v>
      </c>
      <c r="AO75" s="87">
        <f t="shared" si="49"/>
        <v>14.962899874172365</v>
      </c>
      <c r="AP75" s="87">
        <f t="shared" si="49"/>
        <v>15.272323423376445</v>
      </c>
      <c r="AQ75" s="87">
        <f t="shared" si="49"/>
        <v>15.449159866069021</v>
      </c>
      <c r="AR75" s="87">
        <f t="shared" si="49"/>
        <v>15.786561819138445</v>
      </c>
      <c r="AS75" s="87">
        <f t="shared" si="49"/>
        <v>16.121167520664784</v>
      </c>
      <c r="AT75" s="87">
        <f t="shared" si="49"/>
        <v>16.453871004492949</v>
      </c>
      <c r="AU75" s="87">
        <f t="shared" si="49"/>
        <v>16.785321869463647</v>
      </c>
      <c r="AV75" s="87">
        <f t="shared" si="49"/>
        <v>17.037928232419777</v>
      </c>
      <c r="AW75" s="87">
        <f t="shared" si="49"/>
        <v>17.706492169298855</v>
      </c>
      <c r="AX75" s="87">
        <f t="shared" si="49"/>
        <v>17.956830060787588</v>
      </c>
      <c r="AY75" s="87">
        <f t="shared" si="49"/>
        <v>18.207013262729728</v>
      </c>
      <c r="AZ75" s="87">
        <f t="shared" si="49"/>
        <v>18.457411825170105</v>
      </c>
      <c r="BA75" s="87">
        <f t="shared" si="49"/>
        <v>18.708328339524257</v>
      </c>
      <c r="BB75" s="87">
        <f t="shared" si="49"/>
        <v>18.95888915069256</v>
      </c>
      <c r="BC75" s="87">
        <f t="shared" si="49"/>
        <v>19.209365345654273</v>
      </c>
      <c r="BD75" s="87">
        <f t="shared" si="49"/>
        <v>19.459870398427341</v>
      </c>
      <c r="BE75" s="87">
        <f t="shared" si="49"/>
        <v>19.71044242646218</v>
      </c>
      <c r="BF75" s="87">
        <f t="shared" si="49"/>
        <v>19.961050489497204</v>
      </c>
      <c r="BG75" s="87">
        <f t="shared" si="49"/>
        <v>20.211594429354097</v>
      </c>
      <c r="BH75" s="87">
        <f t="shared" si="49"/>
        <v>20.462134878730339</v>
      </c>
    </row>
    <row r="76" spans="1:60">
      <c r="A76" s="78" t="s">
        <v>24</v>
      </c>
      <c r="C76" s="86">
        <f t="shared" si="50"/>
        <v>0</v>
      </c>
      <c r="D76" s="86">
        <f t="shared" si="50"/>
        <v>0</v>
      </c>
      <c r="E76" s="86">
        <f t="shared" si="50"/>
        <v>0</v>
      </c>
      <c r="F76" s="86">
        <f t="shared" si="50"/>
        <v>0</v>
      </c>
      <c r="G76" s="86">
        <f t="shared" si="50"/>
        <v>0</v>
      </c>
      <c r="H76" s="86">
        <f t="shared" si="50"/>
        <v>0</v>
      </c>
      <c r="I76" s="86">
        <f t="shared" si="50"/>
        <v>0</v>
      </c>
      <c r="J76" s="86">
        <f t="shared" si="50"/>
        <v>0</v>
      </c>
      <c r="K76" s="86">
        <f t="shared" si="50"/>
        <v>7.3147314917208606</v>
      </c>
      <c r="L76" s="86">
        <f t="shared" si="50"/>
        <v>7.4683994511994527</v>
      </c>
      <c r="M76" s="86">
        <f t="shared" si="50"/>
        <v>7.1886049630062514</v>
      </c>
      <c r="N76" s="86">
        <f t="shared" si="50"/>
        <v>7.354508812428926</v>
      </c>
      <c r="O76" s="86">
        <f t="shared" si="50"/>
        <v>8.5629114770884041</v>
      </c>
      <c r="P76" s="86">
        <f t="shared" si="50"/>
        <v>7.658643721438807</v>
      </c>
      <c r="Q76" s="86">
        <f t="shared" si="50"/>
        <v>8.8279693877892633</v>
      </c>
      <c r="R76" s="86">
        <f t="shared" si="50"/>
        <v>8.0581723948339175</v>
      </c>
      <c r="S76" s="86">
        <f t="shared" si="50"/>
        <v>8.8018192876871666</v>
      </c>
      <c r="T76" s="86">
        <f t="shared" si="50"/>
        <v>9.7202185960938401</v>
      </c>
      <c r="U76" s="86">
        <f t="shared" si="50"/>
        <v>9.2198673109183797</v>
      </c>
      <c r="V76" s="86">
        <f t="shared" si="50"/>
        <v>10.094104746676686</v>
      </c>
      <c r="W76" s="86">
        <f t="shared" si="50"/>
        <v>10.634372095301515</v>
      </c>
      <c r="X76" s="86">
        <f t="shared" si="50"/>
        <v>11.11619163469701</v>
      </c>
      <c r="Y76" s="86">
        <f t="shared" si="50"/>
        <v>12.328426391942926</v>
      </c>
      <c r="Z76" s="86">
        <f t="shared" si="50"/>
        <v>12.268289689928544</v>
      </c>
      <c r="AA76" s="86">
        <f t="shared" si="50"/>
        <v>11.945482257374199</v>
      </c>
      <c r="AB76" s="86">
        <f t="shared" si="50"/>
        <v>10.541834646838133</v>
      </c>
      <c r="AC76" s="86">
        <f t="shared" si="50"/>
        <v>12.974566233613057</v>
      </c>
      <c r="AD76" s="86">
        <f t="shared" si="50"/>
        <v>11.801123095580689</v>
      </c>
      <c r="AE76" s="86">
        <f t="shared" si="50"/>
        <v>12.059110744867173</v>
      </c>
      <c r="AF76" s="86">
        <f t="shared" si="50"/>
        <v>14.510187045152787</v>
      </c>
      <c r="AG76" s="86">
        <f t="shared" si="50"/>
        <v>13.678636677899771</v>
      </c>
      <c r="AH76" s="86">
        <f t="shared" si="50"/>
        <v>13.997448149683327</v>
      </c>
      <c r="AI76" s="87">
        <f t="shared" si="49"/>
        <v>14.123768999169002</v>
      </c>
      <c r="AJ76" s="87">
        <f t="shared" si="49"/>
        <v>14.666967159216052</v>
      </c>
      <c r="AK76" s="87">
        <f t="shared" si="49"/>
        <v>15.24119549027102</v>
      </c>
      <c r="AL76" s="87">
        <f t="shared" si="49"/>
        <v>15.260806062640235</v>
      </c>
      <c r="AM76" s="87">
        <f t="shared" si="49"/>
        <v>15.479265330711677</v>
      </c>
      <c r="AN76" s="87">
        <f t="shared" si="49"/>
        <v>16.120151691151538</v>
      </c>
      <c r="AO76" s="87">
        <f t="shared" si="49"/>
        <v>16.320120007582311</v>
      </c>
      <c r="AP76" s="87">
        <f t="shared" si="49"/>
        <v>16.687373907641039</v>
      </c>
      <c r="AQ76" s="87">
        <f t="shared" si="49"/>
        <v>16.847808033009642</v>
      </c>
      <c r="AR76" s="87">
        <f t="shared" si="49"/>
        <v>17.220292936631076</v>
      </c>
      <c r="AS76" s="87">
        <f t="shared" si="49"/>
        <v>17.58683361354985</v>
      </c>
      <c r="AT76" s="87">
        <f t="shared" si="49"/>
        <v>17.953173750470985</v>
      </c>
      <c r="AU76" s="87">
        <f t="shared" si="49"/>
        <v>18.316147761881542</v>
      </c>
      <c r="AV76" s="87">
        <f t="shared" si="49"/>
        <v>18.587096625379058</v>
      </c>
      <c r="AW76" s="87">
        <f t="shared" si="49"/>
        <v>19.31775556284294</v>
      </c>
      <c r="AX76" s="87">
        <f t="shared" si="49"/>
        <v>19.59147623886469</v>
      </c>
      <c r="AY76" s="87">
        <f t="shared" si="49"/>
        <v>19.86483157123202</v>
      </c>
      <c r="AZ76" s="87">
        <f t="shared" si="49"/>
        <v>20.137795252385004</v>
      </c>
      <c r="BA76" s="87">
        <f t="shared" si="49"/>
        <v>20.410996239399651</v>
      </c>
      <c r="BB76" s="87">
        <f t="shared" si="49"/>
        <v>20.684667939717816</v>
      </c>
      <c r="BC76" s="87">
        <f t="shared" si="49"/>
        <v>20.958051100061368</v>
      </c>
      <c r="BD76" s="87">
        <f t="shared" si="49"/>
        <v>21.231364026742352</v>
      </c>
      <c r="BE76" s="87">
        <f t="shared" si="49"/>
        <v>21.504668190097146</v>
      </c>
      <c r="BF76" s="87">
        <f t="shared" si="49"/>
        <v>21.778043175259462</v>
      </c>
      <c r="BG76" s="87">
        <f t="shared" si="49"/>
        <v>22.051454294003872</v>
      </c>
      <c r="BH76" s="87">
        <f t="shared" si="49"/>
        <v>22.324811264923923</v>
      </c>
    </row>
    <row r="77" spans="1:60">
      <c r="A77" s="78" t="s">
        <v>25</v>
      </c>
      <c r="C77" s="86">
        <f t="shared" si="50"/>
        <v>0</v>
      </c>
      <c r="D77" s="86">
        <f t="shared" si="50"/>
        <v>0</v>
      </c>
      <c r="E77" s="86">
        <f t="shared" si="50"/>
        <v>0</v>
      </c>
      <c r="F77" s="86">
        <f t="shared" si="50"/>
        <v>0</v>
      </c>
      <c r="G77" s="86">
        <f t="shared" si="50"/>
        <v>0</v>
      </c>
      <c r="H77" s="86">
        <f t="shared" si="50"/>
        <v>0</v>
      </c>
      <c r="I77" s="86">
        <f t="shared" si="50"/>
        <v>0</v>
      </c>
      <c r="J77" s="86">
        <f t="shared" si="50"/>
        <v>0</v>
      </c>
      <c r="K77" s="86">
        <f t="shared" si="50"/>
        <v>6.6047055542598914</v>
      </c>
      <c r="L77" s="86">
        <f t="shared" si="50"/>
        <v>7.15687196710038</v>
      </c>
      <c r="M77" s="86">
        <f t="shared" si="50"/>
        <v>7.3533620931287009</v>
      </c>
      <c r="N77" s="86">
        <f t="shared" si="50"/>
        <v>7.5770958022390431</v>
      </c>
      <c r="O77" s="86">
        <f t="shared" si="50"/>
        <v>7.9057816075209768</v>
      </c>
      <c r="P77" s="86">
        <f t="shared" si="50"/>
        <v>7.4187684106027056</v>
      </c>
      <c r="Q77" s="86">
        <f t="shared" si="50"/>
        <v>7.8797278838784184</v>
      </c>
      <c r="R77" s="86">
        <f t="shared" si="50"/>
        <v>8.0925372987813677</v>
      </c>
      <c r="S77" s="86">
        <f t="shared" si="50"/>
        <v>8.4673718329627228</v>
      </c>
      <c r="T77" s="86">
        <f t="shared" si="50"/>
        <v>9.0517259668836125</v>
      </c>
      <c r="U77" s="86">
        <f t="shared" si="50"/>
        <v>8.7402412378054297</v>
      </c>
      <c r="V77" s="86">
        <f t="shared" si="50"/>
        <v>10.422706651524912</v>
      </c>
      <c r="W77" s="86">
        <f t="shared" si="50"/>
        <v>10.10503105907404</v>
      </c>
      <c r="X77" s="86">
        <f t="shared" si="50"/>
        <v>10.823326008883306</v>
      </c>
      <c r="Y77" s="86">
        <f t="shared" si="50"/>
        <v>12.948069498679619</v>
      </c>
      <c r="Z77" s="86">
        <f t="shared" si="50"/>
        <v>11.025602566624599</v>
      </c>
      <c r="AA77" s="86">
        <f t="shared" si="50"/>
        <v>12.832663232351482</v>
      </c>
      <c r="AB77" s="86">
        <f t="shared" si="50"/>
        <v>10.490397139508385</v>
      </c>
      <c r="AC77" s="86">
        <f t="shared" si="50"/>
        <v>11.739909576577141</v>
      </c>
      <c r="AD77" s="86">
        <f t="shared" si="50"/>
        <v>12.235300635936525</v>
      </c>
      <c r="AE77" s="86">
        <f t="shared" si="50"/>
        <v>11.241319387861761</v>
      </c>
      <c r="AF77" s="86">
        <f t="shared" si="50"/>
        <v>13.474747241129943</v>
      </c>
      <c r="AG77" s="86">
        <f>AG204+AG29+AG45-AG61-AG205</f>
        <v>14.479138334374646</v>
      </c>
      <c r="AH77" s="86">
        <f t="shared" si="50"/>
        <v>13.250635028626478</v>
      </c>
      <c r="AI77" s="87">
        <f t="shared" si="49"/>
        <v>13.485759107382915</v>
      </c>
      <c r="AJ77" s="87">
        <f t="shared" si="49"/>
        <v>13.796941836550351</v>
      </c>
      <c r="AK77" s="87">
        <f t="shared" si="49"/>
        <v>14.359106816719727</v>
      </c>
      <c r="AL77" s="87">
        <f t="shared" si="49"/>
        <v>14.419217153762586</v>
      </c>
      <c r="AM77" s="87">
        <f t="shared" si="49"/>
        <v>14.638905585498659</v>
      </c>
      <c r="AN77" s="87">
        <f t="shared" si="49"/>
        <v>15.242250546266529</v>
      </c>
      <c r="AO77" s="87">
        <f t="shared" si="49"/>
        <v>15.403443618818073</v>
      </c>
      <c r="AP77" s="87">
        <f t="shared" si="49"/>
        <v>15.75990121041279</v>
      </c>
      <c r="AQ77" s="87">
        <f t="shared" si="49"/>
        <v>15.918800286465618</v>
      </c>
      <c r="AR77" s="87">
        <f t="shared" si="49"/>
        <v>16.270765028825789</v>
      </c>
      <c r="AS77" s="87">
        <f t="shared" si="49"/>
        <v>16.614311077023263</v>
      </c>
      <c r="AT77" s="87">
        <f t="shared" si="49"/>
        <v>16.957526997464445</v>
      </c>
      <c r="AU77" s="87">
        <f t="shared" si="49"/>
        <v>17.302832338583496</v>
      </c>
      <c r="AV77" s="87">
        <f t="shared" si="49"/>
        <v>17.559693356047639</v>
      </c>
      <c r="AW77" s="87">
        <f t="shared" si="49"/>
        <v>18.249478968662871</v>
      </c>
      <c r="AX77" s="87">
        <f t="shared" si="49"/>
        <v>18.507473871522411</v>
      </c>
      <c r="AY77" s="87">
        <f t="shared" si="49"/>
        <v>18.765585234244149</v>
      </c>
      <c r="AZ77" s="87">
        <f t="shared" si="49"/>
        <v>19.023903898059416</v>
      </c>
      <c r="BA77" s="87">
        <f t="shared" si="49"/>
        <v>19.282032068777731</v>
      </c>
      <c r="BB77" s="87">
        <f t="shared" si="49"/>
        <v>19.540425327860106</v>
      </c>
      <c r="BC77" s="87">
        <f t="shared" si="49"/>
        <v>19.798612391046767</v>
      </c>
      <c r="BD77" s="87">
        <f t="shared" si="49"/>
        <v>20.056839489604684</v>
      </c>
      <c r="BE77" s="87">
        <f t="shared" si="49"/>
        <v>20.315090669059288</v>
      </c>
      <c r="BF77" s="87">
        <f t="shared" si="49"/>
        <v>20.573327814936789</v>
      </c>
      <c r="BG77" s="87">
        <f t="shared" si="49"/>
        <v>20.831587603078841</v>
      </c>
      <c r="BH77" s="87">
        <f t="shared" si="49"/>
        <v>21.089819662790646</v>
      </c>
    </row>
    <row r="78" spans="1:60">
      <c r="A78" s="78" t="s">
        <v>26</v>
      </c>
      <c r="C78" s="86">
        <f t="shared" ref="C78:AF80" si="51">C205+C30+C46-C62-C206</f>
        <v>0</v>
      </c>
      <c r="D78" s="86">
        <f t="shared" si="51"/>
        <v>0</v>
      </c>
      <c r="E78" s="86">
        <f t="shared" si="51"/>
        <v>0</v>
      </c>
      <c r="F78" s="86">
        <f t="shared" si="51"/>
        <v>0</v>
      </c>
      <c r="G78" s="86">
        <f t="shared" si="51"/>
        <v>0</v>
      </c>
      <c r="H78" s="86">
        <f t="shared" si="51"/>
        <v>0</v>
      </c>
      <c r="I78" s="86">
        <f t="shared" si="51"/>
        <v>0</v>
      </c>
      <c r="J78" s="86">
        <f t="shared" si="51"/>
        <v>0</v>
      </c>
      <c r="K78" s="86">
        <f t="shared" si="51"/>
        <v>7.7954691276767312</v>
      </c>
      <c r="L78" s="86">
        <f t="shared" si="51"/>
        <v>7.1378194964524759</v>
      </c>
      <c r="M78" s="86">
        <f t="shared" si="51"/>
        <v>6.9305832592050978</v>
      </c>
      <c r="N78" s="86">
        <f t="shared" si="51"/>
        <v>7.3855290203118029</v>
      </c>
      <c r="O78" s="86">
        <f t="shared" si="51"/>
        <v>7.5476257508606688</v>
      </c>
      <c r="P78" s="86">
        <f t="shared" si="51"/>
        <v>7.4721834607342839</v>
      </c>
      <c r="Q78" s="86">
        <f t="shared" si="51"/>
        <v>8.3673414765387832</v>
      </c>
      <c r="R78" s="86">
        <f t="shared" si="51"/>
        <v>7.6586722471660664</v>
      </c>
      <c r="S78" s="86">
        <f t="shared" si="51"/>
        <v>8.6280270581981036</v>
      </c>
      <c r="T78" s="86">
        <f t="shared" si="51"/>
        <v>8.2299127662173674</v>
      </c>
      <c r="U78" s="86">
        <f t="shared" si="51"/>
        <v>8.4462066156820885</v>
      </c>
      <c r="V78" s="86">
        <f t="shared" si="51"/>
        <v>10.242434303391162</v>
      </c>
      <c r="W78" s="86">
        <f t="shared" si="51"/>
        <v>10.49885230480154</v>
      </c>
      <c r="X78" s="86">
        <f t="shared" si="51"/>
        <v>11.399721382864847</v>
      </c>
      <c r="Y78" s="86">
        <f t="shared" si="51"/>
        <v>13.544929799288788</v>
      </c>
      <c r="Z78" s="86">
        <f t="shared" si="51"/>
        <v>11.116990311830961</v>
      </c>
      <c r="AA78" s="86">
        <f t="shared" si="51"/>
        <v>11.427863074430018</v>
      </c>
      <c r="AB78" s="86">
        <f t="shared" si="51"/>
        <v>10.580989836201871</v>
      </c>
      <c r="AC78" s="86">
        <f t="shared" si="51"/>
        <v>11.637173747920038</v>
      </c>
      <c r="AD78" s="86">
        <f t="shared" si="51"/>
        <v>11.285495216922232</v>
      </c>
      <c r="AE78" s="86">
        <f t="shared" si="51"/>
        <v>11.544523358416136</v>
      </c>
      <c r="AF78" s="86">
        <f t="shared" si="51"/>
        <v>13.147283403537578</v>
      </c>
      <c r="AG78" s="86">
        <f>AG205+AG30+AG46-AG62-AG206</f>
        <v>11.715989974853159</v>
      </c>
      <c r="AH78" s="86">
        <f t="shared" ref="AH78:AH80" si="52">AH205+AH30+AH46-AH62-AH206</f>
        <v>12.97318892796296</v>
      </c>
      <c r="AI78" s="87">
        <f t="shared" si="49"/>
        <v>13.172195772284299</v>
      </c>
      <c r="AJ78" s="87">
        <f t="shared" si="49"/>
        <v>13.618852787423187</v>
      </c>
      <c r="AK78" s="87">
        <f t="shared" si="49"/>
        <v>14.077506672929102</v>
      </c>
      <c r="AL78" s="87">
        <f t="shared" si="49"/>
        <v>14.149888192638285</v>
      </c>
      <c r="AM78" s="87">
        <f t="shared" si="49"/>
        <v>14.360001941785342</v>
      </c>
      <c r="AN78" s="87">
        <f t="shared" si="49"/>
        <v>14.957350584615902</v>
      </c>
      <c r="AO78" s="87">
        <f t="shared" si="49"/>
        <v>15.1286038386118</v>
      </c>
      <c r="AP78" s="87">
        <f t="shared" si="49"/>
        <v>15.464213110693279</v>
      </c>
      <c r="AQ78" s="87">
        <f t="shared" si="49"/>
        <v>15.622703156948406</v>
      </c>
      <c r="AR78" s="87">
        <f t="shared" si="49"/>
        <v>15.968358979386737</v>
      </c>
      <c r="AS78" s="87">
        <f t="shared" si="49"/>
        <v>16.306963117589738</v>
      </c>
      <c r="AT78" s="87">
        <f t="shared" si="49"/>
        <v>16.644452006497634</v>
      </c>
      <c r="AU78" s="87">
        <f t="shared" si="49"/>
        <v>16.981356667998178</v>
      </c>
      <c r="AV78" s="87">
        <f t="shared" si="49"/>
        <v>17.234054011811214</v>
      </c>
      <c r="AW78" s="87">
        <f t="shared" si="49"/>
        <v>17.911238998024491</v>
      </c>
      <c r="AX78" s="87">
        <f t="shared" si="49"/>
        <v>18.164631511830258</v>
      </c>
      <c r="AY78" s="87">
        <f t="shared" si="49"/>
        <v>18.417871561480336</v>
      </c>
      <c r="AZ78" s="87">
        <f t="shared" si="49"/>
        <v>18.671164531431362</v>
      </c>
      <c r="BA78" s="87">
        <f t="shared" si="49"/>
        <v>18.924642222117193</v>
      </c>
      <c r="BB78" s="87">
        <f t="shared" si="49"/>
        <v>19.178282186466593</v>
      </c>
      <c r="BC78" s="87">
        <f t="shared" si="49"/>
        <v>19.431688835352865</v>
      </c>
      <c r="BD78" s="87">
        <f t="shared" ref="BD78:BM78" si="53">BD94+BD158</f>
        <v>19.685098478112206</v>
      </c>
      <c r="BE78" s="87">
        <f t="shared" si="53"/>
        <v>19.938543432441701</v>
      </c>
      <c r="BF78" s="87">
        <f t="shared" si="53"/>
        <v>20.192019984281082</v>
      </c>
      <c r="BG78" s="87">
        <f t="shared" si="53"/>
        <v>20.445496279682729</v>
      </c>
      <c r="BH78" s="87">
        <f t="shared" si="53"/>
        <v>20.6989385740833</v>
      </c>
    </row>
    <row r="79" spans="1:60">
      <c r="A79" s="78" t="s">
        <v>27</v>
      </c>
      <c r="C79" s="86">
        <f t="shared" si="51"/>
        <v>0</v>
      </c>
      <c r="D79" s="86">
        <f t="shared" si="51"/>
        <v>0</v>
      </c>
      <c r="E79" s="86">
        <f t="shared" si="51"/>
        <v>0</v>
      </c>
      <c r="F79" s="86">
        <f t="shared" si="51"/>
        <v>0</v>
      </c>
      <c r="G79" s="86">
        <f t="shared" si="51"/>
        <v>0</v>
      </c>
      <c r="H79" s="86">
        <f t="shared" si="51"/>
        <v>0</v>
      </c>
      <c r="I79" s="86">
        <f t="shared" si="51"/>
        <v>0</v>
      </c>
      <c r="J79" s="86">
        <f t="shared" si="51"/>
        <v>0</v>
      </c>
      <c r="K79" s="86">
        <f t="shared" si="51"/>
        <v>7.3002256659024702</v>
      </c>
      <c r="L79" s="86">
        <f t="shared" si="51"/>
        <v>7.0586853201734332</v>
      </c>
      <c r="M79" s="86">
        <f t="shared" si="51"/>
        <v>6.4415601653300349</v>
      </c>
      <c r="N79" s="86">
        <f t="shared" si="51"/>
        <v>8.7645535405677322</v>
      </c>
      <c r="O79" s="86">
        <f t="shared" si="51"/>
        <v>7.6261598247490427</v>
      </c>
      <c r="P79" s="86">
        <f t="shared" si="51"/>
        <v>8.7785079977249776</v>
      </c>
      <c r="Q79" s="86">
        <f t="shared" si="51"/>
        <v>8.6653512374046997</v>
      </c>
      <c r="R79" s="86">
        <f t="shared" si="51"/>
        <v>7.7974571494638516</v>
      </c>
      <c r="S79" s="86">
        <f t="shared" si="51"/>
        <v>8.6822563971183992</v>
      </c>
      <c r="T79" s="86">
        <f t="shared" si="51"/>
        <v>8.8941365796513701</v>
      </c>
      <c r="U79" s="86">
        <f t="shared" si="51"/>
        <v>8.3330417947019182</v>
      </c>
      <c r="V79" s="86">
        <f t="shared" si="51"/>
        <v>9.9751897820702329</v>
      </c>
      <c r="W79" s="86">
        <f t="shared" si="51"/>
        <v>11.59846355137406</v>
      </c>
      <c r="X79" s="86">
        <f t="shared" si="51"/>
        <v>12.459097468522561</v>
      </c>
      <c r="Y79" s="86">
        <f t="shared" si="51"/>
        <v>14.200798371208293</v>
      </c>
      <c r="Z79" s="86">
        <f t="shared" si="51"/>
        <v>11.812602277029693</v>
      </c>
      <c r="AA79" s="86">
        <f t="shared" si="51"/>
        <v>11.894440605269626</v>
      </c>
      <c r="AB79" s="86">
        <f t="shared" si="51"/>
        <v>10.43832473398632</v>
      </c>
      <c r="AC79" s="86">
        <f t="shared" si="51"/>
        <v>13.208861368454585</v>
      </c>
      <c r="AD79" s="86">
        <f t="shared" si="51"/>
        <v>12.461197430662978</v>
      </c>
      <c r="AE79" s="86">
        <f t="shared" si="51"/>
        <v>12.066823607338396</v>
      </c>
      <c r="AF79" s="86">
        <f>AF206+AF31+AF47-AF63-AF207</f>
        <v>13.966823433915781</v>
      </c>
      <c r="AG79" s="86">
        <f>AG206+AG31+AG47-AG63-AG207</f>
        <v>15.491720909813104</v>
      </c>
      <c r="AH79" s="86">
        <f t="shared" si="52"/>
        <v>14.037054424465728</v>
      </c>
      <c r="AI79" s="87">
        <f t="shared" ref="AI79:BH80" si="54">AI95+AI159</f>
        <v>14.121713321706627</v>
      </c>
      <c r="AJ79" s="87">
        <f t="shared" si="54"/>
        <v>14.522878815065777</v>
      </c>
      <c r="AK79" s="87">
        <f t="shared" si="54"/>
        <v>15.064373725002286</v>
      </c>
      <c r="AL79" s="87">
        <f t="shared" si="54"/>
        <v>15.163558952369428</v>
      </c>
      <c r="AM79" s="87">
        <f t="shared" si="54"/>
        <v>15.398933770673903</v>
      </c>
      <c r="AN79" s="87">
        <f t="shared" si="54"/>
        <v>16.01223893972325</v>
      </c>
      <c r="AO79" s="87">
        <f t="shared" si="54"/>
        <v>16.191205667823517</v>
      </c>
      <c r="AP79" s="87">
        <f t="shared" si="54"/>
        <v>16.561566189736517</v>
      </c>
      <c r="AQ79" s="87">
        <f t="shared" si="54"/>
        <v>16.733851939863655</v>
      </c>
      <c r="AR79" s="87">
        <f t="shared" si="54"/>
        <v>17.10255429527756</v>
      </c>
      <c r="AS79" s="87">
        <f t="shared" si="54"/>
        <v>17.461197685934202</v>
      </c>
      <c r="AT79" s="87">
        <f t="shared" si="54"/>
        <v>17.823384314737545</v>
      </c>
      <c r="AU79" s="87">
        <f t="shared" si="54"/>
        <v>18.186054318411241</v>
      </c>
      <c r="AV79" s="87">
        <f t="shared" si="54"/>
        <v>18.456618322343768</v>
      </c>
      <c r="AW79" s="87">
        <f t="shared" si="54"/>
        <v>19.181218998558251</v>
      </c>
      <c r="AX79" s="87">
        <f t="shared" si="54"/>
        <v>19.452156735448636</v>
      </c>
      <c r="AY79" s="87">
        <f t="shared" si="54"/>
        <v>19.723689335579085</v>
      </c>
      <c r="AZ79" s="87">
        <f t="shared" si="54"/>
        <v>19.995182889509863</v>
      </c>
      <c r="BA79" s="87">
        <f t="shared" si="54"/>
        <v>20.266529015927542</v>
      </c>
      <c r="BB79" s="87">
        <f t="shared" si="54"/>
        <v>20.538038874614962</v>
      </c>
      <c r="BC79" s="87">
        <f t="shared" si="54"/>
        <v>20.809400249546083</v>
      </c>
      <c r="BD79" s="87">
        <f t="shared" si="54"/>
        <v>21.08084982596997</v>
      </c>
      <c r="BE79" s="87">
        <f t="shared" si="54"/>
        <v>21.352282116223922</v>
      </c>
      <c r="BF79" s="87">
        <f t="shared" si="54"/>
        <v>21.623701669274357</v>
      </c>
      <c r="BG79" s="87">
        <f t="shared" si="54"/>
        <v>21.895136482422565</v>
      </c>
      <c r="BH79" s="87">
        <f t="shared" si="54"/>
        <v>22.166555706900031</v>
      </c>
    </row>
    <row r="80" spans="1:60">
      <c r="A80" s="78" t="s">
        <v>28</v>
      </c>
      <c r="C80" s="86">
        <f t="shared" si="51"/>
        <v>-5</v>
      </c>
      <c r="D80" s="86">
        <f t="shared" si="51"/>
        <v>-5</v>
      </c>
      <c r="E80" s="86">
        <f t="shared" si="51"/>
        <v>-5</v>
      </c>
      <c r="F80" s="86">
        <f t="shared" si="51"/>
        <v>-5</v>
      </c>
      <c r="G80" s="86">
        <f t="shared" si="51"/>
        <v>-5</v>
      </c>
      <c r="H80" s="86">
        <f t="shared" si="51"/>
        <v>-5</v>
      </c>
      <c r="I80" s="86">
        <f t="shared" si="51"/>
        <v>-5</v>
      </c>
      <c r="J80" s="86">
        <f t="shared" si="51"/>
        <v>-5</v>
      </c>
      <c r="K80" s="86">
        <f t="shared" si="51"/>
        <v>1.7780533952002653</v>
      </c>
      <c r="L80" s="86">
        <f t="shared" si="51"/>
        <v>1.5074311294903975</v>
      </c>
      <c r="M80" s="86">
        <f t="shared" si="51"/>
        <v>1.3631142594061165</v>
      </c>
      <c r="N80" s="86">
        <f t="shared" si="51"/>
        <v>2.3590635068595569</v>
      </c>
      <c r="O80" s="86">
        <f t="shared" si="51"/>
        <v>2.5457064224753188</v>
      </c>
      <c r="P80" s="86">
        <f t="shared" si="51"/>
        <v>3.5037764378396723</v>
      </c>
      <c r="Q80" s="86">
        <f t="shared" si="51"/>
        <v>4.1716735444049764</v>
      </c>
      <c r="R80" s="86">
        <f t="shared" si="51"/>
        <v>2.7156196526957546</v>
      </c>
      <c r="S80" s="86">
        <f t="shared" si="51"/>
        <v>3.3476354049621815</v>
      </c>
      <c r="T80" s="86">
        <f t="shared" si="51"/>
        <v>3.4501647707204146</v>
      </c>
      <c r="U80" s="86">
        <f t="shared" si="51"/>
        <v>8.51980511545292</v>
      </c>
      <c r="V80" s="86">
        <f t="shared" si="51"/>
        <v>10.355942836643532</v>
      </c>
      <c r="W80" s="86">
        <f t="shared" si="51"/>
        <v>9.9175263384741488</v>
      </c>
      <c r="X80" s="86">
        <f t="shared" si="51"/>
        <v>10.589904450049088</v>
      </c>
      <c r="Y80" s="86">
        <f t="shared" si="51"/>
        <v>12.977064962289642</v>
      </c>
      <c r="Z80" s="86">
        <f t="shared" si="51"/>
        <v>10.788766802599572</v>
      </c>
      <c r="AA80" s="86">
        <f t="shared" si="51"/>
        <v>11.838413126507213</v>
      </c>
      <c r="AB80" s="86">
        <f t="shared" si="51"/>
        <v>9.6928925582722965</v>
      </c>
      <c r="AC80" s="86">
        <f t="shared" si="51"/>
        <v>9.8288572258226186</v>
      </c>
      <c r="AD80" s="86">
        <f t="shared" si="51"/>
        <v>10.274247555268538</v>
      </c>
      <c r="AE80" s="86">
        <f t="shared" si="51"/>
        <v>10.536610166249258</v>
      </c>
      <c r="AF80" s="86">
        <f>AF207+AF32+AF48-AF64-AF208</f>
        <v>12.044309692491417</v>
      </c>
      <c r="AG80" s="86">
        <f>AG207+AG32+AG48-AG64-AG208</f>
        <v>13.068227882101947</v>
      </c>
      <c r="AH80" s="86">
        <f t="shared" si="52"/>
        <v>12.829885084470973</v>
      </c>
      <c r="AI80" s="87">
        <f t="shared" si="54"/>
        <v>12.905414145883668</v>
      </c>
      <c r="AJ80" s="87">
        <f t="shared" si="54"/>
        <v>13.510908388670799</v>
      </c>
      <c r="AK80" s="87">
        <f t="shared" si="54"/>
        <v>14.162687507285227</v>
      </c>
      <c r="AL80" s="87">
        <f t="shared" si="54"/>
        <v>14.487140121717289</v>
      </c>
      <c r="AM80" s="87">
        <f t="shared" si="54"/>
        <v>14.255700029634539</v>
      </c>
      <c r="AN80" s="87">
        <f t="shared" si="54"/>
        <v>14.945149189031554</v>
      </c>
      <c r="AO80" s="87">
        <f t="shared" si="54"/>
        <v>15.170693298461686</v>
      </c>
      <c r="AP80" s="87">
        <f t="shared" si="54"/>
        <v>15.53826829853702</v>
      </c>
      <c r="AQ80" s="87">
        <f t="shared" si="54"/>
        <v>15.693769582001948</v>
      </c>
      <c r="AR80" s="87">
        <f t="shared" si="54"/>
        <v>15.983307265278512</v>
      </c>
      <c r="AS80" s="87">
        <f t="shared" si="54"/>
        <v>16.347118524894825</v>
      </c>
      <c r="AT80" s="87">
        <f t="shared" si="54"/>
        <v>16.695836300244622</v>
      </c>
      <c r="AU80" s="87">
        <f t="shared" si="54"/>
        <v>17.034760606296061</v>
      </c>
      <c r="AV80" s="87">
        <f t="shared" si="54"/>
        <v>17.282878367728586</v>
      </c>
      <c r="AW80" s="87">
        <f t="shared" si="54"/>
        <v>17.956206326892101</v>
      </c>
      <c r="AX80" s="87">
        <f t="shared" si="54"/>
        <v>18.215602807449955</v>
      </c>
      <c r="AY80" s="87">
        <f t="shared" si="54"/>
        <v>18.470740525828262</v>
      </c>
      <c r="AZ80" s="87">
        <f t="shared" si="54"/>
        <v>18.724001607768628</v>
      </c>
      <c r="BA80" s="87">
        <f t="shared" si="54"/>
        <v>18.977076858307925</v>
      </c>
      <c r="BB80" s="87">
        <f t="shared" si="54"/>
        <v>19.231195949227583</v>
      </c>
      <c r="BC80" s="87">
        <f t="shared" si="54"/>
        <v>19.48622812866418</v>
      </c>
      <c r="BD80" s="87">
        <f t="shared" si="54"/>
        <v>19.740351460055905</v>
      </c>
      <c r="BE80" s="87">
        <f t="shared" si="54"/>
        <v>19.994263916255278</v>
      </c>
      <c r="BF80" s="87">
        <f t="shared" si="54"/>
        <v>20.24831199886097</v>
      </c>
      <c r="BG80" s="87">
        <f t="shared" si="54"/>
        <v>20.502562276087076</v>
      </c>
      <c r="BH80" s="87">
        <f t="shared" si="54"/>
        <v>20.756839708543424</v>
      </c>
    </row>
    <row r="81" spans="1:60" ht="13.5" thickBot="1">
      <c r="A81" s="78" t="s">
        <v>29</v>
      </c>
      <c r="C81" s="86">
        <f>SUM(C69:C80)</f>
        <v>-5</v>
      </c>
      <c r="D81" s="86">
        <f t="shared" ref="D81:AE81" si="55">SUM(D69:D80)</f>
        <v>0</v>
      </c>
      <c r="E81" s="86">
        <f t="shared" si="55"/>
        <v>0</v>
      </c>
      <c r="F81" s="86">
        <f t="shared" si="55"/>
        <v>0</v>
      </c>
      <c r="G81" s="86">
        <f t="shared" si="55"/>
        <v>0</v>
      </c>
      <c r="H81" s="86">
        <f t="shared" si="55"/>
        <v>0</v>
      </c>
      <c r="I81" s="86">
        <f t="shared" si="55"/>
        <v>0</v>
      </c>
      <c r="J81" s="86">
        <f t="shared" si="55"/>
        <v>0</v>
      </c>
      <c r="K81" s="86">
        <f t="shared" si="55"/>
        <v>83.375307999090467</v>
      </c>
      <c r="L81" s="86">
        <f t="shared" si="55"/>
        <v>86.564125413205389</v>
      </c>
      <c r="M81" s="86">
        <f t="shared" si="55"/>
        <v>86.525746623201243</v>
      </c>
      <c r="N81" s="86">
        <f t="shared" si="55"/>
        <v>90.078567629212785</v>
      </c>
      <c r="O81" s="86">
        <f t="shared" si="55"/>
        <v>95.922260327648161</v>
      </c>
      <c r="P81" s="86">
        <f t="shared" si="55"/>
        <v>94.604152203878783</v>
      </c>
      <c r="Q81" s="86">
        <f t="shared" si="55"/>
        <v>99.105660022666783</v>
      </c>
      <c r="R81" s="86">
        <f t="shared" si="55"/>
        <v>103.68060779257965</v>
      </c>
      <c r="S81" s="86">
        <f t="shared" si="55"/>
        <v>104.08449431378615</v>
      </c>
      <c r="T81" s="86">
        <f t="shared" si="55"/>
        <v>108.56807624570794</v>
      </c>
      <c r="U81" s="86">
        <f t="shared" si="55"/>
        <v>105.83377866322576</v>
      </c>
      <c r="V81" s="86">
        <f t="shared" si="55"/>
        <v>120.19927890920306</v>
      </c>
      <c r="W81" s="86">
        <f t="shared" si="55"/>
        <v>124.12610380058271</v>
      </c>
      <c r="X81" s="86">
        <f t="shared" si="55"/>
        <v>128.84367897197106</v>
      </c>
      <c r="Y81" s="86">
        <f t="shared" si="55"/>
        <v>133.85241253978552</v>
      </c>
      <c r="Z81" s="86">
        <f t="shared" si="55"/>
        <v>136.06335603679719</v>
      </c>
      <c r="AA81" s="86">
        <f t="shared" si="55"/>
        <v>138.91313090136683</v>
      </c>
      <c r="AB81" s="86">
        <f t="shared" si="55"/>
        <v>139.27985477834739</v>
      </c>
      <c r="AC81" s="86">
        <f t="shared" si="55"/>
        <v>139.35297908724934</v>
      </c>
      <c r="AD81" s="86">
        <f t="shared" si="55"/>
        <v>135.00669562528634</v>
      </c>
      <c r="AE81" s="86">
        <f t="shared" si="55"/>
        <v>138.44368883417687</v>
      </c>
      <c r="AF81" s="86">
        <f>SUM(AF69:AF80)</f>
        <v>149.64312927251532</v>
      </c>
      <c r="AG81" s="86">
        <f>SUM(AG69:AG80)</f>
        <v>153.17861577756906</v>
      </c>
      <c r="AH81" s="86">
        <f>SUM(AH69:AH80)</f>
        <v>153.3032895947029</v>
      </c>
      <c r="AI81" s="87">
        <f t="shared" ref="AI81:BH81" si="56">SUM(AI69:AI80)</f>
        <v>156</v>
      </c>
      <c r="AJ81" s="87">
        <f t="shared" si="56"/>
        <v>161</v>
      </c>
      <c r="AK81" s="87">
        <f t="shared" si="56"/>
        <v>166</v>
      </c>
      <c r="AL81" s="87">
        <f t="shared" si="56"/>
        <v>168</v>
      </c>
      <c r="AM81" s="87">
        <f t="shared" si="56"/>
        <v>170</v>
      </c>
      <c r="AN81" s="87">
        <f t="shared" si="56"/>
        <v>177</v>
      </c>
      <c r="AO81" s="87">
        <f t="shared" si="56"/>
        <v>179</v>
      </c>
      <c r="AP81" s="87">
        <f t="shared" si="56"/>
        <v>183</v>
      </c>
      <c r="AQ81" s="87">
        <f t="shared" si="56"/>
        <v>185</v>
      </c>
      <c r="AR81" s="87">
        <f t="shared" si="56"/>
        <v>189</v>
      </c>
      <c r="AS81" s="87">
        <f t="shared" si="56"/>
        <v>193</v>
      </c>
      <c r="AT81" s="87">
        <f t="shared" si="56"/>
        <v>197</v>
      </c>
      <c r="AU81" s="87">
        <f t="shared" si="56"/>
        <v>201</v>
      </c>
      <c r="AV81" s="87">
        <f t="shared" si="56"/>
        <v>204</v>
      </c>
      <c r="AW81" s="87">
        <f t="shared" si="56"/>
        <v>212</v>
      </c>
      <c r="AX81" s="87">
        <f t="shared" si="56"/>
        <v>215</v>
      </c>
      <c r="AY81" s="87">
        <f t="shared" si="56"/>
        <v>218</v>
      </c>
      <c r="AZ81" s="87">
        <f t="shared" si="56"/>
        <v>221</v>
      </c>
      <c r="BA81" s="87">
        <f t="shared" si="56"/>
        <v>224</v>
      </c>
      <c r="BB81" s="87">
        <f t="shared" si="56"/>
        <v>227</v>
      </c>
      <c r="BC81" s="87">
        <f t="shared" si="56"/>
        <v>230</v>
      </c>
      <c r="BD81" s="87">
        <f t="shared" si="56"/>
        <v>233</v>
      </c>
      <c r="BE81" s="87">
        <f t="shared" si="56"/>
        <v>236</v>
      </c>
      <c r="BF81" s="87">
        <f t="shared" si="56"/>
        <v>239</v>
      </c>
      <c r="BG81" s="87">
        <f t="shared" si="56"/>
        <v>242</v>
      </c>
      <c r="BH81" s="87">
        <f t="shared" si="56"/>
        <v>245</v>
      </c>
    </row>
    <row r="82" spans="1:60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</row>
    <row r="83" spans="1:60" ht="13.5" thickBot="1">
      <c r="A83" s="78" t="s">
        <v>128</v>
      </c>
    </row>
    <row r="84" spans="1:60" ht="13.5" thickBot="1">
      <c r="A84" s="79"/>
      <c r="B84" s="93">
        <f t="shared" ref="B84:BH84" si="57">B2</f>
        <v>1992</v>
      </c>
      <c r="C84" s="93">
        <f t="shared" si="57"/>
        <v>1993</v>
      </c>
      <c r="D84" s="93">
        <f t="shared" si="57"/>
        <v>1994</v>
      </c>
      <c r="E84" s="93">
        <f t="shared" si="57"/>
        <v>1995</v>
      </c>
      <c r="F84" s="93">
        <f t="shared" si="57"/>
        <v>1996</v>
      </c>
      <c r="G84" s="93">
        <f t="shared" si="57"/>
        <v>1997</v>
      </c>
      <c r="H84" s="93">
        <f t="shared" si="57"/>
        <v>1998</v>
      </c>
      <c r="I84" s="93">
        <f t="shared" si="57"/>
        <v>1999</v>
      </c>
      <c r="J84" s="93">
        <f t="shared" si="57"/>
        <v>2000</v>
      </c>
      <c r="K84" s="93">
        <f t="shared" si="57"/>
        <v>2001</v>
      </c>
      <c r="L84" s="93">
        <f t="shared" si="57"/>
        <v>2002</v>
      </c>
      <c r="M84" s="93">
        <f t="shared" si="57"/>
        <v>2003</v>
      </c>
      <c r="N84" s="93">
        <f t="shared" si="57"/>
        <v>2004</v>
      </c>
      <c r="O84" s="93">
        <f t="shared" si="57"/>
        <v>2005</v>
      </c>
      <c r="P84" s="93">
        <f t="shared" si="57"/>
        <v>2006</v>
      </c>
      <c r="Q84" s="93">
        <f t="shared" si="57"/>
        <v>2007</v>
      </c>
      <c r="R84" s="93">
        <f t="shared" si="57"/>
        <v>2008</v>
      </c>
      <c r="S84" s="93">
        <f t="shared" si="57"/>
        <v>2009</v>
      </c>
      <c r="T84" s="93">
        <f t="shared" si="57"/>
        <v>2010</v>
      </c>
      <c r="U84" s="93">
        <f t="shared" si="57"/>
        <v>2011</v>
      </c>
      <c r="V84" s="93">
        <f t="shared" si="57"/>
        <v>2012</v>
      </c>
      <c r="W84" s="93">
        <f t="shared" si="57"/>
        <v>2013</v>
      </c>
      <c r="X84" s="93">
        <f t="shared" si="57"/>
        <v>2014</v>
      </c>
      <c r="Y84" s="93">
        <f t="shared" si="57"/>
        <v>2015</v>
      </c>
      <c r="Z84" s="93">
        <f t="shared" si="57"/>
        <v>2016</v>
      </c>
      <c r="AA84" s="93">
        <f t="shared" si="57"/>
        <v>2017</v>
      </c>
      <c r="AB84" s="93">
        <f t="shared" si="57"/>
        <v>2018</v>
      </c>
      <c r="AC84" s="93">
        <f t="shared" si="57"/>
        <v>2019</v>
      </c>
      <c r="AD84" s="93">
        <f t="shared" si="57"/>
        <v>2020</v>
      </c>
      <c r="AE84" s="93">
        <f t="shared" si="57"/>
        <v>2021</v>
      </c>
      <c r="AF84" s="93">
        <f t="shared" si="57"/>
        <v>2022</v>
      </c>
      <c r="AG84" s="93">
        <f t="shared" si="57"/>
        <v>2023</v>
      </c>
      <c r="AH84" s="93">
        <f t="shared" si="57"/>
        <v>2024</v>
      </c>
      <c r="AI84" s="93">
        <f t="shared" si="57"/>
        <v>2025</v>
      </c>
      <c r="AJ84" s="93">
        <f t="shared" si="57"/>
        <v>2026</v>
      </c>
      <c r="AK84" s="93">
        <f t="shared" si="57"/>
        <v>2027</v>
      </c>
      <c r="AL84" s="93">
        <f t="shared" si="57"/>
        <v>2028</v>
      </c>
      <c r="AM84" s="93">
        <f t="shared" si="57"/>
        <v>2029</v>
      </c>
      <c r="AN84" s="93">
        <f t="shared" si="57"/>
        <v>2030</v>
      </c>
      <c r="AO84" s="93">
        <f t="shared" si="57"/>
        <v>2031</v>
      </c>
      <c r="AP84" s="93">
        <f t="shared" si="57"/>
        <v>2032</v>
      </c>
      <c r="AQ84" s="93">
        <f t="shared" si="57"/>
        <v>2033</v>
      </c>
      <c r="AR84" s="93">
        <f t="shared" si="57"/>
        <v>2034</v>
      </c>
      <c r="AS84" s="93">
        <f t="shared" si="57"/>
        <v>2035</v>
      </c>
      <c r="AT84" s="93">
        <f t="shared" si="57"/>
        <v>2036</v>
      </c>
      <c r="AU84" s="93">
        <f t="shared" si="57"/>
        <v>2037</v>
      </c>
      <c r="AV84" s="93">
        <f t="shared" si="57"/>
        <v>2038</v>
      </c>
      <c r="AW84" s="93">
        <f t="shared" si="57"/>
        <v>2039</v>
      </c>
      <c r="AX84" s="93">
        <f t="shared" si="57"/>
        <v>2040</v>
      </c>
      <c r="AY84" s="93">
        <f t="shared" si="57"/>
        <v>2041</v>
      </c>
      <c r="AZ84" s="93">
        <f t="shared" si="57"/>
        <v>2042</v>
      </c>
      <c r="BA84" s="93">
        <f t="shared" si="57"/>
        <v>2043</v>
      </c>
      <c r="BB84" s="93">
        <f t="shared" si="57"/>
        <v>2044</v>
      </c>
      <c r="BC84" s="93">
        <f t="shared" si="57"/>
        <v>2045</v>
      </c>
      <c r="BD84" s="93">
        <f t="shared" si="57"/>
        <v>2046</v>
      </c>
      <c r="BE84" s="93">
        <f t="shared" si="57"/>
        <v>2047</v>
      </c>
      <c r="BF84" s="93">
        <f t="shared" si="57"/>
        <v>2048</v>
      </c>
      <c r="BG84" s="93">
        <f t="shared" si="57"/>
        <v>2049</v>
      </c>
      <c r="BH84" s="93">
        <f t="shared" si="57"/>
        <v>2050</v>
      </c>
    </row>
    <row r="85" spans="1:60">
      <c r="A85" s="78" t="s">
        <v>17</v>
      </c>
      <c r="C85" s="86">
        <f t="shared" ref="C85:BH89" si="58">C101+C117+C133</f>
        <v>0</v>
      </c>
      <c r="D85" s="86">
        <f t="shared" si="58"/>
        <v>0</v>
      </c>
      <c r="E85" s="86">
        <f t="shared" si="58"/>
        <v>0</v>
      </c>
      <c r="F85" s="86">
        <f t="shared" si="58"/>
        <v>0</v>
      </c>
      <c r="G85" s="86">
        <f t="shared" si="58"/>
        <v>0</v>
      </c>
      <c r="H85" s="86">
        <f t="shared" si="58"/>
        <v>0</v>
      </c>
      <c r="I85" s="86">
        <f t="shared" si="58"/>
        <v>0</v>
      </c>
      <c r="J85" s="86">
        <f t="shared" si="58"/>
        <v>0</v>
      </c>
      <c r="K85" s="86">
        <f t="shared" si="58"/>
        <v>0</v>
      </c>
      <c r="L85" s="86">
        <f t="shared" si="58"/>
        <v>0</v>
      </c>
      <c r="M85" s="86">
        <f t="shared" si="58"/>
        <v>0</v>
      </c>
      <c r="N85" s="86">
        <f t="shared" si="58"/>
        <v>0</v>
      </c>
      <c r="O85" s="86">
        <f t="shared" si="58"/>
        <v>0</v>
      </c>
      <c r="P85" s="86">
        <f t="shared" si="58"/>
        <v>0</v>
      </c>
      <c r="Q85" s="86">
        <f t="shared" si="58"/>
        <v>0</v>
      </c>
      <c r="R85" s="86">
        <f t="shared" si="58"/>
        <v>0</v>
      </c>
      <c r="S85" s="86">
        <f t="shared" si="58"/>
        <v>0</v>
      </c>
      <c r="T85" s="86">
        <f t="shared" si="58"/>
        <v>0</v>
      </c>
      <c r="U85" s="86">
        <f t="shared" si="58"/>
        <v>0</v>
      </c>
      <c r="V85" s="86">
        <f t="shared" si="58"/>
        <v>0</v>
      </c>
      <c r="W85" s="86">
        <f t="shared" si="58"/>
        <v>0</v>
      </c>
      <c r="X85" s="86">
        <f t="shared" si="58"/>
        <v>0</v>
      </c>
      <c r="Y85" s="86">
        <f t="shared" si="58"/>
        <v>0</v>
      </c>
      <c r="Z85" s="86">
        <f t="shared" si="58"/>
        <v>0</v>
      </c>
      <c r="AA85" s="86">
        <f t="shared" si="58"/>
        <v>0</v>
      </c>
      <c r="AB85" s="86">
        <f t="shared" si="58"/>
        <v>0</v>
      </c>
      <c r="AC85" s="86">
        <f t="shared" si="58"/>
        <v>0</v>
      </c>
      <c r="AD85" s="86">
        <f t="shared" si="58"/>
        <v>0</v>
      </c>
      <c r="AE85" s="86">
        <f t="shared" si="58"/>
        <v>0</v>
      </c>
      <c r="AF85" s="86">
        <f t="shared" si="58"/>
        <v>0</v>
      </c>
      <c r="AG85" s="86">
        <f t="shared" si="58"/>
        <v>0</v>
      </c>
      <c r="AH85" s="86">
        <f t="shared" si="58"/>
        <v>0</v>
      </c>
      <c r="AI85" s="86">
        <f t="shared" si="58"/>
        <v>0</v>
      </c>
      <c r="AJ85" s="86">
        <f t="shared" si="58"/>
        <v>0</v>
      </c>
      <c r="AK85" s="86">
        <f t="shared" si="58"/>
        <v>0</v>
      </c>
      <c r="AL85" s="86">
        <f t="shared" si="58"/>
        <v>0</v>
      </c>
      <c r="AM85" s="86">
        <f t="shared" si="58"/>
        <v>0</v>
      </c>
      <c r="AN85" s="86">
        <f t="shared" si="58"/>
        <v>0</v>
      </c>
      <c r="AO85" s="86">
        <f t="shared" si="58"/>
        <v>0</v>
      </c>
      <c r="AP85" s="86">
        <f t="shared" si="58"/>
        <v>0</v>
      </c>
      <c r="AQ85" s="86">
        <f t="shared" si="58"/>
        <v>0</v>
      </c>
      <c r="AR85" s="86">
        <f t="shared" si="58"/>
        <v>0</v>
      </c>
      <c r="AS85" s="86">
        <f t="shared" si="58"/>
        <v>0</v>
      </c>
      <c r="AT85" s="86">
        <f t="shared" si="58"/>
        <v>0</v>
      </c>
      <c r="AU85" s="86">
        <f t="shared" si="58"/>
        <v>0</v>
      </c>
      <c r="AV85" s="86">
        <f t="shared" si="58"/>
        <v>0</v>
      </c>
      <c r="AW85" s="86">
        <f t="shared" si="58"/>
        <v>0</v>
      </c>
      <c r="AX85" s="86">
        <f t="shared" si="58"/>
        <v>0</v>
      </c>
      <c r="AY85" s="86">
        <f t="shared" si="58"/>
        <v>0</v>
      </c>
      <c r="AZ85" s="86">
        <f t="shared" si="58"/>
        <v>0</v>
      </c>
      <c r="BA85" s="86">
        <f t="shared" si="58"/>
        <v>0</v>
      </c>
      <c r="BB85" s="86">
        <f t="shared" si="58"/>
        <v>0</v>
      </c>
      <c r="BC85" s="86">
        <f t="shared" si="58"/>
        <v>0</v>
      </c>
      <c r="BD85" s="86">
        <f t="shared" si="58"/>
        <v>0</v>
      </c>
      <c r="BE85" s="86">
        <f t="shared" si="58"/>
        <v>0</v>
      </c>
      <c r="BF85" s="86">
        <f t="shared" si="58"/>
        <v>0</v>
      </c>
      <c r="BG85" s="86">
        <f t="shared" si="58"/>
        <v>0</v>
      </c>
      <c r="BH85" s="86">
        <f t="shared" si="58"/>
        <v>0</v>
      </c>
    </row>
    <row r="86" spans="1:60">
      <c r="A86" s="78" t="s">
        <v>18</v>
      </c>
      <c r="C86" s="86">
        <f t="shared" si="58"/>
        <v>0</v>
      </c>
      <c r="D86" s="86">
        <f t="shared" si="58"/>
        <v>0</v>
      </c>
      <c r="E86" s="86">
        <f t="shared" si="58"/>
        <v>0</v>
      </c>
      <c r="F86" s="86">
        <f t="shared" si="58"/>
        <v>0</v>
      </c>
      <c r="G86" s="86">
        <f t="shared" si="58"/>
        <v>0</v>
      </c>
      <c r="H86" s="86">
        <f t="shared" si="58"/>
        <v>0</v>
      </c>
      <c r="I86" s="86">
        <f t="shared" si="58"/>
        <v>0</v>
      </c>
      <c r="J86" s="86">
        <f t="shared" si="58"/>
        <v>0</v>
      </c>
      <c r="K86" s="86">
        <f t="shared" si="58"/>
        <v>0</v>
      </c>
      <c r="L86" s="86">
        <f t="shared" si="58"/>
        <v>0</v>
      </c>
      <c r="M86" s="86">
        <f t="shared" si="58"/>
        <v>0</v>
      </c>
      <c r="N86" s="86">
        <f t="shared" si="58"/>
        <v>0</v>
      </c>
      <c r="O86" s="86">
        <f t="shared" si="58"/>
        <v>0</v>
      </c>
      <c r="P86" s="86">
        <f t="shared" si="58"/>
        <v>0</v>
      </c>
      <c r="Q86" s="86">
        <f t="shared" si="58"/>
        <v>0</v>
      </c>
      <c r="R86" s="86">
        <f t="shared" si="58"/>
        <v>0</v>
      </c>
      <c r="S86" s="86">
        <f t="shared" si="58"/>
        <v>0</v>
      </c>
      <c r="T86" s="86">
        <f t="shared" si="58"/>
        <v>0</v>
      </c>
      <c r="U86" s="86">
        <f t="shared" si="58"/>
        <v>0</v>
      </c>
      <c r="V86" s="86">
        <f t="shared" si="58"/>
        <v>0</v>
      </c>
      <c r="W86" s="86">
        <f t="shared" si="58"/>
        <v>0</v>
      </c>
      <c r="X86" s="86">
        <f t="shared" si="58"/>
        <v>0</v>
      </c>
      <c r="Y86" s="86">
        <f t="shared" si="58"/>
        <v>0</v>
      </c>
      <c r="Z86" s="86">
        <f t="shared" si="58"/>
        <v>0</v>
      </c>
      <c r="AA86" s="86">
        <f t="shared" si="58"/>
        <v>0</v>
      </c>
      <c r="AB86" s="86">
        <f t="shared" si="58"/>
        <v>0</v>
      </c>
      <c r="AC86" s="86">
        <f t="shared" si="58"/>
        <v>0</v>
      </c>
      <c r="AD86" s="86">
        <f t="shared" si="58"/>
        <v>0</v>
      </c>
      <c r="AE86" s="86">
        <f t="shared" si="58"/>
        <v>0</v>
      </c>
      <c r="AF86" s="86">
        <f t="shared" si="58"/>
        <v>0</v>
      </c>
      <c r="AG86" s="86">
        <f t="shared" si="58"/>
        <v>0</v>
      </c>
      <c r="AH86" s="86">
        <f t="shared" si="58"/>
        <v>0</v>
      </c>
      <c r="AI86" s="86">
        <f t="shared" si="58"/>
        <v>0</v>
      </c>
      <c r="AJ86" s="86">
        <f t="shared" si="58"/>
        <v>0</v>
      </c>
      <c r="AK86" s="86">
        <f t="shared" si="58"/>
        <v>0</v>
      </c>
      <c r="AL86" s="86">
        <f t="shared" si="58"/>
        <v>0</v>
      </c>
      <c r="AM86" s="86">
        <f t="shared" si="58"/>
        <v>0</v>
      </c>
      <c r="AN86" s="86">
        <f t="shared" si="58"/>
        <v>0</v>
      </c>
      <c r="AO86" s="86">
        <f t="shared" si="58"/>
        <v>0</v>
      </c>
      <c r="AP86" s="86">
        <f t="shared" si="58"/>
        <v>0</v>
      </c>
      <c r="AQ86" s="86">
        <f t="shared" si="58"/>
        <v>0</v>
      </c>
      <c r="AR86" s="86">
        <f t="shared" si="58"/>
        <v>0</v>
      </c>
      <c r="AS86" s="86">
        <f t="shared" si="58"/>
        <v>0</v>
      </c>
      <c r="AT86" s="86">
        <f t="shared" si="58"/>
        <v>0</v>
      </c>
      <c r="AU86" s="86">
        <f t="shared" si="58"/>
        <v>0</v>
      </c>
      <c r="AV86" s="86">
        <f t="shared" si="58"/>
        <v>0</v>
      </c>
      <c r="AW86" s="86">
        <f t="shared" si="58"/>
        <v>0</v>
      </c>
      <c r="AX86" s="86">
        <f t="shared" si="58"/>
        <v>0</v>
      </c>
      <c r="AY86" s="86">
        <f t="shared" si="58"/>
        <v>0</v>
      </c>
      <c r="AZ86" s="86">
        <f t="shared" si="58"/>
        <v>0</v>
      </c>
      <c r="BA86" s="86">
        <f t="shared" si="58"/>
        <v>0</v>
      </c>
      <c r="BB86" s="86">
        <f t="shared" si="58"/>
        <v>0</v>
      </c>
      <c r="BC86" s="86">
        <f t="shared" si="58"/>
        <v>0</v>
      </c>
      <c r="BD86" s="86">
        <f t="shared" si="58"/>
        <v>0</v>
      </c>
      <c r="BE86" s="86">
        <f t="shared" si="58"/>
        <v>0</v>
      </c>
      <c r="BF86" s="86">
        <f t="shared" si="58"/>
        <v>0</v>
      </c>
      <c r="BG86" s="86">
        <f t="shared" si="58"/>
        <v>0</v>
      </c>
      <c r="BH86" s="86">
        <f t="shared" si="58"/>
        <v>0</v>
      </c>
    </row>
    <row r="87" spans="1:60">
      <c r="A87" s="78" t="s">
        <v>19</v>
      </c>
      <c r="C87" s="86">
        <f t="shared" si="58"/>
        <v>0</v>
      </c>
      <c r="D87" s="86">
        <f t="shared" si="58"/>
        <v>0</v>
      </c>
      <c r="E87" s="86">
        <f t="shared" si="58"/>
        <v>0</v>
      </c>
      <c r="F87" s="86">
        <f t="shared" si="58"/>
        <v>0</v>
      </c>
      <c r="G87" s="86">
        <f t="shared" si="58"/>
        <v>0</v>
      </c>
      <c r="H87" s="86">
        <f t="shared" si="58"/>
        <v>0</v>
      </c>
      <c r="I87" s="86">
        <f t="shared" si="58"/>
        <v>0</v>
      </c>
      <c r="J87" s="86">
        <f t="shared" si="58"/>
        <v>0</v>
      </c>
      <c r="K87" s="86">
        <f t="shared" si="58"/>
        <v>0</v>
      </c>
      <c r="L87" s="86">
        <f t="shared" si="58"/>
        <v>0</v>
      </c>
      <c r="M87" s="86">
        <f t="shared" si="58"/>
        <v>0</v>
      </c>
      <c r="N87" s="86">
        <f t="shared" si="58"/>
        <v>0</v>
      </c>
      <c r="O87" s="86">
        <f t="shared" si="58"/>
        <v>0</v>
      </c>
      <c r="P87" s="86">
        <f t="shared" si="58"/>
        <v>0</v>
      </c>
      <c r="Q87" s="86">
        <f t="shared" si="58"/>
        <v>0</v>
      </c>
      <c r="R87" s="86">
        <f t="shared" si="58"/>
        <v>0</v>
      </c>
      <c r="S87" s="86">
        <f t="shared" si="58"/>
        <v>0</v>
      </c>
      <c r="T87" s="86">
        <f t="shared" si="58"/>
        <v>0</v>
      </c>
      <c r="U87" s="86">
        <f t="shared" si="58"/>
        <v>0</v>
      </c>
      <c r="V87" s="86">
        <f t="shared" si="58"/>
        <v>0</v>
      </c>
      <c r="W87" s="86">
        <f t="shared" si="58"/>
        <v>0</v>
      </c>
      <c r="X87" s="86">
        <f t="shared" si="58"/>
        <v>0</v>
      </c>
      <c r="Y87" s="86">
        <f t="shared" si="58"/>
        <v>0</v>
      </c>
      <c r="Z87" s="86">
        <f t="shared" si="58"/>
        <v>0</v>
      </c>
      <c r="AA87" s="86">
        <f t="shared" si="58"/>
        <v>0</v>
      </c>
      <c r="AB87" s="86">
        <f t="shared" si="58"/>
        <v>0</v>
      </c>
      <c r="AC87" s="86">
        <f t="shared" si="58"/>
        <v>0</v>
      </c>
      <c r="AD87" s="86">
        <f t="shared" si="58"/>
        <v>0</v>
      </c>
      <c r="AE87" s="86">
        <f t="shared" si="58"/>
        <v>0</v>
      </c>
      <c r="AF87" s="86">
        <f t="shared" si="58"/>
        <v>0</v>
      </c>
      <c r="AG87" s="86">
        <f t="shared" si="58"/>
        <v>0</v>
      </c>
      <c r="AH87" s="86">
        <f t="shared" si="58"/>
        <v>0</v>
      </c>
      <c r="AI87" s="86">
        <f t="shared" si="58"/>
        <v>0</v>
      </c>
      <c r="AJ87" s="86">
        <f t="shared" si="58"/>
        <v>0</v>
      </c>
      <c r="AK87" s="86">
        <f t="shared" si="58"/>
        <v>0</v>
      </c>
      <c r="AL87" s="86">
        <f t="shared" si="58"/>
        <v>0</v>
      </c>
      <c r="AM87" s="86">
        <f t="shared" si="58"/>
        <v>0</v>
      </c>
      <c r="AN87" s="86">
        <f t="shared" si="58"/>
        <v>0</v>
      </c>
      <c r="AO87" s="86">
        <f t="shared" si="58"/>
        <v>0</v>
      </c>
      <c r="AP87" s="86">
        <f t="shared" si="58"/>
        <v>0</v>
      </c>
      <c r="AQ87" s="86">
        <f t="shared" si="58"/>
        <v>0</v>
      </c>
      <c r="AR87" s="86">
        <f t="shared" si="58"/>
        <v>0</v>
      </c>
      <c r="AS87" s="86">
        <f t="shared" si="58"/>
        <v>0</v>
      </c>
      <c r="AT87" s="86">
        <f t="shared" si="58"/>
        <v>0</v>
      </c>
      <c r="AU87" s="86">
        <f t="shared" si="58"/>
        <v>0</v>
      </c>
      <c r="AV87" s="86">
        <f t="shared" si="58"/>
        <v>0</v>
      </c>
      <c r="AW87" s="86">
        <f t="shared" si="58"/>
        <v>0</v>
      </c>
      <c r="AX87" s="86">
        <f t="shared" si="58"/>
        <v>0</v>
      </c>
      <c r="AY87" s="86">
        <f t="shared" si="58"/>
        <v>0</v>
      </c>
      <c r="AZ87" s="86">
        <f t="shared" si="58"/>
        <v>0</v>
      </c>
      <c r="BA87" s="86">
        <f t="shared" si="58"/>
        <v>0</v>
      </c>
      <c r="BB87" s="86">
        <f t="shared" si="58"/>
        <v>0</v>
      </c>
      <c r="BC87" s="86">
        <f t="shared" si="58"/>
        <v>0</v>
      </c>
      <c r="BD87" s="86">
        <f t="shared" si="58"/>
        <v>0</v>
      </c>
      <c r="BE87" s="86">
        <f t="shared" si="58"/>
        <v>0</v>
      </c>
      <c r="BF87" s="86">
        <f t="shared" si="58"/>
        <v>0</v>
      </c>
      <c r="BG87" s="86">
        <f t="shared" si="58"/>
        <v>0</v>
      </c>
      <c r="BH87" s="86">
        <f t="shared" si="58"/>
        <v>0</v>
      </c>
    </row>
    <row r="88" spans="1:60">
      <c r="A88" s="78" t="s">
        <v>20</v>
      </c>
      <c r="C88" s="86">
        <f t="shared" si="58"/>
        <v>0</v>
      </c>
      <c r="D88" s="86">
        <f t="shared" si="58"/>
        <v>0</v>
      </c>
      <c r="E88" s="86">
        <f t="shared" si="58"/>
        <v>0</v>
      </c>
      <c r="F88" s="86">
        <f t="shared" si="58"/>
        <v>0</v>
      </c>
      <c r="G88" s="86">
        <f t="shared" si="58"/>
        <v>0</v>
      </c>
      <c r="H88" s="86">
        <f t="shared" si="58"/>
        <v>0</v>
      </c>
      <c r="I88" s="86">
        <f t="shared" si="58"/>
        <v>0</v>
      </c>
      <c r="J88" s="86">
        <f t="shared" si="58"/>
        <v>0</v>
      </c>
      <c r="K88" s="86">
        <f t="shared" si="58"/>
        <v>0</v>
      </c>
      <c r="L88" s="86">
        <f t="shared" si="58"/>
        <v>0</v>
      </c>
      <c r="M88" s="86">
        <f t="shared" si="58"/>
        <v>0</v>
      </c>
      <c r="N88" s="86">
        <f t="shared" si="58"/>
        <v>0</v>
      </c>
      <c r="O88" s="86">
        <f t="shared" si="58"/>
        <v>0</v>
      </c>
      <c r="P88" s="86">
        <f t="shared" si="58"/>
        <v>0</v>
      </c>
      <c r="Q88" s="86">
        <f t="shared" si="58"/>
        <v>0</v>
      </c>
      <c r="R88" s="86">
        <f t="shared" si="58"/>
        <v>0</v>
      </c>
      <c r="S88" s="86">
        <f t="shared" si="58"/>
        <v>0</v>
      </c>
      <c r="T88" s="86">
        <f t="shared" si="58"/>
        <v>0</v>
      </c>
      <c r="U88" s="86">
        <f t="shared" si="58"/>
        <v>0</v>
      </c>
      <c r="V88" s="86">
        <f t="shared" si="58"/>
        <v>0</v>
      </c>
      <c r="W88" s="86">
        <f t="shared" si="58"/>
        <v>0</v>
      </c>
      <c r="X88" s="86">
        <f t="shared" si="58"/>
        <v>0</v>
      </c>
      <c r="Y88" s="86">
        <f t="shared" si="58"/>
        <v>0</v>
      </c>
      <c r="Z88" s="86">
        <f t="shared" si="58"/>
        <v>0</v>
      </c>
      <c r="AA88" s="86">
        <f t="shared" si="58"/>
        <v>0</v>
      </c>
      <c r="AB88" s="86">
        <f t="shared" si="58"/>
        <v>0</v>
      </c>
      <c r="AC88" s="86">
        <f t="shared" si="58"/>
        <v>0</v>
      </c>
      <c r="AD88" s="86">
        <f t="shared" si="58"/>
        <v>0</v>
      </c>
      <c r="AE88" s="86">
        <f t="shared" si="58"/>
        <v>0</v>
      </c>
      <c r="AF88" s="86">
        <f t="shared" si="58"/>
        <v>0</v>
      </c>
      <c r="AG88" s="86">
        <f t="shared" si="58"/>
        <v>0</v>
      </c>
      <c r="AH88" s="86">
        <f t="shared" si="58"/>
        <v>0</v>
      </c>
      <c r="AI88" s="86">
        <f t="shared" si="58"/>
        <v>0</v>
      </c>
      <c r="AJ88" s="86">
        <f t="shared" si="58"/>
        <v>0</v>
      </c>
      <c r="AK88" s="86">
        <f t="shared" si="58"/>
        <v>0</v>
      </c>
      <c r="AL88" s="86">
        <f t="shared" si="58"/>
        <v>0</v>
      </c>
      <c r="AM88" s="86">
        <f t="shared" si="58"/>
        <v>0</v>
      </c>
      <c r="AN88" s="86">
        <f t="shared" si="58"/>
        <v>0</v>
      </c>
      <c r="AO88" s="86">
        <f t="shared" si="58"/>
        <v>0</v>
      </c>
      <c r="AP88" s="86">
        <f t="shared" si="58"/>
        <v>0</v>
      </c>
      <c r="AQ88" s="86">
        <f t="shared" si="58"/>
        <v>0</v>
      </c>
      <c r="AR88" s="86">
        <f t="shared" si="58"/>
        <v>0</v>
      </c>
      <c r="AS88" s="86">
        <f t="shared" si="58"/>
        <v>0</v>
      </c>
      <c r="AT88" s="86">
        <f t="shared" si="58"/>
        <v>0</v>
      </c>
      <c r="AU88" s="86">
        <f t="shared" si="58"/>
        <v>0</v>
      </c>
      <c r="AV88" s="86">
        <f t="shared" si="58"/>
        <v>0</v>
      </c>
      <c r="AW88" s="86">
        <f t="shared" si="58"/>
        <v>0</v>
      </c>
      <c r="AX88" s="86">
        <f t="shared" si="58"/>
        <v>0</v>
      </c>
      <c r="AY88" s="86">
        <f t="shared" si="58"/>
        <v>0</v>
      </c>
      <c r="AZ88" s="86">
        <f t="shared" si="58"/>
        <v>0</v>
      </c>
      <c r="BA88" s="86">
        <f t="shared" si="58"/>
        <v>0</v>
      </c>
      <c r="BB88" s="86">
        <f t="shared" si="58"/>
        <v>0</v>
      </c>
      <c r="BC88" s="86">
        <f t="shared" si="58"/>
        <v>0</v>
      </c>
      <c r="BD88" s="86">
        <f t="shared" si="58"/>
        <v>0</v>
      </c>
      <c r="BE88" s="86">
        <f t="shared" si="58"/>
        <v>0</v>
      </c>
      <c r="BF88" s="86">
        <f t="shared" si="58"/>
        <v>0</v>
      </c>
      <c r="BG88" s="86">
        <f t="shared" si="58"/>
        <v>0</v>
      </c>
      <c r="BH88" s="86">
        <f t="shared" si="58"/>
        <v>0</v>
      </c>
    </row>
    <row r="89" spans="1:60">
      <c r="A89" s="78" t="s">
        <v>21</v>
      </c>
      <c r="C89" s="86">
        <f t="shared" si="58"/>
        <v>0</v>
      </c>
      <c r="D89" s="86">
        <f t="shared" si="58"/>
        <v>0</v>
      </c>
      <c r="E89" s="86">
        <f t="shared" si="58"/>
        <v>0</v>
      </c>
      <c r="F89" s="86">
        <f t="shared" si="58"/>
        <v>0</v>
      </c>
      <c r="G89" s="86">
        <f t="shared" si="58"/>
        <v>0</v>
      </c>
      <c r="H89" s="86">
        <f t="shared" si="58"/>
        <v>0</v>
      </c>
      <c r="I89" s="86">
        <f t="shared" si="58"/>
        <v>0</v>
      </c>
      <c r="J89" s="86">
        <f t="shared" si="58"/>
        <v>0</v>
      </c>
      <c r="K89" s="86">
        <f t="shared" si="58"/>
        <v>0</v>
      </c>
      <c r="L89" s="86">
        <f t="shared" si="58"/>
        <v>0</v>
      </c>
      <c r="M89" s="86">
        <f t="shared" si="58"/>
        <v>0</v>
      </c>
      <c r="N89" s="86">
        <f t="shared" si="58"/>
        <v>0</v>
      </c>
      <c r="O89" s="86">
        <f t="shared" si="58"/>
        <v>0</v>
      </c>
      <c r="P89" s="86">
        <f t="shared" si="58"/>
        <v>0</v>
      </c>
      <c r="Q89" s="86">
        <f t="shared" si="58"/>
        <v>0</v>
      </c>
      <c r="R89" s="86">
        <f t="shared" si="58"/>
        <v>0</v>
      </c>
      <c r="S89" s="86">
        <f t="shared" si="58"/>
        <v>0</v>
      </c>
      <c r="T89" s="86">
        <f t="shared" si="58"/>
        <v>0</v>
      </c>
      <c r="U89" s="86">
        <f t="shared" si="58"/>
        <v>0</v>
      </c>
      <c r="V89" s="86">
        <f t="shared" si="58"/>
        <v>0</v>
      </c>
      <c r="W89" s="86">
        <f t="shared" si="58"/>
        <v>0</v>
      </c>
      <c r="X89" s="86">
        <f t="shared" si="58"/>
        <v>0</v>
      </c>
      <c r="Y89" s="86">
        <f t="shared" si="58"/>
        <v>0</v>
      </c>
      <c r="Z89" s="86">
        <f t="shared" ref="D89:BH93" si="59">Z105+Z121+Z137</f>
        <v>0</v>
      </c>
      <c r="AA89" s="86">
        <f t="shared" si="59"/>
        <v>0</v>
      </c>
      <c r="AB89" s="86">
        <f t="shared" si="59"/>
        <v>0</v>
      </c>
      <c r="AC89" s="86">
        <f t="shared" si="59"/>
        <v>0</v>
      </c>
      <c r="AD89" s="86">
        <f t="shared" si="59"/>
        <v>0</v>
      </c>
      <c r="AE89" s="86">
        <f t="shared" si="59"/>
        <v>0</v>
      </c>
      <c r="AF89" s="86">
        <f t="shared" si="59"/>
        <v>0</v>
      </c>
      <c r="AG89" s="86">
        <f t="shared" si="59"/>
        <v>0</v>
      </c>
      <c r="AH89" s="86">
        <f t="shared" si="59"/>
        <v>0</v>
      </c>
      <c r="AI89" s="86">
        <f t="shared" si="59"/>
        <v>0</v>
      </c>
      <c r="AJ89" s="86">
        <f t="shared" si="59"/>
        <v>0</v>
      </c>
      <c r="AK89" s="86">
        <f t="shared" si="59"/>
        <v>0</v>
      </c>
      <c r="AL89" s="86">
        <f t="shared" si="59"/>
        <v>0</v>
      </c>
      <c r="AM89" s="86">
        <f t="shared" si="59"/>
        <v>0</v>
      </c>
      <c r="AN89" s="86">
        <f t="shared" si="59"/>
        <v>0</v>
      </c>
      <c r="AO89" s="86">
        <f t="shared" si="59"/>
        <v>0</v>
      </c>
      <c r="AP89" s="86">
        <f t="shared" si="59"/>
        <v>0</v>
      </c>
      <c r="AQ89" s="86">
        <f t="shared" si="59"/>
        <v>0</v>
      </c>
      <c r="AR89" s="86">
        <f t="shared" si="59"/>
        <v>0</v>
      </c>
      <c r="AS89" s="86">
        <f t="shared" si="59"/>
        <v>0</v>
      </c>
      <c r="AT89" s="86">
        <f t="shared" si="59"/>
        <v>0</v>
      </c>
      <c r="AU89" s="86">
        <f t="shared" si="59"/>
        <v>0</v>
      </c>
      <c r="AV89" s="86">
        <f t="shared" si="59"/>
        <v>0</v>
      </c>
      <c r="AW89" s="86">
        <f t="shared" si="59"/>
        <v>0</v>
      </c>
      <c r="AX89" s="86">
        <f t="shared" si="59"/>
        <v>0</v>
      </c>
      <c r="AY89" s="86">
        <f t="shared" si="59"/>
        <v>0</v>
      </c>
      <c r="AZ89" s="86">
        <f t="shared" si="59"/>
        <v>0</v>
      </c>
      <c r="BA89" s="86">
        <f t="shared" si="59"/>
        <v>0</v>
      </c>
      <c r="BB89" s="86">
        <f t="shared" si="59"/>
        <v>0</v>
      </c>
      <c r="BC89" s="86">
        <f t="shared" si="59"/>
        <v>0</v>
      </c>
      <c r="BD89" s="86">
        <f t="shared" si="59"/>
        <v>0</v>
      </c>
      <c r="BE89" s="86">
        <f t="shared" si="59"/>
        <v>0</v>
      </c>
      <c r="BF89" s="86">
        <f t="shared" si="59"/>
        <v>0</v>
      </c>
      <c r="BG89" s="86">
        <f t="shared" si="59"/>
        <v>0</v>
      </c>
      <c r="BH89" s="86">
        <f t="shared" si="59"/>
        <v>0</v>
      </c>
    </row>
    <row r="90" spans="1:60">
      <c r="A90" s="78" t="s">
        <v>22</v>
      </c>
      <c r="C90" s="86">
        <f t="shared" ref="C90:R96" si="60">C106+C122+C138</f>
        <v>0</v>
      </c>
      <c r="D90" s="86">
        <f t="shared" si="59"/>
        <v>0</v>
      </c>
      <c r="E90" s="86">
        <f t="shared" si="59"/>
        <v>0</v>
      </c>
      <c r="F90" s="86">
        <f t="shared" si="59"/>
        <v>0</v>
      </c>
      <c r="G90" s="86">
        <f t="shared" si="59"/>
        <v>0</v>
      </c>
      <c r="H90" s="86">
        <f t="shared" si="59"/>
        <v>0</v>
      </c>
      <c r="I90" s="86">
        <f t="shared" si="59"/>
        <v>0</v>
      </c>
      <c r="J90" s="86">
        <f t="shared" si="59"/>
        <v>0</v>
      </c>
      <c r="K90" s="86">
        <f t="shared" si="59"/>
        <v>0</v>
      </c>
      <c r="L90" s="86">
        <f t="shared" si="59"/>
        <v>0</v>
      </c>
      <c r="M90" s="86">
        <f t="shared" si="59"/>
        <v>0</v>
      </c>
      <c r="N90" s="86">
        <f t="shared" si="59"/>
        <v>0</v>
      </c>
      <c r="O90" s="86">
        <f t="shared" si="59"/>
        <v>0</v>
      </c>
      <c r="P90" s="86">
        <f t="shared" si="59"/>
        <v>0</v>
      </c>
      <c r="Q90" s="86">
        <f t="shared" si="59"/>
        <v>0</v>
      </c>
      <c r="R90" s="86">
        <f t="shared" si="59"/>
        <v>0</v>
      </c>
      <c r="S90" s="86">
        <f t="shared" si="59"/>
        <v>0</v>
      </c>
      <c r="T90" s="86">
        <f t="shared" si="59"/>
        <v>0</v>
      </c>
      <c r="U90" s="86">
        <f t="shared" si="59"/>
        <v>0</v>
      </c>
      <c r="V90" s="86">
        <f t="shared" si="59"/>
        <v>0</v>
      </c>
      <c r="W90" s="86">
        <f t="shared" si="59"/>
        <v>0</v>
      </c>
      <c r="X90" s="86">
        <f t="shared" si="59"/>
        <v>0</v>
      </c>
      <c r="Y90" s="86">
        <f t="shared" si="59"/>
        <v>0</v>
      </c>
      <c r="Z90" s="86">
        <f t="shared" si="59"/>
        <v>0</v>
      </c>
      <c r="AA90" s="86">
        <f t="shared" si="59"/>
        <v>0</v>
      </c>
      <c r="AB90" s="86">
        <f t="shared" si="59"/>
        <v>0</v>
      </c>
      <c r="AC90" s="86">
        <f t="shared" si="59"/>
        <v>0</v>
      </c>
      <c r="AD90" s="86">
        <f t="shared" si="59"/>
        <v>0</v>
      </c>
      <c r="AE90" s="86">
        <f t="shared" si="59"/>
        <v>0</v>
      </c>
      <c r="AF90" s="86">
        <f t="shared" si="59"/>
        <v>0</v>
      </c>
      <c r="AG90" s="86">
        <f t="shared" si="59"/>
        <v>0</v>
      </c>
      <c r="AH90" s="86">
        <f t="shared" si="59"/>
        <v>0</v>
      </c>
      <c r="AI90" s="86">
        <f t="shared" si="59"/>
        <v>0</v>
      </c>
      <c r="AJ90" s="86">
        <f t="shared" si="59"/>
        <v>0</v>
      </c>
      <c r="AK90" s="86">
        <f t="shared" si="59"/>
        <v>0</v>
      </c>
      <c r="AL90" s="86">
        <f t="shared" si="59"/>
        <v>0</v>
      </c>
      <c r="AM90" s="86">
        <f t="shared" si="59"/>
        <v>0</v>
      </c>
      <c r="AN90" s="86">
        <f t="shared" si="59"/>
        <v>0</v>
      </c>
      <c r="AO90" s="86">
        <f t="shared" si="59"/>
        <v>0</v>
      </c>
      <c r="AP90" s="86">
        <f t="shared" si="59"/>
        <v>0</v>
      </c>
      <c r="AQ90" s="86">
        <f t="shared" si="59"/>
        <v>0</v>
      </c>
      <c r="AR90" s="86">
        <f t="shared" si="59"/>
        <v>0</v>
      </c>
      <c r="AS90" s="86">
        <f t="shared" si="59"/>
        <v>0</v>
      </c>
      <c r="AT90" s="86">
        <f t="shared" si="59"/>
        <v>0</v>
      </c>
      <c r="AU90" s="86">
        <f t="shared" si="59"/>
        <v>0</v>
      </c>
      <c r="AV90" s="86">
        <f t="shared" si="59"/>
        <v>0</v>
      </c>
      <c r="AW90" s="86">
        <f t="shared" si="59"/>
        <v>0</v>
      </c>
      <c r="AX90" s="86">
        <f t="shared" si="59"/>
        <v>0</v>
      </c>
      <c r="AY90" s="86">
        <f t="shared" si="59"/>
        <v>0</v>
      </c>
      <c r="AZ90" s="86">
        <f t="shared" si="59"/>
        <v>0</v>
      </c>
      <c r="BA90" s="86">
        <f t="shared" si="59"/>
        <v>0</v>
      </c>
      <c r="BB90" s="86">
        <f t="shared" si="59"/>
        <v>0</v>
      </c>
      <c r="BC90" s="86">
        <f t="shared" si="59"/>
        <v>0</v>
      </c>
      <c r="BD90" s="86">
        <f t="shared" si="59"/>
        <v>0</v>
      </c>
      <c r="BE90" s="86">
        <f t="shared" si="59"/>
        <v>0</v>
      </c>
      <c r="BF90" s="86">
        <f t="shared" si="59"/>
        <v>0</v>
      </c>
      <c r="BG90" s="86">
        <f t="shared" si="59"/>
        <v>0</v>
      </c>
      <c r="BH90" s="86">
        <f t="shared" si="59"/>
        <v>0</v>
      </c>
    </row>
    <row r="91" spans="1:60">
      <c r="A91" s="78" t="s">
        <v>23</v>
      </c>
      <c r="C91" s="86">
        <f t="shared" si="60"/>
        <v>0</v>
      </c>
      <c r="D91" s="86">
        <f t="shared" si="59"/>
        <v>0</v>
      </c>
      <c r="E91" s="86">
        <f t="shared" si="59"/>
        <v>0</v>
      </c>
      <c r="F91" s="86">
        <f t="shared" si="59"/>
        <v>0</v>
      </c>
      <c r="G91" s="86">
        <f t="shared" si="59"/>
        <v>0</v>
      </c>
      <c r="H91" s="86">
        <f t="shared" si="59"/>
        <v>0</v>
      </c>
      <c r="I91" s="86">
        <f t="shared" si="59"/>
        <v>0</v>
      </c>
      <c r="J91" s="86">
        <f t="shared" si="59"/>
        <v>0</v>
      </c>
      <c r="K91" s="86">
        <f t="shared" si="59"/>
        <v>0</v>
      </c>
      <c r="L91" s="86">
        <f t="shared" si="59"/>
        <v>0</v>
      </c>
      <c r="M91" s="86">
        <f t="shared" si="59"/>
        <v>0</v>
      </c>
      <c r="N91" s="86">
        <f t="shared" si="59"/>
        <v>0</v>
      </c>
      <c r="O91" s="86">
        <f t="shared" si="59"/>
        <v>0</v>
      </c>
      <c r="P91" s="86">
        <f t="shared" si="59"/>
        <v>0</v>
      </c>
      <c r="Q91" s="86">
        <f t="shared" si="59"/>
        <v>0</v>
      </c>
      <c r="R91" s="86">
        <f t="shared" si="59"/>
        <v>0</v>
      </c>
      <c r="S91" s="86">
        <f t="shared" si="59"/>
        <v>0</v>
      </c>
      <c r="T91" s="86">
        <f t="shared" si="59"/>
        <v>0</v>
      </c>
      <c r="U91" s="86">
        <f t="shared" si="59"/>
        <v>0</v>
      </c>
      <c r="V91" s="86">
        <f t="shared" si="59"/>
        <v>0</v>
      </c>
      <c r="W91" s="86">
        <f t="shared" si="59"/>
        <v>0</v>
      </c>
      <c r="X91" s="86">
        <f t="shared" si="59"/>
        <v>0</v>
      </c>
      <c r="Y91" s="86">
        <f t="shared" si="59"/>
        <v>0</v>
      </c>
      <c r="Z91" s="86">
        <f t="shared" si="59"/>
        <v>0</v>
      </c>
      <c r="AA91" s="86">
        <f t="shared" si="59"/>
        <v>0</v>
      </c>
      <c r="AB91" s="86">
        <f t="shared" si="59"/>
        <v>0</v>
      </c>
      <c r="AC91" s="86">
        <f t="shared" si="59"/>
        <v>0</v>
      </c>
      <c r="AD91" s="86">
        <f t="shared" si="59"/>
        <v>0</v>
      </c>
      <c r="AE91" s="86">
        <f t="shared" si="59"/>
        <v>0</v>
      </c>
      <c r="AF91" s="86">
        <f t="shared" si="59"/>
        <v>0</v>
      </c>
      <c r="AG91" s="86">
        <f t="shared" si="59"/>
        <v>0</v>
      </c>
      <c r="AH91" s="86">
        <f t="shared" si="59"/>
        <v>0</v>
      </c>
      <c r="AI91" s="86">
        <f t="shared" si="59"/>
        <v>0</v>
      </c>
      <c r="AJ91" s="86">
        <f t="shared" si="59"/>
        <v>0</v>
      </c>
      <c r="AK91" s="86">
        <f t="shared" si="59"/>
        <v>0</v>
      </c>
      <c r="AL91" s="86">
        <f t="shared" si="59"/>
        <v>0</v>
      </c>
      <c r="AM91" s="86">
        <f t="shared" si="59"/>
        <v>0</v>
      </c>
      <c r="AN91" s="86">
        <f t="shared" si="59"/>
        <v>0</v>
      </c>
      <c r="AO91" s="86">
        <f t="shared" si="59"/>
        <v>0</v>
      </c>
      <c r="AP91" s="86">
        <f t="shared" si="59"/>
        <v>0</v>
      </c>
      <c r="AQ91" s="86">
        <f t="shared" si="59"/>
        <v>0</v>
      </c>
      <c r="AR91" s="86">
        <f t="shared" si="59"/>
        <v>0</v>
      </c>
      <c r="AS91" s="86">
        <f t="shared" si="59"/>
        <v>0</v>
      </c>
      <c r="AT91" s="86">
        <f t="shared" si="59"/>
        <v>0</v>
      </c>
      <c r="AU91" s="86">
        <f t="shared" si="59"/>
        <v>0</v>
      </c>
      <c r="AV91" s="86">
        <f t="shared" si="59"/>
        <v>0</v>
      </c>
      <c r="AW91" s="86">
        <f t="shared" si="59"/>
        <v>0</v>
      </c>
      <c r="AX91" s="86">
        <f t="shared" si="59"/>
        <v>0</v>
      </c>
      <c r="AY91" s="86">
        <f t="shared" si="59"/>
        <v>0</v>
      </c>
      <c r="AZ91" s="86">
        <f t="shared" si="59"/>
        <v>0</v>
      </c>
      <c r="BA91" s="86">
        <f t="shared" si="59"/>
        <v>0</v>
      </c>
      <c r="BB91" s="86">
        <f t="shared" si="59"/>
        <v>0</v>
      </c>
      <c r="BC91" s="86">
        <f t="shared" si="59"/>
        <v>0</v>
      </c>
      <c r="BD91" s="86">
        <f t="shared" si="59"/>
        <v>0</v>
      </c>
      <c r="BE91" s="86">
        <f t="shared" si="59"/>
        <v>0</v>
      </c>
      <c r="BF91" s="86">
        <f t="shared" si="59"/>
        <v>0</v>
      </c>
      <c r="BG91" s="86">
        <f t="shared" si="59"/>
        <v>0</v>
      </c>
      <c r="BH91" s="86">
        <f t="shared" si="59"/>
        <v>0</v>
      </c>
    </row>
    <row r="92" spans="1:60">
      <c r="A92" s="78" t="s">
        <v>24</v>
      </c>
      <c r="C92" s="86">
        <f t="shared" si="60"/>
        <v>0</v>
      </c>
      <c r="D92" s="86">
        <f t="shared" si="59"/>
        <v>0</v>
      </c>
      <c r="E92" s="86">
        <f t="shared" si="59"/>
        <v>0</v>
      </c>
      <c r="F92" s="86">
        <f t="shared" si="59"/>
        <v>0</v>
      </c>
      <c r="G92" s="86">
        <f t="shared" si="59"/>
        <v>0</v>
      </c>
      <c r="H92" s="86">
        <f t="shared" si="59"/>
        <v>0</v>
      </c>
      <c r="I92" s="86">
        <f t="shared" si="59"/>
        <v>0</v>
      </c>
      <c r="J92" s="86">
        <f t="shared" si="59"/>
        <v>0</v>
      </c>
      <c r="K92" s="86">
        <f t="shared" si="59"/>
        <v>0</v>
      </c>
      <c r="L92" s="86">
        <f t="shared" si="59"/>
        <v>0</v>
      </c>
      <c r="M92" s="86">
        <f t="shared" si="59"/>
        <v>0</v>
      </c>
      <c r="N92" s="86">
        <f t="shared" si="59"/>
        <v>0</v>
      </c>
      <c r="O92" s="86">
        <f t="shared" si="59"/>
        <v>0</v>
      </c>
      <c r="P92" s="86">
        <f t="shared" si="59"/>
        <v>0</v>
      </c>
      <c r="Q92" s="86">
        <f t="shared" si="59"/>
        <v>0</v>
      </c>
      <c r="R92" s="86">
        <f t="shared" si="59"/>
        <v>0</v>
      </c>
      <c r="S92" s="86">
        <f t="shared" si="59"/>
        <v>0</v>
      </c>
      <c r="T92" s="86">
        <f t="shared" si="59"/>
        <v>0</v>
      </c>
      <c r="U92" s="86">
        <f t="shared" si="59"/>
        <v>0</v>
      </c>
      <c r="V92" s="86">
        <f t="shared" si="59"/>
        <v>0</v>
      </c>
      <c r="W92" s="86">
        <f t="shared" si="59"/>
        <v>0</v>
      </c>
      <c r="X92" s="86">
        <f t="shared" si="59"/>
        <v>0</v>
      </c>
      <c r="Y92" s="86">
        <f t="shared" si="59"/>
        <v>0</v>
      </c>
      <c r="Z92" s="86">
        <f t="shared" si="59"/>
        <v>0</v>
      </c>
      <c r="AA92" s="86">
        <f t="shared" si="59"/>
        <v>0</v>
      </c>
      <c r="AB92" s="86">
        <f t="shared" si="59"/>
        <v>0</v>
      </c>
      <c r="AC92" s="86">
        <f t="shared" si="59"/>
        <v>0</v>
      </c>
      <c r="AD92" s="86">
        <f t="shared" si="59"/>
        <v>0</v>
      </c>
      <c r="AE92" s="86">
        <f t="shared" si="59"/>
        <v>0</v>
      </c>
      <c r="AF92" s="86">
        <f t="shared" si="59"/>
        <v>0</v>
      </c>
      <c r="AG92" s="86">
        <f t="shared" si="59"/>
        <v>0</v>
      </c>
      <c r="AH92" s="86">
        <f t="shared" si="59"/>
        <v>0</v>
      </c>
      <c r="AI92" s="86">
        <f t="shared" si="59"/>
        <v>0</v>
      </c>
      <c r="AJ92" s="86">
        <f t="shared" si="59"/>
        <v>0</v>
      </c>
      <c r="AK92" s="86">
        <f t="shared" si="59"/>
        <v>0</v>
      </c>
      <c r="AL92" s="86">
        <f t="shared" si="59"/>
        <v>0</v>
      </c>
      <c r="AM92" s="86">
        <f t="shared" si="59"/>
        <v>0</v>
      </c>
      <c r="AN92" s="86">
        <f t="shared" si="59"/>
        <v>0</v>
      </c>
      <c r="AO92" s="86">
        <f t="shared" si="59"/>
        <v>0</v>
      </c>
      <c r="AP92" s="86">
        <f t="shared" si="59"/>
        <v>0</v>
      </c>
      <c r="AQ92" s="86">
        <f t="shared" si="59"/>
        <v>0</v>
      </c>
      <c r="AR92" s="86">
        <f t="shared" si="59"/>
        <v>0</v>
      </c>
      <c r="AS92" s="86">
        <f t="shared" si="59"/>
        <v>0</v>
      </c>
      <c r="AT92" s="86">
        <f t="shared" si="59"/>
        <v>0</v>
      </c>
      <c r="AU92" s="86">
        <f t="shared" si="59"/>
        <v>0</v>
      </c>
      <c r="AV92" s="86">
        <f t="shared" si="59"/>
        <v>0</v>
      </c>
      <c r="AW92" s="86">
        <f t="shared" si="59"/>
        <v>0</v>
      </c>
      <c r="AX92" s="86">
        <f t="shared" si="59"/>
        <v>0</v>
      </c>
      <c r="AY92" s="86">
        <f t="shared" si="59"/>
        <v>0</v>
      </c>
      <c r="AZ92" s="86">
        <f t="shared" si="59"/>
        <v>0</v>
      </c>
      <c r="BA92" s="86">
        <f t="shared" si="59"/>
        <v>0</v>
      </c>
      <c r="BB92" s="86">
        <f t="shared" si="59"/>
        <v>0</v>
      </c>
      <c r="BC92" s="86">
        <f t="shared" si="59"/>
        <v>0</v>
      </c>
      <c r="BD92" s="86">
        <f t="shared" si="59"/>
        <v>0</v>
      </c>
      <c r="BE92" s="86">
        <f t="shared" si="59"/>
        <v>0</v>
      </c>
      <c r="BF92" s="86">
        <f t="shared" si="59"/>
        <v>0</v>
      </c>
      <c r="BG92" s="86">
        <f t="shared" si="59"/>
        <v>0</v>
      </c>
      <c r="BH92" s="86">
        <f t="shared" si="59"/>
        <v>0</v>
      </c>
    </row>
    <row r="93" spans="1:60">
      <c r="A93" s="78" t="s">
        <v>25</v>
      </c>
      <c r="C93" s="86">
        <f t="shared" si="60"/>
        <v>0</v>
      </c>
      <c r="D93" s="86">
        <f t="shared" si="59"/>
        <v>0</v>
      </c>
      <c r="E93" s="86">
        <f t="shared" si="59"/>
        <v>0</v>
      </c>
      <c r="F93" s="86">
        <f t="shared" si="59"/>
        <v>0</v>
      </c>
      <c r="G93" s="86">
        <f t="shared" si="59"/>
        <v>0</v>
      </c>
      <c r="H93" s="86">
        <f t="shared" si="59"/>
        <v>0</v>
      </c>
      <c r="I93" s="86">
        <f t="shared" si="59"/>
        <v>0</v>
      </c>
      <c r="J93" s="86">
        <f t="shared" si="59"/>
        <v>0</v>
      </c>
      <c r="K93" s="86">
        <f t="shared" si="59"/>
        <v>0</v>
      </c>
      <c r="L93" s="86">
        <f t="shared" si="59"/>
        <v>0</v>
      </c>
      <c r="M93" s="86">
        <f t="shared" si="59"/>
        <v>0</v>
      </c>
      <c r="N93" s="86">
        <f t="shared" si="59"/>
        <v>0</v>
      </c>
      <c r="O93" s="86">
        <f t="shared" si="59"/>
        <v>0</v>
      </c>
      <c r="P93" s="86">
        <f t="shared" si="59"/>
        <v>0</v>
      </c>
      <c r="Q93" s="86">
        <f t="shared" si="59"/>
        <v>0</v>
      </c>
      <c r="R93" s="86">
        <f t="shared" si="59"/>
        <v>0</v>
      </c>
      <c r="S93" s="86">
        <f t="shared" si="59"/>
        <v>0</v>
      </c>
      <c r="T93" s="86">
        <f t="shared" si="59"/>
        <v>0</v>
      </c>
      <c r="U93" s="86">
        <f t="shared" si="59"/>
        <v>0</v>
      </c>
      <c r="V93" s="86">
        <f t="shared" si="59"/>
        <v>0</v>
      </c>
      <c r="W93" s="86">
        <f t="shared" si="59"/>
        <v>0</v>
      </c>
      <c r="X93" s="86">
        <f t="shared" si="59"/>
        <v>0</v>
      </c>
      <c r="Y93" s="86">
        <f t="shared" si="59"/>
        <v>0</v>
      </c>
      <c r="Z93" s="86">
        <f t="shared" si="59"/>
        <v>0</v>
      </c>
      <c r="AA93" s="86">
        <f t="shared" si="59"/>
        <v>0</v>
      </c>
      <c r="AB93" s="86">
        <f t="shared" si="59"/>
        <v>0</v>
      </c>
      <c r="AC93" s="86">
        <f t="shared" si="59"/>
        <v>0</v>
      </c>
      <c r="AD93" s="86">
        <f t="shared" si="59"/>
        <v>0</v>
      </c>
      <c r="AE93" s="86">
        <f t="shared" si="59"/>
        <v>0</v>
      </c>
      <c r="AF93" s="86">
        <f t="shared" si="59"/>
        <v>0</v>
      </c>
      <c r="AG93" s="86">
        <f t="shared" si="59"/>
        <v>0</v>
      </c>
      <c r="AH93" s="86">
        <f t="shared" si="59"/>
        <v>0</v>
      </c>
      <c r="AI93" s="86">
        <f t="shared" si="59"/>
        <v>0</v>
      </c>
      <c r="AJ93" s="86">
        <f t="shared" si="59"/>
        <v>0</v>
      </c>
      <c r="AK93" s="86">
        <f t="shared" si="59"/>
        <v>0</v>
      </c>
      <c r="AL93" s="86">
        <f t="shared" si="59"/>
        <v>0</v>
      </c>
      <c r="AM93" s="86">
        <f t="shared" si="59"/>
        <v>0</v>
      </c>
      <c r="AN93" s="86">
        <f t="shared" si="59"/>
        <v>0</v>
      </c>
      <c r="AO93" s="86">
        <f t="shared" si="59"/>
        <v>0</v>
      </c>
      <c r="AP93" s="86">
        <f t="shared" si="59"/>
        <v>0</v>
      </c>
      <c r="AQ93" s="86">
        <f t="shared" si="59"/>
        <v>0</v>
      </c>
      <c r="AR93" s="86">
        <f t="shared" si="59"/>
        <v>0</v>
      </c>
      <c r="AS93" s="86">
        <f t="shared" si="59"/>
        <v>0</v>
      </c>
      <c r="AT93" s="86">
        <f t="shared" si="59"/>
        <v>0</v>
      </c>
      <c r="AU93" s="86">
        <f t="shared" si="59"/>
        <v>0</v>
      </c>
      <c r="AV93" s="86">
        <f t="shared" si="59"/>
        <v>0</v>
      </c>
      <c r="AW93" s="86">
        <f t="shared" si="59"/>
        <v>0</v>
      </c>
      <c r="AX93" s="86">
        <f t="shared" si="59"/>
        <v>0</v>
      </c>
      <c r="AY93" s="86">
        <f t="shared" si="59"/>
        <v>0</v>
      </c>
      <c r="AZ93" s="86">
        <f t="shared" si="59"/>
        <v>0</v>
      </c>
      <c r="BA93" s="86">
        <f t="shared" ref="BA93:BJ93" si="61">BA109+BA125+BA141</f>
        <v>0</v>
      </c>
      <c r="BB93" s="86">
        <f t="shared" si="61"/>
        <v>0</v>
      </c>
      <c r="BC93" s="86">
        <f t="shared" si="61"/>
        <v>0</v>
      </c>
      <c r="BD93" s="86">
        <f t="shared" si="61"/>
        <v>0</v>
      </c>
      <c r="BE93" s="86">
        <f t="shared" si="61"/>
        <v>0</v>
      </c>
      <c r="BF93" s="86">
        <f t="shared" si="61"/>
        <v>0</v>
      </c>
      <c r="BG93" s="86">
        <f t="shared" si="61"/>
        <v>0</v>
      </c>
      <c r="BH93" s="86">
        <f t="shared" si="61"/>
        <v>0</v>
      </c>
    </row>
    <row r="94" spans="1:60">
      <c r="A94" s="78" t="s">
        <v>26</v>
      </c>
      <c r="C94" s="86">
        <f t="shared" si="60"/>
        <v>0</v>
      </c>
      <c r="D94" s="86">
        <f t="shared" si="60"/>
        <v>0</v>
      </c>
      <c r="E94" s="86">
        <f t="shared" si="60"/>
        <v>0</v>
      </c>
      <c r="F94" s="86">
        <f t="shared" si="60"/>
        <v>0</v>
      </c>
      <c r="G94" s="86">
        <f t="shared" si="60"/>
        <v>0</v>
      </c>
      <c r="H94" s="86">
        <f t="shared" si="60"/>
        <v>0</v>
      </c>
      <c r="I94" s="86">
        <f t="shared" si="60"/>
        <v>0</v>
      </c>
      <c r="J94" s="86">
        <f t="shared" si="60"/>
        <v>0</v>
      </c>
      <c r="K94" s="86">
        <f t="shared" si="60"/>
        <v>0</v>
      </c>
      <c r="L94" s="86">
        <f t="shared" si="60"/>
        <v>0</v>
      </c>
      <c r="M94" s="86">
        <f t="shared" si="60"/>
        <v>0</v>
      </c>
      <c r="N94" s="86">
        <f t="shared" si="60"/>
        <v>0</v>
      </c>
      <c r="O94" s="86">
        <f t="shared" si="60"/>
        <v>0</v>
      </c>
      <c r="P94" s="86">
        <f t="shared" si="60"/>
        <v>0</v>
      </c>
      <c r="Q94" s="86">
        <f t="shared" si="60"/>
        <v>0</v>
      </c>
      <c r="R94" s="86">
        <f t="shared" si="60"/>
        <v>0</v>
      </c>
      <c r="S94" s="86">
        <f t="shared" ref="D94:BH96" si="62">S110+S126+S142</f>
        <v>0</v>
      </c>
      <c r="T94" s="86">
        <f t="shared" si="62"/>
        <v>0</v>
      </c>
      <c r="U94" s="86">
        <f t="shared" si="62"/>
        <v>0</v>
      </c>
      <c r="V94" s="86">
        <f t="shared" si="62"/>
        <v>0</v>
      </c>
      <c r="W94" s="86">
        <f t="shared" si="62"/>
        <v>0</v>
      </c>
      <c r="X94" s="86">
        <f t="shared" si="62"/>
        <v>0</v>
      </c>
      <c r="Y94" s="86">
        <f t="shared" si="62"/>
        <v>0</v>
      </c>
      <c r="Z94" s="86">
        <f t="shared" si="62"/>
        <v>0</v>
      </c>
      <c r="AA94" s="86">
        <f t="shared" si="62"/>
        <v>0</v>
      </c>
      <c r="AB94" s="86">
        <f t="shared" si="62"/>
        <v>0</v>
      </c>
      <c r="AC94" s="86">
        <f t="shared" si="62"/>
        <v>0</v>
      </c>
      <c r="AD94" s="86">
        <f t="shared" si="62"/>
        <v>0</v>
      </c>
      <c r="AE94" s="86">
        <f t="shared" si="62"/>
        <v>0</v>
      </c>
      <c r="AF94" s="86">
        <f t="shared" si="62"/>
        <v>0</v>
      </c>
      <c r="AG94" s="86">
        <f t="shared" si="62"/>
        <v>0</v>
      </c>
      <c r="AH94" s="86">
        <f t="shared" si="62"/>
        <v>0</v>
      </c>
      <c r="AI94" s="86">
        <f t="shared" si="62"/>
        <v>0</v>
      </c>
      <c r="AJ94" s="86">
        <f t="shared" si="62"/>
        <v>0</v>
      </c>
      <c r="AK94" s="86">
        <f t="shared" si="62"/>
        <v>0</v>
      </c>
      <c r="AL94" s="86">
        <f t="shared" si="62"/>
        <v>0</v>
      </c>
      <c r="AM94" s="86">
        <f t="shared" si="62"/>
        <v>0</v>
      </c>
      <c r="AN94" s="86">
        <f t="shared" si="62"/>
        <v>0</v>
      </c>
      <c r="AO94" s="86">
        <f t="shared" si="62"/>
        <v>0</v>
      </c>
      <c r="AP94" s="86">
        <f t="shared" si="62"/>
        <v>0</v>
      </c>
      <c r="AQ94" s="86">
        <f t="shared" si="62"/>
        <v>0</v>
      </c>
      <c r="AR94" s="86">
        <f t="shared" si="62"/>
        <v>0</v>
      </c>
      <c r="AS94" s="86">
        <f t="shared" si="62"/>
        <v>0</v>
      </c>
      <c r="AT94" s="86">
        <f t="shared" si="62"/>
        <v>0</v>
      </c>
      <c r="AU94" s="86">
        <f t="shared" si="62"/>
        <v>0</v>
      </c>
      <c r="AV94" s="86">
        <f t="shared" si="62"/>
        <v>0</v>
      </c>
      <c r="AW94" s="86">
        <f t="shared" si="62"/>
        <v>0</v>
      </c>
      <c r="AX94" s="86">
        <f t="shared" si="62"/>
        <v>0</v>
      </c>
      <c r="AY94" s="86">
        <f t="shared" si="62"/>
        <v>0</v>
      </c>
      <c r="AZ94" s="86">
        <f t="shared" si="62"/>
        <v>0</v>
      </c>
      <c r="BA94" s="86">
        <f t="shared" si="62"/>
        <v>0</v>
      </c>
      <c r="BB94" s="86">
        <f t="shared" si="62"/>
        <v>0</v>
      </c>
      <c r="BC94" s="86">
        <f t="shared" si="62"/>
        <v>0</v>
      </c>
      <c r="BD94" s="86">
        <f t="shared" si="62"/>
        <v>0</v>
      </c>
      <c r="BE94" s="86">
        <f t="shared" si="62"/>
        <v>0</v>
      </c>
      <c r="BF94" s="86">
        <f t="shared" si="62"/>
        <v>0</v>
      </c>
      <c r="BG94" s="86">
        <f t="shared" si="62"/>
        <v>0</v>
      </c>
      <c r="BH94" s="86">
        <f t="shared" si="62"/>
        <v>0</v>
      </c>
    </row>
    <row r="95" spans="1:60">
      <c r="A95" s="78" t="s">
        <v>27</v>
      </c>
      <c r="C95" s="86">
        <f t="shared" si="60"/>
        <v>0</v>
      </c>
      <c r="D95" s="86">
        <f t="shared" si="62"/>
        <v>0</v>
      </c>
      <c r="E95" s="86">
        <f t="shared" si="62"/>
        <v>0</v>
      </c>
      <c r="F95" s="86">
        <f t="shared" si="62"/>
        <v>0</v>
      </c>
      <c r="G95" s="86">
        <f t="shared" si="62"/>
        <v>0</v>
      </c>
      <c r="H95" s="86">
        <f t="shared" si="62"/>
        <v>0</v>
      </c>
      <c r="I95" s="86">
        <f t="shared" si="62"/>
        <v>0</v>
      </c>
      <c r="J95" s="86">
        <f t="shared" si="62"/>
        <v>0</v>
      </c>
      <c r="K95" s="86">
        <f t="shared" si="62"/>
        <v>0</v>
      </c>
      <c r="L95" s="86">
        <f t="shared" si="62"/>
        <v>0</v>
      </c>
      <c r="M95" s="86">
        <f t="shared" si="62"/>
        <v>0</v>
      </c>
      <c r="N95" s="86">
        <f t="shared" si="62"/>
        <v>0</v>
      </c>
      <c r="O95" s="86">
        <f t="shared" si="62"/>
        <v>0</v>
      </c>
      <c r="P95" s="86">
        <f t="shared" si="62"/>
        <v>0</v>
      </c>
      <c r="Q95" s="86">
        <f t="shared" si="62"/>
        <v>0</v>
      </c>
      <c r="R95" s="86">
        <f t="shared" si="62"/>
        <v>0</v>
      </c>
      <c r="S95" s="86">
        <f t="shared" si="62"/>
        <v>0</v>
      </c>
      <c r="T95" s="86">
        <f t="shared" si="62"/>
        <v>0</v>
      </c>
      <c r="U95" s="86">
        <f t="shared" si="62"/>
        <v>0</v>
      </c>
      <c r="V95" s="86">
        <f t="shared" si="62"/>
        <v>0</v>
      </c>
      <c r="W95" s="86">
        <f t="shared" si="62"/>
        <v>0</v>
      </c>
      <c r="X95" s="86">
        <f t="shared" si="62"/>
        <v>0</v>
      </c>
      <c r="Y95" s="86">
        <f t="shared" si="62"/>
        <v>0</v>
      </c>
      <c r="Z95" s="86">
        <f t="shared" si="62"/>
        <v>0</v>
      </c>
      <c r="AA95" s="86">
        <f t="shared" si="62"/>
        <v>0</v>
      </c>
      <c r="AB95" s="86">
        <f t="shared" si="62"/>
        <v>0</v>
      </c>
      <c r="AC95" s="86">
        <f t="shared" si="62"/>
        <v>0</v>
      </c>
      <c r="AD95" s="86">
        <f t="shared" si="62"/>
        <v>0</v>
      </c>
      <c r="AE95" s="86">
        <f t="shared" si="62"/>
        <v>0</v>
      </c>
      <c r="AF95" s="86">
        <f t="shared" si="62"/>
        <v>0</v>
      </c>
      <c r="AG95" s="86">
        <f t="shared" si="62"/>
        <v>0</v>
      </c>
      <c r="AH95" s="86">
        <f t="shared" si="62"/>
        <v>0</v>
      </c>
      <c r="AI95" s="86">
        <f t="shared" si="62"/>
        <v>0</v>
      </c>
      <c r="AJ95" s="86">
        <f t="shared" si="62"/>
        <v>0</v>
      </c>
      <c r="AK95" s="86">
        <f t="shared" si="62"/>
        <v>0</v>
      </c>
      <c r="AL95" s="86">
        <f t="shared" si="62"/>
        <v>0</v>
      </c>
      <c r="AM95" s="86">
        <f t="shared" si="62"/>
        <v>0</v>
      </c>
      <c r="AN95" s="86">
        <f t="shared" si="62"/>
        <v>0</v>
      </c>
      <c r="AO95" s="86">
        <f t="shared" si="62"/>
        <v>0</v>
      </c>
      <c r="AP95" s="86">
        <f t="shared" si="62"/>
        <v>0</v>
      </c>
      <c r="AQ95" s="86">
        <f t="shared" si="62"/>
        <v>0</v>
      </c>
      <c r="AR95" s="86">
        <f t="shared" si="62"/>
        <v>0</v>
      </c>
      <c r="AS95" s="86">
        <f t="shared" si="62"/>
        <v>0</v>
      </c>
      <c r="AT95" s="86">
        <f t="shared" si="62"/>
        <v>0</v>
      </c>
      <c r="AU95" s="86">
        <f t="shared" si="62"/>
        <v>0</v>
      </c>
      <c r="AV95" s="86">
        <f t="shared" si="62"/>
        <v>0</v>
      </c>
      <c r="AW95" s="86">
        <f t="shared" si="62"/>
        <v>0</v>
      </c>
      <c r="AX95" s="86">
        <f t="shared" si="62"/>
        <v>0</v>
      </c>
      <c r="AY95" s="86">
        <f t="shared" si="62"/>
        <v>0</v>
      </c>
      <c r="AZ95" s="86">
        <f t="shared" si="62"/>
        <v>0</v>
      </c>
      <c r="BA95" s="86">
        <f t="shared" si="62"/>
        <v>0</v>
      </c>
      <c r="BB95" s="86">
        <f t="shared" si="62"/>
        <v>0</v>
      </c>
      <c r="BC95" s="86">
        <f t="shared" si="62"/>
        <v>0</v>
      </c>
      <c r="BD95" s="86">
        <f t="shared" si="62"/>
        <v>0</v>
      </c>
      <c r="BE95" s="86">
        <f t="shared" si="62"/>
        <v>0</v>
      </c>
      <c r="BF95" s="86">
        <f t="shared" si="62"/>
        <v>0</v>
      </c>
      <c r="BG95" s="86">
        <f t="shared" si="62"/>
        <v>0</v>
      </c>
      <c r="BH95" s="86">
        <f t="shared" si="62"/>
        <v>0</v>
      </c>
    </row>
    <row r="96" spans="1:60">
      <c r="A96" s="78" t="s">
        <v>28</v>
      </c>
      <c r="C96" s="86">
        <f t="shared" si="60"/>
        <v>0</v>
      </c>
      <c r="D96" s="86">
        <f t="shared" si="62"/>
        <v>0</v>
      </c>
      <c r="E96" s="86">
        <f t="shared" si="62"/>
        <v>0</v>
      </c>
      <c r="F96" s="86">
        <f t="shared" si="62"/>
        <v>0</v>
      </c>
      <c r="G96" s="86">
        <f t="shared" si="62"/>
        <v>0</v>
      </c>
      <c r="H96" s="86">
        <f t="shared" si="62"/>
        <v>0</v>
      </c>
      <c r="I96" s="86">
        <f t="shared" si="62"/>
        <v>0</v>
      </c>
      <c r="J96" s="86">
        <f t="shared" si="62"/>
        <v>0</v>
      </c>
      <c r="K96" s="86">
        <f t="shared" si="62"/>
        <v>0</v>
      </c>
      <c r="L96" s="86">
        <f t="shared" si="62"/>
        <v>0</v>
      </c>
      <c r="M96" s="86">
        <f t="shared" si="62"/>
        <v>0</v>
      </c>
      <c r="N96" s="86">
        <f t="shared" si="62"/>
        <v>0</v>
      </c>
      <c r="O96" s="86">
        <f t="shared" si="62"/>
        <v>0</v>
      </c>
      <c r="P96" s="86">
        <f t="shared" si="62"/>
        <v>0</v>
      </c>
      <c r="Q96" s="86">
        <f t="shared" si="62"/>
        <v>0</v>
      </c>
      <c r="R96" s="86">
        <f t="shared" si="62"/>
        <v>0</v>
      </c>
      <c r="S96" s="86">
        <f t="shared" si="62"/>
        <v>0</v>
      </c>
      <c r="T96" s="86">
        <f t="shared" si="62"/>
        <v>0</v>
      </c>
      <c r="U96" s="86">
        <f t="shared" si="62"/>
        <v>0</v>
      </c>
      <c r="V96" s="86">
        <f t="shared" si="62"/>
        <v>0</v>
      </c>
      <c r="W96" s="86">
        <f t="shared" si="62"/>
        <v>0</v>
      </c>
      <c r="X96" s="86">
        <f t="shared" si="62"/>
        <v>0</v>
      </c>
      <c r="Y96" s="86">
        <f t="shared" si="62"/>
        <v>0</v>
      </c>
      <c r="Z96" s="86">
        <f t="shared" si="62"/>
        <v>0</v>
      </c>
      <c r="AA96" s="86">
        <f t="shared" si="62"/>
        <v>0</v>
      </c>
      <c r="AB96" s="86">
        <f t="shared" si="62"/>
        <v>0</v>
      </c>
      <c r="AC96" s="86">
        <f t="shared" si="62"/>
        <v>0</v>
      </c>
      <c r="AD96" s="86">
        <f t="shared" si="62"/>
        <v>0</v>
      </c>
      <c r="AE96" s="86">
        <f t="shared" si="62"/>
        <v>0</v>
      </c>
      <c r="AF96" s="86">
        <f t="shared" si="62"/>
        <v>0</v>
      </c>
      <c r="AG96" s="86">
        <f t="shared" si="62"/>
        <v>0</v>
      </c>
      <c r="AH96" s="86">
        <f t="shared" si="62"/>
        <v>0</v>
      </c>
      <c r="AI96" s="86">
        <f t="shared" si="62"/>
        <v>0</v>
      </c>
      <c r="AJ96" s="86">
        <f t="shared" si="62"/>
        <v>0</v>
      </c>
      <c r="AK96" s="86">
        <f t="shared" si="62"/>
        <v>0</v>
      </c>
      <c r="AL96" s="86">
        <f t="shared" si="62"/>
        <v>0</v>
      </c>
      <c r="AM96" s="86">
        <f t="shared" si="62"/>
        <v>0</v>
      </c>
      <c r="AN96" s="86">
        <f t="shared" si="62"/>
        <v>0</v>
      </c>
      <c r="AO96" s="86">
        <f t="shared" si="62"/>
        <v>0</v>
      </c>
      <c r="AP96" s="86">
        <f t="shared" si="62"/>
        <v>0</v>
      </c>
      <c r="AQ96" s="86">
        <f t="shared" si="62"/>
        <v>0</v>
      </c>
      <c r="AR96" s="86">
        <f t="shared" si="62"/>
        <v>0</v>
      </c>
      <c r="AS96" s="86">
        <f t="shared" si="62"/>
        <v>0</v>
      </c>
      <c r="AT96" s="86">
        <f t="shared" si="62"/>
        <v>0</v>
      </c>
      <c r="AU96" s="86">
        <f t="shared" si="62"/>
        <v>0</v>
      </c>
      <c r="AV96" s="86">
        <f t="shared" si="62"/>
        <v>0</v>
      </c>
      <c r="AW96" s="86">
        <f t="shared" si="62"/>
        <v>0</v>
      </c>
      <c r="AX96" s="86">
        <f t="shared" si="62"/>
        <v>0</v>
      </c>
      <c r="AY96" s="86">
        <f t="shared" si="62"/>
        <v>0</v>
      </c>
      <c r="AZ96" s="86">
        <f t="shared" si="62"/>
        <v>0</v>
      </c>
      <c r="BA96" s="86">
        <f t="shared" si="62"/>
        <v>0</v>
      </c>
      <c r="BB96" s="86">
        <f t="shared" si="62"/>
        <v>0</v>
      </c>
      <c r="BC96" s="86">
        <f t="shared" si="62"/>
        <v>0</v>
      </c>
      <c r="BD96" s="86">
        <f t="shared" si="62"/>
        <v>0</v>
      </c>
      <c r="BE96" s="86">
        <f t="shared" si="62"/>
        <v>0</v>
      </c>
      <c r="BF96" s="86">
        <f t="shared" si="62"/>
        <v>0</v>
      </c>
      <c r="BG96" s="86">
        <f t="shared" si="62"/>
        <v>0</v>
      </c>
      <c r="BH96" s="86">
        <f t="shared" si="62"/>
        <v>0</v>
      </c>
    </row>
    <row r="97" spans="1:60" ht="13.5" thickBot="1">
      <c r="A97" s="78" t="s">
        <v>29</v>
      </c>
      <c r="C97" s="86">
        <f>SUM(C85:C96)</f>
        <v>0</v>
      </c>
      <c r="D97" s="86">
        <f t="shared" ref="D97:BH97" si="63">SUM(D85:D96)</f>
        <v>0</v>
      </c>
      <c r="E97" s="86">
        <f t="shared" si="63"/>
        <v>0</v>
      </c>
      <c r="F97" s="86">
        <f t="shared" si="63"/>
        <v>0</v>
      </c>
      <c r="G97" s="86">
        <f t="shared" si="63"/>
        <v>0</v>
      </c>
      <c r="H97" s="86">
        <f t="shared" si="63"/>
        <v>0</v>
      </c>
      <c r="I97" s="86">
        <f t="shared" si="63"/>
        <v>0</v>
      </c>
      <c r="J97" s="86">
        <f t="shared" si="63"/>
        <v>0</v>
      </c>
      <c r="K97" s="86">
        <f t="shared" si="63"/>
        <v>0</v>
      </c>
      <c r="L97" s="86">
        <f t="shared" si="63"/>
        <v>0</v>
      </c>
      <c r="M97" s="86">
        <f t="shared" si="63"/>
        <v>0</v>
      </c>
      <c r="N97" s="86">
        <f t="shared" si="63"/>
        <v>0</v>
      </c>
      <c r="O97" s="86">
        <f t="shared" si="63"/>
        <v>0</v>
      </c>
      <c r="P97" s="86">
        <f t="shared" si="63"/>
        <v>0</v>
      </c>
      <c r="Q97" s="86">
        <f t="shared" si="63"/>
        <v>0</v>
      </c>
      <c r="R97" s="86">
        <f t="shared" si="63"/>
        <v>0</v>
      </c>
      <c r="S97" s="86">
        <f t="shared" si="63"/>
        <v>0</v>
      </c>
      <c r="T97" s="86">
        <f t="shared" si="63"/>
        <v>0</v>
      </c>
      <c r="U97" s="86">
        <f t="shared" si="63"/>
        <v>0</v>
      </c>
      <c r="V97" s="86">
        <f t="shared" si="63"/>
        <v>0</v>
      </c>
      <c r="W97" s="86">
        <f t="shared" si="63"/>
        <v>0</v>
      </c>
      <c r="X97" s="86">
        <f t="shared" si="63"/>
        <v>0</v>
      </c>
      <c r="Y97" s="86">
        <f t="shared" si="63"/>
        <v>0</v>
      </c>
      <c r="Z97" s="86">
        <f t="shared" si="63"/>
        <v>0</v>
      </c>
      <c r="AA97" s="86">
        <f t="shared" si="63"/>
        <v>0</v>
      </c>
      <c r="AB97" s="86">
        <f t="shared" si="63"/>
        <v>0</v>
      </c>
      <c r="AC97" s="86">
        <f t="shared" si="63"/>
        <v>0</v>
      </c>
      <c r="AD97" s="86">
        <f t="shared" si="63"/>
        <v>0</v>
      </c>
      <c r="AE97" s="86">
        <f t="shared" si="63"/>
        <v>0</v>
      </c>
      <c r="AF97" s="86">
        <f t="shared" si="63"/>
        <v>0</v>
      </c>
      <c r="AG97" s="86">
        <f t="shared" si="63"/>
        <v>0</v>
      </c>
      <c r="AH97" s="86">
        <f t="shared" si="63"/>
        <v>0</v>
      </c>
      <c r="AI97" s="86">
        <f t="shared" si="63"/>
        <v>0</v>
      </c>
      <c r="AJ97" s="86">
        <f t="shared" si="63"/>
        <v>0</v>
      </c>
      <c r="AK97" s="86">
        <f t="shared" si="63"/>
        <v>0</v>
      </c>
      <c r="AL97" s="86">
        <f t="shared" si="63"/>
        <v>0</v>
      </c>
      <c r="AM97" s="86">
        <f t="shared" si="63"/>
        <v>0</v>
      </c>
      <c r="AN97" s="86">
        <f t="shared" si="63"/>
        <v>0</v>
      </c>
      <c r="AO97" s="86">
        <f t="shared" si="63"/>
        <v>0</v>
      </c>
      <c r="AP97" s="86">
        <f t="shared" si="63"/>
        <v>0</v>
      </c>
      <c r="AQ97" s="86">
        <f t="shared" si="63"/>
        <v>0</v>
      </c>
      <c r="AR97" s="86">
        <f t="shared" si="63"/>
        <v>0</v>
      </c>
      <c r="AS97" s="86">
        <f t="shared" si="63"/>
        <v>0</v>
      </c>
      <c r="AT97" s="86">
        <f t="shared" si="63"/>
        <v>0</v>
      </c>
      <c r="AU97" s="86">
        <f t="shared" si="63"/>
        <v>0</v>
      </c>
      <c r="AV97" s="86">
        <f t="shared" si="63"/>
        <v>0</v>
      </c>
      <c r="AW97" s="86">
        <f t="shared" si="63"/>
        <v>0</v>
      </c>
      <c r="AX97" s="86">
        <f t="shared" si="63"/>
        <v>0</v>
      </c>
      <c r="AY97" s="86">
        <f t="shared" si="63"/>
        <v>0</v>
      </c>
      <c r="AZ97" s="86">
        <f t="shared" si="63"/>
        <v>0</v>
      </c>
      <c r="BA97" s="86">
        <f t="shared" si="63"/>
        <v>0</v>
      </c>
      <c r="BB97" s="86">
        <f t="shared" si="63"/>
        <v>0</v>
      </c>
      <c r="BC97" s="86">
        <f t="shared" si="63"/>
        <v>0</v>
      </c>
      <c r="BD97" s="86">
        <f t="shared" si="63"/>
        <v>0</v>
      </c>
      <c r="BE97" s="86">
        <f t="shared" si="63"/>
        <v>0</v>
      </c>
      <c r="BF97" s="86">
        <f t="shared" si="63"/>
        <v>0</v>
      </c>
      <c r="BG97" s="86">
        <f t="shared" si="63"/>
        <v>0</v>
      </c>
      <c r="BH97" s="86">
        <f t="shared" si="63"/>
        <v>0</v>
      </c>
    </row>
    <row r="98" spans="1:60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</row>
    <row r="99" spans="1:60" ht="13.5" thickBot="1">
      <c r="A99" s="78" t="s">
        <v>129</v>
      </c>
    </row>
    <row r="100" spans="1:60" ht="13.5" thickBot="1">
      <c r="A100" s="79"/>
      <c r="B100" s="93">
        <f t="shared" ref="B100:BH100" si="64">B2</f>
        <v>1992</v>
      </c>
      <c r="C100" s="93">
        <f t="shared" si="64"/>
        <v>1993</v>
      </c>
      <c r="D100" s="93">
        <f t="shared" si="64"/>
        <v>1994</v>
      </c>
      <c r="E100" s="93">
        <f t="shared" si="64"/>
        <v>1995</v>
      </c>
      <c r="F100" s="93">
        <f t="shared" si="64"/>
        <v>1996</v>
      </c>
      <c r="G100" s="93">
        <f t="shared" si="64"/>
        <v>1997</v>
      </c>
      <c r="H100" s="93">
        <f t="shared" si="64"/>
        <v>1998</v>
      </c>
      <c r="I100" s="93">
        <f t="shared" si="64"/>
        <v>1999</v>
      </c>
      <c r="J100" s="93">
        <f t="shared" si="64"/>
        <v>2000</v>
      </c>
      <c r="K100" s="93">
        <f t="shared" si="64"/>
        <v>2001</v>
      </c>
      <c r="L100" s="93">
        <f t="shared" si="64"/>
        <v>2002</v>
      </c>
      <c r="M100" s="93">
        <f t="shared" si="64"/>
        <v>2003</v>
      </c>
      <c r="N100" s="93">
        <f t="shared" si="64"/>
        <v>2004</v>
      </c>
      <c r="O100" s="93">
        <f t="shared" si="64"/>
        <v>2005</v>
      </c>
      <c r="P100" s="93">
        <f t="shared" si="64"/>
        <v>2006</v>
      </c>
      <c r="Q100" s="93">
        <f t="shared" si="64"/>
        <v>2007</v>
      </c>
      <c r="R100" s="93">
        <f t="shared" si="64"/>
        <v>2008</v>
      </c>
      <c r="S100" s="93">
        <f t="shared" si="64"/>
        <v>2009</v>
      </c>
      <c r="T100" s="93">
        <f t="shared" si="64"/>
        <v>2010</v>
      </c>
      <c r="U100" s="93">
        <f t="shared" si="64"/>
        <v>2011</v>
      </c>
      <c r="V100" s="93">
        <f t="shared" si="64"/>
        <v>2012</v>
      </c>
      <c r="W100" s="93">
        <f t="shared" si="64"/>
        <v>2013</v>
      </c>
      <c r="X100" s="93">
        <f t="shared" si="64"/>
        <v>2014</v>
      </c>
      <c r="Y100" s="93">
        <f t="shared" si="64"/>
        <v>2015</v>
      </c>
      <c r="Z100" s="93">
        <f t="shared" si="64"/>
        <v>2016</v>
      </c>
      <c r="AA100" s="93">
        <f t="shared" si="64"/>
        <v>2017</v>
      </c>
      <c r="AB100" s="93">
        <f t="shared" si="64"/>
        <v>2018</v>
      </c>
      <c r="AC100" s="93">
        <f t="shared" si="64"/>
        <v>2019</v>
      </c>
      <c r="AD100" s="93">
        <f t="shared" si="64"/>
        <v>2020</v>
      </c>
      <c r="AE100" s="93">
        <f t="shared" si="64"/>
        <v>2021</v>
      </c>
      <c r="AF100" s="93">
        <f t="shared" si="64"/>
        <v>2022</v>
      </c>
      <c r="AG100" s="93">
        <f t="shared" si="64"/>
        <v>2023</v>
      </c>
      <c r="AH100" s="93">
        <f t="shared" si="64"/>
        <v>2024</v>
      </c>
      <c r="AI100" s="93">
        <f t="shared" si="64"/>
        <v>2025</v>
      </c>
      <c r="AJ100" s="93">
        <f t="shared" si="64"/>
        <v>2026</v>
      </c>
      <c r="AK100" s="93">
        <f t="shared" si="64"/>
        <v>2027</v>
      </c>
      <c r="AL100" s="93">
        <f t="shared" si="64"/>
        <v>2028</v>
      </c>
      <c r="AM100" s="93">
        <f t="shared" si="64"/>
        <v>2029</v>
      </c>
      <c r="AN100" s="93">
        <f t="shared" si="64"/>
        <v>2030</v>
      </c>
      <c r="AO100" s="93">
        <f t="shared" si="64"/>
        <v>2031</v>
      </c>
      <c r="AP100" s="93">
        <f t="shared" si="64"/>
        <v>2032</v>
      </c>
      <c r="AQ100" s="93">
        <f t="shared" si="64"/>
        <v>2033</v>
      </c>
      <c r="AR100" s="93">
        <f t="shared" si="64"/>
        <v>2034</v>
      </c>
      <c r="AS100" s="93">
        <f t="shared" si="64"/>
        <v>2035</v>
      </c>
      <c r="AT100" s="93">
        <f t="shared" si="64"/>
        <v>2036</v>
      </c>
      <c r="AU100" s="93">
        <f t="shared" si="64"/>
        <v>2037</v>
      </c>
      <c r="AV100" s="93">
        <f t="shared" si="64"/>
        <v>2038</v>
      </c>
      <c r="AW100" s="93">
        <f t="shared" si="64"/>
        <v>2039</v>
      </c>
      <c r="AX100" s="93">
        <f t="shared" si="64"/>
        <v>2040</v>
      </c>
      <c r="AY100" s="93">
        <f t="shared" si="64"/>
        <v>2041</v>
      </c>
      <c r="AZ100" s="93">
        <f t="shared" si="64"/>
        <v>2042</v>
      </c>
      <c r="BA100" s="93">
        <f t="shared" si="64"/>
        <v>2043</v>
      </c>
      <c r="BB100" s="93">
        <f t="shared" si="64"/>
        <v>2044</v>
      </c>
      <c r="BC100" s="93">
        <f t="shared" si="64"/>
        <v>2045</v>
      </c>
      <c r="BD100" s="93">
        <f t="shared" si="64"/>
        <v>2046</v>
      </c>
      <c r="BE100" s="93">
        <f t="shared" si="64"/>
        <v>2047</v>
      </c>
      <c r="BF100" s="93">
        <f t="shared" si="64"/>
        <v>2048</v>
      </c>
      <c r="BG100" s="93">
        <f t="shared" si="64"/>
        <v>2049</v>
      </c>
      <c r="BH100" s="93">
        <f t="shared" si="64"/>
        <v>2050</v>
      </c>
    </row>
    <row r="101" spans="1:60">
      <c r="A101" s="78" t="s">
        <v>17</v>
      </c>
    </row>
    <row r="102" spans="1:60">
      <c r="A102" s="78" t="s">
        <v>18</v>
      </c>
    </row>
    <row r="103" spans="1:60">
      <c r="A103" s="78" t="s">
        <v>19</v>
      </c>
    </row>
    <row r="104" spans="1:60">
      <c r="A104" s="78" t="s">
        <v>20</v>
      </c>
    </row>
    <row r="105" spans="1:60">
      <c r="A105" s="78" t="s">
        <v>21</v>
      </c>
    </row>
    <row r="106" spans="1:60">
      <c r="A106" s="78" t="s">
        <v>22</v>
      </c>
    </row>
    <row r="107" spans="1:60">
      <c r="A107" s="78" t="s">
        <v>23</v>
      </c>
    </row>
    <row r="108" spans="1:60">
      <c r="A108" s="78" t="s">
        <v>24</v>
      </c>
    </row>
    <row r="109" spans="1:60">
      <c r="A109" s="78" t="s">
        <v>25</v>
      </c>
    </row>
    <row r="110" spans="1:60">
      <c r="A110" s="78" t="s">
        <v>26</v>
      </c>
    </row>
    <row r="111" spans="1:60">
      <c r="A111" s="78" t="s">
        <v>27</v>
      </c>
    </row>
    <row r="112" spans="1:60">
      <c r="A112" s="78" t="s">
        <v>28</v>
      </c>
    </row>
    <row r="113" spans="1:60" ht="13.5" thickBot="1">
      <c r="A113" s="78" t="s">
        <v>29</v>
      </c>
    </row>
    <row r="114" spans="1:60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</row>
    <row r="115" spans="1:60" ht="13.5" thickBot="1">
      <c r="A115" s="78" t="s">
        <v>130</v>
      </c>
    </row>
    <row r="116" spans="1:60" ht="13.5" thickBot="1">
      <c r="A116" s="79"/>
      <c r="B116" s="93">
        <f t="shared" ref="B116:BH116" si="65">B2</f>
        <v>1992</v>
      </c>
      <c r="C116" s="93">
        <f t="shared" si="65"/>
        <v>1993</v>
      </c>
      <c r="D116" s="93">
        <f t="shared" si="65"/>
        <v>1994</v>
      </c>
      <c r="E116" s="93">
        <f t="shared" si="65"/>
        <v>1995</v>
      </c>
      <c r="F116" s="93">
        <f t="shared" si="65"/>
        <v>1996</v>
      </c>
      <c r="G116" s="93">
        <f t="shared" si="65"/>
        <v>1997</v>
      </c>
      <c r="H116" s="93">
        <f t="shared" si="65"/>
        <v>1998</v>
      </c>
      <c r="I116" s="93">
        <f t="shared" si="65"/>
        <v>1999</v>
      </c>
      <c r="J116" s="93">
        <f t="shared" si="65"/>
        <v>2000</v>
      </c>
      <c r="K116" s="93">
        <f t="shared" si="65"/>
        <v>2001</v>
      </c>
      <c r="L116" s="93">
        <f t="shared" si="65"/>
        <v>2002</v>
      </c>
      <c r="M116" s="93">
        <f t="shared" si="65"/>
        <v>2003</v>
      </c>
      <c r="N116" s="93">
        <f t="shared" si="65"/>
        <v>2004</v>
      </c>
      <c r="O116" s="93">
        <f t="shared" si="65"/>
        <v>2005</v>
      </c>
      <c r="P116" s="93">
        <f t="shared" si="65"/>
        <v>2006</v>
      </c>
      <c r="Q116" s="93">
        <f t="shared" si="65"/>
        <v>2007</v>
      </c>
      <c r="R116" s="93">
        <f t="shared" si="65"/>
        <v>2008</v>
      </c>
      <c r="S116" s="93">
        <f t="shared" si="65"/>
        <v>2009</v>
      </c>
      <c r="T116" s="93">
        <f t="shared" si="65"/>
        <v>2010</v>
      </c>
      <c r="U116" s="93">
        <f t="shared" si="65"/>
        <v>2011</v>
      </c>
      <c r="V116" s="93">
        <f t="shared" si="65"/>
        <v>2012</v>
      </c>
      <c r="W116" s="93">
        <f t="shared" si="65"/>
        <v>2013</v>
      </c>
      <c r="X116" s="93">
        <f t="shared" si="65"/>
        <v>2014</v>
      </c>
      <c r="Y116" s="93">
        <f t="shared" si="65"/>
        <v>2015</v>
      </c>
      <c r="Z116" s="93">
        <f t="shared" si="65"/>
        <v>2016</v>
      </c>
      <c r="AA116" s="93">
        <f t="shared" si="65"/>
        <v>2017</v>
      </c>
      <c r="AB116" s="93">
        <f t="shared" si="65"/>
        <v>2018</v>
      </c>
      <c r="AC116" s="93">
        <f t="shared" si="65"/>
        <v>2019</v>
      </c>
      <c r="AD116" s="93">
        <f t="shared" si="65"/>
        <v>2020</v>
      </c>
      <c r="AE116" s="93">
        <f t="shared" si="65"/>
        <v>2021</v>
      </c>
      <c r="AF116" s="93">
        <f t="shared" si="65"/>
        <v>2022</v>
      </c>
      <c r="AG116" s="93">
        <f t="shared" si="65"/>
        <v>2023</v>
      </c>
      <c r="AH116" s="93">
        <f t="shared" si="65"/>
        <v>2024</v>
      </c>
      <c r="AI116" s="93">
        <f t="shared" si="65"/>
        <v>2025</v>
      </c>
      <c r="AJ116" s="93">
        <f t="shared" si="65"/>
        <v>2026</v>
      </c>
      <c r="AK116" s="93">
        <f t="shared" si="65"/>
        <v>2027</v>
      </c>
      <c r="AL116" s="93">
        <f t="shared" si="65"/>
        <v>2028</v>
      </c>
      <c r="AM116" s="93">
        <f t="shared" si="65"/>
        <v>2029</v>
      </c>
      <c r="AN116" s="93">
        <f t="shared" si="65"/>
        <v>2030</v>
      </c>
      <c r="AO116" s="93">
        <f t="shared" si="65"/>
        <v>2031</v>
      </c>
      <c r="AP116" s="93">
        <f t="shared" si="65"/>
        <v>2032</v>
      </c>
      <c r="AQ116" s="93">
        <f t="shared" si="65"/>
        <v>2033</v>
      </c>
      <c r="AR116" s="93">
        <f t="shared" si="65"/>
        <v>2034</v>
      </c>
      <c r="AS116" s="93">
        <f t="shared" si="65"/>
        <v>2035</v>
      </c>
      <c r="AT116" s="93">
        <f t="shared" si="65"/>
        <v>2036</v>
      </c>
      <c r="AU116" s="93">
        <f t="shared" si="65"/>
        <v>2037</v>
      </c>
      <c r="AV116" s="93">
        <f t="shared" si="65"/>
        <v>2038</v>
      </c>
      <c r="AW116" s="93">
        <f t="shared" si="65"/>
        <v>2039</v>
      </c>
      <c r="AX116" s="93">
        <f t="shared" si="65"/>
        <v>2040</v>
      </c>
      <c r="AY116" s="93">
        <f t="shared" si="65"/>
        <v>2041</v>
      </c>
      <c r="AZ116" s="93">
        <f t="shared" si="65"/>
        <v>2042</v>
      </c>
      <c r="BA116" s="93">
        <f t="shared" si="65"/>
        <v>2043</v>
      </c>
      <c r="BB116" s="93">
        <f t="shared" si="65"/>
        <v>2044</v>
      </c>
      <c r="BC116" s="93">
        <f t="shared" si="65"/>
        <v>2045</v>
      </c>
      <c r="BD116" s="93">
        <f t="shared" si="65"/>
        <v>2046</v>
      </c>
      <c r="BE116" s="93">
        <f t="shared" si="65"/>
        <v>2047</v>
      </c>
      <c r="BF116" s="93">
        <f t="shared" si="65"/>
        <v>2048</v>
      </c>
      <c r="BG116" s="93">
        <f t="shared" si="65"/>
        <v>2049</v>
      </c>
      <c r="BH116" s="93">
        <f t="shared" si="65"/>
        <v>2050</v>
      </c>
    </row>
    <row r="117" spans="1:60">
      <c r="A117" s="78" t="s">
        <v>17</v>
      </c>
    </row>
    <row r="118" spans="1:60">
      <c r="A118" s="78" t="s">
        <v>18</v>
      </c>
    </row>
    <row r="119" spans="1:60">
      <c r="A119" s="78" t="s">
        <v>19</v>
      </c>
    </row>
    <row r="120" spans="1:60">
      <c r="A120" s="78" t="s">
        <v>20</v>
      </c>
    </row>
    <row r="121" spans="1:60">
      <c r="A121" s="78" t="s">
        <v>21</v>
      </c>
    </row>
    <row r="122" spans="1:60">
      <c r="A122" s="78" t="s">
        <v>22</v>
      </c>
    </row>
    <row r="123" spans="1:60">
      <c r="A123" s="78" t="s">
        <v>23</v>
      </c>
    </row>
    <row r="124" spans="1:60">
      <c r="A124" s="78" t="s">
        <v>24</v>
      </c>
    </row>
    <row r="125" spans="1:60">
      <c r="A125" s="78" t="s">
        <v>25</v>
      </c>
    </row>
    <row r="126" spans="1:60">
      <c r="A126" s="78" t="s">
        <v>26</v>
      </c>
    </row>
    <row r="127" spans="1:60">
      <c r="A127" s="78" t="s">
        <v>27</v>
      </c>
    </row>
    <row r="128" spans="1:60">
      <c r="A128" s="78" t="s">
        <v>28</v>
      </c>
    </row>
    <row r="129" spans="1:60" ht="13.5" thickBot="1">
      <c r="A129" s="78" t="s">
        <v>29</v>
      </c>
    </row>
    <row r="130" spans="1:6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</row>
    <row r="131" spans="1:60" ht="13.5" thickBot="1">
      <c r="A131" s="78" t="s">
        <v>131</v>
      </c>
    </row>
    <row r="132" spans="1:60" ht="13.5" thickBot="1">
      <c r="A132" s="79"/>
      <c r="B132" s="93">
        <f t="shared" ref="B132:BH132" si="66">B2</f>
        <v>1992</v>
      </c>
      <c r="C132" s="93">
        <f t="shared" si="66"/>
        <v>1993</v>
      </c>
      <c r="D132" s="93">
        <f t="shared" si="66"/>
        <v>1994</v>
      </c>
      <c r="E132" s="93">
        <f t="shared" si="66"/>
        <v>1995</v>
      </c>
      <c r="F132" s="93">
        <f t="shared" si="66"/>
        <v>1996</v>
      </c>
      <c r="G132" s="93">
        <f t="shared" si="66"/>
        <v>1997</v>
      </c>
      <c r="H132" s="93">
        <f t="shared" si="66"/>
        <v>1998</v>
      </c>
      <c r="I132" s="93">
        <f t="shared" si="66"/>
        <v>1999</v>
      </c>
      <c r="J132" s="93">
        <f t="shared" si="66"/>
        <v>2000</v>
      </c>
      <c r="K132" s="93">
        <f t="shared" si="66"/>
        <v>2001</v>
      </c>
      <c r="L132" s="93">
        <f t="shared" si="66"/>
        <v>2002</v>
      </c>
      <c r="M132" s="93">
        <f t="shared" si="66"/>
        <v>2003</v>
      </c>
      <c r="N132" s="93">
        <f t="shared" si="66"/>
        <v>2004</v>
      </c>
      <c r="O132" s="93">
        <f t="shared" si="66"/>
        <v>2005</v>
      </c>
      <c r="P132" s="93">
        <f t="shared" si="66"/>
        <v>2006</v>
      </c>
      <c r="Q132" s="93">
        <f t="shared" si="66"/>
        <v>2007</v>
      </c>
      <c r="R132" s="93">
        <f t="shared" si="66"/>
        <v>2008</v>
      </c>
      <c r="S132" s="93">
        <f t="shared" si="66"/>
        <v>2009</v>
      </c>
      <c r="T132" s="93">
        <f t="shared" si="66"/>
        <v>2010</v>
      </c>
      <c r="U132" s="93">
        <f t="shared" si="66"/>
        <v>2011</v>
      </c>
      <c r="V132" s="93">
        <f t="shared" si="66"/>
        <v>2012</v>
      </c>
      <c r="W132" s="93">
        <f t="shared" si="66"/>
        <v>2013</v>
      </c>
      <c r="X132" s="93">
        <f t="shared" si="66"/>
        <v>2014</v>
      </c>
      <c r="Y132" s="93">
        <f t="shared" si="66"/>
        <v>2015</v>
      </c>
      <c r="Z132" s="93">
        <f t="shared" si="66"/>
        <v>2016</v>
      </c>
      <c r="AA132" s="93">
        <f t="shared" si="66"/>
        <v>2017</v>
      </c>
      <c r="AB132" s="93">
        <f t="shared" si="66"/>
        <v>2018</v>
      </c>
      <c r="AC132" s="93">
        <f t="shared" si="66"/>
        <v>2019</v>
      </c>
      <c r="AD132" s="93">
        <f t="shared" si="66"/>
        <v>2020</v>
      </c>
      <c r="AE132" s="93">
        <f t="shared" si="66"/>
        <v>2021</v>
      </c>
      <c r="AF132" s="93">
        <f t="shared" si="66"/>
        <v>2022</v>
      </c>
      <c r="AG132" s="93">
        <f t="shared" si="66"/>
        <v>2023</v>
      </c>
      <c r="AH132" s="93">
        <f t="shared" si="66"/>
        <v>2024</v>
      </c>
      <c r="AI132" s="93">
        <f t="shared" si="66"/>
        <v>2025</v>
      </c>
      <c r="AJ132" s="93">
        <f t="shared" si="66"/>
        <v>2026</v>
      </c>
      <c r="AK132" s="93">
        <f t="shared" si="66"/>
        <v>2027</v>
      </c>
      <c r="AL132" s="93">
        <f t="shared" si="66"/>
        <v>2028</v>
      </c>
      <c r="AM132" s="93">
        <f t="shared" si="66"/>
        <v>2029</v>
      </c>
      <c r="AN132" s="93">
        <f t="shared" si="66"/>
        <v>2030</v>
      </c>
      <c r="AO132" s="93">
        <f t="shared" si="66"/>
        <v>2031</v>
      </c>
      <c r="AP132" s="93">
        <f t="shared" si="66"/>
        <v>2032</v>
      </c>
      <c r="AQ132" s="93">
        <f t="shared" si="66"/>
        <v>2033</v>
      </c>
      <c r="AR132" s="93">
        <f t="shared" si="66"/>
        <v>2034</v>
      </c>
      <c r="AS132" s="93">
        <f t="shared" si="66"/>
        <v>2035</v>
      </c>
      <c r="AT132" s="93">
        <f t="shared" si="66"/>
        <v>2036</v>
      </c>
      <c r="AU132" s="93">
        <f t="shared" si="66"/>
        <v>2037</v>
      </c>
      <c r="AV132" s="93">
        <f t="shared" si="66"/>
        <v>2038</v>
      </c>
      <c r="AW132" s="93">
        <f t="shared" si="66"/>
        <v>2039</v>
      </c>
      <c r="AX132" s="93">
        <f t="shared" si="66"/>
        <v>2040</v>
      </c>
      <c r="AY132" s="93">
        <f t="shared" si="66"/>
        <v>2041</v>
      </c>
      <c r="AZ132" s="93">
        <f t="shared" si="66"/>
        <v>2042</v>
      </c>
      <c r="BA132" s="93">
        <f t="shared" si="66"/>
        <v>2043</v>
      </c>
      <c r="BB132" s="93">
        <f t="shared" si="66"/>
        <v>2044</v>
      </c>
      <c r="BC132" s="93">
        <f t="shared" si="66"/>
        <v>2045</v>
      </c>
      <c r="BD132" s="93">
        <f t="shared" si="66"/>
        <v>2046</v>
      </c>
      <c r="BE132" s="93">
        <f t="shared" si="66"/>
        <v>2047</v>
      </c>
      <c r="BF132" s="93">
        <f t="shared" si="66"/>
        <v>2048</v>
      </c>
      <c r="BG132" s="93">
        <f t="shared" si="66"/>
        <v>2049</v>
      </c>
      <c r="BH132" s="93">
        <f t="shared" si="66"/>
        <v>2050</v>
      </c>
    </row>
    <row r="133" spans="1:60">
      <c r="A133" s="78" t="s">
        <v>17</v>
      </c>
    </row>
    <row r="134" spans="1:60">
      <c r="A134" s="78" t="s">
        <v>18</v>
      </c>
    </row>
    <row r="135" spans="1:60">
      <c r="A135" s="78" t="s">
        <v>19</v>
      </c>
    </row>
    <row r="136" spans="1:60">
      <c r="A136" s="78" t="s">
        <v>20</v>
      </c>
    </row>
    <row r="137" spans="1:60">
      <c r="A137" s="78" t="s">
        <v>21</v>
      </c>
    </row>
    <row r="138" spans="1:60">
      <c r="A138" s="78" t="s">
        <v>22</v>
      </c>
    </row>
    <row r="139" spans="1:60">
      <c r="A139" s="78" t="s">
        <v>23</v>
      </c>
    </row>
    <row r="140" spans="1:60">
      <c r="A140" s="78" t="s">
        <v>24</v>
      </c>
    </row>
    <row r="141" spans="1:60">
      <c r="A141" s="78" t="s">
        <v>25</v>
      </c>
    </row>
    <row r="142" spans="1:60">
      <c r="A142" s="78" t="s">
        <v>26</v>
      </c>
    </row>
    <row r="143" spans="1:60">
      <c r="A143" s="78" t="s">
        <v>27</v>
      </c>
    </row>
    <row r="144" spans="1:60">
      <c r="A144" s="78" t="s">
        <v>28</v>
      </c>
    </row>
    <row r="145" spans="1:60" ht="13.5" thickBot="1">
      <c r="A145" s="78" t="s">
        <v>29</v>
      </c>
    </row>
    <row r="146" spans="1:60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</row>
    <row r="147" spans="1:60" ht="13.5" thickBot="1">
      <c r="A147" s="78" t="s">
        <v>132</v>
      </c>
    </row>
    <row r="148" spans="1:60" ht="13.5" thickBot="1">
      <c r="A148" s="79"/>
      <c r="B148" s="93">
        <f t="shared" ref="B148:BH148" si="67">B2</f>
        <v>1992</v>
      </c>
      <c r="C148" s="93">
        <f t="shared" si="67"/>
        <v>1993</v>
      </c>
      <c r="D148" s="93">
        <f t="shared" si="67"/>
        <v>1994</v>
      </c>
      <c r="E148" s="93">
        <f t="shared" si="67"/>
        <v>1995</v>
      </c>
      <c r="F148" s="93">
        <f t="shared" si="67"/>
        <v>1996</v>
      </c>
      <c r="G148" s="93">
        <f t="shared" si="67"/>
        <v>1997</v>
      </c>
      <c r="H148" s="93">
        <f t="shared" si="67"/>
        <v>1998</v>
      </c>
      <c r="I148" s="93">
        <f t="shared" si="67"/>
        <v>1999</v>
      </c>
      <c r="J148" s="93">
        <f t="shared" si="67"/>
        <v>2000</v>
      </c>
      <c r="K148" s="93">
        <f t="shared" si="67"/>
        <v>2001</v>
      </c>
      <c r="L148" s="93">
        <f t="shared" si="67"/>
        <v>2002</v>
      </c>
      <c r="M148" s="93">
        <f t="shared" si="67"/>
        <v>2003</v>
      </c>
      <c r="N148" s="93">
        <f t="shared" si="67"/>
        <v>2004</v>
      </c>
      <c r="O148" s="93">
        <f t="shared" si="67"/>
        <v>2005</v>
      </c>
      <c r="P148" s="93">
        <f t="shared" si="67"/>
        <v>2006</v>
      </c>
      <c r="Q148" s="93">
        <f t="shared" si="67"/>
        <v>2007</v>
      </c>
      <c r="R148" s="93">
        <f t="shared" si="67"/>
        <v>2008</v>
      </c>
      <c r="S148" s="93">
        <f t="shared" si="67"/>
        <v>2009</v>
      </c>
      <c r="T148" s="93">
        <f t="shared" si="67"/>
        <v>2010</v>
      </c>
      <c r="U148" s="93">
        <f t="shared" si="67"/>
        <v>2011</v>
      </c>
      <c r="V148" s="93">
        <f t="shared" si="67"/>
        <v>2012</v>
      </c>
      <c r="W148" s="93">
        <f t="shared" si="67"/>
        <v>2013</v>
      </c>
      <c r="X148" s="93">
        <f t="shared" si="67"/>
        <v>2014</v>
      </c>
      <c r="Y148" s="93">
        <f t="shared" si="67"/>
        <v>2015</v>
      </c>
      <c r="Z148" s="93">
        <f t="shared" si="67"/>
        <v>2016</v>
      </c>
      <c r="AA148" s="93">
        <f t="shared" si="67"/>
        <v>2017</v>
      </c>
      <c r="AB148" s="93">
        <f t="shared" si="67"/>
        <v>2018</v>
      </c>
      <c r="AC148" s="93">
        <f t="shared" si="67"/>
        <v>2019</v>
      </c>
      <c r="AD148" s="93">
        <f t="shared" si="67"/>
        <v>2020</v>
      </c>
      <c r="AE148" s="93">
        <f t="shared" si="67"/>
        <v>2021</v>
      </c>
      <c r="AF148" s="93">
        <f t="shared" si="67"/>
        <v>2022</v>
      </c>
      <c r="AG148" s="93">
        <f t="shared" si="67"/>
        <v>2023</v>
      </c>
      <c r="AH148" s="93">
        <f t="shared" si="67"/>
        <v>2024</v>
      </c>
      <c r="AI148" s="93">
        <f t="shared" si="67"/>
        <v>2025</v>
      </c>
      <c r="AJ148" s="93">
        <f t="shared" si="67"/>
        <v>2026</v>
      </c>
      <c r="AK148" s="93">
        <f t="shared" si="67"/>
        <v>2027</v>
      </c>
      <c r="AL148" s="93">
        <f t="shared" si="67"/>
        <v>2028</v>
      </c>
      <c r="AM148" s="93">
        <f t="shared" si="67"/>
        <v>2029</v>
      </c>
      <c r="AN148" s="93">
        <f t="shared" si="67"/>
        <v>2030</v>
      </c>
      <c r="AO148" s="93">
        <f t="shared" si="67"/>
        <v>2031</v>
      </c>
      <c r="AP148" s="93">
        <f t="shared" si="67"/>
        <v>2032</v>
      </c>
      <c r="AQ148" s="93">
        <f t="shared" si="67"/>
        <v>2033</v>
      </c>
      <c r="AR148" s="93">
        <f t="shared" si="67"/>
        <v>2034</v>
      </c>
      <c r="AS148" s="93">
        <f t="shared" si="67"/>
        <v>2035</v>
      </c>
      <c r="AT148" s="93">
        <f t="shared" si="67"/>
        <v>2036</v>
      </c>
      <c r="AU148" s="93">
        <f t="shared" si="67"/>
        <v>2037</v>
      </c>
      <c r="AV148" s="93">
        <f t="shared" si="67"/>
        <v>2038</v>
      </c>
      <c r="AW148" s="93">
        <f t="shared" si="67"/>
        <v>2039</v>
      </c>
      <c r="AX148" s="93">
        <f t="shared" si="67"/>
        <v>2040</v>
      </c>
      <c r="AY148" s="93">
        <f t="shared" si="67"/>
        <v>2041</v>
      </c>
      <c r="AZ148" s="93">
        <f t="shared" si="67"/>
        <v>2042</v>
      </c>
      <c r="BA148" s="93">
        <f t="shared" si="67"/>
        <v>2043</v>
      </c>
      <c r="BB148" s="93">
        <f t="shared" si="67"/>
        <v>2044</v>
      </c>
      <c r="BC148" s="93">
        <f t="shared" si="67"/>
        <v>2045</v>
      </c>
      <c r="BD148" s="93">
        <f t="shared" si="67"/>
        <v>2046</v>
      </c>
      <c r="BE148" s="93">
        <f t="shared" si="67"/>
        <v>2047</v>
      </c>
      <c r="BF148" s="93">
        <f t="shared" si="67"/>
        <v>2048</v>
      </c>
      <c r="BG148" s="93">
        <f t="shared" si="67"/>
        <v>2049</v>
      </c>
      <c r="BH148" s="93">
        <f t="shared" si="67"/>
        <v>2050</v>
      </c>
    </row>
    <row r="149" spans="1:60">
      <c r="A149" s="78" t="s">
        <v>17</v>
      </c>
      <c r="C149" s="86">
        <f t="shared" ref="C149:AG157" si="68">C69-C85</f>
        <v>0</v>
      </c>
      <c r="D149" s="86">
        <f t="shared" si="68"/>
        <v>5</v>
      </c>
      <c r="E149" s="86">
        <f t="shared" si="68"/>
        <v>5</v>
      </c>
      <c r="F149" s="86">
        <f t="shared" si="68"/>
        <v>5</v>
      </c>
      <c r="G149" s="86">
        <f t="shared" si="68"/>
        <v>5</v>
      </c>
      <c r="H149" s="86">
        <f t="shared" si="68"/>
        <v>5</v>
      </c>
      <c r="I149" s="86">
        <f t="shared" si="68"/>
        <v>5</v>
      </c>
      <c r="J149" s="86">
        <f t="shared" si="68"/>
        <v>5</v>
      </c>
      <c r="K149" s="86">
        <f t="shared" si="68"/>
        <v>11.629106045427797</v>
      </c>
      <c r="L149" s="86">
        <f t="shared" si="68"/>
        <v>12.411432155394541</v>
      </c>
      <c r="M149" s="86">
        <f t="shared" si="68"/>
        <v>12.741680212193799</v>
      </c>
      <c r="N149" s="86">
        <f t="shared" si="68"/>
        <v>12.152166643530778</v>
      </c>
      <c r="O149" s="86">
        <f t="shared" si="68"/>
        <v>12.953889183892509</v>
      </c>
      <c r="P149" s="86">
        <f t="shared" si="68"/>
        <v>12.692815381489226</v>
      </c>
      <c r="Q149" s="86">
        <f t="shared" si="68"/>
        <v>13.042158714525579</v>
      </c>
      <c r="R149" s="86">
        <f t="shared" si="68"/>
        <v>14.685896059981633</v>
      </c>
      <c r="S149" s="86">
        <f t="shared" si="68"/>
        <v>13.693268014797113</v>
      </c>
      <c r="T149" s="86">
        <f t="shared" si="68"/>
        <v>13.689750662724615</v>
      </c>
      <c r="U149" s="86">
        <f t="shared" si="68"/>
        <v>8.6968088658809997</v>
      </c>
      <c r="V149" s="86">
        <f t="shared" si="68"/>
        <v>9.4175687426077648</v>
      </c>
      <c r="W149" s="86">
        <f t="shared" si="68"/>
        <v>10.21721267103937</v>
      </c>
      <c r="X149" s="86">
        <f t="shared" si="68"/>
        <v>11.006933119413514</v>
      </c>
      <c r="Y149" s="86">
        <f t="shared" si="68"/>
        <v>8.1060321541168712</v>
      </c>
      <c r="Z149" s="86">
        <f t="shared" si="68"/>
        <v>10.559175091484818</v>
      </c>
      <c r="AA149" s="86">
        <f t="shared" si="68"/>
        <v>10.698200758024672</v>
      </c>
      <c r="AB149" s="86">
        <f t="shared" si="68"/>
        <v>11.830111217577596</v>
      </c>
      <c r="AC149" s="86">
        <f t="shared" si="68"/>
        <v>11.462281673391104</v>
      </c>
      <c r="AD149" s="86">
        <f t="shared" si="68"/>
        <v>10.406140868248366</v>
      </c>
      <c r="AE149" s="86">
        <f t="shared" si="68"/>
        <v>10.924533190304899</v>
      </c>
      <c r="AF149" s="86">
        <f t="shared" si="68"/>
        <v>11.370866016400015</v>
      </c>
      <c r="AG149" s="86">
        <f t="shared" si="68"/>
        <v>10.98238318742041</v>
      </c>
      <c r="AH149" s="87">
        <f t="shared" ref="AH149:AH156" si="69">AH$161*(SUM(AC149:AG149)/SUM(AC$161:AG$161))</f>
        <v>11.878533072621261</v>
      </c>
      <c r="AI149" s="87">
        <f t="shared" ref="AI149:AI159" si="70">AI$161*(SUM(AD149:AH149)/SUM(AD$161:AH$161))</f>
        <v>11.880236083682306</v>
      </c>
      <c r="AJ149" s="87">
        <f t="shared" ref="AJ149:AY159" si="71">AJ$161*(SUM(AE149:AI149)/SUM(AE$161:AI$161))</f>
        <v>12.234274008145118</v>
      </c>
      <c r="AK149" s="87">
        <f t="shared" si="71"/>
        <v>12.527414609822859</v>
      </c>
      <c r="AL149" s="87">
        <f t="shared" si="71"/>
        <v>12.661782497231471</v>
      </c>
      <c r="AM149" s="87">
        <f t="shared" si="71"/>
        <v>12.920473100814299</v>
      </c>
      <c r="AN149" s="87">
        <f t="shared" si="71"/>
        <v>13.414957263150063</v>
      </c>
      <c r="AO149" s="87">
        <f t="shared" si="71"/>
        <v>13.55444580138993</v>
      </c>
      <c r="AP149" s="87">
        <f t="shared" si="71"/>
        <v>13.848221405640439</v>
      </c>
      <c r="AQ149" s="87">
        <f t="shared" si="71"/>
        <v>14.006816205954216</v>
      </c>
      <c r="AR149" s="87">
        <f t="shared" si="71"/>
        <v>14.321911301838201</v>
      </c>
      <c r="AS149" s="87">
        <f t="shared" si="71"/>
        <v>14.616917778476189</v>
      </c>
      <c r="AT149" s="87">
        <f t="shared" si="71"/>
        <v>14.917779936684498</v>
      </c>
      <c r="AU149" s="87">
        <f t="shared" si="71"/>
        <v>15.22074020311225</v>
      </c>
      <c r="AV149" s="87">
        <f t="shared" si="71"/>
        <v>15.449916836183762</v>
      </c>
      <c r="AW149" s="87">
        <f t="shared" si="71"/>
        <v>16.056687402372479</v>
      </c>
      <c r="AX149" s="87">
        <f t="shared" si="71"/>
        <v>16.282362526036021</v>
      </c>
      <c r="AY149" s="87">
        <f t="shared" si="71"/>
        <v>16.509418994321482</v>
      </c>
      <c r="AZ149" s="87">
        <f t="shared" ref="AZ149:BH159" si="72">AZ$161*(SUM(AU149:AY149)/SUM(AU$161:AY$161))</f>
        <v>16.736882702483566</v>
      </c>
      <c r="BA149" s="87">
        <f t="shared" si="72"/>
        <v>16.964392649862614</v>
      </c>
      <c r="BB149" s="87">
        <f t="shared" si="72"/>
        <v>17.191552248112192</v>
      </c>
      <c r="BC149" s="87">
        <f t="shared" si="72"/>
        <v>17.418515925599685</v>
      </c>
      <c r="BD149" s="87">
        <f t="shared" si="72"/>
        <v>17.6457479171861</v>
      </c>
      <c r="BE149" s="87">
        <f t="shared" si="72"/>
        <v>17.873016370577641</v>
      </c>
      <c r="BF149" s="87">
        <f t="shared" si="72"/>
        <v>18.100244175312902</v>
      </c>
      <c r="BG149" s="87">
        <f t="shared" si="72"/>
        <v>18.327413344294271</v>
      </c>
      <c r="BH149" s="87">
        <f t="shared" si="72"/>
        <v>18.55458452930322</v>
      </c>
    </row>
    <row r="150" spans="1:60">
      <c r="A150" s="78" t="s">
        <v>18</v>
      </c>
      <c r="C150" s="86">
        <f t="shared" si="68"/>
        <v>0</v>
      </c>
      <c r="D150" s="86">
        <f t="shared" si="68"/>
        <v>0</v>
      </c>
      <c r="E150" s="86">
        <f t="shared" si="68"/>
        <v>0</v>
      </c>
      <c r="F150" s="86">
        <f t="shared" si="68"/>
        <v>0</v>
      </c>
      <c r="G150" s="86">
        <f t="shared" si="68"/>
        <v>0</v>
      </c>
      <c r="H150" s="86">
        <f t="shared" si="68"/>
        <v>0</v>
      </c>
      <c r="I150" s="86">
        <f t="shared" si="68"/>
        <v>0</v>
      </c>
      <c r="J150" s="86">
        <f t="shared" si="68"/>
        <v>0</v>
      </c>
      <c r="K150" s="86">
        <f t="shared" si="68"/>
        <v>6.0892881021445211</v>
      </c>
      <c r="L150" s="86">
        <f t="shared" si="68"/>
        <v>6.6384116039054542</v>
      </c>
      <c r="M150" s="86">
        <f t="shared" si="68"/>
        <v>7.0046917625035707</v>
      </c>
      <c r="N150" s="86">
        <f t="shared" si="68"/>
        <v>7.1251861267791332</v>
      </c>
      <c r="O150" s="86">
        <f t="shared" si="68"/>
        <v>7.411653202643846</v>
      </c>
      <c r="P150" s="86">
        <f t="shared" si="68"/>
        <v>7.2829209681892539</v>
      </c>
      <c r="Q150" s="86">
        <f t="shared" si="68"/>
        <v>7.140861059282428</v>
      </c>
      <c r="R150" s="86">
        <f t="shared" si="68"/>
        <v>8.3467283903943219</v>
      </c>
      <c r="S150" s="86">
        <f t="shared" si="68"/>
        <v>7.4626329088049799</v>
      </c>
      <c r="T150" s="86">
        <f t="shared" si="68"/>
        <v>7.9567990929591526</v>
      </c>
      <c r="U150" s="86">
        <f t="shared" si="68"/>
        <v>8.0711397261312126</v>
      </c>
      <c r="V150" s="86">
        <f t="shared" si="68"/>
        <v>8.4686219175475497</v>
      </c>
      <c r="W150" s="86">
        <f t="shared" si="68"/>
        <v>8.9322172101359456</v>
      </c>
      <c r="X150" s="86">
        <f t="shared" si="68"/>
        <v>9.0070305343990853</v>
      </c>
      <c r="Y150" s="86">
        <f t="shared" si="68"/>
        <v>7.0947118631910584</v>
      </c>
      <c r="Z150" s="86">
        <f t="shared" si="68"/>
        <v>11.749530792477373</v>
      </c>
      <c r="AA150" s="86">
        <f t="shared" si="68"/>
        <v>11.195293971857332</v>
      </c>
      <c r="AB150" s="86">
        <f t="shared" si="68"/>
        <v>12.377318244029301</v>
      </c>
      <c r="AC150" s="86">
        <f t="shared" si="68"/>
        <v>10.803642080350919</v>
      </c>
      <c r="AD150" s="86">
        <f t="shared" si="68"/>
        <v>11.691442575096627</v>
      </c>
      <c r="AE150" s="86">
        <f t="shared" si="68"/>
        <v>11.741728681520815</v>
      </c>
      <c r="AF150" s="86">
        <f t="shared" si="68"/>
        <v>11.588424950221512</v>
      </c>
      <c r="AG150" s="86">
        <f t="shared" si="68"/>
        <v>12.585042055164255</v>
      </c>
      <c r="AH150" s="87">
        <f t="shared" si="69"/>
        <v>12.581617314118276</v>
      </c>
      <c r="AI150" s="87">
        <f t="shared" si="70"/>
        <v>12.86931379343951</v>
      </c>
      <c r="AJ150" s="87">
        <f t="shared" si="71"/>
        <v>13.162962865282267</v>
      </c>
      <c r="AK150" s="87">
        <f t="shared" si="71"/>
        <v>13.480947482767736</v>
      </c>
      <c r="AL150" s="87">
        <f t="shared" si="71"/>
        <v>13.763420430411278</v>
      </c>
      <c r="AM150" s="87">
        <f t="shared" si="71"/>
        <v>13.907955926240051</v>
      </c>
      <c r="AN150" s="87">
        <f t="shared" si="71"/>
        <v>14.484377939306857</v>
      </c>
      <c r="AO150" s="87">
        <f t="shared" si="71"/>
        <v>14.626056973013618</v>
      </c>
      <c r="AP150" s="87">
        <f t="shared" si="71"/>
        <v>14.951261455312018</v>
      </c>
      <c r="AQ150" s="87">
        <f t="shared" si="71"/>
        <v>15.131834041040488</v>
      </c>
      <c r="AR150" s="87">
        <f t="shared" si="71"/>
        <v>15.454341070803762</v>
      </c>
      <c r="AS150" s="87">
        <f t="shared" si="71"/>
        <v>15.779889589856531</v>
      </c>
      <c r="AT150" s="87">
        <f t="shared" si="71"/>
        <v>16.104248091082031</v>
      </c>
      <c r="AU150" s="87">
        <f t="shared" si="71"/>
        <v>16.432667818233433</v>
      </c>
      <c r="AV150" s="87">
        <f t="shared" si="71"/>
        <v>16.680008336422084</v>
      </c>
      <c r="AW150" s="87">
        <f t="shared" si="71"/>
        <v>17.332972398532867</v>
      </c>
      <c r="AX150" s="87">
        <f t="shared" si="71"/>
        <v>17.577859027147262</v>
      </c>
      <c r="AY150" s="87">
        <f t="shared" si="71"/>
        <v>17.82298419472211</v>
      </c>
      <c r="AZ150" s="87">
        <f t="shared" si="72"/>
        <v>18.068642554559776</v>
      </c>
      <c r="BA150" s="87">
        <f t="shared" si="72"/>
        <v>18.314086447243028</v>
      </c>
      <c r="BB150" s="87">
        <f t="shared" si="72"/>
        <v>18.559133604807837</v>
      </c>
      <c r="BC150" s="87">
        <f t="shared" si="72"/>
        <v>18.804364109095392</v>
      </c>
      <c r="BD150" s="87">
        <f t="shared" si="72"/>
        <v>19.04966619833014</v>
      </c>
      <c r="BE150" s="87">
        <f t="shared" si="72"/>
        <v>19.295005046442764</v>
      </c>
      <c r="BF150" s="87">
        <f t="shared" si="72"/>
        <v>19.540277427838852</v>
      </c>
      <c r="BG150" s="87">
        <f t="shared" si="72"/>
        <v>19.78551418500998</v>
      </c>
      <c r="BH150" s="87">
        <f t="shared" si="72"/>
        <v>20.030790344784489</v>
      </c>
    </row>
    <row r="151" spans="1:60">
      <c r="A151" s="78" t="s">
        <v>19</v>
      </c>
      <c r="C151" s="86">
        <f t="shared" si="68"/>
        <v>0</v>
      </c>
      <c r="D151" s="86">
        <f t="shared" si="68"/>
        <v>0</v>
      </c>
      <c r="E151" s="86">
        <f t="shared" si="68"/>
        <v>0</v>
      </c>
      <c r="F151" s="86">
        <f t="shared" si="68"/>
        <v>0</v>
      </c>
      <c r="G151" s="86">
        <f t="shared" si="68"/>
        <v>0</v>
      </c>
      <c r="H151" s="86">
        <f t="shared" si="68"/>
        <v>0</v>
      </c>
      <c r="I151" s="86">
        <f t="shared" si="68"/>
        <v>0</v>
      </c>
      <c r="J151" s="86">
        <f t="shared" si="68"/>
        <v>0</v>
      </c>
      <c r="K151" s="86">
        <f t="shared" si="68"/>
        <v>6.971904125810485</v>
      </c>
      <c r="L151" s="86">
        <f t="shared" si="68"/>
        <v>7.0899441539102659</v>
      </c>
      <c r="M151" s="86">
        <f t="shared" si="68"/>
        <v>7.9087447219822167</v>
      </c>
      <c r="N151" s="86">
        <f t="shared" si="68"/>
        <v>8.1689688755537944</v>
      </c>
      <c r="O151" s="86">
        <f t="shared" si="68"/>
        <v>7.9812863817645487</v>
      </c>
      <c r="P151" s="86">
        <f t="shared" si="68"/>
        <v>8.0499074618497719</v>
      </c>
      <c r="Q151" s="86">
        <f t="shared" si="68"/>
        <v>8.4363156415569645</v>
      </c>
      <c r="R151" s="86">
        <f t="shared" si="68"/>
        <v>8.8322348536972974</v>
      </c>
      <c r="S151" s="86">
        <f t="shared" si="68"/>
        <v>8.5610477642273199</v>
      </c>
      <c r="T151" s="86">
        <f t="shared" si="68"/>
        <v>9.1254610036747259</v>
      </c>
      <c r="U151" s="86">
        <f t="shared" si="68"/>
        <v>9.0526837554558437</v>
      </c>
      <c r="V151" s="86">
        <f t="shared" si="68"/>
        <v>10.003087547488553</v>
      </c>
      <c r="W151" s="86">
        <f t="shared" si="68"/>
        <v>10.599799217116653</v>
      </c>
      <c r="X151" s="86">
        <f t="shared" si="68"/>
        <v>11.267905930149986</v>
      </c>
      <c r="Y151" s="86">
        <f t="shared" si="68"/>
        <v>7.9855943663195568</v>
      </c>
      <c r="Z151" s="86">
        <f t="shared" si="68"/>
        <v>11.069955139037432</v>
      </c>
      <c r="AA151" s="86">
        <f t="shared" si="68"/>
        <v>11.159856207057565</v>
      </c>
      <c r="AB151" s="86">
        <f t="shared" si="68"/>
        <v>12.943622303869166</v>
      </c>
      <c r="AC151" s="86">
        <f t="shared" si="68"/>
        <v>11.582352204762461</v>
      </c>
      <c r="AD151" s="86">
        <f t="shared" si="68"/>
        <v>11.070100586251616</v>
      </c>
      <c r="AE151" s="86">
        <f t="shared" si="68"/>
        <v>10.88251081996895</v>
      </c>
      <c r="AF151" s="86">
        <f t="shared" si="68"/>
        <v>11.603721151563178</v>
      </c>
      <c r="AG151" s="86">
        <f t="shared" si="68"/>
        <v>12.027554290512334</v>
      </c>
      <c r="AH151" s="87">
        <f t="shared" si="69"/>
        <v>12.313649906101405</v>
      </c>
      <c r="AI151" s="87">
        <f t="shared" si="70"/>
        <v>12.379517585738823</v>
      </c>
      <c r="AJ151" s="87">
        <f t="shared" si="71"/>
        <v>12.699822757905753</v>
      </c>
      <c r="AK151" s="87">
        <f t="shared" si="71"/>
        <v>13.102396854220462</v>
      </c>
      <c r="AL151" s="87">
        <f t="shared" si="71"/>
        <v>13.304438447463502</v>
      </c>
      <c r="AM151" s="87">
        <f t="shared" si="71"/>
        <v>13.473255085395143</v>
      </c>
      <c r="AN151" s="87">
        <f t="shared" si="71"/>
        <v>14.004651935856385</v>
      </c>
      <c r="AO151" s="87">
        <f t="shared" si="71"/>
        <v>14.155151008872426</v>
      </c>
      <c r="AP151" s="87">
        <f t="shared" si="71"/>
        <v>14.478256371768429</v>
      </c>
      <c r="AQ151" s="87">
        <f t="shared" si="71"/>
        <v>14.64300373675124</v>
      </c>
      <c r="AR151" s="87">
        <f t="shared" si="71"/>
        <v>14.958127660183049</v>
      </c>
      <c r="AS151" s="87">
        <f t="shared" si="71"/>
        <v>15.270716109191987</v>
      </c>
      <c r="AT151" s="87">
        <f t="shared" si="71"/>
        <v>15.587228431316602</v>
      </c>
      <c r="AU151" s="87">
        <f t="shared" si="71"/>
        <v>15.905389434162059</v>
      </c>
      <c r="AV151" s="87">
        <f t="shared" si="71"/>
        <v>16.143368845396278</v>
      </c>
      <c r="AW151" s="87">
        <f t="shared" si="71"/>
        <v>16.775756160379061</v>
      </c>
      <c r="AX151" s="87">
        <f t="shared" si="71"/>
        <v>17.012640199400085</v>
      </c>
      <c r="AY151" s="87">
        <f t="shared" si="71"/>
        <v>17.250258026630313</v>
      </c>
      <c r="AZ151" s="87">
        <f t="shared" si="72"/>
        <v>17.487922094456081</v>
      </c>
      <c r="BA151" s="87">
        <f t="shared" si="72"/>
        <v>17.725296965497805</v>
      </c>
      <c r="BB151" s="87">
        <f t="shared" si="72"/>
        <v>17.962546121398606</v>
      </c>
      <c r="BC151" s="87">
        <f t="shared" si="72"/>
        <v>18.199902790676983</v>
      </c>
      <c r="BD151" s="87">
        <f t="shared" si="72"/>
        <v>18.437357819364049</v>
      </c>
      <c r="BE151" s="87">
        <f t="shared" si="72"/>
        <v>18.674778931073895</v>
      </c>
      <c r="BF151" s="87">
        <f t="shared" si="72"/>
        <v>18.912149520082355</v>
      </c>
      <c r="BG151" s="87">
        <f t="shared" si="72"/>
        <v>19.14951923964653</v>
      </c>
      <c r="BH151" s="87">
        <f t="shared" si="72"/>
        <v>19.386914011615875</v>
      </c>
    </row>
    <row r="152" spans="1:60">
      <c r="A152" s="78" t="s">
        <v>20</v>
      </c>
      <c r="C152" s="86">
        <f t="shared" si="68"/>
        <v>0</v>
      </c>
      <c r="D152" s="86">
        <f t="shared" si="68"/>
        <v>0</v>
      </c>
      <c r="E152" s="86">
        <f t="shared" si="68"/>
        <v>0</v>
      </c>
      <c r="F152" s="86">
        <f t="shared" si="68"/>
        <v>0</v>
      </c>
      <c r="G152" s="86">
        <f t="shared" si="68"/>
        <v>0</v>
      </c>
      <c r="H152" s="86">
        <f t="shared" si="68"/>
        <v>0</v>
      </c>
      <c r="I152" s="86">
        <f t="shared" si="68"/>
        <v>0</v>
      </c>
      <c r="J152" s="86">
        <f t="shared" si="68"/>
        <v>0</v>
      </c>
      <c r="K152" s="86">
        <f t="shared" si="68"/>
        <v>6.6793131112007451</v>
      </c>
      <c r="L152" s="86">
        <f t="shared" si="68"/>
        <v>7.7137278297011767</v>
      </c>
      <c r="M152" s="86">
        <f t="shared" si="68"/>
        <v>7.0144277140517755</v>
      </c>
      <c r="N152" s="86">
        <f t="shared" si="68"/>
        <v>7.5722173013107366</v>
      </c>
      <c r="O152" s="86">
        <f t="shared" si="68"/>
        <v>8.2123985777396324</v>
      </c>
      <c r="P152" s="86">
        <f t="shared" si="68"/>
        <v>7.2859991759555882</v>
      </c>
      <c r="Q152" s="86">
        <f t="shared" si="68"/>
        <v>7.6679889731400781</v>
      </c>
      <c r="R152" s="86">
        <f t="shared" si="68"/>
        <v>9.4768837944049569</v>
      </c>
      <c r="S152" s="86">
        <f t="shared" si="68"/>
        <v>8.3413816062433668</v>
      </c>
      <c r="T152" s="86">
        <f t="shared" si="68"/>
        <v>9.1267816081768451</v>
      </c>
      <c r="U152" s="86">
        <f t="shared" si="68"/>
        <v>8.7541577542149405</v>
      </c>
      <c r="V152" s="86">
        <f t="shared" si="68"/>
        <v>10.033759969712541</v>
      </c>
      <c r="W152" s="86">
        <f t="shared" si="68"/>
        <v>9.406123310500254</v>
      </c>
      <c r="X152" s="86">
        <f t="shared" si="68"/>
        <v>8.014149771227645</v>
      </c>
      <c r="Y152" s="86">
        <f t="shared" si="68"/>
        <v>7.7909581125216043</v>
      </c>
      <c r="Z152" s="86">
        <f t="shared" si="68"/>
        <v>11.526439964874768</v>
      </c>
      <c r="AA152" s="86">
        <f t="shared" si="68"/>
        <v>10.337047889662772</v>
      </c>
      <c r="AB152" s="86">
        <f t="shared" si="68"/>
        <v>12.481563368596387</v>
      </c>
      <c r="AC152" s="86">
        <f t="shared" si="68"/>
        <v>10.249657318285234</v>
      </c>
      <c r="AD152" s="86">
        <f t="shared" si="68"/>
        <v>10.019681585179715</v>
      </c>
      <c r="AE152" s="86">
        <f t="shared" si="68"/>
        <v>10.805166926983606</v>
      </c>
      <c r="AF152" s="86">
        <f t="shared" si="68"/>
        <v>11.054560991225529</v>
      </c>
      <c r="AG152" s="86">
        <f t="shared" si="68"/>
        <v>11.050656270904842</v>
      </c>
      <c r="AH152" s="87">
        <f t="shared" si="69"/>
        <v>11.45495143834196</v>
      </c>
      <c r="AI152" s="87">
        <f t="shared" si="70"/>
        <v>11.628478770012537</v>
      </c>
      <c r="AJ152" s="87">
        <f t="shared" si="71"/>
        <v>12.010608100915231</v>
      </c>
      <c r="AK152" s="87">
        <f t="shared" si="71"/>
        <v>12.281136655494507</v>
      </c>
      <c r="AL152" s="87">
        <f t="shared" si="71"/>
        <v>12.432602466868151</v>
      </c>
      <c r="AM152" s="87">
        <f t="shared" si="71"/>
        <v>12.630213867549697</v>
      </c>
      <c r="AN152" s="87">
        <f t="shared" si="71"/>
        <v>13.147378873774302</v>
      </c>
      <c r="AO152" s="87">
        <f t="shared" si="71"/>
        <v>13.287229517415366</v>
      </c>
      <c r="AP152" s="87">
        <f t="shared" si="71"/>
        <v>13.571484572955431</v>
      </c>
      <c r="AQ152" s="87">
        <f t="shared" si="71"/>
        <v>13.726052702661509</v>
      </c>
      <c r="AR152" s="87">
        <f t="shared" si="71"/>
        <v>14.029626344511566</v>
      </c>
      <c r="AS152" s="87">
        <f t="shared" si="71"/>
        <v>14.324230008964303</v>
      </c>
      <c r="AT152" s="87">
        <f t="shared" si="71"/>
        <v>14.618846888979668</v>
      </c>
      <c r="AU152" s="87">
        <f t="shared" si="71"/>
        <v>14.914802897711267</v>
      </c>
      <c r="AV152" s="87">
        <f t="shared" si="71"/>
        <v>15.139032128432097</v>
      </c>
      <c r="AW152" s="87">
        <f t="shared" si="71"/>
        <v>15.733359870876997</v>
      </c>
      <c r="AX152" s="87">
        <f t="shared" si="71"/>
        <v>15.955321187604104</v>
      </c>
      <c r="AY152" s="87">
        <f t="shared" si="71"/>
        <v>16.177625974971527</v>
      </c>
      <c r="AZ152" s="87">
        <f t="shared" si="72"/>
        <v>16.400334662067348</v>
      </c>
      <c r="BA152" s="87">
        <f t="shared" si="72"/>
        <v>16.623243865948847</v>
      </c>
      <c r="BB152" s="87">
        <f t="shared" si="72"/>
        <v>16.84587524995727</v>
      </c>
      <c r="BC152" s="87">
        <f t="shared" si="72"/>
        <v>17.068373046449135</v>
      </c>
      <c r="BD152" s="87">
        <f t="shared" si="72"/>
        <v>17.29098259130253</v>
      </c>
      <c r="BE152" s="87">
        <f t="shared" si="72"/>
        <v>17.513655526089099</v>
      </c>
      <c r="BF152" s="87">
        <f t="shared" si="72"/>
        <v>17.736320988573482</v>
      </c>
      <c r="BG152" s="87">
        <f t="shared" si="72"/>
        <v>17.958935786587045</v>
      </c>
      <c r="BH152" s="87">
        <f t="shared" si="72"/>
        <v>18.181547156826539</v>
      </c>
    </row>
    <row r="153" spans="1:60">
      <c r="A153" s="78" t="s">
        <v>21</v>
      </c>
      <c r="C153" s="86">
        <f t="shared" si="68"/>
        <v>0</v>
      </c>
      <c r="D153" s="86">
        <f t="shared" si="68"/>
        <v>0</v>
      </c>
      <c r="E153" s="86">
        <f t="shared" si="68"/>
        <v>0</v>
      </c>
      <c r="F153" s="86">
        <f t="shared" si="68"/>
        <v>0</v>
      </c>
      <c r="G153" s="86">
        <f t="shared" si="68"/>
        <v>0</v>
      </c>
      <c r="H153" s="86">
        <f t="shared" si="68"/>
        <v>0</v>
      </c>
      <c r="I153" s="86">
        <f t="shared" si="68"/>
        <v>0</v>
      </c>
      <c r="J153" s="86">
        <f t="shared" si="68"/>
        <v>0</v>
      </c>
      <c r="K153" s="86">
        <f t="shared" si="68"/>
        <v>7.0260739258753704</v>
      </c>
      <c r="L153" s="86">
        <f t="shared" si="68"/>
        <v>7.4231901390840624</v>
      </c>
      <c r="M153" s="86">
        <f t="shared" si="68"/>
        <v>7.5657304701183543</v>
      </c>
      <c r="N153" s="86">
        <f t="shared" si="68"/>
        <v>7.3027420237084435</v>
      </c>
      <c r="O153" s="86">
        <f t="shared" si="68"/>
        <v>8.7374495755637458</v>
      </c>
      <c r="P153" s="86">
        <f t="shared" si="68"/>
        <v>8.3632357028751265</v>
      </c>
      <c r="Q153" s="86">
        <f t="shared" si="68"/>
        <v>8.3834537229996222</v>
      </c>
      <c r="R153" s="86">
        <f t="shared" si="68"/>
        <v>9.9127337885823987</v>
      </c>
      <c r="S153" s="86">
        <f t="shared" si="68"/>
        <v>9.1132359964175329</v>
      </c>
      <c r="T153" s="86">
        <f t="shared" si="68"/>
        <v>9.6155561404811785</v>
      </c>
      <c r="U153" s="86">
        <f t="shared" si="68"/>
        <v>9.2135373639418781</v>
      </c>
      <c r="V153" s="86">
        <f t="shared" si="68"/>
        <v>10.297850642690598</v>
      </c>
      <c r="W153" s="86">
        <f t="shared" si="68"/>
        <v>10.7892697727879</v>
      </c>
      <c r="X153" s="86">
        <f t="shared" si="68"/>
        <v>11.637719300753993</v>
      </c>
      <c r="Y153" s="86">
        <f t="shared" si="68"/>
        <v>12.622089296607321</v>
      </c>
      <c r="Z153" s="86">
        <f t="shared" si="68"/>
        <v>11.59817187661654</v>
      </c>
      <c r="AA153" s="86">
        <f t="shared" si="68"/>
        <v>11.626159553378855</v>
      </c>
      <c r="AB153" s="86">
        <f t="shared" si="68"/>
        <v>12.944923105070558</v>
      </c>
      <c r="AC153" s="86">
        <f t="shared" si="68"/>
        <v>12.262092286436186</v>
      </c>
      <c r="AD153" s="86">
        <f t="shared" si="68"/>
        <v>12.719587602316608</v>
      </c>
      <c r="AE153" s="86">
        <f t="shared" si="68"/>
        <v>13.23481790661976</v>
      </c>
      <c r="AF153" s="86">
        <f t="shared" si="68"/>
        <v>10.770206288234737</v>
      </c>
      <c r="AG153" s="86">
        <f t="shared" si="68"/>
        <v>13.717482119704446</v>
      </c>
      <c r="AH153" s="87">
        <f t="shared" si="69"/>
        <v>13.506527792355518</v>
      </c>
      <c r="AI153" s="87">
        <f t="shared" si="70"/>
        <v>13.673346594888722</v>
      </c>
      <c r="AJ153" s="87">
        <f t="shared" si="71"/>
        <v>13.921485217856569</v>
      </c>
      <c r="AK153" s="87">
        <f t="shared" si="71"/>
        <v>14.082492048282747</v>
      </c>
      <c r="AL153" s="87">
        <f t="shared" si="71"/>
        <v>14.661715103076356</v>
      </c>
      <c r="AM153" s="87">
        <f t="shared" si="71"/>
        <v>14.749995464097125</v>
      </c>
      <c r="AN153" s="87">
        <f t="shared" si="71"/>
        <v>15.32613775126878</v>
      </c>
      <c r="AO153" s="87">
        <f t="shared" si="71"/>
        <v>15.464117315487059</v>
      </c>
      <c r="AP153" s="87">
        <f t="shared" si="71"/>
        <v>15.80704157656373</v>
      </c>
      <c r="AQ153" s="87">
        <f t="shared" si="71"/>
        <v>16.033827062646765</v>
      </c>
      <c r="AR153" s="87">
        <f t="shared" si="71"/>
        <v>16.359095663469791</v>
      </c>
      <c r="AS153" s="87">
        <f t="shared" si="71"/>
        <v>16.697822933517166</v>
      </c>
      <c r="AT153" s="87">
        <f t="shared" si="71"/>
        <v>17.041221955524058</v>
      </c>
      <c r="AU153" s="87">
        <f t="shared" si="71"/>
        <v>17.391489807324206</v>
      </c>
      <c r="AV153" s="87">
        <f t="shared" si="71"/>
        <v>17.656772346307072</v>
      </c>
      <c r="AW153" s="87">
        <f t="shared" si="71"/>
        <v>18.344550176526589</v>
      </c>
      <c r="AX153" s="87">
        <f t="shared" si="71"/>
        <v>18.603127410256008</v>
      </c>
      <c r="AY153" s="87">
        <f t="shared" si="71"/>
        <v>18.863072157156918</v>
      </c>
      <c r="AZ153" s="87">
        <f t="shared" si="72"/>
        <v>19.123658694631569</v>
      </c>
      <c r="BA153" s="87">
        <f t="shared" si="72"/>
        <v>19.383574295152066</v>
      </c>
      <c r="BB153" s="87">
        <f t="shared" si="72"/>
        <v>19.642368881243261</v>
      </c>
      <c r="BC153" s="87">
        <f t="shared" si="72"/>
        <v>19.90193152112322</v>
      </c>
      <c r="BD153" s="87">
        <f t="shared" si="72"/>
        <v>20.161699190168338</v>
      </c>
      <c r="BE153" s="87">
        <f t="shared" si="72"/>
        <v>20.421429858526125</v>
      </c>
      <c r="BF153" s="87">
        <f t="shared" si="72"/>
        <v>20.680982517691227</v>
      </c>
      <c r="BG153" s="87">
        <f t="shared" si="72"/>
        <v>20.940459825268693</v>
      </c>
      <c r="BH153" s="87">
        <f t="shared" si="72"/>
        <v>21.20007899460213</v>
      </c>
    </row>
    <row r="154" spans="1:60">
      <c r="A154" s="78" t="s">
        <v>22</v>
      </c>
      <c r="C154" s="86">
        <f t="shared" si="68"/>
        <v>0</v>
      </c>
      <c r="D154" s="86">
        <f t="shared" si="68"/>
        <v>0</v>
      </c>
      <c r="E154" s="86">
        <f t="shared" si="68"/>
        <v>0</v>
      </c>
      <c r="F154" s="86">
        <f t="shared" si="68"/>
        <v>0</v>
      </c>
      <c r="G154" s="86">
        <f t="shared" si="68"/>
        <v>0</v>
      </c>
      <c r="H154" s="86">
        <f t="shared" si="68"/>
        <v>0</v>
      </c>
      <c r="I154" s="86">
        <f t="shared" si="68"/>
        <v>0</v>
      </c>
      <c r="J154" s="86">
        <f t="shared" si="68"/>
        <v>0</v>
      </c>
      <c r="K154" s="86">
        <f t="shared" si="68"/>
        <v>7.0259011395310429</v>
      </c>
      <c r="L154" s="86">
        <f t="shared" si="68"/>
        <v>7.3645190958653535</v>
      </c>
      <c r="M154" s="86">
        <f t="shared" si="68"/>
        <v>7.5161281969323159</v>
      </c>
      <c r="N154" s="86">
        <f t="shared" si="68"/>
        <v>7.0124645673523851</v>
      </c>
      <c r="O154" s="86">
        <f t="shared" si="68"/>
        <v>8.0819906395005123</v>
      </c>
      <c r="P154" s="86">
        <f t="shared" si="68"/>
        <v>7.9412692074420042</v>
      </c>
      <c r="Q154" s="86">
        <f t="shared" si="68"/>
        <v>8.2967129507607424</v>
      </c>
      <c r="R154" s="86">
        <f t="shared" si="68"/>
        <v>8.958861576786699</v>
      </c>
      <c r="S154" s="86">
        <f t="shared" si="68"/>
        <v>9.2269153348497976</v>
      </c>
      <c r="T154" s="86">
        <f t="shared" si="68"/>
        <v>9.4809642168189008</v>
      </c>
      <c r="U154" s="86">
        <f t="shared" si="68"/>
        <v>9.1780319847637575</v>
      </c>
      <c r="V154" s="86">
        <f t="shared" si="68"/>
        <v>10.600926239912221</v>
      </c>
      <c r="W154" s="86">
        <f t="shared" si="68"/>
        <v>10.814850586224967</v>
      </c>
      <c r="X154" s="86">
        <f t="shared" si="68"/>
        <v>10.890694724680342</v>
      </c>
      <c r="Y154" s="86">
        <f t="shared" si="68"/>
        <v>12.469779425094696</v>
      </c>
      <c r="Z154" s="86">
        <f t="shared" si="68"/>
        <v>11.121585661136859</v>
      </c>
      <c r="AA154" s="86">
        <f t="shared" si="68"/>
        <v>12.025649861583446</v>
      </c>
      <c r="AB154" s="86">
        <f t="shared" si="68"/>
        <v>13.03370361262812</v>
      </c>
      <c r="AC154" s="86">
        <f t="shared" si="68"/>
        <v>12.159255388211466</v>
      </c>
      <c r="AD154" s="86">
        <f t="shared" si="68"/>
        <v>10.442694642604156</v>
      </c>
      <c r="AE154" s="86">
        <f t="shared" si="68"/>
        <v>10.845587817437639</v>
      </c>
      <c r="AF154" s="86">
        <f t="shared" si="68"/>
        <v>13.857224615085471</v>
      </c>
      <c r="AG154" s="86">
        <f t="shared" si="68"/>
        <v>11.740580411912539</v>
      </c>
      <c r="AH154" s="87">
        <f t="shared" si="69"/>
        <v>12.718410250440698</v>
      </c>
      <c r="AI154" s="87">
        <f t="shared" si="70"/>
        <v>12.744496040657999</v>
      </c>
      <c r="AJ154" s="87">
        <f t="shared" si="71"/>
        <v>13.278829204544175</v>
      </c>
      <c r="AK154" s="87">
        <f t="shared" si="71"/>
        <v>13.814212818275983</v>
      </c>
      <c r="AL154" s="87">
        <f t="shared" si="71"/>
        <v>13.681845251348543</v>
      </c>
      <c r="AM154" s="87">
        <f t="shared" si="71"/>
        <v>13.988105473410505</v>
      </c>
      <c r="AN154" s="87">
        <f t="shared" si="71"/>
        <v>14.55398966567355</v>
      </c>
      <c r="AO154" s="87">
        <f t="shared" si="71"/>
        <v>14.736033078351834</v>
      </c>
      <c r="AP154" s="87">
        <f t="shared" si="71"/>
        <v>15.060088477362855</v>
      </c>
      <c r="AQ154" s="87">
        <f t="shared" si="71"/>
        <v>15.19237338658751</v>
      </c>
      <c r="AR154" s="87">
        <f t="shared" si="71"/>
        <v>15.545057634655484</v>
      </c>
      <c r="AS154" s="87">
        <f t="shared" si="71"/>
        <v>15.87283204033716</v>
      </c>
      <c r="AT154" s="87">
        <f t="shared" si="71"/>
        <v>16.202430322504934</v>
      </c>
      <c r="AU154" s="87">
        <f t="shared" si="71"/>
        <v>16.528436276822635</v>
      </c>
      <c r="AV154" s="87">
        <f t="shared" si="71"/>
        <v>16.77263259152868</v>
      </c>
      <c r="AW154" s="87">
        <f t="shared" si="71"/>
        <v>17.434282967032484</v>
      </c>
      <c r="AX154" s="87">
        <f t="shared" si="71"/>
        <v>17.680518423652995</v>
      </c>
      <c r="AY154" s="87">
        <f t="shared" si="71"/>
        <v>17.926909161104078</v>
      </c>
      <c r="AZ154" s="87">
        <f t="shared" si="72"/>
        <v>18.173099287477267</v>
      </c>
      <c r="BA154" s="87">
        <f t="shared" si="72"/>
        <v>18.419801032241303</v>
      </c>
      <c r="BB154" s="87">
        <f t="shared" si="72"/>
        <v>18.667024465901232</v>
      </c>
      <c r="BC154" s="87">
        <f t="shared" si="72"/>
        <v>18.913566556730029</v>
      </c>
      <c r="BD154" s="87">
        <f t="shared" si="72"/>
        <v>19.160172604736395</v>
      </c>
      <c r="BE154" s="87">
        <f t="shared" si="72"/>
        <v>19.406823516750968</v>
      </c>
      <c r="BF154" s="87">
        <f t="shared" si="72"/>
        <v>19.653570238391321</v>
      </c>
      <c r="BG154" s="87">
        <f t="shared" si="72"/>
        <v>19.900326254564298</v>
      </c>
      <c r="BH154" s="87">
        <f t="shared" si="72"/>
        <v>20.146985166896094</v>
      </c>
    </row>
    <row r="155" spans="1:60">
      <c r="A155" s="78" t="s">
        <v>23</v>
      </c>
      <c r="C155" s="86">
        <f t="shared" si="68"/>
        <v>0</v>
      </c>
      <c r="D155" s="86">
        <f t="shared" si="68"/>
        <v>0</v>
      </c>
      <c r="E155" s="86">
        <f t="shared" si="68"/>
        <v>0</v>
      </c>
      <c r="F155" s="86">
        <f t="shared" si="68"/>
        <v>0</v>
      </c>
      <c r="G155" s="86">
        <f t="shared" si="68"/>
        <v>0</v>
      </c>
      <c r="H155" s="86">
        <f t="shared" si="68"/>
        <v>0</v>
      </c>
      <c r="I155" s="86">
        <f t="shared" si="68"/>
        <v>0</v>
      </c>
      <c r="J155" s="86">
        <f t="shared" si="68"/>
        <v>0</v>
      </c>
      <c r="K155" s="86">
        <f t="shared" si="68"/>
        <v>7.1605363143402805</v>
      </c>
      <c r="L155" s="86">
        <f t="shared" si="68"/>
        <v>7.593693070928385</v>
      </c>
      <c r="M155" s="86">
        <f t="shared" si="68"/>
        <v>7.4971188053430211</v>
      </c>
      <c r="N155" s="86">
        <f t="shared" si="68"/>
        <v>7.3040714085704472</v>
      </c>
      <c r="O155" s="86">
        <f t="shared" si="68"/>
        <v>8.3554076838489522</v>
      </c>
      <c r="P155" s="86">
        <f t="shared" si="68"/>
        <v>8.1561242777373621</v>
      </c>
      <c r="Q155" s="86">
        <f t="shared" si="68"/>
        <v>8.2261054303852212</v>
      </c>
      <c r="R155" s="86">
        <f t="shared" si="68"/>
        <v>9.1448105857913937</v>
      </c>
      <c r="S155" s="86">
        <f t="shared" si="68"/>
        <v>9.7589027075174659</v>
      </c>
      <c r="T155" s="86">
        <f t="shared" si="68"/>
        <v>10.22660484130591</v>
      </c>
      <c r="U155" s="86">
        <f t="shared" si="68"/>
        <v>9.6082571382763913</v>
      </c>
      <c r="V155" s="86">
        <f t="shared" si="68"/>
        <v>10.287085528937283</v>
      </c>
      <c r="W155" s="86">
        <f t="shared" si="68"/>
        <v>10.612385683752324</v>
      </c>
      <c r="X155" s="86">
        <f t="shared" si="68"/>
        <v>10.631004646329702</v>
      </c>
      <c r="Y155" s="86">
        <f t="shared" si="68"/>
        <v>11.783958298525146</v>
      </c>
      <c r="Z155" s="86">
        <f t="shared" si="68"/>
        <v>11.426245863156023</v>
      </c>
      <c r="AA155" s="86">
        <f t="shared" si="68"/>
        <v>11.932060363869653</v>
      </c>
      <c r="AB155" s="86">
        <f t="shared" si="68"/>
        <v>11.924174011769267</v>
      </c>
      <c r="AC155" s="86">
        <f t="shared" si="68"/>
        <v>11.444329983424542</v>
      </c>
      <c r="AD155" s="86">
        <f t="shared" si="68"/>
        <v>10.599683831218304</v>
      </c>
      <c r="AE155" s="86">
        <f t="shared" si="68"/>
        <v>12.560956226608472</v>
      </c>
      <c r="AF155" s="86">
        <f t="shared" si="68"/>
        <v>12.254774443557356</v>
      </c>
      <c r="AG155" s="86">
        <f t="shared" si="68"/>
        <v>12.641203662907614</v>
      </c>
      <c r="AH155" s="87">
        <f t="shared" si="69"/>
        <v>12.816547960974725</v>
      </c>
      <c r="AI155" s="87">
        <f t="shared" si="70"/>
        <v>13.015759785153561</v>
      </c>
      <c r="AJ155" s="87">
        <f t="shared" si="71"/>
        <v>13.575468858424692</v>
      </c>
      <c r="AK155" s="87">
        <f t="shared" si="71"/>
        <v>13.80652931892833</v>
      </c>
      <c r="AL155" s="87">
        <f t="shared" si="71"/>
        <v>14.013585320472879</v>
      </c>
      <c r="AM155" s="87">
        <f t="shared" si="71"/>
        <v>14.197194424189085</v>
      </c>
      <c r="AN155" s="87">
        <f t="shared" si="71"/>
        <v>14.791365620181283</v>
      </c>
      <c r="AO155" s="87">
        <f t="shared" si="71"/>
        <v>14.962899874172365</v>
      </c>
      <c r="AP155" s="87">
        <f t="shared" si="71"/>
        <v>15.272323423376445</v>
      </c>
      <c r="AQ155" s="87">
        <f t="shared" si="71"/>
        <v>15.449159866069021</v>
      </c>
      <c r="AR155" s="87">
        <f t="shared" si="71"/>
        <v>15.786561819138445</v>
      </c>
      <c r="AS155" s="87">
        <f t="shared" si="71"/>
        <v>16.121167520664784</v>
      </c>
      <c r="AT155" s="87">
        <f t="shared" si="71"/>
        <v>16.453871004492949</v>
      </c>
      <c r="AU155" s="87">
        <f t="shared" si="71"/>
        <v>16.785321869463647</v>
      </c>
      <c r="AV155" s="87">
        <f t="shared" si="71"/>
        <v>17.037928232419777</v>
      </c>
      <c r="AW155" s="87">
        <f t="shared" si="71"/>
        <v>17.706492169298855</v>
      </c>
      <c r="AX155" s="87">
        <f t="shared" si="71"/>
        <v>17.956830060787588</v>
      </c>
      <c r="AY155" s="87">
        <f t="shared" si="71"/>
        <v>18.207013262729728</v>
      </c>
      <c r="AZ155" s="87">
        <f t="shared" si="72"/>
        <v>18.457411825170105</v>
      </c>
      <c r="BA155" s="87">
        <f t="shared" si="72"/>
        <v>18.708328339524257</v>
      </c>
      <c r="BB155" s="87">
        <f t="shared" si="72"/>
        <v>18.95888915069256</v>
      </c>
      <c r="BC155" s="87">
        <f t="shared" si="72"/>
        <v>19.209365345654273</v>
      </c>
      <c r="BD155" s="87">
        <f t="shared" si="72"/>
        <v>19.459870398427341</v>
      </c>
      <c r="BE155" s="87">
        <f t="shared" si="72"/>
        <v>19.71044242646218</v>
      </c>
      <c r="BF155" s="87">
        <f t="shared" si="72"/>
        <v>19.961050489497204</v>
      </c>
      <c r="BG155" s="87">
        <f t="shared" si="72"/>
        <v>20.211594429354097</v>
      </c>
      <c r="BH155" s="87">
        <f t="shared" si="72"/>
        <v>20.462134878730339</v>
      </c>
    </row>
    <row r="156" spans="1:60">
      <c r="A156" s="78" t="s">
        <v>24</v>
      </c>
      <c r="C156" s="86">
        <f t="shared" si="68"/>
        <v>0</v>
      </c>
      <c r="D156" s="86">
        <f t="shared" si="68"/>
        <v>0</v>
      </c>
      <c r="E156" s="86">
        <f t="shared" si="68"/>
        <v>0</v>
      </c>
      <c r="F156" s="86">
        <f t="shared" si="68"/>
        <v>0</v>
      </c>
      <c r="G156" s="86">
        <f t="shared" si="68"/>
        <v>0</v>
      </c>
      <c r="H156" s="86">
        <f t="shared" si="68"/>
        <v>0</v>
      </c>
      <c r="I156" s="86">
        <f t="shared" si="68"/>
        <v>0</v>
      </c>
      <c r="J156" s="86">
        <f t="shared" si="68"/>
        <v>0</v>
      </c>
      <c r="K156" s="86">
        <f t="shared" si="68"/>
        <v>7.3147314917208606</v>
      </c>
      <c r="L156" s="86">
        <f t="shared" si="68"/>
        <v>7.4683994511994527</v>
      </c>
      <c r="M156" s="86">
        <f t="shared" si="68"/>
        <v>7.1886049630062514</v>
      </c>
      <c r="N156" s="86">
        <f t="shared" si="68"/>
        <v>7.354508812428926</v>
      </c>
      <c r="O156" s="86">
        <f t="shared" si="68"/>
        <v>8.5629114770884041</v>
      </c>
      <c r="P156" s="86">
        <f t="shared" si="68"/>
        <v>7.658643721438807</v>
      </c>
      <c r="Q156" s="86">
        <f t="shared" si="68"/>
        <v>8.8279693877892633</v>
      </c>
      <c r="R156" s="86">
        <f t="shared" si="68"/>
        <v>8.0581723948339175</v>
      </c>
      <c r="S156" s="86">
        <f t="shared" si="68"/>
        <v>8.8018192876871666</v>
      </c>
      <c r="T156" s="86">
        <f t="shared" si="68"/>
        <v>9.7202185960938401</v>
      </c>
      <c r="U156" s="86">
        <f t="shared" si="68"/>
        <v>9.2198673109183797</v>
      </c>
      <c r="V156" s="86">
        <f t="shared" si="68"/>
        <v>10.094104746676686</v>
      </c>
      <c r="W156" s="86">
        <f t="shared" si="68"/>
        <v>10.634372095301515</v>
      </c>
      <c r="X156" s="86">
        <f t="shared" si="68"/>
        <v>11.11619163469701</v>
      </c>
      <c r="Y156" s="86">
        <f t="shared" si="68"/>
        <v>12.328426391942926</v>
      </c>
      <c r="Z156" s="86">
        <f t="shared" si="68"/>
        <v>12.268289689928544</v>
      </c>
      <c r="AA156" s="86">
        <f t="shared" si="68"/>
        <v>11.945482257374199</v>
      </c>
      <c r="AB156" s="86">
        <f t="shared" si="68"/>
        <v>10.541834646838133</v>
      </c>
      <c r="AC156" s="86">
        <f t="shared" si="68"/>
        <v>12.974566233613057</v>
      </c>
      <c r="AD156" s="86">
        <f t="shared" si="68"/>
        <v>11.801123095580689</v>
      </c>
      <c r="AE156" s="86">
        <f t="shared" si="68"/>
        <v>12.059110744867173</v>
      </c>
      <c r="AF156" s="86">
        <f t="shared" si="68"/>
        <v>14.510187045152787</v>
      </c>
      <c r="AG156" s="86">
        <f t="shared" si="68"/>
        <v>13.678636677899771</v>
      </c>
      <c r="AH156" s="87">
        <f t="shared" si="69"/>
        <v>14.006136354720736</v>
      </c>
      <c r="AI156" s="87">
        <f t="shared" si="70"/>
        <v>14.123768999169002</v>
      </c>
      <c r="AJ156" s="87">
        <f t="shared" si="71"/>
        <v>14.666967159216052</v>
      </c>
      <c r="AK156" s="87">
        <f t="shared" si="71"/>
        <v>15.24119549027102</v>
      </c>
      <c r="AL156" s="87">
        <f t="shared" si="71"/>
        <v>15.260806062640235</v>
      </c>
      <c r="AM156" s="87">
        <f t="shared" si="71"/>
        <v>15.479265330711677</v>
      </c>
      <c r="AN156" s="87">
        <f t="shared" si="71"/>
        <v>16.120151691151538</v>
      </c>
      <c r="AO156" s="87">
        <f t="shared" si="71"/>
        <v>16.320120007582311</v>
      </c>
      <c r="AP156" s="87">
        <f t="shared" si="71"/>
        <v>16.687373907641039</v>
      </c>
      <c r="AQ156" s="87">
        <f t="shared" si="71"/>
        <v>16.847808033009642</v>
      </c>
      <c r="AR156" s="87">
        <f t="shared" si="71"/>
        <v>17.220292936631076</v>
      </c>
      <c r="AS156" s="87">
        <f t="shared" si="71"/>
        <v>17.58683361354985</v>
      </c>
      <c r="AT156" s="87">
        <f t="shared" si="71"/>
        <v>17.953173750470985</v>
      </c>
      <c r="AU156" s="87">
        <f t="shared" si="71"/>
        <v>18.316147761881542</v>
      </c>
      <c r="AV156" s="87">
        <f t="shared" si="71"/>
        <v>18.587096625379058</v>
      </c>
      <c r="AW156" s="87">
        <f t="shared" si="71"/>
        <v>19.31775556284294</v>
      </c>
      <c r="AX156" s="87">
        <f t="shared" si="71"/>
        <v>19.59147623886469</v>
      </c>
      <c r="AY156" s="87">
        <f t="shared" si="71"/>
        <v>19.86483157123202</v>
      </c>
      <c r="AZ156" s="87">
        <f t="shared" si="72"/>
        <v>20.137795252385004</v>
      </c>
      <c r="BA156" s="87">
        <f t="shared" si="72"/>
        <v>20.410996239399651</v>
      </c>
      <c r="BB156" s="87">
        <f t="shared" si="72"/>
        <v>20.684667939717816</v>
      </c>
      <c r="BC156" s="87">
        <f t="shared" si="72"/>
        <v>20.958051100061368</v>
      </c>
      <c r="BD156" s="87">
        <f t="shared" si="72"/>
        <v>21.231364026742352</v>
      </c>
      <c r="BE156" s="87">
        <f t="shared" si="72"/>
        <v>21.504668190097146</v>
      </c>
      <c r="BF156" s="87">
        <f t="shared" si="72"/>
        <v>21.778043175259462</v>
      </c>
      <c r="BG156" s="87">
        <f t="shared" si="72"/>
        <v>22.051454294003872</v>
      </c>
      <c r="BH156" s="87">
        <f t="shared" si="72"/>
        <v>22.324811264923923</v>
      </c>
    </row>
    <row r="157" spans="1:60">
      <c r="A157" s="78" t="s">
        <v>25</v>
      </c>
      <c r="C157" s="86">
        <f t="shared" si="68"/>
        <v>0</v>
      </c>
      <c r="D157" s="86">
        <f t="shared" si="68"/>
        <v>0</v>
      </c>
      <c r="E157" s="86">
        <f t="shared" si="68"/>
        <v>0</v>
      </c>
      <c r="F157" s="86">
        <f t="shared" si="68"/>
        <v>0</v>
      </c>
      <c r="G157" s="86">
        <f t="shared" si="68"/>
        <v>0</v>
      </c>
      <c r="H157" s="86">
        <f t="shared" si="68"/>
        <v>0</v>
      </c>
      <c r="I157" s="86">
        <f t="shared" si="68"/>
        <v>0</v>
      </c>
      <c r="J157" s="86">
        <f t="shared" ref="D157:AL160" si="73">J77-J93</f>
        <v>0</v>
      </c>
      <c r="K157" s="86">
        <f t="shared" si="73"/>
        <v>6.6047055542598914</v>
      </c>
      <c r="L157" s="86">
        <f t="shared" si="73"/>
        <v>7.15687196710038</v>
      </c>
      <c r="M157" s="86">
        <f t="shared" si="73"/>
        <v>7.3533620931287009</v>
      </c>
      <c r="N157" s="86">
        <f t="shared" si="73"/>
        <v>7.5770958022390431</v>
      </c>
      <c r="O157" s="86">
        <f t="shared" si="73"/>
        <v>7.9057816075209768</v>
      </c>
      <c r="P157" s="86">
        <f t="shared" si="73"/>
        <v>7.4187684106027056</v>
      </c>
      <c r="Q157" s="86">
        <f t="shared" si="73"/>
        <v>7.8797278838784184</v>
      </c>
      <c r="R157" s="86">
        <f t="shared" si="73"/>
        <v>8.0925372987813677</v>
      </c>
      <c r="S157" s="86">
        <f t="shared" si="73"/>
        <v>8.4673718329627228</v>
      </c>
      <c r="T157" s="86">
        <f t="shared" si="73"/>
        <v>9.0517259668836125</v>
      </c>
      <c r="U157" s="86">
        <f t="shared" si="73"/>
        <v>8.7402412378054297</v>
      </c>
      <c r="V157" s="86">
        <f t="shared" si="73"/>
        <v>10.422706651524912</v>
      </c>
      <c r="W157" s="86">
        <f t="shared" si="73"/>
        <v>10.10503105907404</v>
      </c>
      <c r="X157" s="86">
        <f t="shared" si="73"/>
        <v>10.823326008883306</v>
      </c>
      <c r="Y157" s="86">
        <f t="shared" si="73"/>
        <v>12.948069498679619</v>
      </c>
      <c r="Z157" s="86">
        <f t="shared" si="73"/>
        <v>11.025602566624599</v>
      </c>
      <c r="AA157" s="86">
        <f t="shared" si="73"/>
        <v>12.832663232351482</v>
      </c>
      <c r="AB157" s="86">
        <f t="shared" si="73"/>
        <v>10.490397139508385</v>
      </c>
      <c r="AC157" s="86">
        <f t="shared" si="73"/>
        <v>11.739909576577141</v>
      </c>
      <c r="AD157" s="86">
        <f t="shared" si="73"/>
        <v>12.235300635936525</v>
      </c>
      <c r="AE157" s="86">
        <f t="shared" si="73"/>
        <v>11.241319387861761</v>
      </c>
      <c r="AF157" s="86">
        <f t="shared" si="73"/>
        <v>13.474747241129943</v>
      </c>
      <c r="AG157" s="87">
        <f t="shared" ref="AG157:AH159" si="74">AG$161*(SUM(AB157:AF157)/SUM(AB$161:AF$161))</f>
        <v>12.861431401290858</v>
      </c>
      <c r="AH157" s="87">
        <f t="shared" si="74"/>
        <v>13.258498593386884</v>
      </c>
      <c r="AI157" s="87">
        <f t="shared" si="70"/>
        <v>13.485759107382915</v>
      </c>
      <c r="AJ157" s="87">
        <f t="shared" si="71"/>
        <v>13.796941836550351</v>
      </c>
      <c r="AK157" s="87">
        <f t="shared" si="71"/>
        <v>14.359106816719727</v>
      </c>
      <c r="AL157" s="87">
        <f t="shared" si="71"/>
        <v>14.419217153762586</v>
      </c>
      <c r="AM157" s="87">
        <f t="shared" si="71"/>
        <v>14.638905585498659</v>
      </c>
      <c r="AN157" s="87">
        <f t="shared" si="71"/>
        <v>15.242250546266529</v>
      </c>
      <c r="AO157" s="87">
        <f t="shared" si="71"/>
        <v>15.403443618818073</v>
      </c>
      <c r="AP157" s="87">
        <f t="shared" si="71"/>
        <v>15.75990121041279</v>
      </c>
      <c r="AQ157" s="87">
        <f t="shared" si="71"/>
        <v>15.918800286465618</v>
      </c>
      <c r="AR157" s="87">
        <f t="shared" si="71"/>
        <v>16.270765028825789</v>
      </c>
      <c r="AS157" s="87">
        <f t="shared" si="71"/>
        <v>16.614311077023263</v>
      </c>
      <c r="AT157" s="87">
        <f t="shared" si="71"/>
        <v>16.957526997464445</v>
      </c>
      <c r="AU157" s="87">
        <f t="shared" si="71"/>
        <v>17.302832338583496</v>
      </c>
      <c r="AV157" s="87">
        <f t="shared" si="71"/>
        <v>17.559693356047639</v>
      </c>
      <c r="AW157" s="87">
        <f t="shared" si="71"/>
        <v>18.249478968662871</v>
      </c>
      <c r="AX157" s="87">
        <f t="shared" si="71"/>
        <v>18.507473871522411</v>
      </c>
      <c r="AY157" s="87">
        <f t="shared" si="71"/>
        <v>18.765585234244149</v>
      </c>
      <c r="AZ157" s="87">
        <f t="shared" si="72"/>
        <v>19.023903898059416</v>
      </c>
      <c r="BA157" s="87">
        <f t="shared" si="72"/>
        <v>19.282032068777731</v>
      </c>
      <c r="BB157" s="87">
        <f t="shared" si="72"/>
        <v>19.540425327860106</v>
      </c>
      <c r="BC157" s="87">
        <f t="shared" si="72"/>
        <v>19.798612391046767</v>
      </c>
      <c r="BD157" s="87">
        <f t="shared" si="72"/>
        <v>20.056839489604684</v>
      </c>
      <c r="BE157" s="87">
        <f t="shared" si="72"/>
        <v>20.315090669059288</v>
      </c>
      <c r="BF157" s="87">
        <f t="shared" si="72"/>
        <v>20.573327814936789</v>
      </c>
      <c r="BG157" s="87">
        <f t="shared" si="72"/>
        <v>20.831587603078841</v>
      </c>
      <c r="BH157" s="87">
        <f t="shared" si="72"/>
        <v>21.089819662790646</v>
      </c>
    </row>
    <row r="158" spans="1:60">
      <c r="A158" s="78" t="s">
        <v>26</v>
      </c>
      <c r="C158" s="86">
        <f t="shared" ref="C158:C160" si="75">C78-C94</f>
        <v>0</v>
      </c>
      <c r="D158" s="86">
        <f t="shared" si="73"/>
        <v>0</v>
      </c>
      <c r="E158" s="86">
        <f t="shared" si="73"/>
        <v>0</v>
      </c>
      <c r="F158" s="86">
        <f t="shared" si="73"/>
        <v>0</v>
      </c>
      <c r="G158" s="86">
        <f t="shared" si="73"/>
        <v>0</v>
      </c>
      <c r="H158" s="86">
        <f t="shared" si="73"/>
        <v>0</v>
      </c>
      <c r="I158" s="86">
        <f t="shared" si="73"/>
        <v>0</v>
      </c>
      <c r="J158" s="86">
        <f t="shared" si="73"/>
        <v>0</v>
      </c>
      <c r="K158" s="86">
        <f t="shared" si="73"/>
        <v>7.7954691276767312</v>
      </c>
      <c r="L158" s="86">
        <f t="shared" si="73"/>
        <v>7.1378194964524759</v>
      </c>
      <c r="M158" s="86">
        <f t="shared" si="73"/>
        <v>6.9305832592050978</v>
      </c>
      <c r="N158" s="86">
        <f t="shared" si="73"/>
        <v>7.3855290203118029</v>
      </c>
      <c r="O158" s="86">
        <f t="shared" si="73"/>
        <v>7.5476257508606688</v>
      </c>
      <c r="P158" s="86">
        <f t="shared" si="73"/>
        <v>7.4721834607342839</v>
      </c>
      <c r="Q158" s="86">
        <f t="shared" si="73"/>
        <v>8.3673414765387832</v>
      </c>
      <c r="R158" s="86">
        <f t="shared" si="73"/>
        <v>7.6586722471660664</v>
      </c>
      <c r="S158" s="86">
        <f t="shared" si="73"/>
        <v>8.6280270581981036</v>
      </c>
      <c r="T158" s="86">
        <f t="shared" si="73"/>
        <v>8.2299127662173674</v>
      </c>
      <c r="U158" s="86">
        <f t="shared" si="73"/>
        <v>8.4462066156820885</v>
      </c>
      <c r="V158" s="86">
        <f t="shared" si="73"/>
        <v>10.242434303391162</v>
      </c>
      <c r="W158" s="86">
        <f t="shared" si="73"/>
        <v>10.49885230480154</v>
      </c>
      <c r="X158" s="86">
        <f t="shared" si="73"/>
        <v>11.399721382864847</v>
      </c>
      <c r="Y158" s="86">
        <f t="shared" si="73"/>
        <v>13.544929799288788</v>
      </c>
      <c r="Z158" s="86">
        <f t="shared" si="73"/>
        <v>11.116990311830961</v>
      </c>
      <c r="AA158" s="86">
        <f t="shared" si="73"/>
        <v>11.427863074430018</v>
      </c>
      <c r="AB158" s="86">
        <f t="shared" si="73"/>
        <v>10.580989836201871</v>
      </c>
      <c r="AC158" s="86">
        <f t="shared" si="73"/>
        <v>11.637173747920038</v>
      </c>
      <c r="AD158" s="86">
        <f t="shared" si="73"/>
        <v>11.285495216922232</v>
      </c>
      <c r="AE158" s="86">
        <f t="shared" si="73"/>
        <v>11.544523358416136</v>
      </c>
      <c r="AF158" s="86">
        <f t="shared" si="73"/>
        <v>13.147283403537578</v>
      </c>
      <c r="AG158" s="87">
        <f t="shared" si="74"/>
        <v>12.647107421206139</v>
      </c>
      <c r="AH158" s="87">
        <f t="shared" si="74"/>
        <v>12.980389299061597</v>
      </c>
      <c r="AI158" s="87">
        <f t="shared" si="70"/>
        <v>13.172195772284299</v>
      </c>
      <c r="AJ158" s="87">
        <f t="shared" si="71"/>
        <v>13.618852787423187</v>
      </c>
      <c r="AK158" s="87">
        <f t="shared" si="71"/>
        <v>14.077506672929102</v>
      </c>
      <c r="AL158" s="87">
        <f t="shared" si="71"/>
        <v>14.149888192638285</v>
      </c>
      <c r="AM158" s="87">
        <f t="shared" si="71"/>
        <v>14.360001941785342</v>
      </c>
      <c r="AN158" s="87">
        <f t="shared" si="71"/>
        <v>14.957350584615902</v>
      </c>
      <c r="AO158" s="87">
        <f t="shared" si="71"/>
        <v>15.1286038386118</v>
      </c>
      <c r="AP158" s="87">
        <f t="shared" si="71"/>
        <v>15.464213110693279</v>
      </c>
      <c r="AQ158" s="87">
        <f t="shared" si="71"/>
        <v>15.622703156948406</v>
      </c>
      <c r="AR158" s="87">
        <f t="shared" si="71"/>
        <v>15.968358979386737</v>
      </c>
      <c r="AS158" s="87">
        <f t="shared" si="71"/>
        <v>16.306963117589738</v>
      </c>
      <c r="AT158" s="87">
        <f t="shared" si="71"/>
        <v>16.644452006497634</v>
      </c>
      <c r="AU158" s="87">
        <f t="shared" si="71"/>
        <v>16.981356667998178</v>
      </c>
      <c r="AV158" s="87">
        <f t="shared" si="71"/>
        <v>17.234054011811214</v>
      </c>
      <c r="AW158" s="87">
        <f t="shared" si="71"/>
        <v>17.911238998024491</v>
      </c>
      <c r="AX158" s="87">
        <f t="shared" si="71"/>
        <v>18.164631511830258</v>
      </c>
      <c r="AY158" s="87">
        <f t="shared" si="71"/>
        <v>18.417871561480336</v>
      </c>
      <c r="AZ158" s="87">
        <f t="shared" si="72"/>
        <v>18.671164531431362</v>
      </c>
      <c r="BA158" s="87">
        <f t="shared" si="72"/>
        <v>18.924642222117193</v>
      </c>
      <c r="BB158" s="87">
        <f t="shared" si="72"/>
        <v>19.178282186466593</v>
      </c>
      <c r="BC158" s="87">
        <f t="shared" si="72"/>
        <v>19.431688835352865</v>
      </c>
      <c r="BD158" s="87">
        <f t="shared" si="72"/>
        <v>19.685098478112206</v>
      </c>
      <c r="BE158" s="87">
        <f t="shared" si="72"/>
        <v>19.938543432441701</v>
      </c>
      <c r="BF158" s="87">
        <f t="shared" si="72"/>
        <v>20.192019984281082</v>
      </c>
      <c r="BG158" s="87">
        <f t="shared" si="72"/>
        <v>20.445496279682729</v>
      </c>
      <c r="BH158" s="87">
        <f t="shared" si="72"/>
        <v>20.6989385740833</v>
      </c>
    </row>
    <row r="159" spans="1:60">
      <c r="A159" s="78" t="s">
        <v>27</v>
      </c>
      <c r="C159" s="86">
        <f t="shared" si="75"/>
        <v>0</v>
      </c>
      <c r="D159" s="86">
        <f t="shared" si="73"/>
        <v>0</v>
      </c>
      <c r="E159" s="86">
        <f t="shared" si="73"/>
        <v>0</v>
      </c>
      <c r="F159" s="86">
        <f t="shared" si="73"/>
        <v>0</v>
      </c>
      <c r="G159" s="86">
        <f t="shared" si="73"/>
        <v>0</v>
      </c>
      <c r="H159" s="86">
        <f t="shared" si="73"/>
        <v>0</v>
      </c>
      <c r="I159" s="86">
        <f t="shared" si="73"/>
        <v>0</v>
      </c>
      <c r="J159" s="86">
        <f t="shared" si="73"/>
        <v>0</v>
      </c>
      <c r="K159" s="86">
        <f t="shared" si="73"/>
        <v>7.3002256659024702</v>
      </c>
      <c r="L159" s="86">
        <f t="shared" si="73"/>
        <v>7.0586853201734332</v>
      </c>
      <c r="M159" s="86">
        <f t="shared" si="73"/>
        <v>6.4415601653300349</v>
      </c>
      <c r="N159" s="86">
        <f t="shared" si="73"/>
        <v>8.7645535405677322</v>
      </c>
      <c r="O159" s="86">
        <f t="shared" si="73"/>
        <v>7.6261598247490427</v>
      </c>
      <c r="P159" s="86">
        <f t="shared" si="73"/>
        <v>8.7785079977249776</v>
      </c>
      <c r="Q159" s="86">
        <f t="shared" si="73"/>
        <v>8.6653512374046997</v>
      </c>
      <c r="R159" s="86">
        <f t="shared" si="73"/>
        <v>7.7974571494638516</v>
      </c>
      <c r="S159" s="86">
        <f t="shared" si="73"/>
        <v>8.6822563971183992</v>
      </c>
      <c r="T159" s="86">
        <f t="shared" si="73"/>
        <v>8.8941365796513701</v>
      </c>
      <c r="U159" s="86">
        <f t="shared" si="73"/>
        <v>8.3330417947019182</v>
      </c>
      <c r="V159" s="86">
        <f t="shared" si="73"/>
        <v>9.9751897820702329</v>
      </c>
      <c r="W159" s="86">
        <f t="shared" si="73"/>
        <v>11.59846355137406</v>
      </c>
      <c r="X159" s="86">
        <f t="shared" si="73"/>
        <v>12.459097468522561</v>
      </c>
      <c r="Y159" s="86">
        <f t="shared" si="73"/>
        <v>14.200798371208293</v>
      </c>
      <c r="Z159" s="86">
        <f t="shared" si="73"/>
        <v>11.812602277029693</v>
      </c>
      <c r="AA159" s="86">
        <f t="shared" si="73"/>
        <v>11.894440605269626</v>
      </c>
      <c r="AB159" s="86">
        <f t="shared" si="73"/>
        <v>10.43832473398632</v>
      </c>
      <c r="AC159" s="86">
        <f t="shared" si="73"/>
        <v>13.208861368454585</v>
      </c>
      <c r="AD159" s="86">
        <f t="shared" si="73"/>
        <v>12.461197430662978</v>
      </c>
      <c r="AE159" s="86">
        <f t="shared" si="73"/>
        <v>12.066823607338396</v>
      </c>
      <c r="AF159" s="86">
        <f t="shared" si="73"/>
        <v>13.966823433915781</v>
      </c>
      <c r="AG159" s="87">
        <f t="shared" si="74"/>
        <v>13.504779598249121</v>
      </c>
      <c r="AH159" s="87">
        <f t="shared" si="74"/>
        <v>14.045955688164662</v>
      </c>
      <c r="AI159" s="87">
        <f t="shared" si="70"/>
        <v>14.121713321706627</v>
      </c>
      <c r="AJ159" s="87">
        <f t="shared" si="71"/>
        <v>14.522878815065777</v>
      </c>
      <c r="AK159" s="87">
        <f t="shared" si="71"/>
        <v>15.064373725002286</v>
      </c>
      <c r="AL159" s="87">
        <f t="shared" si="71"/>
        <v>15.163558952369428</v>
      </c>
      <c r="AM159" s="87">
        <f t="shared" si="71"/>
        <v>15.398933770673903</v>
      </c>
      <c r="AN159" s="87">
        <f t="shared" si="71"/>
        <v>16.01223893972325</v>
      </c>
      <c r="AO159" s="87">
        <f t="shared" si="71"/>
        <v>16.191205667823517</v>
      </c>
      <c r="AP159" s="87">
        <f t="shared" si="71"/>
        <v>16.561566189736517</v>
      </c>
      <c r="AQ159" s="87">
        <f t="shared" si="71"/>
        <v>16.733851939863655</v>
      </c>
      <c r="AR159" s="87">
        <f t="shared" si="71"/>
        <v>17.10255429527756</v>
      </c>
      <c r="AS159" s="87">
        <f t="shared" si="71"/>
        <v>17.461197685934202</v>
      </c>
      <c r="AT159" s="87">
        <f t="shared" si="71"/>
        <v>17.823384314737545</v>
      </c>
      <c r="AU159" s="87">
        <f t="shared" si="71"/>
        <v>18.186054318411241</v>
      </c>
      <c r="AV159" s="87">
        <f t="shared" si="71"/>
        <v>18.456618322343768</v>
      </c>
      <c r="AW159" s="87">
        <f t="shared" si="71"/>
        <v>19.181218998558251</v>
      </c>
      <c r="AX159" s="87">
        <f t="shared" si="71"/>
        <v>19.452156735448636</v>
      </c>
      <c r="AY159" s="87">
        <f t="shared" si="71"/>
        <v>19.723689335579085</v>
      </c>
      <c r="AZ159" s="87">
        <f t="shared" si="72"/>
        <v>19.995182889509863</v>
      </c>
      <c r="BA159" s="87">
        <f t="shared" si="72"/>
        <v>20.266529015927542</v>
      </c>
      <c r="BB159" s="87">
        <f t="shared" si="72"/>
        <v>20.538038874614962</v>
      </c>
      <c r="BC159" s="87">
        <f t="shared" si="72"/>
        <v>20.809400249546083</v>
      </c>
      <c r="BD159" s="87">
        <f t="shared" si="72"/>
        <v>21.08084982596997</v>
      </c>
      <c r="BE159" s="87">
        <f t="shared" si="72"/>
        <v>21.352282116223922</v>
      </c>
      <c r="BF159" s="87">
        <f t="shared" si="72"/>
        <v>21.623701669274357</v>
      </c>
      <c r="BG159" s="87">
        <f t="shared" si="72"/>
        <v>21.895136482422565</v>
      </c>
      <c r="BH159" s="87">
        <f t="shared" si="72"/>
        <v>22.166555706900031</v>
      </c>
    </row>
    <row r="160" spans="1:60">
      <c r="A160" s="78" t="s">
        <v>28</v>
      </c>
      <c r="C160" s="86">
        <f t="shared" si="75"/>
        <v>-5</v>
      </c>
      <c r="D160" s="86">
        <f t="shared" si="73"/>
        <v>-5</v>
      </c>
      <c r="E160" s="86">
        <f t="shared" si="73"/>
        <v>-5</v>
      </c>
      <c r="F160" s="86">
        <f t="shared" si="73"/>
        <v>-5</v>
      </c>
      <c r="G160" s="86">
        <f t="shared" si="73"/>
        <v>-5</v>
      </c>
      <c r="H160" s="86">
        <f t="shared" si="73"/>
        <v>-5</v>
      </c>
      <c r="I160" s="86">
        <f t="shared" si="73"/>
        <v>-5</v>
      </c>
      <c r="J160" s="86">
        <f t="shared" si="73"/>
        <v>-5</v>
      </c>
      <c r="K160" s="86">
        <f t="shared" si="73"/>
        <v>1.7780533952002653</v>
      </c>
      <c r="L160" s="86">
        <f t="shared" si="73"/>
        <v>1.5074311294903975</v>
      </c>
      <c r="M160" s="86">
        <f t="shared" si="73"/>
        <v>1.3631142594061165</v>
      </c>
      <c r="N160" s="86">
        <f t="shared" si="73"/>
        <v>2.3590635068595569</v>
      </c>
      <c r="O160" s="86">
        <f t="shared" si="73"/>
        <v>2.5457064224753188</v>
      </c>
      <c r="P160" s="86">
        <f t="shared" si="73"/>
        <v>3.5037764378396723</v>
      </c>
      <c r="Q160" s="86">
        <f t="shared" si="73"/>
        <v>4.1716735444049764</v>
      </c>
      <c r="R160" s="86">
        <f t="shared" si="73"/>
        <v>2.7156196526957546</v>
      </c>
      <c r="S160" s="86">
        <f t="shared" si="73"/>
        <v>3.3476354049621815</v>
      </c>
      <c r="T160" s="86">
        <f t="shared" si="73"/>
        <v>3.4501647707204146</v>
      </c>
      <c r="U160" s="86">
        <f t="shared" si="73"/>
        <v>8.51980511545292</v>
      </c>
      <c r="V160" s="86">
        <f t="shared" si="73"/>
        <v>10.355942836643532</v>
      </c>
      <c r="W160" s="86">
        <f t="shared" si="73"/>
        <v>9.9175263384741488</v>
      </c>
      <c r="X160" s="86">
        <f t="shared" si="73"/>
        <v>10.589904450049088</v>
      </c>
      <c r="Y160" s="86">
        <f t="shared" si="73"/>
        <v>12.977064962289642</v>
      </c>
      <c r="Z160" s="86">
        <f t="shared" si="73"/>
        <v>10.788766802599572</v>
      </c>
      <c r="AA160" s="86">
        <f t="shared" si="73"/>
        <v>11.838413126507213</v>
      </c>
      <c r="AB160" s="86">
        <f t="shared" si="73"/>
        <v>9.6928925582722965</v>
      </c>
      <c r="AC160" s="86">
        <f t="shared" si="73"/>
        <v>9.8288572258226186</v>
      </c>
      <c r="AD160" s="86">
        <f t="shared" si="73"/>
        <v>10.274247555268538</v>
      </c>
      <c r="AE160" s="86">
        <f t="shared" si="73"/>
        <v>10.536610166249258</v>
      </c>
      <c r="AF160" s="86">
        <f t="shared" si="73"/>
        <v>12.044309692491417</v>
      </c>
      <c r="AG160" s="87">
        <f>AG161-SUM(AG149:AG159)</f>
        <v>15.063142902827678</v>
      </c>
      <c r="AH160" s="87">
        <f>AH161-SUM(AH149:AH159)</f>
        <v>12.438782329712268</v>
      </c>
      <c r="AI160" s="87">
        <f t="shared" ref="AI160:BH160" si="76">AI161-SUM(AI149:AI159)</f>
        <v>12.905414145883668</v>
      </c>
      <c r="AJ160" s="87">
        <f t="shared" si="76"/>
        <v>13.510908388670799</v>
      </c>
      <c r="AK160" s="87">
        <f t="shared" si="76"/>
        <v>14.162687507285227</v>
      </c>
      <c r="AL160" s="87">
        <f t="shared" si="76"/>
        <v>14.487140121717289</v>
      </c>
      <c r="AM160" s="87">
        <f t="shared" si="76"/>
        <v>14.255700029634539</v>
      </c>
      <c r="AN160" s="87">
        <f t="shared" si="76"/>
        <v>14.945149189031554</v>
      </c>
      <c r="AO160" s="87">
        <f t="shared" si="76"/>
        <v>15.170693298461686</v>
      </c>
      <c r="AP160" s="87">
        <f t="shared" si="76"/>
        <v>15.53826829853702</v>
      </c>
      <c r="AQ160" s="87">
        <f t="shared" si="76"/>
        <v>15.693769582001948</v>
      </c>
      <c r="AR160" s="87">
        <f t="shared" si="76"/>
        <v>15.983307265278512</v>
      </c>
      <c r="AS160" s="87">
        <f t="shared" si="76"/>
        <v>16.347118524894825</v>
      </c>
      <c r="AT160" s="87">
        <f t="shared" si="76"/>
        <v>16.695836300244622</v>
      </c>
      <c r="AU160" s="87">
        <f t="shared" si="76"/>
        <v>17.034760606296061</v>
      </c>
      <c r="AV160" s="87">
        <f t="shared" si="76"/>
        <v>17.282878367728586</v>
      </c>
      <c r="AW160" s="87">
        <f t="shared" si="76"/>
        <v>17.956206326892101</v>
      </c>
      <c r="AX160" s="87">
        <f t="shared" si="76"/>
        <v>18.215602807449955</v>
      </c>
      <c r="AY160" s="87">
        <f t="shared" si="76"/>
        <v>18.470740525828262</v>
      </c>
      <c r="AZ160" s="87">
        <f t="shared" si="76"/>
        <v>18.724001607768628</v>
      </c>
      <c r="BA160" s="87">
        <f t="shared" si="76"/>
        <v>18.977076858307925</v>
      </c>
      <c r="BB160" s="87">
        <f t="shared" si="76"/>
        <v>19.231195949227583</v>
      </c>
      <c r="BC160" s="87">
        <f t="shared" si="76"/>
        <v>19.48622812866418</v>
      </c>
      <c r="BD160" s="87">
        <f t="shared" si="76"/>
        <v>19.740351460055905</v>
      </c>
      <c r="BE160" s="87">
        <f t="shared" si="76"/>
        <v>19.994263916255278</v>
      </c>
      <c r="BF160" s="87">
        <f t="shared" si="76"/>
        <v>20.24831199886097</v>
      </c>
      <c r="BG160" s="87">
        <f t="shared" si="76"/>
        <v>20.502562276087076</v>
      </c>
      <c r="BH160" s="87">
        <f t="shared" si="76"/>
        <v>20.756839708543424</v>
      </c>
    </row>
    <row r="161" spans="1:60" ht="13.5" thickBot="1">
      <c r="A161" s="78" t="s">
        <v>29</v>
      </c>
      <c r="C161" s="86">
        <f>SUM(C149:C160)</f>
        <v>-5</v>
      </c>
      <c r="D161" s="86">
        <f t="shared" ref="D161:AF161" si="77">SUM(D149:D160)</f>
        <v>0</v>
      </c>
      <c r="E161" s="86">
        <f t="shared" si="77"/>
        <v>0</v>
      </c>
      <c r="F161" s="86">
        <f t="shared" si="77"/>
        <v>0</v>
      </c>
      <c r="G161" s="86">
        <f t="shared" si="77"/>
        <v>0</v>
      </c>
      <c r="H161" s="86">
        <f t="shared" si="77"/>
        <v>0</v>
      </c>
      <c r="I161" s="86">
        <f t="shared" si="77"/>
        <v>0</v>
      </c>
      <c r="J161" s="86">
        <f t="shared" si="77"/>
        <v>0</v>
      </c>
      <c r="K161" s="86">
        <f t="shared" si="77"/>
        <v>83.375307999090467</v>
      </c>
      <c r="L161" s="86">
        <f t="shared" si="77"/>
        <v>86.564125413205389</v>
      </c>
      <c r="M161" s="86">
        <f t="shared" si="77"/>
        <v>86.525746623201243</v>
      </c>
      <c r="N161" s="86">
        <f t="shared" si="77"/>
        <v>90.078567629212785</v>
      </c>
      <c r="O161" s="86">
        <f t="shared" si="77"/>
        <v>95.922260327648161</v>
      </c>
      <c r="P161" s="86">
        <f t="shared" si="77"/>
        <v>94.604152203878783</v>
      </c>
      <c r="Q161" s="86">
        <f t="shared" si="77"/>
        <v>99.105660022666783</v>
      </c>
      <c r="R161" s="86">
        <f t="shared" si="77"/>
        <v>103.68060779257965</v>
      </c>
      <c r="S161" s="86">
        <f t="shared" si="77"/>
        <v>104.08449431378615</v>
      </c>
      <c r="T161" s="86">
        <f t="shared" si="77"/>
        <v>108.56807624570794</v>
      </c>
      <c r="U161" s="86">
        <f t="shared" si="77"/>
        <v>105.83377866322576</v>
      </c>
      <c r="V161" s="86">
        <f t="shared" si="77"/>
        <v>120.19927890920306</v>
      </c>
      <c r="W161" s="86">
        <f t="shared" si="77"/>
        <v>124.12610380058271</v>
      </c>
      <c r="X161" s="86">
        <f t="shared" si="77"/>
        <v>128.84367897197106</v>
      </c>
      <c r="Y161" s="86">
        <f t="shared" si="77"/>
        <v>133.85241253978552</v>
      </c>
      <c r="Z161" s="86">
        <f t="shared" si="77"/>
        <v>136.06335603679719</v>
      </c>
      <c r="AA161" s="86">
        <f t="shared" si="77"/>
        <v>138.91313090136683</v>
      </c>
      <c r="AB161" s="86">
        <f t="shared" si="77"/>
        <v>139.27985477834739</v>
      </c>
      <c r="AC161" s="86">
        <f t="shared" si="77"/>
        <v>139.35297908724934</v>
      </c>
      <c r="AD161" s="86">
        <f t="shared" si="77"/>
        <v>135.00669562528634</v>
      </c>
      <c r="AE161" s="86">
        <f t="shared" si="77"/>
        <v>138.44368883417687</v>
      </c>
      <c r="AF161" s="86">
        <f t="shared" si="77"/>
        <v>149.64312927251532</v>
      </c>
      <c r="AG161" s="90">
        <v>152.5</v>
      </c>
      <c r="AH161" s="90">
        <f>MROUND(AG161*1.0125,1)</f>
        <v>154</v>
      </c>
      <c r="AI161" s="90">
        <f>MROUND(AH161*1.0125,1)</f>
        <v>156</v>
      </c>
      <c r="AJ161" s="90">
        <f>MROUND(AI161*1.0125,1)+3</f>
        <v>161</v>
      </c>
      <c r="AK161" s="90">
        <f>MROUND(AJ161*1.0125,1)+3</f>
        <v>166</v>
      </c>
      <c r="AL161" s="90">
        <f>MROUND(AK161*1.0125,1)</f>
        <v>168</v>
      </c>
      <c r="AM161" s="90">
        <f>MROUND(AL161*1.0125,1)</f>
        <v>170</v>
      </c>
      <c r="AN161" s="90">
        <f>MROUND(AM161*1.0125,1)+5</f>
        <v>177</v>
      </c>
      <c r="AO161" s="90">
        <f>MROUND(AN161*1.0125,1)</f>
        <v>179</v>
      </c>
      <c r="AP161" s="90">
        <f>MROUND(AO161*1.0125,1)+2</f>
        <v>183</v>
      </c>
      <c r="AQ161" s="90">
        <f>MROUND(AP161*1.0125,1)</f>
        <v>185</v>
      </c>
      <c r="AR161" s="90">
        <f>MROUND(AQ161*1.0125,1)+2</f>
        <v>189</v>
      </c>
      <c r="AS161" s="90">
        <f>MROUND(AR161*1.0125,1)+2</f>
        <v>193</v>
      </c>
      <c r="AT161" s="90">
        <f>MROUND(AS161*1.0125,1)+2</f>
        <v>197</v>
      </c>
      <c r="AU161" s="90">
        <f>MROUND(AT161*1.0125,1)+2</f>
        <v>201</v>
      </c>
      <c r="AV161" s="90">
        <f>MROUND(AU161*1.0125,1)</f>
        <v>204</v>
      </c>
      <c r="AW161" s="90">
        <f>MROUND(AV161*1.0125,1)+5</f>
        <v>212</v>
      </c>
      <c r="AX161" s="90">
        <f>MROUND(AW161*1.0125,1)</f>
        <v>215</v>
      </c>
      <c r="AY161" s="90">
        <f t="shared" ref="AY161:BH161" si="78">MROUND(AX161*1.0125,1)</f>
        <v>218</v>
      </c>
      <c r="AZ161" s="90">
        <f t="shared" si="78"/>
        <v>221</v>
      </c>
      <c r="BA161" s="90">
        <f t="shared" si="78"/>
        <v>224</v>
      </c>
      <c r="BB161" s="90">
        <f t="shared" si="78"/>
        <v>227</v>
      </c>
      <c r="BC161" s="90">
        <f t="shared" si="78"/>
        <v>230</v>
      </c>
      <c r="BD161" s="90">
        <f t="shared" si="78"/>
        <v>233</v>
      </c>
      <c r="BE161" s="90">
        <f t="shared" si="78"/>
        <v>236</v>
      </c>
      <c r="BF161" s="90">
        <f t="shared" si="78"/>
        <v>239</v>
      </c>
      <c r="BG161" s="90">
        <f t="shared" si="78"/>
        <v>242</v>
      </c>
      <c r="BH161" s="90">
        <f t="shared" si="78"/>
        <v>245</v>
      </c>
    </row>
    <row r="162" spans="1:60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</row>
    <row r="163" spans="1:60" hidden="1">
      <c r="A163" s="81" t="s">
        <v>133</v>
      </c>
    </row>
    <row r="164" spans="1:60" ht="13.5" hidden="1" thickBot="1">
      <c r="A164" s="82"/>
    </row>
    <row r="165" spans="1:60" hidden="1">
      <c r="A165" s="78" t="s">
        <v>26</v>
      </c>
    </row>
    <row r="166" spans="1:60" hidden="1">
      <c r="A166" s="78" t="s">
        <v>27</v>
      </c>
    </row>
    <row r="167" spans="1:60" hidden="1">
      <c r="A167" s="78" t="s">
        <v>28</v>
      </c>
    </row>
    <row r="168" spans="1:60" hidden="1">
      <c r="A168" s="78" t="s">
        <v>17</v>
      </c>
    </row>
    <row r="169" spans="1:60" hidden="1">
      <c r="A169" s="78" t="s">
        <v>18</v>
      </c>
    </row>
    <row r="170" spans="1:60" hidden="1">
      <c r="A170" s="78" t="s">
        <v>19</v>
      </c>
    </row>
    <row r="171" spans="1:60" hidden="1">
      <c r="A171" s="78" t="s">
        <v>20</v>
      </c>
    </row>
    <row r="172" spans="1:60" hidden="1">
      <c r="A172" s="78" t="s">
        <v>21</v>
      </c>
    </row>
    <row r="173" spans="1:60" hidden="1">
      <c r="A173" s="78" t="s">
        <v>22</v>
      </c>
    </row>
    <row r="174" spans="1:60" hidden="1">
      <c r="A174" s="78" t="s">
        <v>23</v>
      </c>
    </row>
    <row r="175" spans="1:60" hidden="1">
      <c r="A175" s="78" t="s">
        <v>24</v>
      </c>
    </row>
    <row r="176" spans="1:60" hidden="1">
      <c r="A176" s="78" t="s">
        <v>25</v>
      </c>
    </row>
    <row r="177" spans="1:1" hidden="1">
      <c r="A177" s="78" t="s">
        <v>29</v>
      </c>
    </row>
    <row r="178" spans="1:1" hidden="1">
      <c r="A178" s="83"/>
    </row>
    <row r="179" spans="1:1" hidden="1">
      <c r="A179" s="81" t="s">
        <v>134</v>
      </c>
    </row>
    <row r="180" spans="1:1" ht="13.5" hidden="1" thickBot="1">
      <c r="A180" s="82"/>
    </row>
    <row r="181" spans="1:1" hidden="1">
      <c r="A181" s="78" t="s">
        <v>26</v>
      </c>
    </row>
    <row r="182" spans="1:1" hidden="1">
      <c r="A182" s="78" t="s">
        <v>27</v>
      </c>
    </row>
    <row r="183" spans="1:1" hidden="1">
      <c r="A183" s="78" t="s">
        <v>28</v>
      </c>
    </row>
    <row r="184" spans="1:1" hidden="1">
      <c r="A184" s="78" t="s">
        <v>17</v>
      </c>
    </row>
    <row r="185" spans="1:1" hidden="1">
      <c r="A185" s="78" t="s">
        <v>18</v>
      </c>
    </row>
    <row r="186" spans="1:1" hidden="1">
      <c r="A186" s="78" t="s">
        <v>19</v>
      </c>
    </row>
    <row r="187" spans="1:1" hidden="1">
      <c r="A187" s="78" t="s">
        <v>20</v>
      </c>
    </row>
    <row r="188" spans="1:1" hidden="1">
      <c r="A188" s="78" t="s">
        <v>21</v>
      </c>
    </row>
    <row r="189" spans="1:1" hidden="1">
      <c r="A189" s="78" t="s">
        <v>22</v>
      </c>
    </row>
    <row r="190" spans="1:1" hidden="1">
      <c r="A190" s="78" t="s">
        <v>23</v>
      </c>
    </row>
    <row r="191" spans="1:1" hidden="1">
      <c r="A191" s="78" t="s">
        <v>24</v>
      </c>
    </row>
    <row r="192" spans="1:1" hidden="1">
      <c r="A192" s="78" t="s">
        <v>25</v>
      </c>
    </row>
    <row r="193" spans="1:60" hidden="1">
      <c r="A193" s="78" t="s">
        <v>29</v>
      </c>
    </row>
    <row r="194" spans="1:60" hidden="1">
      <c r="A194" s="83"/>
    </row>
    <row r="195" spans="1:60" ht="13.5" thickBot="1">
      <c r="A195" s="78" t="s">
        <v>135</v>
      </c>
    </row>
    <row r="196" spans="1:60" ht="13.5" thickBot="1">
      <c r="A196" s="79"/>
      <c r="B196" s="93">
        <f t="shared" ref="B196:BH196" si="79">B2</f>
        <v>1992</v>
      </c>
      <c r="C196" s="93">
        <f t="shared" si="79"/>
        <v>1993</v>
      </c>
      <c r="D196" s="93">
        <f t="shared" si="79"/>
        <v>1994</v>
      </c>
      <c r="E196" s="93">
        <f t="shared" si="79"/>
        <v>1995</v>
      </c>
      <c r="F196" s="93">
        <f t="shared" si="79"/>
        <v>1996</v>
      </c>
      <c r="G196" s="93">
        <f t="shared" si="79"/>
        <v>1997</v>
      </c>
      <c r="H196" s="93">
        <f t="shared" si="79"/>
        <v>1998</v>
      </c>
      <c r="I196" s="93">
        <f t="shared" si="79"/>
        <v>1999</v>
      </c>
      <c r="J196" s="93">
        <f t="shared" si="79"/>
        <v>2000</v>
      </c>
      <c r="K196" s="93">
        <f t="shared" si="79"/>
        <v>2001</v>
      </c>
      <c r="L196" s="93">
        <f t="shared" si="79"/>
        <v>2002</v>
      </c>
      <c r="M196" s="93">
        <f t="shared" si="79"/>
        <v>2003</v>
      </c>
      <c r="N196" s="93">
        <f t="shared" si="79"/>
        <v>2004</v>
      </c>
      <c r="O196" s="93">
        <f t="shared" si="79"/>
        <v>2005</v>
      </c>
      <c r="P196" s="93">
        <f t="shared" si="79"/>
        <v>2006</v>
      </c>
      <c r="Q196" s="93">
        <f t="shared" si="79"/>
        <v>2007</v>
      </c>
      <c r="R196" s="93">
        <f t="shared" si="79"/>
        <v>2008</v>
      </c>
      <c r="S196" s="93">
        <f t="shared" si="79"/>
        <v>2009</v>
      </c>
      <c r="T196" s="93">
        <f t="shared" si="79"/>
        <v>2010</v>
      </c>
      <c r="U196" s="93">
        <f t="shared" si="79"/>
        <v>2011</v>
      </c>
      <c r="V196" s="93">
        <f t="shared" si="79"/>
        <v>2012</v>
      </c>
      <c r="W196" s="93">
        <f t="shared" si="79"/>
        <v>2013</v>
      </c>
      <c r="X196" s="93">
        <f t="shared" si="79"/>
        <v>2014</v>
      </c>
      <c r="Y196" s="93">
        <f t="shared" si="79"/>
        <v>2015</v>
      </c>
      <c r="Z196" s="93">
        <f t="shared" si="79"/>
        <v>2016</v>
      </c>
      <c r="AA196" s="93">
        <f t="shared" si="79"/>
        <v>2017</v>
      </c>
      <c r="AB196" s="93">
        <f t="shared" si="79"/>
        <v>2018</v>
      </c>
      <c r="AC196" s="93">
        <f t="shared" si="79"/>
        <v>2019</v>
      </c>
      <c r="AD196" s="93">
        <f t="shared" si="79"/>
        <v>2020</v>
      </c>
      <c r="AE196" s="93">
        <f t="shared" si="79"/>
        <v>2021</v>
      </c>
      <c r="AF196" s="93">
        <f t="shared" si="79"/>
        <v>2022</v>
      </c>
      <c r="AG196" s="93">
        <f t="shared" si="79"/>
        <v>2023</v>
      </c>
      <c r="AH196" s="93">
        <f t="shared" si="79"/>
        <v>2024</v>
      </c>
      <c r="AI196" s="93">
        <f t="shared" si="79"/>
        <v>2025</v>
      </c>
      <c r="AJ196" s="93">
        <f t="shared" si="79"/>
        <v>2026</v>
      </c>
      <c r="AK196" s="93">
        <f t="shared" si="79"/>
        <v>2027</v>
      </c>
      <c r="AL196" s="93">
        <f t="shared" si="79"/>
        <v>2028</v>
      </c>
      <c r="AM196" s="93">
        <f t="shared" si="79"/>
        <v>2029</v>
      </c>
      <c r="AN196" s="93">
        <f t="shared" si="79"/>
        <v>2030</v>
      </c>
      <c r="AO196" s="93">
        <f t="shared" si="79"/>
        <v>2031</v>
      </c>
      <c r="AP196" s="93">
        <f t="shared" si="79"/>
        <v>2032</v>
      </c>
      <c r="AQ196" s="93">
        <f t="shared" si="79"/>
        <v>2033</v>
      </c>
      <c r="AR196" s="93">
        <f t="shared" si="79"/>
        <v>2034</v>
      </c>
      <c r="AS196" s="93">
        <f t="shared" si="79"/>
        <v>2035</v>
      </c>
      <c r="AT196" s="93">
        <f t="shared" si="79"/>
        <v>2036</v>
      </c>
      <c r="AU196" s="93">
        <f t="shared" si="79"/>
        <v>2037</v>
      </c>
      <c r="AV196" s="93">
        <f t="shared" si="79"/>
        <v>2038</v>
      </c>
      <c r="AW196" s="93">
        <f t="shared" si="79"/>
        <v>2039</v>
      </c>
      <c r="AX196" s="93">
        <f t="shared" si="79"/>
        <v>2040</v>
      </c>
      <c r="AY196" s="93">
        <f t="shared" si="79"/>
        <v>2041</v>
      </c>
      <c r="AZ196" s="93">
        <f t="shared" si="79"/>
        <v>2042</v>
      </c>
      <c r="BA196" s="93">
        <f t="shared" si="79"/>
        <v>2043</v>
      </c>
      <c r="BB196" s="93">
        <f t="shared" si="79"/>
        <v>2044</v>
      </c>
      <c r="BC196" s="93">
        <f t="shared" si="79"/>
        <v>2045</v>
      </c>
      <c r="BD196" s="93">
        <f t="shared" si="79"/>
        <v>2046</v>
      </c>
      <c r="BE196" s="93">
        <f t="shared" si="79"/>
        <v>2047</v>
      </c>
      <c r="BF196" s="93">
        <f t="shared" si="79"/>
        <v>2048</v>
      </c>
      <c r="BG196" s="93">
        <f t="shared" si="79"/>
        <v>2049</v>
      </c>
      <c r="BH196" s="93">
        <f t="shared" si="79"/>
        <v>2050</v>
      </c>
    </row>
    <row r="197" spans="1:60">
      <c r="A197" s="78" t="s">
        <v>17</v>
      </c>
      <c r="B197" s="74"/>
      <c r="C197" s="74"/>
      <c r="D197" s="74"/>
      <c r="E197" s="74"/>
      <c r="F197" s="74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>
        <v>5</v>
      </c>
      <c r="V197" s="162">
        <v>5</v>
      </c>
      <c r="W197" s="162">
        <v>5</v>
      </c>
      <c r="X197" s="162">
        <v>5</v>
      </c>
      <c r="Y197" s="162">
        <v>5</v>
      </c>
      <c r="Z197" s="162">
        <v>5</v>
      </c>
      <c r="AA197" s="162">
        <v>5</v>
      </c>
      <c r="AB197" s="162">
        <v>5</v>
      </c>
      <c r="AC197" s="162">
        <v>5</v>
      </c>
      <c r="AD197" s="162">
        <v>5</v>
      </c>
      <c r="AE197" s="162">
        <v>5</v>
      </c>
      <c r="AF197" s="162">
        <v>5</v>
      </c>
      <c r="AG197" s="162">
        <v>5</v>
      </c>
      <c r="AH197" s="94">
        <v>5.5454511104635582</v>
      </c>
      <c r="AI197" s="94">
        <f t="shared" ref="AI197:BH197" si="80">AH208+AI21+AI37-AI53-AI69</f>
        <v>10.139475445468253</v>
      </c>
      <c r="AJ197" s="94">
        <f t="shared" si="80"/>
        <v>11.418247827056881</v>
      </c>
      <c r="AK197" s="94">
        <f t="shared" si="80"/>
        <v>11.593671658458327</v>
      </c>
      <c r="AL197" s="94">
        <f t="shared" si="80"/>
        <v>10.680385414810267</v>
      </c>
      <c r="AM197" s="94">
        <f t="shared" si="80"/>
        <v>11.055493828105828</v>
      </c>
      <c r="AN197" s="94">
        <f t="shared" si="80"/>
        <v>12.982223545420057</v>
      </c>
      <c r="AO197" s="94">
        <f t="shared" si="80"/>
        <v>12.060002760408006</v>
      </c>
      <c r="AP197" s="94">
        <f t="shared" si="80"/>
        <v>12.920297256517307</v>
      </c>
      <c r="AQ197" s="94">
        <f t="shared" si="80"/>
        <v>13.42340185750999</v>
      </c>
      <c r="AR197" s="94">
        <f t="shared" si="80"/>
        <v>15.132210400832816</v>
      </c>
      <c r="AS197" s="94">
        <f t="shared" si="80"/>
        <v>16.054949883806625</v>
      </c>
      <c r="AT197" s="94">
        <f t="shared" si="80"/>
        <v>16.653121525122316</v>
      </c>
      <c r="AU197" s="94">
        <f t="shared" si="80"/>
        <v>17.168839500042623</v>
      </c>
      <c r="AV197" s="94">
        <f t="shared" si="80"/>
        <v>17.824142624282302</v>
      </c>
      <c r="AW197" s="94">
        <f t="shared" si="80"/>
        <v>19.803720897848603</v>
      </c>
      <c r="AX197" s="94">
        <f t="shared" si="80"/>
        <v>18.736104268694522</v>
      </c>
      <c r="AY197" s="94">
        <f t="shared" si="80"/>
        <v>19.176856474664365</v>
      </c>
      <c r="AZ197" s="94">
        <f t="shared" si="80"/>
        <v>20.614318188505866</v>
      </c>
      <c r="BA197" s="94">
        <f t="shared" si="80"/>
        <v>22.507692207496536</v>
      </c>
      <c r="BB197" s="94">
        <f t="shared" si="80"/>
        <v>24.912834956946543</v>
      </c>
      <c r="BC197" s="94">
        <f t="shared" si="80"/>
        <v>28.59616214287756</v>
      </c>
      <c r="BD197" s="94">
        <f t="shared" si="80"/>
        <v>33.612288027749862</v>
      </c>
      <c r="BE197" s="94">
        <f t="shared" si="80"/>
        <v>39.817514467897965</v>
      </c>
      <c r="BF197" s="94">
        <f t="shared" si="80"/>
        <v>47.268992908558324</v>
      </c>
      <c r="BG197" s="94">
        <f t="shared" si="80"/>
        <v>55.981307640018457</v>
      </c>
      <c r="BH197" s="94">
        <f t="shared" si="80"/>
        <v>66.067033901141201</v>
      </c>
    </row>
    <row r="198" spans="1:60">
      <c r="A198" s="78" t="s">
        <v>18</v>
      </c>
      <c r="B198" s="74"/>
      <c r="C198" s="74"/>
      <c r="D198" s="74"/>
      <c r="E198" s="74"/>
      <c r="F198" s="74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>
        <v>5</v>
      </c>
      <c r="V198" s="162">
        <v>5</v>
      </c>
      <c r="W198" s="162">
        <v>5</v>
      </c>
      <c r="X198" s="162">
        <v>5</v>
      </c>
      <c r="Y198" s="162">
        <v>5</v>
      </c>
      <c r="Z198" s="162">
        <v>5</v>
      </c>
      <c r="AA198" s="162">
        <v>5</v>
      </c>
      <c r="AB198" s="162">
        <v>5</v>
      </c>
      <c r="AC198" s="162">
        <v>5</v>
      </c>
      <c r="AD198" s="162">
        <v>5</v>
      </c>
      <c r="AE198" s="162">
        <v>5</v>
      </c>
      <c r="AF198" s="162">
        <v>5</v>
      </c>
      <c r="AG198" s="162">
        <v>5</v>
      </c>
      <c r="AH198" s="94">
        <v>6.9019374642168536</v>
      </c>
      <c r="AI198" s="94">
        <f t="shared" ref="AI198:BH207" si="81">AI197+AI22+AI38-AI54-AI70</f>
        <v>9.2845025513890143</v>
      </c>
      <c r="AJ198" s="94">
        <f t="shared" si="81"/>
        <v>10.499323561474142</v>
      </c>
      <c r="AK198" s="94">
        <f t="shared" si="81"/>
        <v>10.5905836480311</v>
      </c>
      <c r="AL198" s="94">
        <f t="shared" si="81"/>
        <v>9.7571908730097991</v>
      </c>
      <c r="AM198" s="94">
        <f t="shared" si="81"/>
        <v>10.264760257888769</v>
      </c>
      <c r="AN198" s="94">
        <f t="shared" si="81"/>
        <v>11.863013444387793</v>
      </c>
      <c r="AO198" s="94">
        <f t="shared" si="81"/>
        <v>11.052763411358043</v>
      </c>
      <c r="AP198" s="94">
        <f t="shared" si="81"/>
        <v>11.969458488895452</v>
      </c>
      <c r="AQ198" s="94">
        <f t="shared" si="81"/>
        <v>12.443619578311463</v>
      </c>
      <c r="AR198" s="94">
        <f t="shared" si="81"/>
        <v>14.175297653976893</v>
      </c>
      <c r="AS198" s="94">
        <f t="shared" si="81"/>
        <v>15.0248069141062</v>
      </c>
      <c r="AT198" s="94">
        <f t="shared" si="81"/>
        <v>15.541391339475719</v>
      </c>
      <c r="AU198" s="94">
        <f t="shared" si="81"/>
        <v>16.105486678662189</v>
      </c>
      <c r="AV198" s="94">
        <f t="shared" si="81"/>
        <v>16.833166114635311</v>
      </c>
      <c r="AW198" s="94">
        <f t="shared" si="81"/>
        <v>18.500149115501941</v>
      </c>
      <c r="AX198" s="94">
        <f t="shared" si="81"/>
        <v>17.544395037947432</v>
      </c>
      <c r="AY198" s="94">
        <f t="shared" si="81"/>
        <v>18.036903758912828</v>
      </c>
      <c r="AZ198" s="94">
        <f t="shared" si="81"/>
        <v>19.487866963016469</v>
      </c>
      <c r="BA198" s="94">
        <f t="shared" si="81"/>
        <v>21.379010761003464</v>
      </c>
      <c r="BB198" s="94">
        <f t="shared" si="81"/>
        <v>23.864119078433216</v>
      </c>
      <c r="BC198" s="94">
        <f t="shared" si="81"/>
        <v>27.624837324673724</v>
      </c>
      <c r="BD198" s="94">
        <f t="shared" si="81"/>
        <v>32.703778996910302</v>
      </c>
      <c r="BE198" s="94">
        <f t="shared" si="81"/>
        <v>38.967967404192862</v>
      </c>
      <c r="BF198" s="94">
        <f t="shared" si="81"/>
        <v>46.495656099469805</v>
      </c>
      <c r="BG198" s="94">
        <f t="shared" si="81"/>
        <v>55.274019608384457</v>
      </c>
      <c r="BH198" s="94">
        <f t="shared" si="81"/>
        <v>65.459399609299851</v>
      </c>
    </row>
    <row r="199" spans="1:60">
      <c r="A199" s="78" t="s">
        <v>19</v>
      </c>
      <c r="B199" s="74"/>
      <c r="C199" s="74"/>
      <c r="D199" s="74"/>
      <c r="E199" s="74"/>
      <c r="F199" s="74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>
        <v>5</v>
      </c>
      <c r="V199" s="162">
        <v>5</v>
      </c>
      <c r="W199" s="162">
        <v>5</v>
      </c>
      <c r="X199" s="162">
        <v>5</v>
      </c>
      <c r="Y199" s="162">
        <v>5</v>
      </c>
      <c r="Z199" s="162">
        <v>5</v>
      </c>
      <c r="AA199" s="162">
        <v>5</v>
      </c>
      <c r="AB199" s="162">
        <v>5</v>
      </c>
      <c r="AC199" s="162">
        <v>5</v>
      </c>
      <c r="AD199" s="162">
        <v>5</v>
      </c>
      <c r="AE199" s="162">
        <v>5</v>
      </c>
      <c r="AF199" s="162">
        <v>5</v>
      </c>
      <c r="AG199" s="162">
        <v>5</v>
      </c>
      <c r="AH199" s="94">
        <v>7.7228066764890837</v>
      </c>
      <c r="AI199" s="94">
        <f t="shared" si="81"/>
        <v>10.373630074180836</v>
      </c>
      <c r="AJ199" s="94">
        <f t="shared" si="81"/>
        <v>11.590661334111381</v>
      </c>
      <c r="AK199" s="94">
        <f t="shared" si="81"/>
        <v>11.584949172721466</v>
      </c>
      <c r="AL199" s="94">
        <f t="shared" si="81"/>
        <v>10.887867087707457</v>
      </c>
      <c r="AM199" s="94">
        <f t="shared" si="81"/>
        <v>11.482276268258579</v>
      </c>
      <c r="AN199" s="94">
        <f t="shared" si="81"/>
        <v>12.890307393016423</v>
      </c>
      <c r="AO199" s="94">
        <f t="shared" si="81"/>
        <v>12.224036763942646</v>
      </c>
      <c r="AP199" s="94">
        <f t="shared" si="81"/>
        <v>13.245703466933511</v>
      </c>
      <c r="AQ199" s="94">
        <f t="shared" si="81"/>
        <v>13.713051591879118</v>
      </c>
      <c r="AR199" s="94">
        <f t="shared" si="81"/>
        <v>15.518811454563327</v>
      </c>
      <c r="AS199" s="94">
        <f t="shared" si="81"/>
        <v>16.351341457458425</v>
      </c>
      <c r="AT199" s="94">
        <f t="shared" si="81"/>
        <v>16.825876260073152</v>
      </c>
      <c r="AU199" s="94">
        <f t="shared" si="81"/>
        <v>17.496404226472251</v>
      </c>
      <c r="AV199" s="94">
        <f t="shared" si="81"/>
        <v>18.346395822521291</v>
      </c>
      <c r="AW199" s="94">
        <f t="shared" si="81"/>
        <v>19.767152751299683</v>
      </c>
      <c r="AX199" s="94">
        <f t="shared" si="81"/>
        <v>18.979816306927201</v>
      </c>
      <c r="AY199" s="94">
        <f t="shared" si="81"/>
        <v>19.538873157519546</v>
      </c>
      <c r="AZ199" s="94">
        <f t="shared" si="81"/>
        <v>21.013465650961564</v>
      </c>
      <c r="BA199" s="94">
        <f t="shared" si="81"/>
        <v>22.910865946596502</v>
      </c>
      <c r="BB199" s="94">
        <f t="shared" si="81"/>
        <v>25.495396209569964</v>
      </c>
      <c r="BC199" s="94">
        <f t="shared" si="81"/>
        <v>29.352599679907673</v>
      </c>
      <c r="BD199" s="94">
        <f t="shared" si="81"/>
        <v>34.511187913276288</v>
      </c>
      <c r="BE199" s="94">
        <f t="shared" si="81"/>
        <v>40.850796523351121</v>
      </c>
      <c r="BF199" s="94">
        <f t="shared" si="81"/>
        <v>48.47352521704039</v>
      </c>
      <c r="BG199" s="94">
        <f t="shared" si="81"/>
        <v>57.335417637484106</v>
      </c>
      <c r="BH199" s="94">
        <f t="shared" si="81"/>
        <v>67.642340231198745</v>
      </c>
    </row>
    <row r="200" spans="1:60">
      <c r="A200" s="78" t="s">
        <v>20</v>
      </c>
      <c r="B200" s="74"/>
      <c r="C200" s="74"/>
      <c r="D200" s="74"/>
      <c r="E200" s="74"/>
      <c r="F200" s="74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>
        <v>5</v>
      </c>
      <c r="V200" s="162">
        <v>5</v>
      </c>
      <c r="W200" s="162">
        <v>5</v>
      </c>
      <c r="X200" s="162">
        <v>5</v>
      </c>
      <c r="Y200" s="162">
        <v>5</v>
      </c>
      <c r="Z200" s="162">
        <v>5</v>
      </c>
      <c r="AA200" s="162">
        <v>5</v>
      </c>
      <c r="AB200" s="162">
        <v>5</v>
      </c>
      <c r="AC200" s="162">
        <v>5</v>
      </c>
      <c r="AD200" s="162">
        <v>5</v>
      </c>
      <c r="AE200" s="162">
        <v>5</v>
      </c>
      <c r="AF200" s="162">
        <v>5</v>
      </c>
      <c r="AG200" s="162">
        <v>5.4888130000000004</v>
      </c>
      <c r="AH200" s="94">
        <v>6.9978898754546659</v>
      </c>
      <c r="AI200" s="94">
        <f t="shared" si="81"/>
        <v>11.319414793044695</v>
      </c>
      <c r="AJ200" s="94">
        <f t="shared" si="81"/>
        <v>12.424435698772097</v>
      </c>
      <c r="AK200" s="94">
        <f t="shared" si="81"/>
        <v>12.376008582168197</v>
      </c>
      <c r="AL200" s="94">
        <f t="shared" si="81"/>
        <v>11.813955732990536</v>
      </c>
      <c r="AM200" s="94">
        <f t="shared" si="81"/>
        <v>12.497207997166866</v>
      </c>
      <c r="AN200" s="94">
        <f t="shared" si="81"/>
        <v>13.702926763624378</v>
      </c>
      <c r="AO200" s="94">
        <f t="shared" si="81"/>
        <v>13.15709724877205</v>
      </c>
      <c r="AP200" s="94">
        <f t="shared" si="81"/>
        <v>14.280883438879943</v>
      </c>
      <c r="AQ200" s="94">
        <f t="shared" si="81"/>
        <v>14.740838967453374</v>
      </c>
      <c r="AR200" s="94">
        <f t="shared" si="81"/>
        <v>16.608927857910217</v>
      </c>
      <c r="AS200" s="94">
        <f t="shared" si="81"/>
        <v>17.416863697812612</v>
      </c>
      <c r="AT200" s="94">
        <f t="shared" si="81"/>
        <v>17.847195735376388</v>
      </c>
      <c r="AU200" s="94">
        <f t="shared" si="81"/>
        <v>18.612089306687771</v>
      </c>
      <c r="AV200" s="94">
        <f t="shared" si="81"/>
        <v>19.570465003866225</v>
      </c>
      <c r="AW200" s="94">
        <f t="shared" si="81"/>
        <v>20.75316921259892</v>
      </c>
      <c r="AX200" s="94">
        <f t="shared" si="81"/>
        <v>20.116244744778719</v>
      </c>
      <c r="AY200" s="94">
        <f t="shared" si="81"/>
        <v>20.753233407356042</v>
      </c>
      <c r="AZ200" s="94">
        <f t="shared" si="81"/>
        <v>22.26635301069793</v>
      </c>
      <c r="BA200" s="94">
        <f t="shared" si="81"/>
        <v>24.18595224593086</v>
      </c>
      <c r="BB200" s="94">
        <f t="shared" si="81"/>
        <v>26.878386195602072</v>
      </c>
      <c r="BC200" s="94">
        <f t="shared" si="81"/>
        <v>30.840842103367773</v>
      </c>
      <c r="BD200" s="94">
        <f t="shared" si="81"/>
        <v>36.089272219652457</v>
      </c>
      <c r="BE200" s="94">
        <f t="shared" si="81"/>
        <v>42.514831084900251</v>
      </c>
      <c r="BF200" s="94">
        <f t="shared" si="81"/>
        <v>50.241509354761433</v>
      </c>
      <c r="BG200" s="94">
        <f t="shared" si="81"/>
        <v>59.196755890002123</v>
      </c>
      <c r="BH200" s="94">
        <f t="shared" si="81"/>
        <v>69.632037043686765</v>
      </c>
    </row>
    <row r="201" spans="1:60">
      <c r="A201" s="78" t="s">
        <v>21</v>
      </c>
      <c r="B201" s="74"/>
      <c r="C201" s="74"/>
      <c r="D201" s="74"/>
      <c r="E201" s="74"/>
      <c r="F201" s="74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>
        <v>5</v>
      </c>
      <c r="V201" s="162">
        <v>5</v>
      </c>
      <c r="W201" s="162">
        <v>5</v>
      </c>
      <c r="X201" s="162">
        <v>5</v>
      </c>
      <c r="Y201" s="162">
        <v>5</v>
      </c>
      <c r="Z201" s="162">
        <v>5</v>
      </c>
      <c r="AA201" s="162">
        <v>5</v>
      </c>
      <c r="AB201" s="162">
        <v>5</v>
      </c>
      <c r="AC201" s="162">
        <v>5</v>
      </c>
      <c r="AD201" s="162">
        <v>5</v>
      </c>
      <c r="AE201" s="162">
        <v>5</v>
      </c>
      <c r="AF201" s="162">
        <v>6.3691060000000004</v>
      </c>
      <c r="AG201" s="162">
        <v>4.986415</v>
      </c>
      <c r="AH201" s="94">
        <v>7.2188035961347641</v>
      </c>
      <c r="AI201" s="94">
        <f t="shared" si="81"/>
        <v>10.900511403144945</v>
      </c>
      <c r="AJ201" s="94">
        <f t="shared" si="81"/>
        <v>12.144169064872267</v>
      </c>
      <c r="AK201" s="94">
        <f t="shared" si="81"/>
        <v>12.228483801318154</v>
      </c>
      <c r="AL201" s="94">
        <f t="shared" si="81"/>
        <v>11.542610610623685</v>
      </c>
      <c r="AM201" s="94">
        <f t="shared" si="81"/>
        <v>12.30243355949424</v>
      </c>
      <c r="AN201" s="94">
        <f t="shared" si="81"/>
        <v>13.252425221502032</v>
      </c>
      <c r="AO201" s="94">
        <f t="shared" si="81"/>
        <v>12.877211101438402</v>
      </c>
      <c r="AP201" s="94">
        <f t="shared" si="81"/>
        <v>14.086294416935086</v>
      </c>
      <c r="AQ201" s="94">
        <f t="shared" si="81"/>
        <v>14.483591016270513</v>
      </c>
      <c r="AR201" s="94">
        <f t="shared" si="81"/>
        <v>16.395282200522669</v>
      </c>
      <c r="AS201" s="94">
        <f t="shared" si="81"/>
        <v>17.156581924686868</v>
      </c>
      <c r="AT201" s="94">
        <f t="shared" si="81"/>
        <v>17.518190252405645</v>
      </c>
      <c r="AU201" s="94">
        <f t="shared" si="81"/>
        <v>18.35231086457658</v>
      </c>
      <c r="AV201" s="94">
        <f t="shared" si="81"/>
        <v>19.400365679366409</v>
      </c>
      <c r="AW201" s="94">
        <f t="shared" si="81"/>
        <v>20.274003057325096</v>
      </c>
      <c r="AX201" s="94">
        <f t="shared" si="81"/>
        <v>19.778860267556013</v>
      </c>
      <c r="AY201" s="94">
        <f t="shared" si="81"/>
        <v>20.465241559886433</v>
      </c>
      <c r="AZ201" s="94">
        <f t="shared" si="81"/>
        <v>21.984243091235317</v>
      </c>
      <c r="BA201" s="94">
        <f t="shared" si="81"/>
        <v>23.892766508764751</v>
      </c>
      <c r="BB201" s="94">
        <f t="shared" si="81"/>
        <v>26.666932954433864</v>
      </c>
      <c r="BC201" s="94">
        <f t="shared" si="81"/>
        <v>30.707980887449143</v>
      </c>
      <c r="BD201" s="94">
        <f t="shared" si="81"/>
        <v>36.018211311301457</v>
      </c>
      <c r="BE201" s="94">
        <f t="shared" si="81"/>
        <v>42.501301247076476</v>
      </c>
      <c r="BF201" s="94">
        <f t="shared" si="81"/>
        <v>50.304955169828922</v>
      </c>
      <c r="BG201" s="94">
        <f t="shared" si="81"/>
        <v>59.325928477049459</v>
      </c>
      <c r="BH201" s="94">
        <f t="shared" si="81"/>
        <v>69.86436000585789</v>
      </c>
    </row>
    <row r="202" spans="1:60">
      <c r="A202" s="78" t="s">
        <v>22</v>
      </c>
      <c r="B202" s="74"/>
      <c r="C202" s="74"/>
      <c r="D202" s="74"/>
      <c r="E202" s="74"/>
      <c r="F202" s="74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>
        <v>5</v>
      </c>
      <c r="V202" s="162">
        <v>5</v>
      </c>
      <c r="W202" s="162">
        <v>5</v>
      </c>
      <c r="X202" s="162">
        <v>5</v>
      </c>
      <c r="Y202" s="162">
        <v>5</v>
      </c>
      <c r="Z202" s="162">
        <v>5</v>
      </c>
      <c r="AA202" s="162">
        <v>5</v>
      </c>
      <c r="AB202" s="162">
        <v>5</v>
      </c>
      <c r="AC202" s="162">
        <v>5</v>
      </c>
      <c r="AD202" s="162">
        <v>5</v>
      </c>
      <c r="AE202" s="162">
        <v>5</v>
      </c>
      <c r="AF202" s="162">
        <v>5</v>
      </c>
      <c r="AG202" s="162">
        <v>5</v>
      </c>
      <c r="AH202" s="94">
        <v>7.8924919702399201</v>
      </c>
      <c r="AI202" s="94">
        <f t="shared" si="81"/>
        <v>10.875688549526199</v>
      </c>
      <c r="AJ202" s="94">
        <f t="shared" si="81"/>
        <v>11.931165285764836</v>
      </c>
      <c r="AK202" s="94">
        <f t="shared" si="81"/>
        <v>11.804882927719156</v>
      </c>
      <c r="AL202" s="94">
        <f t="shared" si="81"/>
        <v>11.643488001920373</v>
      </c>
      <c r="AM202" s="94">
        <f t="shared" si="81"/>
        <v>12.299920700225153</v>
      </c>
      <c r="AN202" s="94">
        <f t="shared" si="81"/>
        <v>12.966736855905372</v>
      </c>
      <c r="AO202" s="94">
        <f t="shared" si="81"/>
        <v>12.70425989242197</v>
      </c>
      <c r="AP202" s="94">
        <f t="shared" si="81"/>
        <v>14.003010230738431</v>
      </c>
      <c r="AQ202" s="94">
        <f t="shared" si="81"/>
        <v>14.421014169561003</v>
      </c>
      <c r="AR202" s="94">
        <f t="shared" si="81"/>
        <v>16.337349195132212</v>
      </c>
      <c r="AS202" s="94">
        <f t="shared" si="81"/>
        <v>17.046358585194305</v>
      </c>
      <c r="AT202" s="94">
        <f t="shared" si="81"/>
        <v>17.341184623450832</v>
      </c>
      <c r="AU202" s="94">
        <f t="shared" si="81"/>
        <v>18.250531774292472</v>
      </c>
      <c r="AV202" s="94">
        <f t="shared" si="81"/>
        <v>19.39314167621254</v>
      </c>
      <c r="AW202" s="94">
        <f t="shared" si="81"/>
        <v>19.967382430249213</v>
      </c>
      <c r="AX202" s="94">
        <f t="shared" si="81"/>
        <v>19.607945841771961</v>
      </c>
      <c r="AY202" s="94">
        <f t="shared" si="81"/>
        <v>20.38271856189187</v>
      </c>
      <c r="AZ202" s="94">
        <f t="shared" si="81"/>
        <v>21.949374681523718</v>
      </c>
      <c r="BA202" s="94">
        <f t="shared" si="81"/>
        <v>23.888081849649957</v>
      </c>
      <c r="BB202" s="94">
        <f t="shared" si="81"/>
        <v>26.779509433953383</v>
      </c>
      <c r="BC202" s="94">
        <f t="shared" si="81"/>
        <v>30.936150598516281</v>
      </c>
      <c r="BD202" s="94">
        <f t="shared" si="81"/>
        <v>36.346190740362459</v>
      </c>
      <c r="BE202" s="94">
        <f t="shared" si="81"/>
        <v>42.924906673363502</v>
      </c>
      <c r="BF202" s="94">
        <f t="shared" si="81"/>
        <v>50.842465509431989</v>
      </c>
      <c r="BG202" s="94">
        <f t="shared" si="81"/>
        <v>59.966517985122202</v>
      </c>
      <c r="BH202" s="94">
        <f t="shared" si="81"/>
        <v>70.644011656798398</v>
      </c>
    </row>
    <row r="203" spans="1:60">
      <c r="A203" s="78" t="s">
        <v>23</v>
      </c>
      <c r="B203" s="74"/>
      <c r="C203" s="74"/>
      <c r="D203" s="74"/>
      <c r="E203" s="74"/>
      <c r="F203" s="74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>
        <v>5</v>
      </c>
      <c r="V203" s="162">
        <v>5</v>
      </c>
      <c r="W203" s="162">
        <v>5</v>
      </c>
      <c r="X203" s="162">
        <v>5</v>
      </c>
      <c r="Y203" s="162">
        <v>5</v>
      </c>
      <c r="Z203" s="162">
        <v>5</v>
      </c>
      <c r="AA203" s="162">
        <v>5</v>
      </c>
      <c r="AB203" s="162">
        <v>5</v>
      </c>
      <c r="AC203" s="162">
        <v>5</v>
      </c>
      <c r="AD203" s="162">
        <v>5</v>
      </c>
      <c r="AE203" s="162">
        <v>5</v>
      </c>
      <c r="AF203" s="162">
        <v>5</v>
      </c>
      <c r="AG203" s="162">
        <v>5</v>
      </c>
      <c r="AH203" s="94">
        <v>7.1984597364028655</v>
      </c>
      <c r="AI203" s="94">
        <f t="shared" si="81"/>
        <v>11.339634751087024</v>
      </c>
      <c r="AJ203" s="94">
        <f t="shared" si="81"/>
        <v>12.211041765905858</v>
      </c>
      <c r="AK203" s="94">
        <f t="shared" si="81"/>
        <v>11.948793705733681</v>
      </c>
      <c r="AL203" s="94">
        <f t="shared" si="81"/>
        <v>12.132608138520366</v>
      </c>
      <c r="AM203" s="94">
        <f t="shared" si="81"/>
        <v>12.831703091452809</v>
      </c>
      <c r="AN203" s="94">
        <f t="shared" si="81"/>
        <v>13.204675964813132</v>
      </c>
      <c r="AO203" s="94">
        <f t="shared" si="81"/>
        <v>13.064884137162565</v>
      </c>
      <c r="AP203" s="94">
        <f t="shared" si="81"/>
        <v>14.466924803251356</v>
      </c>
      <c r="AQ203" s="94">
        <f t="shared" si="81"/>
        <v>14.893765748181441</v>
      </c>
      <c r="AR203" s="94">
        <f t="shared" si="81"/>
        <v>16.848850889255946</v>
      </c>
      <c r="AS203" s="94">
        <f t="shared" si="81"/>
        <v>17.510841238929295</v>
      </c>
      <c r="AT203" s="94">
        <f t="shared" si="81"/>
        <v>17.746246082358542</v>
      </c>
      <c r="AU203" s="94">
        <f t="shared" si="81"/>
        <v>18.745647916505359</v>
      </c>
      <c r="AV203" s="94">
        <f t="shared" si="81"/>
        <v>19.996024409414186</v>
      </c>
      <c r="AW203" s="94">
        <f t="shared" si="81"/>
        <v>20.282384411186712</v>
      </c>
      <c r="AX203" s="94">
        <f t="shared" si="81"/>
        <v>20.073942684638432</v>
      </c>
      <c r="AY203" s="94">
        <f t="shared" si="81"/>
        <v>20.945491962622665</v>
      </c>
      <c r="AZ203" s="94">
        <f t="shared" si="81"/>
        <v>22.566311898105802</v>
      </c>
      <c r="BA203" s="94">
        <f t="shared" si="81"/>
        <v>24.54108480868166</v>
      </c>
      <c r="BB203" s="94">
        <f t="shared" si="81"/>
        <v>27.560349100513459</v>
      </c>
      <c r="BC203" s="94">
        <f t="shared" si="81"/>
        <v>31.842544464429164</v>
      </c>
      <c r="BD203" s="94">
        <f t="shared" si="81"/>
        <v>37.361707648393775</v>
      </c>
      <c r="BE203" s="94">
        <f t="shared" si="81"/>
        <v>44.045229079829866</v>
      </c>
      <c r="BF203" s="94">
        <f t="shared" si="81"/>
        <v>52.086851920506952</v>
      </c>
      <c r="BG203" s="94">
        <f t="shared" si="81"/>
        <v>61.323530648167392</v>
      </c>
      <c r="BH203" s="94">
        <f t="shared" si="81"/>
        <v>72.151477412976561</v>
      </c>
    </row>
    <row r="204" spans="1:60">
      <c r="A204" s="78" t="s">
        <v>24</v>
      </c>
      <c r="B204" s="74"/>
      <c r="C204" s="74"/>
      <c r="D204" s="74"/>
      <c r="E204" s="74"/>
      <c r="F204" s="74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>
        <v>5</v>
      </c>
      <c r="V204" s="162">
        <v>5</v>
      </c>
      <c r="W204" s="162">
        <v>5</v>
      </c>
      <c r="X204" s="162">
        <v>5</v>
      </c>
      <c r="Y204" s="162">
        <v>5</v>
      </c>
      <c r="Z204" s="162">
        <v>5</v>
      </c>
      <c r="AA204" s="162">
        <v>5</v>
      </c>
      <c r="AB204" s="162">
        <v>5</v>
      </c>
      <c r="AC204" s="162">
        <v>5</v>
      </c>
      <c r="AD204" s="162">
        <v>5</v>
      </c>
      <c r="AE204" s="162">
        <v>5</v>
      </c>
      <c r="AF204" s="162">
        <v>5</v>
      </c>
      <c r="AG204" s="162">
        <v>5</v>
      </c>
      <c r="AH204" s="94">
        <v>8.1336521314216963</v>
      </c>
      <c r="AI204" s="94">
        <f t="shared" si="81"/>
        <v>10.937563677632209</v>
      </c>
      <c r="AJ204" s="94">
        <f t="shared" si="81"/>
        <v>11.773208501638978</v>
      </c>
      <c r="AK204" s="94">
        <f t="shared" si="81"/>
        <v>11.126528324311495</v>
      </c>
      <c r="AL204" s="94">
        <f t="shared" si="81"/>
        <v>11.643450909328358</v>
      </c>
      <c r="AM204" s="94">
        <f t="shared" si="81"/>
        <v>12.404856824356784</v>
      </c>
      <c r="AN204" s="94">
        <f t="shared" si="81"/>
        <v>12.467142389443179</v>
      </c>
      <c r="AO204" s="94">
        <f t="shared" si="81"/>
        <v>12.444062552151337</v>
      </c>
      <c r="AP204" s="94">
        <f t="shared" si="81"/>
        <v>13.893971433069058</v>
      </c>
      <c r="AQ204" s="94">
        <f t="shared" si="81"/>
        <v>14.323406908111942</v>
      </c>
      <c r="AR204" s="94">
        <f t="shared" si="81"/>
        <v>16.30189467022177</v>
      </c>
      <c r="AS204" s="94">
        <f t="shared" si="81"/>
        <v>16.89498091884839</v>
      </c>
      <c r="AT204" s="94">
        <f t="shared" si="81"/>
        <v>17.042973320003913</v>
      </c>
      <c r="AU204" s="94">
        <f t="shared" si="81"/>
        <v>18.105974805466747</v>
      </c>
      <c r="AV204" s="94">
        <f t="shared" si="81"/>
        <v>19.450213279124743</v>
      </c>
      <c r="AW204" s="94">
        <f t="shared" si="81"/>
        <v>19.396461342926287</v>
      </c>
      <c r="AX204" s="94">
        <f t="shared" si="81"/>
        <v>19.32373588234395</v>
      </c>
      <c r="AY204" s="94">
        <f t="shared" si="81"/>
        <v>20.302044694988364</v>
      </c>
      <c r="AZ204" s="94">
        <f t="shared" si="81"/>
        <v>21.986542071276702</v>
      </c>
      <c r="BA204" s="94">
        <f t="shared" si="81"/>
        <v>24.007371204679082</v>
      </c>
      <c r="BB204" s="94">
        <f t="shared" si="81"/>
        <v>27.16597085127643</v>
      </c>
      <c r="BC204" s="94">
        <f t="shared" si="81"/>
        <v>31.584859721235972</v>
      </c>
      <c r="BD204" s="94">
        <f t="shared" si="81"/>
        <v>37.223947485185434</v>
      </c>
      <c r="BE204" s="94">
        <f t="shared" si="81"/>
        <v>44.023119993026668</v>
      </c>
      <c r="BF204" s="94">
        <f t="shared" si="81"/>
        <v>52.200114471093265</v>
      </c>
      <c r="BG204" s="94">
        <f t="shared" si="81"/>
        <v>61.560440777513563</v>
      </c>
      <c r="BH204" s="94">
        <f t="shared" si="81"/>
        <v>72.550529758049933</v>
      </c>
    </row>
    <row r="205" spans="1:60">
      <c r="A205" s="78" t="s">
        <v>25</v>
      </c>
      <c r="B205" s="74"/>
      <c r="C205" s="74"/>
      <c r="D205" s="74"/>
      <c r="E205" s="74"/>
      <c r="F205" s="74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>
        <v>5</v>
      </c>
      <c r="V205" s="162">
        <v>5</v>
      </c>
      <c r="W205" s="162">
        <v>5</v>
      </c>
      <c r="X205" s="162">
        <v>5</v>
      </c>
      <c r="Y205" s="162">
        <v>5</v>
      </c>
      <c r="Z205" s="162">
        <v>5</v>
      </c>
      <c r="AA205" s="162">
        <v>5</v>
      </c>
      <c r="AB205" s="162">
        <v>5</v>
      </c>
      <c r="AC205" s="162">
        <v>5</v>
      </c>
      <c r="AD205" s="162">
        <v>5</v>
      </c>
      <c r="AE205" s="162">
        <v>5</v>
      </c>
      <c r="AF205" s="162">
        <v>5</v>
      </c>
      <c r="AG205" s="162">
        <v>5</v>
      </c>
      <c r="AH205" s="94">
        <v>8.4716762515448689</v>
      </c>
      <c r="AI205" s="94">
        <f t="shared" si="81"/>
        <v>10.69602825452883</v>
      </c>
      <c r="AJ205" s="94">
        <f t="shared" si="81"/>
        <v>11.574066956069219</v>
      </c>
      <c r="AK205" s="94">
        <f t="shared" si="81"/>
        <v>10.576832669305194</v>
      </c>
      <c r="AL205" s="94">
        <f t="shared" si="81"/>
        <v>11.469454666262548</v>
      </c>
      <c r="AM205" s="94">
        <f t="shared" si="81"/>
        <v>12.250059651539104</v>
      </c>
      <c r="AN205" s="94">
        <f t="shared" si="81"/>
        <v>12.00954926174019</v>
      </c>
      <c r="AO205" s="94">
        <f t="shared" si="81"/>
        <v>12.116937892193906</v>
      </c>
      <c r="AP205" s="94">
        <f t="shared" si="81"/>
        <v>13.622902614865227</v>
      </c>
      <c r="AQ205" s="94">
        <f t="shared" si="81"/>
        <v>14.060903979060395</v>
      </c>
      <c r="AR205" s="94">
        <f t="shared" si="81"/>
        <v>16.060570436162902</v>
      </c>
      <c r="AS205" s="94">
        <f t="shared" si="81"/>
        <v>16.593429896063103</v>
      </c>
      <c r="AT205" s="94">
        <f t="shared" si="81"/>
        <v>16.666428833697868</v>
      </c>
      <c r="AU205" s="94">
        <f t="shared" si="81"/>
        <v>17.797225865337271</v>
      </c>
      <c r="AV205" s="94">
        <f t="shared" si="81"/>
        <v>19.236160582342116</v>
      </c>
      <c r="AW205" s="94">
        <f t="shared" si="81"/>
        <v>18.866746838494336</v>
      </c>
      <c r="AX205" s="94">
        <f t="shared" si="81"/>
        <v>18.929586567084602</v>
      </c>
      <c r="AY205" s="94">
        <f t="shared" si="81"/>
        <v>20.011420291795609</v>
      </c>
      <c r="AZ205" s="94">
        <f t="shared" si="81"/>
        <v>21.757527771589125</v>
      </c>
      <c r="BA205" s="94">
        <f t="shared" si="81"/>
        <v>23.822846934460337</v>
      </c>
      <c r="BB205" s="94">
        <f t="shared" si="81"/>
        <v>27.11572168486969</v>
      </c>
      <c r="BC205" s="94">
        <f t="shared" si="81"/>
        <v>31.666590934991213</v>
      </c>
      <c r="BD205" s="94">
        <f t="shared" si="81"/>
        <v>37.421477379032154</v>
      </c>
      <c r="BE205" s="94">
        <f t="shared" si="81"/>
        <v>44.332233949335958</v>
      </c>
      <c r="BF205" s="94">
        <f t="shared" si="81"/>
        <v>52.639774074069805</v>
      </c>
      <c r="BG205" s="94">
        <f t="shared" si="81"/>
        <v>62.119408760503163</v>
      </c>
      <c r="BH205" s="94">
        <f t="shared" si="81"/>
        <v>73.265863682479349</v>
      </c>
    </row>
    <row r="206" spans="1:60">
      <c r="A206" s="78" t="s">
        <v>26</v>
      </c>
      <c r="B206" s="74"/>
      <c r="C206" s="74"/>
      <c r="D206" s="74"/>
      <c r="E206" s="74"/>
      <c r="F206" s="74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>
        <v>5</v>
      </c>
      <c r="V206" s="162">
        <v>5</v>
      </c>
      <c r="W206" s="162">
        <v>5</v>
      </c>
      <c r="X206" s="162">
        <v>5</v>
      </c>
      <c r="Y206" s="162">
        <v>5</v>
      </c>
      <c r="Z206" s="162">
        <v>5</v>
      </c>
      <c r="AA206" s="162">
        <v>5</v>
      </c>
      <c r="AB206" s="162">
        <v>5</v>
      </c>
      <c r="AC206" s="162">
        <v>5</v>
      </c>
      <c r="AD206" s="162">
        <v>5</v>
      </c>
      <c r="AE206" s="162">
        <v>5</v>
      </c>
      <c r="AF206" s="162">
        <v>5</v>
      </c>
      <c r="AG206" s="162">
        <v>5</v>
      </c>
      <c r="AH206" s="94">
        <v>8.0105944986340329</v>
      </c>
      <c r="AI206" s="94">
        <f t="shared" si="81"/>
        <v>10.975290429618406</v>
      </c>
      <c r="AJ206" s="94">
        <f t="shared" si="81"/>
        <v>11.562837008629078</v>
      </c>
      <c r="AK206" s="94">
        <f t="shared" si="81"/>
        <v>10.597983818062206</v>
      </c>
      <c r="AL206" s="94">
        <f t="shared" si="81"/>
        <v>11.343200865685967</v>
      </c>
      <c r="AM206" s="94">
        <f t="shared" si="81"/>
        <v>12.524051253992678</v>
      </c>
      <c r="AN206" s="94">
        <f t="shared" si="81"/>
        <v>12.038767739438192</v>
      </c>
      <c r="AO206" s="94">
        <f t="shared" si="81"/>
        <v>12.359067670960632</v>
      </c>
      <c r="AP206" s="94">
        <f t="shared" si="81"/>
        <v>13.549653456962591</v>
      </c>
      <c r="AQ206" s="94">
        <f t="shared" si="81"/>
        <v>14.395954291836814</v>
      </c>
      <c r="AR206" s="94">
        <f t="shared" si="81"/>
        <v>16.042498960334626</v>
      </c>
      <c r="AS206" s="94">
        <f t="shared" si="81"/>
        <v>16.621768300785931</v>
      </c>
      <c r="AT206" s="94">
        <f t="shared" si="81"/>
        <v>16.817105098009751</v>
      </c>
      <c r="AU206" s="94">
        <f t="shared" si="81"/>
        <v>17.75939913866646</v>
      </c>
      <c r="AV206" s="94">
        <f t="shared" si="81"/>
        <v>19.464357277780213</v>
      </c>
      <c r="AW206" s="94">
        <f t="shared" si="81"/>
        <v>18.824831573541164</v>
      </c>
      <c r="AX206" s="94">
        <f t="shared" si="81"/>
        <v>18.97397470018867</v>
      </c>
      <c r="AY206" s="94">
        <f t="shared" si="81"/>
        <v>20.182561307007159</v>
      </c>
      <c r="AZ206" s="94">
        <f t="shared" si="81"/>
        <v>21.991433314359295</v>
      </c>
      <c r="BA206" s="94">
        <f t="shared" si="81"/>
        <v>24.153585732647294</v>
      </c>
      <c r="BB206" s="94">
        <f t="shared" si="81"/>
        <v>27.561181396734053</v>
      </c>
      <c r="BC206" s="94">
        <f t="shared" si="81"/>
        <v>32.257438405951412</v>
      </c>
      <c r="BD206" s="94">
        <f t="shared" si="81"/>
        <v>38.154043021827562</v>
      </c>
      <c r="BE206" s="94">
        <f t="shared" si="81"/>
        <v>45.230473991751509</v>
      </c>
      <c r="BF206" s="94">
        <f t="shared" si="81"/>
        <v>53.661822043779445</v>
      </c>
      <c r="BG206" s="94">
        <f t="shared" si="81"/>
        <v>63.320390143209721</v>
      </c>
      <c r="BH206" s="94">
        <f t="shared" si="81"/>
        <v>74.622148663345783</v>
      </c>
    </row>
    <row r="207" spans="1:60">
      <c r="A207" s="78" t="s">
        <v>27</v>
      </c>
      <c r="B207" s="74"/>
      <c r="C207" s="74"/>
      <c r="D207" s="74"/>
      <c r="E207" s="74"/>
      <c r="F207" s="74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>
        <v>5</v>
      </c>
      <c r="V207" s="162">
        <v>5</v>
      </c>
      <c r="W207" s="162">
        <v>5</v>
      </c>
      <c r="X207" s="162">
        <v>5</v>
      </c>
      <c r="Y207" s="162">
        <v>5</v>
      </c>
      <c r="Z207" s="162">
        <v>5</v>
      </c>
      <c r="AA207" s="162">
        <v>5</v>
      </c>
      <c r="AB207" s="162">
        <v>5</v>
      </c>
      <c r="AC207" s="162">
        <v>5</v>
      </c>
      <c r="AD207" s="162">
        <v>5</v>
      </c>
      <c r="AE207" s="162">
        <v>5</v>
      </c>
      <c r="AF207" s="162">
        <v>5</v>
      </c>
      <c r="AG207" s="162">
        <v>5</v>
      </c>
      <c r="AH207" s="94">
        <v>9.237103191295569</v>
      </c>
      <c r="AI207" s="94">
        <f t="shared" si="81"/>
        <v>10.457188595918039</v>
      </c>
      <c r="AJ207" s="94">
        <f t="shared" si="81"/>
        <v>10.906759862453281</v>
      </c>
      <c r="AK207" s="94">
        <f t="shared" si="81"/>
        <v>9.8383796808111423</v>
      </c>
      <c r="AL207" s="94">
        <f t="shared" si="81"/>
        <v>10.530566602662198</v>
      </c>
      <c r="AM207" s="94">
        <f t="shared" si="81"/>
        <v>11.98866046632266</v>
      </c>
      <c r="AN207" s="94">
        <f t="shared" si="81"/>
        <v>11.272092735405149</v>
      </c>
      <c r="AO207" s="94">
        <f t="shared" si="81"/>
        <v>11.822027984807033</v>
      </c>
      <c r="AP207" s="94">
        <f t="shared" si="81"/>
        <v>12.65909430357646</v>
      </c>
      <c r="AQ207" s="94">
        <f t="shared" si="81"/>
        <v>13.923026141025105</v>
      </c>
      <c r="AR207" s="94">
        <f t="shared" si="81"/>
        <v>15.177332430567855</v>
      </c>
      <c r="AS207" s="94">
        <f t="shared" si="81"/>
        <v>15.797768626887517</v>
      </c>
      <c r="AT207" s="94">
        <f t="shared" si="81"/>
        <v>16.104088573480134</v>
      </c>
      <c r="AU207" s="94">
        <f t="shared" si="81"/>
        <v>16.835152025842692</v>
      </c>
      <c r="AV207" s="94">
        <f t="shared" si="81"/>
        <v>18.800987559874212</v>
      </c>
      <c r="AW207" s="94">
        <f t="shared" si="81"/>
        <v>17.851892997429104</v>
      </c>
      <c r="AX207" s="94">
        <f t="shared" si="81"/>
        <v>18.079228591709867</v>
      </c>
      <c r="AY207" s="94">
        <f t="shared" si="81"/>
        <v>19.378859075399081</v>
      </c>
      <c r="AZ207" s="94">
        <f t="shared" si="81"/>
        <v>21.212859718647557</v>
      </c>
      <c r="BA207" s="94">
        <f t="shared" si="81"/>
        <v>23.435455995538927</v>
      </c>
      <c r="BB207" s="94">
        <f t="shared" si="81"/>
        <v>26.92180155475598</v>
      </c>
      <c r="BC207" s="94">
        <f t="shared" si="81"/>
        <v>31.728484075450236</v>
      </c>
      <c r="BD207" s="94">
        <f t="shared" ref="BD207:BM207" si="82">BD206+BD31+BD47-BD63-BD79</f>
        <v>37.731449039174002</v>
      </c>
      <c r="BE207" s="94">
        <f t="shared" si="82"/>
        <v>44.938776744039231</v>
      </c>
      <c r="BF207" s="94">
        <f t="shared" si="82"/>
        <v>53.458222930669251</v>
      </c>
      <c r="BG207" s="94">
        <f t="shared" si="82"/>
        <v>63.261357102578465</v>
      </c>
      <c r="BH207" s="94">
        <f t="shared" si="82"/>
        <v>74.683487507570973</v>
      </c>
    </row>
    <row r="208" spans="1:60" ht="13.5" thickBot="1">
      <c r="A208" s="78" t="s">
        <v>28</v>
      </c>
      <c r="B208" s="74"/>
      <c r="C208" s="74">
        <v>5</v>
      </c>
      <c r="D208" s="74">
        <v>5</v>
      </c>
      <c r="E208" s="74">
        <v>5</v>
      </c>
      <c r="F208" s="74">
        <v>5</v>
      </c>
      <c r="G208" s="162">
        <v>5</v>
      </c>
      <c r="H208" s="162">
        <v>5</v>
      </c>
      <c r="I208" s="162">
        <v>5</v>
      </c>
      <c r="J208" s="162">
        <v>5</v>
      </c>
      <c r="K208" s="162">
        <v>5</v>
      </c>
      <c r="L208" s="162">
        <v>5</v>
      </c>
      <c r="M208" s="162">
        <v>5</v>
      </c>
      <c r="N208" s="162">
        <v>5</v>
      </c>
      <c r="O208" s="162">
        <v>5</v>
      </c>
      <c r="P208" s="162">
        <v>5</v>
      </c>
      <c r="Q208" s="162">
        <v>5</v>
      </c>
      <c r="R208" s="162">
        <v>5</v>
      </c>
      <c r="S208" s="162">
        <v>5</v>
      </c>
      <c r="T208" s="162">
        <v>5</v>
      </c>
      <c r="U208" s="162">
        <v>5</v>
      </c>
      <c r="V208" s="162">
        <v>5</v>
      </c>
      <c r="W208" s="162">
        <v>5</v>
      </c>
      <c r="X208" s="162">
        <v>5</v>
      </c>
      <c r="Y208" s="162">
        <v>5</v>
      </c>
      <c r="Z208" s="162">
        <v>5</v>
      </c>
      <c r="AA208" s="162">
        <v>5</v>
      </c>
      <c r="AB208" s="162">
        <v>5</v>
      </c>
      <c r="AC208" s="162">
        <v>5</v>
      </c>
      <c r="AD208" s="162">
        <v>5</v>
      </c>
      <c r="AE208" s="162">
        <v>5</v>
      </c>
      <c r="AF208" s="162">
        <v>5</v>
      </c>
      <c r="AG208" s="162">
        <v>5</v>
      </c>
      <c r="AH208" s="94">
        <v>8.6491211624414071</v>
      </c>
      <c r="AI208" s="94">
        <f t="shared" ref="AI208:BH208" si="83">AI207+AI32+AI48-AI64-AI80</f>
        <v>10.132195967783268</v>
      </c>
      <c r="AJ208" s="94">
        <f t="shared" si="83"/>
        <v>10.256644177887665</v>
      </c>
      <c r="AK208" s="94">
        <f t="shared" si="83"/>
        <v>9.0413875998701627</v>
      </c>
      <c r="AL208" s="94">
        <f t="shared" si="83"/>
        <v>9.4487578648161943</v>
      </c>
      <c r="AM208" s="94">
        <f t="shared" si="83"/>
        <v>11.574242849977132</v>
      </c>
      <c r="AN208" s="94">
        <f t="shared" si="83"/>
        <v>10.518716803000775</v>
      </c>
      <c r="AO208" s="94">
        <f t="shared" si="83"/>
        <v>11.239692123613235</v>
      </c>
      <c r="AP208" s="94">
        <f t="shared" si="83"/>
        <v>11.736567832692437</v>
      </c>
      <c r="AQ208" s="94">
        <f t="shared" si="83"/>
        <v>13.391305622534873</v>
      </c>
      <c r="AR208" s="94">
        <f t="shared" si="83"/>
        <v>14.327856802446075</v>
      </c>
      <c r="AS208" s="94">
        <f t="shared" si="83"/>
        <v>14.960004322188414</v>
      </c>
      <c r="AT208" s="94">
        <f t="shared" si="83"/>
        <v>15.363520389009636</v>
      </c>
      <c r="AU208" s="94">
        <f t="shared" si="83"/>
        <v>15.898216074179317</v>
      </c>
      <c r="AV208" s="94">
        <f t="shared" si="83"/>
        <v>18.112018624967682</v>
      </c>
      <c r="AW208" s="94">
        <f t="shared" si="83"/>
        <v>16.877641240927765</v>
      </c>
      <c r="AX208" s="94">
        <f t="shared" si="83"/>
        <v>17.173002736867247</v>
      </c>
      <c r="AY208" s="94">
        <f t="shared" si="83"/>
        <v>18.506850866156512</v>
      </c>
      <c r="AZ208" s="94">
        <f t="shared" si="83"/>
        <v>20.314551455388845</v>
      </c>
      <c r="BA208" s="94">
        <f t="shared" si="83"/>
        <v>22.54372806526591</v>
      </c>
      <c r="BB208" s="94">
        <f t="shared" si="83"/>
        <v>26.053253507890361</v>
      </c>
      <c r="BC208" s="94">
        <f t="shared" si="83"/>
        <v>30.911919128307105</v>
      </c>
      <c r="BD208" s="94">
        <f t="shared" si="83"/>
        <v>36.963921038782757</v>
      </c>
      <c r="BE208" s="94">
        <f t="shared" si="83"/>
        <v>44.243318684720919</v>
      </c>
      <c r="BF208" s="94">
        <f t="shared" si="83"/>
        <v>52.794641059772573</v>
      </c>
      <c r="BG208" s="94">
        <f t="shared" si="83"/>
        <v>62.682418550617214</v>
      </c>
      <c r="BH208" s="94">
        <f t="shared" si="83"/>
        <v>74.166503765181886</v>
      </c>
    </row>
    <row r="209" spans="1:60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</row>
    <row r="210" spans="1:60" ht="13.5" thickBot="1">
      <c r="A210" s="78" t="s">
        <v>114</v>
      </c>
    </row>
    <row r="211" spans="1:60" ht="13.5" thickBot="1">
      <c r="A211" s="79"/>
      <c r="B211" s="93">
        <f t="shared" ref="B211:BH211" si="84">B2</f>
        <v>1992</v>
      </c>
      <c r="C211" s="93">
        <f t="shared" si="84"/>
        <v>1993</v>
      </c>
      <c r="D211" s="93">
        <f t="shared" si="84"/>
        <v>1994</v>
      </c>
      <c r="E211" s="93">
        <f t="shared" si="84"/>
        <v>1995</v>
      </c>
      <c r="F211" s="93">
        <f t="shared" si="84"/>
        <v>1996</v>
      </c>
      <c r="G211" s="93">
        <f t="shared" si="84"/>
        <v>1997</v>
      </c>
      <c r="H211" s="93">
        <f t="shared" si="84"/>
        <v>1998</v>
      </c>
      <c r="I211" s="93">
        <f t="shared" si="84"/>
        <v>1999</v>
      </c>
      <c r="J211" s="93">
        <f t="shared" si="84"/>
        <v>2000</v>
      </c>
      <c r="K211" s="93">
        <f t="shared" si="84"/>
        <v>2001</v>
      </c>
      <c r="L211" s="93">
        <f t="shared" si="84"/>
        <v>2002</v>
      </c>
      <c r="M211" s="93">
        <f t="shared" si="84"/>
        <v>2003</v>
      </c>
      <c r="N211" s="93">
        <f t="shared" si="84"/>
        <v>2004</v>
      </c>
      <c r="O211" s="93">
        <f t="shared" si="84"/>
        <v>2005</v>
      </c>
      <c r="P211" s="93">
        <f t="shared" si="84"/>
        <v>2006</v>
      </c>
      <c r="Q211" s="93">
        <f t="shared" si="84"/>
        <v>2007</v>
      </c>
      <c r="R211" s="93">
        <f t="shared" si="84"/>
        <v>2008</v>
      </c>
      <c r="S211" s="93">
        <f t="shared" si="84"/>
        <v>2009</v>
      </c>
      <c r="T211" s="93">
        <f t="shared" si="84"/>
        <v>2010</v>
      </c>
      <c r="U211" s="93">
        <f t="shared" si="84"/>
        <v>2011</v>
      </c>
      <c r="V211" s="93">
        <f t="shared" si="84"/>
        <v>2012</v>
      </c>
      <c r="W211" s="93">
        <f t="shared" si="84"/>
        <v>2013</v>
      </c>
      <c r="X211" s="93">
        <f t="shared" si="84"/>
        <v>2014</v>
      </c>
      <c r="Y211" s="93">
        <f t="shared" si="84"/>
        <v>2015</v>
      </c>
      <c r="Z211" s="93">
        <f t="shared" si="84"/>
        <v>2016</v>
      </c>
      <c r="AA211" s="93">
        <f t="shared" si="84"/>
        <v>2017</v>
      </c>
      <c r="AB211" s="93">
        <f t="shared" si="84"/>
        <v>2018</v>
      </c>
      <c r="AC211" s="93">
        <f t="shared" si="84"/>
        <v>2019</v>
      </c>
      <c r="AD211" s="93">
        <f t="shared" si="84"/>
        <v>2020</v>
      </c>
      <c r="AE211" s="93">
        <f t="shared" si="84"/>
        <v>2021</v>
      </c>
      <c r="AF211" s="93">
        <f t="shared" si="84"/>
        <v>2022</v>
      </c>
      <c r="AG211" s="93">
        <f t="shared" si="84"/>
        <v>2023</v>
      </c>
      <c r="AH211" s="93">
        <f t="shared" si="84"/>
        <v>2024</v>
      </c>
      <c r="AI211" s="93">
        <f t="shared" si="84"/>
        <v>2025</v>
      </c>
      <c r="AJ211" s="93">
        <f t="shared" si="84"/>
        <v>2026</v>
      </c>
      <c r="AK211" s="93">
        <f t="shared" si="84"/>
        <v>2027</v>
      </c>
      <c r="AL211" s="93">
        <f t="shared" si="84"/>
        <v>2028</v>
      </c>
      <c r="AM211" s="93">
        <f t="shared" si="84"/>
        <v>2029</v>
      </c>
      <c r="AN211" s="93">
        <f t="shared" si="84"/>
        <v>2030</v>
      </c>
      <c r="AO211" s="93">
        <f t="shared" si="84"/>
        <v>2031</v>
      </c>
      <c r="AP211" s="93">
        <f t="shared" si="84"/>
        <v>2032</v>
      </c>
      <c r="AQ211" s="93">
        <f t="shared" si="84"/>
        <v>2033</v>
      </c>
      <c r="AR211" s="93">
        <f t="shared" si="84"/>
        <v>2034</v>
      </c>
      <c r="AS211" s="93">
        <f t="shared" si="84"/>
        <v>2035</v>
      </c>
      <c r="AT211" s="93">
        <f t="shared" si="84"/>
        <v>2036</v>
      </c>
      <c r="AU211" s="93">
        <f t="shared" si="84"/>
        <v>2037</v>
      </c>
      <c r="AV211" s="93">
        <f t="shared" si="84"/>
        <v>2038</v>
      </c>
      <c r="AW211" s="93">
        <f t="shared" si="84"/>
        <v>2039</v>
      </c>
      <c r="AX211" s="93">
        <f t="shared" si="84"/>
        <v>2040</v>
      </c>
      <c r="AY211" s="93">
        <f t="shared" si="84"/>
        <v>2041</v>
      </c>
      <c r="AZ211" s="93">
        <f t="shared" si="84"/>
        <v>2042</v>
      </c>
      <c r="BA211" s="93">
        <f t="shared" si="84"/>
        <v>2043</v>
      </c>
      <c r="BB211" s="93">
        <f t="shared" si="84"/>
        <v>2044</v>
      </c>
      <c r="BC211" s="93">
        <f t="shared" si="84"/>
        <v>2045</v>
      </c>
      <c r="BD211" s="93">
        <f t="shared" si="84"/>
        <v>2046</v>
      </c>
      <c r="BE211" s="93">
        <f t="shared" si="84"/>
        <v>2047</v>
      </c>
      <c r="BF211" s="93">
        <f t="shared" si="84"/>
        <v>2048</v>
      </c>
      <c r="BG211" s="93">
        <f t="shared" si="84"/>
        <v>2049</v>
      </c>
      <c r="BH211" s="93">
        <f t="shared" si="84"/>
        <v>2050</v>
      </c>
    </row>
    <row r="212" spans="1:60">
      <c r="A212" s="78" t="s">
        <v>17</v>
      </c>
      <c r="C212" s="86"/>
      <c r="D212" s="86"/>
      <c r="E212" s="86"/>
      <c r="F212" s="86"/>
      <c r="G212" s="86"/>
      <c r="H212" s="86"/>
      <c r="I212" s="86"/>
      <c r="J212" s="86">
        <v>46124.584146000001</v>
      </c>
      <c r="K212" s="86">
        <v>49020.320284999994</v>
      </c>
      <c r="L212" s="86">
        <v>51857.231134999995</v>
      </c>
      <c r="M212" s="86">
        <v>51606.412284000005</v>
      </c>
      <c r="N212" s="86">
        <v>52002.763858000006</v>
      </c>
      <c r="O212" s="86">
        <v>51249.056861000005</v>
      </c>
      <c r="P212" s="86">
        <v>52414.800148000002</v>
      </c>
      <c r="Q212" s="86">
        <v>52155.495137000005</v>
      </c>
      <c r="R212" s="86">
        <v>52888.882281999999</v>
      </c>
      <c r="S212" s="86">
        <v>53260.779431000003</v>
      </c>
      <c r="T212" s="86">
        <v>48756.002</v>
      </c>
      <c r="U212" s="86">
        <v>52086.282145000005</v>
      </c>
      <c r="V212" s="86">
        <v>49993.241286999997</v>
      </c>
      <c r="W212" s="86">
        <v>53110.392851999997</v>
      </c>
      <c r="X212" s="86">
        <v>54174.115130000006</v>
      </c>
      <c r="Y212" s="86">
        <v>55883.005718</v>
      </c>
      <c r="Z212" s="86">
        <v>54147.095000000001</v>
      </c>
      <c r="AA212" s="86">
        <v>59403.903287000001</v>
      </c>
      <c r="AB212" s="86">
        <v>63391.254139999997</v>
      </c>
      <c r="AC212" s="86">
        <v>62570.426141000004</v>
      </c>
      <c r="AD212" s="86">
        <v>65176.135138999998</v>
      </c>
      <c r="AE212" s="86">
        <v>60537.411999999997</v>
      </c>
      <c r="AF212" s="86">
        <v>63575.327145999996</v>
      </c>
      <c r="AG212" s="86">
        <v>65599.191999999995</v>
      </c>
      <c r="AH212" s="87">
        <f t="shared" ref="AH212:AH221" si="85">SUM(AC212:AG212)/SUM(AC$224:AG$224)*AH$224</f>
        <v>64953.839986759216</v>
      </c>
      <c r="AI212" s="87">
        <f t="shared" ref="AI212:AI222" si="86">SUM(AD212:AH212)/SUM(AD$224:AH$224)*AI$224</f>
        <v>66139.213865233163</v>
      </c>
      <c r="AJ212" s="87">
        <f t="shared" ref="AJ212:AY222" si="87">SUM(AE212:AI212)/SUM(AE$224:AI$224)*AJ$224</f>
        <v>66604.887991007519</v>
      </c>
      <c r="AK212" s="87">
        <f t="shared" si="87"/>
        <v>68076.011098289979</v>
      </c>
      <c r="AL212" s="87">
        <f t="shared" si="87"/>
        <v>69417.757474386381</v>
      </c>
      <c r="AM212" s="87">
        <f t="shared" si="87"/>
        <v>70579.927005404039</v>
      </c>
      <c r="AN212" s="87">
        <f t="shared" si="87"/>
        <v>71720.210880222628</v>
      </c>
      <c r="AO212" s="87">
        <f t="shared" si="87"/>
        <v>72833.426657742762</v>
      </c>
      <c r="AP212" s="87">
        <f t="shared" si="87"/>
        <v>73914.984647926787</v>
      </c>
      <c r="AQ212" s="87">
        <f t="shared" si="87"/>
        <v>74848.301859969302</v>
      </c>
      <c r="AR212" s="87">
        <f t="shared" si="87"/>
        <v>75665.043717897977</v>
      </c>
      <c r="AS212" s="87">
        <f t="shared" si="87"/>
        <v>76497.284519333611</v>
      </c>
      <c r="AT212" s="87">
        <f t="shared" si="87"/>
        <v>77251.363808806927</v>
      </c>
      <c r="AU212" s="87">
        <f t="shared" si="87"/>
        <v>78101.767310051713</v>
      </c>
      <c r="AV212" s="87">
        <f t="shared" si="87"/>
        <v>79106.850993142638</v>
      </c>
      <c r="AW212" s="87">
        <f t="shared" si="87"/>
        <v>80109.41774430839</v>
      </c>
      <c r="AX212" s="87">
        <f t="shared" si="87"/>
        <v>81283.487164306804</v>
      </c>
      <c r="AY212" s="87">
        <f t="shared" si="87"/>
        <v>82291.096030350658</v>
      </c>
      <c r="AZ212" s="87">
        <f t="shared" ref="AZ212:BH222" si="88">SUM(AU212:AY212)/SUM(AU$224:AY$224)*AZ$224</f>
        <v>83299.094142595743</v>
      </c>
      <c r="BA212" s="87">
        <f t="shared" si="88"/>
        <v>84388.86299342131</v>
      </c>
      <c r="BB212" s="87">
        <f t="shared" si="88"/>
        <v>85394.912993542544</v>
      </c>
      <c r="BC212" s="87">
        <f t="shared" si="88"/>
        <v>86401.686515792957</v>
      </c>
      <c r="BD212" s="87">
        <f t="shared" si="88"/>
        <v>87324.672719850249</v>
      </c>
      <c r="BE212" s="87">
        <f t="shared" si="88"/>
        <v>88247.505757113468</v>
      </c>
      <c r="BF212" s="87">
        <f t="shared" si="88"/>
        <v>89170.074288215052</v>
      </c>
      <c r="BG212" s="87">
        <f t="shared" si="88"/>
        <v>90092.760826830956</v>
      </c>
      <c r="BH212" s="87">
        <f t="shared" si="88"/>
        <v>91099.440364462702</v>
      </c>
    </row>
    <row r="213" spans="1:60">
      <c r="A213" s="78" t="s">
        <v>18</v>
      </c>
      <c r="C213" s="86"/>
      <c r="D213" s="86"/>
      <c r="E213" s="86"/>
      <c r="F213" s="86"/>
      <c r="G213" s="86"/>
      <c r="H213" s="86"/>
      <c r="I213" s="86"/>
      <c r="J213" s="86">
        <v>44888.912141999994</v>
      </c>
      <c r="K213" s="86">
        <v>45028.522854999996</v>
      </c>
      <c r="L213" s="86">
        <v>46448.464709</v>
      </c>
      <c r="M213" s="86">
        <v>46841.526572999996</v>
      </c>
      <c r="N213" s="86">
        <v>46484.404999999999</v>
      </c>
      <c r="O213" s="86">
        <v>47353.534003000001</v>
      </c>
      <c r="P213" s="86">
        <v>47391.804001000004</v>
      </c>
      <c r="Q213" s="86">
        <v>46849.841284000002</v>
      </c>
      <c r="R213" s="86">
        <v>49436.489292999999</v>
      </c>
      <c r="S213" s="86">
        <v>46252.182000000001</v>
      </c>
      <c r="T213" s="86">
        <v>47659.211000000003</v>
      </c>
      <c r="U213" s="86">
        <v>47812.187148000005</v>
      </c>
      <c r="V213" s="86">
        <v>48496.676140000003</v>
      </c>
      <c r="W213" s="86">
        <v>46939.528286000001</v>
      </c>
      <c r="X213" s="86">
        <v>47224.705715999997</v>
      </c>
      <c r="Y213" s="86">
        <v>49110.775999999998</v>
      </c>
      <c r="Z213" s="86">
        <v>55424.599858000001</v>
      </c>
      <c r="AA213" s="86">
        <v>52530.722145</v>
      </c>
      <c r="AB213" s="86">
        <v>54259.808992999999</v>
      </c>
      <c r="AC213" s="86">
        <v>56282.899853000003</v>
      </c>
      <c r="AD213" s="86">
        <v>58978.357285999999</v>
      </c>
      <c r="AE213" s="86">
        <v>57179.839</v>
      </c>
      <c r="AF213" s="86">
        <v>58387.023569999998</v>
      </c>
      <c r="AG213" s="86">
        <v>58461.419000000002</v>
      </c>
      <c r="AH213" s="87">
        <f t="shared" si="85"/>
        <v>59190.309459205462</v>
      </c>
      <c r="AI213" s="87">
        <f t="shared" si="86"/>
        <v>60422.590274857408</v>
      </c>
      <c r="AJ213" s="87">
        <f t="shared" si="87"/>
        <v>60965.193512895799</v>
      </c>
      <c r="AK213" s="87">
        <f t="shared" si="87"/>
        <v>61943.46287827105</v>
      </c>
      <c r="AL213" s="87">
        <f t="shared" si="87"/>
        <v>63051.467779213737</v>
      </c>
      <c r="AM213" s="87">
        <f t="shared" si="87"/>
        <v>64343.243140620172</v>
      </c>
      <c r="AN213" s="87">
        <f t="shared" si="87"/>
        <v>65387.815342335402</v>
      </c>
      <c r="AO213" s="87">
        <f t="shared" si="87"/>
        <v>66376.878230280461</v>
      </c>
      <c r="AP213" s="87">
        <f t="shared" si="87"/>
        <v>67307.072603760433</v>
      </c>
      <c r="AQ213" s="87">
        <f t="shared" si="87"/>
        <v>68166.689506043898</v>
      </c>
      <c r="AR213" s="87">
        <f t="shared" si="87"/>
        <v>68945.756647852104</v>
      </c>
      <c r="AS213" s="87">
        <f t="shared" si="87"/>
        <v>69697.658932759339</v>
      </c>
      <c r="AT213" s="87">
        <f t="shared" si="87"/>
        <v>70375.90338935396</v>
      </c>
      <c r="AU213" s="87">
        <f t="shared" si="87"/>
        <v>71145.310222995904</v>
      </c>
      <c r="AV213" s="87">
        <f t="shared" si="87"/>
        <v>72065.913456156617</v>
      </c>
      <c r="AW213" s="87">
        <f t="shared" si="87"/>
        <v>72983.330056391322</v>
      </c>
      <c r="AX213" s="87">
        <f t="shared" si="87"/>
        <v>74050.58010722218</v>
      </c>
      <c r="AY213" s="87">
        <f t="shared" si="87"/>
        <v>74966.992482455971</v>
      </c>
      <c r="AZ213" s="87">
        <f t="shared" si="88"/>
        <v>75885.256631292214</v>
      </c>
      <c r="BA213" s="87">
        <f t="shared" si="88"/>
        <v>76879.112821714414</v>
      </c>
      <c r="BB213" s="87">
        <f t="shared" si="88"/>
        <v>77795.890496912631</v>
      </c>
      <c r="BC213" s="87">
        <f t="shared" si="88"/>
        <v>78712.53624235664</v>
      </c>
      <c r="BD213" s="87">
        <f t="shared" si="88"/>
        <v>79553.225936832911</v>
      </c>
      <c r="BE213" s="87">
        <f t="shared" si="88"/>
        <v>80394.05960688334</v>
      </c>
      <c r="BF213" s="87">
        <f t="shared" si="88"/>
        <v>81234.684104584419</v>
      </c>
      <c r="BG213" s="87">
        <f t="shared" si="88"/>
        <v>82075.227847857444</v>
      </c>
      <c r="BH213" s="87">
        <f t="shared" si="88"/>
        <v>82992.230197723766</v>
      </c>
    </row>
    <row r="214" spans="1:60">
      <c r="A214" s="78" t="s">
        <v>19</v>
      </c>
      <c r="C214" s="86"/>
      <c r="D214" s="86"/>
      <c r="E214" s="86"/>
      <c r="F214" s="86"/>
      <c r="G214" s="86"/>
      <c r="H214" s="86"/>
      <c r="I214" s="86"/>
      <c r="J214" s="86">
        <v>47789.851568000005</v>
      </c>
      <c r="K214" s="86">
        <v>51555.21286</v>
      </c>
      <c r="L214" s="86">
        <v>49607.803865000002</v>
      </c>
      <c r="M214" s="86">
        <v>52977.441429999999</v>
      </c>
      <c r="N214" s="86">
        <v>53648.017426999999</v>
      </c>
      <c r="O214" s="86">
        <v>50983.426848999996</v>
      </c>
      <c r="P214" s="86">
        <v>51918.659703000005</v>
      </c>
      <c r="Q214" s="86">
        <v>52780.653579000005</v>
      </c>
      <c r="R214" s="86">
        <v>53103.480424000001</v>
      </c>
      <c r="S214" s="86">
        <v>54413.828145000007</v>
      </c>
      <c r="T214" s="86">
        <v>53557.962998000003</v>
      </c>
      <c r="U214" s="86">
        <v>53971.208413</v>
      </c>
      <c r="V214" s="86">
        <v>52428.896572999998</v>
      </c>
      <c r="W214" s="86">
        <v>50719.816000999999</v>
      </c>
      <c r="X214" s="86">
        <v>54877.038862000001</v>
      </c>
      <c r="Y214" s="86">
        <v>55700.950429999997</v>
      </c>
      <c r="Z214" s="86">
        <v>57006.673139999999</v>
      </c>
      <c r="AA214" s="86">
        <v>61296.353995999998</v>
      </c>
      <c r="AB214" s="86">
        <v>60177.157867000002</v>
      </c>
      <c r="AC214" s="86">
        <v>61468.479717000002</v>
      </c>
      <c r="AD214" s="86">
        <v>66039.574433999995</v>
      </c>
      <c r="AE214" s="86">
        <v>63602.074280000001</v>
      </c>
      <c r="AF214" s="86">
        <v>66675.934855</v>
      </c>
      <c r="AG214" s="86">
        <v>67194.085999999996</v>
      </c>
      <c r="AH214" s="87">
        <f t="shared" si="85"/>
        <v>66492.814396881935</v>
      </c>
      <c r="AI214" s="87">
        <f t="shared" si="86"/>
        <v>68240.704903003978</v>
      </c>
      <c r="AJ214" s="87">
        <f t="shared" si="87"/>
        <v>68971.863824241635</v>
      </c>
      <c r="AK214" s="87">
        <f t="shared" si="87"/>
        <v>70305.056835504307</v>
      </c>
      <c r="AL214" s="87">
        <f t="shared" si="87"/>
        <v>71477.285935241161</v>
      </c>
      <c r="AM214" s="87">
        <f t="shared" si="87"/>
        <v>72747.91624376268</v>
      </c>
      <c r="AN214" s="87">
        <f t="shared" si="87"/>
        <v>74019.226610681624</v>
      </c>
      <c r="AO214" s="87">
        <f t="shared" si="87"/>
        <v>75172.042746565668</v>
      </c>
      <c r="AP214" s="87">
        <f t="shared" si="87"/>
        <v>76240.463120513086</v>
      </c>
      <c r="AQ214" s="87">
        <f t="shared" si="87"/>
        <v>77184.921749492903</v>
      </c>
      <c r="AR214" s="87">
        <f t="shared" si="87"/>
        <v>78049.525718039746</v>
      </c>
      <c r="AS214" s="87">
        <f t="shared" si="87"/>
        <v>78919.653582656785</v>
      </c>
      <c r="AT214" s="87">
        <f t="shared" si="87"/>
        <v>79691.841330970361</v>
      </c>
      <c r="AU214" s="87">
        <f t="shared" si="87"/>
        <v>80561.32287534549</v>
      </c>
      <c r="AV214" s="87">
        <f t="shared" si="87"/>
        <v>81598.519336745172</v>
      </c>
      <c r="AW214" s="87">
        <f t="shared" si="87"/>
        <v>82636.998050724316</v>
      </c>
      <c r="AX214" s="87">
        <f t="shared" si="87"/>
        <v>83848.708019299112</v>
      </c>
      <c r="AY214" s="87">
        <f t="shared" si="87"/>
        <v>84886.412208187307</v>
      </c>
      <c r="AZ214" s="87">
        <f t="shared" si="88"/>
        <v>85925.347722717997</v>
      </c>
      <c r="BA214" s="87">
        <f t="shared" si="88"/>
        <v>87050.064294505268</v>
      </c>
      <c r="BB214" s="87">
        <f t="shared" si="88"/>
        <v>88088.45551401953</v>
      </c>
      <c r="BC214" s="87">
        <f t="shared" si="88"/>
        <v>89126.828546706485</v>
      </c>
      <c r="BD214" s="87">
        <f t="shared" si="88"/>
        <v>90078.61370840657</v>
      </c>
      <c r="BE214" s="87">
        <f t="shared" si="88"/>
        <v>91030.525529726088</v>
      </c>
      <c r="BF214" s="87">
        <f t="shared" si="88"/>
        <v>91982.335401543794</v>
      </c>
      <c r="BG214" s="87">
        <f t="shared" si="88"/>
        <v>92934.177333634172</v>
      </c>
      <c r="BH214" s="87">
        <f t="shared" si="88"/>
        <v>93972.546358315318</v>
      </c>
    </row>
    <row r="215" spans="1:60">
      <c r="A215" s="78" t="s">
        <v>20</v>
      </c>
      <c r="C215" s="86"/>
      <c r="D215" s="86"/>
      <c r="E215" s="86"/>
      <c r="F215" s="86"/>
      <c r="G215" s="86"/>
      <c r="H215" s="86"/>
      <c r="I215" s="86"/>
      <c r="J215" s="86">
        <v>44541.256143999999</v>
      </c>
      <c r="K215" s="86">
        <v>49391.587003000001</v>
      </c>
      <c r="L215" s="86">
        <v>53972.371141000003</v>
      </c>
      <c r="M215" s="86">
        <v>49345.391420999993</v>
      </c>
      <c r="N215" s="86">
        <v>49175.086146000001</v>
      </c>
      <c r="O215" s="86">
        <v>51781.098287000001</v>
      </c>
      <c r="P215" s="86">
        <v>48437.665148</v>
      </c>
      <c r="Q215" s="86">
        <v>49865.291433999999</v>
      </c>
      <c r="R215" s="86">
        <v>53122.224851999999</v>
      </c>
      <c r="S215" s="86">
        <v>50622.263282</v>
      </c>
      <c r="T215" s="86">
        <v>51947.278858999998</v>
      </c>
      <c r="U215" s="86">
        <v>51341.143294000001</v>
      </c>
      <c r="V215" s="86">
        <v>50948.895574000002</v>
      </c>
      <c r="W215" s="86">
        <v>53972.783295999994</v>
      </c>
      <c r="X215" s="86">
        <v>52090.309137000004</v>
      </c>
      <c r="Y215" s="86">
        <v>54164.135564000004</v>
      </c>
      <c r="Z215" s="86">
        <v>57529.131001999995</v>
      </c>
      <c r="AA215" s="86">
        <v>56215.552572000001</v>
      </c>
      <c r="AB215" s="86">
        <v>61655.394004000002</v>
      </c>
      <c r="AC215" s="86">
        <v>61985.376431999997</v>
      </c>
      <c r="AD215" s="86">
        <v>60768.877563000002</v>
      </c>
      <c r="AE215" s="86">
        <v>58960.524718000001</v>
      </c>
      <c r="AF215" s="86">
        <v>62254.273429000001</v>
      </c>
      <c r="AG215" s="86">
        <v>59788.442999999999</v>
      </c>
      <c r="AH215" s="87">
        <f t="shared" si="85"/>
        <v>62150.536857448868</v>
      </c>
      <c r="AI215" s="87">
        <f t="shared" si="86"/>
        <v>62847.316505129136</v>
      </c>
      <c r="AJ215" s="87">
        <f t="shared" si="87"/>
        <v>63531.333919464189</v>
      </c>
      <c r="AK215" s="87">
        <f t="shared" si="87"/>
        <v>64681.179625473094</v>
      </c>
      <c r="AL215" s="87">
        <f t="shared" si="87"/>
        <v>65568.606894143464</v>
      </c>
      <c r="AM215" s="87">
        <f t="shared" si="87"/>
        <v>67123.965189583119</v>
      </c>
      <c r="AN215" s="87">
        <f t="shared" si="87"/>
        <v>68129.043520648062</v>
      </c>
      <c r="AO215" s="87">
        <f t="shared" si="87"/>
        <v>69182.351374486345</v>
      </c>
      <c r="AP215" s="87">
        <f t="shared" si="87"/>
        <v>70154.083787394338</v>
      </c>
      <c r="AQ215" s="87">
        <f t="shared" si="87"/>
        <v>71025.510600070163</v>
      </c>
      <c r="AR215" s="87">
        <f t="shared" si="87"/>
        <v>71863.690395091791</v>
      </c>
      <c r="AS215" s="87">
        <f t="shared" si="87"/>
        <v>72635.478032746963</v>
      </c>
      <c r="AT215" s="87">
        <f t="shared" si="87"/>
        <v>73345.39635744979</v>
      </c>
      <c r="AU215" s="87">
        <f t="shared" si="87"/>
        <v>74146.293742199006</v>
      </c>
      <c r="AV215" s="87">
        <f t="shared" si="87"/>
        <v>75104.088654516658</v>
      </c>
      <c r="AW215" s="87">
        <f t="shared" si="87"/>
        <v>76063.283696857019</v>
      </c>
      <c r="AX215" s="87">
        <f t="shared" si="87"/>
        <v>77173.833060654797</v>
      </c>
      <c r="AY215" s="87">
        <f t="shared" si="87"/>
        <v>78129.279613679886</v>
      </c>
      <c r="AZ215" s="87">
        <f t="shared" si="88"/>
        <v>79086.097785422069</v>
      </c>
      <c r="BA215" s="87">
        <f t="shared" si="88"/>
        <v>80121.859596776951</v>
      </c>
      <c r="BB215" s="87">
        <f t="shared" si="88"/>
        <v>81077.628899052157</v>
      </c>
      <c r="BC215" s="87">
        <f t="shared" si="88"/>
        <v>82032.687723827941</v>
      </c>
      <c r="BD215" s="87">
        <f t="shared" si="88"/>
        <v>82908.890874528268</v>
      </c>
      <c r="BE215" s="87">
        <f t="shared" si="88"/>
        <v>83785.176386271021</v>
      </c>
      <c r="BF215" s="87">
        <f t="shared" si="88"/>
        <v>84661.277796721406</v>
      </c>
      <c r="BG215" s="87">
        <f t="shared" si="88"/>
        <v>85537.302199221842</v>
      </c>
      <c r="BH215" s="87">
        <f t="shared" si="88"/>
        <v>86492.949389524641</v>
      </c>
    </row>
    <row r="216" spans="1:60">
      <c r="A216" s="78" t="s">
        <v>21</v>
      </c>
      <c r="C216" s="86"/>
      <c r="D216" s="86"/>
      <c r="E216" s="86"/>
      <c r="F216" s="86"/>
      <c r="G216" s="86"/>
      <c r="H216" s="86"/>
      <c r="I216" s="86"/>
      <c r="J216" s="86">
        <v>52619.275998000005</v>
      </c>
      <c r="K216" s="86">
        <v>51955.782851000004</v>
      </c>
      <c r="L216" s="86">
        <v>51939.500859</v>
      </c>
      <c r="M216" s="86">
        <v>52327.890147999999</v>
      </c>
      <c r="N216" s="86">
        <v>47807.318571000003</v>
      </c>
      <c r="O216" s="86">
        <v>53284.592859999997</v>
      </c>
      <c r="P216" s="86">
        <v>53863.837848999996</v>
      </c>
      <c r="Q216" s="86">
        <v>53485.114279000001</v>
      </c>
      <c r="R216" s="86">
        <v>55027.637288999998</v>
      </c>
      <c r="S216" s="86">
        <v>52033.852572999996</v>
      </c>
      <c r="T216" s="86">
        <v>53658.916002999998</v>
      </c>
      <c r="U216" s="86">
        <v>54313.056715000006</v>
      </c>
      <c r="V216" s="86">
        <v>54232.478423</v>
      </c>
      <c r="W216" s="86">
        <v>54258.780413999993</v>
      </c>
      <c r="X216" s="86">
        <v>55182.609718</v>
      </c>
      <c r="Y216" s="86">
        <v>54174.210005999994</v>
      </c>
      <c r="Z216" s="86">
        <v>57978.400862000002</v>
      </c>
      <c r="AA216" s="86">
        <v>62746.796564000004</v>
      </c>
      <c r="AB216" s="86">
        <v>62017.186705</v>
      </c>
      <c r="AC216" s="86">
        <v>64613.299998999995</v>
      </c>
      <c r="AD216" s="86">
        <v>60675.378002999998</v>
      </c>
      <c r="AE216" s="86">
        <v>62099.674288999995</v>
      </c>
      <c r="AF216" s="86">
        <v>64633.554579000003</v>
      </c>
      <c r="AG216" s="86">
        <v>68516.983999999997</v>
      </c>
      <c r="AH216" s="87">
        <f t="shared" si="85"/>
        <v>65584.107289101681</v>
      </c>
      <c r="AI216" s="87">
        <f t="shared" si="86"/>
        <v>66484.091888477735</v>
      </c>
      <c r="AJ216" s="87">
        <f t="shared" si="87"/>
        <v>67957.192659667358</v>
      </c>
      <c r="AK216" s="87">
        <f t="shared" si="87"/>
        <v>69388.801577453123</v>
      </c>
      <c r="AL216" s="87">
        <f t="shared" si="87"/>
        <v>70791.567979848362</v>
      </c>
      <c r="AM216" s="87">
        <f t="shared" si="87"/>
        <v>71635.714905562112</v>
      </c>
      <c r="AN216" s="87">
        <f t="shared" si="87"/>
        <v>72864.890599166232</v>
      </c>
      <c r="AO216" s="87">
        <f t="shared" si="87"/>
        <v>74145.31036780907</v>
      </c>
      <c r="AP216" s="87">
        <f t="shared" si="87"/>
        <v>75214.36056713968</v>
      </c>
      <c r="AQ216" s="87">
        <f t="shared" si="87"/>
        <v>76139.851409694922</v>
      </c>
      <c r="AR216" s="87">
        <f t="shared" si="87"/>
        <v>76934.097584170959</v>
      </c>
      <c r="AS216" s="87">
        <f t="shared" si="87"/>
        <v>77806.829188797128</v>
      </c>
      <c r="AT216" s="87">
        <f t="shared" si="87"/>
        <v>78590.990493114994</v>
      </c>
      <c r="AU216" s="87">
        <f t="shared" si="87"/>
        <v>79446.048430602576</v>
      </c>
      <c r="AV216" s="87">
        <f t="shared" si="87"/>
        <v>80462.812973084001</v>
      </c>
      <c r="AW216" s="87">
        <f t="shared" si="87"/>
        <v>81480.786207339988</v>
      </c>
      <c r="AX216" s="87">
        <f t="shared" si="87"/>
        <v>82680.406650977617</v>
      </c>
      <c r="AY216" s="87">
        <f t="shared" si="87"/>
        <v>83706.396462125864</v>
      </c>
      <c r="AZ216" s="87">
        <f t="shared" si="88"/>
        <v>84729.444563519806</v>
      </c>
      <c r="BA216" s="87">
        <f t="shared" si="88"/>
        <v>85837.26625453202</v>
      </c>
      <c r="BB216" s="87">
        <f t="shared" si="88"/>
        <v>86860.95382157182</v>
      </c>
      <c r="BC216" s="87">
        <f t="shared" si="88"/>
        <v>87885.82681403443</v>
      </c>
      <c r="BD216" s="87">
        <f t="shared" si="88"/>
        <v>88824.523333399178</v>
      </c>
      <c r="BE216" s="87">
        <f t="shared" si="88"/>
        <v>89762.812805814523</v>
      </c>
      <c r="BF216" s="87">
        <f t="shared" si="88"/>
        <v>90701.220159355173</v>
      </c>
      <c r="BG216" s="87">
        <f t="shared" si="88"/>
        <v>91639.883141295955</v>
      </c>
      <c r="BH216" s="87">
        <f t="shared" si="88"/>
        <v>92663.934059265142</v>
      </c>
    </row>
    <row r="217" spans="1:60">
      <c r="A217" s="78" t="s">
        <v>22</v>
      </c>
      <c r="C217" s="86"/>
      <c r="D217" s="86"/>
      <c r="E217" s="86"/>
      <c r="F217" s="86"/>
      <c r="G217" s="86"/>
      <c r="H217" s="86"/>
      <c r="I217" s="86"/>
      <c r="J217" s="86">
        <v>49170.086428000002</v>
      </c>
      <c r="K217" s="86">
        <v>51954.505145999996</v>
      </c>
      <c r="L217" s="86">
        <v>51528.983999999997</v>
      </c>
      <c r="M217" s="86">
        <v>50772.602722000003</v>
      </c>
      <c r="N217" s="86">
        <v>44618.561133000003</v>
      </c>
      <c r="O217" s="86">
        <v>51075.794711000002</v>
      </c>
      <c r="P217" s="86">
        <v>50494.406295000001</v>
      </c>
      <c r="Q217" s="86">
        <v>54112.314287000001</v>
      </c>
      <c r="R217" s="86">
        <v>53295.105573000001</v>
      </c>
      <c r="S217" s="86">
        <v>53760.474711999996</v>
      </c>
      <c r="T217" s="86">
        <v>52893.162564000006</v>
      </c>
      <c r="U217" s="86">
        <v>53197.199998999997</v>
      </c>
      <c r="V217" s="86">
        <v>54313.986002999998</v>
      </c>
      <c r="W217" s="86">
        <v>52092.967290000001</v>
      </c>
      <c r="X217" s="86">
        <v>55171.995140999999</v>
      </c>
      <c r="Y217" s="86">
        <v>57690.748579000006</v>
      </c>
      <c r="Z217" s="86">
        <v>56660.732707999996</v>
      </c>
      <c r="AA217" s="86">
        <v>59078.936862000002</v>
      </c>
      <c r="AB217" s="86">
        <v>62329.355291</v>
      </c>
      <c r="AC217" s="86">
        <v>61808.106568999996</v>
      </c>
      <c r="AD217" s="86">
        <v>57951.499582000004</v>
      </c>
      <c r="AE217" s="86">
        <v>58548.133132000003</v>
      </c>
      <c r="AF217" s="86">
        <v>63536.976847999998</v>
      </c>
      <c r="AG217" s="86">
        <v>64456.813000000002</v>
      </c>
      <c r="AH217" s="87">
        <f t="shared" si="85"/>
        <v>62671.060896291201</v>
      </c>
      <c r="AI217" s="87">
        <f t="shared" si="86"/>
        <v>63517.685034025148</v>
      </c>
      <c r="AJ217" s="87">
        <f t="shared" si="87"/>
        <v>64928.514668357893</v>
      </c>
      <c r="AK217" s="87">
        <f t="shared" si="87"/>
        <v>66459.582878491026</v>
      </c>
      <c r="AL217" s="87">
        <f t="shared" si="87"/>
        <v>67461.27320571609</v>
      </c>
      <c r="AM217" s="87">
        <f t="shared" si="87"/>
        <v>68441.926922960251</v>
      </c>
      <c r="AN217" s="87">
        <f t="shared" si="87"/>
        <v>69613.999561079399</v>
      </c>
      <c r="AO217" s="87">
        <f t="shared" si="87"/>
        <v>70837.334454055046</v>
      </c>
      <c r="AP217" s="87">
        <f t="shared" si="87"/>
        <v>71858.01501228835</v>
      </c>
      <c r="AQ217" s="87">
        <f t="shared" si="87"/>
        <v>72707.301930533809</v>
      </c>
      <c r="AR217" s="87">
        <f t="shared" si="87"/>
        <v>73494.61439570933</v>
      </c>
      <c r="AS217" s="87">
        <f t="shared" si="87"/>
        <v>74326.500114240349</v>
      </c>
      <c r="AT217" s="87">
        <f t="shared" si="87"/>
        <v>75073.852872573509</v>
      </c>
      <c r="AU217" s="87">
        <f t="shared" si="87"/>
        <v>75888.536980234363</v>
      </c>
      <c r="AV217" s="87">
        <f t="shared" si="87"/>
        <v>76857.356370024951</v>
      </c>
      <c r="AW217" s="87">
        <f t="shared" si="87"/>
        <v>77834.025168107459</v>
      </c>
      <c r="AX217" s="87">
        <f t="shared" si="87"/>
        <v>78979.168401655959</v>
      </c>
      <c r="AY217" s="87">
        <f t="shared" si="87"/>
        <v>79958.659448301958</v>
      </c>
      <c r="AZ217" s="87">
        <f t="shared" si="88"/>
        <v>80935.576929011586</v>
      </c>
      <c r="BA217" s="87">
        <f t="shared" si="88"/>
        <v>81993.839090064968</v>
      </c>
      <c r="BB217" s="87">
        <f t="shared" si="88"/>
        <v>82972.245489357767</v>
      </c>
      <c r="BC217" s="87">
        <f t="shared" si="88"/>
        <v>83951.011483620692</v>
      </c>
      <c r="BD217" s="87">
        <f t="shared" si="88"/>
        <v>84847.573005252911</v>
      </c>
      <c r="BE217" s="87">
        <f t="shared" si="88"/>
        <v>85743.840170827025</v>
      </c>
      <c r="BF217" s="87">
        <f t="shared" si="88"/>
        <v>86640.284694227346</v>
      </c>
      <c r="BG217" s="87">
        <f t="shared" si="88"/>
        <v>87536.97569210011</v>
      </c>
      <c r="BH217" s="87">
        <f t="shared" si="88"/>
        <v>88515.128889731277</v>
      </c>
    </row>
    <row r="218" spans="1:60">
      <c r="A218" s="78" t="s">
        <v>23</v>
      </c>
      <c r="C218" s="86"/>
      <c r="D218" s="86"/>
      <c r="E218" s="86"/>
      <c r="F218" s="86"/>
      <c r="G218" s="86"/>
      <c r="H218" s="86"/>
      <c r="I218" s="86"/>
      <c r="J218" s="86">
        <v>50103.113148000004</v>
      </c>
      <c r="K218" s="86">
        <v>52950.093291000005</v>
      </c>
      <c r="L218" s="86">
        <v>53132.496998000002</v>
      </c>
      <c r="M218" s="86">
        <v>51309.159417999996</v>
      </c>
      <c r="N218" s="86">
        <v>48114.653722999996</v>
      </c>
      <c r="O218" s="86">
        <v>52532.067428999995</v>
      </c>
      <c r="P218" s="86">
        <v>52433.889575999994</v>
      </c>
      <c r="Q218" s="86">
        <v>53567.762865000004</v>
      </c>
      <c r="R218" s="86">
        <v>55158.517998999996</v>
      </c>
      <c r="S218" s="86">
        <v>54009.687009000001</v>
      </c>
      <c r="T218" s="86">
        <v>55251.696575999995</v>
      </c>
      <c r="U218" s="86">
        <v>53102.704286</v>
      </c>
      <c r="V218" s="86">
        <v>53473.322718000003</v>
      </c>
      <c r="W218" s="86">
        <v>55948.243848999999</v>
      </c>
      <c r="X218" s="86">
        <v>55000.255999000001</v>
      </c>
      <c r="Y218" s="86">
        <v>56982.566850000003</v>
      </c>
      <c r="Z218" s="86">
        <v>57690.740429999998</v>
      </c>
      <c r="AA218" s="86">
        <v>61435.567148999995</v>
      </c>
      <c r="AB218" s="86">
        <v>61505.804289</v>
      </c>
      <c r="AC218" s="86">
        <v>65930.319134000005</v>
      </c>
      <c r="AD218" s="86">
        <v>59192.851701</v>
      </c>
      <c r="AE218" s="86">
        <v>66057.580581000002</v>
      </c>
      <c r="AF218" s="86">
        <v>63665.117572999996</v>
      </c>
      <c r="AG218" s="86">
        <v>68318.448999999993</v>
      </c>
      <c r="AH218" s="87">
        <f t="shared" si="85"/>
        <v>66121.28483216009</v>
      </c>
      <c r="AI218" s="87">
        <f t="shared" si="86"/>
        <v>66865.735361353291</v>
      </c>
      <c r="AJ218" s="87">
        <f t="shared" si="87"/>
        <v>68727.404619936322</v>
      </c>
      <c r="AK218" s="87">
        <f t="shared" si="87"/>
        <v>69497.528474463616</v>
      </c>
      <c r="AL218" s="87">
        <f t="shared" si="87"/>
        <v>71126.581864016334</v>
      </c>
      <c r="AM218" s="87">
        <f t="shared" si="87"/>
        <v>72084.804222026243</v>
      </c>
      <c r="AN218" s="87">
        <f t="shared" si="87"/>
        <v>73295.165304758906</v>
      </c>
      <c r="AO218" s="87">
        <f t="shared" si="87"/>
        <v>74585.448830786365</v>
      </c>
      <c r="AP218" s="87">
        <f t="shared" si="87"/>
        <v>75583.957835170426</v>
      </c>
      <c r="AQ218" s="87">
        <f t="shared" si="87"/>
        <v>76562.489369529125</v>
      </c>
      <c r="AR218" s="87">
        <f t="shared" si="87"/>
        <v>77373.191041302096</v>
      </c>
      <c r="AS218" s="87">
        <f t="shared" si="87"/>
        <v>78242.561984989952</v>
      </c>
      <c r="AT218" s="87">
        <f t="shared" si="87"/>
        <v>79026.522618020084</v>
      </c>
      <c r="AU218" s="87">
        <f t="shared" si="87"/>
        <v>79880.279718817634</v>
      </c>
      <c r="AV218" s="87">
        <f t="shared" si="87"/>
        <v>80911.188499977477</v>
      </c>
      <c r="AW218" s="87">
        <f t="shared" si="87"/>
        <v>81935.175827569401</v>
      </c>
      <c r="AX218" s="87">
        <f t="shared" si="87"/>
        <v>83139.39533703214</v>
      </c>
      <c r="AY218" s="87">
        <f t="shared" si="87"/>
        <v>84170.291020002071</v>
      </c>
      <c r="AZ218" s="87">
        <f t="shared" si="88"/>
        <v>85199.01152763651</v>
      </c>
      <c r="BA218" s="87">
        <f t="shared" si="88"/>
        <v>86314.231064964028</v>
      </c>
      <c r="BB218" s="87">
        <f t="shared" si="88"/>
        <v>87343.342304892707</v>
      </c>
      <c r="BC218" s="87">
        <f t="shared" si="88"/>
        <v>88373.517091234797</v>
      </c>
      <c r="BD218" s="87">
        <f t="shared" si="88"/>
        <v>89317.384471377896</v>
      </c>
      <c r="BE218" s="87">
        <f t="shared" si="88"/>
        <v>90260.997593559645</v>
      </c>
      <c r="BF218" s="87">
        <f t="shared" si="88"/>
        <v>91204.754088822403</v>
      </c>
      <c r="BG218" s="87">
        <f t="shared" si="88"/>
        <v>92148.538666521737</v>
      </c>
      <c r="BH218" s="87">
        <f t="shared" si="88"/>
        <v>93178.220231160987</v>
      </c>
    </row>
    <row r="219" spans="1:60">
      <c r="A219" s="78" t="s">
        <v>24</v>
      </c>
      <c r="C219" s="86"/>
      <c r="D219" s="86"/>
      <c r="E219" s="86"/>
      <c r="F219" s="86"/>
      <c r="G219" s="86"/>
      <c r="H219" s="86"/>
      <c r="I219" s="86"/>
      <c r="J219" s="86">
        <v>49071.037712999998</v>
      </c>
      <c r="K219" s="86">
        <v>54090.321992999998</v>
      </c>
      <c r="L219" s="86">
        <v>52255.827001999998</v>
      </c>
      <c r="M219" s="86">
        <v>49136.005859999997</v>
      </c>
      <c r="N219" s="86">
        <v>50433.444861000004</v>
      </c>
      <c r="O219" s="86">
        <v>54839.635995999997</v>
      </c>
      <c r="P219" s="86">
        <v>50214.298564000004</v>
      </c>
      <c r="Q219" s="86">
        <v>54153.817564000004</v>
      </c>
      <c r="R219" s="86">
        <v>51290.199428</v>
      </c>
      <c r="S219" s="86">
        <v>52772.533711999997</v>
      </c>
      <c r="T219" s="86">
        <v>53767.171718999998</v>
      </c>
      <c r="U219" s="86">
        <v>55528.239564000003</v>
      </c>
      <c r="V219" s="86">
        <v>54316.651424999996</v>
      </c>
      <c r="W219" s="86">
        <v>54126.013150999999</v>
      </c>
      <c r="X219" s="86">
        <v>53332.811860000002</v>
      </c>
      <c r="Y219" s="86">
        <v>55781.34</v>
      </c>
      <c r="Z219" s="86">
        <v>59916.637854000001</v>
      </c>
      <c r="AA219" s="86">
        <v>61439.291853000002</v>
      </c>
      <c r="AB219" s="86">
        <v>63638.483711000001</v>
      </c>
      <c r="AC219" s="86">
        <v>65323.667865999996</v>
      </c>
      <c r="AD219" s="86">
        <v>58823.844576999996</v>
      </c>
      <c r="AE219" s="86">
        <v>66095.735862999994</v>
      </c>
      <c r="AF219" s="86">
        <v>68753.006427</v>
      </c>
      <c r="AG219" s="86">
        <v>68219.517000000007</v>
      </c>
      <c r="AH219" s="87">
        <f t="shared" si="85"/>
        <v>66950.23565401556</v>
      </c>
      <c r="AI219" s="87">
        <f t="shared" si="86"/>
        <v>68000.38830135137</v>
      </c>
      <c r="AJ219" s="87">
        <f t="shared" si="87"/>
        <v>70178.803043051244</v>
      </c>
      <c r="AK219" s="87">
        <f t="shared" si="87"/>
        <v>71247.776895745104</v>
      </c>
      <c r="AL219" s="87">
        <f t="shared" si="87"/>
        <v>72187.900446000218</v>
      </c>
      <c r="AM219" s="87">
        <f t="shared" si="87"/>
        <v>73395.907048091496</v>
      </c>
      <c r="AN219" s="87">
        <f t="shared" si="87"/>
        <v>74706.9193336881</v>
      </c>
      <c r="AO219" s="87">
        <f t="shared" si="87"/>
        <v>76054.280082302124</v>
      </c>
      <c r="AP219" s="87">
        <f t="shared" si="87"/>
        <v>77051.925418256869</v>
      </c>
      <c r="AQ219" s="87">
        <f t="shared" si="87"/>
        <v>77965.838866310456</v>
      </c>
      <c r="AR219" s="87">
        <f t="shared" si="87"/>
        <v>78841.801156127578</v>
      </c>
      <c r="AS219" s="87">
        <f t="shared" si="87"/>
        <v>79739.517515184547</v>
      </c>
      <c r="AT219" s="87">
        <f t="shared" si="87"/>
        <v>80536.523195279442</v>
      </c>
      <c r="AU219" s="87">
        <f t="shared" si="87"/>
        <v>81397.570835565435</v>
      </c>
      <c r="AV219" s="87">
        <f t="shared" si="87"/>
        <v>82441.382235424491</v>
      </c>
      <c r="AW219" s="87">
        <f t="shared" si="87"/>
        <v>83493.976820436175</v>
      </c>
      <c r="AX219" s="87">
        <f t="shared" si="87"/>
        <v>84721.813065901239</v>
      </c>
      <c r="AY219" s="87">
        <f t="shared" si="87"/>
        <v>85770.720935729449</v>
      </c>
      <c r="AZ219" s="87">
        <f t="shared" si="88"/>
        <v>86817.469270936475</v>
      </c>
      <c r="BA219" s="87">
        <f t="shared" si="88"/>
        <v>87953.900950712341</v>
      </c>
      <c r="BB219" s="87">
        <f t="shared" si="88"/>
        <v>89003.981016007863</v>
      </c>
      <c r="BC219" s="87">
        <f t="shared" si="88"/>
        <v>90053.537708167103</v>
      </c>
      <c r="BD219" s="87">
        <f t="shared" si="88"/>
        <v>91014.955029175995</v>
      </c>
      <c r="BE219" s="87">
        <f t="shared" si="88"/>
        <v>91976.360821874943</v>
      </c>
      <c r="BF219" s="87">
        <f t="shared" si="88"/>
        <v>92938.198535860167</v>
      </c>
      <c r="BG219" s="87">
        <f t="shared" si="88"/>
        <v>93900.090999482403</v>
      </c>
      <c r="BH219" s="87">
        <f t="shared" si="88"/>
        <v>94949.257300511934</v>
      </c>
    </row>
    <row r="220" spans="1:60">
      <c r="A220" s="78" t="s">
        <v>25</v>
      </c>
      <c r="C220" s="86"/>
      <c r="D220" s="86"/>
      <c r="E220" s="86"/>
      <c r="F220" s="86"/>
      <c r="G220" s="86"/>
      <c r="H220" s="86"/>
      <c r="I220" s="86"/>
      <c r="J220" s="86">
        <v>47502.710713</v>
      </c>
      <c r="K220" s="86">
        <v>48839.885715999997</v>
      </c>
      <c r="L220" s="86">
        <v>50076.092720000001</v>
      </c>
      <c r="M220" s="86">
        <v>50041.698435999999</v>
      </c>
      <c r="N220" s="86">
        <v>51219.521134000002</v>
      </c>
      <c r="O220" s="86">
        <v>50268.630573000002</v>
      </c>
      <c r="P220" s="86">
        <v>48879.401716</v>
      </c>
      <c r="Q220" s="86">
        <v>49131.307571000005</v>
      </c>
      <c r="R220" s="86">
        <v>53071.974864000003</v>
      </c>
      <c r="S220" s="86">
        <v>51031.669705</v>
      </c>
      <c r="T220" s="86">
        <v>51056.570279</v>
      </c>
      <c r="U220" s="86">
        <v>49702.602296999998</v>
      </c>
      <c r="V220" s="86">
        <v>49492.491857000001</v>
      </c>
      <c r="W220" s="86">
        <v>50984.635145</v>
      </c>
      <c r="X220" s="86">
        <v>53772.977575999997</v>
      </c>
      <c r="Y220" s="86">
        <v>53969.351848999999</v>
      </c>
      <c r="Z220" s="86">
        <v>56136.935287</v>
      </c>
      <c r="AA220" s="86">
        <v>60495.358571999997</v>
      </c>
      <c r="AB220" s="86">
        <v>58742.499000000003</v>
      </c>
      <c r="AC220" s="86">
        <v>61880.418859999998</v>
      </c>
      <c r="AD220" s="86">
        <v>60339.171984000001</v>
      </c>
      <c r="AE220" s="86">
        <v>64028.807560999994</v>
      </c>
      <c r="AF220" s="86">
        <v>63876.546574</v>
      </c>
      <c r="AG220" s="86">
        <v>65832.823000000004</v>
      </c>
      <c r="AH220" s="87">
        <f t="shared" si="85"/>
        <v>64646.783102409601</v>
      </c>
      <c r="AI220" s="87">
        <f t="shared" si="86"/>
        <v>65908.072493450978</v>
      </c>
      <c r="AJ220" s="87">
        <f t="shared" si="87"/>
        <v>67329.06947015888</v>
      </c>
      <c r="AK220" s="87">
        <f t="shared" si="87"/>
        <v>68226.135337812491</v>
      </c>
      <c r="AL220" s="87">
        <f t="shared" si="87"/>
        <v>69537.109229410387</v>
      </c>
      <c r="AM220" s="87">
        <f t="shared" si="87"/>
        <v>70675.831162132396</v>
      </c>
      <c r="AN220" s="87">
        <f t="shared" si="87"/>
        <v>71900.853095615355</v>
      </c>
      <c r="AO220" s="87">
        <f t="shared" si="87"/>
        <v>73100.49831078334</v>
      </c>
      <c r="AP220" s="87">
        <f t="shared" si="87"/>
        <v>74085.419059385982</v>
      </c>
      <c r="AQ220" s="87">
        <f t="shared" si="87"/>
        <v>75022.317903730363</v>
      </c>
      <c r="AR220" s="87">
        <f t="shared" si="87"/>
        <v>75849.699727419531</v>
      </c>
      <c r="AS220" s="87">
        <f t="shared" si="87"/>
        <v>76699.79875981003</v>
      </c>
      <c r="AT220" s="87">
        <f t="shared" si="87"/>
        <v>77457.781147666072</v>
      </c>
      <c r="AU220" s="87">
        <f t="shared" si="87"/>
        <v>78295.49255828507</v>
      </c>
      <c r="AV220" s="87">
        <f t="shared" si="87"/>
        <v>79305.739350896707</v>
      </c>
      <c r="AW220" s="87">
        <f t="shared" si="87"/>
        <v>80313.761884268592</v>
      </c>
      <c r="AX220" s="87">
        <f t="shared" si="87"/>
        <v>81492.561972586394</v>
      </c>
      <c r="AY220" s="87">
        <f t="shared" si="87"/>
        <v>82501.567177864476</v>
      </c>
      <c r="AZ220" s="87">
        <f t="shared" si="88"/>
        <v>83510.307403911676</v>
      </c>
      <c r="BA220" s="87">
        <f t="shared" si="88"/>
        <v>84603.735058100603</v>
      </c>
      <c r="BB220" s="87">
        <f t="shared" si="88"/>
        <v>85612.872818040967</v>
      </c>
      <c r="BC220" s="87">
        <f t="shared" si="88"/>
        <v>86622.24194955088</v>
      </c>
      <c r="BD220" s="87">
        <f t="shared" si="88"/>
        <v>87547.256186987826</v>
      </c>
      <c r="BE220" s="87">
        <f t="shared" si="88"/>
        <v>88472.293025600375</v>
      </c>
      <c r="BF220" s="87">
        <f t="shared" si="88"/>
        <v>89397.411730657142</v>
      </c>
      <c r="BG220" s="87">
        <f t="shared" si="88"/>
        <v>90322.507554465643</v>
      </c>
      <c r="BH220" s="87">
        <f t="shared" si="88"/>
        <v>91331.714362305414</v>
      </c>
    </row>
    <row r="221" spans="1:60">
      <c r="A221" s="78" t="s">
        <v>26</v>
      </c>
      <c r="C221" s="86"/>
      <c r="D221" s="86"/>
      <c r="E221" s="86"/>
      <c r="F221" s="86"/>
      <c r="G221" s="86"/>
      <c r="H221" s="86"/>
      <c r="I221" s="86"/>
      <c r="J221" s="86">
        <v>48306.253145999995</v>
      </c>
      <c r="K221" s="86">
        <v>54632.023285999996</v>
      </c>
      <c r="L221" s="86">
        <v>50775.885702</v>
      </c>
      <c r="M221" s="86">
        <v>50283.803131000001</v>
      </c>
      <c r="N221" s="86">
        <v>50456.319005000005</v>
      </c>
      <c r="O221" s="86">
        <v>50719.763434</v>
      </c>
      <c r="P221" s="86">
        <v>50265.664862999998</v>
      </c>
      <c r="Q221" s="86">
        <v>54270.789431000005</v>
      </c>
      <c r="R221" s="86">
        <v>50250.951711000002</v>
      </c>
      <c r="S221" s="86">
        <v>51275.348862000006</v>
      </c>
      <c r="T221" s="86">
        <v>51123.760001999995</v>
      </c>
      <c r="U221" s="86">
        <v>51180.611001999998</v>
      </c>
      <c r="V221" s="86">
        <v>54720.179141999994</v>
      </c>
      <c r="W221" s="86">
        <v>52592.850995000001</v>
      </c>
      <c r="X221" s="86">
        <v>54165.794284999996</v>
      </c>
      <c r="Y221" s="86">
        <v>56056.957722000006</v>
      </c>
      <c r="Z221" s="86">
        <v>58184.717863999998</v>
      </c>
      <c r="AA221" s="86">
        <v>60573.239290999998</v>
      </c>
      <c r="AB221" s="86">
        <v>64658.792991999995</v>
      </c>
      <c r="AC221" s="86">
        <v>64170.719711000005</v>
      </c>
      <c r="AD221" s="86">
        <v>62756.891156000005</v>
      </c>
      <c r="AE221" s="86">
        <v>63722.507575999996</v>
      </c>
      <c r="AF221" s="86">
        <v>66822.586431999996</v>
      </c>
      <c r="AG221" s="86">
        <v>61028.489000000001</v>
      </c>
      <c r="AH221" s="87">
        <f t="shared" si="85"/>
        <v>65167.182721914105</v>
      </c>
      <c r="AI221" s="87">
        <f t="shared" si="86"/>
        <v>66068.027496883922</v>
      </c>
      <c r="AJ221" s="87">
        <f t="shared" si="87"/>
        <v>67020.914639209062</v>
      </c>
      <c r="AK221" s="87">
        <f t="shared" si="87"/>
        <v>67916.634270764946</v>
      </c>
      <c r="AL221" s="87">
        <f t="shared" si="87"/>
        <v>68543.806988172888</v>
      </c>
      <c r="AM221" s="87">
        <f t="shared" si="87"/>
        <v>70479.877842851944</v>
      </c>
      <c r="AN221" s="87">
        <f t="shared" si="87"/>
        <v>71554.274762094457</v>
      </c>
      <c r="AO221" s="87">
        <f t="shared" si="87"/>
        <v>72647.707933507874</v>
      </c>
      <c r="AP221" s="87">
        <f t="shared" si="87"/>
        <v>73603.703993219708</v>
      </c>
      <c r="AQ221" s="87">
        <f t="shared" si="87"/>
        <v>74506.507349181513</v>
      </c>
      <c r="AR221" s="87">
        <f t="shared" si="87"/>
        <v>75435.327071584063</v>
      </c>
      <c r="AS221" s="87">
        <f t="shared" si="87"/>
        <v>76241.359229812209</v>
      </c>
      <c r="AT221" s="87">
        <f t="shared" si="87"/>
        <v>76977.619330497808</v>
      </c>
      <c r="AU221" s="87">
        <f t="shared" si="87"/>
        <v>77810.06328816968</v>
      </c>
      <c r="AV221" s="87">
        <f t="shared" si="87"/>
        <v>78818.678438327843</v>
      </c>
      <c r="AW221" s="87">
        <f t="shared" si="87"/>
        <v>79831.918035856812</v>
      </c>
      <c r="AX221" s="87">
        <f t="shared" si="87"/>
        <v>80995.188660373606</v>
      </c>
      <c r="AY221" s="87">
        <f t="shared" si="87"/>
        <v>81996.022857790726</v>
      </c>
      <c r="AZ221" s="87">
        <f t="shared" si="88"/>
        <v>82999.729688544699</v>
      </c>
      <c r="BA221" s="87">
        <f t="shared" si="88"/>
        <v>84087.871701503624</v>
      </c>
      <c r="BB221" s="87">
        <f t="shared" si="88"/>
        <v>85091.583217998108</v>
      </c>
      <c r="BC221" s="87">
        <f t="shared" si="88"/>
        <v>86093.3174974828</v>
      </c>
      <c r="BD221" s="87">
        <f t="shared" si="88"/>
        <v>87012.636135007167</v>
      </c>
      <c r="BE221" s="87">
        <f t="shared" si="88"/>
        <v>87932.383142500854</v>
      </c>
      <c r="BF221" s="87">
        <f t="shared" si="88"/>
        <v>88852.052180152634</v>
      </c>
      <c r="BG221" s="87">
        <f t="shared" si="88"/>
        <v>89771.45236624789</v>
      </c>
      <c r="BH221" s="87">
        <f t="shared" si="88"/>
        <v>90774.288911602838</v>
      </c>
    </row>
    <row r="222" spans="1:60">
      <c r="A222" s="78" t="s">
        <v>27</v>
      </c>
      <c r="C222" s="86"/>
      <c r="D222" s="86"/>
      <c r="E222" s="86"/>
      <c r="F222" s="86"/>
      <c r="G222" s="86"/>
      <c r="H222" s="86"/>
      <c r="I222" s="86"/>
      <c r="J222" s="86">
        <v>47838.774707999997</v>
      </c>
      <c r="K222" s="86">
        <v>51161.269711999994</v>
      </c>
      <c r="L222" s="86">
        <v>50212.953578000001</v>
      </c>
      <c r="M222" s="86">
        <v>47524.442432999997</v>
      </c>
      <c r="N222" s="86">
        <v>54339.726575000001</v>
      </c>
      <c r="O222" s="86">
        <v>48707.019711000001</v>
      </c>
      <c r="P222" s="86">
        <v>50404.523847000004</v>
      </c>
      <c r="Q222" s="86">
        <v>51945.116993000003</v>
      </c>
      <c r="R222" s="86">
        <v>48570.121424999998</v>
      </c>
      <c r="S222" s="86">
        <v>50763.703580000001</v>
      </c>
      <c r="T222" s="86">
        <v>53380.890005000001</v>
      </c>
      <c r="U222" s="86">
        <v>49311.062553999996</v>
      </c>
      <c r="V222" s="86">
        <v>51580.951715000003</v>
      </c>
      <c r="W222" s="86">
        <v>52671.62586</v>
      </c>
      <c r="X222" s="86">
        <v>52925.969139000001</v>
      </c>
      <c r="Y222" s="86">
        <v>56078.008145</v>
      </c>
      <c r="Z222" s="86">
        <v>56623.735136000003</v>
      </c>
      <c r="AA222" s="86">
        <v>60528.374415999999</v>
      </c>
      <c r="AB222" s="86">
        <v>61358.550721</v>
      </c>
      <c r="AC222" s="86">
        <v>63662.704428999998</v>
      </c>
      <c r="AD222" s="86">
        <v>61759.786288000003</v>
      </c>
      <c r="AE222" s="86">
        <v>66921.044150999995</v>
      </c>
      <c r="AF222" s="86">
        <v>64494.406843000004</v>
      </c>
      <c r="AG222" s="87">
        <f>SUM(AB222:AF222)/SUM(AB$224:AF$224)*AG$224</f>
        <v>66115.30686671396</v>
      </c>
      <c r="AH222" s="87">
        <f>SUM(AC222:AG222)/SUM(AC$224:AG$224)*AH$224</f>
        <v>66078.098812274446</v>
      </c>
      <c r="AI222" s="87">
        <f t="shared" si="86"/>
        <v>67282.072298409141</v>
      </c>
      <c r="AJ222" s="87">
        <f t="shared" si="87"/>
        <v>68698.911463356111</v>
      </c>
      <c r="AK222" s="87">
        <f t="shared" si="87"/>
        <v>69283.183414554151</v>
      </c>
      <c r="AL222" s="87">
        <f t="shared" si="87"/>
        <v>70692.354851251395</v>
      </c>
      <c r="AM222" s="87">
        <f t="shared" si="87"/>
        <v>72020.810246947891</v>
      </c>
      <c r="AN222" s="87">
        <f t="shared" si="87"/>
        <v>73226.832167047367</v>
      </c>
      <c r="AO222" s="87">
        <f t="shared" si="87"/>
        <v>74415.266893879365</v>
      </c>
      <c r="AP222" s="87">
        <f t="shared" si="87"/>
        <v>75384.599646065253</v>
      </c>
      <c r="AQ222" s="87">
        <f t="shared" si="87"/>
        <v>76367.031487413522</v>
      </c>
      <c r="AR222" s="87">
        <f t="shared" si="87"/>
        <v>77228.19628356403</v>
      </c>
      <c r="AS222" s="87">
        <f t="shared" si="87"/>
        <v>78081.199578974352</v>
      </c>
      <c r="AT222" s="87">
        <f t="shared" si="87"/>
        <v>78846.424298158585</v>
      </c>
      <c r="AU222" s="87">
        <f t="shared" si="87"/>
        <v>79698.277984666711</v>
      </c>
      <c r="AV222" s="87">
        <f t="shared" si="87"/>
        <v>80732.453980629405</v>
      </c>
      <c r="AW222" s="87">
        <f t="shared" si="87"/>
        <v>81759.6349056896</v>
      </c>
      <c r="AX222" s="87">
        <f t="shared" si="87"/>
        <v>82956.956892948714</v>
      </c>
      <c r="AY222" s="87">
        <f t="shared" si="87"/>
        <v>83983.44285842622</v>
      </c>
      <c r="AZ222" s="87">
        <f t="shared" si="88"/>
        <v>85010.849812932443</v>
      </c>
      <c r="BA222" s="87">
        <f t="shared" si="88"/>
        <v>86124.767296287973</v>
      </c>
      <c r="BB222" s="87">
        <f t="shared" si="88"/>
        <v>87151.854302218213</v>
      </c>
      <c r="BC222" s="87">
        <f t="shared" si="88"/>
        <v>88178.922347030006</v>
      </c>
      <c r="BD222" s="87">
        <f t="shared" si="88"/>
        <v>89120.580731540889</v>
      </c>
      <c r="BE222" s="87">
        <f t="shared" si="88"/>
        <v>90062.401172069571</v>
      </c>
      <c r="BF222" s="87">
        <f t="shared" si="88"/>
        <v>91004.22634110022</v>
      </c>
      <c r="BG222" s="87">
        <f t="shared" si="88"/>
        <v>91945.871594179844</v>
      </c>
      <c r="BH222" s="87">
        <f t="shared" si="88"/>
        <v>92973.162428499927</v>
      </c>
    </row>
    <row r="223" spans="1:60">
      <c r="A223" s="78" t="s">
        <v>28</v>
      </c>
      <c r="C223" s="86"/>
      <c r="D223" s="86"/>
      <c r="E223" s="86"/>
      <c r="F223" s="86"/>
      <c r="G223" s="86"/>
      <c r="H223" s="86"/>
      <c r="I223" s="86"/>
      <c r="J223" s="86">
        <v>43362.604145999998</v>
      </c>
      <c r="K223" s="86">
        <v>47501.794292999999</v>
      </c>
      <c r="L223" s="86">
        <v>46291.529144</v>
      </c>
      <c r="M223" s="86">
        <v>47243.442142</v>
      </c>
      <c r="N223" s="86">
        <v>48354.081424999997</v>
      </c>
      <c r="O223" s="86">
        <v>47295.512285999997</v>
      </c>
      <c r="P223" s="86">
        <v>46323.469290000001</v>
      </c>
      <c r="Q223" s="86">
        <v>49499.173435999997</v>
      </c>
      <c r="R223" s="86">
        <v>47768.585568999995</v>
      </c>
      <c r="S223" s="86">
        <v>49310.387419999999</v>
      </c>
      <c r="T223" s="86">
        <v>49001.268994999999</v>
      </c>
      <c r="U223" s="86">
        <v>47489.831582999999</v>
      </c>
      <c r="V223" s="86">
        <v>48646.087004000001</v>
      </c>
      <c r="W223" s="86">
        <v>49769.695437000002</v>
      </c>
      <c r="X223" s="86">
        <v>52722.100281999999</v>
      </c>
      <c r="Y223" s="86">
        <v>55337.033854999994</v>
      </c>
      <c r="Z223" s="86">
        <v>54906.401858999998</v>
      </c>
      <c r="AA223" s="86">
        <v>56618.453292999999</v>
      </c>
      <c r="AB223" s="86">
        <v>58037.956575999997</v>
      </c>
      <c r="AC223" s="86">
        <v>59240.187575000004</v>
      </c>
      <c r="AD223" s="86">
        <v>60296.615711999999</v>
      </c>
      <c r="AE223" s="86">
        <v>60777.132849000001</v>
      </c>
      <c r="AF223" s="86">
        <v>61208.773723999999</v>
      </c>
      <c r="AG223" s="87">
        <f>AG224-SUM(AG212:AG222)</f>
        <v>61468.478133286233</v>
      </c>
      <c r="AH223" s="87">
        <f>AH224-SUM(AH212:AH222)</f>
        <v>61993.745991537813</v>
      </c>
      <c r="AI223" s="87">
        <f t="shared" ref="AI223:BH223" si="89">AI224-SUM(AI212:AI222)</f>
        <v>63224.101577824797</v>
      </c>
      <c r="AJ223" s="87">
        <f t="shared" si="89"/>
        <v>64085.910188653972</v>
      </c>
      <c r="AK223" s="87">
        <f t="shared" si="89"/>
        <v>64974.646713177091</v>
      </c>
      <c r="AL223" s="87">
        <f t="shared" si="89"/>
        <v>66144.287352599669</v>
      </c>
      <c r="AM223" s="87">
        <f t="shared" si="89"/>
        <v>67470.076070057577</v>
      </c>
      <c r="AN223" s="87">
        <f t="shared" si="89"/>
        <v>68580.768822662299</v>
      </c>
      <c r="AO223" s="87">
        <f t="shared" si="89"/>
        <v>69649.454117801506</v>
      </c>
      <c r="AP223" s="87">
        <f t="shared" si="89"/>
        <v>70601.414308878942</v>
      </c>
      <c r="AQ223" s="87">
        <f t="shared" si="89"/>
        <v>71503.237968030036</v>
      </c>
      <c r="AR223" s="87">
        <f t="shared" si="89"/>
        <v>72319.056261240738</v>
      </c>
      <c r="AS223" s="87">
        <f t="shared" si="89"/>
        <v>73112.158560694777</v>
      </c>
      <c r="AT223" s="87">
        <f t="shared" si="89"/>
        <v>73825.781158108613</v>
      </c>
      <c r="AU223" s="87">
        <f t="shared" si="89"/>
        <v>74629.036053066258</v>
      </c>
      <c r="AV223" s="87">
        <f t="shared" si="89"/>
        <v>75595.015711073996</v>
      </c>
      <c r="AW223" s="87">
        <f t="shared" si="89"/>
        <v>76557.691602450795</v>
      </c>
      <c r="AX223" s="87">
        <f t="shared" si="89"/>
        <v>77677.900667041424</v>
      </c>
      <c r="AY223" s="87">
        <f t="shared" si="89"/>
        <v>78639.118905085372</v>
      </c>
      <c r="AZ223" s="87">
        <f t="shared" si="89"/>
        <v>79601.814521478838</v>
      </c>
      <c r="BA223" s="87">
        <f t="shared" si="89"/>
        <v>80644.488877416356</v>
      </c>
      <c r="BB223" s="87">
        <f t="shared" si="89"/>
        <v>81606.279126385576</v>
      </c>
      <c r="BC223" s="87">
        <f t="shared" si="89"/>
        <v>82567.886080195312</v>
      </c>
      <c r="BD223" s="87">
        <f t="shared" si="89"/>
        <v>83449.687867640168</v>
      </c>
      <c r="BE223" s="87">
        <f t="shared" si="89"/>
        <v>84331.643987759133</v>
      </c>
      <c r="BF223" s="87">
        <f t="shared" si="89"/>
        <v>85213.480678760214</v>
      </c>
      <c r="BG223" s="87">
        <f t="shared" si="89"/>
        <v>86095.211778161814</v>
      </c>
      <c r="BH223" s="87">
        <f t="shared" si="89"/>
        <v>87057.127506896039</v>
      </c>
    </row>
    <row r="224" spans="1:60" ht="13.5" thickBot="1">
      <c r="A224" s="78" t="s">
        <v>29</v>
      </c>
      <c r="B224" s="74"/>
      <c r="C224" s="86"/>
      <c r="D224" s="86"/>
      <c r="E224" s="86"/>
      <c r="F224" s="86"/>
      <c r="G224" s="86"/>
      <c r="H224" s="86"/>
      <c r="I224" s="86"/>
      <c r="J224" s="86">
        <f t="shared" ref="J224:AF224" si="90">SUM(J212:J223)</f>
        <v>571318.45999999985</v>
      </c>
      <c r="K224" s="86">
        <f t="shared" si="90"/>
        <v>608081.31929100002</v>
      </c>
      <c r="L224" s="86">
        <f t="shared" si="90"/>
        <v>608099.14085300011</v>
      </c>
      <c r="M224" s="86">
        <f t="shared" si="90"/>
        <v>599409.81599799986</v>
      </c>
      <c r="N224" s="86">
        <f t="shared" si="90"/>
        <v>596653.89885800006</v>
      </c>
      <c r="O224" s="86">
        <f t="shared" si="90"/>
        <v>610090.13300000003</v>
      </c>
      <c r="P224" s="86">
        <f t="shared" si="90"/>
        <v>603042.42099999997</v>
      </c>
      <c r="Q224" s="86">
        <f t="shared" si="90"/>
        <v>621816.67786000005</v>
      </c>
      <c r="R224" s="86">
        <f t="shared" si="90"/>
        <v>622984.17070899997</v>
      </c>
      <c r="S224" s="86">
        <f t="shared" si="90"/>
        <v>619506.71043099998</v>
      </c>
      <c r="T224" s="86">
        <f t="shared" si="90"/>
        <v>622053.89100000006</v>
      </c>
      <c r="U224" s="86">
        <f t="shared" si="90"/>
        <v>619036.12899999996</v>
      </c>
      <c r="V224" s="86">
        <f t="shared" si="90"/>
        <v>622643.85786099988</v>
      </c>
      <c r="W224" s="86">
        <f t="shared" si="90"/>
        <v>627187.33257600013</v>
      </c>
      <c r="X224" s="86">
        <f t="shared" si="90"/>
        <v>640640.68284500006</v>
      </c>
      <c r="Y224" s="86">
        <f t="shared" si="90"/>
        <v>660929.08471799991</v>
      </c>
      <c r="Z224" s="86">
        <f t="shared" si="90"/>
        <v>682205.80099999998</v>
      </c>
      <c r="AA224" s="86">
        <f t="shared" si="90"/>
        <v>712362.54999999993</v>
      </c>
      <c r="AB224" s="86">
        <f t="shared" si="90"/>
        <v>731772.24428899994</v>
      </c>
      <c r="AC224" s="86">
        <f t="shared" si="90"/>
        <v>748936.60628599999</v>
      </c>
      <c r="AD224" s="86">
        <f t="shared" si="90"/>
        <v>732758.98342499998</v>
      </c>
      <c r="AE224" s="86">
        <f t="shared" si="90"/>
        <v>748530.4659999999</v>
      </c>
      <c r="AF224" s="86">
        <f t="shared" si="90"/>
        <v>767883.52799999993</v>
      </c>
      <c r="AG224" s="87">
        <v>775000</v>
      </c>
      <c r="AH224" s="87">
        <f>MROUND(FORECAST(AH211,N224:AG224,N211:AG211),1000)</f>
        <v>772000</v>
      </c>
      <c r="AI224" s="87">
        <f t="shared" ref="AI224:BH224" si="91">MROUND(FORECAST(AI211,O224:AH224,O211:AH211),1000)</f>
        <v>785000</v>
      </c>
      <c r="AJ224" s="87">
        <f t="shared" si="91"/>
        <v>799000</v>
      </c>
      <c r="AK224" s="87">
        <f t="shared" si="91"/>
        <v>812000</v>
      </c>
      <c r="AL224" s="87">
        <f t="shared" si="91"/>
        <v>826000</v>
      </c>
      <c r="AM224" s="87">
        <f t="shared" si="91"/>
        <v>841000</v>
      </c>
      <c r="AN224" s="87">
        <f t="shared" si="91"/>
        <v>855000</v>
      </c>
      <c r="AO224" s="87">
        <f t="shared" si="91"/>
        <v>869000</v>
      </c>
      <c r="AP224" s="87">
        <f t="shared" si="91"/>
        <v>881000</v>
      </c>
      <c r="AQ224" s="87">
        <f t="shared" si="91"/>
        <v>892000</v>
      </c>
      <c r="AR224" s="87">
        <f t="shared" si="91"/>
        <v>902000</v>
      </c>
      <c r="AS224" s="87">
        <f t="shared" si="91"/>
        <v>912000</v>
      </c>
      <c r="AT224" s="87">
        <f t="shared" si="91"/>
        <v>921000</v>
      </c>
      <c r="AU224" s="87">
        <f t="shared" si="91"/>
        <v>931000</v>
      </c>
      <c r="AV224" s="87">
        <f t="shared" si="91"/>
        <v>943000</v>
      </c>
      <c r="AW224" s="87">
        <f t="shared" si="91"/>
        <v>955000</v>
      </c>
      <c r="AX224" s="87">
        <f t="shared" si="91"/>
        <v>969000</v>
      </c>
      <c r="AY224" s="87">
        <f t="shared" si="91"/>
        <v>981000</v>
      </c>
      <c r="AZ224" s="87">
        <f t="shared" si="91"/>
        <v>993000</v>
      </c>
      <c r="BA224" s="87">
        <f t="shared" si="91"/>
        <v>1006000</v>
      </c>
      <c r="BB224" s="87">
        <f t="shared" si="91"/>
        <v>1018000</v>
      </c>
      <c r="BC224" s="87">
        <f t="shared" si="91"/>
        <v>1030000</v>
      </c>
      <c r="BD224" s="87">
        <f t="shared" si="91"/>
        <v>1041000</v>
      </c>
      <c r="BE224" s="87">
        <f t="shared" si="91"/>
        <v>1052000</v>
      </c>
      <c r="BF224" s="87">
        <f t="shared" si="91"/>
        <v>1063000</v>
      </c>
      <c r="BG224" s="87">
        <f t="shared" si="91"/>
        <v>1074000</v>
      </c>
      <c r="BH224" s="87">
        <f t="shared" si="91"/>
        <v>1086000</v>
      </c>
    </row>
    <row r="225" spans="1:60" ht="13.5">
      <c r="A225" s="80"/>
      <c r="B225" s="80"/>
      <c r="C225" s="80"/>
      <c r="D225" s="80"/>
      <c r="E225" s="80"/>
      <c r="F225" s="80"/>
      <c r="G225" s="80"/>
      <c r="H225" s="80"/>
      <c r="I225" s="80"/>
      <c r="J225" s="163">
        <f>K225*2204.622</f>
        <v>39954364.505999997</v>
      </c>
      <c r="K225" s="98">
        <f>K276</f>
        <v>18123</v>
      </c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</row>
    <row r="226" spans="1:60" ht="13.5" thickBot="1">
      <c r="A226" s="78" t="s">
        <v>115</v>
      </c>
      <c r="J226" s="164">
        <f>J225/(K224*1000)</f>
        <v>6.5705627254896246E-2</v>
      </c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</row>
    <row r="227" spans="1:60" ht="13.5" thickBot="1">
      <c r="A227" s="79"/>
      <c r="B227" s="93">
        <f t="shared" ref="B227:BH227" si="92">B2</f>
        <v>1992</v>
      </c>
      <c r="C227" s="93">
        <f t="shared" si="92"/>
        <v>1993</v>
      </c>
      <c r="D227" s="93">
        <f t="shared" si="92"/>
        <v>1994</v>
      </c>
      <c r="E227" s="93">
        <f t="shared" si="92"/>
        <v>1995</v>
      </c>
      <c r="F227" s="93">
        <f t="shared" si="92"/>
        <v>1996</v>
      </c>
      <c r="G227" s="93">
        <f t="shared" si="92"/>
        <v>1997</v>
      </c>
      <c r="H227" s="93">
        <f t="shared" si="92"/>
        <v>1998</v>
      </c>
      <c r="I227" s="93">
        <f t="shared" si="92"/>
        <v>1999</v>
      </c>
      <c r="J227" s="93">
        <f t="shared" si="92"/>
        <v>2000</v>
      </c>
      <c r="K227" s="93">
        <f t="shared" si="92"/>
        <v>2001</v>
      </c>
      <c r="L227" s="93">
        <f t="shared" si="92"/>
        <v>2002</v>
      </c>
      <c r="M227" s="93">
        <f t="shared" si="92"/>
        <v>2003</v>
      </c>
      <c r="N227" s="93">
        <f t="shared" si="92"/>
        <v>2004</v>
      </c>
      <c r="O227" s="93">
        <f t="shared" si="92"/>
        <v>2005</v>
      </c>
      <c r="P227" s="93">
        <f t="shared" si="92"/>
        <v>2006</v>
      </c>
      <c r="Q227" s="93">
        <f t="shared" si="92"/>
        <v>2007</v>
      </c>
      <c r="R227" s="93">
        <f t="shared" si="92"/>
        <v>2008</v>
      </c>
      <c r="S227" s="93">
        <f t="shared" si="92"/>
        <v>2009</v>
      </c>
      <c r="T227" s="93">
        <f t="shared" si="92"/>
        <v>2010</v>
      </c>
      <c r="U227" s="93">
        <f t="shared" si="92"/>
        <v>2011</v>
      </c>
      <c r="V227" s="93">
        <f t="shared" si="92"/>
        <v>2012</v>
      </c>
      <c r="W227" s="93">
        <f t="shared" si="92"/>
        <v>2013</v>
      </c>
      <c r="X227" s="93">
        <f t="shared" si="92"/>
        <v>2014</v>
      </c>
      <c r="Y227" s="93">
        <f t="shared" si="92"/>
        <v>2015</v>
      </c>
      <c r="Z227" s="93">
        <f t="shared" si="92"/>
        <v>2016</v>
      </c>
      <c r="AA227" s="93">
        <f t="shared" si="92"/>
        <v>2017</v>
      </c>
      <c r="AB227" s="93">
        <f t="shared" si="92"/>
        <v>2018</v>
      </c>
      <c r="AC227" s="93">
        <f t="shared" si="92"/>
        <v>2019</v>
      </c>
      <c r="AD227" s="93">
        <f t="shared" si="92"/>
        <v>2020</v>
      </c>
      <c r="AE227" s="93">
        <f t="shared" si="92"/>
        <v>2021</v>
      </c>
      <c r="AF227" s="93">
        <f t="shared" si="92"/>
        <v>2022</v>
      </c>
      <c r="AG227" s="93">
        <f t="shared" si="92"/>
        <v>2023</v>
      </c>
      <c r="AH227" s="93">
        <f t="shared" si="92"/>
        <v>2024</v>
      </c>
      <c r="AI227" s="93">
        <f t="shared" si="92"/>
        <v>2025</v>
      </c>
      <c r="AJ227" s="93">
        <f t="shared" si="92"/>
        <v>2026</v>
      </c>
      <c r="AK227" s="93">
        <f t="shared" si="92"/>
        <v>2027</v>
      </c>
      <c r="AL227" s="93">
        <f t="shared" si="92"/>
        <v>2028</v>
      </c>
      <c r="AM227" s="93">
        <f t="shared" si="92"/>
        <v>2029</v>
      </c>
      <c r="AN227" s="93">
        <f t="shared" si="92"/>
        <v>2030</v>
      </c>
      <c r="AO227" s="93">
        <f t="shared" si="92"/>
        <v>2031</v>
      </c>
      <c r="AP227" s="93">
        <f t="shared" si="92"/>
        <v>2032</v>
      </c>
      <c r="AQ227" s="93">
        <f t="shared" si="92"/>
        <v>2033</v>
      </c>
      <c r="AR227" s="93">
        <f t="shared" si="92"/>
        <v>2034</v>
      </c>
      <c r="AS227" s="93">
        <f t="shared" si="92"/>
        <v>2035</v>
      </c>
      <c r="AT227" s="93">
        <f t="shared" si="92"/>
        <v>2036</v>
      </c>
      <c r="AU227" s="93">
        <f t="shared" si="92"/>
        <v>2037</v>
      </c>
      <c r="AV227" s="93">
        <f t="shared" si="92"/>
        <v>2038</v>
      </c>
      <c r="AW227" s="93">
        <f t="shared" si="92"/>
        <v>2039</v>
      </c>
      <c r="AX227" s="93">
        <f t="shared" si="92"/>
        <v>2040</v>
      </c>
      <c r="AY227" s="93">
        <f t="shared" si="92"/>
        <v>2041</v>
      </c>
      <c r="AZ227" s="93">
        <f t="shared" si="92"/>
        <v>2042</v>
      </c>
      <c r="BA227" s="93">
        <f t="shared" si="92"/>
        <v>2043</v>
      </c>
      <c r="BB227" s="93">
        <f t="shared" si="92"/>
        <v>2044</v>
      </c>
      <c r="BC227" s="93">
        <f t="shared" si="92"/>
        <v>2045</v>
      </c>
      <c r="BD227" s="93">
        <f t="shared" si="92"/>
        <v>2046</v>
      </c>
      <c r="BE227" s="93">
        <f t="shared" si="92"/>
        <v>2047</v>
      </c>
      <c r="BF227" s="93">
        <f t="shared" si="92"/>
        <v>2048</v>
      </c>
      <c r="BG227" s="93">
        <f t="shared" si="92"/>
        <v>2049</v>
      </c>
      <c r="BH227" s="93">
        <f t="shared" si="92"/>
        <v>2050</v>
      </c>
    </row>
    <row r="228" spans="1:60">
      <c r="A228" s="78" t="s">
        <v>17</v>
      </c>
    </row>
    <row r="229" spans="1:60">
      <c r="A229" s="78" t="s">
        <v>18</v>
      </c>
    </row>
    <row r="230" spans="1:60">
      <c r="A230" s="78" t="s">
        <v>19</v>
      </c>
    </row>
    <row r="231" spans="1:60">
      <c r="A231" s="78" t="s">
        <v>20</v>
      </c>
    </row>
    <row r="232" spans="1:60">
      <c r="A232" s="78" t="s">
        <v>21</v>
      </c>
    </row>
    <row r="233" spans="1:60">
      <c r="A233" s="78" t="s">
        <v>22</v>
      </c>
    </row>
    <row r="234" spans="1:60">
      <c r="A234" s="78" t="s">
        <v>23</v>
      </c>
    </row>
    <row r="235" spans="1:60">
      <c r="A235" s="78" t="s">
        <v>24</v>
      </c>
    </row>
    <row r="236" spans="1:60">
      <c r="A236" s="78" t="s">
        <v>25</v>
      </c>
    </row>
    <row r="237" spans="1:60">
      <c r="A237" s="78" t="s">
        <v>26</v>
      </c>
    </row>
    <row r="238" spans="1:60">
      <c r="A238" s="78" t="s">
        <v>27</v>
      </c>
      <c r="C238" s="99"/>
    </row>
    <row r="239" spans="1:60">
      <c r="A239" s="78" t="s">
        <v>28</v>
      </c>
    </row>
    <row r="240" spans="1:60" ht="13.5" thickBot="1">
      <c r="A240" s="78" t="s">
        <v>29</v>
      </c>
      <c r="C240" s="74"/>
      <c r="D240" s="74"/>
      <c r="E240" s="74"/>
      <c r="F240" s="74"/>
      <c r="G240" s="74"/>
      <c r="H240" s="74"/>
      <c r="I240" s="74"/>
      <c r="J240" s="74"/>
      <c r="K240" s="100">
        <f>K256/K224</f>
        <v>1.5291162061747652</v>
      </c>
      <c r="L240" s="100">
        <f t="shared" ref="L240:AE240" si="93">L256/L224</f>
        <v>1.5334407456849468</v>
      </c>
      <c r="M240" s="100">
        <f t="shared" si="93"/>
        <v>1.5542521579311419</v>
      </c>
      <c r="N240" s="100">
        <f t="shared" si="93"/>
        <v>1.5875803406514508</v>
      </c>
      <c r="O240" s="100">
        <f t="shared" si="93"/>
        <v>1.6033303066056961</v>
      </c>
      <c r="P240" s="100">
        <f t="shared" si="93"/>
        <v>1.6129926620867026</v>
      </c>
      <c r="Q240" s="100">
        <f t="shared" si="93"/>
        <v>1.618682862389573</v>
      </c>
      <c r="R240" s="100">
        <f t="shared" si="93"/>
        <v>1.6331618808903094</v>
      </c>
      <c r="S240" s="100">
        <f t="shared" si="93"/>
        <v>1.6335690686803566</v>
      </c>
      <c r="T240" s="100">
        <f t="shared" si="93"/>
        <v>1.645986006701146</v>
      </c>
      <c r="U240" s="100">
        <f t="shared" si="93"/>
        <v>1.6659059975480044</v>
      </c>
      <c r="V240" s="100">
        <f t="shared" si="93"/>
        <v>1.6677575581767299</v>
      </c>
      <c r="W240" s="100">
        <f t="shared" si="93"/>
        <v>1.683155805561618</v>
      </c>
      <c r="X240" s="100">
        <f t="shared" si="93"/>
        <v>1.6775253722998673</v>
      </c>
      <c r="Y240" s="100">
        <f t="shared" si="93"/>
        <v>1.6817280790029803</v>
      </c>
      <c r="Z240" s="100">
        <f t="shared" si="93"/>
        <v>1.686891255267998</v>
      </c>
      <c r="AA240" s="100">
        <f t="shared" si="93"/>
        <v>1.6931420664940908</v>
      </c>
      <c r="AB240" s="100">
        <f t="shared" si="93"/>
        <v>1.7316275793313087</v>
      </c>
      <c r="AC240" s="100">
        <f t="shared" si="93"/>
        <v>1.7330104966245421</v>
      </c>
      <c r="AD240" s="100">
        <f t="shared" si="93"/>
        <v>1.7381786219074904</v>
      </c>
      <c r="AE240" s="100">
        <f t="shared" si="93"/>
        <v>1.7430098830472989</v>
      </c>
    </row>
    <row r="241" spans="1:60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</row>
    <row r="242" spans="1:60" ht="13.5" thickBot="1">
      <c r="A242" s="78" t="s">
        <v>116</v>
      </c>
    </row>
    <row r="243" spans="1:60" ht="13.5" thickBot="1">
      <c r="A243" s="79"/>
      <c r="B243" s="93">
        <f t="shared" ref="B243:BH243" si="94">B2</f>
        <v>1992</v>
      </c>
      <c r="C243" s="93">
        <f t="shared" si="94"/>
        <v>1993</v>
      </c>
      <c r="D243" s="93">
        <f t="shared" si="94"/>
        <v>1994</v>
      </c>
      <c r="E243" s="93">
        <f t="shared" si="94"/>
        <v>1995</v>
      </c>
      <c r="F243" s="93">
        <f t="shared" si="94"/>
        <v>1996</v>
      </c>
      <c r="G243" s="93">
        <f t="shared" si="94"/>
        <v>1997</v>
      </c>
      <c r="H243" s="93">
        <f t="shared" si="94"/>
        <v>1998</v>
      </c>
      <c r="I243" s="93">
        <f t="shared" si="94"/>
        <v>1999</v>
      </c>
      <c r="J243" s="93">
        <f t="shared" si="94"/>
        <v>2000</v>
      </c>
      <c r="K243" s="93">
        <f t="shared" si="94"/>
        <v>2001</v>
      </c>
      <c r="L243" s="93">
        <f t="shared" si="94"/>
        <v>2002</v>
      </c>
      <c r="M243" s="93">
        <f t="shared" si="94"/>
        <v>2003</v>
      </c>
      <c r="N243" s="93">
        <f t="shared" si="94"/>
        <v>2004</v>
      </c>
      <c r="O243" s="93">
        <f t="shared" si="94"/>
        <v>2005</v>
      </c>
      <c r="P243" s="93">
        <f t="shared" si="94"/>
        <v>2006</v>
      </c>
      <c r="Q243" s="93">
        <f t="shared" si="94"/>
        <v>2007</v>
      </c>
      <c r="R243" s="93">
        <f t="shared" si="94"/>
        <v>2008</v>
      </c>
      <c r="S243" s="93">
        <f t="shared" si="94"/>
        <v>2009</v>
      </c>
      <c r="T243" s="93">
        <f t="shared" si="94"/>
        <v>2010</v>
      </c>
      <c r="U243" s="93">
        <f t="shared" si="94"/>
        <v>2011</v>
      </c>
      <c r="V243" s="93">
        <f t="shared" si="94"/>
        <v>2012</v>
      </c>
      <c r="W243" s="93">
        <f t="shared" si="94"/>
        <v>2013</v>
      </c>
      <c r="X243" s="93">
        <f t="shared" si="94"/>
        <v>2014</v>
      </c>
      <c r="Y243" s="93">
        <f t="shared" si="94"/>
        <v>2015</v>
      </c>
      <c r="Z243" s="93">
        <f t="shared" si="94"/>
        <v>2016</v>
      </c>
      <c r="AA243" s="93">
        <f t="shared" si="94"/>
        <v>2017</v>
      </c>
      <c r="AB243" s="93">
        <f t="shared" si="94"/>
        <v>2018</v>
      </c>
      <c r="AC243" s="93">
        <f t="shared" si="94"/>
        <v>2019</v>
      </c>
      <c r="AD243" s="93">
        <f t="shared" si="94"/>
        <v>2020</v>
      </c>
      <c r="AE243" s="93">
        <f t="shared" si="94"/>
        <v>2021</v>
      </c>
      <c r="AF243" s="93">
        <f t="shared" si="94"/>
        <v>2022</v>
      </c>
      <c r="AG243" s="93">
        <f t="shared" si="94"/>
        <v>2023</v>
      </c>
      <c r="AH243" s="93">
        <f t="shared" si="94"/>
        <v>2024</v>
      </c>
      <c r="AI243" s="93">
        <f t="shared" si="94"/>
        <v>2025</v>
      </c>
      <c r="AJ243" s="93">
        <f t="shared" si="94"/>
        <v>2026</v>
      </c>
      <c r="AK243" s="93">
        <f t="shared" si="94"/>
        <v>2027</v>
      </c>
      <c r="AL243" s="93">
        <f t="shared" si="94"/>
        <v>2028</v>
      </c>
      <c r="AM243" s="93">
        <f t="shared" si="94"/>
        <v>2029</v>
      </c>
      <c r="AN243" s="93">
        <f t="shared" si="94"/>
        <v>2030</v>
      </c>
      <c r="AO243" s="93">
        <f t="shared" si="94"/>
        <v>2031</v>
      </c>
      <c r="AP243" s="93">
        <f t="shared" si="94"/>
        <v>2032</v>
      </c>
      <c r="AQ243" s="93">
        <f t="shared" si="94"/>
        <v>2033</v>
      </c>
      <c r="AR243" s="93">
        <f t="shared" si="94"/>
        <v>2034</v>
      </c>
      <c r="AS243" s="93">
        <f t="shared" si="94"/>
        <v>2035</v>
      </c>
      <c r="AT243" s="93">
        <f t="shared" si="94"/>
        <v>2036</v>
      </c>
      <c r="AU243" s="93">
        <f t="shared" si="94"/>
        <v>2037</v>
      </c>
      <c r="AV243" s="93">
        <f t="shared" si="94"/>
        <v>2038</v>
      </c>
      <c r="AW243" s="93">
        <f t="shared" si="94"/>
        <v>2039</v>
      </c>
      <c r="AX243" s="93">
        <f t="shared" si="94"/>
        <v>2040</v>
      </c>
      <c r="AY243" s="93">
        <f t="shared" si="94"/>
        <v>2041</v>
      </c>
      <c r="AZ243" s="93">
        <f t="shared" si="94"/>
        <v>2042</v>
      </c>
      <c r="BA243" s="93">
        <f t="shared" si="94"/>
        <v>2043</v>
      </c>
      <c r="BB243" s="93">
        <f t="shared" si="94"/>
        <v>2044</v>
      </c>
      <c r="BC243" s="93">
        <f t="shared" si="94"/>
        <v>2045</v>
      </c>
      <c r="BD243" s="93">
        <f t="shared" si="94"/>
        <v>2046</v>
      </c>
      <c r="BE243" s="93">
        <f t="shared" si="94"/>
        <v>2047</v>
      </c>
      <c r="BF243" s="93">
        <f t="shared" si="94"/>
        <v>2048</v>
      </c>
      <c r="BG243" s="93">
        <f t="shared" si="94"/>
        <v>2049</v>
      </c>
      <c r="BH243" s="93">
        <f t="shared" si="94"/>
        <v>2050</v>
      </c>
    </row>
    <row r="244" spans="1:60">
      <c r="A244" s="78" t="s">
        <v>17</v>
      </c>
    </row>
    <row r="245" spans="1:60">
      <c r="A245" s="78" t="s">
        <v>18</v>
      </c>
    </row>
    <row r="246" spans="1:60">
      <c r="A246" s="78" t="s">
        <v>19</v>
      </c>
    </row>
    <row r="247" spans="1:60">
      <c r="A247" s="78" t="s">
        <v>20</v>
      </c>
    </row>
    <row r="248" spans="1:60">
      <c r="A248" s="78" t="s">
        <v>21</v>
      </c>
    </row>
    <row r="249" spans="1:60">
      <c r="A249" s="78" t="s">
        <v>22</v>
      </c>
    </row>
    <row r="250" spans="1:60">
      <c r="A250" s="78" t="s">
        <v>23</v>
      </c>
    </row>
    <row r="251" spans="1:60">
      <c r="A251" s="78" t="s">
        <v>24</v>
      </c>
    </row>
    <row r="252" spans="1:60">
      <c r="A252" s="78" t="s">
        <v>25</v>
      </c>
    </row>
    <row r="253" spans="1:60">
      <c r="A253" s="78" t="s">
        <v>26</v>
      </c>
      <c r="C253" s="86"/>
    </row>
    <row r="254" spans="1:60">
      <c r="A254" s="78" t="s">
        <v>27</v>
      </c>
    </row>
    <row r="255" spans="1:60">
      <c r="A255" s="78" t="s">
        <v>28</v>
      </c>
    </row>
    <row r="256" spans="1:60" ht="13.5" thickBot="1">
      <c r="A256" s="78" t="s">
        <v>29</v>
      </c>
      <c r="B256" s="86"/>
      <c r="C256" s="86"/>
      <c r="D256" s="86"/>
      <c r="E256" s="86"/>
      <c r="F256" s="86"/>
      <c r="G256" s="86"/>
      <c r="H256" s="86"/>
      <c r="I256" s="86"/>
      <c r="J256" s="86"/>
      <c r="K256" s="86">
        <v>929827</v>
      </c>
      <c r="L256" s="86">
        <v>932484</v>
      </c>
      <c r="M256" s="86">
        <v>931634</v>
      </c>
      <c r="N256" s="86">
        <v>947236</v>
      </c>
      <c r="O256" s="86">
        <v>978176</v>
      </c>
      <c r="P256" s="86">
        <v>972703</v>
      </c>
      <c r="Q256" s="86">
        <v>1006524</v>
      </c>
      <c r="R256" s="86">
        <v>1017434</v>
      </c>
      <c r="S256" s="86">
        <v>1012007</v>
      </c>
      <c r="T256" s="86">
        <v>1023892</v>
      </c>
      <c r="U256" s="86">
        <v>1031256</v>
      </c>
      <c r="V256" s="86">
        <v>1038419</v>
      </c>
      <c r="W256" s="86">
        <v>1055654</v>
      </c>
      <c r="X256" s="86">
        <v>1074691</v>
      </c>
      <c r="Y256" s="86">
        <v>1111503</v>
      </c>
      <c r="Z256" s="86">
        <v>1150807</v>
      </c>
      <c r="AA256" s="86">
        <v>1206131</v>
      </c>
      <c r="AB256" s="86">
        <v>1267157</v>
      </c>
      <c r="AC256" s="86">
        <v>1297915</v>
      </c>
      <c r="AD256" s="86">
        <v>1273666</v>
      </c>
      <c r="AE256" s="86">
        <v>1304696</v>
      </c>
    </row>
    <row r="257" spans="1:60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</row>
    <row r="258" spans="1:60" ht="13.5" thickBot="1">
      <c r="A258" s="78" t="s">
        <v>205</v>
      </c>
    </row>
    <row r="259" spans="1:60" ht="13.5" thickBot="1">
      <c r="A259" s="79"/>
      <c r="B259" s="93">
        <f t="shared" ref="B259:BH259" si="95">B2</f>
        <v>1992</v>
      </c>
      <c r="C259" s="93">
        <f t="shared" si="95"/>
        <v>1993</v>
      </c>
      <c r="D259" s="93">
        <f t="shared" si="95"/>
        <v>1994</v>
      </c>
      <c r="E259" s="93">
        <f t="shared" si="95"/>
        <v>1995</v>
      </c>
      <c r="F259" s="93">
        <f t="shared" si="95"/>
        <v>1996</v>
      </c>
      <c r="G259" s="93">
        <f t="shared" si="95"/>
        <v>1997</v>
      </c>
      <c r="H259" s="93">
        <f t="shared" si="95"/>
        <v>1998</v>
      </c>
      <c r="I259" s="93">
        <f t="shared" si="95"/>
        <v>1999</v>
      </c>
      <c r="J259" s="93">
        <f t="shared" si="95"/>
        <v>2000</v>
      </c>
      <c r="K259" s="93">
        <f t="shared" si="95"/>
        <v>2001</v>
      </c>
      <c r="L259" s="93">
        <f t="shared" si="95"/>
        <v>2002</v>
      </c>
      <c r="M259" s="93">
        <f t="shared" si="95"/>
        <v>2003</v>
      </c>
      <c r="N259" s="93">
        <f t="shared" si="95"/>
        <v>2004</v>
      </c>
      <c r="O259" s="93">
        <f t="shared" si="95"/>
        <v>2005</v>
      </c>
      <c r="P259" s="93">
        <f t="shared" si="95"/>
        <v>2006</v>
      </c>
      <c r="Q259" s="93">
        <f t="shared" si="95"/>
        <v>2007</v>
      </c>
      <c r="R259" s="93">
        <f t="shared" si="95"/>
        <v>2008</v>
      </c>
      <c r="S259" s="93">
        <f t="shared" si="95"/>
        <v>2009</v>
      </c>
      <c r="T259" s="93">
        <f t="shared" si="95"/>
        <v>2010</v>
      </c>
      <c r="U259" s="93">
        <f t="shared" si="95"/>
        <v>2011</v>
      </c>
      <c r="V259" s="93">
        <f t="shared" si="95"/>
        <v>2012</v>
      </c>
      <c r="W259" s="93">
        <f t="shared" si="95"/>
        <v>2013</v>
      </c>
      <c r="X259" s="93">
        <f t="shared" si="95"/>
        <v>2014</v>
      </c>
      <c r="Y259" s="93">
        <f t="shared" si="95"/>
        <v>2015</v>
      </c>
      <c r="Z259" s="93">
        <f t="shared" si="95"/>
        <v>2016</v>
      </c>
      <c r="AA259" s="93">
        <f t="shared" si="95"/>
        <v>2017</v>
      </c>
      <c r="AB259" s="93">
        <f t="shared" si="95"/>
        <v>2018</v>
      </c>
      <c r="AC259" s="93">
        <f t="shared" si="95"/>
        <v>2019</v>
      </c>
      <c r="AD259" s="93">
        <f t="shared" si="95"/>
        <v>2020</v>
      </c>
      <c r="AE259" s="93">
        <f t="shared" si="95"/>
        <v>2021</v>
      </c>
      <c r="AF259" s="93">
        <f t="shared" si="95"/>
        <v>2022</v>
      </c>
      <c r="AG259" s="93">
        <f t="shared" si="95"/>
        <v>2023</v>
      </c>
      <c r="AH259" s="93">
        <f t="shared" si="95"/>
        <v>2024</v>
      </c>
      <c r="AI259" s="93">
        <f t="shared" si="95"/>
        <v>2025</v>
      </c>
      <c r="AJ259" s="93">
        <f t="shared" si="95"/>
        <v>2026</v>
      </c>
      <c r="AK259" s="93">
        <f t="shared" si="95"/>
        <v>2027</v>
      </c>
      <c r="AL259" s="93">
        <f t="shared" si="95"/>
        <v>2028</v>
      </c>
      <c r="AM259" s="93">
        <f t="shared" si="95"/>
        <v>2029</v>
      </c>
      <c r="AN259" s="93">
        <f t="shared" si="95"/>
        <v>2030</v>
      </c>
      <c r="AO259" s="93">
        <f t="shared" si="95"/>
        <v>2031</v>
      </c>
      <c r="AP259" s="93">
        <f t="shared" si="95"/>
        <v>2032</v>
      </c>
      <c r="AQ259" s="93">
        <f t="shared" si="95"/>
        <v>2033</v>
      </c>
      <c r="AR259" s="93">
        <f t="shared" si="95"/>
        <v>2034</v>
      </c>
      <c r="AS259" s="93">
        <f t="shared" si="95"/>
        <v>2035</v>
      </c>
      <c r="AT259" s="93">
        <f t="shared" si="95"/>
        <v>2036</v>
      </c>
      <c r="AU259" s="93">
        <f t="shared" si="95"/>
        <v>2037</v>
      </c>
      <c r="AV259" s="93">
        <f t="shared" si="95"/>
        <v>2038</v>
      </c>
      <c r="AW259" s="93">
        <f t="shared" si="95"/>
        <v>2039</v>
      </c>
      <c r="AX259" s="93">
        <f t="shared" si="95"/>
        <v>2040</v>
      </c>
      <c r="AY259" s="93">
        <f t="shared" si="95"/>
        <v>2041</v>
      </c>
      <c r="AZ259" s="93">
        <f t="shared" si="95"/>
        <v>2042</v>
      </c>
      <c r="BA259" s="93">
        <f t="shared" si="95"/>
        <v>2043</v>
      </c>
      <c r="BB259" s="93">
        <f t="shared" si="95"/>
        <v>2044</v>
      </c>
      <c r="BC259" s="93">
        <f t="shared" si="95"/>
        <v>2045</v>
      </c>
      <c r="BD259" s="93">
        <f t="shared" si="95"/>
        <v>2046</v>
      </c>
      <c r="BE259" s="93">
        <f t="shared" si="95"/>
        <v>2047</v>
      </c>
      <c r="BF259" s="93">
        <f t="shared" si="95"/>
        <v>2048</v>
      </c>
      <c r="BG259" s="93">
        <f t="shared" si="95"/>
        <v>2049</v>
      </c>
      <c r="BH259" s="93">
        <f t="shared" si="95"/>
        <v>2050</v>
      </c>
    </row>
    <row r="260" spans="1:60" ht="13.5">
      <c r="A260" s="78" t="s">
        <v>17</v>
      </c>
      <c r="K260" s="165">
        <f>'[2]Poultry Byproduct Complex'!I165/AVERAGE('[2]Poultry Byproduct Complex'!I$165:I$173,'[2]Poultry Byproduct Complex'!J$162:J$164)*K$272</f>
        <v>1.352317978929296E-4</v>
      </c>
      <c r="L260" s="165">
        <f>'[2]Poultry Byproduct Complex'!J165/AVERAGE('[2]Poultry Byproduct Complex'!J$165:J$173,'[2]Poultry Byproduct Complex'!K$162:K$164)*L$272</f>
        <v>1.4291993600854528E-4</v>
      </c>
      <c r="M260" s="165">
        <f>'[2]Poultry Byproduct Complex'!K165/AVERAGE('[2]Poultry Byproduct Complex'!K$165:K$173,'[2]Poultry Byproduct Complex'!L$162:L$164)*M$272</f>
        <v>1.5001392016150716E-4</v>
      </c>
      <c r="N260" s="165">
        <f>'[2]Poultry Byproduct Complex'!L165/AVERAGE('[2]Poultry Byproduct Complex'!L$165:L$173,'[2]Poultry Byproduct Complex'!M$162:M$164)*N$272</f>
        <v>1.3753435611731438E-4</v>
      </c>
      <c r="O260" s="165">
        <f>'[2]Poultry Byproduct Complex'!M165/AVERAGE('[2]Poultry Byproduct Complex'!M$165:M$173,'[2]Poultry Byproduct Complex'!N$162:N$164)*O$272</f>
        <v>1.5520069384818933E-4</v>
      </c>
      <c r="P260" s="165">
        <f>'[2]Poultry Byproduct Complex'!N165/AVERAGE('[2]Poultry Byproduct Complex'!N$165:N$173,'[2]Poultry Byproduct Complex'!O$162:O$164)*P$272</f>
        <v>1.4676799987346247E-4</v>
      </c>
      <c r="Q260" s="165">
        <f>'[2]Poultry Byproduct Complex'!O165/AVERAGE('[2]Poultry Byproduct Complex'!O$165:O$173,'[2]Poultry Byproduct Complex'!P$162:P$164)*Q$272</f>
        <v>1.5419580800452094E-4</v>
      </c>
      <c r="R260" s="165">
        <f>'[2]Poultry Byproduct Complex'!P165/AVERAGE('[2]Poultry Byproduct Complex'!P$165:P$173,'[2]Poultry Byproduct Complex'!Q$162:Q$164)*R$272</f>
        <v>1.8313671308720574E-4</v>
      </c>
      <c r="S260" s="165">
        <f>'[2]Poultry Byproduct Complex'!Q165/AVERAGE('[2]Poultry Byproduct Complex'!Q$165:Q$173,'[2]Poultry Byproduct Complex'!R$162:R$164)*S$272</f>
        <v>1.632208185398291E-4</v>
      </c>
      <c r="T260" s="165">
        <f>'[2]Poultry Byproduct Complex'!R165/AVERAGE('[2]Poultry Byproduct Complex'!R$165:R$173,'[2]Poultry Byproduct Complex'!S$162:S$164)*T$272</f>
        <v>1.7822935241336267E-4</v>
      </c>
      <c r="U260" s="165">
        <f>'[2]Poultry Byproduct Complex'!S165/AVERAGE('[2]Poultry Byproduct Complex'!S$165:S$173,'[2]Poultry Byproduct Complex'!T$162:T$164)*U$272</f>
        <v>1.669692768946429E-4</v>
      </c>
      <c r="V260" s="165">
        <f>'[2]Poultry Byproduct Complex'!T165/AVERAGE('[2]Poultry Byproduct Complex'!T$165:T$173,'[2]Poultry Byproduct Complex'!U$162:U$164)*V$272</f>
        <v>1.7627520272223965E-4</v>
      </c>
      <c r="W260" s="165">
        <f>'[2]Poultry Byproduct Complex'!U165/AVERAGE('[2]Poultry Byproduct Complex'!U$165:U$173,'[2]Poultry Byproduct Complex'!V$162:V$164)*W$272</f>
        <v>1.7494151656777826E-4</v>
      </c>
      <c r="X260" s="165">
        <f>'[2]Poultry Byproduct Complex'!V165/AVERAGE('[2]Poultry Byproduct Complex'!V$165:V$173,'[2]Poultry Byproduct Complex'!W$162:W$164)*X$272</f>
        <v>1.8597319209066911E-4</v>
      </c>
      <c r="Y260" s="165">
        <f>'[2]Poultry Byproduct Complex'!W165/AVERAGE('[2]Poultry Byproduct Complex'!W$165:W$173,'[2]Poultry Byproduct Complex'!X$162:X$164)*Y$272</f>
        <v>1.3415585038408314E-4</v>
      </c>
      <c r="Z260" s="165">
        <f>'[2]Poultry Byproduct Complex'!X165/AVERAGE('[2]Poultry Byproduct Complex'!X$165:X$173,'[2]Poultry Byproduct Complex'!Y$162:Y$164)*Z$272</f>
        <v>1.8616280506802475E-4</v>
      </c>
      <c r="AA260" s="165">
        <f>'[2]Poultry Byproduct Complex'!Y165/AVERAGE('[2]Poultry Byproduct Complex'!Y$165:Y$173,'[2]Poultry Byproduct Complex'!Z$162:Z$164)*AA$272</f>
        <v>1.7192810897764251E-4</v>
      </c>
      <c r="AB260" s="165">
        <f>'[2]Poultry Byproduct Complex'!Z165/AVERAGE('[2]Poultry Byproduct Complex'!Z$165:Z$173,'[2]Poultry Byproduct Complex'!AA$162:AA$164)*AB$272</f>
        <v>1.7445799688949951E-4</v>
      </c>
      <c r="AC260" s="165">
        <f>'[2]Poultry Byproduct Complex'!AA165/AVERAGE('[2]Poultry Byproduct Complex'!AA$165:AA$173,'[2]Poultry Byproduct Complex'!AB$162:AB$164)*AC$272</f>
        <v>1.7603015278449364E-4</v>
      </c>
      <c r="AD260" s="165">
        <f>'[2]Poultry Byproduct Complex'!AB165/AVERAGE('[2]Poultry Byproduct Complex'!AB$165:AB$173,'[2]Poultry Byproduct Complex'!AC$162:AC$164)*AD$272</f>
        <v>1.585264429413188E-4</v>
      </c>
      <c r="AE260" s="165">
        <f>'[2]Poultry Byproduct Complex'!AC165/AVERAGE('[2]Poultry Byproduct Complex'!AC$165:AC$173,'[2]Poultry Byproduct Complex'!AD$162:AD$164)*AE$272</f>
        <v>1.7606522707486902E-4</v>
      </c>
      <c r="AF260" s="165">
        <f>'[2]Poultry Byproduct Complex'!AD165/AVERAGE('[2]Poultry Byproduct Complex'!AD$165:AD$173,'[2]Poultry Byproduct Complex'!AE$162:AE$164)*AF$272</f>
        <v>1.7464111495490091E-4</v>
      </c>
      <c r="AG260" s="165">
        <f>'[2]Poultry Byproduct Complex'!AE165/AVERAGE('[2]Poultry Byproduct Complex'!AE$165:AE$173,'[2]Poultry Byproduct Complex'!AF$162:AF$164)*AG$272</f>
        <v>1.6258406334365233E-4</v>
      </c>
      <c r="AH260" s="165">
        <f>'[2]Poultry Byproduct Complex'!AF165/AVERAGE('[2]Poultry Byproduct Complex'!AF$165:AF$173,'[2]Poultry Byproduct Complex'!AG$162:AG$164)*AH$272</f>
        <v>1.6671536886542291E-4</v>
      </c>
      <c r="AI260" s="165">
        <f>'[2]Poultry Byproduct Complex'!AG165/AVERAGE('[2]Poultry Byproduct Complex'!AG$165:AG$173,'[2]Poultry Byproduct Complex'!AH$162:AH$164)*AI$272</f>
        <v>1.9647626824828815E-4</v>
      </c>
      <c r="AJ260" s="165">
        <f>'[2]Poultry Byproduct Complex'!AH165/AVERAGE('[2]Poultry Byproduct Complex'!AH$165:AH$173,'[2]Poultry Byproduct Complex'!AI$162:AI$164)*AJ$272</f>
        <v>1.9801937311235602E-4</v>
      </c>
      <c r="AK260" s="165">
        <f>'[2]Poultry Byproduct Complex'!AI165/AVERAGE('[2]Poultry Byproduct Complex'!AI$165:AI$173,'[2]Poultry Byproduct Complex'!AJ$162:AJ$164)*AK$272</f>
        <v>1.9824649484460416E-4</v>
      </c>
      <c r="AL260" s="165">
        <f>'[2]Poultry Byproduct Complex'!AJ165/AVERAGE('[2]Poultry Byproduct Complex'!AJ$165:AJ$173,'[2]Poultry Byproduct Complex'!AK$162:AK$164)*AL$272</f>
        <v>2.0082292629142469E-4</v>
      </c>
      <c r="AM260" s="165">
        <f>'[2]Poultry Byproduct Complex'!AK165/AVERAGE('[2]Poultry Byproduct Complex'!AK$165:AK$173,'[2]Poultry Byproduct Complex'!AL$162:AL$164)*AM$272</f>
        <v>2.0071561748031513E-4</v>
      </c>
      <c r="AN260" s="165">
        <f>'[2]Poultry Byproduct Complex'!AL165/AVERAGE('[2]Poultry Byproduct Complex'!AL$165:AL$173,'[2]Poultry Byproduct Complex'!AM$162:AM$164)*AN$272</f>
        <v>2.0166752635654352E-4</v>
      </c>
      <c r="AO260" s="165">
        <f>'[2]Poultry Byproduct Complex'!AM165/AVERAGE('[2]Poultry Byproduct Complex'!AM$165:AM$173,'[2]Poultry Byproduct Complex'!AN$162:AN$164)*AO$272</f>
        <v>2.0237592537901213E-4</v>
      </c>
      <c r="AP260" s="165">
        <f>'[2]Poultry Byproduct Complex'!AN165/AVERAGE('[2]Poultry Byproduct Complex'!AN$165:AN$173,'[2]Poultry Byproduct Complex'!AO$162:AO$164)*AP$272</f>
        <v>2.0520711169111534E-4</v>
      </c>
      <c r="AQ260" s="165">
        <f>'[2]Poultry Byproduct Complex'!AO165/AVERAGE('[2]Poultry Byproduct Complex'!AO$165:AO$173,'[2]Poultry Byproduct Complex'!AP$162:AP$164)*AQ$272</f>
        <v>2.0487087772533071E-4</v>
      </c>
      <c r="AR260" s="165">
        <f>'[2]Poultry Byproduct Complex'!AP165/AVERAGE('[2]Poultry Byproduct Complex'!AP$165:AP$173,'[2]Poultry Byproduct Complex'!AQ$162:AQ$164)*AR$272</f>
        <v>2.0754023804751658E-4</v>
      </c>
      <c r="AS260" s="165">
        <f>'[2]Poultry Byproduct Complex'!AQ165/AVERAGE('[2]Poultry Byproduct Complex'!AQ$165:AQ$173,'[2]Poultry Byproduct Complex'!AR$162:AR$164)*AS$272</f>
        <v>2.0896198045355533E-4</v>
      </c>
      <c r="AT260" s="165">
        <f>'[2]Poultry Byproduct Complex'!AR165/AVERAGE('[2]Poultry Byproduct Complex'!AR$165:AR$173,'[2]Poultry Byproduct Complex'!AS$162:AS$164)*AT$272</f>
        <v>2.1037781446983542E-4</v>
      </c>
      <c r="AU260" s="165">
        <f>'[2]Poultry Byproduct Complex'!AS165/AVERAGE('[2]Poultry Byproduct Complex'!AS$165:AS$173,'[2]Poultry Byproduct Complex'!AT$162:AT$164)*AU$272</f>
        <v>2.1339530395023099E-4</v>
      </c>
      <c r="AV260" s="165">
        <f>'[2]Poultry Byproduct Complex'!AT165/AVERAGE('[2]Poultry Byproduct Complex'!AT$165:AT$173,'[2]Poultry Byproduct Complex'!AU$162:AU$164)*AV$272</f>
        <v>2.15109331876351E-4</v>
      </c>
      <c r="AW260" s="165">
        <f>'[2]Poultry Byproduct Complex'!AU165/AVERAGE('[2]Poultry Byproduct Complex'!AU$165:AU$173,'[2]Poultry Byproduct Complex'!AV$162:AV$164)*AW$272</f>
        <v>2.1706819153870338E-4</v>
      </c>
      <c r="AX260" s="165">
        <f>'[2]Poultry Byproduct Complex'!AV165/AVERAGE('[2]Poultry Byproduct Complex'!AV$165:AV$173,'[2]Poultry Byproduct Complex'!AW$162:AW$164)*AX$272</f>
        <v>2.1876104562953836E-4</v>
      </c>
      <c r="AY260" s="165">
        <f>'[2]Poultry Byproduct Complex'!AW165/AVERAGE('[2]Poultry Byproduct Complex'!AW$165:AW$173,'[2]Poultry Byproduct Complex'!AX$162:AX$164)*AY$272</f>
        <v>2.2018836438936112E-4</v>
      </c>
      <c r="AZ260" s="165">
        <f>'[2]Poultry Byproduct Complex'!AX165/AVERAGE('[2]Poultry Byproduct Complex'!AX$165:AX$173,'[2]Poultry Byproduct Complex'!AY$162:AY$164)*AZ$272</f>
        <v>2.2108213913431154E-4</v>
      </c>
      <c r="BA260" s="165">
        <f>'[2]Poultry Byproduct Complex'!AY165/AVERAGE('[2]Poultry Byproduct Complex'!AY$165:AY$173,'[2]Poultry Byproduct Complex'!AZ$162:AZ$164)*BA$272</f>
        <v>2.2152949018443974E-4</v>
      </c>
      <c r="BB260" s="165">
        <f>'[2]Poultry Byproduct Complex'!AZ165/AVERAGE('[2]Poultry Byproduct Complex'!AZ$165:AZ$173,'[2]Poultry Byproduct Complex'!BA$162:BA$164)*BB$272</f>
        <v>2.2323592155451181E-4</v>
      </c>
      <c r="BC260" s="165">
        <f>'[2]Poultry Byproduct Complex'!BA165/AVERAGE('[2]Poultry Byproduct Complex'!BA$165:BA$173,'[2]Poultry Byproduct Complex'!BB$162:BB$164)*BC$272</f>
        <v>2.2487311387449233E-4</v>
      </c>
      <c r="BD260" s="165">
        <f>'[2]Poultry Byproduct Complex'!BB165/AVERAGE('[2]Poultry Byproduct Complex'!BB$165:BB$173,'[2]Poultry Byproduct Complex'!BC$162:BC$164)*BD$272</f>
        <v>2.2650562817350337E-4</v>
      </c>
      <c r="BE260" s="165">
        <f>'[2]Poultry Byproduct Complex'!BC165/AVERAGE('[2]Poultry Byproduct Complex'!BC$165:BC$173,'[2]Poultry Byproduct Complex'!BD$162:BD$164)*BE$272</f>
        <v>2.2805679983400423E-4</v>
      </c>
      <c r="BF260" s="165">
        <f>'[2]Poultry Byproduct Complex'!BD165/AVERAGE('[2]Poultry Byproduct Complex'!BD$165:BD$173,'[2]Poultry Byproduct Complex'!BE$162:BE$164)*BF$272</f>
        <v>2.2978792604831495E-4</v>
      </c>
      <c r="BG260" s="165">
        <f>'[2]Poultry Byproduct Complex'!BE165/AVERAGE('[2]Poultry Byproduct Complex'!BE$165:BE$173,'[2]Poultry Byproduct Complex'!BF$162:BF$164)*BG$272</f>
        <v>2.3135943641168339E-4</v>
      </c>
      <c r="BH260" s="165">
        <f>'[2]Poultry Byproduct Complex'!BF165/AVERAGE('[2]Poultry Byproduct Complex'!BF$165:BF$173,'[2]Poultry Byproduct Complex'!BG$162:BG$164)*BH$272</f>
        <v>2.3308996069683794E-4</v>
      </c>
    </row>
    <row r="261" spans="1:60" ht="13.5">
      <c r="A261" s="78" t="s">
        <v>18</v>
      </c>
      <c r="K261" s="165">
        <f>'[2]Poultry Byproduct Complex'!I166/AVERAGE('[2]Poultry Byproduct Complex'!I$165:I$173,'[2]Poultry Byproduct Complex'!J$162:J$164)*K$272</f>
        <v>1.352317978929296E-4</v>
      </c>
      <c r="L261" s="165">
        <f>'[2]Poultry Byproduct Complex'!J166/AVERAGE('[2]Poultry Byproduct Complex'!J$165:J$173,'[2]Poultry Byproduct Complex'!K$162:K$164)*L$272</f>
        <v>1.4291993600854528E-4</v>
      </c>
      <c r="M261" s="165">
        <f>'[2]Poultry Byproduct Complex'!K166/AVERAGE('[2]Poultry Byproduct Complex'!K$165:K$173,'[2]Poultry Byproduct Complex'!L$162:L$164)*M$272</f>
        <v>1.4954021089784799E-4</v>
      </c>
      <c r="N261" s="165">
        <f>'[2]Poultry Byproduct Complex'!L166/AVERAGE('[2]Poultry Byproduct Complex'!L$165:L$173,'[2]Poultry Byproduct Complex'!M$162:M$164)*N$272</f>
        <v>1.5328121607190913E-4</v>
      </c>
      <c r="O261" s="165">
        <f>'[2]Poultry Byproduct Complex'!M166/AVERAGE('[2]Poultry Byproduct Complex'!M$165:M$173,'[2]Poultry Byproduct Complex'!N$162:N$164)*O$272</f>
        <v>1.565174249122419E-4</v>
      </c>
      <c r="P261" s="165">
        <f>'[2]Poultry Byproduct Complex'!N166/AVERAGE('[2]Poultry Byproduct Complex'!N$165:N$173,'[2]Poultry Byproduct Complex'!O$162:O$164)*P$272</f>
        <v>1.5367469379379563E-4</v>
      </c>
      <c r="Q261" s="165">
        <f>'[2]Poultry Byproduct Complex'!O166/AVERAGE('[2]Poultry Byproduct Complex'!O$165:O$173,'[2]Poultry Byproduct Complex'!P$162:P$164)*Q$272</f>
        <v>1.5242017611105869E-4</v>
      </c>
      <c r="R261" s="165">
        <f>'[2]Poultry Byproduct Complex'!P166/AVERAGE('[2]Poultry Byproduct Complex'!P$165:P$173,'[2]Poultry Byproduct Complex'!Q$162:Q$164)*R$272</f>
        <v>1.6883740147737763E-4</v>
      </c>
      <c r="S261" s="165">
        <f>'[2]Poultry Byproduct Complex'!Q166/AVERAGE('[2]Poultry Byproduct Complex'!Q$165:Q$173,'[2]Poultry Byproduct Complex'!R$162:R$164)*S$272</f>
        <v>1.6134661298368539E-4</v>
      </c>
      <c r="T261" s="165">
        <f>'[2]Poultry Byproduct Complex'!R166/AVERAGE('[2]Poultry Byproduct Complex'!R$165:R$173,'[2]Poultry Byproduct Complex'!S$162:S$164)*T$272</f>
        <v>1.6695196848640973E-4</v>
      </c>
      <c r="U261" s="165">
        <f>'[2]Poultry Byproduct Complex'!S166/AVERAGE('[2]Poultry Byproduct Complex'!S$165:S$173,'[2]Poultry Byproduct Complex'!T$162:T$164)*U$272</f>
        <v>1.6880925570602828E-4</v>
      </c>
      <c r="V261" s="165">
        <f>'[2]Poultry Byproduct Complex'!T166/AVERAGE('[2]Poultry Byproduct Complex'!T$165:T$173,'[2]Poultry Byproduct Complex'!U$162:U$164)*V$272</f>
        <v>1.6538498214586195E-4</v>
      </c>
      <c r="W261" s="165">
        <f>'[2]Poultry Byproduct Complex'!U166/AVERAGE('[2]Poultry Byproduct Complex'!U$165:U$173,'[2]Poultry Byproduct Complex'!V$162:V$164)*W$272</f>
        <v>1.775735188336346E-4</v>
      </c>
      <c r="X261" s="165">
        <f>'[2]Poultry Byproduct Complex'!V166/AVERAGE('[2]Poultry Byproduct Complex'!V$165:V$173,'[2]Poultry Byproduct Complex'!W$162:W$164)*X$272</f>
        <v>1.7675135096863217E-4</v>
      </c>
      <c r="Y261" s="165">
        <f>'[2]Poultry Byproduct Complex'!W166/AVERAGE('[2]Poultry Byproduct Complex'!W$165:W$173,'[2]Poultry Byproduct Complex'!X$162:X$164)*Y$272</f>
        <v>1.340787582584942E-4</v>
      </c>
      <c r="Z261" s="165">
        <f>'[2]Poultry Byproduct Complex'!X166/AVERAGE('[2]Poultry Byproduct Complex'!X$165:X$173,'[2]Poultry Byproduct Complex'!Y$162:Y$164)*Z$272</f>
        <v>1.9663706766309249E-4</v>
      </c>
      <c r="AA261" s="165">
        <f>'[2]Poultry Byproduct Complex'!Y166/AVERAGE('[2]Poultry Byproduct Complex'!Y$165:Y$173,'[2]Poultry Byproduct Complex'!Z$162:Z$164)*AA$272</f>
        <v>2.0291542808862579E-4</v>
      </c>
      <c r="AB261" s="165">
        <f>'[2]Poultry Byproduct Complex'!Z166/AVERAGE('[2]Poultry Byproduct Complex'!Z$165:Z$173,'[2]Poultry Byproduct Complex'!AA$162:AA$164)*AB$272</f>
        <v>2.1773608243909323E-4</v>
      </c>
      <c r="AC261" s="165">
        <f>'[2]Poultry Byproduct Complex'!AA166/AVERAGE('[2]Poultry Byproduct Complex'!AA$165:AA$173,'[2]Poultry Byproduct Complex'!AB$162:AB$164)*AC$272</f>
        <v>1.9582576784666933E-4</v>
      </c>
      <c r="AD261" s="165">
        <f>'[2]Poultry Byproduct Complex'!AB166/AVERAGE('[2]Poultry Byproduct Complex'!AB$165:AB$173,'[2]Poultry Byproduct Complex'!AC$162:AC$164)*AD$272</f>
        <v>1.9629984807740351E-4</v>
      </c>
      <c r="AE261" s="165">
        <f>'[2]Poultry Byproduct Complex'!AC166/AVERAGE('[2]Poultry Byproduct Complex'!AC$165:AC$173,'[2]Poultry Byproduct Complex'!AD$162:AD$164)*AE$272</f>
        <v>2.0295140532873516E-4</v>
      </c>
      <c r="AF261" s="165">
        <f>'[2]Poultry Byproduct Complex'!AD166/AVERAGE('[2]Poultry Byproduct Complex'!AD$165:AD$173,'[2]Poultry Byproduct Complex'!AE$162:AE$164)*AF$272</f>
        <v>1.9599260675622608E-4</v>
      </c>
      <c r="AG261" s="165">
        <f>'[2]Poultry Byproduct Complex'!AE166/AVERAGE('[2]Poultry Byproduct Complex'!AE$165:AE$173,'[2]Poultry Byproduct Complex'!AF$162:AF$164)*AG$272</f>
        <v>2.1499721132605857E-4</v>
      </c>
      <c r="AH261" s="165">
        <f>'[2]Poultry Byproduct Complex'!AF166/AVERAGE('[2]Poultry Byproduct Complex'!AF$165:AF$173,'[2]Poultry Byproduct Complex'!AG$162:AG$164)*AH$272</f>
        <v>2.2627045628691099E-4</v>
      </c>
      <c r="AI261" s="165">
        <f>'[2]Poultry Byproduct Complex'!AG166/AVERAGE('[2]Poultry Byproduct Complex'!AG$165:AG$173,'[2]Poultry Byproduct Complex'!AH$162:AH$164)*AI$272</f>
        <v>1.9647626824828815E-4</v>
      </c>
      <c r="AJ261" s="165">
        <f>'[2]Poultry Byproduct Complex'!AH166/AVERAGE('[2]Poultry Byproduct Complex'!AH$165:AH$173,'[2]Poultry Byproduct Complex'!AI$162:AI$164)*AJ$272</f>
        <v>1.9801937311235602E-4</v>
      </c>
      <c r="AK261" s="165">
        <f>'[2]Poultry Byproduct Complex'!AI166/AVERAGE('[2]Poultry Byproduct Complex'!AI$165:AI$173,'[2]Poultry Byproduct Complex'!AJ$162:AJ$164)*AK$272</f>
        <v>1.9824649484460416E-4</v>
      </c>
      <c r="AL261" s="165">
        <f>'[2]Poultry Byproduct Complex'!AJ166/AVERAGE('[2]Poultry Byproduct Complex'!AJ$165:AJ$173,'[2]Poultry Byproduct Complex'!AK$162:AK$164)*AL$272</f>
        <v>2.0082292629142469E-4</v>
      </c>
      <c r="AM261" s="165">
        <f>'[2]Poultry Byproduct Complex'!AK166/AVERAGE('[2]Poultry Byproduct Complex'!AK$165:AK$173,'[2]Poultry Byproduct Complex'!AL$162:AL$164)*AM$272</f>
        <v>2.0071561748031513E-4</v>
      </c>
      <c r="AN261" s="165">
        <f>'[2]Poultry Byproduct Complex'!AL166/AVERAGE('[2]Poultry Byproduct Complex'!AL$165:AL$173,'[2]Poultry Byproduct Complex'!AM$162:AM$164)*AN$272</f>
        <v>2.0166752635654352E-4</v>
      </c>
      <c r="AO261" s="165">
        <f>'[2]Poultry Byproduct Complex'!AM166/AVERAGE('[2]Poultry Byproduct Complex'!AM$165:AM$173,'[2]Poultry Byproduct Complex'!AN$162:AN$164)*AO$272</f>
        <v>2.0237592537901213E-4</v>
      </c>
      <c r="AP261" s="165">
        <f>'[2]Poultry Byproduct Complex'!AN166/AVERAGE('[2]Poultry Byproduct Complex'!AN$165:AN$173,'[2]Poultry Byproduct Complex'!AO$162:AO$164)*AP$272</f>
        <v>2.0520711169111534E-4</v>
      </c>
      <c r="AQ261" s="165">
        <f>'[2]Poultry Byproduct Complex'!AO166/AVERAGE('[2]Poultry Byproduct Complex'!AO$165:AO$173,'[2]Poultry Byproduct Complex'!AP$162:AP$164)*AQ$272</f>
        <v>2.0487087772533071E-4</v>
      </c>
      <c r="AR261" s="165">
        <f>'[2]Poultry Byproduct Complex'!AP166/AVERAGE('[2]Poultry Byproduct Complex'!AP$165:AP$173,'[2]Poultry Byproduct Complex'!AQ$162:AQ$164)*AR$272</f>
        <v>2.0754023804751658E-4</v>
      </c>
      <c r="AS261" s="165">
        <f>'[2]Poultry Byproduct Complex'!AQ166/AVERAGE('[2]Poultry Byproduct Complex'!AQ$165:AQ$173,'[2]Poultry Byproduct Complex'!AR$162:AR$164)*AS$272</f>
        <v>2.0896198045355533E-4</v>
      </c>
      <c r="AT261" s="165">
        <f>'[2]Poultry Byproduct Complex'!AR166/AVERAGE('[2]Poultry Byproduct Complex'!AR$165:AR$173,'[2]Poultry Byproduct Complex'!AS$162:AS$164)*AT$272</f>
        <v>2.1037781446983542E-4</v>
      </c>
      <c r="AU261" s="165">
        <f>'[2]Poultry Byproduct Complex'!AS166/AVERAGE('[2]Poultry Byproduct Complex'!AS$165:AS$173,'[2]Poultry Byproduct Complex'!AT$162:AT$164)*AU$272</f>
        <v>2.1339530395023099E-4</v>
      </c>
      <c r="AV261" s="165">
        <f>'[2]Poultry Byproduct Complex'!AT166/AVERAGE('[2]Poultry Byproduct Complex'!AT$165:AT$173,'[2]Poultry Byproduct Complex'!AU$162:AU$164)*AV$272</f>
        <v>2.15109331876351E-4</v>
      </c>
      <c r="AW261" s="165">
        <f>'[2]Poultry Byproduct Complex'!AU166/AVERAGE('[2]Poultry Byproduct Complex'!AU$165:AU$173,'[2]Poultry Byproduct Complex'!AV$162:AV$164)*AW$272</f>
        <v>2.1706819153870338E-4</v>
      </c>
      <c r="AX261" s="165">
        <f>'[2]Poultry Byproduct Complex'!AV166/AVERAGE('[2]Poultry Byproduct Complex'!AV$165:AV$173,'[2]Poultry Byproduct Complex'!AW$162:AW$164)*AX$272</f>
        <v>2.1876104562953836E-4</v>
      </c>
      <c r="AY261" s="165">
        <f>'[2]Poultry Byproduct Complex'!AW166/AVERAGE('[2]Poultry Byproduct Complex'!AW$165:AW$173,'[2]Poultry Byproduct Complex'!AX$162:AX$164)*AY$272</f>
        <v>2.2018836438936112E-4</v>
      </c>
      <c r="AZ261" s="165">
        <f>'[2]Poultry Byproduct Complex'!AX166/AVERAGE('[2]Poultry Byproduct Complex'!AX$165:AX$173,'[2]Poultry Byproduct Complex'!AY$162:AY$164)*AZ$272</f>
        <v>2.2108213913431154E-4</v>
      </c>
      <c r="BA261" s="165">
        <f>'[2]Poultry Byproduct Complex'!AY166/AVERAGE('[2]Poultry Byproduct Complex'!AY$165:AY$173,'[2]Poultry Byproduct Complex'!AZ$162:AZ$164)*BA$272</f>
        <v>2.2152949018443974E-4</v>
      </c>
      <c r="BB261" s="165">
        <f>'[2]Poultry Byproduct Complex'!AZ166/AVERAGE('[2]Poultry Byproduct Complex'!AZ$165:AZ$173,'[2]Poultry Byproduct Complex'!BA$162:BA$164)*BB$272</f>
        <v>2.2323592155451175E-4</v>
      </c>
      <c r="BC261" s="165">
        <f>'[2]Poultry Byproduct Complex'!BA166/AVERAGE('[2]Poultry Byproduct Complex'!BA$165:BA$173,'[2]Poultry Byproduct Complex'!BB$162:BB$164)*BC$272</f>
        <v>2.2487311387449233E-4</v>
      </c>
      <c r="BD261" s="165">
        <f>'[2]Poultry Byproduct Complex'!BB166/AVERAGE('[2]Poultry Byproduct Complex'!BB$165:BB$173,'[2]Poultry Byproduct Complex'!BC$162:BC$164)*BD$272</f>
        <v>2.2650562817350337E-4</v>
      </c>
      <c r="BE261" s="165">
        <f>'[2]Poultry Byproduct Complex'!BC166/AVERAGE('[2]Poultry Byproduct Complex'!BC$165:BC$173,'[2]Poultry Byproduct Complex'!BD$162:BD$164)*BE$272</f>
        <v>2.2805679983400418E-4</v>
      </c>
      <c r="BF261" s="165">
        <f>'[2]Poultry Byproduct Complex'!BD166/AVERAGE('[2]Poultry Byproduct Complex'!BD$165:BD$173,'[2]Poultry Byproduct Complex'!BE$162:BE$164)*BF$272</f>
        <v>2.2978792604831495E-4</v>
      </c>
      <c r="BG261" s="165">
        <f>'[2]Poultry Byproduct Complex'!BE166/AVERAGE('[2]Poultry Byproduct Complex'!BE$165:BE$173,'[2]Poultry Byproduct Complex'!BF$162:BF$164)*BG$272</f>
        <v>2.3135943641168339E-4</v>
      </c>
      <c r="BH261" s="165">
        <f>'[2]Poultry Byproduct Complex'!BF166/AVERAGE('[2]Poultry Byproduct Complex'!BF$165:BF$173,'[2]Poultry Byproduct Complex'!BG$162:BG$164)*BH$272</f>
        <v>2.3308996069683794E-4</v>
      </c>
    </row>
    <row r="262" spans="1:60" ht="13.5">
      <c r="A262" s="78" t="s">
        <v>19</v>
      </c>
      <c r="K262" s="165">
        <f>'[2]Poultry Byproduct Complex'!I167/AVERAGE('[2]Poultry Byproduct Complex'!I$165:I$173,'[2]Poultry Byproduct Complex'!J$162:J$164)*K$272</f>
        <v>1.352317978929296E-4</v>
      </c>
      <c r="L262" s="165">
        <f>'[2]Poultry Byproduct Complex'!J167/AVERAGE('[2]Poultry Byproduct Complex'!J$165:J$173,'[2]Poultry Byproduct Complex'!K$162:K$164)*L$272</f>
        <v>1.4291993600854528E-4</v>
      </c>
      <c r="M262" s="165">
        <f>'[2]Poultry Byproduct Complex'!K167/AVERAGE('[2]Poultry Byproduct Complex'!K$165:K$173,'[2]Poultry Byproduct Complex'!L$162:L$164)*M$272</f>
        <v>1.4928513926879946E-4</v>
      </c>
      <c r="N262" s="165">
        <f>'[2]Poultry Byproduct Complex'!L167/AVERAGE('[2]Poultry Byproduct Complex'!L$165:L$173,'[2]Poultry Byproduct Complex'!M$162:M$164)*N$272</f>
        <v>1.5226972528238316E-4</v>
      </c>
      <c r="O262" s="165">
        <f>'[2]Poultry Byproduct Complex'!M167/AVERAGE('[2]Poultry Byproduct Complex'!M$165:M$173,'[2]Poultry Byproduct Complex'!N$162:N$164)*O$272</f>
        <v>1.5654668340366957E-4</v>
      </c>
      <c r="P262" s="165">
        <f>'[2]Poultry Byproduct Complex'!N167/AVERAGE('[2]Poultry Byproduct Complex'!N$165:N$173,'[2]Poultry Byproduct Complex'!O$162:O$164)*P$272</f>
        <v>1.5504844516208929E-4</v>
      </c>
      <c r="Q262" s="165">
        <f>'[2]Poultry Byproduct Complex'!O167/AVERAGE('[2]Poultry Byproduct Complex'!O$165:O$173,'[2]Poultry Byproduct Complex'!P$162:P$164)*Q$272</f>
        <v>1.5983727122533296E-4</v>
      </c>
      <c r="R262" s="165">
        <f>'[2]Poultry Byproduct Complex'!P167/AVERAGE('[2]Poultry Byproduct Complex'!P$165:P$173,'[2]Poultry Byproduct Complex'!Q$162:Q$164)*R$272</f>
        <v>1.6632120499781005E-4</v>
      </c>
      <c r="S262" s="165">
        <f>'[2]Poultry Byproduct Complex'!Q167/AVERAGE('[2]Poultry Byproduct Complex'!Q$165:Q$173,'[2]Poultry Byproduct Complex'!R$162:R$164)*S$272</f>
        <v>1.5733220866971808E-4</v>
      </c>
      <c r="T262" s="165">
        <f>'[2]Poultry Byproduct Complex'!R167/AVERAGE('[2]Poultry Byproduct Complex'!R$165:R$173,'[2]Poultry Byproduct Complex'!S$162:S$164)*T$272</f>
        <v>1.7038476620209576E-4</v>
      </c>
      <c r="U262" s="165">
        <f>'[2]Poultry Byproduct Complex'!S167/AVERAGE('[2]Poultry Byproduct Complex'!S$165:S$173,'[2]Poultry Byproduct Complex'!T$162:T$164)*U$272</f>
        <v>1.6773172255441534E-4</v>
      </c>
      <c r="V262" s="165">
        <f>'[2]Poultry Byproduct Complex'!T167/AVERAGE('[2]Poultry Byproduct Complex'!T$165:T$173,'[2]Poultry Byproduct Complex'!U$162:U$164)*V$272</f>
        <v>1.7618313852223047E-4</v>
      </c>
      <c r="W262" s="165">
        <f>'[2]Poultry Byproduct Complex'!U167/AVERAGE('[2]Poultry Byproduct Complex'!U$165:U$173,'[2]Poultry Byproduct Complex'!V$162:V$164)*W$272</f>
        <v>1.8923174360347485E-4</v>
      </c>
      <c r="X262" s="165">
        <f>'[2]Poultry Byproduct Complex'!V167/AVERAGE('[2]Poultry Byproduct Complex'!V$165:V$173,'[2]Poultry Byproduct Complex'!W$162:W$164)*X$272</f>
        <v>1.8871109201413212E-4</v>
      </c>
      <c r="Y262" s="165">
        <f>'[2]Poultry Byproduct Complex'!W167/AVERAGE('[2]Poultry Byproduct Complex'!W$165:W$173,'[2]Poultry Byproduct Complex'!X$162:X$164)*Y$272</f>
        <v>1.3079838512765495E-4</v>
      </c>
      <c r="Z262" s="165">
        <f>'[2]Poultry Byproduct Complex'!X167/AVERAGE('[2]Poultry Byproduct Complex'!X$165:X$173,'[2]Poultry Byproduct Complex'!Y$162:Y$164)*Z$272</f>
        <v>1.8153936318335788E-4</v>
      </c>
      <c r="AA262" s="165">
        <f>'[2]Poultry Byproduct Complex'!Y167/AVERAGE('[2]Poultry Byproduct Complex'!Y$165:Y$173,'[2]Poultry Byproduct Complex'!Z$162:Z$164)*AA$272</f>
        <v>1.7330323117996184E-4</v>
      </c>
      <c r="AB262" s="165">
        <f>'[2]Poultry Byproduct Complex'!Z167/AVERAGE('[2]Poultry Byproduct Complex'!Z$165:Z$173,'[2]Poultry Byproduct Complex'!AA$162:AA$164)*AB$272</f>
        <v>1.9970405266446457E-4</v>
      </c>
      <c r="AC262" s="165">
        <f>'[2]Poultry Byproduct Complex'!AA167/AVERAGE('[2]Poultry Byproduct Complex'!AA$165:AA$173,'[2]Poultry Byproduct Complex'!AB$162:AB$164)*AC$272</f>
        <v>1.8479962831455661E-4</v>
      </c>
      <c r="AD262" s="165">
        <f>'[2]Poultry Byproduct Complex'!AB167/AVERAGE('[2]Poultry Byproduct Complex'!AB$165:AB$173,'[2]Poultry Byproduct Complex'!AC$162:AC$164)*AD$272</f>
        <v>1.6989965005702749E-4</v>
      </c>
      <c r="AE262" s="165">
        <f>'[2]Poultry Byproduct Complex'!AC167/AVERAGE('[2]Poultry Byproduct Complex'!AC$165:AC$173,'[2]Poultry Byproduct Complex'!AD$162:AD$164)*AE$272</f>
        <v>1.6932640864128983E-4</v>
      </c>
      <c r="AF262" s="165">
        <f>'[2]Poultry Byproduct Complex'!AD167/AVERAGE('[2]Poultry Byproduct Complex'!AD$165:AD$173,'[2]Poultry Byproduct Complex'!AE$162:AE$164)*AF$272</f>
        <v>1.6807745067143659E-4</v>
      </c>
      <c r="AG262" s="165">
        <f>'[2]Poultry Byproduct Complex'!AE167/AVERAGE('[2]Poultry Byproduct Complex'!AE$165:AE$173,'[2]Poultry Byproduct Complex'!AF$162:AF$164)*AG$272</f>
        <v>1.7939903655378743E-4</v>
      </c>
      <c r="AH262" s="165">
        <f>'[2]Poultry Byproduct Complex'!AF167/AVERAGE('[2]Poultry Byproduct Complex'!AF$165:AF$173,'[2]Poultry Byproduct Complex'!AG$162:AG$164)*AH$272</f>
        <v>1.9356601445230065E-4</v>
      </c>
      <c r="AI262" s="165">
        <f>'[2]Poultry Byproduct Complex'!AG167/AVERAGE('[2]Poultry Byproduct Complex'!AG$165:AG$173,'[2]Poultry Byproduct Complex'!AH$162:AH$164)*AI$272</f>
        <v>1.9647626824828815E-4</v>
      </c>
      <c r="AJ262" s="165">
        <f>'[2]Poultry Byproduct Complex'!AH167/AVERAGE('[2]Poultry Byproduct Complex'!AH$165:AH$173,'[2]Poultry Byproduct Complex'!AI$162:AI$164)*AJ$272</f>
        <v>1.9801937311235602E-4</v>
      </c>
      <c r="AK262" s="165">
        <f>'[2]Poultry Byproduct Complex'!AI167/AVERAGE('[2]Poultry Byproduct Complex'!AI$165:AI$173,'[2]Poultry Byproduct Complex'!AJ$162:AJ$164)*AK$272</f>
        <v>1.9824649484460416E-4</v>
      </c>
      <c r="AL262" s="165">
        <f>'[2]Poultry Byproduct Complex'!AJ167/AVERAGE('[2]Poultry Byproduct Complex'!AJ$165:AJ$173,'[2]Poultry Byproduct Complex'!AK$162:AK$164)*AL$272</f>
        <v>2.0082292629142469E-4</v>
      </c>
      <c r="AM262" s="165">
        <f>'[2]Poultry Byproduct Complex'!AK167/AVERAGE('[2]Poultry Byproduct Complex'!AK$165:AK$173,'[2]Poultry Byproduct Complex'!AL$162:AL$164)*AM$272</f>
        <v>2.0071561748031513E-4</v>
      </c>
      <c r="AN262" s="165">
        <f>'[2]Poultry Byproduct Complex'!AL167/AVERAGE('[2]Poultry Byproduct Complex'!AL$165:AL$173,'[2]Poultry Byproduct Complex'!AM$162:AM$164)*AN$272</f>
        <v>2.0166752635654352E-4</v>
      </c>
      <c r="AO262" s="165">
        <f>'[2]Poultry Byproduct Complex'!AM167/AVERAGE('[2]Poultry Byproduct Complex'!AM$165:AM$173,'[2]Poultry Byproduct Complex'!AN$162:AN$164)*AO$272</f>
        <v>2.0237592537901213E-4</v>
      </c>
      <c r="AP262" s="165">
        <f>'[2]Poultry Byproduct Complex'!AN167/AVERAGE('[2]Poultry Byproduct Complex'!AN$165:AN$173,'[2]Poultry Byproduct Complex'!AO$162:AO$164)*AP$272</f>
        <v>2.0520711169111534E-4</v>
      </c>
      <c r="AQ262" s="165">
        <f>'[2]Poultry Byproduct Complex'!AO167/AVERAGE('[2]Poultry Byproduct Complex'!AO$165:AO$173,'[2]Poultry Byproduct Complex'!AP$162:AP$164)*AQ$272</f>
        <v>2.0487087772533071E-4</v>
      </c>
      <c r="AR262" s="165">
        <f>'[2]Poultry Byproduct Complex'!AP167/AVERAGE('[2]Poultry Byproduct Complex'!AP$165:AP$173,'[2]Poultry Byproduct Complex'!AQ$162:AQ$164)*AR$272</f>
        <v>2.0754023804751658E-4</v>
      </c>
      <c r="AS262" s="165">
        <f>'[2]Poultry Byproduct Complex'!AQ167/AVERAGE('[2]Poultry Byproduct Complex'!AQ$165:AQ$173,'[2]Poultry Byproduct Complex'!AR$162:AR$164)*AS$272</f>
        <v>2.0896198045355533E-4</v>
      </c>
      <c r="AT262" s="165">
        <f>'[2]Poultry Byproduct Complex'!AR167/AVERAGE('[2]Poultry Byproduct Complex'!AR$165:AR$173,'[2]Poultry Byproduct Complex'!AS$162:AS$164)*AT$272</f>
        <v>2.1037781446983542E-4</v>
      </c>
      <c r="AU262" s="165">
        <f>'[2]Poultry Byproduct Complex'!AS167/AVERAGE('[2]Poultry Byproduct Complex'!AS$165:AS$173,'[2]Poultry Byproduct Complex'!AT$162:AT$164)*AU$272</f>
        <v>2.1339530395023099E-4</v>
      </c>
      <c r="AV262" s="165">
        <f>'[2]Poultry Byproduct Complex'!AT167/AVERAGE('[2]Poultry Byproduct Complex'!AT$165:AT$173,'[2]Poultry Byproduct Complex'!AU$162:AU$164)*AV$272</f>
        <v>2.15109331876351E-4</v>
      </c>
      <c r="AW262" s="165">
        <f>'[2]Poultry Byproduct Complex'!AU167/AVERAGE('[2]Poultry Byproduct Complex'!AU$165:AU$173,'[2]Poultry Byproduct Complex'!AV$162:AV$164)*AW$272</f>
        <v>2.1706819153870338E-4</v>
      </c>
      <c r="AX262" s="165">
        <f>'[2]Poultry Byproduct Complex'!AV167/AVERAGE('[2]Poultry Byproduct Complex'!AV$165:AV$173,'[2]Poultry Byproduct Complex'!AW$162:AW$164)*AX$272</f>
        <v>2.1876104562953836E-4</v>
      </c>
      <c r="AY262" s="165">
        <f>'[2]Poultry Byproduct Complex'!AW167/AVERAGE('[2]Poultry Byproduct Complex'!AW$165:AW$173,'[2]Poultry Byproduct Complex'!AX$162:AX$164)*AY$272</f>
        <v>2.2018836438936112E-4</v>
      </c>
      <c r="AZ262" s="165">
        <f>'[2]Poultry Byproduct Complex'!AX167/AVERAGE('[2]Poultry Byproduct Complex'!AX$165:AX$173,'[2]Poultry Byproduct Complex'!AY$162:AY$164)*AZ$272</f>
        <v>2.2108213913431154E-4</v>
      </c>
      <c r="BA262" s="165">
        <f>'[2]Poultry Byproduct Complex'!AY167/AVERAGE('[2]Poultry Byproduct Complex'!AY$165:AY$173,'[2]Poultry Byproduct Complex'!AZ$162:AZ$164)*BA$272</f>
        <v>2.2152949018443974E-4</v>
      </c>
      <c r="BB262" s="165">
        <f>'[2]Poultry Byproduct Complex'!AZ167/AVERAGE('[2]Poultry Byproduct Complex'!AZ$165:AZ$173,'[2]Poultry Byproduct Complex'!BA$162:BA$164)*BB$272</f>
        <v>2.2323592155451175E-4</v>
      </c>
      <c r="BC262" s="165">
        <f>'[2]Poultry Byproduct Complex'!BA167/AVERAGE('[2]Poultry Byproduct Complex'!BA$165:BA$173,'[2]Poultry Byproduct Complex'!BB$162:BB$164)*BC$272</f>
        <v>2.2487311387449233E-4</v>
      </c>
      <c r="BD262" s="165">
        <f>'[2]Poultry Byproduct Complex'!BB167/AVERAGE('[2]Poultry Byproduct Complex'!BB$165:BB$173,'[2]Poultry Byproduct Complex'!BC$162:BC$164)*BD$272</f>
        <v>2.2650562817350337E-4</v>
      </c>
      <c r="BE262" s="165">
        <f>'[2]Poultry Byproduct Complex'!BC167/AVERAGE('[2]Poultry Byproduct Complex'!BC$165:BC$173,'[2]Poultry Byproduct Complex'!BD$162:BD$164)*BE$272</f>
        <v>2.2805679983400423E-4</v>
      </c>
      <c r="BF262" s="165">
        <f>'[2]Poultry Byproduct Complex'!BD167/AVERAGE('[2]Poultry Byproduct Complex'!BD$165:BD$173,'[2]Poultry Byproduct Complex'!BE$162:BE$164)*BF$272</f>
        <v>2.2978792604831495E-4</v>
      </c>
      <c r="BG262" s="165">
        <f>'[2]Poultry Byproduct Complex'!BE167/AVERAGE('[2]Poultry Byproduct Complex'!BE$165:BE$173,'[2]Poultry Byproduct Complex'!BF$162:BF$164)*BG$272</f>
        <v>2.3135943641168339E-4</v>
      </c>
      <c r="BH262" s="165">
        <f>'[2]Poultry Byproduct Complex'!BF167/AVERAGE('[2]Poultry Byproduct Complex'!BF$165:BF$173,'[2]Poultry Byproduct Complex'!BG$162:BG$164)*BH$272</f>
        <v>2.3308996069683794E-4</v>
      </c>
    </row>
    <row r="263" spans="1:60" ht="13.5">
      <c r="A263" s="78" t="s">
        <v>20</v>
      </c>
      <c r="K263" s="165">
        <f>'[2]Poultry Byproduct Complex'!I168/AVERAGE('[2]Poultry Byproduct Complex'!I$165:I$173,'[2]Poultry Byproduct Complex'!J$162:J$164)*K$272</f>
        <v>1.352317978929296E-4</v>
      </c>
      <c r="L263" s="165">
        <f>'[2]Poultry Byproduct Complex'!J168/AVERAGE('[2]Poultry Byproduct Complex'!J$165:J$173,'[2]Poultry Byproduct Complex'!K$162:K$164)*L$272</f>
        <v>1.4291993600854528E-4</v>
      </c>
      <c r="M263" s="165">
        <f>'[2]Poultry Byproduct Complex'!K168/AVERAGE('[2]Poultry Byproduct Complex'!K$165:K$173,'[2]Poultry Byproduct Complex'!L$162:L$164)*M$272</f>
        <v>1.4214960125063746E-4</v>
      </c>
      <c r="N263" s="165">
        <f>'[2]Poultry Byproduct Complex'!L168/AVERAGE('[2]Poultry Byproduct Complex'!L$165:L$173,'[2]Poultry Byproduct Complex'!M$162:M$164)*N$272</f>
        <v>1.5398483042467788E-4</v>
      </c>
      <c r="O263" s="165">
        <f>'[2]Poultry Byproduct Complex'!M168/AVERAGE('[2]Poultry Byproduct Complex'!M$165:M$173,'[2]Poultry Byproduct Complex'!N$162:N$164)*O$272</f>
        <v>1.5859838530696849E-4</v>
      </c>
      <c r="P263" s="165">
        <f>'[2]Poultry Byproduct Complex'!N168/AVERAGE('[2]Poultry Byproduct Complex'!N$165:N$173,'[2]Poultry Byproduct Complex'!O$162:O$164)*P$272</f>
        <v>1.5042011529030995E-4</v>
      </c>
      <c r="Q263" s="165">
        <f>'[2]Poultry Byproduct Complex'!O168/AVERAGE('[2]Poultry Byproduct Complex'!O$165:O$173,'[2]Poultry Byproduct Complex'!P$162:P$164)*Q$272</f>
        <v>1.5377407316047008E-4</v>
      </c>
      <c r="R263" s="165">
        <f>'[2]Poultry Byproduct Complex'!P168/AVERAGE('[2]Poultry Byproduct Complex'!P$165:P$173,'[2]Poultry Byproduct Complex'!Q$162:Q$164)*R$272</f>
        <v>1.7839771999022668E-4</v>
      </c>
      <c r="S263" s="165">
        <f>'[2]Poultry Byproduct Complex'!Q168/AVERAGE('[2]Poultry Byproduct Complex'!Q$165:Q$173,'[2]Poultry Byproduct Complex'!R$162:R$164)*S$272</f>
        <v>1.6477693934339264E-4</v>
      </c>
      <c r="T263" s="165">
        <f>'[2]Poultry Byproduct Complex'!R168/AVERAGE('[2]Poultry Byproduct Complex'!R$165:R$173,'[2]Poultry Byproduct Complex'!S$162:S$164)*T$272</f>
        <v>1.7569316061673954E-4</v>
      </c>
      <c r="U263" s="165">
        <f>'[2]Poultry Byproduct Complex'!S168/AVERAGE('[2]Poultry Byproduct Complex'!S$165:S$173,'[2]Poultry Byproduct Complex'!T$162:T$164)*U$272</f>
        <v>1.7050959897961599E-4</v>
      </c>
      <c r="V263" s="165">
        <f>'[2]Poultry Byproduct Complex'!T168/AVERAGE('[2]Poultry Byproduct Complex'!T$165:T$173,'[2]Poultry Byproduct Complex'!U$162:U$164)*V$272</f>
        <v>1.8029360334947427E-4</v>
      </c>
      <c r="W263" s="165">
        <f>'[2]Poultry Byproduct Complex'!U168/AVERAGE('[2]Poultry Byproduct Complex'!U$165:U$173,'[2]Poultry Byproduct Complex'!V$162:V$164)*W$272</f>
        <v>1.7751768067907528E-4</v>
      </c>
      <c r="X263" s="165">
        <f>'[2]Poultry Byproduct Complex'!V168/AVERAGE('[2]Poultry Byproduct Complex'!V$165:V$173,'[2]Poultry Byproduct Complex'!W$162:W$164)*X$272</f>
        <v>1.8264721267452984E-4</v>
      </c>
      <c r="Y263" s="165">
        <f>'[2]Poultry Byproduct Complex'!W168/AVERAGE('[2]Poultry Byproduct Complex'!W$165:W$173,'[2]Poultry Byproduct Complex'!X$162:X$164)*Y$272</f>
        <v>1.3263311668720504E-4</v>
      </c>
      <c r="Z263" s="165">
        <f>'[2]Poultry Byproduct Complex'!X168/AVERAGE('[2]Poultry Byproduct Complex'!X$165:X$173,'[2]Poultry Byproduct Complex'!Y$162:Y$164)*Z$272</f>
        <v>1.8504433805031196E-4</v>
      </c>
      <c r="AA263" s="165">
        <f>'[2]Poultry Byproduct Complex'!Y168/AVERAGE('[2]Poultry Byproduct Complex'!Y$165:Y$173,'[2]Poultry Byproduct Complex'!Z$162:Z$164)*AA$272</f>
        <v>1.8690642373755037E-4</v>
      </c>
      <c r="AB263" s="165">
        <f>'[2]Poultry Byproduct Complex'!Z168/AVERAGE('[2]Poultry Byproduct Complex'!Z$165:Z$173,'[2]Poultry Byproduct Complex'!AA$162:AA$164)*AB$272</f>
        <v>1.8802188447363259E-4</v>
      </c>
      <c r="AC263" s="165">
        <f>'[2]Poultry Byproduct Complex'!AA168/AVERAGE('[2]Poultry Byproduct Complex'!AA$165:AA$173,'[2]Poultry Byproduct Complex'!AB$162:AB$164)*AC$272</f>
        <v>1.6403316239338304E-4</v>
      </c>
      <c r="AD263" s="165">
        <f>'[2]Poultry Byproduct Complex'!AB168/AVERAGE('[2]Poultry Byproduct Complex'!AB$165:AB$173,'[2]Poultry Byproduct Complex'!AC$162:AC$164)*AD$272</f>
        <v>1.6193620780600618E-4</v>
      </c>
      <c r="AE263" s="165">
        <f>'[2]Poultry Byproduct Complex'!AC168/AVERAGE('[2]Poultry Byproduct Complex'!AC$165:AC$173,'[2]Poultry Byproduct Complex'!AD$162:AD$164)*AE$272</f>
        <v>1.7522176026071922E-4</v>
      </c>
      <c r="AF263" s="165">
        <f>'[2]Poultry Byproduct Complex'!AD168/AVERAGE('[2]Poultry Byproduct Complex'!AD$165:AD$173,'[2]Poultry Byproduct Complex'!AE$162:AE$164)*AF$272</f>
        <v>1.7162775184278873E-4</v>
      </c>
      <c r="AG263" s="165">
        <f>'[2]Poultry Byproduct Complex'!AE168/AVERAGE('[2]Poultry Byproduct Complex'!AE$165:AE$173,'[2]Poultry Byproduct Complex'!AF$162:AF$164)*AG$272</f>
        <v>1.8900758581227549E-4</v>
      </c>
      <c r="AH263" s="165">
        <f>'[2]Poultry Byproduct Complex'!AF168/AVERAGE('[2]Poultry Byproduct Complex'!AF$165:AF$173,'[2]Poultry Byproduct Complex'!AG$162:AG$164)*AH$272</f>
        <v>1.6966335891341387E-4</v>
      </c>
      <c r="AI263" s="165">
        <f>'[2]Poultry Byproduct Complex'!AG168/AVERAGE('[2]Poultry Byproduct Complex'!AG$165:AG$173,'[2]Poultry Byproduct Complex'!AH$162:AH$164)*AI$272</f>
        <v>1.9647626824828815E-4</v>
      </c>
      <c r="AJ263" s="165">
        <f>'[2]Poultry Byproduct Complex'!AH168/AVERAGE('[2]Poultry Byproduct Complex'!AH$165:AH$173,'[2]Poultry Byproduct Complex'!AI$162:AI$164)*AJ$272</f>
        <v>1.9801937311235602E-4</v>
      </c>
      <c r="AK263" s="165">
        <f>'[2]Poultry Byproduct Complex'!AI168/AVERAGE('[2]Poultry Byproduct Complex'!AI$165:AI$173,'[2]Poultry Byproduct Complex'!AJ$162:AJ$164)*AK$272</f>
        <v>1.9824649484460416E-4</v>
      </c>
      <c r="AL263" s="165">
        <f>'[2]Poultry Byproduct Complex'!AJ168/AVERAGE('[2]Poultry Byproduct Complex'!AJ$165:AJ$173,'[2]Poultry Byproduct Complex'!AK$162:AK$164)*AL$272</f>
        <v>2.0082292629142469E-4</v>
      </c>
      <c r="AM263" s="165">
        <f>'[2]Poultry Byproduct Complex'!AK168/AVERAGE('[2]Poultry Byproduct Complex'!AK$165:AK$173,'[2]Poultry Byproduct Complex'!AL$162:AL$164)*AM$272</f>
        <v>2.0071561748031513E-4</v>
      </c>
      <c r="AN263" s="165">
        <f>'[2]Poultry Byproduct Complex'!AL168/AVERAGE('[2]Poultry Byproduct Complex'!AL$165:AL$173,'[2]Poultry Byproduct Complex'!AM$162:AM$164)*AN$272</f>
        <v>2.0166752635654352E-4</v>
      </c>
      <c r="AO263" s="165">
        <f>'[2]Poultry Byproduct Complex'!AM168/AVERAGE('[2]Poultry Byproduct Complex'!AM$165:AM$173,'[2]Poultry Byproduct Complex'!AN$162:AN$164)*AO$272</f>
        <v>2.0237592537901213E-4</v>
      </c>
      <c r="AP263" s="165">
        <f>'[2]Poultry Byproduct Complex'!AN168/AVERAGE('[2]Poultry Byproduct Complex'!AN$165:AN$173,'[2]Poultry Byproduct Complex'!AO$162:AO$164)*AP$272</f>
        <v>2.0520711169111534E-4</v>
      </c>
      <c r="AQ263" s="165">
        <f>'[2]Poultry Byproduct Complex'!AO168/AVERAGE('[2]Poultry Byproduct Complex'!AO$165:AO$173,'[2]Poultry Byproduct Complex'!AP$162:AP$164)*AQ$272</f>
        <v>2.0487087772533071E-4</v>
      </c>
      <c r="AR263" s="165">
        <f>'[2]Poultry Byproduct Complex'!AP168/AVERAGE('[2]Poultry Byproduct Complex'!AP$165:AP$173,'[2]Poultry Byproduct Complex'!AQ$162:AQ$164)*AR$272</f>
        <v>2.0754023804751658E-4</v>
      </c>
      <c r="AS263" s="165">
        <f>'[2]Poultry Byproduct Complex'!AQ168/AVERAGE('[2]Poultry Byproduct Complex'!AQ$165:AQ$173,'[2]Poultry Byproduct Complex'!AR$162:AR$164)*AS$272</f>
        <v>2.0896198045355533E-4</v>
      </c>
      <c r="AT263" s="165">
        <f>'[2]Poultry Byproduct Complex'!AR168/AVERAGE('[2]Poultry Byproduct Complex'!AR$165:AR$173,'[2]Poultry Byproduct Complex'!AS$162:AS$164)*AT$272</f>
        <v>2.1037781446983542E-4</v>
      </c>
      <c r="AU263" s="165">
        <f>'[2]Poultry Byproduct Complex'!AS168/AVERAGE('[2]Poultry Byproduct Complex'!AS$165:AS$173,'[2]Poultry Byproduct Complex'!AT$162:AT$164)*AU$272</f>
        <v>2.1339530395023099E-4</v>
      </c>
      <c r="AV263" s="165">
        <f>'[2]Poultry Byproduct Complex'!AT168/AVERAGE('[2]Poultry Byproduct Complex'!AT$165:AT$173,'[2]Poultry Byproduct Complex'!AU$162:AU$164)*AV$272</f>
        <v>2.15109331876351E-4</v>
      </c>
      <c r="AW263" s="165">
        <f>'[2]Poultry Byproduct Complex'!AU168/AVERAGE('[2]Poultry Byproduct Complex'!AU$165:AU$173,'[2]Poultry Byproduct Complex'!AV$162:AV$164)*AW$272</f>
        <v>2.1706819153870338E-4</v>
      </c>
      <c r="AX263" s="165">
        <f>'[2]Poultry Byproduct Complex'!AV168/AVERAGE('[2]Poultry Byproduct Complex'!AV$165:AV$173,'[2]Poultry Byproduct Complex'!AW$162:AW$164)*AX$272</f>
        <v>2.1876104562953836E-4</v>
      </c>
      <c r="AY263" s="165">
        <f>'[2]Poultry Byproduct Complex'!AW168/AVERAGE('[2]Poultry Byproduct Complex'!AW$165:AW$173,'[2]Poultry Byproduct Complex'!AX$162:AX$164)*AY$272</f>
        <v>2.2018836438936112E-4</v>
      </c>
      <c r="AZ263" s="165">
        <f>'[2]Poultry Byproduct Complex'!AX168/AVERAGE('[2]Poultry Byproduct Complex'!AX$165:AX$173,'[2]Poultry Byproduct Complex'!AY$162:AY$164)*AZ$272</f>
        <v>2.2108213913431154E-4</v>
      </c>
      <c r="BA263" s="165">
        <f>'[2]Poultry Byproduct Complex'!AY168/AVERAGE('[2]Poultry Byproduct Complex'!AY$165:AY$173,'[2]Poultry Byproduct Complex'!AZ$162:AZ$164)*BA$272</f>
        <v>2.2152949018443968E-4</v>
      </c>
      <c r="BB263" s="165">
        <f>'[2]Poultry Byproduct Complex'!AZ168/AVERAGE('[2]Poultry Byproduct Complex'!AZ$165:AZ$173,'[2]Poultry Byproduct Complex'!BA$162:BA$164)*BB$272</f>
        <v>2.2323592155451175E-4</v>
      </c>
      <c r="BC263" s="165">
        <f>'[2]Poultry Byproduct Complex'!BA168/AVERAGE('[2]Poultry Byproduct Complex'!BA$165:BA$173,'[2]Poultry Byproduct Complex'!BB$162:BB$164)*BC$272</f>
        <v>2.2487311387449233E-4</v>
      </c>
      <c r="BD263" s="165">
        <f>'[2]Poultry Byproduct Complex'!BB168/AVERAGE('[2]Poultry Byproduct Complex'!BB$165:BB$173,'[2]Poultry Byproduct Complex'!BC$162:BC$164)*BD$272</f>
        <v>2.2650562817350337E-4</v>
      </c>
      <c r="BE263" s="165">
        <f>'[2]Poultry Byproduct Complex'!BC168/AVERAGE('[2]Poultry Byproduct Complex'!BC$165:BC$173,'[2]Poultry Byproduct Complex'!BD$162:BD$164)*BE$272</f>
        <v>2.2805679983400423E-4</v>
      </c>
      <c r="BF263" s="165">
        <f>'[2]Poultry Byproduct Complex'!BD168/AVERAGE('[2]Poultry Byproduct Complex'!BD$165:BD$173,'[2]Poultry Byproduct Complex'!BE$162:BE$164)*BF$272</f>
        <v>2.2978792604831495E-4</v>
      </c>
      <c r="BG263" s="165">
        <f>'[2]Poultry Byproduct Complex'!BE168/AVERAGE('[2]Poultry Byproduct Complex'!BE$165:BE$173,'[2]Poultry Byproduct Complex'!BF$162:BF$164)*BG$272</f>
        <v>2.3135943641168337E-4</v>
      </c>
      <c r="BH263" s="165">
        <f>'[2]Poultry Byproduct Complex'!BF168/AVERAGE('[2]Poultry Byproduct Complex'!BF$165:BF$173,'[2]Poultry Byproduct Complex'!BG$162:BG$164)*BH$272</f>
        <v>2.3308996069683794E-4</v>
      </c>
    </row>
    <row r="264" spans="1:60" ht="13.5">
      <c r="A264" s="78" t="s">
        <v>21</v>
      </c>
      <c r="K264" s="165">
        <f>'[2]Poultry Byproduct Complex'!I169/AVERAGE('[2]Poultry Byproduct Complex'!I$165:I$173,'[2]Poultry Byproduct Complex'!J$162:J$164)*K$272</f>
        <v>1.352317978929296E-4</v>
      </c>
      <c r="L264" s="165">
        <f>'[2]Poultry Byproduct Complex'!J169/AVERAGE('[2]Poultry Byproduct Complex'!J$165:J$173,'[2]Poultry Byproduct Complex'!K$162:K$164)*L$272</f>
        <v>1.4291993600854528E-4</v>
      </c>
      <c r="M264" s="165">
        <f>'[2]Poultry Byproduct Complex'!K169/AVERAGE('[2]Poultry Byproduct Complex'!K$165:K$173,'[2]Poultry Byproduct Complex'!L$162:L$164)*M$272</f>
        <v>1.4458313623423474E-4</v>
      </c>
      <c r="N264" s="165">
        <f>'[2]Poultry Byproduct Complex'!L169/AVERAGE('[2]Poultry Byproduct Complex'!L$165:L$173,'[2]Poultry Byproduct Complex'!M$162:M$164)*N$272</f>
        <v>1.527536419526005E-4</v>
      </c>
      <c r="O264" s="165">
        <f>'[2]Poultry Byproduct Complex'!M169/AVERAGE('[2]Poultry Byproduct Complex'!M$165:M$173,'[2]Poultry Byproduct Complex'!N$162:N$164)*O$272</f>
        <v>1.6397703551044354E-4</v>
      </c>
      <c r="P264" s="165">
        <f>'[2]Poultry Byproduct Complex'!N169/AVERAGE('[2]Poultry Byproduct Complex'!N$165:N$173,'[2]Poultry Byproduct Complex'!O$162:O$164)*P$272</f>
        <v>1.5526624237805574E-4</v>
      </c>
      <c r="Q264" s="165">
        <f>'[2]Poultry Byproduct Complex'!O169/AVERAGE('[2]Poultry Byproduct Complex'!O$165:O$173,'[2]Poultry Byproduct Complex'!P$162:P$164)*Q$272</f>
        <v>1.5674368160210211E-4</v>
      </c>
      <c r="R264" s="165">
        <f>'[2]Poultry Byproduct Complex'!P169/AVERAGE('[2]Poultry Byproduct Complex'!P$165:P$173,'[2]Poultry Byproduct Complex'!Q$162:Q$164)*R$272</f>
        <v>1.8014100326571627E-4</v>
      </c>
      <c r="S264" s="165">
        <f>'[2]Poultry Byproduct Complex'!Q169/AVERAGE('[2]Poultry Byproduct Complex'!Q$165:Q$173,'[2]Poultry Byproduct Complex'!R$162:R$164)*S$272</f>
        <v>1.7514051998422135E-4</v>
      </c>
      <c r="T264" s="165">
        <f>'[2]Poultry Byproduct Complex'!R169/AVERAGE('[2]Poultry Byproduct Complex'!R$165:R$173,'[2]Poultry Byproduct Complex'!S$162:S$164)*T$272</f>
        <v>1.7919773369897346E-4</v>
      </c>
      <c r="U264" s="165">
        <f>'[2]Poultry Byproduct Complex'!S169/AVERAGE('[2]Poultry Byproduct Complex'!S$165:S$173,'[2]Poultry Byproduct Complex'!T$162:T$164)*U$272</f>
        <v>1.6963761425339393E-4</v>
      </c>
      <c r="V264" s="165">
        <f>'[2]Poultry Byproduct Complex'!T169/AVERAGE('[2]Poultry Byproduct Complex'!T$165:T$173,'[2]Poultry Byproduct Complex'!U$162:U$164)*V$272</f>
        <v>1.7424707329405245E-4</v>
      </c>
      <c r="W264" s="165">
        <f>'[2]Poultry Byproduct Complex'!U169/AVERAGE('[2]Poultry Byproduct Complex'!U$165:U$173,'[2]Poultry Byproduct Complex'!V$162:V$164)*W$272</f>
        <v>1.8351444129066161E-4</v>
      </c>
      <c r="X264" s="165">
        <f>'[2]Poultry Byproduct Complex'!V169/AVERAGE('[2]Poultry Byproduct Complex'!V$165:V$173,'[2]Poultry Byproduct Complex'!W$162:W$164)*X$272</f>
        <v>1.9355226864651266E-4</v>
      </c>
      <c r="Y264" s="165">
        <f>'[2]Poultry Byproduct Complex'!W169/AVERAGE('[2]Poultry Byproduct Complex'!W$165:W$173,'[2]Poultry Byproduct Complex'!X$162:X$164)*Y$272</f>
        <v>2.1604540786678846E-4</v>
      </c>
      <c r="Z264" s="165">
        <f>'[2]Poultry Byproduct Complex'!X169/AVERAGE('[2]Poultry Byproduct Complex'!X$165:X$173,'[2]Poultry Byproduct Complex'!Y$162:Y$164)*Z$272</f>
        <v>1.8848694883164747E-4</v>
      </c>
      <c r="AA264" s="165">
        <f>'[2]Poultry Byproduct Complex'!Y169/AVERAGE('[2]Poultry Byproduct Complex'!Y$165:Y$173,'[2]Poultry Byproduct Complex'!Z$162:Z$164)*AA$272</f>
        <v>1.7403533170399534E-4</v>
      </c>
      <c r="AB264" s="165">
        <f>'[2]Poultry Byproduct Complex'!Z169/AVERAGE('[2]Poultry Byproduct Complex'!Z$165:Z$173,'[2]Poultry Byproduct Complex'!AA$162:AA$164)*AB$272</f>
        <v>1.9331613931632881E-4</v>
      </c>
      <c r="AC264" s="165">
        <f>'[2]Poultry Byproduct Complex'!AA169/AVERAGE('[2]Poultry Byproduct Complex'!AA$165:AA$173,'[2]Poultry Byproduct Complex'!AB$162:AB$164)*AC$272</f>
        <v>1.8222397380443978E-4</v>
      </c>
      <c r="AD264" s="165">
        <f>'[2]Poultry Byproduct Complex'!AB169/AVERAGE('[2]Poultry Byproduct Complex'!AB$165:AB$173,'[2]Poultry Byproduct Complex'!AC$162:AC$164)*AD$272</f>
        <v>2.035848479049583E-4</v>
      </c>
      <c r="AE264" s="165">
        <f>'[2]Poultry Byproduct Complex'!AC169/AVERAGE('[2]Poultry Byproduct Complex'!AC$165:AC$173,'[2]Poultry Byproduct Complex'!AD$162:AD$164)*AE$272</f>
        <v>2.0746997555351002E-4</v>
      </c>
      <c r="AF264" s="165">
        <f>'[2]Poultry Byproduct Complex'!AD169/AVERAGE('[2]Poultry Byproduct Complex'!AD$165:AD$173,'[2]Poultry Byproduct Complex'!AE$162:AE$164)*AF$272</f>
        <v>1.8769371988363928E-4</v>
      </c>
      <c r="AG264" s="165">
        <f>'[2]Poultry Byproduct Complex'!AE169/AVERAGE('[2]Poultry Byproduct Complex'!AE$165:AE$173,'[2]Poultry Byproduct Complex'!AF$162:AF$164)*AG$272</f>
        <v>1.9142821755996215E-4</v>
      </c>
      <c r="AH264" s="165">
        <f>'[2]Poultry Byproduct Complex'!AF169/AVERAGE('[2]Poultry Byproduct Complex'!AF$165:AF$173,'[2]Poultry Byproduct Complex'!AG$162:AG$164)*AH$272</f>
        <v>2.0249454778131218E-4</v>
      </c>
      <c r="AI264" s="165">
        <f>'[2]Poultry Byproduct Complex'!AG169/AVERAGE('[2]Poultry Byproduct Complex'!AG$165:AG$173,'[2]Poultry Byproduct Complex'!AH$162:AH$164)*AI$272</f>
        <v>1.9647626824828815E-4</v>
      </c>
      <c r="AJ264" s="165">
        <f>'[2]Poultry Byproduct Complex'!AH169/AVERAGE('[2]Poultry Byproduct Complex'!AH$165:AH$173,'[2]Poultry Byproduct Complex'!AI$162:AI$164)*AJ$272</f>
        <v>1.9801937311235602E-4</v>
      </c>
      <c r="AK264" s="165">
        <f>'[2]Poultry Byproduct Complex'!AI169/AVERAGE('[2]Poultry Byproduct Complex'!AI$165:AI$173,'[2]Poultry Byproduct Complex'!AJ$162:AJ$164)*AK$272</f>
        <v>1.9824649484460416E-4</v>
      </c>
      <c r="AL264" s="165">
        <f>'[2]Poultry Byproduct Complex'!AJ169/AVERAGE('[2]Poultry Byproduct Complex'!AJ$165:AJ$173,'[2]Poultry Byproduct Complex'!AK$162:AK$164)*AL$272</f>
        <v>2.0082292629142469E-4</v>
      </c>
      <c r="AM264" s="165">
        <f>'[2]Poultry Byproduct Complex'!AK169/AVERAGE('[2]Poultry Byproduct Complex'!AK$165:AK$173,'[2]Poultry Byproduct Complex'!AL$162:AL$164)*AM$272</f>
        <v>2.0071561748031513E-4</v>
      </c>
      <c r="AN264" s="165">
        <f>'[2]Poultry Byproduct Complex'!AL169/AVERAGE('[2]Poultry Byproduct Complex'!AL$165:AL$173,'[2]Poultry Byproduct Complex'!AM$162:AM$164)*AN$272</f>
        <v>2.0166752635654352E-4</v>
      </c>
      <c r="AO264" s="165">
        <f>'[2]Poultry Byproduct Complex'!AM169/AVERAGE('[2]Poultry Byproduct Complex'!AM$165:AM$173,'[2]Poultry Byproduct Complex'!AN$162:AN$164)*AO$272</f>
        <v>2.0237592537901213E-4</v>
      </c>
      <c r="AP264" s="165">
        <f>'[2]Poultry Byproduct Complex'!AN169/AVERAGE('[2]Poultry Byproduct Complex'!AN$165:AN$173,'[2]Poultry Byproduct Complex'!AO$162:AO$164)*AP$272</f>
        <v>2.0520711169111534E-4</v>
      </c>
      <c r="AQ264" s="165">
        <f>'[2]Poultry Byproduct Complex'!AO169/AVERAGE('[2]Poultry Byproduct Complex'!AO$165:AO$173,'[2]Poultry Byproduct Complex'!AP$162:AP$164)*AQ$272</f>
        <v>2.0487087772533071E-4</v>
      </c>
      <c r="AR264" s="165">
        <f>'[2]Poultry Byproduct Complex'!AP169/AVERAGE('[2]Poultry Byproduct Complex'!AP$165:AP$173,'[2]Poultry Byproduct Complex'!AQ$162:AQ$164)*AR$272</f>
        <v>2.0754023804751658E-4</v>
      </c>
      <c r="AS264" s="165">
        <f>'[2]Poultry Byproduct Complex'!AQ169/AVERAGE('[2]Poultry Byproduct Complex'!AQ$165:AQ$173,'[2]Poultry Byproduct Complex'!AR$162:AR$164)*AS$272</f>
        <v>2.0896198045355533E-4</v>
      </c>
      <c r="AT264" s="165">
        <f>'[2]Poultry Byproduct Complex'!AR169/AVERAGE('[2]Poultry Byproduct Complex'!AR$165:AR$173,'[2]Poultry Byproduct Complex'!AS$162:AS$164)*AT$272</f>
        <v>2.1037781446983542E-4</v>
      </c>
      <c r="AU264" s="165">
        <f>'[2]Poultry Byproduct Complex'!AS169/AVERAGE('[2]Poultry Byproduct Complex'!AS$165:AS$173,'[2]Poultry Byproduct Complex'!AT$162:AT$164)*AU$272</f>
        <v>2.1339530395023099E-4</v>
      </c>
      <c r="AV264" s="165">
        <f>'[2]Poultry Byproduct Complex'!AT169/AVERAGE('[2]Poultry Byproduct Complex'!AT$165:AT$173,'[2]Poultry Byproduct Complex'!AU$162:AU$164)*AV$272</f>
        <v>2.15109331876351E-4</v>
      </c>
      <c r="AW264" s="165">
        <f>'[2]Poultry Byproduct Complex'!AU169/AVERAGE('[2]Poultry Byproduct Complex'!AU$165:AU$173,'[2]Poultry Byproduct Complex'!AV$162:AV$164)*AW$272</f>
        <v>2.1706819153870338E-4</v>
      </c>
      <c r="AX264" s="165">
        <f>'[2]Poultry Byproduct Complex'!AV169/AVERAGE('[2]Poultry Byproduct Complex'!AV$165:AV$173,'[2]Poultry Byproduct Complex'!AW$162:AW$164)*AX$272</f>
        <v>2.1876104562953836E-4</v>
      </c>
      <c r="AY264" s="165">
        <f>'[2]Poultry Byproduct Complex'!AW169/AVERAGE('[2]Poultry Byproduct Complex'!AW$165:AW$173,'[2]Poultry Byproduct Complex'!AX$162:AX$164)*AY$272</f>
        <v>2.2018836438936112E-4</v>
      </c>
      <c r="AZ264" s="165">
        <f>'[2]Poultry Byproduct Complex'!AX169/AVERAGE('[2]Poultry Byproduct Complex'!AX$165:AX$173,'[2]Poultry Byproduct Complex'!AY$162:AY$164)*AZ$272</f>
        <v>2.2108213913431154E-4</v>
      </c>
      <c r="BA264" s="165">
        <f>'[2]Poultry Byproduct Complex'!AY169/AVERAGE('[2]Poultry Byproduct Complex'!AY$165:AY$173,'[2]Poultry Byproduct Complex'!AZ$162:AZ$164)*BA$272</f>
        <v>2.2152949018443974E-4</v>
      </c>
      <c r="BB264" s="165">
        <f>'[2]Poultry Byproduct Complex'!AZ169/AVERAGE('[2]Poultry Byproduct Complex'!AZ$165:AZ$173,'[2]Poultry Byproduct Complex'!BA$162:BA$164)*BB$272</f>
        <v>2.2323592155451175E-4</v>
      </c>
      <c r="BC264" s="165">
        <f>'[2]Poultry Byproduct Complex'!BA169/AVERAGE('[2]Poultry Byproduct Complex'!BA$165:BA$173,'[2]Poultry Byproduct Complex'!BB$162:BB$164)*BC$272</f>
        <v>2.2487311387449233E-4</v>
      </c>
      <c r="BD264" s="165">
        <f>'[2]Poultry Byproduct Complex'!BB169/AVERAGE('[2]Poultry Byproduct Complex'!BB$165:BB$173,'[2]Poultry Byproduct Complex'!BC$162:BC$164)*BD$272</f>
        <v>2.2650562817350337E-4</v>
      </c>
      <c r="BE264" s="165">
        <f>'[2]Poultry Byproduct Complex'!BC169/AVERAGE('[2]Poultry Byproduct Complex'!BC$165:BC$173,'[2]Poultry Byproduct Complex'!BD$162:BD$164)*BE$272</f>
        <v>2.2805679983400423E-4</v>
      </c>
      <c r="BF264" s="165">
        <f>'[2]Poultry Byproduct Complex'!BD169/AVERAGE('[2]Poultry Byproduct Complex'!BD$165:BD$173,'[2]Poultry Byproduct Complex'!BE$162:BE$164)*BF$272</f>
        <v>2.2978792604831495E-4</v>
      </c>
      <c r="BG264" s="165">
        <f>'[2]Poultry Byproduct Complex'!BE169/AVERAGE('[2]Poultry Byproduct Complex'!BE$165:BE$173,'[2]Poultry Byproduct Complex'!BF$162:BF$164)*BG$272</f>
        <v>2.3135943641168339E-4</v>
      </c>
      <c r="BH264" s="165">
        <f>'[2]Poultry Byproduct Complex'!BF169/AVERAGE('[2]Poultry Byproduct Complex'!BF$165:BF$173,'[2]Poultry Byproduct Complex'!BG$162:BG$164)*BH$272</f>
        <v>2.3308996069683794E-4</v>
      </c>
    </row>
    <row r="265" spans="1:60" ht="13.5">
      <c r="A265" s="78" t="s">
        <v>22</v>
      </c>
      <c r="K265" s="165">
        <f>'[2]Poultry Byproduct Complex'!I170/AVERAGE('[2]Poultry Byproduct Complex'!I$165:I$173,'[2]Poultry Byproduct Complex'!J$162:J$164)*K$272</f>
        <v>1.352317978929296E-4</v>
      </c>
      <c r="L265" s="165">
        <f>'[2]Poultry Byproduct Complex'!J170/AVERAGE('[2]Poultry Byproduct Complex'!J$165:J$173,'[2]Poultry Byproduct Complex'!K$162:K$164)*L$272</f>
        <v>1.4291993600854528E-4</v>
      </c>
      <c r="M265" s="165">
        <f>'[2]Poultry Byproduct Complex'!K170/AVERAGE('[2]Poultry Byproduct Complex'!K$165:K$173,'[2]Poultry Byproduct Complex'!L$162:L$164)*M$272</f>
        <v>1.4803511724789998E-4</v>
      </c>
      <c r="N265" s="165">
        <f>'[2]Poultry Byproduct Complex'!L170/AVERAGE('[2]Poultry Byproduct Complex'!L$165:L$173,'[2]Poultry Byproduct Complex'!M$162:M$164)*N$272</f>
        <v>1.5716474017280554E-4</v>
      </c>
      <c r="O265" s="165">
        <f>'[2]Poultry Byproduct Complex'!M170/AVERAGE('[2]Poultry Byproduct Complex'!M$165:M$173,'[2]Poultry Byproduct Complex'!N$162:N$164)*O$272</f>
        <v>1.5823524010209723E-4</v>
      </c>
      <c r="P265" s="165">
        <f>'[2]Poultry Byproduct Complex'!N170/AVERAGE('[2]Poultry Byproduct Complex'!N$165:N$173,'[2]Poultry Byproduct Complex'!O$162:O$164)*P$272</f>
        <v>1.5727027586080075E-4</v>
      </c>
      <c r="Q265" s="165">
        <f>'[2]Poultry Byproduct Complex'!O170/AVERAGE('[2]Poultry Byproduct Complex'!O$165:O$173,'[2]Poultry Byproduct Complex'!P$162:P$164)*Q$272</f>
        <v>1.5332393485809482E-4</v>
      </c>
      <c r="R265" s="165">
        <f>'[2]Poultry Byproduct Complex'!P170/AVERAGE('[2]Poultry Byproduct Complex'!P$165:P$173,'[2]Poultry Byproduct Complex'!Q$162:Q$164)*R$272</f>
        <v>1.6809914307263098E-4</v>
      </c>
      <c r="S265" s="165">
        <f>'[2]Poultry Byproduct Complex'!Q170/AVERAGE('[2]Poultry Byproduct Complex'!Q$165:Q$173,'[2]Poultry Byproduct Complex'!R$162:R$164)*S$272</f>
        <v>1.7163009412173656E-4</v>
      </c>
      <c r="T265" s="165">
        <f>'[2]Poultry Byproduct Complex'!R170/AVERAGE('[2]Poultry Byproduct Complex'!R$165:R$173,'[2]Poultry Byproduct Complex'!S$162:S$164)*T$272</f>
        <v>1.7924744441868198E-4</v>
      </c>
      <c r="U265" s="165">
        <f>'[2]Poultry Byproduct Complex'!S170/AVERAGE('[2]Poultry Byproduct Complex'!S$165:S$173,'[2]Poultry Byproduct Complex'!T$162:T$164)*U$272</f>
        <v>1.7252847865933331E-4</v>
      </c>
      <c r="V265" s="165">
        <f>'[2]Poultry Byproduct Complex'!T170/AVERAGE('[2]Poultry Byproduct Complex'!T$165:T$173,'[2]Poultry Byproduct Complex'!U$162:U$164)*V$272</f>
        <v>1.8000752585848145E-4</v>
      </c>
      <c r="W265" s="165">
        <f>'[2]Poultry Byproduct Complex'!U170/AVERAGE('[2]Poultry Byproduct Complex'!U$165:U$173,'[2]Poultry Byproduct Complex'!V$162:V$164)*W$272</f>
        <v>1.9618484255909944E-4</v>
      </c>
      <c r="X265" s="165">
        <f>'[2]Poultry Byproduct Complex'!V170/AVERAGE('[2]Poultry Byproduct Complex'!V$165:V$173,'[2]Poultry Byproduct Complex'!W$162:W$164)*X$272</f>
        <v>1.888040245428677E-4</v>
      </c>
      <c r="Y265" s="165">
        <f>'[2]Poultry Byproduct Complex'!W170/AVERAGE('[2]Poultry Byproduct Complex'!W$165:W$173,'[2]Poultry Byproduct Complex'!X$162:X$164)*Y$272</f>
        <v>1.9571213241640365E-4</v>
      </c>
      <c r="Z265" s="165">
        <f>'[2]Poultry Byproduct Complex'!X170/AVERAGE('[2]Poultry Byproduct Complex'!X$165:X$173,'[2]Poultry Byproduct Complex'!Y$162:Y$164)*Z$272</f>
        <v>1.8371780885331044E-4</v>
      </c>
      <c r="AA265" s="165">
        <f>'[2]Poultry Byproduct Complex'!Y170/AVERAGE('[2]Poultry Byproduct Complex'!Y$165:Y$173,'[2]Poultry Byproduct Complex'!Z$162:Z$164)*AA$272</f>
        <v>1.8566092154306455E-4</v>
      </c>
      <c r="AB265" s="165">
        <f>'[2]Poultry Byproduct Complex'!Z170/AVERAGE('[2]Poultry Byproduct Complex'!Z$165:Z$173,'[2]Poultry Byproduct Complex'!AA$162:AA$164)*AB$272</f>
        <v>2.0224344618639608E-4</v>
      </c>
      <c r="AC265" s="165">
        <f>'[2]Poultry Byproduct Complex'!AA170/AVERAGE('[2]Poultry Byproduct Complex'!AA$165:AA$173,'[2]Poultry Byproduct Complex'!AB$162:AB$164)*AC$272</f>
        <v>1.9374894415901238E-4</v>
      </c>
      <c r="AD265" s="165">
        <f>'[2]Poultry Byproduct Complex'!AB170/AVERAGE('[2]Poultry Byproduct Complex'!AB$165:AB$173,'[2]Poultry Byproduct Complex'!AC$162:AC$164)*AD$272</f>
        <v>1.7113784309534308E-4</v>
      </c>
      <c r="AE265" s="165">
        <f>'[2]Poultry Byproduct Complex'!AC170/AVERAGE('[2]Poultry Byproduct Complex'!AC$165:AC$173,'[2]Poultry Byproduct Complex'!AD$162:AD$164)*AE$272</f>
        <v>1.8063065808766938E-4</v>
      </c>
      <c r="AF265" s="165">
        <f>'[2]Poultry Byproduct Complex'!AD170/AVERAGE('[2]Poultry Byproduct Complex'!AD$165:AD$173,'[2]Poultry Byproduct Complex'!AE$162:AE$164)*AF$272</f>
        <v>1.9698952068537785E-4</v>
      </c>
      <c r="AG265" s="165">
        <f>'[2]Poultry Byproduct Complex'!AE170/AVERAGE('[2]Poultry Byproduct Complex'!AE$165:AE$173,'[2]Poultry Byproduct Complex'!AF$162:AF$164)*AG$272</f>
        <v>1.8021625443865092E-4</v>
      </c>
      <c r="AH265" s="165">
        <f>'[2]Poultry Byproduct Complex'!AF170/AVERAGE('[2]Poultry Byproduct Complex'!AF$165:AF$173,'[2]Poultry Byproduct Complex'!AG$162:AG$164)*AH$272</f>
        <v>2.0493262661784538E-4</v>
      </c>
      <c r="AI265" s="165">
        <f>'[2]Poultry Byproduct Complex'!AG170/AVERAGE('[2]Poultry Byproduct Complex'!AG$165:AG$173,'[2]Poultry Byproduct Complex'!AH$162:AH$164)*AI$272</f>
        <v>1.9647626824828815E-4</v>
      </c>
      <c r="AJ265" s="165">
        <f>'[2]Poultry Byproduct Complex'!AH170/AVERAGE('[2]Poultry Byproduct Complex'!AH$165:AH$173,'[2]Poultry Byproduct Complex'!AI$162:AI$164)*AJ$272</f>
        <v>1.9801937311235602E-4</v>
      </c>
      <c r="AK265" s="165">
        <f>'[2]Poultry Byproduct Complex'!AI170/AVERAGE('[2]Poultry Byproduct Complex'!AI$165:AI$173,'[2]Poultry Byproduct Complex'!AJ$162:AJ$164)*AK$272</f>
        <v>1.9824649484460416E-4</v>
      </c>
      <c r="AL265" s="165">
        <f>'[2]Poultry Byproduct Complex'!AJ170/AVERAGE('[2]Poultry Byproduct Complex'!AJ$165:AJ$173,'[2]Poultry Byproduct Complex'!AK$162:AK$164)*AL$272</f>
        <v>2.0082292629142469E-4</v>
      </c>
      <c r="AM265" s="165">
        <f>'[2]Poultry Byproduct Complex'!AK170/AVERAGE('[2]Poultry Byproduct Complex'!AK$165:AK$173,'[2]Poultry Byproduct Complex'!AL$162:AL$164)*AM$272</f>
        <v>2.0071561748031513E-4</v>
      </c>
      <c r="AN265" s="165">
        <f>'[2]Poultry Byproduct Complex'!AL170/AVERAGE('[2]Poultry Byproduct Complex'!AL$165:AL$173,'[2]Poultry Byproduct Complex'!AM$162:AM$164)*AN$272</f>
        <v>2.0166752635654352E-4</v>
      </c>
      <c r="AO265" s="165">
        <f>'[2]Poultry Byproduct Complex'!AM170/AVERAGE('[2]Poultry Byproduct Complex'!AM$165:AM$173,'[2]Poultry Byproduct Complex'!AN$162:AN$164)*AO$272</f>
        <v>2.0237592537901213E-4</v>
      </c>
      <c r="AP265" s="165">
        <f>'[2]Poultry Byproduct Complex'!AN170/AVERAGE('[2]Poultry Byproduct Complex'!AN$165:AN$173,'[2]Poultry Byproduct Complex'!AO$162:AO$164)*AP$272</f>
        <v>2.0520711169111534E-4</v>
      </c>
      <c r="AQ265" s="165">
        <f>'[2]Poultry Byproduct Complex'!AO170/AVERAGE('[2]Poultry Byproduct Complex'!AO$165:AO$173,'[2]Poultry Byproduct Complex'!AP$162:AP$164)*AQ$272</f>
        <v>2.0487087772533071E-4</v>
      </c>
      <c r="AR265" s="165">
        <f>'[2]Poultry Byproduct Complex'!AP170/AVERAGE('[2]Poultry Byproduct Complex'!AP$165:AP$173,'[2]Poultry Byproduct Complex'!AQ$162:AQ$164)*AR$272</f>
        <v>2.0754023804751658E-4</v>
      </c>
      <c r="AS265" s="165">
        <f>'[2]Poultry Byproduct Complex'!AQ170/AVERAGE('[2]Poultry Byproduct Complex'!AQ$165:AQ$173,'[2]Poultry Byproduct Complex'!AR$162:AR$164)*AS$272</f>
        <v>2.0896198045355533E-4</v>
      </c>
      <c r="AT265" s="165">
        <f>'[2]Poultry Byproduct Complex'!AR170/AVERAGE('[2]Poultry Byproduct Complex'!AR$165:AR$173,'[2]Poultry Byproduct Complex'!AS$162:AS$164)*AT$272</f>
        <v>2.1037781446983542E-4</v>
      </c>
      <c r="AU265" s="165">
        <f>'[2]Poultry Byproduct Complex'!AS170/AVERAGE('[2]Poultry Byproduct Complex'!AS$165:AS$173,'[2]Poultry Byproduct Complex'!AT$162:AT$164)*AU$272</f>
        <v>2.1339530395023099E-4</v>
      </c>
      <c r="AV265" s="165">
        <f>'[2]Poultry Byproduct Complex'!AT170/AVERAGE('[2]Poultry Byproduct Complex'!AT$165:AT$173,'[2]Poultry Byproduct Complex'!AU$162:AU$164)*AV$272</f>
        <v>2.15109331876351E-4</v>
      </c>
      <c r="AW265" s="165">
        <f>'[2]Poultry Byproduct Complex'!AU170/AVERAGE('[2]Poultry Byproduct Complex'!AU$165:AU$173,'[2]Poultry Byproduct Complex'!AV$162:AV$164)*AW$272</f>
        <v>2.1706819153870338E-4</v>
      </c>
      <c r="AX265" s="165">
        <f>'[2]Poultry Byproduct Complex'!AV170/AVERAGE('[2]Poultry Byproduct Complex'!AV$165:AV$173,'[2]Poultry Byproduct Complex'!AW$162:AW$164)*AX$272</f>
        <v>2.1876104562953836E-4</v>
      </c>
      <c r="AY265" s="165">
        <f>'[2]Poultry Byproduct Complex'!AW170/AVERAGE('[2]Poultry Byproduct Complex'!AW$165:AW$173,'[2]Poultry Byproduct Complex'!AX$162:AX$164)*AY$272</f>
        <v>2.2018836438936112E-4</v>
      </c>
      <c r="AZ265" s="165">
        <f>'[2]Poultry Byproduct Complex'!AX170/AVERAGE('[2]Poultry Byproduct Complex'!AX$165:AX$173,'[2]Poultry Byproduct Complex'!AY$162:AY$164)*AZ$272</f>
        <v>2.2108213913431154E-4</v>
      </c>
      <c r="BA265" s="165">
        <f>'[2]Poultry Byproduct Complex'!AY170/AVERAGE('[2]Poultry Byproduct Complex'!AY$165:AY$173,'[2]Poultry Byproduct Complex'!AZ$162:AZ$164)*BA$272</f>
        <v>2.2152949018443974E-4</v>
      </c>
      <c r="BB265" s="165">
        <f>'[2]Poultry Byproduct Complex'!AZ170/AVERAGE('[2]Poultry Byproduct Complex'!AZ$165:AZ$173,'[2]Poultry Byproduct Complex'!BA$162:BA$164)*BB$272</f>
        <v>2.2323592155451181E-4</v>
      </c>
      <c r="BC265" s="165">
        <f>'[2]Poultry Byproduct Complex'!BA170/AVERAGE('[2]Poultry Byproduct Complex'!BA$165:BA$173,'[2]Poultry Byproduct Complex'!BB$162:BB$164)*BC$272</f>
        <v>2.2487311387449233E-4</v>
      </c>
      <c r="BD265" s="165">
        <f>'[2]Poultry Byproduct Complex'!BB170/AVERAGE('[2]Poultry Byproduct Complex'!BB$165:BB$173,'[2]Poultry Byproduct Complex'!BC$162:BC$164)*BD$272</f>
        <v>2.2650562817350337E-4</v>
      </c>
      <c r="BE265" s="165">
        <f>'[2]Poultry Byproduct Complex'!BC170/AVERAGE('[2]Poultry Byproduct Complex'!BC$165:BC$173,'[2]Poultry Byproduct Complex'!BD$162:BD$164)*BE$272</f>
        <v>2.2805679983400423E-4</v>
      </c>
      <c r="BF265" s="165">
        <f>'[2]Poultry Byproduct Complex'!BD170/AVERAGE('[2]Poultry Byproduct Complex'!BD$165:BD$173,'[2]Poultry Byproduct Complex'!BE$162:BE$164)*BF$272</f>
        <v>2.2978792604831495E-4</v>
      </c>
      <c r="BG265" s="165">
        <f>'[2]Poultry Byproduct Complex'!BE170/AVERAGE('[2]Poultry Byproduct Complex'!BE$165:BE$173,'[2]Poultry Byproduct Complex'!BF$162:BF$164)*BG$272</f>
        <v>2.3135943641168339E-4</v>
      </c>
      <c r="BH265" s="165">
        <f>'[2]Poultry Byproduct Complex'!BF170/AVERAGE('[2]Poultry Byproduct Complex'!BF$165:BF$173,'[2]Poultry Byproduct Complex'!BG$162:BG$164)*BH$272</f>
        <v>2.3308996069683794E-4</v>
      </c>
    </row>
    <row r="266" spans="1:60" ht="13.5">
      <c r="A266" s="78" t="s">
        <v>23</v>
      </c>
      <c r="K266" s="165">
        <f>'[2]Poultry Byproduct Complex'!I171/AVERAGE('[2]Poultry Byproduct Complex'!I$165:I$173,'[2]Poultry Byproduct Complex'!J$162:J$164)*K$272</f>
        <v>1.352317978929296E-4</v>
      </c>
      <c r="L266" s="165">
        <f>'[2]Poultry Byproduct Complex'!J171/AVERAGE('[2]Poultry Byproduct Complex'!J$165:J$173,'[2]Poultry Byproduct Complex'!K$162:K$164)*L$272</f>
        <v>1.4291993600854528E-4</v>
      </c>
      <c r="M266" s="165">
        <f>'[2]Poultry Byproduct Complex'!K171/AVERAGE('[2]Poultry Byproduct Complex'!K$165:K$173,'[2]Poultry Byproduct Complex'!L$162:L$164)*M$272</f>
        <v>1.4611657821688896E-4</v>
      </c>
      <c r="N266" s="165">
        <f>'[2]Poultry Byproduct Complex'!L171/AVERAGE('[2]Poultry Byproduct Complex'!L$165:L$173,'[2]Poultry Byproduct Complex'!M$162:M$164)*N$272</f>
        <v>1.5180554869251653E-4</v>
      </c>
      <c r="O266" s="165">
        <f>'[2]Poultry Byproduct Complex'!M171/AVERAGE('[2]Poultry Byproduct Complex'!M$165:M$173,'[2]Poultry Byproduct Complex'!N$162:N$164)*O$272</f>
        <v>1.5905347138948507E-4</v>
      </c>
      <c r="P266" s="165">
        <f>'[2]Poultry Byproduct Complex'!N171/AVERAGE('[2]Poultry Byproduct Complex'!N$165:N$173,'[2]Poultry Byproduct Complex'!O$162:O$164)*P$272</f>
        <v>1.5555062467596489E-4</v>
      </c>
      <c r="Q266" s="165">
        <f>'[2]Poultry Byproduct Complex'!O171/AVERAGE('[2]Poultry Byproduct Complex'!O$165:O$173,'[2]Poultry Byproduct Complex'!P$162:P$164)*Q$272</f>
        <v>1.5356447591654003E-4</v>
      </c>
      <c r="R266" s="165">
        <f>'[2]Poultry Byproduct Complex'!P171/AVERAGE('[2]Poultry Byproduct Complex'!P$165:P$173,'[2]Poultry Byproduct Complex'!Q$162:Q$164)*R$272</f>
        <v>1.6579144831188513E-4</v>
      </c>
      <c r="S266" s="165">
        <f>'[2]Poultry Byproduct Complex'!Q171/AVERAGE('[2]Poultry Byproduct Complex'!Q$165:Q$173,'[2]Poultry Byproduct Complex'!R$162:R$164)*S$272</f>
        <v>1.8068800705864623E-4</v>
      </c>
      <c r="T266" s="165">
        <f>'[2]Poultry Byproduct Complex'!R171/AVERAGE('[2]Poultry Byproduct Complex'!R$165:R$173,'[2]Poultry Byproduct Complex'!S$162:S$164)*T$272</f>
        <v>1.8509123656029234E-4</v>
      </c>
      <c r="U266" s="165">
        <f>'[2]Poultry Byproduct Complex'!S171/AVERAGE('[2]Poultry Byproduct Complex'!S$165:S$173,'[2]Poultry Byproduct Complex'!T$162:T$164)*U$272</f>
        <v>1.8093724731095309E-4</v>
      </c>
      <c r="V266" s="165">
        <f>'[2]Poultry Byproduct Complex'!T171/AVERAGE('[2]Poultry Byproduct Complex'!T$165:T$173,'[2]Poultry Byproduct Complex'!U$162:U$164)*V$272</f>
        <v>1.8035321238212348E-4</v>
      </c>
      <c r="W266" s="165">
        <f>'[2]Poultry Byproduct Complex'!U171/AVERAGE('[2]Poultry Byproduct Complex'!U$165:U$173,'[2]Poultry Byproduct Complex'!V$162:V$164)*W$272</f>
        <v>1.8081685836387768E-4</v>
      </c>
      <c r="X266" s="165">
        <f>'[2]Poultry Byproduct Complex'!V171/AVERAGE('[2]Poultry Byproduct Complex'!V$165:V$173,'[2]Poultry Byproduct Complex'!W$162:W$164)*X$272</f>
        <v>1.83435594309109E-4</v>
      </c>
      <c r="Y266" s="165">
        <f>'[2]Poultry Byproduct Complex'!W171/AVERAGE('[2]Poultry Byproduct Complex'!W$165:W$173,'[2]Poultry Byproduct Complex'!X$162:X$164)*Y$272</f>
        <v>1.8575783583756102E-4</v>
      </c>
      <c r="Z266" s="165">
        <f>'[2]Poultry Byproduct Complex'!X171/AVERAGE('[2]Poultry Byproduct Complex'!X$165:X$173,'[2]Poultry Byproduct Complex'!Y$162:Y$164)*Z$272</f>
        <v>1.8110784824877695E-4</v>
      </c>
      <c r="AA266" s="165">
        <f>'[2]Poultry Byproduct Complex'!Y171/AVERAGE('[2]Poultry Byproduct Complex'!Y$165:Y$173,'[2]Poultry Byproduct Complex'!Z$162:Z$164)*AA$272</f>
        <v>1.7882247814568234E-4</v>
      </c>
      <c r="AB266" s="165">
        <f>'[2]Poultry Byproduct Complex'!Z171/AVERAGE('[2]Poultry Byproduct Complex'!Z$165:Z$173,'[2]Poultry Byproduct Complex'!AA$162:AA$164)*AB$272</f>
        <v>1.8585520738916142E-4</v>
      </c>
      <c r="AC266" s="165">
        <f>'[2]Poultry Byproduct Complex'!AA171/AVERAGE('[2]Poultry Byproduct Complex'!AA$165:AA$173,'[2]Poultry Byproduct Complex'!AB$162:AB$164)*AC$272</f>
        <v>1.7045769125708626E-4</v>
      </c>
      <c r="AD266" s="165">
        <f>'[2]Poultry Byproduct Complex'!AB171/AVERAGE('[2]Poultry Byproduct Complex'!AB$165:AB$173,'[2]Poultry Byproduct Complex'!AC$162:AC$164)*AD$272</f>
        <v>1.6205814647474141E-4</v>
      </c>
      <c r="AE266" s="165">
        <f>'[2]Poultry Byproduct Complex'!AC171/AVERAGE('[2]Poultry Byproduct Complex'!AC$165:AC$173,'[2]Poultry Byproduct Complex'!AD$162:AD$164)*AE$272</f>
        <v>1.7914607411480412E-4</v>
      </c>
      <c r="AF266" s="165">
        <f>'[2]Poultry Byproduct Complex'!AD171/AVERAGE('[2]Poultry Byproduct Complex'!AD$165:AD$173,'[2]Poultry Byproduct Complex'!AE$162:AE$164)*AF$272</f>
        <v>1.9551953908330456E-4</v>
      </c>
      <c r="AG266" s="165">
        <f>'[2]Poultry Byproduct Complex'!AE171/AVERAGE('[2]Poultry Byproduct Complex'!AE$165:AE$173,'[2]Poultry Byproduct Complex'!AF$162:AF$164)*AG$272</f>
        <v>1.8575075764538527E-4</v>
      </c>
      <c r="AH266" s="165">
        <f>'[2]Poultry Byproduct Complex'!AF171/AVERAGE('[2]Poultry Byproduct Complex'!AF$165:AF$173,'[2]Poultry Byproduct Complex'!AG$162:AG$164)*AH$272</f>
        <v>1.7503484452818398E-4</v>
      </c>
      <c r="AI266" s="165">
        <f>'[2]Poultry Byproduct Complex'!AG171/AVERAGE('[2]Poultry Byproduct Complex'!AG$165:AG$173,'[2]Poultry Byproduct Complex'!AH$162:AH$164)*AI$272</f>
        <v>1.9647626824828815E-4</v>
      </c>
      <c r="AJ266" s="165">
        <f>'[2]Poultry Byproduct Complex'!AH171/AVERAGE('[2]Poultry Byproduct Complex'!AH$165:AH$173,'[2]Poultry Byproduct Complex'!AI$162:AI$164)*AJ$272</f>
        <v>1.9801937311235602E-4</v>
      </c>
      <c r="AK266" s="165">
        <f>'[2]Poultry Byproduct Complex'!AI171/AVERAGE('[2]Poultry Byproduct Complex'!AI$165:AI$173,'[2]Poultry Byproduct Complex'!AJ$162:AJ$164)*AK$272</f>
        <v>1.9824649484460416E-4</v>
      </c>
      <c r="AL266" s="165">
        <f>'[2]Poultry Byproduct Complex'!AJ171/AVERAGE('[2]Poultry Byproduct Complex'!AJ$165:AJ$173,'[2]Poultry Byproduct Complex'!AK$162:AK$164)*AL$272</f>
        <v>2.0082292629142469E-4</v>
      </c>
      <c r="AM266" s="165">
        <f>'[2]Poultry Byproduct Complex'!AK171/AVERAGE('[2]Poultry Byproduct Complex'!AK$165:AK$173,'[2]Poultry Byproduct Complex'!AL$162:AL$164)*AM$272</f>
        <v>2.0071561748031513E-4</v>
      </c>
      <c r="AN266" s="165">
        <f>'[2]Poultry Byproduct Complex'!AL171/AVERAGE('[2]Poultry Byproduct Complex'!AL$165:AL$173,'[2]Poultry Byproduct Complex'!AM$162:AM$164)*AN$272</f>
        <v>2.0166752635654352E-4</v>
      </c>
      <c r="AO266" s="165">
        <f>'[2]Poultry Byproduct Complex'!AM171/AVERAGE('[2]Poultry Byproduct Complex'!AM$165:AM$173,'[2]Poultry Byproduct Complex'!AN$162:AN$164)*AO$272</f>
        <v>2.0237592537901213E-4</v>
      </c>
      <c r="AP266" s="165">
        <f>'[2]Poultry Byproduct Complex'!AN171/AVERAGE('[2]Poultry Byproduct Complex'!AN$165:AN$173,'[2]Poultry Byproduct Complex'!AO$162:AO$164)*AP$272</f>
        <v>2.0520711169111534E-4</v>
      </c>
      <c r="AQ266" s="165">
        <f>'[2]Poultry Byproduct Complex'!AO171/AVERAGE('[2]Poultry Byproduct Complex'!AO$165:AO$173,'[2]Poultry Byproduct Complex'!AP$162:AP$164)*AQ$272</f>
        <v>2.0487087772533071E-4</v>
      </c>
      <c r="AR266" s="165">
        <f>'[2]Poultry Byproduct Complex'!AP171/AVERAGE('[2]Poultry Byproduct Complex'!AP$165:AP$173,'[2]Poultry Byproduct Complex'!AQ$162:AQ$164)*AR$272</f>
        <v>2.0754023804751658E-4</v>
      </c>
      <c r="AS266" s="165">
        <f>'[2]Poultry Byproduct Complex'!AQ171/AVERAGE('[2]Poultry Byproduct Complex'!AQ$165:AQ$173,'[2]Poultry Byproduct Complex'!AR$162:AR$164)*AS$272</f>
        <v>2.0896198045355533E-4</v>
      </c>
      <c r="AT266" s="165">
        <f>'[2]Poultry Byproduct Complex'!AR171/AVERAGE('[2]Poultry Byproduct Complex'!AR$165:AR$173,'[2]Poultry Byproduct Complex'!AS$162:AS$164)*AT$272</f>
        <v>2.1037781446983542E-4</v>
      </c>
      <c r="AU266" s="165">
        <f>'[2]Poultry Byproduct Complex'!AS171/AVERAGE('[2]Poultry Byproduct Complex'!AS$165:AS$173,'[2]Poultry Byproduct Complex'!AT$162:AT$164)*AU$272</f>
        <v>2.1339530395023099E-4</v>
      </c>
      <c r="AV266" s="165">
        <f>'[2]Poultry Byproduct Complex'!AT171/AVERAGE('[2]Poultry Byproduct Complex'!AT$165:AT$173,'[2]Poultry Byproduct Complex'!AU$162:AU$164)*AV$272</f>
        <v>2.15109331876351E-4</v>
      </c>
      <c r="AW266" s="165">
        <f>'[2]Poultry Byproduct Complex'!AU171/AVERAGE('[2]Poultry Byproduct Complex'!AU$165:AU$173,'[2]Poultry Byproduct Complex'!AV$162:AV$164)*AW$272</f>
        <v>2.1706819153870338E-4</v>
      </c>
      <c r="AX266" s="165">
        <f>'[2]Poultry Byproduct Complex'!AV171/AVERAGE('[2]Poultry Byproduct Complex'!AV$165:AV$173,'[2]Poultry Byproduct Complex'!AW$162:AW$164)*AX$272</f>
        <v>2.1876104562953836E-4</v>
      </c>
      <c r="AY266" s="165">
        <f>'[2]Poultry Byproduct Complex'!AW171/AVERAGE('[2]Poultry Byproduct Complex'!AW$165:AW$173,'[2]Poultry Byproduct Complex'!AX$162:AX$164)*AY$272</f>
        <v>2.2018836438936112E-4</v>
      </c>
      <c r="AZ266" s="165">
        <f>'[2]Poultry Byproduct Complex'!AX171/AVERAGE('[2]Poultry Byproduct Complex'!AX$165:AX$173,'[2]Poultry Byproduct Complex'!AY$162:AY$164)*AZ$272</f>
        <v>2.2108213913431154E-4</v>
      </c>
      <c r="BA266" s="165">
        <f>'[2]Poultry Byproduct Complex'!AY171/AVERAGE('[2]Poultry Byproduct Complex'!AY$165:AY$173,'[2]Poultry Byproduct Complex'!AZ$162:AZ$164)*BA$272</f>
        <v>2.2152949018443974E-4</v>
      </c>
      <c r="BB266" s="165">
        <f>'[2]Poultry Byproduct Complex'!AZ171/AVERAGE('[2]Poultry Byproduct Complex'!AZ$165:AZ$173,'[2]Poultry Byproduct Complex'!BA$162:BA$164)*BB$272</f>
        <v>2.2323592155451175E-4</v>
      </c>
      <c r="BC266" s="165">
        <f>'[2]Poultry Byproduct Complex'!BA171/AVERAGE('[2]Poultry Byproduct Complex'!BA$165:BA$173,'[2]Poultry Byproduct Complex'!BB$162:BB$164)*BC$272</f>
        <v>2.2487311387449233E-4</v>
      </c>
      <c r="BD266" s="165">
        <f>'[2]Poultry Byproduct Complex'!BB171/AVERAGE('[2]Poultry Byproduct Complex'!BB$165:BB$173,'[2]Poultry Byproduct Complex'!BC$162:BC$164)*BD$272</f>
        <v>2.2650562817350337E-4</v>
      </c>
      <c r="BE266" s="165">
        <f>'[2]Poultry Byproduct Complex'!BC171/AVERAGE('[2]Poultry Byproduct Complex'!BC$165:BC$173,'[2]Poultry Byproduct Complex'!BD$162:BD$164)*BE$272</f>
        <v>2.2805679983400423E-4</v>
      </c>
      <c r="BF266" s="165">
        <f>'[2]Poultry Byproduct Complex'!BD171/AVERAGE('[2]Poultry Byproduct Complex'!BD$165:BD$173,'[2]Poultry Byproduct Complex'!BE$162:BE$164)*BF$272</f>
        <v>2.2978792604831495E-4</v>
      </c>
      <c r="BG266" s="165">
        <f>'[2]Poultry Byproduct Complex'!BE171/AVERAGE('[2]Poultry Byproduct Complex'!BE$165:BE$173,'[2]Poultry Byproduct Complex'!BF$162:BF$164)*BG$272</f>
        <v>2.3135943641168339E-4</v>
      </c>
      <c r="BH266" s="165">
        <f>'[2]Poultry Byproduct Complex'!BF171/AVERAGE('[2]Poultry Byproduct Complex'!BF$165:BF$173,'[2]Poultry Byproduct Complex'!BG$162:BG$164)*BH$272</f>
        <v>2.3308996069683794E-4</v>
      </c>
    </row>
    <row r="267" spans="1:60" ht="13.5">
      <c r="A267" s="78" t="s">
        <v>24</v>
      </c>
      <c r="K267" s="165">
        <f>'[2]Poultry Byproduct Complex'!I172/AVERAGE('[2]Poultry Byproduct Complex'!I$165:I$173,'[2]Poultry Byproduct Complex'!J$162:J$164)*K$272</f>
        <v>1.352317978929296E-4</v>
      </c>
      <c r="L267" s="165">
        <f>'[2]Poultry Byproduct Complex'!J172/AVERAGE('[2]Poultry Byproduct Complex'!J$165:J$173,'[2]Poultry Byproduct Complex'!K$162:K$164)*L$272</f>
        <v>1.4291993600854528E-4</v>
      </c>
      <c r="M267" s="165">
        <f>'[2]Poultry Byproduct Complex'!K172/AVERAGE('[2]Poultry Byproduct Complex'!K$165:K$173,'[2]Poultry Byproduct Complex'!L$162:L$164)*M$272</f>
        <v>1.4630014868298967E-4</v>
      </c>
      <c r="N267" s="165">
        <f>'[2]Poultry Byproduct Complex'!L172/AVERAGE('[2]Poultry Byproduct Complex'!L$165:L$173,'[2]Poultry Byproduct Complex'!M$162:M$164)*N$272</f>
        <v>1.4582602542219242E-4</v>
      </c>
      <c r="O267" s="165">
        <f>'[2]Poultry Byproduct Complex'!M172/AVERAGE('[2]Poultry Byproduct Complex'!M$165:M$173,'[2]Poultry Byproduct Complex'!N$162:N$164)*O$272</f>
        <v>1.5614457174210607E-4</v>
      </c>
      <c r="P267" s="165">
        <f>'[2]Poultry Byproduct Complex'!N172/AVERAGE('[2]Poultry Byproduct Complex'!N$165:N$173,'[2]Poultry Byproduct Complex'!O$162:O$164)*P$272</f>
        <v>1.5251918159680313E-4</v>
      </c>
      <c r="Q267" s="165">
        <f>'[2]Poultry Byproduct Complex'!O172/AVERAGE('[2]Poultry Byproduct Complex'!O$165:O$173,'[2]Poultry Byproduct Complex'!P$162:P$164)*Q$272</f>
        <v>1.6301656623480333E-4</v>
      </c>
      <c r="R267" s="165">
        <f>'[2]Poultry Byproduct Complex'!P172/AVERAGE('[2]Poultry Byproduct Complex'!P$165:P$173,'[2]Poultry Byproduct Complex'!Q$162:Q$164)*R$272</f>
        <v>1.5710939876819536E-4</v>
      </c>
      <c r="S267" s="165">
        <f>'[2]Poultry Byproduct Complex'!Q172/AVERAGE('[2]Poultry Byproduct Complex'!Q$165:Q$173,'[2]Poultry Byproduct Complex'!R$162:R$164)*S$272</f>
        <v>1.6678788507146688E-4</v>
      </c>
      <c r="T267" s="165">
        <f>'[2]Poultry Byproduct Complex'!R172/AVERAGE('[2]Poultry Byproduct Complex'!R$165:R$173,'[2]Poultry Byproduct Complex'!S$162:S$164)*T$272</f>
        <v>1.8078352060052572E-4</v>
      </c>
      <c r="U267" s="165">
        <f>'[2]Poultry Byproduct Complex'!S172/AVERAGE('[2]Poultry Byproduct Complex'!S$165:S$173,'[2]Poultry Byproduct Complex'!T$162:T$164)*U$272</f>
        <v>1.6603925107857719E-4</v>
      </c>
      <c r="V267" s="165">
        <f>'[2]Poultry Byproduct Complex'!T172/AVERAGE('[2]Poultry Byproduct Complex'!T$165:T$173,'[2]Poultry Byproduct Complex'!U$162:U$164)*V$272</f>
        <v>1.6890041094201505E-4</v>
      </c>
      <c r="W267" s="165">
        <f>'[2]Poultry Byproduct Complex'!U172/AVERAGE('[2]Poultry Byproduct Complex'!U$165:U$173,'[2]Poultry Byproduct Complex'!V$162:V$164)*W$272</f>
        <v>1.8056700514844677E-4</v>
      </c>
      <c r="X267" s="165">
        <f>'[2]Poultry Byproduct Complex'!V172/AVERAGE('[2]Poultry Byproduct Complex'!V$165:V$173,'[2]Poultry Byproduct Complex'!W$162:W$164)*X$272</f>
        <v>1.8969919795818935E-4</v>
      </c>
      <c r="Y267" s="165">
        <f>'[2]Poultry Byproduct Complex'!W172/AVERAGE('[2]Poultry Byproduct Complex'!W$165:W$173,'[2]Poultry Byproduct Complex'!X$162:X$164)*Y$272</f>
        <v>2.0708406058267742E-4</v>
      </c>
      <c r="Z267" s="165">
        <f>'[2]Poultry Byproduct Complex'!X172/AVERAGE('[2]Poultry Byproduct Complex'!X$165:X$173,'[2]Poultry Byproduct Complex'!Y$162:Y$164)*Z$272</f>
        <v>1.863971359197845E-4</v>
      </c>
      <c r="AA267" s="165">
        <f>'[2]Poultry Byproduct Complex'!Y172/AVERAGE('[2]Poultry Byproduct Complex'!Y$165:Y$173,'[2]Poultry Byproduct Complex'!Z$162:Z$164)*AA$272</f>
        <v>1.8125993841236663E-4</v>
      </c>
      <c r="AB267" s="165">
        <f>'[2]Poultry Byproduct Complex'!Z172/AVERAGE('[2]Poultry Byproduct Complex'!Z$165:Z$173,'[2]Poultry Byproduct Complex'!AA$162:AA$164)*AB$272</f>
        <v>1.5611362916745426E-4</v>
      </c>
      <c r="AC267" s="165">
        <f>'[2]Poultry Byproduct Complex'!AA172/AVERAGE('[2]Poultry Byproduct Complex'!AA$165:AA$173,'[2]Poultry Byproduct Complex'!AB$162:AB$164)*AC$272</f>
        <v>1.9266472083946865E-4</v>
      </c>
      <c r="AD267" s="165">
        <f>'[2]Poultry Byproduct Complex'!AB172/AVERAGE('[2]Poultry Byproduct Complex'!AB$165:AB$173,'[2]Poultry Byproduct Complex'!AC$162:AC$164)*AD$272</f>
        <v>1.8916007914129726E-4</v>
      </c>
      <c r="AE267" s="165">
        <f>'[2]Poultry Byproduct Complex'!AC172/AVERAGE('[2]Poultry Byproduct Complex'!AC$165:AC$173,'[2]Poultry Byproduct Complex'!AD$162:AD$164)*AE$272</f>
        <v>1.7291752025511714E-4</v>
      </c>
      <c r="AF267" s="165">
        <f>'[2]Poultry Byproduct Complex'!AD172/AVERAGE('[2]Poultry Byproduct Complex'!AD$165:AD$173,'[2]Poultry Byproduct Complex'!AE$162:AE$164)*AF$272</f>
        <v>2.0715002565414704E-4</v>
      </c>
      <c r="AG267" s="165">
        <f>'[2]Poultry Byproduct Complex'!AE172/AVERAGE('[2]Poultry Byproduct Complex'!AE$165:AE$173,'[2]Poultry Byproduct Complex'!AF$162:AF$164)*AG$272</f>
        <v>2.0056777414445443E-4</v>
      </c>
      <c r="AH267" s="165">
        <f>'[2]Poultry Byproduct Complex'!AF172/AVERAGE('[2]Poultry Byproduct Complex'!AF$165:AF$173,'[2]Poultry Byproduct Complex'!AG$162:AG$164)*AH$272</f>
        <v>2.1496026719121744E-4</v>
      </c>
      <c r="AI267" s="165">
        <f>'[2]Poultry Byproduct Complex'!AG172/AVERAGE('[2]Poultry Byproduct Complex'!AG$165:AG$173,'[2]Poultry Byproduct Complex'!AH$162:AH$164)*AI$272</f>
        <v>1.9647626824828815E-4</v>
      </c>
      <c r="AJ267" s="165">
        <f>'[2]Poultry Byproduct Complex'!AH172/AVERAGE('[2]Poultry Byproduct Complex'!AH$165:AH$173,'[2]Poultry Byproduct Complex'!AI$162:AI$164)*AJ$272</f>
        <v>1.9801937311235602E-4</v>
      </c>
      <c r="AK267" s="165">
        <f>'[2]Poultry Byproduct Complex'!AI172/AVERAGE('[2]Poultry Byproduct Complex'!AI$165:AI$173,'[2]Poultry Byproduct Complex'!AJ$162:AJ$164)*AK$272</f>
        <v>1.9824649484460416E-4</v>
      </c>
      <c r="AL267" s="165">
        <f>'[2]Poultry Byproduct Complex'!AJ172/AVERAGE('[2]Poultry Byproduct Complex'!AJ$165:AJ$173,'[2]Poultry Byproduct Complex'!AK$162:AK$164)*AL$272</f>
        <v>2.0082292629142469E-4</v>
      </c>
      <c r="AM267" s="165">
        <f>'[2]Poultry Byproduct Complex'!AK172/AVERAGE('[2]Poultry Byproduct Complex'!AK$165:AK$173,'[2]Poultry Byproduct Complex'!AL$162:AL$164)*AM$272</f>
        <v>2.0071561748031513E-4</v>
      </c>
      <c r="AN267" s="165">
        <f>'[2]Poultry Byproduct Complex'!AL172/AVERAGE('[2]Poultry Byproduct Complex'!AL$165:AL$173,'[2]Poultry Byproduct Complex'!AM$162:AM$164)*AN$272</f>
        <v>2.0166752635654352E-4</v>
      </c>
      <c r="AO267" s="165">
        <f>'[2]Poultry Byproduct Complex'!AM172/AVERAGE('[2]Poultry Byproduct Complex'!AM$165:AM$173,'[2]Poultry Byproduct Complex'!AN$162:AN$164)*AO$272</f>
        <v>2.0237592537901213E-4</v>
      </c>
      <c r="AP267" s="165">
        <f>'[2]Poultry Byproduct Complex'!AN172/AVERAGE('[2]Poultry Byproduct Complex'!AN$165:AN$173,'[2]Poultry Byproduct Complex'!AO$162:AO$164)*AP$272</f>
        <v>2.0520711169111534E-4</v>
      </c>
      <c r="AQ267" s="165">
        <f>'[2]Poultry Byproduct Complex'!AO172/AVERAGE('[2]Poultry Byproduct Complex'!AO$165:AO$173,'[2]Poultry Byproduct Complex'!AP$162:AP$164)*AQ$272</f>
        <v>2.0487087772533071E-4</v>
      </c>
      <c r="AR267" s="165">
        <f>'[2]Poultry Byproduct Complex'!AP172/AVERAGE('[2]Poultry Byproduct Complex'!AP$165:AP$173,'[2]Poultry Byproduct Complex'!AQ$162:AQ$164)*AR$272</f>
        <v>2.0754023804751658E-4</v>
      </c>
      <c r="AS267" s="165">
        <f>'[2]Poultry Byproduct Complex'!AQ172/AVERAGE('[2]Poultry Byproduct Complex'!AQ$165:AQ$173,'[2]Poultry Byproduct Complex'!AR$162:AR$164)*AS$272</f>
        <v>2.0896198045355533E-4</v>
      </c>
      <c r="AT267" s="165">
        <f>'[2]Poultry Byproduct Complex'!AR172/AVERAGE('[2]Poultry Byproduct Complex'!AR$165:AR$173,'[2]Poultry Byproduct Complex'!AS$162:AS$164)*AT$272</f>
        <v>2.1037781446983542E-4</v>
      </c>
      <c r="AU267" s="165">
        <f>'[2]Poultry Byproduct Complex'!AS172/AVERAGE('[2]Poultry Byproduct Complex'!AS$165:AS$173,'[2]Poultry Byproduct Complex'!AT$162:AT$164)*AU$272</f>
        <v>2.1339530395023099E-4</v>
      </c>
      <c r="AV267" s="165">
        <f>'[2]Poultry Byproduct Complex'!AT172/AVERAGE('[2]Poultry Byproduct Complex'!AT$165:AT$173,'[2]Poultry Byproduct Complex'!AU$162:AU$164)*AV$272</f>
        <v>2.15109331876351E-4</v>
      </c>
      <c r="AW267" s="165">
        <f>'[2]Poultry Byproduct Complex'!AU172/AVERAGE('[2]Poultry Byproduct Complex'!AU$165:AU$173,'[2]Poultry Byproduct Complex'!AV$162:AV$164)*AW$272</f>
        <v>2.1706819153870338E-4</v>
      </c>
      <c r="AX267" s="165">
        <f>'[2]Poultry Byproduct Complex'!AV172/AVERAGE('[2]Poultry Byproduct Complex'!AV$165:AV$173,'[2]Poultry Byproduct Complex'!AW$162:AW$164)*AX$272</f>
        <v>2.1876104562953836E-4</v>
      </c>
      <c r="AY267" s="165">
        <f>'[2]Poultry Byproduct Complex'!AW172/AVERAGE('[2]Poultry Byproduct Complex'!AW$165:AW$173,'[2]Poultry Byproduct Complex'!AX$162:AX$164)*AY$272</f>
        <v>2.2018836438936112E-4</v>
      </c>
      <c r="AZ267" s="165">
        <f>'[2]Poultry Byproduct Complex'!AX172/AVERAGE('[2]Poultry Byproduct Complex'!AX$165:AX$173,'[2]Poultry Byproduct Complex'!AY$162:AY$164)*AZ$272</f>
        <v>2.2108213913431154E-4</v>
      </c>
      <c r="BA267" s="165">
        <f>'[2]Poultry Byproduct Complex'!AY172/AVERAGE('[2]Poultry Byproduct Complex'!AY$165:AY$173,'[2]Poultry Byproduct Complex'!AZ$162:AZ$164)*BA$272</f>
        <v>2.2152949018443974E-4</v>
      </c>
      <c r="BB267" s="165">
        <f>'[2]Poultry Byproduct Complex'!AZ172/AVERAGE('[2]Poultry Byproduct Complex'!AZ$165:AZ$173,'[2]Poultry Byproduct Complex'!BA$162:BA$164)*BB$272</f>
        <v>2.2323592155451175E-4</v>
      </c>
      <c r="BC267" s="165">
        <f>'[2]Poultry Byproduct Complex'!BA172/AVERAGE('[2]Poultry Byproduct Complex'!BA$165:BA$173,'[2]Poultry Byproduct Complex'!BB$162:BB$164)*BC$272</f>
        <v>2.2487311387449233E-4</v>
      </c>
      <c r="BD267" s="165">
        <f>'[2]Poultry Byproduct Complex'!BB172/AVERAGE('[2]Poultry Byproduct Complex'!BB$165:BB$173,'[2]Poultry Byproduct Complex'!BC$162:BC$164)*BD$272</f>
        <v>2.2650562817350337E-4</v>
      </c>
      <c r="BE267" s="165">
        <f>'[2]Poultry Byproduct Complex'!BC172/AVERAGE('[2]Poultry Byproduct Complex'!BC$165:BC$173,'[2]Poultry Byproduct Complex'!BD$162:BD$164)*BE$272</f>
        <v>2.2805679983400423E-4</v>
      </c>
      <c r="BF267" s="165">
        <f>'[2]Poultry Byproduct Complex'!BD172/AVERAGE('[2]Poultry Byproduct Complex'!BD$165:BD$173,'[2]Poultry Byproduct Complex'!BE$162:BE$164)*BF$272</f>
        <v>2.2978792604831495E-4</v>
      </c>
      <c r="BG267" s="165">
        <f>'[2]Poultry Byproduct Complex'!BE172/AVERAGE('[2]Poultry Byproduct Complex'!BE$165:BE$173,'[2]Poultry Byproduct Complex'!BF$162:BF$164)*BG$272</f>
        <v>2.3135943641168339E-4</v>
      </c>
      <c r="BH267" s="165">
        <f>'[2]Poultry Byproduct Complex'!BF172/AVERAGE('[2]Poultry Byproduct Complex'!BF$165:BF$173,'[2]Poultry Byproduct Complex'!BG$162:BG$164)*BH$272</f>
        <v>2.3308996069683794E-4</v>
      </c>
    </row>
    <row r="268" spans="1:60" ht="13.5">
      <c r="A268" s="78" t="s">
        <v>25</v>
      </c>
      <c r="K268" s="165">
        <f>'[2]Poultry Byproduct Complex'!I173/AVERAGE('[2]Poultry Byproduct Complex'!I$165:I$173,'[2]Poultry Byproduct Complex'!J$162:J$164)*K$272</f>
        <v>1.352317978929296E-4</v>
      </c>
      <c r="L268" s="165">
        <f>'[2]Poultry Byproduct Complex'!J173/AVERAGE('[2]Poultry Byproduct Complex'!J$165:J$173,'[2]Poultry Byproduct Complex'!K$162:K$164)*L$272</f>
        <v>1.4291993600854528E-4</v>
      </c>
      <c r="M268" s="165">
        <f>'[2]Poultry Byproduct Complex'!K173/AVERAGE('[2]Poultry Byproduct Complex'!K$165:K$173,'[2]Poultry Byproduct Complex'!L$162:L$164)*M$272</f>
        <v>1.4694469458372125E-4</v>
      </c>
      <c r="N268" s="165">
        <f>'[2]Poultry Byproduct Complex'!L173/AVERAGE('[2]Poultry Byproduct Complex'!L$165:L$173,'[2]Poultry Byproduct Complex'!M$162:M$164)*N$272</f>
        <v>1.4793374936903297E-4</v>
      </c>
      <c r="O268" s="165">
        <f>'[2]Poultry Byproduct Complex'!M173/AVERAGE('[2]Poultry Byproduct Complex'!M$165:M$173,'[2]Poultry Byproduct Complex'!N$162:N$164)*O$272</f>
        <v>1.5727067790399058E-4</v>
      </c>
      <c r="P268" s="165">
        <f>'[2]Poultry Byproduct Complex'!N173/AVERAGE('[2]Poultry Byproduct Complex'!N$165:N$173,'[2]Poultry Byproduct Complex'!O$162:O$164)*P$272</f>
        <v>1.5177698887779704E-4</v>
      </c>
      <c r="Q268" s="165">
        <f>'[2]Poultry Byproduct Complex'!O173/AVERAGE('[2]Poultry Byproduct Complex'!O$165:O$173,'[2]Poultry Byproduct Complex'!P$162:P$164)*Q$272</f>
        <v>1.6038099276090642E-4</v>
      </c>
      <c r="R268" s="165">
        <f>'[2]Poultry Byproduct Complex'!P173/AVERAGE('[2]Poultry Byproduct Complex'!P$165:P$173,'[2]Poultry Byproduct Complex'!Q$162:Q$164)*R$272</f>
        <v>1.5248230953377864E-4</v>
      </c>
      <c r="S268" s="165">
        <f>'[2]Poultry Byproduct Complex'!Q173/AVERAGE('[2]Poultry Byproduct Complex'!Q$165:Q$173,'[2]Poultry Byproduct Complex'!R$162:R$164)*S$272</f>
        <v>1.6592386417905316E-4</v>
      </c>
      <c r="T268" s="165">
        <f>'[2]Poultry Byproduct Complex'!R173/AVERAGE('[2]Poultry Byproduct Complex'!R$165:R$173,'[2]Poultry Byproduct Complex'!S$162:S$164)*T$272</f>
        <v>1.772881710898365E-4</v>
      </c>
      <c r="U268" s="165">
        <f>'[2]Poultry Byproduct Complex'!S173/AVERAGE('[2]Poultry Byproduct Complex'!S$165:S$173,'[2]Poultry Byproduct Complex'!T$162:T$164)*U$272</f>
        <v>1.7585077709971299E-4</v>
      </c>
      <c r="V268" s="165">
        <f>'[2]Poultry Byproduct Complex'!T173/AVERAGE('[2]Poultry Byproduct Complex'!T$165:T$173,'[2]Poultry Byproduct Complex'!U$162:U$164)*V$272</f>
        <v>1.8448670311259555E-4</v>
      </c>
      <c r="W268" s="165">
        <f>'[2]Poultry Byproduct Complex'!U173/AVERAGE('[2]Poultry Byproduct Complex'!U$165:U$173,'[2]Poultry Byproduct Complex'!V$162:V$164)*W$272</f>
        <v>1.8480138246116385E-4</v>
      </c>
      <c r="X268" s="165">
        <f>'[2]Poultry Byproduct Complex'!V173/AVERAGE('[2]Poultry Byproduct Complex'!V$165:V$173,'[2]Poultry Byproduct Complex'!W$162:W$164)*X$272</f>
        <v>1.7650735437643836E-4</v>
      </c>
      <c r="Y268" s="165">
        <f>'[2]Poultry Byproduct Complex'!W173/AVERAGE('[2]Poultry Byproduct Complex'!W$165:W$173,'[2]Poultry Byproduct Complex'!X$162:X$164)*Y$272</f>
        <v>2.1315930439310578E-4</v>
      </c>
      <c r="Z268" s="165">
        <f>'[2]Poultry Byproduct Complex'!X173/AVERAGE('[2]Poultry Byproduct Complex'!X$165:X$173,'[2]Poultry Byproduct Complex'!Y$162:Y$164)*Z$272</f>
        <v>1.8703554999832813E-4</v>
      </c>
      <c r="AA268" s="165">
        <f>'[2]Poultry Byproduct Complex'!Y173/AVERAGE('[2]Poultry Byproduct Complex'!Y$165:Y$173,'[2]Poultry Byproduct Complex'!Z$162:Z$164)*AA$272</f>
        <v>1.9271996244927858E-4</v>
      </c>
      <c r="AB268" s="165">
        <f>'[2]Poultry Byproduct Complex'!Z173/AVERAGE('[2]Poultry Byproduct Complex'!Z$165:Z$173,'[2]Poultry Byproduct Complex'!AA$162:AA$164)*AB$272</f>
        <v>1.7155206726067926E-4</v>
      </c>
      <c r="AC268" s="165">
        <f>'[2]Poultry Byproduct Complex'!AA173/AVERAGE('[2]Poultry Byproduct Complex'!AA$165:AA$173,'[2]Poultry Byproduct Complex'!AB$162:AB$164)*AC$272</f>
        <v>1.8428946970087048E-4</v>
      </c>
      <c r="AD268" s="165">
        <f>'[2]Poultry Byproduct Complex'!AB173/AVERAGE('[2]Poultry Byproduct Complex'!AB$165:AB$173,'[2]Poultry Byproduct Complex'!AC$162:AC$164)*AD$272</f>
        <v>1.9293106373788853E-4</v>
      </c>
      <c r="AE268" s="165">
        <f>'[2]Poultry Byproduct Complex'!AC173/AVERAGE('[2]Poultry Byproduct Complex'!AC$165:AC$173,'[2]Poultry Byproduct Complex'!AD$162:AD$164)*AE$272</f>
        <v>1.7127164795961871E-4</v>
      </c>
      <c r="AF268" s="165">
        <f>'[2]Poultry Byproduct Complex'!AD173/AVERAGE('[2]Poultry Byproduct Complex'!AD$165:AD$173,'[2]Poultry Byproduct Complex'!AE$162:AE$164)*AF$272</f>
        <v>2.0825714530009714E-4</v>
      </c>
      <c r="AG268" s="165">
        <f>'[2]Poultry Byproduct Complex'!AE173/AVERAGE('[2]Poultry Byproduct Complex'!AE$165:AE$173,'[2]Poultry Byproduct Complex'!AF$162:AF$164)*AG$272</f>
        <v>2.1765948475845618E-4</v>
      </c>
      <c r="AH268" s="165">
        <f>'[2]Poultry Byproduct Complex'!AF173/AVERAGE('[2]Poultry Byproduct Complex'!AF$165:AF$173,'[2]Poultry Byproduct Complex'!AG$162:AG$164)*AH$272</f>
        <v>2.014896723958433E-4</v>
      </c>
      <c r="AI268" s="165">
        <f>'[2]Poultry Byproduct Complex'!AG173/AVERAGE('[2]Poultry Byproduct Complex'!AG$165:AG$173,'[2]Poultry Byproduct Complex'!AH$162:AH$164)*AI$272</f>
        <v>1.9647626824828815E-4</v>
      </c>
      <c r="AJ268" s="165">
        <f>'[2]Poultry Byproduct Complex'!AH173/AVERAGE('[2]Poultry Byproduct Complex'!AH$165:AH$173,'[2]Poultry Byproduct Complex'!AI$162:AI$164)*AJ$272</f>
        <v>1.9801937311235602E-4</v>
      </c>
      <c r="AK268" s="165">
        <f>'[2]Poultry Byproduct Complex'!AI173/AVERAGE('[2]Poultry Byproduct Complex'!AI$165:AI$173,'[2]Poultry Byproduct Complex'!AJ$162:AJ$164)*AK$272</f>
        <v>1.9824649484460416E-4</v>
      </c>
      <c r="AL268" s="165">
        <f>'[2]Poultry Byproduct Complex'!AJ173/AVERAGE('[2]Poultry Byproduct Complex'!AJ$165:AJ$173,'[2]Poultry Byproduct Complex'!AK$162:AK$164)*AL$272</f>
        <v>2.0082292629142469E-4</v>
      </c>
      <c r="AM268" s="165">
        <f>'[2]Poultry Byproduct Complex'!AK173/AVERAGE('[2]Poultry Byproduct Complex'!AK$165:AK$173,'[2]Poultry Byproduct Complex'!AL$162:AL$164)*AM$272</f>
        <v>2.0071561748031513E-4</v>
      </c>
      <c r="AN268" s="165">
        <f>'[2]Poultry Byproduct Complex'!AL173/AVERAGE('[2]Poultry Byproduct Complex'!AL$165:AL$173,'[2]Poultry Byproduct Complex'!AM$162:AM$164)*AN$272</f>
        <v>2.0166752635654352E-4</v>
      </c>
      <c r="AO268" s="165">
        <f>'[2]Poultry Byproduct Complex'!AM173/AVERAGE('[2]Poultry Byproduct Complex'!AM$165:AM$173,'[2]Poultry Byproduct Complex'!AN$162:AN$164)*AO$272</f>
        <v>2.0237592537901213E-4</v>
      </c>
      <c r="AP268" s="165">
        <f>'[2]Poultry Byproduct Complex'!AN173/AVERAGE('[2]Poultry Byproduct Complex'!AN$165:AN$173,'[2]Poultry Byproduct Complex'!AO$162:AO$164)*AP$272</f>
        <v>2.0520711169111534E-4</v>
      </c>
      <c r="AQ268" s="165">
        <f>'[2]Poultry Byproduct Complex'!AO173/AVERAGE('[2]Poultry Byproduct Complex'!AO$165:AO$173,'[2]Poultry Byproduct Complex'!AP$162:AP$164)*AQ$272</f>
        <v>2.0487087772533071E-4</v>
      </c>
      <c r="AR268" s="165">
        <f>'[2]Poultry Byproduct Complex'!AP173/AVERAGE('[2]Poultry Byproduct Complex'!AP$165:AP$173,'[2]Poultry Byproduct Complex'!AQ$162:AQ$164)*AR$272</f>
        <v>2.0754023804751658E-4</v>
      </c>
      <c r="AS268" s="165">
        <f>'[2]Poultry Byproduct Complex'!AQ173/AVERAGE('[2]Poultry Byproduct Complex'!AQ$165:AQ$173,'[2]Poultry Byproduct Complex'!AR$162:AR$164)*AS$272</f>
        <v>2.0896198045355533E-4</v>
      </c>
      <c r="AT268" s="165">
        <f>'[2]Poultry Byproduct Complex'!AR173/AVERAGE('[2]Poultry Byproduct Complex'!AR$165:AR$173,'[2]Poultry Byproduct Complex'!AS$162:AS$164)*AT$272</f>
        <v>2.1037781446983542E-4</v>
      </c>
      <c r="AU268" s="165">
        <f>'[2]Poultry Byproduct Complex'!AS173/AVERAGE('[2]Poultry Byproduct Complex'!AS$165:AS$173,'[2]Poultry Byproduct Complex'!AT$162:AT$164)*AU$272</f>
        <v>2.1339530395023099E-4</v>
      </c>
      <c r="AV268" s="165">
        <f>'[2]Poultry Byproduct Complex'!AT173/AVERAGE('[2]Poultry Byproduct Complex'!AT$165:AT$173,'[2]Poultry Byproduct Complex'!AU$162:AU$164)*AV$272</f>
        <v>2.15109331876351E-4</v>
      </c>
      <c r="AW268" s="165">
        <f>'[2]Poultry Byproduct Complex'!AU173/AVERAGE('[2]Poultry Byproduct Complex'!AU$165:AU$173,'[2]Poultry Byproduct Complex'!AV$162:AV$164)*AW$272</f>
        <v>2.1706819153870338E-4</v>
      </c>
      <c r="AX268" s="165">
        <f>'[2]Poultry Byproduct Complex'!AV173/AVERAGE('[2]Poultry Byproduct Complex'!AV$165:AV$173,'[2]Poultry Byproduct Complex'!AW$162:AW$164)*AX$272</f>
        <v>2.1876104562953836E-4</v>
      </c>
      <c r="AY268" s="165">
        <f>'[2]Poultry Byproduct Complex'!AW173/AVERAGE('[2]Poultry Byproduct Complex'!AW$165:AW$173,'[2]Poultry Byproduct Complex'!AX$162:AX$164)*AY$272</f>
        <v>2.2018836438936112E-4</v>
      </c>
      <c r="AZ268" s="165">
        <f>'[2]Poultry Byproduct Complex'!AX173/AVERAGE('[2]Poultry Byproduct Complex'!AX$165:AX$173,'[2]Poultry Byproduct Complex'!AY$162:AY$164)*AZ$272</f>
        <v>2.2108213913431154E-4</v>
      </c>
      <c r="BA268" s="165">
        <f>'[2]Poultry Byproduct Complex'!AY173/AVERAGE('[2]Poultry Byproduct Complex'!AY$165:AY$173,'[2]Poultry Byproduct Complex'!AZ$162:AZ$164)*BA$272</f>
        <v>2.2152949018443974E-4</v>
      </c>
      <c r="BB268" s="165">
        <f>'[2]Poultry Byproduct Complex'!AZ173/AVERAGE('[2]Poultry Byproduct Complex'!AZ$165:AZ$173,'[2]Poultry Byproduct Complex'!BA$162:BA$164)*BB$272</f>
        <v>2.2323592155451175E-4</v>
      </c>
      <c r="BC268" s="165">
        <f>'[2]Poultry Byproduct Complex'!BA173/AVERAGE('[2]Poultry Byproduct Complex'!BA$165:BA$173,'[2]Poultry Byproduct Complex'!BB$162:BB$164)*BC$272</f>
        <v>2.2487311387449233E-4</v>
      </c>
      <c r="BD268" s="165">
        <f>'[2]Poultry Byproduct Complex'!BB173/AVERAGE('[2]Poultry Byproduct Complex'!BB$165:BB$173,'[2]Poultry Byproduct Complex'!BC$162:BC$164)*BD$272</f>
        <v>2.2650562817350337E-4</v>
      </c>
      <c r="BE268" s="165">
        <f>'[2]Poultry Byproduct Complex'!BC173/AVERAGE('[2]Poultry Byproduct Complex'!BC$165:BC$173,'[2]Poultry Byproduct Complex'!BD$162:BD$164)*BE$272</f>
        <v>2.2805679983400423E-4</v>
      </c>
      <c r="BF268" s="165">
        <f>'[2]Poultry Byproduct Complex'!BD173/AVERAGE('[2]Poultry Byproduct Complex'!BD$165:BD$173,'[2]Poultry Byproduct Complex'!BE$162:BE$164)*BF$272</f>
        <v>2.2978792604831495E-4</v>
      </c>
      <c r="BG268" s="165">
        <f>'[2]Poultry Byproduct Complex'!BE173/AVERAGE('[2]Poultry Byproduct Complex'!BE$165:BE$173,'[2]Poultry Byproduct Complex'!BF$162:BF$164)*BG$272</f>
        <v>2.3135943641168339E-4</v>
      </c>
      <c r="BH268" s="165">
        <f>'[2]Poultry Byproduct Complex'!BF173/AVERAGE('[2]Poultry Byproduct Complex'!BF$165:BF$173,'[2]Poultry Byproduct Complex'!BG$162:BG$164)*BH$272</f>
        <v>2.3308996069683794E-4</v>
      </c>
    </row>
    <row r="269" spans="1:60" ht="13.5">
      <c r="A269" s="78" t="s">
        <v>26</v>
      </c>
      <c r="C269" s="86"/>
      <c r="K269" s="165">
        <f>'[2]Poultry Byproduct Complex'!J162/AVERAGE('[2]Poultry Byproduct Complex'!I$165:I$173,'[2]Poultry Byproduct Complex'!J$162:J$164)*K$272</f>
        <v>1.4269047087762533E-4</v>
      </c>
      <c r="L269" s="165">
        <f>'[2]Poultry Byproduct Complex'!K162/AVERAGE('[2]Poultry Byproduct Complex'!J$165:J$173,'[2]Poultry Byproduct Complex'!K$162:K$164)*L$272</f>
        <v>1.4057498747227813E-4</v>
      </c>
      <c r="M269" s="165">
        <f>'[2]Poultry Byproduct Complex'!L162/AVERAGE('[2]Poultry Byproduct Complex'!K$165:K$173,'[2]Poultry Byproduct Complex'!L$162:L$164)*M$272</f>
        <v>1.3782933723508254E-4</v>
      </c>
      <c r="N269" s="165">
        <f>'[2]Poultry Byproduct Complex'!M162/AVERAGE('[2]Poultry Byproduct Complex'!L$165:L$173,'[2]Poultry Byproduct Complex'!M$162:M$164)*N$272</f>
        <v>1.4637470917329361E-4</v>
      </c>
      <c r="O269" s="165">
        <f>'[2]Poultry Byproduct Complex'!N162/AVERAGE('[2]Poultry Byproduct Complex'!M$165:M$173,'[2]Poultry Byproduct Complex'!N$162:N$164)*O$272</f>
        <v>1.4881035004593726E-4</v>
      </c>
      <c r="P269" s="165">
        <f>'[2]Poultry Byproduct Complex'!O162/AVERAGE('[2]Poultry Byproduct Complex'!N$165:N$173,'[2]Poultry Byproduct Complex'!O$162:O$164)*P$272</f>
        <v>1.4865382724171377E-4</v>
      </c>
      <c r="Q269" s="165">
        <f>'[2]Poultry Byproduct Complex'!P162/AVERAGE('[2]Poultry Byproduct Complex'!O$165:O$173,'[2]Poultry Byproduct Complex'!P$162:P$164)*Q$272</f>
        <v>1.5417762601697621E-4</v>
      </c>
      <c r="R269" s="165">
        <f>'[2]Poultry Byproduct Complex'!Q162/AVERAGE('[2]Poultry Byproduct Complex'!P$165:P$173,'[2]Poultry Byproduct Complex'!Q$162:Q$164)*R$272</f>
        <v>1.5240850145907929E-4</v>
      </c>
      <c r="S269" s="165">
        <f>'[2]Poultry Byproduct Complex'!R162/AVERAGE('[2]Poultry Byproduct Complex'!Q$165:Q$173,'[2]Poultry Byproduct Complex'!R$162:R$164)*S$272</f>
        <v>1.6826851985774215E-4</v>
      </c>
      <c r="T269" s="165">
        <f>'[2]Poultry Byproduct Complex'!S162/AVERAGE('[2]Poultry Byproduct Complex'!R$165:R$173,'[2]Poultry Byproduct Complex'!S$162:S$164)*T$272</f>
        <v>1.6098019327794762E-4</v>
      </c>
      <c r="U269" s="165">
        <f>'[2]Poultry Byproduct Complex'!T162/AVERAGE('[2]Poultry Byproduct Complex'!S$165:S$173,'[2]Poultry Byproduct Complex'!T$162:T$164)*U$272</f>
        <v>1.6502746743980907E-4</v>
      </c>
      <c r="V269" s="165">
        <f>'[2]Poultry Byproduct Complex'!U162/AVERAGE('[2]Poultry Byproduct Complex'!T$165:T$173,'[2]Poultry Byproduct Complex'!U$162:U$164)*V$272</f>
        <v>1.6418868586077487E-4</v>
      </c>
      <c r="W269" s="165">
        <f>'[2]Poultry Byproduct Complex'!V162/AVERAGE('[2]Poultry Byproduct Complex'!U$165:U$173,'[2]Poultry Byproduct Complex'!V$162:V$164)*W$272</f>
        <v>1.6608440385998399E-4</v>
      </c>
      <c r="X269" s="165">
        <f>'[2]Poultry Byproduct Complex'!W162/AVERAGE('[2]Poultry Byproduct Complex'!V$165:V$173,'[2]Poultry Byproduct Complex'!W$162:W$164)*X$272</f>
        <v>1.7120992141405735E-4</v>
      </c>
      <c r="Y269" s="165">
        <f>'[2]Poultry Byproduct Complex'!X162/AVERAGE('[2]Poultry Byproduct Complex'!W$165:W$173,'[2]Poultry Byproduct Complex'!X$162:X$164)*Y$272</f>
        <v>2.1324613901759013E-4</v>
      </c>
      <c r="Z269" s="165">
        <f>'[2]Poultry Byproduct Complex'!Y162/AVERAGE('[2]Poultry Byproduct Complex'!X$165:X$173,'[2]Poultry Byproduct Complex'!Y$162:Y$164)*Z$272</f>
        <v>1.7733162058030532E-4</v>
      </c>
      <c r="AA269" s="165">
        <f>'[2]Poultry Byproduct Complex'!Z162/AVERAGE('[2]Poultry Byproduct Complex'!Y$165:Y$173,'[2]Poultry Byproduct Complex'!Z$162:Z$164)*AA$272</f>
        <v>1.6718377938778443E-4</v>
      </c>
      <c r="AB269" s="165">
        <f>'[2]Poultry Byproduct Complex'!AA162/AVERAGE('[2]Poultry Byproduct Complex'!Z$165:Z$173,'[2]Poultry Byproduct Complex'!AA$162:AA$164)*AB$272</f>
        <v>1.4472880490298823E-4</v>
      </c>
      <c r="AC269" s="165">
        <f>'[2]Poultry Byproduct Complex'!AB162/AVERAGE('[2]Poultry Byproduct Complex'!AA$165:AA$173,'[2]Poultry Byproduct Complex'!AB$162:AB$164)*AC$272</f>
        <v>1.6286514776502533E-4</v>
      </c>
      <c r="AD269" s="165">
        <f>'[2]Poultry Byproduct Complex'!AC162/AVERAGE('[2]Poultry Byproduct Complex'!AB$165:AB$173,'[2]Poultry Byproduct Complex'!AC$162:AC$164)*AD$272</f>
        <v>1.6921640032366286E-4</v>
      </c>
      <c r="AE269" s="165">
        <f>'[2]Poultry Byproduct Complex'!AD162/AVERAGE('[2]Poultry Byproduct Complex'!AC$165:AC$173,'[2]Poultry Byproduct Complex'!AD$162:AD$164)*AE$272</f>
        <v>1.7321231976397038E-4</v>
      </c>
      <c r="AF269" s="165">
        <f>'[2]Poultry Byproduct Complex'!AE162/AVERAGE('[2]Poultry Byproduct Complex'!AD$165:AD$173,'[2]Poultry Byproduct Complex'!AE$162:AE$164)*AF$272</f>
        <v>1.9778167995617368E-4</v>
      </c>
      <c r="AG269" s="165">
        <f>'[2]Poultry Byproduct Complex'!AF162/AVERAGE('[2]Poultry Byproduct Complex'!AE$165:AE$173,'[2]Poultry Byproduct Complex'!AF$162:AF$164)*AG$272</f>
        <v>1.8252114966918416E-4</v>
      </c>
      <c r="AH269" s="165">
        <f>'[2]Poultry Byproduct Complex'!AG162/AVERAGE('[2]Poultry Byproduct Complex'!AF$165:AF$173,'[2]Poultry Byproduct Complex'!AG$162:AG$164)*AH$272</f>
        <v>1.8302321317078103E-4</v>
      </c>
      <c r="AI269" s="165">
        <f>'[2]Poultry Byproduct Complex'!AH162/AVERAGE('[2]Poultry Byproduct Complex'!AG$165:AG$173,'[2]Poultry Byproduct Complex'!AH$162:AH$164)*AI$272</f>
        <v>1.9774400444507725E-4</v>
      </c>
      <c r="AJ269" s="165">
        <f>'[2]Poultry Byproduct Complex'!AI162/AVERAGE('[2]Poultry Byproduct Complex'!AH$165:AH$173,'[2]Poultry Byproduct Complex'!AI$162:AI$164)*AJ$272</f>
        <v>1.975537663265103E-4</v>
      </c>
      <c r="AK269" s="165">
        <f>'[2]Poultry Byproduct Complex'!AJ162/AVERAGE('[2]Poultry Byproduct Complex'!AI$165:AI$173,'[2]Poultry Byproduct Complex'!AJ$162:AJ$164)*AK$272</f>
        <v>2.0224595941877583E-4</v>
      </c>
      <c r="AL269" s="165">
        <f>'[2]Poultry Byproduct Complex'!AK162/AVERAGE('[2]Poultry Byproduct Complex'!AJ$165:AJ$173,'[2]Poultry Byproduct Complex'!AK$162:AK$164)*AL$272</f>
        <v>1.9852296612662276E-4</v>
      </c>
      <c r="AM269" s="165">
        <f>'[2]Poultry Byproduct Complex'!AL162/AVERAGE('[2]Poultry Byproduct Complex'!AK$165:AK$173,'[2]Poultry Byproduct Complex'!AL$162:AL$164)*AM$272</f>
        <v>2.0225702580690266E-4</v>
      </c>
      <c r="AN269" s="165">
        <f>'[2]Poultry Byproduct Complex'!AM162/AVERAGE('[2]Poultry Byproduct Complex'!AL$165:AL$173,'[2]Poultry Byproduct Complex'!AM$162:AM$164)*AN$272</f>
        <v>2.0409878975048929E-4</v>
      </c>
      <c r="AO269" s="165">
        <f>'[2]Poultry Byproduct Complex'!AN162/AVERAGE('[2]Poultry Byproduct Complex'!AM$165:AM$173,'[2]Poultry Byproduct Complex'!AN$162:AN$164)*AO$272</f>
        <v>2.063272269744896E-4</v>
      </c>
      <c r="AP269" s="165">
        <f>'[2]Poultry Byproduct Complex'!AO162/AVERAGE('[2]Poultry Byproduct Complex'!AN$165:AN$173,'[2]Poultry Byproduct Complex'!AO$162:AO$164)*AP$272</f>
        <v>2.0388378155749773E-4</v>
      </c>
      <c r="AQ269" s="165">
        <f>'[2]Poultry Byproduct Complex'!AP162/AVERAGE('[2]Poultry Byproduct Complex'!AO$165:AO$173,'[2]Poultry Byproduct Complex'!AP$162:AP$164)*AQ$272</f>
        <v>2.0896264878129348E-4</v>
      </c>
      <c r="AR269" s="165">
        <f>'[2]Poultry Byproduct Complex'!AQ162/AVERAGE('[2]Poultry Byproduct Complex'!AP$165:AP$173,'[2]Poultry Byproduct Complex'!AQ$162:AQ$164)*AR$272</f>
        <v>2.0636350898964835E-4</v>
      </c>
      <c r="AS269" s="165">
        <f>'[2]Poultry Byproduct Complex'!AR162/AVERAGE('[2]Poultry Byproduct Complex'!AQ$165:AQ$173,'[2]Poultry Byproduct Complex'!AR$162:AR$164)*AS$272</f>
        <v>2.0922061003649764E-4</v>
      </c>
      <c r="AT269" s="165">
        <f>'[2]Poultry Byproduct Complex'!AS162/AVERAGE('[2]Poultry Byproduct Complex'!AR$165:AR$173,'[2]Poultry Byproduct Complex'!AS$162:AS$164)*AT$272</f>
        <v>2.1318882876389015E-4</v>
      </c>
      <c r="AU269" s="165">
        <f>'[2]Poultry Byproduct Complex'!AT162/AVERAGE('[2]Poultry Byproduct Complex'!AS$165:AS$173,'[2]Poultry Byproduct Complex'!AT$162:AT$164)*AU$272</f>
        <v>2.1280801251933004E-4</v>
      </c>
      <c r="AV269" s="165">
        <f>'[2]Poultry Byproduct Complex'!AU162/AVERAGE('[2]Poultry Byproduct Complex'!AT$165:AT$173,'[2]Poultry Byproduct Complex'!AU$162:AU$164)*AV$272</f>
        <v>2.1666454591790597E-4</v>
      </c>
      <c r="AW269" s="165">
        <f>'[2]Poultry Byproduct Complex'!AV162/AVERAGE('[2]Poultry Byproduct Complex'!AU$165:AU$173,'[2]Poultry Byproduct Complex'!AV$162:AV$164)*AW$272</f>
        <v>2.1902284689522033E-4</v>
      </c>
      <c r="AX269" s="165">
        <f>'[2]Poultry Byproduct Complex'!AW162/AVERAGE('[2]Poultry Byproduct Complex'!AV$165:AV$173,'[2]Poultry Byproduct Complex'!AW$162:AW$164)*AX$272</f>
        <v>2.2006845042400974E-4</v>
      </c>
      <c r="AY269" s="165">
        <f>'[2]Poultry Byproduct Complex'!AX162/AVERAGE('[2]Poultry Byproduct Complex'!AW$165:AW$173,'[2]Poultry Byproduct Complex'!AX$162:AX$164)*AY$272</f>
        <v>2.215335715159393E-4</v>
      </c>
      <c r="AZ269" s="165">
        <f>'[2]Poultry Byproduct Complex'!AY162/AVERAGE('[2]Poultry Byproduct Complex'!AX$165:AX$173,'[2]Poultry Byproduct Complex'!AY$162:AY$164)*AZ$272</f>
        <v>2.2218521973711697E-4</v>
      </c>
      <c r="BA269" s="165">
        <f>'[2]Poultry Byproduct Complex'!AZ162/AVERAGE('[2]Poultry Byproduct Complex'!AY$165:AY$173,'[2]Poultry Byproduct Complex'!AZ$162:AZ$164)*BA$272</f>
        <v>2.2300646429902418E-4</v>
      </c>
      <c r="BB269" s="165">
        <f>'[2]Poultry Byproduct Complex'!BA162/AVERAGE('[2]Poultry Byproduct Complex'!AZ$165:AZ$173,'[2]Poultry Byproduct Complex'!BA$162:BA$164)*BB$272</f>
        <v>2.2424186043640157E-4</v>
      </c>
      <c r="BC269" s="165">
        <f>'[2]Poultry Byproduct Complex'!BB162/AVERAGE('[2]Poultry Byproduct Complex'!BA$165:BA$173,'[2]Poultry Byproduct Complex'!BB$162:BB$164)*BC$272</f>
        <v>2.2580504897936682E-4</v>
      </c>
      <c r="BD269" s="165">
        <f>'[2]Poultry Byproduct Complex'!BC162/AVERAGE('[2]Poultry Byproduct Complex'!BB$165:BB$173,'[2]Poultry Byproduct Complex'!BC$162:BC$164)*BD$272</f>
        <v>2.2750585961064105E-4</v>
      </c>
      <c r="BE269" s="165">
        <f>'[2]Poultry Byproduct Complex'!BD162/AVERAGE('[2]Poultry Byproduct Complex'!BC$165:BC$173,'[2]Poultry Byproduct Complex'!BD$162:BD$164)*BE$272</f>
        <v>2.2944302775971916E-4</v>
      </c>
      <c r="BF269" s="165">
        <f>'[2]Poultry Byproduct Complex'!BE162/AVERAGE('[2]Poultry Byproduct Complex'!BD$165:BD$173,'[2]Poultry Byproduct Complex'!BE$162:BE$164)*BF$272</f>
        <v>2.3086974310114784E-4</v>
      </c>
      <c r="BG269" s="165">
        <f>'[2]Poultry Byproduct Complex'!BF162/AVERAGE('[2]Poultry Byproduct Complex'!BE$165:BE$173,'[2]Poultry Byproduct Complex'!BF$162:BF$164)*BG$272</f>
        <v>2.3288192968695971E-4</v>
      </c>
      <c r="BH269" s="165">
        <f>'[2]Poultry Byproduct Complex'!BG162/AVERAGE('[2]Poultry Byproduct Complex'!BF$165:BF$173,'[2]Poultry Byproduct Complex'!BG$162:BG$164)*BH$272</f>
        <v>2.3437645259916125E-4</v>
      </c>
    </row>
    <row r="270" spans="1:60" ht="13.5">
      <c r="A270" s="78" t="s">
        <v>27</v>
      </c>
      <c r="K270" s="165">
        <f>'[2]Poultry Byproduct Complex'!J163/AVERAGE('[2]Poultry Byproduct Complex'!I$165:I$173,'[2]Poultry Byproduct Complex'!J$162:J$164)*K$272</f>
        <v>1.4269047087762533E-4</v>
      </c>
      <c r="L270" s="165">
        <f>'[2]Poultry Byproduct Complex'!K163/AVERAGE('[2]Poultry Byproduct Complex'!J$165:J$173,'[2]Poultry Byproduct Complex'!K$162:K$164)*L$272</f>
        <v>1.4057498747227813E-4</v>
      </c>
      <c r="M270" s="165">
        <f>'[2]Poultry Byproduct Complex'!L163/AVERAGE('[2]Poultry Byproduct Complex'!K$165:K$173,'[2]Poultry Byproduct Complex'!L$162:L$164)*M$272</f>
        <v>1.3554204606211536E-4</v>
      </c>
      <c r="N270" s="165">
        <f>'[2]Poultry Byproduct Complex'!M163/AVERAGE('[2]Poultry Byproduct Complex'!L$165:L$173,'[2]Poultry Byproduct Complex'!M$162:M$164)*N$272</f>
        <v>1.6129182263129068E-4</v>
      </c>
      <c r="O270" s="165">
        <f>'[2]Poultry Byproduct Complex'!N163/AVERAGE('[2]Poultry Byproduct Complex'!M$165:M$173,'[2]Poultry Byproduct Complex'!N$162:N$164)*O$272</f>
        <v>1.565720889924774E-4</v>
      </c>
      <c r="P270" s="165">
        <f>'[2]Poultry Byproduct Complex'!O163/AVERAGE('[2]Poultry Byproduct Complex'!N$165:N$173,'[2]Poultry Byproduct Complex'!O$162:O$164)*P$272</f>
        <v>1.7416111348202845E-4</v>
      </c>
      <c r="Q270" s="165">
        <f>'[2]Poultry Byproduct Complex'!P163/AVERAGE('[2]Poultry Byproduct Complex'!O$165:O$173,'[2]Poultry Byproduct Complex'!P$162:P$164)*Q$272</f>
        <v>1.6681743615232247E-4</v>
      </c>
      <c r="R270" s="165">
        <f>'[2]Poultry Byproduct Complex'!Q163/AVERAGE('[2]Poultry Byproduct Complex'!P$165:P$173,'[2]Poultry Byproduct Complex'!Q$162:Q$164)*R$272</f>
        <v>1.6054020292093294E-4</v>
      </c>
      <c r="S270" s="165">
        <f>'[2]Poultry Byproduct Complex'!R163/AVERAGE('[2]Poultry Byproduct Complex'!Q$165:Q$173,'[2]Poultry Byproduct Complex'!R$162:R$164)*S$272</f>
        <v>1.7103276130032118E-4</v>
      </c>
      <c r="T270" s="165">
        <f>'[2]Poultry Byproduct Complex'!S163/AVERAGE('[2]Poultry Byproduct Complex'!R$165:R$173,'[2]Poultry Byproduct Complex'!S$162:S$164)*T$272</f>
        <v>1.6661649101051495E-4</v>
      </c>
      <c r="U270" s="165">
        <f>'[2]Poultry Byproduct Complex'!T163/AVERAGE('[2]Poultry Byproduct Complex'!S$165:S$173,'[2]Poultry Byproduct Complex'!T$162:T$164)*U$272</f>
        <v>1.6898929698739499E-4</v>
      </c>
      <c r="V270" s="165">
        <f>'[2]Poultry Byproduct Complex'!U163/AVERAGE('[2]Poultry Byproduct Complex'!T$165:T$173,'[2]Poultry Byproduct Complex'!U$162:U$164)*V$272</f>
        <v>1.7617336400227047E-4</v>
      </c>
      <c r="W270" s="165">
        <f>'[2]Poultry Byproduct Complex'!V163/AVERAGE('[2]Poultry Byproduct Complex'!U$165:U$173,'[2]Poultry Byproduct Complex'!V$162:V$164)*W$272</f>
        <v>1.8627607162635741E-4</v>
      </c>
      <c r="X270" s="165">
        <f>'[2]Poultry Byproduct Complex'!W163/AVERAGE('[2]Poultry Byproduct Complex'!V$165:V$173,'[2]Poultry Byproduct Complex'!W$162:W$164)*X$272</f>
        <v>1.9765528413940751E-4</v>
      </c>
      <c r="Y270" s="165">
        <f>'[2]Poultry Byproduct Complex'!X163/AVERAGE('[2]Poultry Byproduct Complex'!W$165:W$173,'[2]Poultry Byproduct Complex'!X$162:X$164)*Y$272</f>
        <v>2.4256921422807594E-4</v>
      </c>
      <c r="Z270" s="165">
        <f>'[2]Poultry Byproduct Complex'!Y163/AVERAGE('[2]Poultry Byproduct Complex'!X$165:X$173,'[2]Poultry Byproduct Complex'!Y$162:Y$164)*Z$272</f>
        <v>1.9008993757083423E-4</v>
      </c>
      <c r="AA270" s="165">
        <f>'[2]Poultry Byproduct Complex'!Z163/AVERAGE('[2]Poultry Byproduct Complex'!Y$165:Y$173,'[2]Poultry Byproduct Complex'!Z$162:Z$164)*AA$272</f>
        <v>1.8800175479785557E-4</v>
      </c>
      <c r="AB270" s="165">
        <f>'[2]Poultry Byproduct Complex'!AA163/AVERAGE('[2]Poultry Byproduct Complex'!Z$165:Z$173,'[2]Poultry Byproduct Complex'!AA$162:AA$164)*AB$272</f>
        <v>1.6071638945362631E-4</v>
      </c>
      <c r="AC270" s="165">
        <f>'[2]Poultry Byproduct Complex'!AB163/AVERAGE('[2]Poultry Byproduct Complex'!AA$165:AA$173,'[2]Poultry Byproduct Complex'!AB$162:AB$164)*AC$272</f>
        <v>1.9780594433431282E-4</v>
      </c>
      <c r="AD270" s="165">
        <f>'[2]Poultry Byproduct Complex'!AC163/AVERAGE('[2]Poultry Byproduct Complex'!AB$165:AB$173,'[2]Poultry Byproduct Complex'!AC$162:AC$164)*AD$272</f>
        <v>1.9411008604789006E-4</v>
      </c>
      <c r="AE270" s="165">
        <f>'[2]Poultry Byproduct Complex'!AD163/AVERAGE('[2]Poultry Byproduct Complex'!AC$165:AC$173,'[2]Poultry Byproduct Complex'!AD$162:AD$164)*AE$272</f>
        <v>1.7387390999284828E-4</v>
      </c>
      <c r="AF270" s="165">
        <f>'[2]Poultry Byproduct Complex'!AE163/AVERAGE('[2]Poultry Byproduct Complex'!AD$165:AD$173,'[2]Poultry Byproduct Complex'!AE$162:AE$164)*AF$272</f>
        <v>2.1640362501342396E-4</v>
      </c>
      <c r="AG270" s="165">
        <f>'[2]Poultry Byproduct Complex'!AF163/AVERAGE('[2]Poultry Byproduct Complex'!AE$165:AE$173,'[2]Poultry Byproduct Complex'!AF$162:AF$164)*AG$272</f>
        <v>2.2871739732370817E-4</v>
      </c>
      <c r="AH270" s="165">
        <f>'[2]Poultry Byproduct Complex'!AG163/AVERAGE('[2]Poultry Byproduct Complex'!AF$165:AF$173,'[2]Poultry Byproduct Complex'!AG$162:AG$164)*AH$272</f>
        <v>2.2313842834697844E-4</v>
      </c>
      <c r="AI270" s="165">
        <f>'[2]Poultry Byproduct Complex'!AH163/AVERAGE('[2]Poultry Byproduct Complex'!AG$165:AG$173,'[2]Poultry Byproduct Complex'!AH$162:AH$164)*AI$272</f>
        <v>1.9774400444507725E-4</v>
      </c>
      <c r="AJ270" s="165">
        <f>'[2]Poultry Byproduct Complex'!AI163/AVERAGE('[2]Poultry Byproduct Complex'!AH$165:AH$173,'[2]Poultry Byproduct Complex'!AI$162:AI$164)*AJ$272</f>
        <v>1.975537663265103E-4</v>
      </c>
      <c r="AK270" s="165">
        <f>'[2]Poultry Byproduct Complex'!AJ163/AVERAGE('[2]Poultry Byproduct Complex'!AI$165:AI$173,'[2]Poultry Byproduct Complex'!AJ$162:AJ$164)*AK$272</f>
        <v>2.0224595941877583E-4</v>
      </c>
      <c r="AL270" s="165">
        <f>'[2]Poultry Byproduct Complex'!AK163/AVERAGE('[2]Poultry Byproduct Complex'!AJ$165:AJ$173,'[2]Poultry Byproduct Complex'!AK$162:AK$164)*AL$272</f>
        <v>1.9852296612662276E-4</v>
      </c>
      <c r="AM270" s="165">
        <f>'[2]Poultry Byproduct Complex'!AL163/AVERAGE('[2]Poultry Byproduct Complex'!AK$165:AK$173,'[2]Poultry Byproduct Complex'!AL$162:AL$164)*AM$272</f>
        <v>2.0225702580690266E-4</v>
      </c>
      <c r="AN270" s="165">
        <f>'[2]Poultry Byproduct Complex'!AM163/AVERAGE('[2]Poultry Byproduct Complex'!AL$165:AL$173,'[2]Poultry Byproduct Complex'!AM$162:AM$164)*AN$272</f>
        <v>2.0409878975048929E-4</v>
      </c>
      <c r="AO270" s="165">
        <f>'[2]Poultry Byproduct Complex'!AN163/AVERAGE('[2]Poultry Byproduct Complex'!AM$165:AM$173,'[2]Poultry Byproduct Complex'!AN$162:AN$164)*AO$272</f>
        <v>2.063272269744896E-4</v>
      </c>
      <c r="AP270" s="165">
        <f>'[2]Poultry Byproduct Complex'!AO163/AVERAGE('[2]Poultry Byproduct Complex'!AN$165:AN$173,'[2]Poultry Byproduct Complex'!AO$162:AO$164)*AP$272</f>
        <v>2.0388378155749773E-4</v>
      </c>
      <c r="AQ270" s="165">
        <f>'[2]Poultry Byproduct Complex'!AP163/AVERAGE('[2]Poultry Byproduct Complex'!AO$165:AO$173,'[2]Poultry Byproduct Complex'!AP$162:AP$164)*AQ$272</f>
        <v>2.0896264878129348E-4</v>
      </c>
      <c r="AR270" s="165">
        <f>'[2]Poultry Byproduct Complex'!AQ163/AVERAGE('[2]Poultry Byproduct Complex'!AP$165:AP$173,'[2]Poultry Byproduct Complex'!AQ$162:AQ$164)*AR$272</f>
        <v>2.0636350898964835E-4</v>
      </c>
      <c r="AS270" s="165">
        <f>'[2]Poultry Byproduct Complex'!AR163/AVERAGE('[2]Poultry Byproduct Complex'!AQ$165:AQ$173,'[2]Poultry Byproduct Complex'!AR$162:AR$164)*AS$272</f>
        <v>2.0922061003649764E-4</v>
      </c>
      <c r="AT270" s="165">
        <f>'[2]Poultry Byproduct Complex'!AS163/AVERAGE('[2]Poultry Byproduct Complex'!AR$165:AR$173,'[2]Poultry Byproduct Complex'!AS$162:AS$164)*AT$272</f>
        <v>2.1318882876389015E-4</v>
      </c>
      <c r="AU270" s="165">
        <f>'[2]Poultry Byproduct Complex'!AT163/AVERAGE('[2]Poultry Byproduct Complex'!AS$165:AS$173,'[2]Poultry Byproduct Complex'!AT$162:AT$164)*AU$272</f>
        <v>2.1280801251933004E-4</v>
      </c>
      <c r="AV270" s="165">
        <f>'[2]Poultry Byproduct Complex'!AU163/AVERAGE('[2]Poultry Byproduct Complex'!AT$165:AT$173,'[2]Poultry Byproduct Complex'!AU$162:AU$164)*AV$272</f>
        <v>2.1666454591790597E-4</v>
      </c>
      <c r="AW270" s="165">
        <f>'[2]Poultry Byproduct Complex'!AV163/AVERAGE('[2]Poultry Byproduct Complex'!AU$165:AU$173,'[2]Poultry Byproduct Complex'!AV$162:AV$164)*AW$272</f>
        <v>2.1902284689522033E-4</v>
      </c>
      <c r="AX270" s="165">
        <f>'[2]Poultry Byproduct Complex'!AW163/AVERAGE('[2]Poultry Byproduct Complex'!AV$165:AV$173,'[2]Poultry Byproduct Complex'!AW$162:AW$164)*AX$272</f>
        <v>2.2006845042400974E-4</v>
      </c>
      <c r="AY270" s="165">
        <f>'[2]Poultry Byproduct Complex'!AX163/AVERAGE('[2]Poultry Byproduct Complex'!AW$165:AW$173,'[2]Poultry Byproduct Complex'!AX$162:AX$164)*AY$272</f>
        <v>2.2153357151593925E-4</v>
      </c>
      <c r="AZ270" s="165">
        <f>'[2]Poultry Byproduct Complex'!AY163/AVERAGE('[2]Poultry Byproduct Complex'!AX$165:AX$173,'[2]Poultry Byproduct Complex'!AY$162:AY$164)*AZ$272</f>
        <v>2.2218521973711697E-4</v>
      </c>
      <c r="BA270" s="165">
        <f>'[2]Poultry Byproduct Complex'!AZ163/AVERAGE('[2]Poultry Byproduct Complex'!AY$165:AY$173,'[2]Poultry Byproduct Complex'!AZ$162:AZ$164)*BA$272</f>
        <v>2.2300646429902418E-4</v>
      </c>
      <c r="BB270" s="165">
        <f>'[2]Poultry Byproduct Complex'!BA163/AVERAGE('[2]Poultry Byproduct Complex'!AZ$165:AZ$173,'[2]Poultry Byproduct Complex'!BA$162:BA$164)*BB$272</f>
        <v>2.2424186043640157E-4</v>
      </c>
      <c r="BC270" s="165">
        <f>'[2]Poultry Byproduct Complex'!BB163/AVERAGE('[2]Poultry Byproduct Complex'!BA$165:BA$173,'[2]Poultry Byproduct Complex'!BB$162:BB$164)*BC$272</f>
        <v>2.2580504897936682E-4</v>
      </c>
      <c r="BD270" s="165">
        <f>'[2]Poultry Byproduct Complex'!BC163/AVERAGE('[2]Poultry Byproduct Complex'!BB$165:BB$173,'[2]Poultry Byproduct Complex'!BC$162:BC$164)*BD$272</f>
        <v>2.2750585961064105E-4</v>
      </c>
      <c r="BE270" s="165">
        <f>'[2]Poultry Byproduct Complex'!BD163/AVERAGE('[2]Poultry Byproduct Complex'!BC$165:BC$173,'[2]Poultry Byproduct Complex'!BD$162:BD$164)*BE$272</f>
        <v>2.2944302775971916E-4</v>
      </c>
      <c r="BF270" s="165">
        <f>'[2]Poultry Byproduct Complex'!BE163/AVERAGE('[2]Poultry Byproduct Complex'!BD$165:BD$173,'[2]Poultry Byproduct Complex'!BE$162:BE$164)*BF$272</f>
        <v>2.3086974310114784E-4</v>
      </c>
      <c r="BG270" s="165">
        <f>'[2]Poultry Byproduct Complex'!BF163/AVERAGE('[2]Poultry Byproduct Complex'!BE$165:BE$173,'[2]Poultry Byproduct Complex'!BF$162:BF$164)*BG$272</f>
        <v>2.3288192968695971E-4</v>
      </c>
      <c r="BH270" s="165">
        <f>'[2]Poultry Byproduct Complex'!BG163/AVERAGE('[2]Poultry Byproduct Complex'!BF$165:BF$173,'[2]Poultry Byproduct Complex'!BG$162:BG$164)*BH$272</f>
        <v>2.3437645259916125E-4</v>
      </c>
    </row>
    <row r="271" spans="1:60" ht="13.5">
      <c r="A271" s="78" t="s">
        <v>28</v>
      </c>
      <c r="K271" s="165">
        <f>'[2]Poultry Byproduct Complex'!J164/AVERAGE('[2]Poultry Byproduct Complex'!I$165:I$173,'[2]Poultry Byproduct Complex'!J$162:J$164)*K$272</f>
        <v>1.4269047087762533E-4</v>
      </c>
      <c r="L271" s="165">
        <f>'[2]Poultry Byproduct Complex'!K164/AVERAGE('[2]Poultry Byproduct Complex'!J$165:J$173,'[2]Poultry Byproduct Complex'!K$162:K$164)*L$272</f>
        <v>1.4057498747227813E-4</v>
      </c>
      <c r="M271" s="165">
        <f>'[2]Poultry Byproduct Complex'!L164/AVERAGE('[2]Poultry Byproduct Complex'!K$165:K$173,'[2]Poultry Byproduct Complex'!L$162:L$164)*M$272</f>
        <v>1.3468777825884176E-4</v>
      </c>
      <c r="N271" s="165">
        <f>'[2]Poultry Byproduct Complex'!M164/AVERAGE('[2]Poultry Byproduct Complex'!L$165:L$173,'[2]Poultry Byproduct Complex'!M$162:M$164)*N$272</f>
        <v>1.5219115512046059E-4</v>
      </c>
      <c r="O271" s="165">
        <f>'[2]Poultry Byproduct Complex'!N164/AVERAGE('[2]Poultry Byproduct Complex'!M$165:M$173,'[2]Poultry Byproduct Complex'!N$162:N$164)*O$272</f>
        <v>1.5954381415398967E-4</v>
      </c>
      <c r="P271" s="165">
        <f>'[2]Poultry Byproduct Complex'!O164/AVERAGE('[2]Poultry Byproduct Complex'!N$165:N$173,'[2]Poultry Byproduct Complex'!O$162:O$164)*P$272</f>
        <v>1.8357382484898233E-4</v>
      </c>
      <c r="Q271" s="165">
        <f>'[2]Poultry Byproduct Complex'!P164/AVERAGE('[2]Poultry Byproduct Complex'!O$165:O$173,'[2]Poultry Byproduct Complex'!P$162:P$164)*Q$272</f>
        <v>1.8528942824193822E-4</v>
      </c>
      <c r="R271" s="165">
        <f>'[2]Poultry Byproduct Complex'!Q164/AVERAGE('[2]Poultry Byproduct Complex'!P$165:P$173,'[2]Poultry Byproduct Complex'!Q$162:Q$164)*R$272</f>
        <v>1.6152078946425619E-4</v>
      </c>
      <c r="S271" s="165">
        <f>'[2]Poultry Byproduct Complex'!R164/AVERAGE('[2]Poultry Byproduct Complex'!Q$165:Q$173,'[2]Poultry Byproduct Complex'!R$162:R$164)*S$272</f>
        <v>1.6928756478551678E-4</v>
      </c>
      <c r="T271" s="165">
        <f>'[2]Poultry Byproduct Complex'!S164/AVERAGE('[2]Poultry Byproduct Complex'!R$165:R$173,'[2]Poultry Byproduct Complex'!S$162:S$164)*T$272</f>
        <v>1.7244787622913712E-4</v>
      </c>
      <c r="U271" s="165">
        <f>'[2]Poultry Byproduct Complex'!T164/AVERAGE('[2]Poultry Byproduct Complex'!S$165:S$173,'[2]Poultry Byproduct Complex'!T$162:T$164)*U$272</f>
        <v>1.7940272330851486E-4</v>
      </c>
      <c r="V271" s="165">
        <f>'[2]Poultry Byproduct Complex'!U164/AVERAGE('[2]Poultry Byproduct Complex'!T$165:T$173,'[2]Poultry Byproduct Complex'!U$162:U$164)*V$272</f>
        <v>1.9434128043774963E-4</v>
      </c>
      <c r="W271" s="165">
        <f>'[2]Poultry Byproduct Complex'!V164/AVERAGE('[2]Poultry Byproduct Complex'!U$165:U$173,'[2]Poultry Byproduct Complex'!V$162:V$164)*W$272</f>
        <v>1.8767497483077169E-4</v>
      </c>
      <c r="X271" s="165">
        <f>'[2]Poultry Byproduct Complex'!W164/AVERAGE('[2]Poultry Byproduct Complex'!V$165:V$173,'[2]Poultry Byproduct Complex'!W$162:W$164)*X$272</f>
        <v>1.823884936035464E-4</v>
      </c>
      <c r="Y271" s="165">
        <f>'[2]Poultry Byproduct Complex'!X164/AVERAGE('[2]Poultry Byproduct Complex'!W$165:W$173,'[2]Poultry Byproduct Complex'!X$162:X$164)*Y$272</f>
        <v>2.1967322994113244E-4</v>
      </c>
      <c r="Z271" s="165">
        <f>'[2]Poultry Byproduct Complex'!Y164/AVERAGE('[2]Poultry Byproduct Complex'!X$165:X$173,'[2]Poultry Byproduct Complex'!Y$162:Y$164)*Z$272</f>
        <v>1.8525648117902055E-4</v>
      </c>
      <c r="AA271" s="165">
        <f>'[2]Poultry Byproduct Complex'!Z164/AVERAGE('[2]Poultry Byproduct Complex'!Y$165:Y$173,'[2]Poultry Byproduct Complex'!Z$162:Z$164)*AA$272</f>
        <v>2.0126676840739625E-4</v>
      </c>
      <c r="AB271" s="165">
        <f>'[2]Poultry Byproduct Complex'!AA164/AVERAGE('[2]Poultry Byproduct Complex'!Z$165:Z$173,'[2]Poultry Byproduct Complex'!AA$162:AA$164)*AB$272</f>
        <v>1.5860125168636153E-4</v>
      </c>
      <c r="AC271" s="165">
        <f>'[2]Poultry Byproduct Complex'!AB164/AVERAGE('[2]Poultry Byproduct Complex'!AA$165:AA$173,'[2]Poultry Byproduct Complex'!AB$162:AB$164)*AC$272</f>
        <v>1.6571279780966524E-4</v>
      </c>
      <c r="AD271" s="165">
        <f>'[2]Poultry Byproduct Complex'!AC164/AVERAGE('[2]Poultry Byproduct Complex'!AB$165:AB$173,'[2]Poultry Byproduct Complex'!AC$162:AC$164)*AD$272</f>
        <v>1.65303598511664E-4</v>
      </c>
      <c r="AE271" s="165">
        <f>'[2]Poultry Byproduct Complex'!AD164/AVERAGE('[2]Poultry Byproduct Complex'!AC$165:AC$173,'[2]Poultry Byproduct Complex'!AD$162:AD$164)*AE$272</f>
        <v>1.6944876606529008E-4</v>
      </c>
      <c r="AF271" s="165">
        <f>'[2]Poultry Byproduct Complex'!AE164/AVERAGE('[2]Poultry Byproduct Complex'!AD$165:AD$173,'[2]Poultry Byproduct Complex'!AE$162:AE$164)*AF$272</f>
        <v>2.0076059271994802E-4</v>
      </c>
      <c r="AG271" s="165">
        <f>'[2]Poultry Byproduct Complex'!AF164/AVERAGE('[2]Poultry Byproduct Complex'!AE$165:AE$173,'[2]Poultry Byproduct Complex'!AF$162:AF$164)*AG$272</f>
        <v>2.0277430417383883E-4</v>
      </c>
      <c r="AH271" s="165">
        <f>'[2]Poultry Byproduct Complex'!AG164/AVERAGE('[2]Poultry Byproduct Complex'!AF$165:AF$173,'[2]Poultry Byproduct Complex'!AG$162:AG$164)*AH$272</f>
        <v>1.8909815608201823E-4</v>
      </c>
      <c r="AI271" s="165">
        <f>'[2]Poultry Byproduct Complex'!AH164/AVERAGE('[2]Poultry Byproduct Complex'!AG$165:AG$173,'[2]Poultry Byproduct Complex'!AH$162:AH$164)*AI$272</f>
        <v>1.9774400444507725E-4</v>
      </c>
      <c r="AJ271" s="165">
        <f>'[2]Poultry Byproduct Complex'!AI164/AVERAGE('[2]Poultry Byproduct Complex'!AH$165:AH$173,'[2]Poultry Byproduct Complex'!AI$162:AI$164)*AJ$272</f>
        <v>1.975537663265103E-4</v>
      </c>
      <c r="AK271" s="165">
        <f>'[2]Poultry Byproduct Complex'!AJ164/AVERAGE('[2]Poultry Byproduct Complex'!AI$165:AI$173,'[2]Poultry Byproduct Complex'!AJ$162:AJ$164)*AK$272</f>
        <v>2.0224595941877583E-4</v>
      </c>
      <c r="AL271" s="165">
        <f>'[2]Poultry Byproduct Complex'!AK164/AVERAGE('[2]Poultry Byproduct Complex'!AJ$165:AJ$173,'[2]Poultry Byproduct Complex'!AK$162:AK$164)*AL$272</f>
        <v>1.9852296612662276E-4</v>
      </c>
      <c r="AM271" s="165">
        <f>'[2]Poultry Byproduct Complex'!AL164/AVERAGE('[2]Poultry Byproduct Complex'!AK$165:AK$173,'[2]Poultry Byproduct Complex'!AL$162:AL$164)*AM$272</f>
        <v>2.0225702580690266E-4</v>
      </c>
      <c r="AN271" s="165">
        <f>'[2]Poultry Byproduct Complex'!AM164/AVERAGE('[2]Poultry Byproduct Complex'!AL$165:AL$173,'[2]Poultry Byproduct Complex'!AM$162:AM$164)*AN$272</f>
        <v>2.0409878975048929E-4</v>
      </c>
      <c r="AO271" s="165">
        <f>'[2]Poultry Byproduct Complex'!AN164/AVERAGE('[2]Poultry Byproduct Complex'!AM$165:AM$173,'[2]Poultry Byproduct Complex'!AN$162:AN$164)*AO$272</f>
        <v>2.063272269744896E-4</v>
      </c>
      <c r="AP271" s="165">
        <f>'[2]Poultry Byproduct Complex'!AO164/AVERAGE('[2]Poultry Byproduct Complex'!AN$165:AN$173,'[2]Poultry Byproduct Complex'!AO$162:AO$164)*AP$272</f>
        <v>2.0388378155749773E-4</v>
      </c>
      <c r="AQ271" s="165">
        <f>'[2]Poultry Byproduct Complex'!AP164/AVERAGE('[2]Poultry Byproduct Complex'!AO$165:AO$173,'[2]Poultry Byproduct Complex'!AP$162:AP$164)*AQ$272</f>
        <v>2.0896264878129348E-4</v>
      </c>
      <c r="AR271" s="165">
        <f>'[2]Poultry Byproduct Complex'!AQ164/AVERAGE('[2]Poultry Byproduct Complex'!AP$165:AP$173,'[2]Poultry Byproduct Complex'!AQ$162:AQ$164)*AR$272</f>
        <v>2.0636350898964835E-4</v>
      </c>
      <c r="AS271" s="165">
        <f>'[2]Poultry Byproduct Complex'!AR164/AVERAGE('[2]Poultry Byproduct Complex'!AQ$165:AQ$173,'[2]Poultry Byproduct Complex'!AR$162:AR$164)*AS$272</f>
        <v>2.0922061003649764E-4</v>
      </c>
      <c r="AT271" s="165">
        <f>'[2]Poultry Byproduct Complex'!AS164/AVERAGE('[2]Poultry Byproduct Complex'!AR$165:AR$173,'[2]Poultry Byproduct Complex'!AS$162:AS$164)*AT$272</f>
        <v>2.1318882876389015E-4</v>
      </c>
      <c r="AU271" s="165">
        <f>'[2]Poultry Byproduct Complex'!AT164/AVERAGE('[2]Poultry Byproduct Complex'!AS$165:AS$173,'[2]Poultry Byproduct Complex'!AT$162:AT$164)*AU$272</f>
        <v>2.1280801251933004E-4</v>
      </c>
      <c r="AV271" s="165">
        <f>'[2]Poultry Byproduct Complex'!AU164/AVERAGE('[2]Poultry Byproduct Complex'!AT$165:AT$173,'[2]Poultry Byproduct Complex'!AU$162:AU$164)*AV$272</f>
        <v>2.1666454591790597E-4</v>
      </c>
      <c r="AW271" s="165">
        <f>'[2]Poultry Byproduct Complex'!AV164/AVERAGE('[2]Poultry Byproduct Complex'!AU$165:AU$173,'[2]Poultry Byproduct Complex'!AV$162:AV$164)*AW$272</f>
        <v>2.1902284689522033E-4</v>
      </c>
      <c r="AX271" s="165">
        <f>'[2]Poultry Byproduct Complex'!AW164/AVERAGE('[2]Poultry Byproduct Complex'!AV$165:AV$173,'[2]Poultry Byproduct Complex'!AW$162:AW$164)*AX$272</f>
        <v>2.2006845042400974E-4</v>
      </c>
      <c r="AY271" s="165">
        <f>'[2]Poultry Byproduct Complex'!AX164/AVERAGE('[2]Poultry Byproduct Complex'!AW$165:AW$173,'[2]Poultry Byproduct Complex'!AX$162:AX$164)*AY$272</f>
        <v>2.2153357151593925E-4</v>
      </c>
      <c r="AZ271" s="165">
        <f>'[2]Poultry Byproduct Complex'!AY164/AVERAGE('[2]Poultry Byproduct Complex'!AX$165:AX$173,'[2]Poultry Byproduct Complex'!AY$162:AY$164)*AZ$272</f>
        <v>2.2218521973711697E-4</v>
      </c>
      <c r="BA271" s="165">
        <f>'[2]Poultry Byproduct Complex'!AZ164/AVERAGE('[2]Poultry Byproduct Complex'!AY$165:AY$173,'[2]Poultry Byproduct Complex'!AZ$162:AZ$164)*BA$272</f>
        <v>2.2300646429902418E-4</v>
      </c>
      <c r="BB271" s="165">
        <f>'[2]Poultry Byproduct Complex'!BA164/AVERAGE('[2]Poultry Byproduct Complex'!AZ$165:AZ$173,'[2]Poultry Byproduct Complex'!BA$162:BA$164)*BB$272</f>
        <v>2.2424186043640157E-4</v>
      </c>
      <c r="BC271" s="165">
        <f>'[2]Poultry Byproduct Complex'!BB164/AVERAGE('[2]Poultry Byproduct Complex'!BA$165:BA$173,'[2]Poultry Byproduct Complex'!BB$162:BB$164)*BC$272</f>
        <v>2.2580504897936682E-4</v>
      </c>
      <c r="BD271" s="165">
        <f>'[2]Poultry Byproduct Complex'!BC164/AVERAGE('[2]Poultry Byproduct Complex'!BB$165:BB$173,'[2]Poultry Byproduct Complex'!BC$162:BC$164)*BD$272</f>
        <v>2.2750585961064105E-4</v>
      </c>
      <c r="BE271" s="165">
        <f>'[2]Poultry Byproduct Complex'!BD164/AVERAGE('[2]Poultry Byproduct Complex'!BC$165:BC$173,'[2]Poultry Byproduct Complex'!BD$162:BD$164)*BE$272</f>
        <v>2.2944302775971916E-4</v>
      </c>
      <c r="BF271" s="165">
        <f>'[2]Poultry Byproduct Complex'!BE164/AVERAGE('[2]Poultry Byproduct Complex'!BD$165:BD$173,'[2]Poultry Byproduct Complex'!BE$162:BE$164)*BF$272</f>
        <v>2.3086974310114784E-4</v>
      </c>
      <c r="BG271" s="165">
        <f>'[2]Poultry Byproduct Complex'!BF164/AVERAGE('[2]Poultry Byproduct Complex'!BE$165:BE$173,'[2]Poultry Byproduct Complex'!BF$162:BF$164)*BG$272</f>
        <v>2.3288192968695971E-4</v>
      </c>
      <c r="BH271" s="165">
        <f>'[2]Poultry Byproduct Complex'!BG164/AVERAGE('[2]Poultry Byproduct Complex'!BF$165:BF$173,'[2]Poultry Byproduct Complex'!BG$162:BG$164)*BH$272</f>
        <v>2.3437645259916125E-4</v>
      </c>
    </row>
    <row r="272" spans="1:60" ht="14.25" thickBot="1">
      <c r="A272" s="78" t="s">
        <v>29</v>
      </c>
      <c r="C272" s="101"/>
      <c r="D272" s="101"/>
      <c r="E272" s="101"/>
      <c r="F272" s="101"/>
      <c r="G272" s="101"/>
      <c r="H272" s="101"/>
      <c r="I272" s="101"/>
      <c r="J272" s="101"/>
      <c r="K272" s="165">
        <f>K276/(K224*1000)*4.6</f>
        <v>1.3709646613910354E-4</v>
      </c>
      <c r="L272" s="165">
        <f>L276/(L224*1000)*4.5</f>
        <v>1.4233369887447846E-4</v>
      </c>
      <c r="M272" s="165">
        <f>M276/(M224*1000)*4.25</f>
        <v>1.4425230900838053E-4</v>
      </c>
      <c r="N272" s="165">
        <f>N276/(N224*1000)*4.2</f>
        <v>1.5103429336920645E-4</v>
      </c>
      <c r="O272" s="165">
        <f>O276/(O224*1000)*4.25</f>
        <v>1.5720586977596636E-4</v>
      </c>
      <c r="P272" s="165">
        <f>P276/(P224*1000)*4</f>
        <v>1.570569444234836E-4</v>
      </c>
      <c r="Q272" s="165">
        <f>Q276/(Q224*1000)*4</f>
        <v>1.594617891904222E-4</v>
      </c>
      <c r="R272" s="165">
        <f>R276/(R224*1000)*4</f>
        <v>1.6623215302909126E-4</v>
      </c>
      <c r="S272" s="165">
        <f>S276/(S224*1000)*4</f>
        <v>1.6795298299127748E-4</v>
      </c>
      <c r="T272" s="165">
        <f>T276/(T224*1000)*4</f>
        <v>1.7440932621704311E-4</v>
      </c>
      <c r="U272" s="165">
        <f t="shared" ref="U272:AC272" si="96">U276/(U224*1000)*3.75</f>
        <v>1.7103605918936601E-4</v>
      </c>
      <c r="V272" s="165">
        <f t="shared" si="96"/>
        <v>1.7673626521915578E-4</v>
      </c>
      <c r="W272" s="165">
        <f t="shared" si="96"/>
        <v>1.8209870331869382E-4</v>
      </c>
      <c r="X272" s="165">
        <f t="shared" si="96"/>
        <v>1.8477791556150761E-4</v>
      </c>
      <c r="Y272" s="165">
        <f t="shared" si="96"/>
        <v>1.8540945289506435E-4</v>
      </c>
      <c r="Z272" s="165">
        <f t="shared" si="96"/>
        <v>1.8573390876223288E-4</v>
      </c>
      <c r="AA272" s="165">
        <f t="shared" si="96"/>
        <v>1.8366701056926702E-4</v>
      </c>
      <c r="AB272" s="165">
        <f t="shared" si="96"/>
        <v>1.7942057931914055E-4</v>
      </c>
      <c r="AC272" s="165">
        <f t="shared" si="96"/>
        <v>1.8087145008408197E-4</v>
      </c>
      <c r="AD272" s="165">
        <f>AD276/(AD224*1000)*3.5</f>
        <v>1.7784701784326679E-4</v>
      </c>
      <c r="AE272" s="165">
        <f>AE276/(AE224*1000)*3.5</f>
        <v>1.7929463942487016E-4</v>
      </c>
      <c r="AF272" s="166">
        <f t="shared" ref="AF272:BH272" si="97">FORECAST(AF2,K272:AE272,K2:AE2)</f>
        <v>1.9340789771012199E-4</v>
      </c>
      <c r="AG272" s="167">
        <f t="shared" si="97"/>
        <v>1.9463526972911781E-4</v>
      </c>
      <c r="AH272" s="167">
        <f t="shared" si="97"/>
        <v>1.9586557955268572E-4</v>
      </c>
      <c r="AI272" s="167">
        <f t="shared" si="97"/>
        <v>1.9679320229748542E-4</v>
      </c>
      <c r="AJ272" s="167">
        <f t="shared" si="97"/>
        <v>1.9790297141589457E-4</v>
      </c>
      <c r="AK272" s="167">
        <f t="shared" si="97"/>
        <v>1.9924636098814707E-4</v>
      </c>
      <c r="AL272" s="167">
        <f t="shared" si="97"/>
        <v>2.0024793625022424E-4</v>
      </c>
      <c r="AM272" s="167">
        <f t="shared" si="97"/>
        <v>2.0110096956196203E-4</v>
      </c>
      <c r="AN272" s="167">
        <f t="shared" si="97"/>
        <v>2.0227534220502996E-4</v>
      </c>
      <c r="AO272" s="167">
        <f t="shared" si="97"/>
        <v>2.0336375077788151E-4</v>
      </c>
      <c r="AP272" s="167">
        <f t="shared" si="97"/>
        <v>2.0487627915771094E-4</v>
      </c>
      <c r="AQ272" s="167">
        <f t="shared" si="97"/>
        <v>2.0589382048932141E-4</v>
      </c>
      <c r="AR272" s="167">
        <f t="shared" si="97"/>
        <v>2.0724605578304953E-4</v>
      </c>
      <c r="AS272" s="167">
        <f t="shared" si="97"/>
        <v>2.0902663784929092E-4</v>
      </c>
      <c r="AT272" s="167">
        <f t="shared" si="97"/>
        <v>2.1108056804334911E-4</v>
      </c>
      <c r="AU272" s="167">
        <f t="shared" si="97"/>
        <v>2.1324848109250576E-4</v>
      </c>
      <c r="AV272" s="167">
        <f t="shared" si="97"/>
        <v>2.1549813538673974E-4</v>
      </c>
      <c r="AW272" s="167">
        <f t="shared" si="97"/>
        <v>2.1755685537783263E-4</v>
      </c>
      <c r="AX272" s="167">
        <f t="shared" si="97"/>
        <v>2.190878968281562E-4</v>
      </c>
      <c r="AY272" s="167">
        <f t="shared" si="97"/>
        <v>2.2052466617100567E-4</v>
      </c>
      <c r="AZ272" s="167">
        <f t="shared" si="97"/>
        <v>2.2135790928501289E-4</v>
      </c>
      <c r="BA272" s="167">
        <f t="shared" si="97"/>
        <v>2.2189873371308583E-4</v>
      </c>
      <c r="BB272" s="167">
        <f t="shared" si="97"/>
        <v>2.2348740627498422E-4</v>
      </c>
      <c r="BC272" s="167">
        <f t="shared" si="97"/>
        <v>2.2510609765071096E-4</v>
      </c>
      <c r="BD272" s="167">
        <f t="shared" si="97"/>
        <v>2.2675568603278779E-4</v>
      </c>
      <c r="BE272" s="167">
        <f t="shared" si="97"/>
        <v>2.2840335681543296E-4</v>
      </c>
      <c r="BF272" s="167">
        <f t="shared" si="97"/>
        <v>2.3005838031152316E-4</v>
      </c>
      <c r="BG272" s="167">
        <f t="shared" si="97"/>
        <v>2.3174005973050247E-4</v>
      </c>
      <c r="BH272" s="167">
        <f t="shared" si="97"/>
        <v>2.3341158367241877E-4</v>
      </c>
    </row>
    <row r="273" spans="1:60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168">
        <f>K272*2204.622</f>
        <v>0.30224588537252273</v>
      </c>
      <c r="L273" s="80">
        <f t="shared" ref="L273:AD273" si="98">L272*2204.622</f>
        <v>0.31379200388005046</v>
      </c>
      <c r="M273" s="80">
        <f t="shared" si="98"/>
        <v>0.31802181399067386</v>
      </c>
      <c r="N273" s="80">
        <f t="shared" si="98"/>
        <v>0.33297352591620666</v>
      </c>
      <c r="O273" s="80">
        <f t="shared" si="98"/>
        <v>0.3465795190372305</v>
      </c>
      <c r="P273" s="80">
        <f t="shared" si="98"/>
        <v>0.34625119492878925</v>
      </c>
      <c r="Q273" s="80">
        <f t="shared" si="98"/>
        <v>0.35155296860856694</v>
      </c>
      <c r="R273" s="80">
        <f t="shared" si="98"/>
        <v>0.3664790616753012</v>
      </c>
      <c r="S273" s="80">
        <f t="shared" si="98"/>
        <v>0.3702728412681961</v>
      </c>
      <c r="T273" s="80">
        <f t="shared" si="98"/>
        <v>0.38450663758326997</v>
      </c>
      <c r="U273" s="80">
        <f t="shared" si="98"/>
        <v>0.37706985888217842</v>
      </c>
      <c r="V273" s="80">
        <f t="shared" si="98"/>
        <v>0.38963665849998563</v>
      </c>
      <c r="W273" s="80">
        <f t="shared" si="98"/>
        <v>0.40145880750786539</v>
      </c>
      <c r="X273" s="80">
        <f t="shared" si="98"/>
        <v>0.40736545776104199</v>
      </c>
      <c r="Y273" s="80">
        <f t="shared" si="98"/>
        <v>0.40875775886042254</v>
      </c>
      <c r="Z273" s="80">
        <f t="shared" si="98"/>
        <v>0.40947306140321138</v>
      </c>
      <c r="AA273" s="80">
        <f t="shared" si="98"/>
        <v>0.40491633217523859</v>
      </c>
      <c r="AB273" s="80">
        <f t="shared" si="98"/>
        <v>0.39555455641972226</v>
      </c>
      <c r="AC273" s="80">
        <f t="shared" si="98"/>
        <v>0.39875317802726895</v>
      </c>
      <c r="AD273" s="80">
        <f t="shared" si="98"/>
        <v>0.39208544817165847</v>
      </c>
      <c r="AE273" s="80">
        <f>AE272*2204.622</f>
        <v>0.39527690655813608</v>
      </c>
      <c r="AF273" s="80">
        <f>AF272*2204.622</f>
        <v>0.42639130626548455</v>
      </c>
      <c r="AG273" s="80">
        <f t="shared" ref="AG273:AW273" si="99">AG272*2204.622</f>
        <v>0.42909719762074711</v>
      </c>
      <c r="AH273" s="80">
        <f t="shared" si="99"/>
        <v>0.43180956572460105</v>
      </c>
      <c r="AI273" s="80">
        <f t="shared" si="99"/>
        <v>0.43385462323548685</v>
      </c>
      <c r="AJ273" s="80">
        <f t="shared" si="99"/>
        <v>0.43630124464885228</v>
      </c>
      <c r="AK273" s="80">
        <f t="shared" si="99"/>
        <v>0.43926291085441072</v>
      </c>
      <c r="AL273" s="80">
        <f t="shared" si="99"/>
        <v>0.44147100571184184</v>
      </c>
      <c r="AM273" s="80">
        <f t="shared" si="99"/>
        <v>0.44335162171763182</v>
      </c>
      <c r="AN273" s="80">
        <f t="shared" si="99"/>
        <v>0.44594066948273753</v>
      </c>
      <c r="AO273" s="80">
        <f t="shared" si="99"/>
        <v>0.44834019896743466</v>
      </c>
      <c r="AP273" s="80">
        <f t="shared" si="99"/>
        <v>0.45167475230923099</v>
      </c>
      <c r="AQ273" s="80">
        <f t="shared" si="99"/>
        <v>0.4539180463148087</v>
      </c>
      <c r="AR273" s="80">
        <f t="shared" si="99"/>
        <v>0.45689921399253819</v>
      </c>
      <c r="AS273" s="80">
        <f t="shared" si="99"/>
        <v>0.46082472438857941</v>
      </c>
      <c r="AT273" s="80">
        <f t="shared" si="99"/>
        <v>0.46535286408086435</v>
      </c>
      <c r="AU273" s="80">
        <f t="shared" si="99"/>
        <v>0.47013229288312219</v>
      </c>
      <c r="AV273" s="80">
        <f t="shared" si="99"/>
        <v>0.47509193023258489</v>
      </c>
      <c r="AW273" s="80">
        <f t="shared" si="99"/>
        <v>0.4796306296167881</v>
      </c>
      <c r="AX273" s="80"/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</row>
    <row r="274" spans="1:60" ht="13.5" thickBot="1">
      <c r="A274" s="78" t="s">
        <v>206</v>
      </c>
      <c r="K274">
        <f>0.3</f>
        <v>0.3</v>
      </c>
      <c r="L274">
        <f>K274/K273</f>
        <v>0.99256934343455283</v>
      </c>
      <c r="AE274" s="99">
        <f>AE276*2204.622</f>
        <v>84536230.589999989</v>
      </c>
    </row>
    <row r="275" spans="1:60" ht="13.5" thickBot="1">
      <c r="A275" s="79" t="s">
        <v>47</v>
      </c>
      <c r="B275" s="93">
        <f t="shared" ref="B275:BH275" si="100">B2</f>
        <v>1992</v>
      </c>
      <c r="C275" s="93">
        <f t="shared" si="100"/>
        <v>1993</v>
      </c>
      <c r="D275" s="93">
        <f t="shared" si="100"/>
        <v>1994</v>
      </c>
      <c r="E275" s="93">
        <f t="shared" si="100"/>
        <v>1995</v>
      </c>
      <c r="F275" s="93">
        <f t="shared" si="100"/>
        <v>1996</v>
      </c>
      <c r="G275" s="93">
        <f t="shared" si="100"/>
        <v>1997</v>
      </c>
      <c r="H275" s="93">
        <f t="shared" si="100"/>
        <v>1998</v>
      </c>
      <c r="I275" s="93">
        <f t="shared" si="100"/>
        <v>1999</v>
      </c>
      <c r="J275" s="93">
        <f t="shared" si="100"/>
        <v>2000</v>
      </c>
      <c r="K275" s="93">
        <f t="shared" si="100"/>
        <v>2001</v>
      </c>
      <c r="L275" s="93">
        <f t="shared" si="100"/>
        <v>2002</v>
      </c>
      <c r="M275" s="93">
        <f t="shared" si="100"/>
        <v>2003</v>
      </c>
      <c r="N275" s="93">
        <f t="shared" si="100"/>
        <v>2004</v>
      </c>
      <c r="O275" s="93">
        <f t="shared" si="100"/>
        <v>2005</v>
      </c>
      <c r="P275" s="93">
        <f t="shared" si="100"/>
        <v>2006</v>
      </c>
      <c r="Q275" s="93">
        <f t="shared" si="100"/>
        <v>2007</v>
      </c>
      <c r="R275" s="93">
        <f t="shared" si="100"/>
        <v>2008</v>
      </c>
      <c r="S275" s="93">
        <f t="shared" si="100"/>
        <v>2009</v>
      </c>
      <c r="T275" s="93">
        <f t="shared" si="100"/>
        <v>2010</v>
      </c>
      <c r="U275" s="93">
        <f t="shared" si="100"/>
        <v>2011</v>
      </c>
      <c r="V275" s="93">
        <f t="shared" si="100"/>
        <v>2012</v>
      </c>
      <c r="W275" s="93">
        <f t="shared" si="100"/>
        <v>2013</v>
      </c>
      <c r="X275" s="93">
        <f t="shared" si="100"/>
        <v>2014</v>
      </c>
      <c r="Y275" s="93">
        <f t="shared" si="100"/>
        <v>2015</v>
      </c>
      <c r="Z275" s="93">
        <f t="shared" si="100"/>
        <v>2016</v>
      </c>
      <c r="AA275" s="93">
        <f t="shared" si="100"/>
        <v>2017</v>
      </c>
      <c r="AB275" s="93">
        <f t="shared" si="100"/>
        <v>2018</v>
      </c>
      <c r="AC275" s="93">
        <f t="shared" si="100"/>
        <v>2019</v>
      </c>
      <c r="AD275" s="93">
        <f t="shared" si="100"/>
        <v>2020</v>
      </c>
      <c r="AE275" s="93">
        <f t="shared" si="100"/>
        <v>2021</v>
      </c>
      <c r="AF275" s="93">
        <f t="shared" si="100"/>
        <v>2022</v>
      </c>
      <c r="AG275" s="93">
        <f t="shared" si="100"/>
        <v>2023</v>
      </c>
      <c r="AH275" s="93">
        <f t="shared" si="100"/>
        <v>2024</v>
      </c>
      <c r="AI275" s="93">
        <f t="shared" si="100"/>
        <v>2025</v>
      </c>
      <c r="AJ275" s="93">
        <f t="shared" si="100"/>
        <v>2026</v>
      </c>
      <c r="AK275" s="93">
        <f t="shared" si="100"/>
        <v>2027</v>
      </c>
      <c r="AL275" s="93">
        <f t="shared" si="100"/>
        <v>2028</v>
      </c>
      <c r="AM275" s="93">
        <f t="shared" si="100"/>
        <v>2029</v>
      </c>
      <c r="AN275" s="93">
        <f t="shared" si="100"/>
        <v>2030</v>
      </c>
      <c r="AO275" s="93">
        <f t="shared" si="100"/>
        <v>2031</v>
      </c>
      <c r="AP275" s="93">
        <f t="shared" si="100"/>
        <v>2032</v>
      </c>
      <c r="AQ275" s="93">
        <f t="shared" si="100"/>
        <v>2033</v>
      </c>
      <c r="AR275" s="93">
        <f t="shared" si="100"/>
        <v>2034</v>
      </c>
      <c r="AS275" s="93">
        <f t="shared" si="100"/>
        <v>2035</v>
      </c>
      <c r="AT275" s="93">
        <f t="shared" si="100"/>
        <v>2036</v>
      </c>
      <c r="AU275" s="93">
        <f t="shared" si="100"/>
        <v>2037</v>
      </c>
      <c r="AV275" s="93">
        <f t="shared" si="100"/>
        <v>2038</v>
      </c>
      <c r="AW275" s="93">
        <f t="shared" si="100"/>
        <v>2039</v>
      </c>
      <c r="AX275" s="93">
        <f t="shared" si="100"/>
        <v>2040</v>
      </c>
      <c r="AY275" s="93">
        <f t="shared" si="100"/>
        <v>2041</v>
      </c>
      <c r="AZ275" s="93">
        <f t="shared" si="100"/>
        <v>2042</v>
      </c>
      <c r="BA275" s="93">
        <f t="shared" si="100"/>
        <v>2043</v>
      </c>
      <c r="BB275" s="93">
        <f t="shared" si="100"/>
        <v>2044</v>
      </c>
      <c r="BC275" s="93">
        <f t="shared" si="100"/>
        <v>2045</v>
      </c>
      <c r="BD275" s="93">
        <f t="shared" si="100"/>
        <v>2046</v>
      </c>
      <c r="BE275" s="93">
        <f t="shared" si="100"/>
        <v>2047</v>
      </c>
      <c r="BF275" s="93">
        <f t="shared" si="100"/>
        <v>2048</v>
      </c>
      <c r="BG275" s="93">
        <f t="shared" si="100"/>
        <v>2049</v>
      </c>
      <c r="BH275" s="93">
        <f t="shared" si="100"/>
        <v>2050</v>
      </c>
    </row>
    <row r="276" spans="1:60" ht="13.5" thickBot="1">
      <c r="A276" s="78" t="s">
        <v>29</v>
      </c>
      <c r="B276" s="99"/>
      <c r="C276" s="99">
        <v>10234</v>
      </c>
      <c r="D276" s="99">
        <v>11345</v>
      </c>
      <c r="E276" s="99">
        <v>12456</v>
      </c>
      <c r="F276" s="99">
        <v>13567</v>
      </c>
      <c r="G276" s="99">
        <v>14678</v>
      </c>
      <c r="H276" s="99">
        <v>15789</v>
      </c>
      <c r="I276" s="99">
        <v>16890</v>
      </c>
      <c r="J276" s="99">
        <v>17012</v>
      </c>
      <c r="K276" s="99">
        <v>18123</v>
      </c>
      <c r="L276" s="99">
        <v>19234</v>
      </c>
      <c r="M276" s="99">
        <v>20345</v>
      </c>
      <c r="N276" s="99">
        <v>21456</v>
      </c>
      <c r="O276" s="99">
        <v>22567</v>
      </c>
      <c r="P276" s="99">
        <v>23678</v>
      </c>
      <c r="Q276" s="99">
        <v>24789</v>
      </c>
      <c r="R276" s="99">
        <v>25890</v>
      </c>
      <c r="S276" s="99">
        <v>26012</v>
      </c>
      <c r="T276" s="99">
        <v>27123</v>
      </c>
      <c r="U276" s="99">
        <v>28234</v>
      </c>
      <c r="V276" s="99">
        <v>29345</v>
      </c>
      <c r="W276" s="99">
        <v>30456</v>
      </c>
      <c r="X276" s="99">
        <v>31567</v>
      </c>
      <c r="Y276" s="99">
        <v>32678</v>
      </c>
      <c r="Z276" s="99">
        <v>33789</v>
      </c>
      <c r="AA276" s="99">
        <v>34890</v>
      </c>
      <c r="AB276" s="99">
        <v>35012</v>
      </c>
      <c r="AC276" s="99">
        <v>36123</v>
      </c>
      <c r="AD276" s="99">
        <v>37234</v>
      </c>
      <c r="AE276" s="99">
        <v>38345</v>
      </c>
    </row>
    <row r="277" spans="1:60">
      <c r="A277" s="80"/>
      <c r="B277" s="80"/>
      <c r="C277" s="80" t="s">
        <v>207</v>
      </c>
      <c r="D277" s="80"/>
      <c r="E277" s="80"/>
      <c r="F277" s="80"/>
      <c r="G277" s="80"/>
      <c r="H277" s="80"/>
      <c r="I277" s="80"/>
      <c r="J277" s="80"/>
      <c r="K277" s="160">
        <f>K276*2204.622</f>
        <v>39954364.505999997</v>
      </c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</row>
    <row r="278" spans="1:60" ht="13.5" thickBot="1">
      <c r="A278" s="78" t="s">
        <v>139</v>
      </c>
      <c r="C278" s="169" t="s">
        <v>208</v>
      </c>
      <c r="K278">
        <f>K277/(K224*1000)</f>
        <v>6.5705627254896246E-2</v>
      </c>
    </row>
    <row r="279" spans="1:60" ht="13.5" thickBot="1">
      <c r="A279" s="79"/>
      <c r="B279" s="93">
        <f t="shared" ref="B279:BH279" si="101">B2</f>
        <v>1992</v>
      </c>
      <c r="C279" s="93">
        <f t="shared" si="101"/>
        <v>1993</v>
      </c>
      <c r="D279" s="93">
        <f t="shared" si="101"/>
        <v>1994</v>
      </c>
      <c r="E279" s="93">
        <f t="shared" si="101"/>
        <v>1995</v>
      </c>
      <c r="F279" s="93">
        <f t="shared" si="101"/>
        <v>1996</v>
      </c>
      <c r="G279" s="93">
        <f t="shared" si="101"/>
        <v>1997</v>
      </c>
      <c r="H279" s="93">
        <f t="shared" si="101"/>
        <v>1998</v>
      </c>
      <c r="I279" s="93">
        <f t="shared" si="101"/>
        <v>1999</v>
      </c>
      <c r="J279" s="93">
        <f t="shared" si="101"/>
        <v>2000</v>
      </c>
      <c r="K279" s="93">
        <f t="shared" si="101"/>
        <v>2001</v>
      </c>
      <c r="L279" s="93">
        <f t="shared" si="101"/>
        <v>2002</v>
      </c>
      <c r="M279" s="93">
        <f t="shared" si="101"/>
        <v>2003</v>
      </c>
      <c r="N279" s="93">
        <f t="shared" si="101"/>
        <v>2004</v>
      </c>
      <c r="O279" s="93">
        <f t="shared" si="101"/>
        <v>2005</v>
      </c>
      <c r="P279" s="93">
        <f t="shared" si="101"/>
        <v>2006</v>
      </c>
      <c r="Q279" s="93">
        <f t="shared" si="101"/>
        <v>2007</v>
      </c>
      <c r="R279" s="93">
        <f t="shared" si="101"/>
        <v>2008</v>
      </c>
      <c r="S279" s="93">
        <f t="shared" si="101"/>
        <v>2009</v>
      </c>
      <c r="T279" s="93">
        <f t="shared" si="101"/>
        <v>2010</v>
      </c>
      <c r="U279" s="93">
        <f t="shared" si="101"/>
        <v>2011</v>
      </c>
      <c r="V279" s="93">
        <f t="shared" si="101"/>
        <v>2012</v>
      </c>
      <c r="W279" s="93">
        <f t="shared" si="101"/>
        <v>2013</v>
      </c>
      <c r="X279" s="93">
        <f t="shared" si="101"/>
        <v>2014</v>
      </c>
      <c r="Y279" s="93">
        <f t="shared" si="101"/>
        <v>2015</v>
      </c>
      <c r="Z279" s="93">
        <f t="shared" si="101"/>
        <v>2016</v>
      </c>
      <c r="AA279" s="93">
        <f t="shared" si="101"/>
        <v>2017</v>
      </c>
      <c r="AB279" s="93">
        <f t="shared" si="101"/>
        <v>2018</v>
      </c>
      <c r="AC279" s="93">
        <f t="shared" si="101"/>
        <v>2019</v>
      </c>
      <c r="AD279" s="93">
        <f t="shared" si="101"/>
        <v>2020</v>
      </c>
      <c r="AE279" s="93">
        <f t="shared" si="101"/>
        <v>2021</v>
      </c>
      <c r="AF279" s="93">
        <f t="shared" si="101"/>
        <v>2022</v>
      </c>
      <c r="AG279" s="93">
        <f t="shared" si="101"/>
        <v>2023</v>
      </c>
      <c r="AH279" s="93">
        <f t="shared" si="101"/>
        <v>2024</v>
      </c>
      <c r="AI279" s="93">
        <f t="shared" si="101"/>
        <v>2025</v>
      </c>
      <c r="AJ279" s="93">
        <f t="shared" si="101"/>
        <v>2026</v>
      </c>
      <c r="AK279" s="93">
        <f t="shared" si="101"/>
        <v>2027</v>
      </c>
      <c r="AL279" s="93">
        <f t="shared" si="101"/>
        <v>2028</v>
      </c>
      <c r="AM279" s="93">
        <f t="shared" si="101"/>
        <v>2029</v>
      </c>
      <c r="AN279" s="93">
        <f t="shared" si="101"/>
        <v>2030</v>
      </c>
      <c r="AO279" s="93">
        <f t="shared" si="101"/>
        <v>2031</v>
      </c>
      <c r="AP279" s="93">
        <f t="shared" si="101"/>
        <v>2032</v>
      </c>
      <c r="AQ279" s="93">
        <f t="shared" si="101"/>
        <v>2033</v>
      </c>
      <c r="AR279" s="93">
        <f t="shared" si="101"/>
        <v>2034</v>
      </c>
      <c r="AS279" s="93">
        <f t="shared" si="101"/>
        <v>2035</v>
      </c>
      <c r="AT279" s="93">
        <f t="shared" si="101"/>
        <v>2036</v>
      </c>
      <c r="AU279" s="93">
        <f t="shared" si="101"/>
        <v>2037</v>
      </c>
      <c r="AV279" s="93">
        <f t="shared" si="101"/>
        <v>2038</v>
      </c>
      <c r="AW279" s="93">
        <f t="shared" si="101"/>
        <v>2039</v>
      </c>
      <c r="AX279" s="93">
        <f t="shared" si="101"/>
        <v>2040</v>
      </c>
      <c r="AY279" s="93">
        <f t="shared" si="101"/>
        <v>2041</v>
      </c>
      <c r="AZ279" s="93">
        <f t="shared" si="101"/>
        <v>2042</v>
      </c>
      <c r="BA279" s="93">
        <f t="shared" si="101"/>
        <v>2043</v>
      </c>
      <c r="BB279" s="93">
        <f t="shared" si="101"/>
        <v>2044</v>
      </c>
      <c r="BC279" s="93">
        <f t="shared" si="101"/>
        <v>2045</v>
      </c>
      <c r="BD279" s="93">
        <f t="shared" si="101"/>
        <v>2046</v>
      </c>
      <c r="BE279" s="93">
        <f t="shared" si="101"/>
        <v>2047</v>
      </c>
      <c r="BF279" s="93">
        <f t="shared" si="101"/>
        <v>2048</v>
      </c>
      <c r="BG279" s="93">
        <f t="shared" si="101"/>
        <v>2049</v>
      </c>
      <c r="BH279" s="93">
        <f t="shared" si="101"/>
        <v>2050</v>
      </c>
    </row>
    <row r="280" spans="1:60">
      <c r="A280" s="78" t="s">
        <v>17</v>
      </c>
    </row>
    <row r="281" spans="1:60">
      <c r="A281" s="78" t="s">
        <v>18</v>
      </c>
    </row>
    <row r="282" spans="1:60">
      <c r="A282" s="78" t="s">
        <v>19</v>
      </c>
    </row>
    <row r="283" spans="1:60">
      <c r="A283" s="78" t="s">
        <v>20</v>
      </c>
    </row>
    <row r="284" spans="1:60">
      <c r="A284" s="78" t="s">
        <v>21</v>
      </c>
    </row>
    <row r="285" spans="1:60">
      <c r="A285" s="78" t="s">
        <v>22</v>
      </c>
    </row>
    <row r="286" spans="1:60">
      <c r="A286" s="78" t="s">
        <v>23</v>
      </c>
    </row>
    <row r="287" spans="1:60">
      <c r="A287" s="78" t="s">
        <v>24</v>
      </c>
    </row>
    <row r="288" spans="1:60">
      <c r="A288" s="78" t="s">
        <v>25</v>
      </c>
    </row>
    <row r="289" spans="1:60">
      <c r="A289" s="78" t="s">
        <v>26</v>
      </c>
    </row>
    <row r="290" spans="1:60">
      <c r="A290" s="78" t="s">
        <v>27</v>
      </c>
    </row>
    <row r="291" spans="1:60">
      <c r="A291" s="78" t="s">
        <v>28</v>
      </c>
    </row>
    <row r="292" spans="1:60" ht="13.5" thickBot="1">
      <c r="A292" s="78" t="s">
        <v>29</v>
      </c>
      <c r="C292" s="102"/>
      <c r="D292" s="102"/>
      <c r="E292" s="102"/>
      <c r="F292" s="102"/>
      <c r="G292" s="102"/>
      <c r="H292" s="102"/>
      <c r="I292" s="102"/>
      <c r="J292" s="102"/>
      <c r="K292" s="103">
        <f t="shared" ref="K292:AE292" si="102">(K33/K224)*2.204462</f>
        <v>3.0225841904926823E-4</v>
      </c>
      <c r="L292" s="103">
        <f t="shared" si="102"/>
        <v>3.1380956198847108E-4</v>
      </c>
      <c r="M292" s="103">
        <f t="shared" si="102"/>
        <v>3.1821754559506899E-4</v>
      </c>
      <c r="N292" s="103">
        <f t="shared" si="102"/>
        <v>3.3281401451176848E-4</v>
      </c>
      <c r="O292" s="103">
        <f t="shared" si="102"/>
        <v>3.4659957014320034E-4</v>
      </c>
      <c r="P292" s="103">
        <f t="shared" si="102"/>
        <v>3.4583182096847387E-4</v>
      </c>
      <c r="Q292" s="103">
        <f t="shared" si="102"/>
        <v>3.5134898963594039E-4</v>
      </c>
      <c r="R292" s="103">
        <f t="shared" si="102"/>
        <v>3.6687924149907103E-4</v>
      </c>
      <c r="S292" s="103">
        <f t="shared" si="102"/>
        <v>3.7037583070621724E-4</v>
      </c>
      <c r="T292" s="103">
        <f t="shared" si="102"/>
        <v>3.8474833444417084E-4</v>
      </c>
      <c r="U292" s="103">
        <f t="shared" si="102"/>
        <v>3.7688679618163608E-4</v>
      </c>
      <c r="V292" s="103">
        <f t="shared" si="102"/>
        <v>3.8930223099197843E-4</v>
      </c>
      <c r="W292" s="103">
        <f t="shared" si="102"/>
        <v>4.0132810624956162E-4</v>
      </c>
      <c r="X292" s="103">
        <f t="shared" si="102"/>
        <v>4.0754727205652511E-4</v>
      </c>
      <c r="Y292" s="103">
        <f t="shared" si="102"/>
        <v>4.0991853896379482E-4</v>
      </c>
      <c r="Z292" s="103">
        <f t="shared" si="102"/>
        <v>4.0935159246702159E-4</v>
      </c>
      <c r="AA292" s="103">
        <f t="shared" si="102"/>
        <v>4.0407192904103246E-4</v>
      </c>
      <c r="AB292" s="103">
        <f t="shared" si="102"/>
        <v>3.9447405004661851E-4</v>
      </c>
      <c r="AC292" s="103">
        <f t="shared" si="102"/>
        <v>3.9854683381126054E-4</v>
      </c>
      <c r="AD292" s="103">
        <f t="shared" si="102"/>
        <v>3.9162887836622772E-4</v>
      </c>
      <c r="AE292" s="103">
        <f t="shared" si="102"/>
        <v>3.9470983081771744E-4</v>
      </c>
    </row>
    <row r="293" spans="1:60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</row>
    <row r="294" spans="1:60" ht="13.5" thickBot="1">
      <c r="A294" s="78" t="s">
        <v>140</v>
      </c>
    </row>
    <row r="295" spans="1:60" ht="13.5" thickBot="1">
      <c r="A295" s="79"/>
      <c r="B295" s="93">
        <f>B279</f>
        <v>1992</v>
      </c>
      <c r="C295" s="93">
        <f t="shared" ref="C295:BH295" si="103">C279</f>
        <v>1993</v>
      </c>
      <c r="D295" s="93">
        <f t="shared" si="103"/>
        <v>1994</v>
      </c>
      <c r="E295" s="93">
        <f t="shared" si="103"/>
        <v>1995</v>
      </c>
      <c r="F295" s="93">
        <f t="shared" si="103"/>
        <v>1996</v>
      </c>
      <c r="G295" s="93">
        <f t="shared" si="103"/>
        <v>1997</v>
      </c>
      <c r="H295" s="93">
        <f t="shared" si="103"/>
        <v>1998</v>
      </c>
      <c r="I295" s="93">
        <f t="shared" si="103"/>
        <v>1999</v>
      </c>
      <c r="J295" s="93">
        <f t="shared" si="103"/>
        <v>2000</v>
      </c>
      <c r="K295" s="93">
        <f t="shared" si="103"/>
        <v>2001</v>
      </c>
      <c r="L295" s="93">
        <f t="shared" si="103"/>
        <v>2002</v>
      </c>
      <c r="M295" s="93">
        <f t="shared" si="103"/>
        <v>2003</v>
      </c>
      <c r="N295" s="93">
        <f t="shared" si="103"/>
        <v>2004</v>
      </c>
      <c r="O295" s="93">
        <f t="shared" si="103"/>
        <v>2005</v>
      </c>
      <c r="P295" s="93">
        <f t="shared" si="103"/>
        <v>2006</v>
      </c>
      <c r="Q295" s="93">
        <f t="shared" si="103"/>
        <v>2007</v>
      </c>
      <c r="R295" s="93">
        <f t="shared" si="103"/>
        <v>2008</v>
      </c>
      <c r="S295" s="93">
        <f t="shared" si="103"/>
        <v>2009</v>
      </c>
      <c r="T295" s="93">
        <f t="shared" si="103"/>
        <v>2010</v>
      </c>
      <c r="U295" s="93">
        <f t="shared" si="103"/>
        <v>2011</v>
      </c>
      <c r="V295" s="93">
        <f t="shared" si="103"/>
        <v>2012</v>
      </c>
      <c r="W295" s="93">
        <f t="shared" si="103"/>
        <v>2013</v>
      </c>
      <c r="X295" s="93">
        <f t="shared" si="103"/>
        <v>2014</v>
      </c>
      <c r="Y295" s="93">
        <f t="shared" si="103"/>
        <v>2015</v>
      </c>
      <c r="Z295" s="93">
        <f t="shared" si="103"/>
        <v>2016</v>
      </c>
      <c r="AA295" s="93">
        <f t="shared" si="103"/>
        <v>2017</v>
      </c>
      <c r="AB295" s="93">
        <f t="shared" si="103"/>
        <v>2018</v>
      </c>
      <c r="AC295" s="93">
        <f t="shared" si="103"/>
        <v>2019</v>
      </c>
      <c r="AD295" s="93">
        <f t="shared" si="103"/>
        <v>2020</v>
      </c>
      <c r="AE295" s="93">
        <f t="shared" si="103"/>
        <v>2021</v>
      </c>
      <c r="AF295" s="93">
        <f t="shared" si="103"/>
        <v>2022</v>
      </c>
      <c r="AG295" s="93">
        <f t="shared" si="103"/>
        <v>2023</v>
      </c>
      <c r="AH295" s="93">
        <f t="shared" si="103"/>
        <v>2024</v>
      </c>
      <c r="AI295" s="93">
        <f t="shared" si="103"/>
        <v>2025</v>
      </c>
      <c r="AJ295" s="93">
        <f t="shared" si="103"/>
        <v>2026</v>
      </c>
      <c r="AK295" s="93">
        <f t="shared" si="103"/>
        <v>2027</v>
      </c>
      <c r="AL295" s="93">
        <f t="shared" si="103"/>
        <v>2028</v>
      </c>
      <c r="AM295" s="93">
        <f t="shared" si="103"/>
        <v>2029</v>
      </c>
      <c r="AN295" s="93">
        <f t="shared" si="103"/>
        <v>2030</v>
      </c>
      <c r="AO295" s="93">
        <f t="shared" si="103"/>
        <v>2031</v>
      </c>
      <c r="AP295" s="93">
        <f t="shared" si="103"/>
        <v>2032</v>
      </c>
      <c r="AQ295" s="93">
        <f t="shared" si="103"/>
        <v>2033</v>
      </c>
      <c r="AR295" s="93">
        <f t="shared" si="103"/>
        <v>2034</v>
      </c>
      <c r="AS295" s="93">
        <f t="shared" si="103"/>
        <v>2035</v>
      </c>
      <c r="AT295" s="93">
        <f t="shared" si="103"/>
        <v>2036</v>
      </c>
      <c r="AU295" s="93">
        <f t="shared" si="103"/>
        <v>2037</v>
      </c>
      <c r="AV295" s="93">
        <f t="shared" si="103"/>
        <v>2038</v>
      </c>
      <c r="AW295" s="93">
        <f t="shared" si="103"/>
        <v>2039</v>
      </c>
      <c r="AX295" s="93">
        <f t="shared" si="103"/>
        <v>2040</v>
      </c>
      <c r="AY295" s="93">
        <f t="shared" si="103"/>
        <v>2041</v>
      </c>
      <c r="AZ295" s="93">
        <f t="shared" si="103"/>
        <v>2042</v>
      </c>
      <c r="BA295" s="93">
        <f t="shared" si="103"/>
        <v>2043</v>
      </c>
      <c r="BB295" s="93">
        <f t="shared" si="103"/>
        <v>2044</v>
      </c>
      <c r="BC295" s="93">
        <f t="shared" si="103"/>
        <v>2045</v>
      </c>
      <c r="BD295" s="93">
        <f t="shared" si="103"/>
        <v>2046</v>
      </c>
      <c r="BE295" s="93">
        <f t="shared" si="103"/>
        <v>2047</v>
      </c>
      <c r="BF295" s="93">
        <f t="shared" si="103"/>
        <v>2048</v>
      </c>
      <c r="BG295" s="93">
        <f t="shared" si="103"/>
        <v>2049</v>
      </c>
      <c r="BH295" s="93">
        <f t="shared" si="103"/>
        <v>2050</v>
      </c>
    </row>
    <row r="296" spans="1:60">
      <c r="A296" s="78" t="s">
        <v>17</v>
      </c>
    </row>
    <row r="297" spans="1:60">
      <c r="A297" s="78" t="s">
        <v>18</v>
      </c>
    </row>
    <row r="298" spans="1:60">
      <c r="A298" s="78" t="s">
        <v>19</v>
      </c>
    </row>
    <row r="299" spans="1:60">
      <c r="A299" s="78" t="s">
        <v>20</v>
      </c>
    </row>
    <row r="300" spans="1:60">
      <c r="A300" s="78" t="s">
        <v>21</v>
      </c>
    </row>
    <row r="301" spans="1:60">
      <c r="A301" s="78" t="s">
        <v>22</v>
      </c>
    </row>
    <row r="302" spans="1:60">
      <c r="A302" s="78" t="s">
        <v>23</v>
      </c>
    </row>
    <row r="303" spans="1:60">
      <c r="A303" s="78" t="s">
        <v>24</v>
      </c>
    </row>
    <row r="304" spans="1:60">
      <c r="A304" s="78" t="s">
        <v>25</v>
      </c>
    </row>
    <row r="305" spans="1:60">
      <c r="A305" s="78" t="s">
        <v>26</v>
      </c>
    </row>
    <row r="306" spans="1:60">
      <c r="A306" s="78" t="s">
        <v>27</v>
      </c>
    </row>
    <row r="307" spans="1:60">
      <c r="A307" s="78" t="s">
        <v>28</v>
      </c>
    </row>
    <row r="308" spans="1:60" ht="13.5" thickBot="1">
      <c r="A308" s="78" t="s">
        <v>29</v>
      </c>
      <c r="C308" s="74"/>
      <c r="D308" s="74"/>
      <c r="E308" s="74"/>
      <c r="F308" s="74"/>
      <c r="G308" s="74"/>
      <c r="H308" s="74"/>
      <c r="I308" s="74"/>
      <c r="J308" s="74">
        <f t="shared" ref="J308:AE308" si="104">J292/2.204622</f>
        <v>0</v>
      </c>
      <c r="K308" s="74">
        <f t="shared" si="104"/>
        <v>1.3710215132084694E-4</v>
      </c>
      <c r="L308" s="74">
        <f t="shared" si="104"/>
        <v>1.4234166310073612E-4</v>
      </c>
      <c r="M308" s="74">
        <f t="shared" si="104"/>
        <v>1.4434109139574447E-4</v>
      </c>
      <c r="N308" s="74">
        <f t="shared" si="104"/>
        <v>1.5096194019281693E-4</v>
      </c>
      <c r="O308" s="74">
        <f t="shared" si="104"/>
        <v>1.5721496480720974E-4</v>
      </c>
      <c r="P308" s="74">
        <f t="shared" si="104"/>
        <v>1.5686671954125191E-4</v>
      </c>
      <c r="Q308" s="74">
        <f t="shared" si="104"/>
        <v>1.5936926585870067E-4</v>
      </c>
      <c r="R308" s="74">
        <f t="shared" si="104"/>
        <v>1.6641367159498136E-4</v>
      </c>
      <c r="S308" s="74">
        <f t="shared" si="104"/>
        <v>1.679996982277312E-4</v>
      </c>
      <c r="T308" s="74">
        <f t="shared" si="104"/>
        <v>1.7451895809992408E-4</v>
      </c>
      <c r="U308" s="74">
        <f t="shared" si="104"/>
        <v>1.709530233217468E-4</v>
      </c>
      <c r="V308" s="74">
        <f t="shared" si="104"/>
        <v>1.7658457141041793E-4</v>
      </c>
      <c r="W308" s="74">
        <f t="shared" si="104"/>
        <v>1.8203941820845552E-4</v>
      </c>
      <c r="X308" s="74">
        <f t="shared" si="104"/>
        <v>1.8486038516195752E-4</v>
      </c>
      <c r="Y308" s="74">
        <f t="shared" si="104"/>
        <v>1.8593597404171545E-4</v>
      </c>
      <c r="Z308" s="74">
        <f t="shared" si="104"/>
        <v>1.8567881136404406E-4</v>
      </c>
      <c r="AA308" s="74">
        <f t="shared" si="104"/>
        <v>1.8328399564235159E-4</v>
      </c>
      <c r="AB308" s="74">
        <f t="shared" si="104"/>
        <v>1.7893046973432112E-4</v>
      </c>
      <c r="AC308" s="74">
        <f t="shared" si="104"/>
        <v>1.8077785389570663E-4</v>
      </c>
      <c r="AD308" s="74">
        <f t="shared" si="104"/>
        <v>1.7763992120473611E-4</v>
      </c>
      <c r="AE308" s="74">
        <f t="shared" si="104"/>
        <v>1.7903741812325081E-4</v>
      </c>
    </row>
    <row r="309" spans="1:60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</row>
    <row r="310" spans="1:60" ht="13.5" thickBot="1">
      <c r="A310" s="78" t="s">
        <v>121</v>
      </c>
    </row>
    <row r="311" spans="1:60" ht="13.5" thickBot="1">
      <c r="A311" s="79"/>
      <c r="B311" s="93">
        <f t="shared" ref="B311:BH311" si="105">B2</f>
        <v>1992</v>
      </c>
      <c r="C311" s="93">
        <f t="shared" si="105"/>
        <v>1993</v>
      </c>
      <c r="D311" s="93">
        <f t="shared" si="105"/>
        <v>1994</v>
      </c>
      <c r="E311" s="93">
        <f t="shared" si="105"/>
        <v>1995</v>
      </c>
      <c r="F311" s="93">
        <f t="shared" si="105"/>
        <v>1996</v>
      </c>
      <c r="G311" s="93">
        <f t="shared" si="105"/>
        <v>1997</v>
      </c>
      <c r="H311" s="93">
        <f t="shared" si="105"/>
        <v>1998</v>
      </c>
      <c r="I311" s="93">
        <f t="shared" si="105"/>
        <v>1999</v>
      </c>
      <c r="J311" s="93">
        <f t="shared" si="105"/>
        <v>2000</v>
      </c>
      <c r="K311" s="93">
        <f t="shared" si="105"/>
        <v>2001</v>
      </c>
      <c r="L311" s="93">
        <f t="shared" si="105"/>
        <v>2002</v>
      </c>
      <c r="M311" s="93">
        <f t="shared" si="105"/>
        <v>2003</v>
      </c>
      <c r="N311" s="93">
        <f t="shared" si="105"/>
        <v>2004</v>
      </c>
      <c r="O311" s="93">
        <f t="shared" si="105"/>
        <v>2005</v>
      </c>
      <c r="P311" s="93">
        <f t="shared" si="105"/>
        <v>2006</v>
      </c>
      <c r="Q311" s="93">
        <f t="shared" si="105"/>
        <v>2007</v>
      </c>
      <c r="R311" s="93">
        <f t="shared" si="105"/>
        <v>2008</v>
      </c>
      <c r="S311" s="93">
        <f t="shared" si="105"/>
        <v>2009</v>
      </c>
      <c r="T311" s="93">
        <f t="shared" si="105"/>
        <v>2010</v>
      </c>
      <c r="U311" s="93">
        <f t="shared" si="105"/>
        <v>2011</v>
      </c>
      <c r="V311" s="93">
        <f t="shared" si="105"/>
        <v>2012</v>
      </c>
      <c r="W311" s="93">
        <f t="shared" si="105"/>
        <v>2013</v>
      </c>
      <c r="X311" s="93">
        <f t="shared" si="105"/>
        <v>2014</v>
      </c>
      <c r="Y311" s="93">
        <f t="shared" si="105"/>
        <v>2015</v>
      </c>
      <c r="Z311" s="93">
        <f t="shared" si="105"/>
        <v>2016</v>
      </c>
      <c r="AA311" s="93">
        <f t="shared" si="105"/>
        <v>2017</v>
      </c>
      <c r="AB311" s="93">
        <f t="shared" si="105"/>
        <v>2018</v>
      </c>
      <c r="AC311" s="93">
        <f t="shared" si="105"/>
        <v>2019</v>
      </c>
      <c r="AD311" s="93">
        <f t="shared" si="105"/>
        <v>2020</v>
      </c>
      <c r="AE311" s="93">
        <f t="shared" si="105"/>
        <v>2021</v>
      </c>
      <c r="AF311" s="93">
        <f t="shared" si="105"/>
        <v>2022</v>
      </c>
      <c r="AG311" s="93">
        <f t="shared" si="105"/>
        <v>2023</v>
      </c>
      <c r="AH311" s="93">
        <f t="shared" si="105"/>
        <v>2024</v>
      </c>
      <c r="AI311" s="93">
        <f t="shared" si="105"/>
        <v>2025</v>
      </c>
      <c r="AJ311" s="93">
        <f t="shared" si="105"/>
        <v>2026</v>
      </c>
      <c r="AK311" s="93">
        <f t="shared" si="105"/>
        <v>2027</v>
      </c>
      <c r="AL311" s="93">
        <f t="shared" si="105"/>
        <v>2028</v>
      </c>
      <c r="AM311" s="93">
        <f t="shared" si="105"/>
        <v>2029</v>
      </c>
      <c r="AN311" s="93">
        <f t="shared" si="105"/>
        <v>2030</v>
      </c>
      <c r="AO311" s="93">
        <f t="shared" si="105"/>
        <v>2031</v>
      </c>
      <c r="AP311" s="93">
        <f t="shared" si="105"/>
        <v>2032</v>
      </c>
      <c r="AQ311" s="93">
        <f t="shared" si="105"/>
        <v>2033</v>
      </c>
      <c r="AR311" s="93">
        <f t="shared" si="105"/>
        <v>2034</v>
      </c>
      <c r="AS311" s="93">
        <f t="shared" si="105"/>
        <v>2035</v>
      </c>
      <c r="AT311" s="93">
        <f t="shared" si="105"/>
        <v>2036</v>
      </c>
      <c r="AU311" s="93">
        <f t="shared" si="105"/>
        <v>2037</v>
      </c>
      <c r="AV311" s="93">
        <f t="shared" si="105"/>
        <v>2038</v>
      </c>
      <c r="AW311" s="93">
        <f t="shared" si="105"/>
        <v>2039</v>
      </c>
      <c r="AX311" s="93">
        <f t="shared" si="105"/>
        <v>2040</v>
      </c>
      <c r="AY311" s="93">
        <f t="shared" si="105"/>
        <v>2041</v>
      </c>
      <c r="AZ311" s="93">
        <f t="shared" si="105"/>
        <v>2042</v>
      </c>
      <c r="BA311" s="93">
        <f t="shared" si="105"/>
        <v>2043</v>
      </c>
      <c r="BB311" s="93">
        <f t="shared" si="105"/>
        <v>2044</v>
      </c>
      <c r="BC311" s="93">
        <f t="shared" si="105"/>
        <v>2045</v>
      </c>
      <c r="BD311" s="93">
        <f t="shared" si="105"/>
        <v>2046</v>
      </c>
      <c r="BE311" s="93">
        <f t="shared" si="105"/>
        <v>2047</v>
      </c>
      <c r="BF311" s="93">
        <f t="shared" si="105"/>
        <v>2048</v>
      </c>
      <c r="BG311" s="93">
        <f t="shared" si="105"/>
        <v>2049</v>
      </c>
      <c r="BH311" s="93">
        <f t="shared" si="105"/>
        <v>2050</v>
      </c>
    </row>
    <row r="312" spans="1:60" ht="13.5" thickBot="1">
      <c r="A312" s="78" t="s">
        <v>51</v>
      </c>
      <c r="C312">
        <v>781234</v>
      </c>
      <c r="D312">
        <v>823456</v>
      </c>
      <c r="X312" s="86">
        <v>640640683</v>
      </c>
      <c r="Y312" s="86">
        <v>660929085</v>
      </c>
      <c r="Z312" s="86">
        <v>682205801</v>
      </c>
      <c r="AA312" s="86">
        <v>712362550</v>
      </c>
      <c r="AB312" s="86">
        <v>731772244</v>
      </c>
      <c r="AC312" s="86">
        <v>748936606</v>
      </c>
      <c r="AD312" s="86">
        <v>732758983</v>
      </c>
      <c r="AE312" s="86">
        <v>748530466</v>
      </c>
      <c r="AF312" s="86">
        <v>767883528</v>
      </c>
      <c r="AG312" s="86">
        <v>647416215</v>
      </c>
    </row>
    <row r="313" spans="1:60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</row>
    <row r="314" spans="1:60" ht="13.5" thickBot="1">
      <c r="A314" s="78" t="s">
        <v>122</v>
      </c>
    </row>
    <row r="315" spans="1:60" ht="13.5" thickBot="1">
      <c r="A315" s="79"/>
      <c r="B315" s="93">
        <f t="shared" ref="B315:BH315" si="106">B2</f>
        <v>1992</v>
      </c>
      <c r="C315" s="93">
        <f t="shared" si="106"/>
        <v>1993</v>
      </c>
      <c r="D315" s="93">
        <f t="shared" si="106"/>
        <v>1994</v>
      </c>
      <c r="E315" s="93">
        <f t="shared" si="106"/>
        <v>1995</v>
      </c>
      <c r="F315" s="93">
        <f t="shared" si="106"/>
        <v>1996</v>
      </c>
      <c r="G315" s="93">
        <f t="shared" si="106"/>
        <v>1997</v>
      </c>
      <c r="H315" s="93">
        <f t="shared" si="106"/>
        <v>1998</v>
      </c>
      <c r="I315" s="93">
        <f t="shared" si="106"/>
        <v>1999</v>
      </c>
      <c r="J315" s="93">
        <f t="shared" si="106"/>
        <v>2000</v>
      </c>
      <c r="K315" s="93">
        <f t="shared" si="106"/>
        <v>2001</v>
      </c>
      <c r="L315" s="93">
        <f t="shared" si="106"/>
        <v>2002</v>
      </c>
      <c r="M315" s="93">
        <f t="shared" si="106"/>
        <v>2003</v>
      </c>
      <c r="N315" s="93">
        <f t="shared" si="106"/>
        <v>2004</v>
      </c>
      <c r="O315" s="93">
        <f t="shared" si="106"/>
        <v>2005</v>
      </c>
      <c r="P315" s="93">
        <f t="shared" si="106"/>
        <v>2006</v>
      </c>
      <c r="Q315" s="93">
        <f t="shared" si="106"/>
        <v>2007</v>
      </c>
      <c r="R315" s="93">
        <f t="shared" si="106"/>
        <v>2008</v>
      </c>
      <c r="S315" s="93">
        <f t="shared" si="106"/>
        <v>2009</v>
      </c>
      <c r="T315" s="93">
        <f t="shared" si="106"/>
        <v>2010</v>
      </c>
      <c r="U315" s="93">
        <f t="shared" si="106"/>
        <v>2011</v>
      </c>
      <c r="V315" s="93">
        <f t="shared" si="106"/>
        <v>2012</v>
      </c>
      <c r="W315" s="93">
        <f t="shared" si="106"/>
        <v>2013</v>
      </c>
      <c r="X315" s="93">
        <f t="shared" si="106"/>
        <v>2014</v>
      </c>
      <c r="Y315" s="93">
        <f t="shared" si="106"/>
        <v>2015</v>
      </c>
      <c r="Z315" s="93">
        <f t="shared" si="106"/>
        <v>2016</v>
      </c>
      <c r="AA315" s="93">
        <f t="shared" si="106"/>
        <v>2017</v>
      </c>
      <c r="AB315" s="93">
        <f t="shared" si="106"/>
        <v>2018</v>
      </c>
      <c r="AC315" s="93">
        <f t="shared" si="106"/>
        <v>2019</v>
      </c>
      <c r="AD315" s="93">
        <f t="shared" si="106"/>
        <v>2020</v>
      </c>
      <c r="AE315" s="93">
        <f t="shared" si="106"/>
        <v>2021</v>
      </c>
      <c r="AF315" s="93">
        <f t="shared" si="106"/>
        <v>2022</v>
      </c>
      <c r="AG315" s="93">
        <f t="shared" si="106"/>
        <v>2023</v>
      </c>
      <c r="AH315" s="93">
        <f t="shared" si="106"/>
        <v>2024</v>
      </c>
      <c r="AI315" s="93">
        <f t="shared" si="106"/>
        <v>2025</v>
      </c>
      <c r="AJ315" s="93">
        <f t="shared" si="106"/>
        <v>2026</v>
      </c>
      <c r="AK315" s="93">
        <f t="shared" si="106"/>
        <v>2027</v>
      </c>
      <c r="AL315" s="93">
        <f t="shared" si="106"/>
        <v>2028</v>
      </c>
      <c r="AM315" s="93">
        <f t="shared" si="106"/>
        <v>2029</v>
      </c>
      <c r="AN315" s="93">
        <f t="shared" si="106"/>
        <v>2030</v>
      </c>
      <c r="AO315" s="93">
        <f t="shared" si="106"/>
        <v>2031</v>
      </c>
      <c r="AP315" s="93">
        <f t="shared" si="106"/>
        <v>2032</v>
      </c>
      <c r="AQ315" s="93">
        <f t="shared" si="106"/>
        <v>2033</v>
      </c>
      <c r="AR315" s="93">
        <f t="shared" si="106"/>
        <v>2034</v>
      </c>
      <c r="AS315" s="93">
        <f t="shared" si="106"/>
        <v>2035</v>
      </c>
      <c r="AT315" s="93">
        <f t="shared" si="106"/>
        <v>2036</v>
      </c>
      <c r="AU315" s="93">
        <f t="shared" si="106"/>
        <v>2037</v>
      </c>
      <c r="AV315" s="93">
        <f t="shared" si="106"/>
        <v>2038</v>
      </c>
      <c r="AW315" s="93">
        <f t="shared" si="106"/>
        <v>2039</v>
      </c>
      <c r="AX315" s="93">
        <f t="shared" si="106"/>
        <v>2040</v>
      </c>
      <c r="AY315" s="93">
        <f t="shared" si="106"/>
        <v>2041</v>
      </c>
      <c r="AZ315" s="93">
        <f t="shared" si="106"/>
        <v>2042</v>
      </c>
      <c r="BA315" s="93">
        <f t="shared" si="106"/>
        <v>2043</v>
      </c>
      <c r="BB315" s="93">
        <f t="shared" si="106"/>
        <v>2044</v>
      </c>
      <c r="BC315" s="93">
        <f t="shared" si="106"/>
        <v>2045</v>
      </c>
      <c r="BD315" s="93">
        <f t="shared" si="106"/>
        <v>2046</v>
      </c>
      <c r="BE315" s="93">
        <f t="shared" si="106"/>
        <v>2047</v>
      </c>
      <c r="BF315" s="93">
        <f t="shared" si="106"/>
        <v>2048</v>
      </c>
      <c r="BG315" s="93">
        <f t="shared" si="106"/>
        <v>2049</v>
      </c>
      <c r="BH315" s="93">
        <f t="shared" si="106"/>
        <v>2050</v>
      </c>
    </row>
    <row r="316" spans="1:60">
      <c r="A316" s="78" t="s">
        <v>17</v>
      </c>
    </row>
    <row r="317" spans="1:60">
      <c r="A317" s="78" t="s">
        <v>18</v>
      </c>
    </row>
    <row r="318" spans="1:60">
      <c r="A318" s="78" t="s">
        <v>19</v>
      </c>
    </row>
    <row r="319" spans="1:60">
      <c r="A319" s="78" t="s">
        <v>20</v>
      </c>
    </row>
    <row r="320" spans="1:60">
      <c r="A320" s="78" t="s">
        <v>21</v>
      </c>
    </row>
    <row r="321" spans="1:60">
      <c r="A321" s="78" t="s">
        <v>22</v>
      </c>
    </row>
    <row r="322" spans="1:60">
      <c r="A322" s="78" t="s">
        <v>23</v>
      </c>
    </row>
    <row r="323" spans="1:60">
      <c r="A323" s="78" t="s">
        <v>24</v>
      </c>
    </row>
    <row r="324" spans="1:60">
      <c r="A324" s="78" t="s">
        <v>25</v>
      </c>
    </row>
    <row r="325" spans="1:60">
      <c r="A325" s="78" t="s">
        <v>26</v>
      </c>
    </row>
    <row r="326" spans="1:60">
      <c r="A326" s="78" t="s">
        <v>27</v>
      </c>
    </row>
    <row r="327" spans="1:60">
      <c r="A327" s="78" t="s">
        <v>28</v>
      </c>
    </row>
    <row r="328" spans="1:60" ht="13.5" thickBot="1">
      <c r="A328" s="78" t="s">
        <v>51</v>
      </c>
    </row>
    <row r="329" spans="1:60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</row>
  </sheetData>
  <hyperlinks>
    <hyperlink ref="C278" r:id="rId1" xr:uid="{74D7FE41-ADBB-4FD4-B331-463964C72B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Mexico Choice White Grease </vt:lpstr>
      <vt:lpstr>Mexico Used Cooking Oil</vt:lpstr>
      <vt:lpstr>Mexico Yellow Grease</vt:lpstr>
      <vt:lpstr>Mexico Poultry Fat </vt:lpstr>
      <vt:lpstr>Mexico Inedible Tallow</vt:lpstr>
      <vt:lpstr>Canada Inedible Tallow</vt:lpstr>
      <vt:lpstr>Canada Used Cooking Oil</vt:lpstr>
      <vt:lpstr>Canada Yellow Grease</vt:lpstr>
      <vt:lpstr>Canada DCO</vt:lpstr>
      <vt:lpstr>Canada Choice White Grease</vt:lpstr>
      <vt:lpstr>Canada Poultry Fat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2025-07-17T08:19:42Z</dcterms:created>
  <dcterms:modified xsi:type="dcterms:W3CDTF">2025-07-17T08:20:08Z</dcterms:modified>
</cp:coreProperties>
</file>